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mc:AlternateContent xmlns:mc="http://schemas.openxmlformats.org/markup-compatibility/2006">
    <mc:Choice Requires="x15">
      <x15ac:absPath xmlns:x15ac="http://schemas.microsoft.com/office/spreadsheetml/2010/11/ac" url="/Users/oksanahudson/Downloads/"/>
    </mc:Choice>
  </mc:AlternateContent>
  <xr:revisionPtr revIDLastSave="0" documentId="8_{C47D6129-F4DA-2546-8874-CC7A4934D9AD}" xr6:coauthVersionLast="47" xr6:coauthVersionMax="47" xr10:uidLastSave="{00000000-0000-0000-0000-000000000000}"/>
  <bookViews>
    <workbookView xWindow="0" yWindow="500" windowWidth="25600" windowHeight="14520" xr2:uid="{00000000-000D-0000-FFFF-FFFF00000000}"/>
  </bookViews>
  <sheets>
    <sheet name="Dashboard" sheetId="19" r:id="rId1"/>
    <sheet name="Employee_Data (with formulas)" sheetId="10" r:id="rId2"/>
    <sheet name="Key_metrics" sheetId="46" r:id="rId3"/>
    <sheet name="Empl_count_race" sheetId="43" r:id="rId4"/>
    <sheet name="Empl_count_gender" sheetId="42" r:id="rId5"/>
    <sheet name="Bonus_eligibility" sheetId="41" r:id="rId6"/>
    <sheet name="Salary_by_Gender" sheetId="40" r:id="rId7"/>
    <sheet name="Salary_by_race" sheetId="39" r:id="rId8"/>
    <sheet name="Salary_position_vs_market" sheetId="35" r:id="rId9"/>
    <sheet name="Headcount_by_state" sheetId="18" r:id="rId10"/>
    <sheet name="Department(Pivot Table)" sheetId="20" r:id="rId11"/>
    <sheet name="Department(formulas)" sheetId="11" r:id="rId12"/>
    <sheet name="Employee_Data  (raw data)" sheetId="1" r:id="rId13"/>
    <sheet name="Demographics (raw data)" sheetId="4" r:id="rId14"/>
    <sheet name="Bonuses (raw data)" sheetId="5" r:id="rId15"/>
    <sheet name="Market_Averages (raw data)" sheetId="6" r:id="rId16"/>
    <sheet name="States (raw data)" sheetId="15" r:id="rId17"/>
  </sheets>
  <definedNames>
    <definedName name="_xlnm._FilterDatabase" localSheetId="11" hidden="1">'Department(formulas)'!$A$1:$E$11</definedName>
    <definedName name="_xlnm._FilterDatabase" localSheetId="1" hidden="1">'Employee_Data (with formulas)'!$A$1:$Q$1561</definedName>
    <definedName name="_xlchart.v5.0" hidden="1">Headcount_by_state!$A$1</definedName>
    <definedName name="_xlchart.v5.1" hidden="1">Headcount_by_state!$A$2:$A$7</definedName>
    <definedName name="_xlchart.v5.2" hidden="1">Headcount_by_state!$B$1</definedName>
    <definedName name="_xlchart.v5.3" hidden="1">Headcount_by_state!$B$2:$B$7</definedName>
    <definedName name="_xlchart.v5.4" hidden="1">Headcount_by_state!$A$1</definedName>
    <definedName name="_xlchart.v5.5" hidden="1">Headcount_by_state!$A$2:$A$7</definedName>
    <definedName name="_xlchart.v5.6" hidden="1">Headcount_by_state!$B$1</definedName>
    <definedName name="_xlchart.v5.7" hidden="1">Headcount_by_state!$B$2:$B$7</definedName>
    <definedName name="Slicer_city">#N/A</definedName>
    <definedName name="Slicer_department">#N/A</definedName>
    <definedName name="Slicer_job_title">#N/A</definedName>
  </definedNames>
  <calcPr calcId="191029"/>
  <pivotCaches>
    <pivotCache cacheId="9" r:id="rId18"/>
    <pivotCache cacheId="10"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0" l="1"/>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1158" i="10"/>
  <c r="K1159" i="10"/>
  <c r="K1160" i="10"/>
  <c r="K1161" i="10"/>
  <c r="K1162" i="10"/>
  <c r="K1163" i="10"/>
  <c r="K1164" i="10"/>
  <c r="K1165" i="10"/>
  <c r="K1166" i="10"/>
  <c r="K1167" i="10"/>
  <c r="K1168" i="10"/>
  <c r="K1169" i="10"/>
  <c r="K1170" i="10"/>
  <c r="K1171" i="10"/>
  <c r="K1172" i="10"/>
  <c r="K1173" i="10"/>
  <c r="K1174" i="10"/>
  <c r="K1175" i="10"/>
  <c r="K1176" i="10"/>
  <c r="K1177" i="10"/>
  <c r="K1178" i="10"/>
  <c r="K1179" i="10"/>
  <c r="K1180" i="10"/>
  <c r="K1181" i="10"/>
  <c r="K1182" i="10"/>
  <c r="K1183" i="10"/>
  <c r="K1184" i="10"/>
  <c r="K1185" i="10"/>
  <c r="K1186" i="10"/>
  <c r="K1187" i="10"/>
  <c r="K1188" i="10"/>
  <c r="K1189" i="10"/>
  <c r="K1190" i="10"/>
  <c r="K1191" i="10"/>
  <c r="K1192" i="10"/>
  <c r="K1193" i="10"/>
  <c r="K1194" i="10"/>
  <c r="K1195" i="10"/>
  <c r="K1196" i="10"/>
  <c r="K1197" i="10"/>
  <c r="K1198" i="10"/>
  <c r="K1199" i="10"/>
  <c r="K1200" i="10"/>
  <c r="K1201" i="10"/>
  <c r="K1202" i="10"/>
  <c r="K1203" i="10"/>
  <c r="K1204" i="10"/>
  <c r="K1205" i="10"/>
  <c r="K1206" i="10"/>
  <c r="K1207" i="10"/>
  <c r="K1208" i="10"/>
  <c r="K1209" i="10"/>
  <c r="K1210" i="10"/>
  <c r="K1211" i="10"/>
  <c r="K1212" i="10"/>
  <c r="K1213" i="10"/>
  <c r="K1214" i="10"/>
  <c r="K1215" i="10"/>
  <c r="K1216" i="10"/>
  <c r="K1217"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3" i="10"/>
  <c r="K1244" i="10"/>
  <c r="K1245" i="10"/>
  <c r="K1246" i="10"/>
  <c r="K1247" i="10"/>
  <c r="K1248" i="10"/>
  <c r="K1249" i="10"/>
  <c r="K1250" i="10"/>
  <c r="K1251" i="10"/>
  <c r="K1252" i="10"/>
  <c r="K1253" i="10"/>
  <c r="K1254" i="10"/>
  <c r="K1255" i="10"/>
  <c r="K1256" i="10"/>
  <c r="K1257" i="10"/>
  <c r="K1258" i="10"/>
  <c r="K1259" i="10"/>
  <c r="K1260" i="10"/>
  <c r="K1261" i="10"/>
  <c r="K1262" i="10"/>
  <c r="K1263" i="10"/>
  <c r="K1264" i="10"/>
  <c r="K1265" i="10"/>
  <c r="K1266" i="10"/>
  <c r="K1267" i="10"/>
  <c r="K1268" i="10"/>
  <c r="K1269" i="10"/>
  <c r="K1270" i="10"/>
  <c r="K1271" i="10"/>
  <c r="K1272" i="10"/>
  <c r="K1273" i="10"/>
  <c r="K1274" i="10"/>
  <c r="K1275" i="10"/>
  <c r="K1276" i="10"/>
  <c r="K1277" i="10"/>
  <c r="K1278" i="10"/>
  <c r="K1279" i="10"/>
  <c r="K1280" i="10"/>
  <c r="K1281" i="10"/>
  <c r="K1282" i="10"/>
  <c r="K1283" i="10"/>
  <c r="K1284" i="10"/>
  <c r="K1285" i="10"/>
  <c r="K1286" i="10"/>
  <c r="K1287" i="10"/>
  <c r="K1288" i="10"/>
  <c r="K1289" i="10"/>
  <c r="K1290" i="10"/>
  <c r="K1291" i="10"/>
  <c r="K1292" i="10"/>
  <c r="K1293" i="10"/>
  <c r="K1294" i="10"/>
  <c r="K1295" i="10"/>
  <c r="K1296" i="10"/>
  <c r="K1297" i="10"/>
  <c r="K1298" i="10"/>
  <c r="K1299" i="10"/>
  <c r="K1300" i="10"/>
  <c r="K1301" i="10"/>
  <c r="K1302" i="10"/>
  <c r="K1303" i="10"/>
  <c r="K1304" i="10"/>
  <c r="K1305" i="10"/>
  <c r="K1306" i="10"/>
  <c r="K1307" i="10"/>
  <c r="K1308" i="10"/>
  <c r="K1309" i="10"/>
  <c r="K1310" i="10"/>
  <c r="K1311" i="10"/>
  <c r="K1312" i="10"/>
  <c r="K1313" i="10"/>
  <c r="K1314" i="10"/>
  <c r="K1315" i="10"/>
  <c r="K1316" i="10"/>
  <c r="K1317" i="10"/>
  <c r="K1318" i="10"/>
  <c r="K1319" i="10"/>
  <c r="K1320" i="10"/>
  <c r="K1321" i="10"/>
  <c r="K1322" i="10"/>
  <c r="K1323" i="10"/>
  <c r="K1324" i="10"/>
  <c r="K1325" i="10"/>
  <c r="K1326" i="10"/>
  <c r="K1327" i="10"/>
  <c r="K1328" i="10"/>
  <c r="K1329" i="10"/>
  <c r="K1330" i="10"/>
  <c r="K1331" i="10"/>
  <c r="K1332" i="10"/>
  <c r="K1333" i="10"/>
  <c r="K1334" i="10"/>
  <c r="K1335" i="10"/>
  <c r="K1336" i="10"/>
  <c r="K1337" i="10"/>
  <c r="K1338" i="10"/>
  <c r="K1339" i="10"/>
  <c r="K1340" i="10"/>
  <c r="K1341" i="10"/>
  <c r="K1342" i="10"/>
  <c r="K1343" i="10"/>
  <c r="K1344" i="10"/>
  <c r="K1345" i="10"/>
  <c r="K1346" i="10"/>
  <c r="K1347" i="10"/>
  <c r="K1348" i="10"/>
  <c r="K1349" i="10"/>
  <c r="K1350" i="10"/>
  <c r="K1351" i="10"/>
  <c r="K1352" i="10"/>
  <c r="K1353" i="10"/>
  <c r="K1354" i="10"/>
  <c r="K1355" i="10"/>
  <c r="K1356" i="10"/>
  <c r="K1357" i="10"/>
  <c r="K1358" i="10"/>
  <c r="K1359" i="10"/>
  <c r="K1360" i="10"/>
  <c r="K1361" i="10"/>
  <c r="K1362" i="10"/>
  <c r="K1363" i="10"/>
  <c r="K1364" i="10"/>
  <c r="K1365" i="10"/>
  <c r="K1366" i="10"/>
  <c r="K1367" i="10"/>
  <c r="K1368" i="10"/>
  <c r="K1369" i="10"/>
  <c r="K1370" i="10"/>
  <c r="K1371" i="10"/>
  <c r="K1372" i="10"/>
  <c r="K1373" i="10"/>
  <c r="K1374" i="10"/>
  <c r="K1375" i="10"/>
  <c r="K1376" i="10"/>
  <c r="K1377" i="10"/>
  <c r="K1378" i="10"/>
  <c r="K1379" i="10"/>
  <c r="K1380" i="10"/>
  <c r="K1381" i="10"/>
  <c r="K1382" i="10"/>
  <c r="K1383" i="10"/>
  <c r="K1384" i="10"/>
  <c r="K1385" i="10"/>
  <c r="K1386" i="10"/>
  <c r="K1387" i="10"/>
  <c r="K1388" i="10"/>
  <c r="K1389" i="10"/>
  <c r="K1390" i="10"/>
  <c r="K1391" i="10"/>
  <c r="K1392" i="10"/>
  <c r="K1393" i="10"/>
  <c r="K1394" i="10"/>
  <c r="K1395" i="10"/>
  <c r="K1396" i="10"/>
  <c r="K1397" i="10"/>
  <c r="K1398" i="10"/>
  <c r="K1399" i="10"/>
  <c r="K1400" i="10"/>
  <c r="K1401" i="10"/>
  <c r="K1402" i="10"/>
  <c r="K1403" i="10"/>
  <c r="K1404" i="10"/>
  <c r="K1405" i="10"/>
  <c r="K1406" i="10"/>
  <c r="K1407" i="10"/>
  <c r="K1408" i="10"/>
  <c r="K1409" i="10"/>
  <c r="K1410" i="10"/>
  <c r="K1411" i="10"/>
  <c r="K1412" i="10"/>
  <c r="K1413" i="10"/>
  <c r="K1414" i="10"/>
  <c r="K1415" i="10"/>
  <c r="K1416" i="10"/>
  <c r="K1417" i="10"/>
  <c r="K1418" i="10"/>
  <c r="K1419" i="10"/>
  <c r="K1420" i="10"/>
  <c r="K1421" i="10"/>
  <c r="K1422" i="10"/>
  <c r="K1423" i="10"/>
  <c r="K1424" i="10"/>
  <c r="K1425" i="10"/>
  <c r="K1426" i="10"/>
  <c r="K1427" i="10"/>
  <c r="K1428" i="10"/>
  <c r="K1429" i="10"/>
  <c r="K1430" i="10"/>
  <c r="K1431" i="10"/>
  <c r="K1432" i="10"/>
  <c r="K1433" i="10"/>
  <c r="K1434" i="10"/>
  <c r="K1435" i="10"/>
  <c r="K1436" i="10"/>
  <c r="K1437" i="10"/>
  <c r="K1438" i="10"/>
  <c r="K1439" i="10"/>
  <c r="K1440" i="10"/>
  <c r="K1441" i="10"/>
  <c r="K1442" i="10"/>
  <c r="K1443" i="10"/>
  <c r="K1444" i="10"/>
  <c r="K1445" i="10"/>
  <c r="K1446" i="10"/>
  <c r="K1447" i="10"/>
  <c r="K1448" i="10"/>
  <c r="K1449" i="10"/>
  <c r="K1450" i="10"/>
  <c r="K1451" i="10"/>
  <c r="K1452" i="10"/>
  <c r="K1453" i="10"/>
  <c r="K1454" i="10"/>
  <c r="K1455" i="10"/>
  <c r="K1456" i="10"/>
  <c r="K1457" i="10"/>
  <c r="K1458" i="10"/>
  <c r="K1459" i="10"/>
  <c r="K1460" i="10"/>
  <c r="K1461" i="10"/>
  <c r="K1462" i="10"/>
  <c r="K1463" i="10"/>
  <c r="K1464" i="10"/>
  <c r="K1465" i="10"/>
  <c r="K1466" i="10"/>
  <c r="K1467" i="10"/>
  <c r="K1468" i="10"/>
  <c r="K1469" i="10"/>
  <c r="K1470" i="10"/>
  <c r="K1471" i="10"/>
  <c r="K1472" i="10"/>
  <c r="K1473" i="10"/>
  <c r="K1474" i="10"/>
  <c r="K1475" i="10"/>
  <c r="K1476" i="10"/>
  <c r="K1477" i="10"/>
  <c r="K1478" i="10"/>
  <c r="K1479" i="10"/>
  <c r="K1480" i="10"/>
  <c r="K1481" i="10"/>
  <c r="K1482" i="10"/>
  <c r="K1483" i="10"/>
  <c r="K1484" i="10"/>
  <c r="K1485" i="10"/>
  <c r="K1486" i="10"/>
  <c r="K1487" i="10"/>
  <c r="K1488" i="10"/>
  <c r="K1489" i="10"/>
  <c r="K1490" i="10"/>
  <c r="K1491" i="10"/>
  <c r="K1492" i="10"/>
  <c r="K1493" i="10"/>
  <c r="K1494" i="10"/>
  <c r="K1495" i="10"/>
  <c r="K1496" i="10"/>
  <c r="K1497" i="10"/>
  <c r="K1498" i="10"/>
  <c r="K1499" i="10"/>
  <c r="K1500" i="10"/>
  <c r="K1501" i="10"/>
  <c r="K1502" i="10"/>
  <c r="K1503" i="10"/>
  <c r="K1504" i="10"/>
  <c r="K1505" i="10"/>
  <c r="K1506" i="10"/>
  <c r="K1507" i="10"/>
  <c r="K1508" i="10"/>
  <c r="K1509" i="10"/>
  <c r="K1510" i="10"/>
  <c r="K1511" i="10"/>
  <c r="K1512" i="10"/>
  <c r="K1513" i="10"/>
  <c r="K1514" i="10"/>
  <c r="K1515" i="10"/>
  <c r="K1516" i="10"/>
  <c r="K1517" i="10"/>
  <c r="K1518" i="10"/>
  <c r="K1519" i="10"/>
  <c r="K1520" i="10"/>
  <c r="K1521" i="10"/>
  <c r="K1522" i="10"/>
  <c r="K1523" i="10"/>
  <c r="K1524" i="10"/>
  <c r="K1525" i="10"/>
  <c r="K1526" i="10"/>
  <c r="K1527" i="10"/>
  <c r="K1528" i="10"/>
  <c r="K1529" i="10"/>
  <c r="K1530" i="10"/>
  <c r="K1531" i="10"/>
  <c r="K1532" i="10"/>
  <c r="K1533" i="10"/>
  <c r="K1534" i="10"/>
  <c r="K1535" i="10"/>
  <c r="K1536" i="10"/>
  <c r="K1537" i="10"/>
  <c r="K1538" i="10"/>
  <c r="K1539" i="10"/>
  <c r="K1540" i="10"/>
  <c r="K1541" i="10"/>
  <c r="K1542" i="10"/>
  <c r="K1543" i="10"/>
  <c r="K1544" i="10"/>
  <c r="K1545" i="10"/>
  <c r="K1546" i="10"/>
  <c r="K1547" i="10"/>
  <c r="K1548" i="10"/>
  <c r="K1549" i="10"/>
  <c r="K1550" i="10"/>
  <c r="K1551" i="10"/>
  <c r="K1552" i="10"/>
  <c r="K1553" i="10"/>
  <c r="K1554" i="10"/>
  <c r="K1555" i="10"/>
  <c r="K1556" i="10"/>
  <c r="K1557" i="10"/>
  <c r="K1558" i="10"/>
  <c r="K1559" i="10"/>
  <c r="K1560" i="10"/>
  <c r="K1561" i="10"/>
  <c r="K2" i="10"/>
  <c r="Q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2" i="10"/>
  <c r="A1" i="18" s="1" a="1"/>
  <c r="A1" i="11" a="1"/>
  <c r="A1" i="11" s="1"/>
  <c r="O3" i="10"/>
  <c r="P3" i="10" s="1"/>
  <c r="O4" i="10"/>
  <c r="P4" i="10" s="1"/>
  <c r="O5" i="10"/>
  <c r="P5" i="10" s="1"/>
  <c r="O6" i="10"/>
  <c r="P6" i="10" s="1"/>
  <c r="O7" i="10"/>
  <c r="P7" i="10" s="1"/>
  <c r="O8" i="10"/>
  <c r="P8" i="10" s="1"/>
  <c r="O9" i="10"/>
  <c r="P9" i="10" s="1"/>
  <c r="O10" i="10"/>
  <c r="P10" i="10" s="1"/>
  <c r="O11" i="10"/>
  <c r="P11" i="10" s="1"/>
  <c r="O12" i="10"/>
  <c r="P12" i="10" s="1"/>
  <c r="O13" i="10"/>
  <c r="P13" i="10" s="1"/>
  <c r="O14" i="10"/>
  <c r="P14" i="10" s="1"/>
  <c r="O15" i="10"/>
  <c r="P15" i="10" s="1"/>
  <c r="O16" i="10"/>
  <c r="P16" i="10" s="1"/>
  <c r="O17" i="10"/>
  <c r="P17" i="10" s="1"/>
  <c r="O18" i="10"/>
  <c r="P18" i="10" s="1"/>
  <c r="O19" i="10"/>
  <c r="P19" i="10" s="1"/>
  <c r="O20" i="10"/>
  <c r="P20" i="10" s="1"/>
  <c r="O21" i="10"/>
  <c r="P21" i="10" s="1"/>
  <c r="O22" i="10"/>
  <c r="P22" i="10" s="1"/>
  <c r="O23" i="10"/>
  <c r="P23" i="10" s="1"/>
  <c r="O24" i="10"/>
  <c r="P24" i="10" s="1"/>
  <c r="O25" i="10"/>
  <c r="P25" i="10" s="1"/>
  <c r="O26" i="10"/>
  <c r="P26" i="10" s="1"/>
  <c r="O27" i="10"/>
  <c r="P27" i="10" s="1"/>
  <c r="O28" i="10"/>
  <c r="P28" i="10" s="1"/>
  <c r="O29" i="10"/>
  <c r="P29" i="10" s="1"/>
  <c r="O30" i="10"/>
  <c r="P30" i="10" s="1"/>
  <c r="O31" i="10"/>
  <c r="P31" i="10" s="1"/>
  <c r="O32" i="10"/>
  <c r="P32" i="10" s="1"/>
  <c r="O33" i="10"/>
  <c r="P33" i="10" s="1"/>
  <c r="O34" i="10"/>
  <c r="P34" i="10" s="1"/>
  <c r="O35" i="10"/>
  <c r="P35" i="10" s="1"/>
  <c r="O36" i="10"/>
  <c r="P36" i="10" s="1"/>
  <c r="O37" i="10"/>
  <c r="P37" i="10" s="1"/>
  <c r="O38" i="10"/>
  <c r="P38" i="10" s="1"/>
  <c r="O39" i="10"/>
  <c r="P39" i="10" s="1"/>
  <c r="O40" i="10"/>
  <c r="P40" i="10" s="1"/>
  <c r="O41" i="10"/>
  <c r="P41" i="10" s="1"/>
  <c r="O42" i="10"/>
  <c r="P42" i="10" s="1"/>
  <c r="O43" i="10"/>
  <c r="P43" i="10" s="1"/>
  <c r="O44" i="10"/>
  <c r="P44" i="10" s="1"/>
  <c r="O45" i="10"/>
  <c r="P45" i="10" s="1"/>
  <c r="O46" i="10"/>
  <c r="P46" i="10" s="1"/>
  <c r="O47" i="10"/>
  <c r="P47" i="10" s="1"/>
  <c r="O48" i="10"/>
  <c r="P48" i="10" s="1"/>
  <c r="O49" i="10"/>
  <c r="P49" i="10" s="1"/>
  <c r="O50" i="10"/>
  <c r="P50" i="10" s="1"/>
  <c r="O51" i="10"/>
  <c r="P51" i="10" s="1"/>
  <c r="O52" i="10"/>
  <c r="P52" i="10" s="1"/>
  <c r="O53" i="10"/>
  <c r="P53" i="10" s="1"/>
  <c r="O54" i="10"/>
  <c r="P54" i="10" s="1"/>
  <c r="O55" i="10"/>
  <c r="P55" i="10" s="1"/>
  <c r="O56" i="10"/>
  <c r="P56" i="10" s="1"/>
  <c r="O57" i="10"/>
  <c r="P57" i="10" s="1"/>
  <c r="O58" i="10"/>
  <c r="P58" i="10" s="1"/>
  <c r="O59" i="10"/>
  <c r="P59" i="10" s="1"/>
  <c r="O60" i="10"/>
  <c r="P60" i="10" s="1"/>
  <c r="O61" i="10"/>
  <c r="P61" i="10" s="1"/>
  <c r="O62" i="10"/>
  <c r="P62" i="10" s="1"/>
  <c r="O63" i="10"/>
  <c r="P63" i="10" s="1"/>
  <c r="O64" i="10"/>
  <c r="P64" i="10" s="1"/>
  <c r="O65" i="10"/>
  <c r="P65" i="10" s="1"/>
  <c r="O66" i="10"/>
  <c r="P66" i="10" s="1"/>
  <c r="O67" i="10"/>
  <c r="P67" i="10" s="1"/>
  <c r="O68" i="10"/>
  <c r="P68" i="10" s="1"/>
  <c r="O69" i="10"/>
  <c r="P69" i="10" s="1"/>
  <c r="O70" i="10"/>
  <c r="P70" i="10" s="1"/>
  <c r="O71" i="10"/>
  <c r="P71" i="10" s="1"/>
  <c r="O72" i="10"/>
  <c r="P72" i="10" s="1"/>
  <c r="O73" i="10"/>
  <c r="P73" i="10" s="1"/>
  <c r="O74" i="10"/>
  <c r="P74" i="10" s="1"/>
  <c r="O75" i="10"/>
  <c r="P75" i="10" s="1"/>
  <c r="O76" i="10"/>
  <c r="P76" i="10" s="1"/>
  <c r="O77" i="10"/>
  <c r="P77" i="10" s="1"/>
  <c r="O78" i="10"/>
  <c r="P78" i="10" s="1"/>
  <c r="O79" i="10"/>
  <c r="P79" i="10" s="1"/>
  <c r="O80" i="10"/>
  <c r="P80" i="10" s="1"/>
  <c r="O81" i="10"/>
  <c r="P81" i="10" s="1"/>
  <c r="O82" i="10"/>
  <c r="P82" i="10" s="1"/>
  <c r="O83" i="10"/>
  <c r="P83" i="10" s="1"/>
  <c r="O84" i="10"/>
  <c r="P84" i="10" s="1"/>
  <c r="O85" i="10"/>
  <c r="P85" i="10" s="1"/>
  <c r="O86" i="10"/>
  <c r="P86" i="10" s="1"/>
  <c r="O87" i="10"/>
  <c r="P87" i="10" s="1"/>
  <c r="O88" i="10"/>
  <c r="P88" i="10" s="1"/>
  <c r="O89" i="10"/>
  <c r="P89" i="10" s="1"/>
  <c r="O90" i="10"/>
  <c r="P90" i="10" s="1"/>
  <c r="O91" i="10"/>
  <c r="P91" i="10" s="1"/>
  <c r="O92" i="10"/>
  <c r="P92" i="10" s="1"/>
  <c r="O93" i="10"/>
  <c r="P93" i="10" s="1"/>
  <c r="O94" i="10"/>
  <c r="P94" i="10" s="1"/>
  <c r="O95" i="10"/>
  <c r="P95" i="10" s="1"/>
  <c r="O96" i="10"/>
  <c r="P96" i="10" s="1"/>
  <c r="O97" i="10"/>
  <c r="P97" i="10" s="1"/>
  <c r="O98" i="10"/>
  <c r="P98" i="10" s="1"/>
  <c r="O99" i="10"/>
  <c r="P99" i="10" s="1"/>
  <c r="O100" i="10"/>
  <c r="P100" i="10" s="1"/>
  <c r="O101" i="10"/>
  <c r="P101" i="10" s="1"/>
  <c r="O102" i="10"/>
  <c r="P102" i="10" s="1"/>
  <c r="O103" i="10"/>
  <c r="P103" i="10" s="1"/>
  <c r="O104" i="10"/>
  <c r="P104" i="10" s="1"/>
  <c r="O105" i="10"/>
  <c r="P105" i="10" s="1"/>
  <c r="O106" i="10"/>
  <c r="P106" i="10" s="1"/>
  <c r="O107" i="10"/>
  <c r="P107" i="10" s="1"/>
  <c r="O108" i="10"/>
  <c r="P108" i="10" s="1"/>
  <c r="O109" i="10"/>
  <c r="P109" i="10" s="1"/>
  <c r="O110" i="10"/>
  <c r="P110" i="10" s="1"/>
  <c r="O111" i="10"/>
  <c r="P111" i="10" s="1"/>
  <c r="O112" i="10"/>
  <c r="P112" i="10" s="1"/>
  <c r="O113" i="10"/>
  <c r="P113" i="10" s="1"/>
  <c r="O114" i="10"/>
  <c r="P114" i="10" s="1"/>
  <c r="O115" i="10"/>
  <c r="P115" i="10" s="1"/>
  <c r="O116" i="10"/>
  <c r="P116" i="10" s="1"/>
  <c r="O117" i="10"/>
  <c r="P117" i="10" s="1"/>
  <c r="O118" i="10"/>
  <c r="P118" i="10" s="1"/>
  <c r="O119" i="10"/>
  <c r="P119" i="10" s="1"/>
  <c r="O120" i="10"/>
  <c r="P120" i="10" s="1"/>
  <c r="O121" i="10"/>
  <c r="P121" i="10" s="1"/>
  <c r="O122" i="10"/>
  <c r="P122" i="10" s="1"/>
  <c r="O123" i="10"/>
  <c r="P123" i="10" s="1"/>
  <c r="O124" i="10"/>
  <c r="P124" i="10" s="1"/>
  <c r="O125" i="10"/>
  <c r="P125" i="10" s="1"/>
  <c r="O126" i="10"/>
  <c r="P126" i="10" s="1"/>
  <c r="O127" i="10"/>
  <c r="P127" i="10" s="1"/>
  <c r="O128" i="10"/>
  <c r="P128" i="10" s="1"/>
  <c r="O129" i="10"/>
  <c r="P129" i="10" s="1"/>
  <c r="O130" i="10"/>
  <c r="P130" i="10" s="1"/>
  <c r="O131" i="10"/>
  <c r="P131" i="10" s="1"/>
  <c r="O132" i="10"/>
  <c r="P132" i="10" s="1"/>
  <c r="O133" i="10"/>
  <c r="P133" i="10" s="1"/>
  <c r="O134" i="10"/>
  <c r="P134" i="10" s="1"/>
  <c r="O135" i="10"/>
  <c r="P135" i="10" s="1"/>
  <c r="O136" i="10"/>
  <c r="P136" i="10" s="1"/>
  <c r="O137" i="10"/>
  <c r="P137" i="10" s="1"/>
  <c r="O138" i="10"/>
  <c r="P138" i="10" s="1"/>
  <c r="O139" i="10"/>
  <c r="P139" i="10" s="1"/>
  <c r="O140" i="10"/>
  <c r="P140" i="10" s="1"/>
  <c r="O141" i="10"/>
  <c r="P141" i="10" s="1"/>
  <c r="O142" i="10"/>
  <c r="P142" i="10" s="1"/>
  <c r="O143" i="10"/>
  <c r="P143" i="10" s="1"/>
  <c r="O144" i="10"/>
  <c r="P144" i="10" s="1"/>
  <c r="O145" i="10"/>
  <c r="P145" i="10" s="1"/>
  <c r="O146" i="10"/>
  <c r="P146" i="10" s="1"/>
  <c r="O147" i="10"/>
  <c r="P147" i="10" s="1"/>
  <c r="O148" i="10"/>
  <c r="P148" i="10" s="1"/>
  <c r="O149" i="10"/>
  <c r="P149" i="10" s="1"/>
  <c r="O150" i="10"/>
  <c r="P150" i="10" s="1"/>
  <c r="O151" i="10"/>
  <c r="P151" i="10" s="1"/>
  <c r="O152" i="10"/>
  <c r="P152" i="10" s="1"/>
  <c r="O153" i="10"/>
  <c r="P153" i="10" s="1"/>
  <c r="O154" i="10"/>
  <c r="P154" i="10" s="1"/>
  <c r="O155" i="10"/>
  <c r="P155" i="10" s="1"/>
  <c r="O156" i="10"/>
  <c r="P156" i="10" s="1"/>
  <c r="O157" i="10"/>
  <c r="P157" i="10" s="1"/>
  <c r="O158" i="10"/>
  <c r="P158" i="10" s="1"/>
  <c r="O159" i="10"/>
  <c r="P159" i="10" s="1"/>
  <c r="O160" i="10"/>
  <c r="P160" i="10" s="1"/>
  <c r="O161" i="10"/>
  <c r="P161" i="10" s="1"/>
  <c r="O162" i="10"/>
  <c r="P162" i="10" s="1"/>
  <c r="O163" i="10"/>
  <c r="P163" i="10" s="1"/>
  <c r="O164" i="10"/>
  <c r="P164" i="10" s="1"/>
  <c r="O165" i="10"/>
  <c r="P165" i="10" s="1"/>
  <c r="O166" i="10"/>
  <c r="P166" i="10" s="1"/>
  <c r="O167" i="10"/>
  <c r="P167" i="10" s="1"/>
  <c r="O168" i="10"/>
  <c r="P168" i="10" s="1"/>
  <c r="O169" i="10"/>
  <c r="P169" i="10" s="1"/>
  <c r="O170" i="10"/>
  <c r="P170" i="10" s="1"/>
  <c r="O171" i="10"/>
  <c r="P171" i="10" s="1"/>
  <c r="O172" i="10"/>
  <c r="P172" i="10" s="1"/>
  <c r="O173" i="10"/>
  <c r="P173" i="10" s="1"/>
  <c r="O174" i="10"/>
  <c r="P174" i="10" s="1"/>
  <c r="O175" i="10"/>
  <c r="P175" i="10" s="1"/>
  <c r="O176" i="10"/>
  <c r="P176" i="10" s="1"/>
  <c r="O177" i="10"/>
  <c r="P177" i="10" s="1"/>
  <c r="O178" i="10"/>
  <c r="P178" i="10" s="1"/>
  <c r="O179" i="10"/>
  <c r="P179" i="10" s="1"/>
  <c r="O180" i="10"/>
  <c r="P180" i="10" s="1"/>
  <c r="O181" i="10"/>
  <c r="P181" i="10" s="1"/>
  <c r="O182" i="10"/>
  <c r="P182" i="10" s="1"/>
  <c r="O183" i="10"/>
  <c r="P183" i="10" s="1"/>
  <c r="O184" i="10"/>
  <c r="P184" i="10" s="1"/>
  <c r="O185" i="10"/>
  <c r="P185" i="10" s="1"/>
  <c r="O186" i="10"/>
  <c r="P186" i="10" s="1"/>
  <c r="O187" i="10"/>
  <c r="P187" i="10" s="1"/>
  <c r="O188" i="10"/>
  <c r="P188" i="10" s="1"/>
  <c r="O189" i="10"/>
  <c r="P189" i="10" s="1"/>
  <c r="O190" i="10"/>
  <c r="P190" i="10" s="1"/>
  <c r="O191" i="10"/>
  <c r="P191" i="10" s="1"/>
  <c r="O192" i="10"/>
  <c r="P192" i="10" s="1"/>
  <c r="O193" i="10"/>
  <c r="P193" i="10" s="1"/>
  <c r="O194" i="10"/>
  <c r="P194" i="10" s="1"/>
  <c r="O195" i="10"/>
  <c r="P195" i="10" s="1"/>
  <c r="O196" i="10"/>
  <c r="P196" i="10" s="1"/>
  <c r="O197" i="10"/>
  <c r="P197" i="10" s="1"/>
  <c r="O198" i="10"/>
  <c r="P198" i="10" s="1"/>
  <c r="O199" i="10"/>
  <c r="P199" i="10" s="1"/>
  <c r="O200" i="10"/>
  <c r="P200" i="10" s="1"/>
  <c r="O201" i="10"/>
  <c r="P201" i="10" s="1"/>
  <c r="O202" i="10"/>
  <c r="P202" i="10" s="1"/>
  <c r="O203" i="10"/>
  <c r="P203" i="10" s="1"/>
  <c r="O204" i="10"/>
  <c r="P204" i="10" s="1"/>
  <c r="O205" i="10"/>
  <c r="P205" i="10" s="1"/>
  <c r="O206" i="10"/>
  <c r="P206" i="10" s="1"/>
  <c r="O207" i="10"/>
  <c r="P207" i="10" s="1"/>
  <c r="O208" i="10"/>
  <c r="P208" i="10" s="1"/>
  <c r="O209" i="10"/>
  <c r="P209" i="10" s="1"/>
  <c r="O210" i="10"/>
  <c r="P210" i="10" s="1"/>
  <c r="O211" i="10"/>
  <c r="P211" i="10" s="1"/>
  <c r="O212" i="10"/>
  <c r="P212" i="10" s="1"/>
  <c r="O213" i="10"/>
  <c r="P213" i="10" s="1"/>
  <c r="O214" i="10"/>
  <c r="P214" i="10" s="1"/>
  <c r="O215" i="10"/>
  <c r="P215" i="10" s="1"/>
  <c r="O216" i="10"/>
  <c r="P216" i="10" s="1"/>
  <c r="O217" i="10"/>
  <c r="P217" i="10" s="1"/>
  <c r="O218" i="10"/>
  <c r="P218" i="10" s="1"/>
  <c r="O219" i="10"/>
  <c r="P219" i="10" s="1"/>
  <c r="O220" i="10"/>
  <c r="P220" i="10" s="1"/>
  <c r="O221" i="10"/>
  <c r="P221" i="10" s="1"/>
  <c r="O222" i="10"/>
  <c r="P222" i="10" s="1"/>
  <c r="O223" i="10"/>
  <c r="P223" i="10" s="1"/>
  <c r="O224" i="10"/>
  <c r="P224" i="10" s="1"/>
  <c r="O225" i="10"/>
  <c r="P225" i="10" s="1"/>
  <c r="O226" i="10"/>
  <c r="P226" i="10" s="1"/>
  <c r="O227" i="10"/>
  <c r="P227" i="10" s="1"/>
  <c r="O228" i="10"/>
  <c r="P228" i="10" s="1"/>
  <c r="O229" i="10"/>
  <c r="P229" i="10" s="1"/>
  <c r="O230" i="10"/>
  <c r="P230" i="10" s="1"/>
  <c r="O231" i="10"/>
  <c r="P231" i="10" s="1"/>
  <c r="O232" i="10"/>
  <c r="P232" i="10" s="1"/>
  <c r="O233" i="10"/>
  <c r="P233" i="10" s="1"/>
  <c r="O234" i="10"/>
  <c r="P234" i="10" s="1"/>
  <c r="O235" i="10"/>
  <c r="P235" i="10" s="1"/>
  <c r="O236" i="10"/>
  <c r="P236" i="10" s="1"/>
  <c r="O237" i="10"/>
  <c r="P237" i="10" s="1"/>
  <c r="O238" i="10"/>
  <c r="P238" i="10" s="1"/>
  <c r="O239" i="10"/>
  <c r="P239" i="10" s="1"/>
  <c r="O240" i="10"/>
  <c r="P240" i="10" s="1"/>
  <c r="O241" i="10"/>
  <c r="P241" i="10" s="1"/>
  <c r="O242" i="10"/>
  <c r="P242" i="10" s="1"/>
  <c r="O243" i="10"/>
  <c r="P243" i="10" s="1"/>
  <c r="O244" i="10"/>
  <c r="P244" i="10" s="1"/>
  <c r="O245" i="10"/>
  <c r="P245" i="10" s="1"/>
  <c r="O246" i="10"/>
  <c r="P246" i="10" s="1"/>
  <c r="O247" i="10"/>
  <c r="P247" i="10" s="1"/>
  <c r="O248" i="10"/>
  <c r="P248" i="10" s="1"/>
  <c r="O249" i="10"/>
  <c r="P249" i="10" s="1"/>
  <c r="O250" i="10"/>
  <c r="P250" i="10" s="1"/>
  <c r="O251" i="10"/>
  <c r="P251" i="10" s="1"/>
  <c r="O252" i="10"/>
  <c r="P252" i="10" s="1"/>
  <c r="O253" i="10"/>
  <c r="P253" i="10" s="1"/>
  <c r="O254" i="10"/>
  <c r="P254" i="10" s="1"/>
  <c r="O255" i="10"/>
  <c r="P255" i="10" s="1"/>
  <c r="O256" i="10"/>
  <c r="P256" i="10" s="1"/>
  <c r="O257" i="10"/>
  <c r="P257" i="10" s="1"/>
  <c r="O258" i="10"/>
  <c r="P258" i="10" s="1"/>
  <c r="O259" i="10"/>
  <c r="P259" i="10" s="1"/>
  <c r="O260" i="10"/>
  <c r="P260" i="10" s="1"/>
  <c r="O261" i="10"/>
  <c r="P261" i="10" s="1"/>
  <c r="O262" i="10"/>
  <c r="P262" i="10" s="1"/>
  <c r="O263" i="10"/>
  <c r="P263" i="10" s="1"/>
  <c r="O264" i="10"/>
  <c r="P264" i="10" s="1"/>
  <c r="O265" i="10"/>
  <c r="P265" i="10" s="1"/>
  <c r="O266" i="10"/>
  <c r="P266" i="10" s="1"/>
  <c r="O267" i="10"/>
  <c r="P267" i="10" s="1"/>
  <c r="O268" i="10"/>
  <c r="P268" i="10" s="1"/>
  <c r="O269" i="10"/>
  <c r="P269" i="10" s="1"/>
  <c r="O270" i="10"/>
  <c r="P270" i="10" s="1"/>
  <c r="O271" i="10"/>
  <c r="P271" i="10" s="1"/>
  <c r="O272" i="10"/>
  <c r="P272" i="10" s="1"/>
  <c r="O273" i="10"/>
  <c r="P273" i="10" s="1"/>
  <c r="O274" i="10"/>
  <c r="P274" i="10" s="1"/>
  <c r="O275" i="10"/>
  <c r="P275" i="10" s="1"/>
  <c r="O276" i="10"/>
  <c r="P276" i="10" s="1"/>
  <c r="O277" i="10"/>
  <c r="P277" i="10" s="1"/>
  <c r="O278" i="10"/>
  <c r="P278" i="10" s="1"/>
  <c r="O279" i="10"/>
  <c r="P279" i="10" s="1"/>
  <c r="O280" i="10"/>
  <c r="P280" i="10" s="1"/>
  <c r="O281" i="10"/>
  <c r="P281" i="10" s="1"/>
  <c r="O282" i="10"/>
  <c r="P282" i="10" s="1"/>
  <c r="O283" i="10"/>
  <c r="P283" i="10" s="1"/>
  <c r="O284" i="10"/>
  <c r="P284" i="10" s="1"/>
  <c r="O285" i="10"/>
  <c r="P285" i="10" s="1"/>
  <c r="O286" i="10"/>
  <c r="P286" i="10" s="1"/>
  <c r="O287" i="10"/>
  <c r="P287" i="10" s="1"/>
  <c r="O288" i="10"/>
  <c r="P288" i="10" s="1"/>
  <c r="O289" i="10"/>
  <c r="P289" i="10" s="1"/>
  <c r="O290" i="10"/>
  <c r="P290" i="10" s="1"/>
  <c r="O291" i="10"/>
  <c r="P291" i="10" s="1"/>
  <c r="O292" i="10"/>
  <c r="P292" i="10" s="1"/>
  <c r="O293" i="10"/>
  <c r="P293" i="10" s="1"/>
  <c r="O294" i="10"/>
  <c r="P294" i="10" s="1"/>
  <c r="O295" i="10"/>
  <c r="P295" i="10" s="1"/>
  <c r="O296" i="10"/>
  <c r="P296" i="10" s="1"/>
  <c r="O297" i="10"/>
  <c r="P297" i="10" s="1"/>
  <c r="O298" i="10"/>
  <c r="P298" i="10" s="1"/>
  <c r="O299" i="10"/>
  <c r="P299" i="10" s="1"/>
  <c r="O300" i="10"/>
  <c r="P300" i="10" s="1"/>
  <c r="O301" i="10"/>
  <c r="P301" i="10" s="1"/>
  <c r="O302" i="10"/>
  <c r="P302" i="10" s="1"/>
  <c r="O303" i="10"/>
  <c r="P303" i="10" s="1"/>
  <c r="O304" i="10"/>
  <c r="P304" i="10" s="1"/>
  <c r="O305" i="10"/>
  <c r="P305" i="10" s="1"/>
  <c r="O306" i="10"/>
  <c r="P306" i="10" s="1"/>
  <c r="O307" i="10"/>
  <c r="P307" i="10" s="1"/>
  <c r="O308" i="10"/>
  <c r="P308" i="10" s="1"/>
  <c r="O309" i="10"/>
  <c r="P309" i="10" s="1"/>
  <c r="O310" i="10"/>
  <c r="P310" i="10" s="1"/>
  <c r="O311" i="10"/>
  <c r="P311" i="10" s="1"/>
  <c r="O312" i="10"/>
  <c r="P312" i="10" s="1"/>
  <c r="O313" i="10"/>
  <c r="P313" i="10" s="1"/>
  <c r="O314" i="10"/>
  <c r="P314" i="10" s="1"/>
  <c r="O315" i="10"/>
  <c r="P315" i="10" s="1"/>
  <c r="O316" i="10"/>
  <c r="P316" i="10" s="1"/>
  <c r="O317" i="10"/>
  <c r="P317" i="10" s="1"/>
  <c r="O318" i="10"/>
  <c r="P318" i="10" s="1"/>
  <c r="O319" i="10"/>
  <c r="P319" i="10" s="1"/>
  <c r="O320" i="10"/>
  <c r="P320" i="10" s="1"/>
  <c r="O321" i="10"/>
  <c r="P321" i="10" s="1"/>
  <c r="O322" i="10"/>
  <c r="P322" i="10" s="1"/>
  <c r="O323" i="10"/>
  <c r="P323" i="10" s="1"/>
  <c r="O324" i="10"/>
  <c r="P324" i="10" s="1"/>
  <c r="O325" i="10"/>
  <c r="P325" i="10" s="1"/>
  <c r="O326" i="10"/>
  <c r="P326" i="10" s="1"/>
  <c r="O327" i="10"/>
  <c r="P327" i="10" s="1"/>
  <c r="O328" i="10"/>
  <c r="P328" i="10" s="1"/>
  <c r="O329" i="10"/>
  <c r="P329" i="10" s="1"/>
  <c r="O330" i="10"/>
  <c r="P330" i="10" s="1"/>
  <c r="O331" i="10"/>
  <c r="P331" i="10" s="1"/>
  <c r="O332" i="10"/>
  <c r="P332" i="10" s="1"/>
  <c r="O333" i="10"/>
  <c r="P333" i="10" s="1"/>
  <c r="O334" i="10"/>
  <c r="P334" i="10" s="1"/>
  <c r="O335" i="10"/>
  <c r="P335" i="10" s="1"/>
  <c r="O336" i="10"/>
  <c r="P336" i="10" s="1"/>
  <c r="O337" i="10"/>
  <c r="P337" i="10" s="1"/>
  <c r="O338" i="10"/>
  <c r="P338" i="10" s="1"/>
  <c r="O339" i="10"/>
  <c r="P339" i="10" s="1"/>
  <c r="O340" i="10"/>
  <c r="P340" i="10" s="1"/>
  <c r="O341" i="10"/>
  <c r="P341" i="10" s="1"/>
  <c r="O342" i="10"/>
  <c r="P342" i="10" s="1"/>
  <c r="O343" i="10"/>
  <c r="P343" i="10" s="1"/>
  <c r="O344" i="10"/>
  <c r="P344" i="10" s="1"/>
  <c r="O345" i="10"/>
  <c r="P345" i="10" s="1"/>
  <c r="O346" i="10"/>
  <c r="P346" i="10" s="1"/>
  <c r="O347" i="10"/>
  <c r="P347" i="10" s="1"/>
  <c r="O348" i="10"/>
  <c r="P348" i="10" s="1"/>
  <c r="O349" i="10"/>
  <c r="P349" i="10" s="1"/>
  <c r="O350" i="10"/>
  <c r="P350" i="10" s="1"/>
  <c r="O351" i="10"/>
  <c r="P351" i="10" s="1"/>
  <c r="O352" i="10"/>
  <c r="P352" i="10" s="1"/>
  <c r="O353" i="10"/>
  <c r="P353" i="10" s="1"/>
  <c r="O354" i="10"/>
  <c r="P354" i="10" s="1"/>
  <c r="O355" i="10"/>
  <c r="P355" i="10" s="1"/>
  <c r="O356" i="10"/>
  <c r="P356" i="10" s="1"/>
  <c r="O357" i="10"/>
  <c r="P357" i="10" s="1"/>
  <c r="O358" i="10"/>
  <c r="P358" i="10" s="1"/>
  <c r="O359" i="10"/>
  <c r="P359" i="10" s="1"/>
  <c r="O360" i="10"/>
  <c r="P360" i="10" s="1"/>
  <c r="O361" i="10"/>
  <c r="P361" i="10" s="1"/>
  <c r="O362" i="10"/>
  <c r="P362" i="10" s="1"/>
  <c r="O363" i="10"/>
  <c r="P363" i="10" s="1"/>
  <c r="O364" i="10"/>
  <c r="P364" i="10" s="1"/>
  <c r="O365" i="10"/>
  <c r="P365" i="10" s="1"/>
  <c r="O366" i="10"/>
  <c r="P366" i="10" s="1"/>
  <c r="O367" i="10"/>
  <c r="P367" i="10" s="1"/>
  <c r="O368" i="10"/>
  <c r="P368" i="10" s="1"/>
  <c r="O369" i="10"/>
  <c r="P369" i="10" s="1"/>
  <c r="O370" i="10"/>
  <c r="P370" i="10" s="1"/>
  <c r="O371" i="10"/>
  <c r="P371" i="10" s="1"/>
  <c r="O372" i="10"/>
  <c r="P372" i="10" s="1"/>
  <c r="O373" i="10"/>
  <c r="P373" i="10" s="1"/>
  <c r="O374" i="10"/>
  <c r="P374" i="10" s="1"/>
  <c r="O375" i="10"/>
  <c r="P375" i="10" s="1"/>
  <c r="O376" i="10"/>
  <c r="P376" i="10" s="1"/>
  <c r="O377" i="10"/>
  <c r="P377" i="10" s="1"/>
  <c r="O378" i="10"/>
  <c r="P378" i="10" s="1"/>
  <c r="O379" i="10"/>
  <c r="P379" i="10" s="1"/>
  <c r="O380" i="10"/>
  <c r="P380" i="10" s="1"/>
  <c r="O381" i="10"/>
  <c r="P381" i="10" s="1"/>
  <c r="O382" i="10"/>
  <c r="P382" i="10" s="1"/>
  <c r="O383" i="10"/>
  <c r="P383" i="10" s="1"/>
  <c r="O384" i="10"/>
  <c r="P384" i="10" s="1"/>
  <c r="O385" i="10"/>
  <c r="P385" i="10" s="1"/>
  <c r="O386" i="10"/>
  <c r="P386" i="10" s="1"/>
  <c r="O387" i="10"/>
  <c r="P387" i="10" s="1"/>
  <c r="O388" i="10"/>
  <c r="P388" i="10" s="1"/>
  <c r="O389" i="10"/>
  <c r="P389" i="10" s="1"/>
  <c r="O390" i="10"/>
  <c r="P390" i="10" s="1"/>
  <c r="O391" i="10"/>
  <c r="P391" i="10" s="1"/>
  <c r="O392" i="10"/>
  <c r="P392" i="10" s="1"/>
  <c r="O393" i="10"/>
  <c r="P393" i="10" s="1"/>
  <c r="O394" i="10"/>
  <c r="P394" i="10" s="1"/>
  <c r="O395" i="10"/>
  <c r="P395" i="10" s="1"/>
  <c r="O396" i="10"/>
  <c r="P396" i="10" s="1"/>
  <c r="O397" i="10"/>
  <c r="P397" i="10" s="1"/>
  <c r="O398" i="10"/>
  <c r="P398" i="10" s="1"/>
  <c r="O399" i="10"/>
  <c r="P399" i="10" s="1"/>
  <c r="O400" i="10"/>
  <c r="P400" i="10" s="1"/>
  <c r="O401" i="10"/>
  <c r="P401" i="10" s="1"/>
  <c r="O402" i="10"/>
  <c r="P402" i="10" s="1"/>
  <c r="O403" i="10"/>
  <c r="P403" i="10" s="1"/>
  <c r="O404" i="10"/>
  <c r="P404" i="10" s="1"/>
  <c r="O405" i="10"/>
  <c r="P405" i="10" s="1"/>
  <c r="O406" i="10"/>
  <c r="P406" i="10" s="1"/>
  <c r="O407" i="10"/>
  <c r="P407" i="10" s="1"/>
  <c r="O408" i="10"/>
  <c r="P408" i="10" s="1"/>
  <c r="O409" i="10"/>
  <c r="P409" i="10" s="1"/>
  <c r="O410" i="10"/>
  <c r="P410" i="10" s="1"/>
  <c r="O411" i="10"/>
  <c r="P411" i="10" s="1"/>
  <c r="O412" i="10"/>
  <c r="P412" i="10" s="1"/>
  <c r="O413" i="10"/>
  <c r="P413" i="10" s="1"/>
  <c r="O414" i="10"/>
  <c r="P414" i="10" s="1"/>
  <c r="O415" i="10"/>
  <c r="P415" i="10" s="1"/>
  <c r="O416" i="10"/>
  <c r="P416" i="10" s="1"/>
  <c r="O417" i="10"/>
  <c r="P417" i="10" s="1"/>
  <c r="O418" i="10"/>
  <c r="P418" i="10" s="1"/>
  <c r="O419" i="10"/>
  <c r="P419" i="10" s="1"/>
  <c r="O420" i="10"/>
  <c r="P420" i="10" s="1"/>
  <c r="O421" i="10"/>
  <c r="P421" i="10" s="1"/>
  <c r="O422" i="10"/>
  <c r="P422" i="10" s="1"/>
  <c r="O423" i="10"/>
  <c r="P423" i="10" s="1"/>
  <c r="O424" i="10"/>
  <c r="P424" i="10" s="1"/>
  <c r="O425" i="10"/>
  <c r="P425" i="10" s="1"/>
  <c r="O426" i="10"/>
  <c r="P426" i="10" s="1"/>
  <c r="O427" i="10"/>
  <c r="P427" i="10" s="1"/>
  <c r="O428" i="10"/>
  <c r="P428" i="10" s="1"/>
  <c r="O429" i="10"/>
  <c r="P429" i="10" s="1"/>
  <c r="O430" i="10"/>
  <c r="P430" i="10" s="1"/>
  <c r="O431" i="10"/>
  <c r="P431" i="10" s="1"/>
  <c r="O432" i="10"/>
  <c r="P432" i="10" s="1"/>
  <c r="O433" i="10"/>
  <c r="P433" i="10" s="1"/>
  <c r="O434" i="10"/>
  <c r="P434" i="10" s="1"/>
  <c r="O435" i="10"/>
  <c r="P435" i="10" s="1"/>
  <c r="O436" i="10"/>
  <c r="P436" i="10" s="1"/>
  <c r="O437" i="10"/>
  <c r="P437" i="10" s="1"/>
  <c r="O438" i="10"/>
  <c r="P438" i="10" s="1"/>
  <c r="O439" i="10"/>
  <c r="P439" i="10" s="1"/>
  <c r="O440" i="10"/>
  <c r="P440" i="10" s="1"/>
  <c r="O441" i="10"/>
  <c r="P441" i="10" s="1"/>
  <c r="O442" i="10"/>
  <c r="P442" i="10" s="1"/>
  <c r="O443" i="10"/>
  <c r="P443" i="10" s="1"/>
  <c r="O444" i="10"/>
  <c r="P444" i="10" s="1"/>
  <c r="O445" i="10"/>
  <c r="P445" i="10" s="1"/>
  <c r="O446" i="10"/>
  <c r="P446" i="10" s="1"/>
  <c r="O447" i="10"/>
  <c r="P447" i="10" s="1"/>
  <c r="O448" i="10"/>
  <c r="P448" i="10" s="1"/>
  <c r="O449" i="10"/>
  <c r="P449" i="10" s="1"/>
  <c r="O450" i="10"/>
  <c r="P450" i="10" s="1"/>
  <c r="O451" i="10"/>
  <c r="P451" i="10" s="1"/>
  <c r="O452" i="10"/>
  <c r="P452" i="10" s="1"/>
  <c r="O453" i="10"/>
  <c r="P453" i="10" s="1"/>
  <c r="O454" i="10"/>
  <c r="P454" i="10" s="1"/>
  <c r="O455" i="10"/>
  <c r="P455" i="10" s="1"/>
  <c r="O456" i="10"/>
  <c r="P456" i="10" s="1"/>
  <c r="O457" i="10"/>
  <c r="P457" i="10" s="1"/>
  <c r="O458" i="10"/>
  <c r="P458" i="10" s="1"/>
  <c r="O459" i="10"/>
  <c r="P459" i="10" s="1"/>
  <c r="O460" i="10"/>
  <c r="P460" i="10" s="1"/>
  <c r="O461" i="10"/>
  <c r="P461" i="10" s="1"/>
  <c r="O462" i="10"/>
  <c r="P462" i="10" s="1"/>
  <c r="O463" i="10"/>
  <c r="P463" i="10" s="1"/>
  <c r="O464" i="10"/>
  <c r="P464" i="10" s="1"/>
  <c r="O465" i="10"/>
  <c r="P465" i="10" s="1"/>
  <c r="O466" i="10"/>
  <c r="P466" i="10" s="1"/>
  <c r="O467" i="10"/>
  <c r="P467" i="10" s="1"/>
  <c r="O468" i="10"/>
  <c r="P468" i="10" s="1"/>
  <c r="O469" i="10"/>
  <c r="P469" i="10" s="1"/>
  <c r="O470" i="10"/>
  <c r="P470" i="10" s="1"/>
  <c r="O471" i="10"/>
  <c r="P471" i="10" s="1"/>
  <c r="O472" i="10"/>
  <c r="P472" i="10" s="1"/>
  <c r="O473" i="10"/>
  <c r="P473" i="10" s="1"/>
  <c r="O474" i="10"/>
  <c r="P474" i="10" s="1"/>
  <c r="O475" i="10"/>
  <c r="P475" i="10" s="1"/>
  <c r="O476" i="10"/>
  <c r="P476" i="10" s="1"/>
  <c r="O477" i="10"/>
  <c r="P477" i="10" s="1"/>
  <c r="O478" i="10"/>
  <c r="P478" i="10" s="1"/>
  <c r="O479" i="10"/>
  <c r="P479" i="10" s="1"/>
  <c r="O480" i="10"/>
  <c r="P480" i="10" s="1"/>
  <c r="O481" i="10"/>
  <c r="P481" i="10" s="1"/>
  <c r="O482" i="10"/>
  <c r="P482" i="10" s="1"/>
  <c r="O483" i="10"/>
  <c r="P483" i="10" s="1"/>
  <c r="O484" i="10"/>
  <c r="P484" i="10" s="1"/>
  <c r="O485" i="10"/>
  <c r="P485" i="10" s="1"/>
  <c r="O486" i="10"/>
  <c r="P486" i="10" s="1"/>
  <c r="O487" i="10"/>
  <c r="P487" i="10" s="1"/>
  <c r="O488" i="10"/>
  <c r="P488" i="10" s="1"/>
  <c r="O489" i="10"/>
  <c r="P489" i="10" s="1"/>
  <c r="O490" i="10"/>
  <c r="P490" i="10" s="1"/>
  <c r="O491" i="10"/>
  <c r="P491" i="10" s="1"/>
  <c r="O492" i="10"/>
  <c r="P492" i="10" s="1"/>
  <c r="O493" i="10"/>
  <c r="P493" i="10" s="1"/>
  <c r="O494" i="10"/>
  <c r="P494" i="10" s="1"/>
  <c r="O495" i="10"/>
  <c r="P495" i="10" s="1"/>
  <c r="O496" i="10"/>
  <c r="P496" i="10" s="1"/>
  <c r="O497" i="10"/>
  <c r="P497" i="10" s="1"/>
  <c r="O498" i="10"/>
  <c r="P498" i="10" s="1"/>
  <c r="O499" i="10"/>
  <c r="P499" i="10" s="1"/>
  <c r="O500" i="10"/>
  <c r="P500" i="10" s="1"/>
  <c r="O501" i="10"/>
  <c r="P501" i="10" s="1"/>
  <c r="O502" i="10"/>
  <c r="P502" i="10" s="1"/>
  <c r="O503" i="10"/>
  <c r="P503" i="10" s="1"/>
  <c r="O504" i="10"/>
  <c r="P504" i="10" s="1"/>
  <c r="O505" i="10"/>
  <c r="P505" i="10" s="1"/>
  <c r="O506" i="10"/>
  <c r="P506" i="10" s="1"/>
  <c r="O507" i="10"/>
  <c r="P507" i="10" s="1"/>
  <c r="O508" i="10"/>
  <c r="P508" i="10" s="1"/>
  <c r="O509" i="10"/>
  <c r="P509" i="10" s="1"/>
  <c r="O510" i="10"/>
  <c r="P510" i="10" s="1"/>
  <c r="O511" i="10"/>
  <c r="P511" i="10" s="1"/>
  <c r="O512" i="10"/>
  <c r="P512" i="10" s="1"/>
  <c r="O513" i="10"/>
  <c r="P513" i="10" s="1"/>
  <c r="O514" i="10"/>
  <c r="P514" i="10" s="1"/>
  <c r="O515" i="10"/>
  <c r="P515" i="10" s="1"/>
  <c r="O516" i="10"/>
  <c r="P516" i="10" s="1"/>
  <c r="O517" i="10"/>
  <c r="P517" i="10" s="1"/>
  <c r="O518" i="10"/>
  <c r="P518" i="10" s="1"/>
  <c r="O519" i="10"/>
  <c r="P519" i="10" s="1"/>
  <c r="O520" i="10"/>
  <c r="P520" i="10" s="1"/>
  <c r="O521" i="10"/>
  <c r="P521" i="10" s="1"/>
  <c r="O522" i="10"/>
  <c r="P522" i="10" s="1"/>
  <c r="O523" i="10"/>
  <c r="P523" i="10" s="1"/>
  <c r="O524" i="10"/>
  <c r="P524" i="10" s="1"/>
  <c r="O525" i="10"/>
  <c r="P525" i="10" s="1"/>
  <c r="O526" i="10"/>
  <c r="P526" i="10" s="1"/>
  <c r="O527" i="10"/>
  <c r="P527" i="10" s="1"/>
  <c r="O528" i="10"/>
  <c r="P528" i="10" s="1"/>
  <c r="O529" i="10"/>
  <c r="P529" i="10" s="1"/>
  <c r="O530" i="10"/>
  <c r="P530" i="10" s="1"/>
  <c r="O531" i="10"/>
  <c r="P531" i="10" s="1"/>
  <c r="O532" i="10"/>
  <c r="P532" i="10" s="1"/>
  <c r="O533" i="10"/>
  <c r="P533" i="10" s="1"/>
  <c r="O534" i="10"/>
  <c r="P534" i="10" s="1"/>
  <c r="O535" i="10"/>
  <c r="P535" i="10" s="1"/>
  <c r="O536" i="10"/>
  <c r="P536" i="10" s="1"/>
  <c r="O537" i="10"/>
  <c r="P537" i="10" s="1"/>
  <c r="O538" i="10"/>
  <c r="P538" i="10" s="1"/>
  <c r="O539" i="10"/>
  <c r="P539" i="10" s="1"/>
  <c r="O540" i="10"/>
  <c r="P540" i="10" s="1"/>
  <c r="O541" i="10"/>
  <c r="P541" i="10" s="1"/>
  <c r="O542" i="10"/>
  <c r="P542" i="10" s="1"/>
  <c r="O543" i="10"/>
  <c r="P543" i="10" s="1"/>
  <c r="O544" i="10"/>
  <c r="P544" i="10" s="1"/>
  <c r="O545" i="10"/>
  <c r="P545" i="10" s="1"/>
  <c r="O546" i="10"/>
  <c r="P546" i="10" s="1"/>
  <c r="O547" i="10"/>
  <c r="P547" i="10" s="1"/>
  <c r="O548" i="10"/>
  <c r="P548" i="10" s="1"/>
  <c r="O549" i="10"/>
  <c r="P549" i="10" s="1"/>
  <c r="O550" i="10"/>
  <c r="P550" i="10" s="1"/>
  <c r="O551" i="10"/>
  <c r="P551" i="10" s="1"/>
  <c r="O552" i="10"/>
  <c r="P552" i="10" s="1"/>
  <c r="O553" i="10"/>
  <c r="P553" i="10" s="1"/>
  <c r="O554" i="10"/>
  <c r="P554" i="10" s="1"/>
  <c r="O555" i="10"/>
  <c r="P555" i="10" s="1"/>
  <c r="O556" i="10"/>
  <c r="P556" i="10" s="1"/>
  <c r="O557" i="10"/>
  <c r="P557" i="10" s="1"/>
  <c r="O558" i="10"/>
  <c r="P558" i="10" s="1"/>
  <c r="O559" i="10"/>
  <c r="P559" i="10" s="1"/>
  <c r="O560" i="10"/>
  <c r="P560" i="10" s="1"/>
  <c r="O561" i="10"/>
  <c r="P561" i="10" s="1"/>
  <c r="O562" i="10"/>
  <c r="P562" i="10" s="1"/>
  <c r="O563" i="10"/>
  <c r="P563" i="10" s="1"/>
  <c r="O564" i="10"/>
  <c r="P564" i="10" s="1"/>
  <c r="O565" i="10"/>
  <c r="P565" i="10" s="1"/>
  <c r="O566" i="10"/>
  <c r="P566" i="10" s="1"/>
  <c r="O567" i="10"/>
  <c r="P567" i="10" s="1"/>
  <c r="O568" i="10"/>
  <c r="P568" i="10" s="1"/>
  <c r="O569" i="10"/>
  <c r="P569" i="10" s="1"/>
  <c r="O570" i="10"/>
  <c r="P570" i="10" s="1"/>
  <c r="O571" i="10"/>
  <c r="P571" i="10" s="1"/>
  <c r="O572" i="10"/>
  <c r="P572" i="10" s="1"/>
  <c r="O573" i="10"/>
  <c r="P573" i="10" s="1"/>
  <c r="O574" i="10"/>
  <c r="P574" i="10" s="1"/>
  <c r="O575" i="10"/>
  <c r="P575" i="10" s="1"/>
  <c r="O576" i="10"/>
  <c r="P576" i="10" s="1"/>
  <c r="O577" i="10"/>
  <c r="P577" i="10" s="1"/>
  <c r="O578" i="10"/>
  <c r="P578" i="10" s="1"/>
  <c r="O579" i="10"/>
  <c r="P579" i="10" s="1"/>
  <c r="O580" i="10"/>
  <c r="P580" i="10" s="1"/>
  <c r="O581" i="10"/>
  <c r="P581" i="10" s="1"/>
  <c r="O582" i="10"/>
  <c r="P582" i="10" s="1"/>
  <c r="O583" i="10"/>
  <c r="P583" i="10" s="1"/>
  <c r="O584" i="10"/>
  <c r="P584" i="10" s="1"/>
  <c r="O585" i="10"/>
  <c r="P585" i="10" s="1"/>
  <c r="O586" i="10"/>
  <c r="P586" i="10" s="1"/>
  <c r="O587" i="10"/>
  <c r="P587" i="10" s="1"/>
  <c r="O588" i="10"/>
  <c r="P588" i="10" s="1"/>
  <c r="O589" i="10"/>
  <c r="P589" i="10" s="1"/>
  <c r="O590" i="10"/>
  <c r="P590" i="10" s="1"/>
  <c r="O591" i="10"/>
  <c r="P591" i="10" s="1"/>
  <c r="O592" i="10"/>
  <c r="P592" i="10" s="1"/>
  <c r="O593" i="10"/>
  <c r="P593" i="10" s="1"/>
  <c r="O594" i="10"/>
  <c r="P594" i="10" s="1"/>
  <c r="O595" i="10"/>
  <c r="P595" i="10" s="1"/>
  <c r="O596" i="10"/>
  <c r="P596" i="10" s="1"/>
  <c r="O597" i="10"/>
  <c r="P597" i="10" s="1"/>
  <c r="O598" i="10"/>
  <c r="P598" i="10" s="1"/>
  <c r="O599" i="10"/>
  <c r="P599" i="10" s="1"/>
  <c r="O600" i="10"/>
  <c r="P600" i="10" s="1"/>
  <c r="O601" i="10"/>
  <c r="P601" i="10" s="1"/>
  <c r="O602" i="10"/>
  <c r="P602" i="10" s="1"/>
  <c r="O603" i="10"/>
  <c r="P603" i="10" s="1"/>
  <c r="O604" i="10"/>
  <c r="P604" i="10" s="1"/>
  <c r="O605" i="10"/>
  <c r="P605" i="10" s="1"/>
  <c r="O606" i="10"/>
  <c r="P606" i="10" s="1"/>
  <c r="O607" i="10"/>
  <c r="P607" i="10" s="1"/>
  <c r="O608" i="10"/>
  <c r="P608" i="10" s="1"/>
  <c r="O609" i="10"/>
  <c r="P609" i="10" s="1"/>
  <c r="O610" i="10"/>
  <c r="P610" i="10" s="1"/>
  <c r="O611" i="10"/>
  <c r="P611" i="10" s="1"/>
  <c r="O612" i="10"/>
  <c r="P612" i="10" s="1"/>
  <c r="O613" i="10"/>
  <c r="P613" i="10" s="1"/>
  <c r="O614" i="10"/>
  <c r="P614" i="10" s="1"/>
  <c r="O615" i="10"/>
  <c r="P615" i="10" s="1"/>
  <c r="O616" i="10"/>
  <c r="P616" i="10" s="1"/>
  <c r="O617" i="10"/>
  <c r="P617" i="10" s="1"/>
  <c r="O618" i="10"/>
  <c r="P618" i="10" s="1"/>
  <c r="O619" i="10"/>
  <c r="P619" i="10" s="1"/>
  <c r="O620" i="10"/>
  <c r="P620" i="10" s="1"/>
  <c r="O621" i="10"/>
  <c r="P621" i="10" s="1"/>
  <c r="O622" i="10"/>
  <c r="P622" i="10" s="1"/>
  <c r="O623" i="10"/>
  <c r="P623" i="10" s="1"/>
  <c r="O624" i="10"/>
  <c r="P624" i="10" s="1"/>
  <c r="O625" i="10"/>
  <c r="P625" i="10" s="1"/>
  <c r="O626" i="10"/>
  <c r="P626" i="10" s="1"/>
  <c r="O627" i="10"/>
  <c r="P627" i="10" s="1"/>
  <c r="O628" i="10"/>
  <c r="P628" i="10" s="1"/>
  <c r="O629" i="10"/>
  <c r="P629" i="10" s="1"/>
  <c r="O630" i="10"/>
  <c r="P630" i="10" s="1"/>
  <c r="O631" i="10"/>
  <c r="P631" i="10" s="1"/>
  <c r="O632" i="10"/>
  <c r="P632" i="10" s="1"/>
  <c r="O633" i="10"/>
  <c r="P633" i="10" s="1"/>
  <c r="O634" i="10"/>
  <c r="P634" i="10" s="1"/>
  <c r="O635" i="10"/>
  <c r="P635" i="10" s="1"/>
  <c r="O636" i="10"/>
  <c r="P636" i="10" s="1"/>
  <c r="O637" i="10"/>
  <c r="P637" i="10" s="1"/>
  <c r="O638" i="10"/>
  <c r="P638" i="10" s="1"/>
  <c r="O639" i="10"/>
  <c r="P639" i="10" s="1"/>
  <c r="O640" i="10"/>
  <c r="P640" i="10" s="1"/>
  <c r="O641" i="10"/>
  <c r="P641" i="10" s="1"/>
  <c r="O642" i="10"/>
  <c r="P642" i="10" s="1"/>
  <c r="O643" i="10"/>
  <c r="P643" i="10" s="1"/>
  <c r="O644" i="10"/>
  <c r="P644" i="10" s="1"/>
  <c r="O645" i="10"/>
  <c r="P645" i="10" s="1"/>
  <c r="O646" i="10"/>
  <c r="P646" i="10" s="1"/>
  <c r="O647" i="10"/>
  <c r="P647" i="10" s="1"/>
  <c r="O648" i="10"/>
  <c r="P648" i="10" s="1"/>
  <c r="O649" i="10"/>
  <c r="P649" i="10" s="1"/>
  <c r="O650" i="10"/>
  <c r="P650" i="10" s="1"/>
  <c r="O651" i="10"/>
  <c r="P651" i="10" s="1"/>
  <c r="O652" i="10"/>
  <c r="P652" i="10" s="1"/>
  <c r="O653" i="10"/>
  <c r="P653" i="10" s="1"/>
  <c r="O654" i="10"/>
  <c r="P654" i="10" s="1"/>
  <c r="O655" i="10"/>
  <c r="P655" i="10" s="1"/>
  <c r="O656" i="10"/>
  <c r="P656" i="10" s="1"/>
  <c r="O657" i="10"/>
  <c r="P657" i="10" s="1"/>
  <c r="O658" i="10"/>
  <c r="P658" i="10" s="1"/>
  <c r="O659" i="10"/>
  <c r="P659" i="10" s="1"/>
  <c r="O660" i="10"/>
  <c r="P660" i="10" s="1"/>
  <c r="O661" i="10"/>
  <c r="P661" i="10" s="1"/>
  <c r="O662" i="10"/>
  <c r="P662" i="10" s="1"/>
  <c r="O663" i="10"/>
  <c r="P663" i="10" s="1"/>
  <c r="O664" i="10"/>
  <c r="P664" i="10" s="1"/>
  <c r="O665" i="10"/>
  <c r="P665" i="10" s="1"/>
  <c r="O666" i="10"/>
  <c r="P666" i="10" s="1"/>
  <c r="O667" i="10"/>
  <c r="P667" i="10" s="1"/>
  <c r="O668" i="10"/>
  <c r="P668" i="10" s="1"/>
  <c r="O669" i="10"/>
  <c r="P669" i="10" s="1"/>
  <c r="O670" i="10"/>
  <c r="P670" i="10" s="1"/>
  <c r="O671" i="10"/>
  <c r="P671" i="10" s="1"/>
  <c r="O672" i="10"/>
  <c r="P672" i="10" s="1"/>
  <c r="O673" i="10"/>
  <c r="P673" i="10" s="1"/>
  <c r="O674" i="10"/>
  <c r="P674" i="10" s="1"/>
  <c r="O675" i="10"/>
  <c r="P675" i="10" s="1"/>
  <c r="O676" i="10"/>
  <c r="P676" i="10" s="1"/>
  <c r="O677" i="10"/>
  <c r="P677" i="10" s="1"/>
  <c r="O678" i="10"/>
  <c r="P678" i="10" s="1"/>
  <c r="O679" i="10"/>
  <c r="P679" i="10" s="1"/>
  <c r="O680" i="10"/>
  <c r="P680" i="10" s="1"/>
  <c r="O681" i="10"/>
  <c r="P681" i="10" s="1"/>
  <c r="O682" i="10"/>
  <c r="P682" i="10" s="1"/>
  <c r="O683" i="10"/>
  <c r="P683" i="10" s="1"/>
  <c r="O684" i="10"/>
  <c r="P684" i="10" s="1"/>
  <c r="O685" i="10"/>
  <c r="P685" i="10" s="1"/>
  <c r="O686" i="10"/>
  <c r="P686" i="10" s="1"/>
  <c r="O687" i="10"/>
  <c r="P687" i="10" s="1"/>
  <c r="O688" i="10"/>
  <c r="P688" i="10" s="1"/>
  <c r="O689" i="10"/>
  <c r="P689" i="10" s="1"/>
  <c r="O690" i="10"/>
  <c r="P690" i="10" s="1"/>
  <c r="O691" i="10"/>
  <c r="P691" i="10" s="1"/>
  <c r="O692" i="10"/>
  <c r="P692" i="10" s="1"/>
  <c r="O693" i="10"/>
  <c r="P693" i="10" s="1"/>
  <c r="O694" i="10"/>
  <c r="P694" i="10" s="1"/>
  <c r="O695" i="10"/>
  <c r="P695" i="10" s="1"/>
  <c r="O696" i="10"/>
  <c r="P696" i="10" s="1"/>
  <c r="O697" i="10"/>
  <c r="P697" i="10" s="1"/>
  <c r="O698" i="10"/>
  <c r="P698" i="10" s="1"/>
  <c r="O699" i="10"/>
  <c r="P699" i="10" s="1"/>
  <c r="O700" i="10"/>
  <c r="P700" i="10" s="1"/>
  <c r="O701" i="10"/>
  <c r="P701" i="10" s="1"/>
  <c r="O702" i="10"/>
  <c r="P702" i="10" s="1"/>
  <c r="O703" i="10"/>
  <c r="P703" i="10" s="1"/>
  <c r="O704" i="10"/>
  <c r="P704" i="10" s="1"/>
  <c r="O705" i="10"/>
  <c r="P705" i="10" s="1"/>
  <c r="O706" i="10"/>
  <c r="P706" i="10" s="1"/>
  <c r="O707" i="10"/>
  <c r="P707" i="10" s="1"/>
  <c r="O708" i="10"/>
  <c r="P708" i="10" s="1"/>
  <c r="O709" i="10"/>
  <c r="P709" i="10" s="1"/>
  <c r="O710" i="10"/>
  <c r="P710" i="10" s="1"/>
  <c r="O711" i="10"/>
  <c r="P711" i="10" s="1"/>
  <c r="O712" i="10"/>
  <c r="P712" i="10" s="1"/>
  <c r="O713" i="10"/>
  <c r="P713" i="10" s="1"/>
  <c r="O714" i="10"/>
  <c r="P714" i="10" s="1"/>
  <c r="O715" i="10"/>
  <c r="P715" i="10" s="1"/>
  <c r="O716" i="10"/>
  <c r="P716" i="10" s="1"/>
  <c r="O717" i="10"/>
  <c r="P717" i="10" s="1"/>
  <c r="O718" i="10"/>
  <c r="P718" i="10" s="1"/>
  <c r="O719" i="10"/>
  <c r="P719" i="10" s="1"/>
  <c r="O720" i="10"/>
  <c r="P720" i="10" s="1"/>
  <c r="O721" i="10"/>
  <c r="P721" i="10" s="1"/>
  <c r="O722" i="10"/>
  <c r="P722" i="10" s="1"/>
  <c r="O723" i="10"/>
  <c r="P723" i="10" s="1"/>
  <c r="O724" i="10"/>
  <c r="P724" i="10" s="1"/>
  <c r="O725" i="10"/>
  <c r="P725" i="10" s="1"/>
  <c r="O726" i="10"/>
  <c r="P726" i="10" s="1"/>
  <c r="O727" i="10"/>
  <c r="P727" i="10" s="1"/>
  <c r="O728" i="10"/>
  <c r="P728" i="10" s="1"/>
  <c r="O729" i="10"/>
  <c r="P729" i="10" s="1"/>
  <c r="O730" i="10"/>
  <c r="P730" i="10" s="1"/>
  <c r="O731" i="10"/>
  <c r="P731" i="10" s="1"/>
  <c r="O732" i="10"/>
  <c r="P732" i="10" s="1"/>
  <c r="O733" i="10"/>
  <c r="P733" i="10" s="1"/>
  <c r="O734" i="10"/>
  <c r="P734" i="10" s="1"/>
  <c r="O735" i="10"/>
  <c r="P735" i="10" s="1"/>
  <c r="O736" i="10"/>
  <c r="P736" i="10" s="1"/>
  <c r="O737" i="10"/>
  <c r="P737" i="10" s="1"/>
  <c r="O738" i="10"/>
  <c r="P738" i="10" s="1"/>
  <c r="O739" i="10"/>
  <c r="P739" i="10" s="1"/>
  <c r="O740" i="10"/>
  <c r="P740" i="10" s="1"/>
  <c r="O741" i="10"/>
  <c r="P741" i="10" s="1"/>
  <c r="O742" i="10"/>
  <c r="P742" i="10" s="1"/>
  <c r="O743" i="10"/>
  <c r="P743" i="10" s="1"/>
  <c r="O744" i="10"/>
  <c r="P744" i="10" s="1"/>
  <c r="O745" i="10"/>
  <c r="P745" i="10" s="1"/>
  <c r="O746" i="10"/>
  <c r="P746" i="10" s="1"/>
  <c r="O747" i="10"/>
  <c r="P747" i="10" s="1"/>
  <c r="O748" i="10"/>
  <c r="P748" i="10" s="1"/>
  <c r="O749" i="10"/>
  <c r="P749" i="10" s="1"/>
  <c r="O750" i="10"/>
  <c r="P750" i="10" s="1"/>
  <c r="O751" i="10"/>
  <c r="P751" i="10" s="1"/>
  <c r="O752" i="10"/>
  <c r="P752" i="10" s="1"/>
  <c r="O753" i="10"/>
  <c r="P753" i="10" s="1"/>
  <c r="O754" i="10"/>
  <c r="P754" i="10" s="1"/>
  <c r="O755" i="10"/>
  <c r="P755" i="10" s="1"/>
  <c r="O756" i="10"/>
  <c r="P756" i="10" s="1"/>
  <c r="O757" i="10"/>
  <c r="P757" i="10" s="1"/>
  <c r="O758" i="10"/>
  <c r="P758" i="10" s="1"/>
  <c r="O759" i="10"/>
  <c r="P759" i="10" s="1"/>
  <c r="O760" i="10"/>
  <c r="P760" i="10" s="1"/>
  <c r="O761" i="10"/>
  <c r="P761" i="10" s="1"/>
  <c r="O762" i="10"/>
  <c r="P762" i="10" s="1"/>
  <c r="O763" i="10"/>
  <c r="P763" i="10" s="1"/>
  <c r="O764" i="10"/>
  <c r="P764" i="10" s="1"/>
  <c r="O765" i="10"/>
  <c r="P765" i="10" s="1"/>
  <c r="O766" i="10"/>
  <c r="P766" i="10" s="1"/>
  <c r="O767" i="10"/>
  <c r="P767" i="10" s="1"/>
  <c r="O768" i="10"/>
  <c r="P768" i="10" s="1"/>
  <c r="O769" i="10"/>
  <c r="P769" i="10" s="1"/>
  <c r="O770" i="10"/>
  <c r="P770" i="10" s="1"/>
  <c r="O771" i="10"/>
  <c r="P771" i="10" s="1"/>
  <c r="O772" i="10"/>
  <c r="P772" i="10" s="1"/>
  <c r="O773" i="10"/>
  <c r="P773" i="10" s="1"/>
  <c r="O774" i="10"/>
  <c r="P774" i="10" s="1"/>
  <c r="O775" i="10"/>
  <c r="P775" i="10" s="1"/>
  <c r="O776" i="10"/>
  <c r="P776" i="10" s="1"/>
  <c r="O777" i="10"/>
  <c r="P777" i="10" s="1"/>
  <c r="O778" i="10"/>
  <c r="P778" i="10" s="1"/>
  <c r="O779" i="10"/>
  <c r="P779" i="10" s="1"/>
  <c r="O780" i="10"/>
  <c r="P780" i="10" s="1"/>
  <c r="O781" i="10"/>
  <c r="P781" i="10" s="1"/>
  <c r="O782" i="10"/>
  <c r="P782" i="10" s="1"/>
  <c r="O783" i="10"/>
  <c r="P783" i="10" s="1"/>
  <c r="O784" i="10"/>
  <c r="P784" i="10" s="1"/>
  <c r="O785" i="10"/>
  <c r="P785" i="10" s="1"/>
  <c r="O786" i="10"/>
  <c r="P786" i="10" s="1"/>
  <c r="O787" i="10"/>
  <c r="P787" i="10" s="1"/>
  <c r="O788" i="10"/>
  <c r="P788" i="10" s="1"/>
  <c r="O789" i="10"/>
  <c r="P789" i="10" s="1"/>
  <c r="O790" i="10"/>
  <c r="P790" i="10" s="1"/>
  <c r="O791" i="10"/>
  <c r="P791" i="10" s="1"/>
  <c r="O792" i="10"/>
  <c r="P792" i="10" s="1"/>
  <c r="O793" i="10"/>
  <c r="P793" i="10" s="1"/>
  <c r="O794" i="10"/>
  <c r="P794" i="10" s="1"/>
  <c r="O795" i="10"/>
  <c r="P795" i="10" s="1"/>
  <c r="O796" i="10"/>
  <c r="P796" i="10" s="1"/>
  <c r="O797" i="10"/>
  <c r="P797" i="10" s="1"/>
  <c r="O798" i="10"/>
  <c r="P798" i="10" s="1"/>
  <c r="O799" i="10"/>
  <c r="P799" i="10" s="1"/>
  <c r="O800" i="10"/>
  <c r="P800" i="10" s="1"/>
  <c r="O801" i="10"/>
  <c r="P801" i="10" s="1"/>
  <c r="O802" i="10"/>
  <c r="P802" i="10" s="1"/>
  <c r="O803" i="10"/>
  <c r="P803" i="10" s="1"/>
  <c r="O804" i="10"/>
  <c r="P804" i="10" s="1"/>
  <c r="O805" i="10"/>
  <c r="P805" i="10" s="1"/>
  <c r="O806" i="10"/>
  <c r="P806" i="10" s="1"/>
  <c r="O807" i="10"/>
  <c r="P807" i="10" s="1"/>
  <c r="O808" i="10"/>
  <c r="P808" i="10" s="1"/>
  <c r="O809" i="10"/>
  <c r="P809" i="10" s="1"/>
  <c r="O810" i="10"/>
  <c r="P810" i="10" s="1"/>
  <c r="O811" i="10"/>
  <c r="P811" i="10" s="1"/>
  <c r="O812" i="10"/>
  <c r="P812" i="10" s="1"/>
  <c r="O813" i="10"/>
  <c r="P813" i="10" s="1"/>
  <c r="O814" i="10"/>
  <c r="P814" i="10" s="1"/>
  <c r="O815" i="10"/>
  <c r="P815" i="10" s="1"/>
  <c r="O816" i="10"/>
  <c r="P816" i="10" s="1"/>
  <c r="O817" i="10"/>
  <c r="P817" i="10" s="1"/>
  <c r="O818" i="10"/>
  <c r="P818" i="10" s="1"/>
  <c r="O819" i="10"/>
  <c r="P819" i="10" s="1"/>
  <c r="O820" i="10"/>
  <c r="P820" i="10" s="1"/>
  <c r="O821" i="10"/>
  <c r="P821" i="10" s="1"/>
  <c r="O822" i="10"/>
  <c r="P822" i="10" s="1"/>
  <c r="O823" i="10"/>
  <c r="P823" i="10" s="1"/>
  <c r="O824" i="10"/>
  <c r="P824" i="10" s="1"/>
  <c r="O825" i="10"/>
  <c r="P825" i="10" s="1"/>
  <c r="O826" i="10"/>
  <c r="P826" i="10" s="1"/>
  <c r="O827" i="10"/>
  <c r="P827" i="10" s="1"/>
  <c r="O828" i="10"/>
  <c r="P828" i="10" s="1"/>
  <c r="O829" i="10"/>
  <c r="P829" i="10" s="1"/>
  <c r="O830" i="10"/>
  <c r="P830" i="10" s="1"/>
  <c r="O831" i="10"/>
  <c r="P831" i="10" s="1"/>
  <c r="O832" i="10"/>
  <c r="P832" i="10" s="1"/>
  <c r="O833" i="10"/>
  <c r="P833" i="10" s="1"/>
  <c r="O834" i="10"/>
  <c r="P834" i="10" s="1"/>
  <c r="O835" i="10"/>
  <c r="P835" i="10" s="1"/>
  <c r="O836" i="10"/>
  <c r="P836" i="10" s="1"/>
  <c r="O837" i="10"/>
  <c r="P837" i="10" s="1"/>
  <c r="O838" i="10"/>
  <c r="P838" i="10" s="1"/>
  <c r="O839" i="10"/>
  <c r="P839" i="10" s="1"/>
  <c r="O840" i="10"/>
  <c r="P840" i="10" s="1"/>
  <c r="O841" i="10"/>
  <c r="P841" i="10" s="1"/>
  <c r="O842" i="10"/>
  <c r="P842" i="10" s="1"/>
  <c r="O843" i="10"/>
  <c r="P843" i="10" s="1"/>
  <c r="O844" i="10"/>
  <c r="P844" i="10" s="1"/>
  <c r="O845" i="10"/>
  <c r="P845" i="10" s="1"/>
  <c r="O846" i="10"/>
  <c r="P846" i="10" s="1"/>
  <c r="O847" i="10"/>
  <c r="P847" i="10" s="1"/>
  <c r="O848" i="10"/>
  <c r="P848" i="10" s="1"/>
  <c r="O849" i="10"/>
  <c r="P849" i="10" s="1"/>
  <c r="O850" i="10"/>
  <c r="P850" i="10" s="1"/>
  <c r="O851" i="10"/>
  <c r="P851" i="10" s="1"/>
  <c r="O852" i="10"/>
  <c r="P852" i="10" s="1"/>
  <c r="O853" i="10"/>
  <c r="P853" i="10" s="1"/>
  <c r="O854" i="10"/>
  <c r="P854" i="10" s="1"/>
  <c r="O855" i="10"/>
  <c r="P855" i="10" s="1"/>
  <c r="O856" i="10"/>
  <c r="P856" i="10" s="1"/>
  <c r="O857" i="10"/>
  <c r="P857" i="10" s="1"/>
  <c r="O858" i="10"/>
  <c r="P858" i="10" s="1"/>
  <c r="O859" i="10"/>
  <c r="P859" i="10" s="1"/>
  <c r="O860" i="10"/>
  <c r="P860" i="10" s="1"/>
  <c r="O861" i="10"/>
  <c r="P861" i="10" s="1"/>
  <c r="O862" i="10"/>
  <c r="P862" i="10" s="1"/>
  <c r="O863" i="10"/>
  <c r="P863" i="10" s="1"/>
  <c r="O864" i="10"/>
  <c r="P864" i="10" s="1"/>
  <c r="O865" i="10"/>
  <c r="P865" i="10" s="1"/>
  <c r="O866" i="10"/>
  <c r="P866" i="10" s="1"/>
  <c r="O867" i="10"/>
  <c r="P867" i="10" s="1"/>
  <c r="O868" i="10"/>
  <c r="P868" i="10" s="1"/>
  <c r="O869" i="10"/>
  <c r="P869" i="10" s="1"/>
  <c r="O870" i="10"/>
  <c r="P870" i="10" s="1"/>
  <c r="O871" i="10"/>
  <c r="P871" i="10" s="1"/>
  <c r="O872" i="10"/>
  <c r="P872" i="10" s="1"/>
  <c r="O873" i="10"/>
  <c r="P873" i="10" s="1"/>
  <c r="O874" i="10"/>
  <c r="P874" i="10" s="1"/>
  <c r="O875" i="10"/>
  <c r="P875" i="10" s="1"/>
  <c r="O876" i="10"/>
  <c r="P876" i="10" s="1"/>
  <c r="O877" i="10"/>
  <c r="P877" i="10" s="1"/>
  <c r="O878" i="10"/>
  <c r="P878" i="10" s="1"/>
  <c r="O879" i="10"/>
  <c r="P879" i="10" s="1"/>
  <c r="O880" i="10"/>
  <c r="P880" i="10" s="1"/>
  <c r="O881" i="10"/>
  <c r="P881" i="10" s="1"/>
  <c r="O882" i="10"/>
  <c r="P882" i="10" s="1"/>
  <c r="O883" i="10"/>
  <c r="P883" i="10" s="1"/>
  <c r="O884" i="10"/>
  <c r="P884" i="10" s="1"/>
  <c r="O885" i="10"/>
  <c r="P885" i="10" s="1"/>
  <c r="O886" i="10"/>
  <c r="P886" i="10" s="1"/>
  <c r="O887" i="10"/>
  <c r="P887" i="10" s="1"/>
  <c r="O888" i="10"/>
  <c r="P888" i="10" s="1"/>
  <c r="O889" i="10"/>
  <c r="P889" i="10" s="1"/>
  <c r="O890" i="10"/>
  <c r="P890" i="10" s="1"/>
  <c r="O891" i="10"/>
  <c r="P891" i="10" s="1"/>
  <c r="O892" i="10"/>
  <c r="P892" i="10" s="1"/>
  <c r="O893" i="10"/>
  <c r="P893" i="10" s="1"/>
  <c r="O894" i="10"/>
  <c r="P894" i="10" s="1"/>
  <c r="O895" i="10"/>
  <c r="P895" i="10" s="1"/>
  <c r="O896" i="10"/>
  <c r="P896" i="10" s="1"/>
  <c r="O897" i="10"/>
  <c r="P897" i="10" s="1"/>
  <c r="O898" i="10"/>
  <c r="P898" i="10" s="1"/>
  <c r="O899" i="10"/>
  <c r="P899" i="10" s="1"/>
  <c r="O900" i="10"/>
  <c r="P900" i="10" s="1"/>
  <c r="O901" i="10"/>
  <c r="P901" i="10" s="1"/>
  <c r="O902" i="10"/>
  <c r="P902" i="10" s="1"/>
  <c r="O903" i="10"/>
  <c r="P903" i="10" s="1"/>
  <c r="O904" i="10"/>
  <c r="P904" i="10" s="1"/>
  <c r="O905" i="10"/>
  <c r="P905" i="10" s="1"/>
  <c r="O906" i="10"/>
  <c r="P906" i="10" s="1"/>
  <c r="O907" i="10"/>
  <c r="P907" i="10" s="1"/>
  <c r="O908" i="10"/>
  <c r="P908" i="10" s="1"/>
  <c r="O909" i="10"/>
  <c r="P909" i="10" s="1"/>
  <c r="O910" i="10"/>
  <c r="P910" i="10" s="1"/>
  <c r="O911" i="10"/>
  <c r="P911" i="10" s="1"/>
  <c r="O912" i="10"/>
  <c r="P912" i="10" s="1"/>
  <c r="O913" i="10"/>
  <c r="P913" i="10" s="1"/>
  <c r="O914" i="10"/>
  <c r="P914" i="10" s="1"/>
  <c r="O915" i="10"/>
  <c r="P915" i="10" s="1"/>
  <c r="O916" i="10"/>
  <c r="P916" i="10" s="1"/>
  <c r="O917" i="10"/>
  <c r="P917" i="10" s="1"/>
  <c r="O918" i="10"/>
  <c r="P918" i="10" s="1"/>
  <c r="O919" i="10"/>
  <c r="P919" i="10" s="1"/>
  <c r="O920" i="10"/>
  <c r="P920" i="10" s="1"/>
  <c r="O921" i="10"/>
  <c r="P921" i="10" s="1"/>
  <c r="O922" i="10"/>
  <c r="P922" i="10" s="1"/>
  <c r="O923" i="10"/>
  <c r="P923" i="10" s="1"/>
  <c r="O924" i="10"/>
  <c r="P924" i="10" s="1"/>
  <c r="O925" i="10"/>
  <c r="P925" i="10" s="1"/>
  <c r="O926" i="10"/>
  <c r="P926" i="10" s="1"/>
  <c r="O927" i="10"/>
  <c r="P927" i="10" s="1"/>
  <c r="O928" i="10"/>
  <c r="P928" i="10" s="1"/>
  <c r="O929" i="10"/>
  <c r="P929" i="10" s="1"/>
  <c r="O930" i="10"/>
  <c r="P930" i="10" s="1"/>
  <c r="O931" i="10"/>
  <c r="P931" i="10" s="1"/>
  <c r="O932" i="10"/>
  <c r="P932" i="10" s="1"/>
  <c r="O933" i="10"/>
  <c r="P933" i="10" s="1"/>
  <c r="O934" i="10"/>
  <c r="P934" i="10" s="1"/>
  <c r="O935" i="10"/>
  <c r="P935" i="10" s="1"/>
  <c r="O936" i="10"/>
  <c r="P936" i="10" s="1"/>
  <c r="O937" i="10"/>
  <c r="P937" i="10" s="1"/>
  <c r="O938" i="10"/>
  <c r="P938" i="10" s="1"/>
  <c r="O939" i="10"/>
  <c r="P939" i="10" s="1"/>
  <c r="O940" i="10"/>
  <c r="P940" i="10" s="1"/>
  <c r="O941" i="10"/>
  <c r="P941" i="10" s="1"/>
  <c r="O942" i="10"/>
  <c r="P942" i="10" s="1"/>
  <c r="O943" i="10"/>
  <c r="P943" i="10" s="1"/>
  <c r="O944" i="10"/>
  <c r="P944" i="10" s="1"/>
  <c r="O945" i="10"/>
  <c r="P945" i="10" s="1"/>
  <c r="O946" i="10"/>
  <c r="P946" i="10" s="1"/>
  <c r="O947" i="10"/>
  <c r="P947" i="10" s="1"/>
  <c r="O948" i="10"/>
  <c r="P948" i="10" s="1"/>
  <c r="O949" i="10"/>
  <c r="P949" i="10" s="1"/>
  <c r="O950" i="10"/>
  <c r="P950" i="10" s="1"/>
  <c r="O951" i="10"/>
  <c r="P951" i="10" s="1"/>
  <c r="O952" i="10"/>
  <c r="P952" i="10" s="1"/>
  <c r="O953" i="10"/>
  <c r="P953" i="10" s="1"/>
  <c r="O954" i="10"/>
  <c r="P954" i="10" s="1"/>
  <c r="O955" i="10"/>
  <c r="P955" i="10" s="1"/>
  <c r="O956" i="10"/>
  <c r="P956" i="10" s="1"/>
  <c r="O957" i="10"/>
  <c r="P957" i="10" s="1"/>
  <c r="O958" i="10"/>
  <c r="P958" i="10" s="1"/>
  <c r="O959" i="10"/>
  <c r="P959" i="10" s="1"/>
  <c r="O960" i="10"/>
  <c r="P960" i="10" s="1"/>
  <c r="O961" i="10"/>
  <c r="P961" i="10" s="1"/>
  <c r="O962" i="10"/>
  <c r="P962" i="10" s="1"/>
  <c r="O963" i="10"/>
  <c r="P963" i="10" s="1"/>
  <c r="O964" i="10"/>
  <c r="P964" i="10" s="1"/>
  <c r="O965" i="10"/>
  <c r="P965" i="10" s="1"/>
  <c r="O966" i="10"/>
  <c r="P966" i="10" s="1"/>
  <c r="O967" i="10"/>
  <c r="P967" i="10" s="1"/>
  <c r="O968" i="10"/>
  <c r="P968" i="10" s="1"/>
  <c r="O969" i="10"/>
  <c r="P969" i="10" s="1"/>
  <c r="O970" i="10"/>
  <c r="P970" i="10" s="1"/>
  <c r="O971" i="10"/>
  <c r="P971" i="10" s="1"/>
  <c r="O972" i="10"/>
  <c r="P972" i="10" s="1"/>
  <c r="O973" i="10"/>
  <c r="P973" i="10" s="1"/>
  <c r="O974" i="10"/>
  <c r="P974" i="10" s="1"/>
  <c r="O975" i="10"/>
  <c r="P975" i="10" s="1"/>
  <c r="O976" i="10"/>
  <c r="P976" i="10" s="1"/>
  <c r="O977" i="10"/>
  <c r="P977" i="10" s="1"/>
  <c r="O978" i="10"/>
  <c r="P978" i="10" s="1"/>
  <c r="O979" i="10"/>
  <c r="P979" i="10" s="1"/>
  <c r="O980" i="10"/>
  <c r="P980" i="10" s="1"/>
  <c r="O981" i="10"/>
  <c r="P981" i="10" s="1"/>
  <c r="O982" i="10"/>
  <c r="P982" i="10" s="1"/>
  <c r="O983" i="10"/>
  <c r="P983" i="10" s="1"/>
  <c r="O984" i="10"/>
  <c r="P984" i="10" s="1"/>
  <c r="O985" i="10"/>
  <c r="P985" i="10" s="1"/>
  <c r="O986" i="10"/>
  <c r="P986" i="10" s="1"/>
  <c r="O987" i="10"/>
  <c r="P987" i="10" s="1"/>
  <c r="O988" i="10"/>
  <c r="P988" i="10" s="1"/>
  <c r="O989" i="10"/>
  <c r="P989" i="10" s="1"/>
  <c r="O990" i="10"/>
  <c r="P990" i="10" s="1"/>
  <c r="O991" i="10"/>
  <c r="P991" i="10" s="1"/>
  <c r="O992" i="10"/>
  <c r="P992" i="10" s="1"/>
  <c r="O993" i="10"/>
  <c r="P993" i="10" s="1"/>
  <c r="O994" i="10"/>
  <c r="P994" i="10" s="1"/>
  <c r="O995" i="10"/>
  <c r="P995" i="10" s="1"/>
  <c r="O996" i="10"/>
  <c r="P996" i="10" s="1"/>
  <c r="O997" i="10"/>
  <c r="P997" i="10" s="1"/>
  <c r="O998" i="10"/>
  <c r="P998" i="10" s="1"/>
  <c r="O999" i="10"/>
  <c r="P999" i="10" s="1"/>
  <c r="O1000" i="10"/>
  <c r="P1000" i="10" s="1"/>
  <c r="O1001" i="10"/>
  <c r="P1001" i="10" s="1"/>
  <c r="O1002" i="10"/>
  <c r="P1002" i="10" s="1"/>
  <c r="O1003" i="10"/>
  <c r="P1003" i="10" s="1"/>
  <c r="O1004" i="10"/>
  <c r="P1004" i="10" s="1"/>
  <c r="O1005" i="10"/>
  <c r="P1005" i="10" s="1"/>
  <c r="O1006" i="10"/>
  <c r="P1006" i="10" s="1"/>
  <c r="O1007" i="10"/>
  <c r="P1007" i="10" s="1"/>
  <c r="O1008" i="10"/>
  <c r="P1008" i="10" s="1"/>
  <c r="O1009" i="10"/>
  <c r="P1009" i="10" s="1"/>
  <c r="O1010" i="10"/>
  <c r="P1010" i="10" s="1"/>
  <c r="O1011" i="10"/>
  <c r="P1011" i="10" s="1"/>
  <c r="O1012" i="10"/>
  <c r="P1012" i="10" s="1"/>
  <c r="O1013" i="10"/>
  <c r="P1013" i="10" s="1"/>
  <c r="O1014" i="10"/>
  <c r="P1014" i="10" s="1"/>
  <c r="O1015" i="10"/>
  <c r="P1015" i="10" s="1"/>
  <c r="O1016" i="10"/>
  <c r="P1016" i="10" s="1"/>
  <c r="O1017" i="10"/>
  <c r="P1017" i="10" s="1"/>
  <c r="O1018" i="10"/>
  <c r="P1018" i="10" s="1"/>
  <c r="O1019" i="10"/>
  <c r="P1019" i="10" s="1"/>
  <c r="O1020" i="10"/>
  <c r="P1020" i="10" s="1"/>
  <c r="O1021" i="10"/>
  <c r="P1021" i="10" s="1"/>
  <c r="O1022" i="10"/>
  <c r="P1022" i="10" s="1"/>
  <c r="O1023" i="10"/>
  <c r="P1023" i="10" s="1"/>
  <c r="O1024" i="10"/>
  <c r="P1024" i="10" s="1"/>
  <c r="O1025" i="10"/>
  <c r="P1025" i="10" s="1"/>
  <c r="O1026" i="10"/>
  <c r="P1026" i="10" s="1"/>
  <c r="O1027" i="10"/>
  <c r="P1027" i="10" s="1"/>
  <c r="O1028" i="10"/>
  <c r="P1028" i="10" s="1"/>
  <c r="O1029" i="10"/>
  <c r="P1029" i="10" s="1"/>
  <c r="O1030" i="10"/>
  <c r="P1030" i="10" s="1"/>
  <c r="O1031" i="10"/>
  <c r="P1031" i="10" s="1"/>
  <c r="O1032" i="10"/>
  <c r="P1032" i="10" s="1"/>
  <c r="O1033" i="10"/>
  <c r="P1033" i="10" s="1"/>
  <c r="O1034" i="10"/>
  <c r="P1034" i="10" s="1"/>
  <c r="O1035" i="10"/>
  <c r="P1035" i="10" s="1"/>
  <c r="O1036" i="10"/>
  <c r="P1036" i="10" s="1"/>
  <c r="O1037" i="10"/>
  <c r="P1037" i="10" s="1"/>
  <c r="O1038" i="10"/>
  <c r="P1038" i="10" s="1"/>
  <c r="O1039" i="10"/>
  <c r="P1039" i="10" s="1"/>
  <c r="O1040" i="10"/>
  <c r="P1040" i="10" s="1"/>
  <c r="O1041" i="10"/>
  <c r="P1041" i="10" s="1"/>
  <c r="O1042" i="10"/>
  <c r="P1042" i="10" s="1"/>
  <c r="O1043" i="10"/>
  <c r="P1043" i="10" s="1"/>
  <c r="O1044" i="10"/>
  <c r="P1044" i="10" s="1"/>
  <c r="O1045" i="10"/>
  <c r="P1045" i="10" s="1"/>
  <c r="O1046" i="10"/>
  <c r="P1046" i="10" s="1"/>
  <c r="O1047" i="10"/>
  <c r="P1047" i="10" s="1"/>
  <c r="O1048" i="10"/>
  <c r="P1048" i="10" s="1"/>
  <c r="O1049" i="10"/>
  <c r="P1049" i="10" s="1"/>
  <c r="O1050" i="10"/>
  <c r="P1050" i="10" s="1"/>
  <c r="O1051" i="10"/>
  <c r="P1051" i="10" s="1"/>
  <c r="O1052" i="10"/>
  <c r="P1052" i="10" s="1"/>
  <c r="O1053" i="10"/>
  <c r="P1053" i="10" s="1"/>
  <c r="O1054" i="10"/>
  <c r="P1054" i="10" s="1"/>
  <c r="O1055" i="10"/>
  <c r="P1055" i="10" s="1"/>
  <c r="O1056" i="10"/>
  <c r="P1056" i="10" s="1"/>
  <c r="O1057" i="10"/>
  <c r="P1057" i="10" s="1"/>
  <c r="O1058" i="10"/>
  <c r="P1058" i="10" s="1"/>
  <c r="O1059" i="10"/>
  <c r="P1059" i="10" s="1"/>
  <c r="O1060" i="10"/>
  <c r="P1060" i="10" s="1"/>
  <c r="O1061" i="10"/>
  <c r="P1061" i="10" s="1"/>
  <c r="O1062" i="10"/>
  <c r="P1062" i="10" s="1"/>
  <c r="O1063" i="10"/>
  <c r="P1063" i="10" s="1"/>
  <c r="O1064" i="10"/>
  <c r="P1064" i="10" s="1"/>
  <c r="O1065" i="10"/>
  <c r="P1065" i="10" s="1"/>
  <c r="O1066" i="10"/>
  <c r="P1066" i="10" s="1"/>
  <c r="O1067" i="10"/>
  <c r="P1067" i="10" s="1"/>
  <c r="O1068" i="10"/>
  <c r="P1068" i="10" s="1"/>
  <c r="O1069" i="10"/>
  <c r="P1069" i="10" s="1"/>
  <c r="O1070" i="10"/>
  <c r="P1070" i="10" s="1"/>
  <c r="O1071" i="10"/>
  <c r="P1071" i="10" s="1"/>
  <c r="O1072" i="10"/>
  <c r="P1072" i="10" s="1"/>
  <c r="O1073" i="10"/>
  <c r="P1073" i="10" s="1"/>
  <c r="O1074" i="10"/>
  <c r="P1074" i="10" s="1"/>
  <c r="O1075" i="10"/>
  <c r="P1075" i="10" s="1"/>
  <c r="O1076" i="10"/>
  <c r="P1076" i="10" s="1"/>
  <c r="O1077" i="10"/>
  <c r="P1077" i="10" s="1"/>
  <c r="O1078" i="10"/>
  <c r="P1078" i="10" s="1"/>
  <c r="O1079" i="10"/>
  <c r="P1079" i="10" s="1"/>
  <c r="O1080" i="10"/>
  <c r="P1080" i="10" s="1"/>
  <c r="O1081" i="10"/>
  <c r="P1081" i="10" s="1"/>
  <c r="O1082" i="10"/>
  <c r="P1082" i="10" s="1"/>
  <c r="O1083" i="10"/>
  <c r="P1083" i="10" s="1"/>
  <c r="O1084" i="10"/>
  <c r="P1084" i="10" s="1"/>
  <c r="O1085" i="10"/>
  <c r="P1085" i="10" s="1"/>
  <c r="O1086" i="10"/>
  <c r="P1086" i="10" s="1"/>
  <c r="O1087" i="10"/>
  <c r="P1087" i="10" s="1"/>
  <c r="O1088" i="10"/>
  <c r="P1088" i="10" s="1"/>
  <c r="O1089" i="10"/>
  <c r="P1089" i="10" s="1"/>
  <c r="O1090" i="10"/>
  <c r="P1090" i="10" s="1"/>
  <c r="O1091" i="10"/>
  <c r="P1091" i="10" s="1"/>
  <c r="O1092" i="10"/>
  <c r="P1092" i="10" s="1"/>
  <c r="O1093" i="10"/>
  <c r="P1093" i="10" s="1"/>
  <c r="O1094" i="10"/>
  <c r="P1094" i="10" s="1"/>
  <c r="O1095" i="10"/>
  <c r="P1095" i="10" s="1"/>
  <c r="O1096" i="10"/>
  <c r="P1096" i="10" s="1"/>
  <c r="O1097" i="10"/>
  <c r="P1097" i="10" s="1"/>
  <c r="O1098" i="10"/>
  <c r="P1098" i="10" s="1"/>
  <c r="O1099" i="10"/>
  <c r="P1099" i="10" s="1"/>
  <c r="O1100" i="10"/>
  <c r="P1100" i="10" s="1"/>
  <c r="O1101" i="10"/>
  <c r="P1101" i="10" s="1"/>
  <c r="O1102" i="10"/>
  <c r="P1102" i="10" s="1"/>
  <c r="O1103" i="10"/>
  <c r="P1103" i="10" s="1"/>
  <c r="O1104" i="10"/>
  <c r="P1104" i="10" s="1"/>
  <c r="O1105" i="10"/>
  <c r="P1105" i="10" s="1"/>
  <c r="O1106" i="10"/>
  <c r="P1106" i="10" s="1"/>
  <c r="O1107" i="10"/>
  <c r="P1107" i="10" s="1"/>
  <c r="O1108" i="10"/>
  <c r="P1108" i="10" s="1"/>
  <c r="O1109" i="10"/>
  <c r="P1109" i="10" s="1"/>
  <c r="O1110" i="10"/>
  <c r="P1110" i="10" s="1"/>
  <c r="O1111" i="10"/>
  <c r="P1111" i="10" s="1"/>
  <c r="O1112" i="10"/>
  <c r="P1112" i="10" s="1"/>
  <c r="O1113" i="10"/>
  <c r="P1113" i="10" s="1"/>
  <c r="O1114" i="10"/>
  <c r="P1114" i="10" s="1"/>
  <c r="O1115" i="10"/>
  <c r="P1115" i="10" s="1"/>
  <c r="O1116" i="10"/>
  <c r="P1116" i="10" s="1"/>
  <c r="O1117" i="10"/>
  <c r="P1117" i="10" s="1"/>
  <c r="O1118" i="10"/>
  <c r="P1118" i="10" s="1"/>
  <c r="O1119" i="10"/>
  <c r="P1119" i="10" s="1"/>
  <c r="O1120" i="10"/>
  <c r="P1120" i="10" s="1"/>
  <c r="O1121" i="10"/>
  <c r="P1121" i="10" s="1"/>
  <c r="O1122" i="10"/>
  <c r="P1122" i="10" s="1"/>
  <c r="O1123" i="10"/>
  <c r="P1123" i="10" s="1"/>
  <c r="O1124" i="10"/>
  <c r="P1124" i="10" s="1"/>
  <c r="O1125" i="10"/>
  <c r="P1125" i="10" s="1"/>
  <c r="O1126" i="10"/>
  <c r="P1126" i="10" s="1"/>
  <c r="O1127" i="10"/>
  <c r="P1127" i="10" s="1"/>
  <c r="O1128" i="10"/>
  <c r="P1128" i="10" s="1"/>
  <c r="O1129" i="10"/>
  <c r="P1129" i="10" s="1"/>
  <c r="O1130" i="10"/>
  <c r="P1130" i="10" s="1"/>
  <c r="O1131" i="10"/>
  <c r="P1131" i="10" s="1"/>
  <c r="O1132" i="10"/>
  <c r="P1132" i="10" s="1"/>
  <c r="O1133" i="10"/>
  <c r="P1133" i="10" s="1"/>
  <c r="O1134" i="10"/>
  <c r="P1134" i="10" s="1"/>
  <c r="O1135" i="10"/>
  <c r="P1135" i="10" s="1"/>
  <c r="O1136" i="10"/>
  <c r="P1136" i="10" s="1"/>
  <c r="O1137" i="10"/>
  <c r="P1137" i="10" s="1"/>
  <c r="O1138" i="10"/>
  <c r="P1138" i="10" s="1"/>
  <c r="O1139" i="10"/>
  <c r="P1139" i="10" s="1"/>
  <c r="O1140" i="10"/>
  <c r="P1140" i="10" s="1"/>
  <c r="O1141" i="10"/>
  <c r="P1141" i="10" s="1"/>
  <c r="O1142" i="10"/>
  <c r="P1142" i="10" s="1"/>
  <c r="O1143" i="10"/>
  <c r="P1143" i="10" s="1"/>
  <c r="O1144" i="10"/>
  <c r="P1144" i="10" s="1"/>
  <c r="O1145" i="10"/>
  <c r="P1145" i="10" s="1"/>
  <c r="O1146" i="10"/>
  <c r="P1146" i="10" s="1"/>
  <c r="O1147" i="10"/>
  <c r="P1147" i="10" s="1"/>
  <c r="O1148" i="10"/>
  <c r="P1148" i="10" s="1"/>
  <c r="O1149" i="10"/>
  <c r="P1149" i="10" s="1"/>
  <c r="O1150" i="10"/>
  <c r="P1150" i="10" s="1"/>
  <c r="O1151" i="10"/>
  <c r="P1151" i="10" s="1"/>
  <c r="O1152" i="10"/>
  <c r="P1152" i="10" s="1"/>
  <c r="O1153" i="10"/>
  <c r="P1153" i="10" s="1"/>
  <c r="O1154" i="10"/>
  <c r="P1154" i="10" s="1"/>
  <c r="O1155" i="10"/>
  <c r="P1155" i="10" s="1"/>
  <c r="O1156" i="10"/>
  <c r="P1156" i="10" s="1"/>
  <c r="O1157" i="10"/>
  <c r="P1157" i="10" s="1"/>
  <c r="O1158" i="10"/>
  <c r="P1158" i="10" s="1"/>
  <c r="O1159" i="10"/>
  <c r="P1159" i="10" s="1"/>
  <c r="O1160" i="10"/>
  <c r="P1160" i="10" s="1"/>
  <c r="O1161" i="10"/>
  <c r="P1161" i="10" s="1"/>
  <c r="O1162" i="10"/>
  <c r="P1162" i="10" s="1"/>
  <c r="O1163" i="10"/>
  <c r="P1163" i="10" s="1"/>
  <c r="O1164" i="10"/>
  <c r="P1164" i="10" s="1"/>
  <c r="O1165" i="10"/>
  <c r="P1165" i="10" s="1"/>
  <c r="O1166" i="10"/>
  <c r="P1166" i="10" s="1"/>
  <c r="O1167" i="10"/>
  <c r="P1167" i="10" s="1"/>
  <c r="O1168" i="10"/>
  <c r="P1168" i="10" s="1"/>
  <c r="O1169" i="10"/>
  <c r="P1169" i="10" s="1"/>
  <c r="O1170" i="10"/>
  <c r="P1170" i="10" s="1"/>
  <c r="O1171" i="10"/>
  <c r="P1171" i="10" s="1"/>
  <c r="O1172" i="10"/>
  <c r="P1172" i="10" s="1"/>
  <c r="O1173" i="10"/>
  <c r="P1173" i="10" s="1"/>
  <c r="O1174" i="10"/>
  <c r="P1174" i="10" s="1"/>
  <c r="O1175" i="10"/>
  <c r="P1175" i="10" s="1"/>
  <c r="O1176" i="10"/>
  <c r="P1176" i="10" s="1"/>
  <c r="O1177" i="10"/>
  <c r="P1177" i="10" s="1"/>
  <c r="O1178" i="10"/>
  <c r="P1178" i="10" s="1"/>
  <c r="O1179" i="10"/>
  <c r="P1179" i="10" s="1"/>
  <c r="O1180" i="10"/>
  <c r="P1180" i="10" s="1"/>
  <c r="O1181" i="10"/>
  <c r="P1181" i="10" s="1"/>
  <c r="O1182" i="10"/>
  <c r="P1182" i="10" s="1"/>
  <c r="O1183" i="10"/>
  <c r="P1183" i="10" s="1"/>
  <c r="O1184" i="10"/>
  <c r="P1184" i="10" s="1"/>
  <c r="O1185" i="10"/>
  <c r="P1185" i="10" s="1"/>
  <c r="O1186" i="10"/>
  <c r="P1186" i="10" s="1"/>
  <c r="O1187" i="10"/>
  <c r="P1187" i="10" s="1"/>
  <c r="O1188" i="10"/>
  <c r="P1188" i="10" s="1"/>
  <c r="O1189" i="10"/>
  <c r="P1189" i="10" s="1"/>
  <c r="O1190" i="10"/>
  <c r="P1190" i="10" s="1"/>
  <c r="O1191" i="10"/>
  <c r="P1191" i="10" s="1"/>
  <c r="O1192" i="10"/>
  <c r="P1192" i="10" s="1"/>
  <c r="O1193" i="10"/>
  <c r="P1193" i="10" s="1"/>
  <c r="O1194" i="10"/>
  <c r="P1194" i="10" s="1"/>
  <c r="O1195" i="10"/>
  <c r="P1195" i="10" s="1"/>
  <c r="O1196" i="10"/>
  <c r="P1196" i="10" s="1"/>
  <c r="O1197" i="10"/>
  <c r="P1197" i="10" s="1"/>
  <c r="O1198" i="10"/>
  <c r="P1198" i="10" s="1"/>
  <c r="O1199" i="10"/>
  <c r="P1199" i="10" s="1"/>
  <c r="O1200" i="10"/>
  <c r="P1200" i="10" s="1"/>
  <c r="O1201" i="10"/>
  <c r="P1201" i="10" s="1"/>
  <c r="O1202" i="10"/>
  <c r="P1202" i="10" s="1"/>
  <c r="O1203" i="10"/>
  <c r="P1203" i="10" s="1"/>
  <c r="O1204" i="10"/>
  <c r="P1204" i="10" s="1"/>
  <c r="O1205" i="10"/>
  <c r="P1205" i="10" s="1"/>
  <c r="O1206" i="10"/>
  <c r="P1206" i="10" s="1"/>
  <c r="O1207" i="10"/>
  <c r="P1207" i="10" s="1"/>
  <c r="O1208" i="10"/>
  <c r="P1208" i="10" s="1"/>
  <c r="O1209" i="10"/>
  <c r="P1209" i="10" s="1"/>
  <c r="O1210" i="10"/>
  <c r="P1210" i="10" s="1"/>
  <c r="O1211" i="10"/>
  <c r="P1211" i="10" s="1"/>
  <c r="O1212" i="10"/>
  <c r="P1212" i="10" s="1"/>
  <c r="O1213" i="10"/>
  <c r="P1213" i="10" s="1"/>
  <c r="O1214" i="10"/>
  <c r="P1214" i="10" s="1"/>
  <c r="O1215" i="10"/>
  <c r="P1215" i="10" s="1"/>
  <c r="O1216" i="10"/>
  <c r="P1216" i="10" s="1"/>
  <c r="O1217" i="10"/>
  <c r="P1217" i="10" s="1"/>
  <c r="O1218" i="10"/>
  <c r="P1218" i="10" s="1"/>
  <c r="O1219" i="10"/>
  <c r="P1219" i="10" s="1"/>
  <c r="O1220" i="10"/>
  <c r="P1220" i="10" s="1"/>
  <c r="O1221" i="10"/>
  <c r="P1221" i="10" s="1"/>
  <c r="O1222" i="10"/>
  <c r="P1222" i="10" s="1"/>
  <c r="O1223" i="10"/>
  <c r="P1223" i="10" s="1"/>
  <c r="O1224" i="10"/>
  <c r="P1224" i="10" s="1"/>
  <c r="O1225" i="10"/>
  <c r="P1225" i="10" s="1"/>
  <c r="O1226" i="10"/>
  <c r="P1226" i="10" s="1"/>
  <c r="O1227" i="10"/>
  <c r="P1227" i="10" s="1"/>
  <c r="O1228" i="10"/>
  <c r="P1228" i="10" s="1"/>
  <c r="O1229" i="10"/>
  <c r="P1229" i="10" s="1"/>
  <c r="O1230" i="10"/>
  <c r="P1230" i="10" s="1"/>
  <c r="O1231" i="10"/>
  <c r="P1231" i="10" s="1"/>
  <c r="O1232" i="10"/>
  <c r="P1232" i="10" s="1"/>
  <c r="O1233" i="10"/>
  <c r="P1233" i="10" s="1"/>
  <c r="O1234" i="10"/>
  <c r="P1234" i="10" s="1"/>
  <c r="O1235" i="10"/>
  <c r="P1235" i="10" s="1"/>
  <c r="O1236" i="10"/>
  <c r="P1236" i="10" s="1"/>
  <c r="O1237" i="10"/>
  <c r="P1237" i="10" s="1"/>
  <c r="O1238" i="10"/>
  <c r="P1238" i="10" s="1"/>
  <c r="O1239" i="10"/>
  <c r="P1239" i="10" s="1"/>
  <c r="O1240" i="10"/>
  <c r="P1240" i="10" s="1"/>
  <c r="O1241" i="10"/>
  <c r="P1241" i="10" s="1"/>
  <c r="O1242" i="10"/>
  <c r="P1242" i="10" s="1"/>
  <c r="O1243" i="10"/>
  <c r="P1243" i="10" s="1"/>
  <c r="O1244" i="10"/>
  <c r="P1244" i="10" s="1"/>
  <c r="O1245" i="10"/>
  <c r="P1245" i="10" s="1"/>
  <c r="O1246" i="10"/>
  <c r="P1246" i="10" s="1"/>
  <c r="O1247" i="10"/>
  <c r="P1247" i="10" s="1"/>
  <c r="O1248" i="10"/>
  <c r="P1248" i="10" s="1"/>
  <c r="O1249" i="10"/>
  <c r="P1249" i="10" s="1"/>
  <c r="O1250" i="10"/>
  <c r="P1250" i="10" s="1"/>
  <c r="O1251" i="10"/>
  <c r="P1251" i="10" s="1"/>
  <c r="O1252" i="10"/>
  <c r="P1252" i="10" s="1"/>
  <c r="O1253" i="10"/>
  <c r="P1253" i="10" s="1"/>
  <c r="O1254" i="10"/>
  <c r="P1254" i="10" s="1"/>
  <c r="O1255" i="10"/>
  <c r="P1255" i="10" s="1"/>
  <c r="O1256" i="10"/>
  <c r="P1256" i="10" s="1"/>
  <c r="O1257" i="10"/>
  <c r="P1257" i="10" s="1"/>
  <c r="O1258" i="10"/>
  <c r="P1258" i="10" s="1"/>
  <c r="O1259" i="10"/>
  <c r="P1259" i="10" s="1"/>
  <c r="O1260" i="10"/>
  <c r="P1260" i="10" s="1"/>
  <c r="O1261" i="10"/>
  <c r="P1261" i="10" s="1"/>
  <c r="O1262" i="10"/>
  <c r="P1262" i="10" s="1"/>
  <c r="O1263" i="10"/>
  <c r="P1263" i="10" s="1"/>
  <c r="O1264" i="10"/>
  <c r="P1264" i="10" s="1"/>
  <c r="O1265" i="10"/>
  <c r="P1265" i="10" s="1"/>
  <c r="O1266" i="10"/>
  <c r="P1266" i="10" s="1"/>
  <c r="O1267" i="10"/>
  <c r="P1267" i="10" s="1"/>
  <c r="O1268" i="10"/>
  <c r="P1268" i="10" s="1"/>
  <c r="O1269" i="10"/>
  <c r="P1269" i="10" s="1"/>
  <c r="O1270" i="10"/>
  <c r="P1270" i="10" s="1"/>
  <c r="O1271" i="10"/>
  <c r="P1271" i="10" s="1"/>
  <c r="O1272" i="10"/>
  <c r="P1272" i="10" s="1"/>
  <c r="O1273" i="10"/>
  <c r="P1273" i="10" s="1"/>
  <c r="O1274" i="10"/>
  <c r="P1274" i="10" s="1"/>
  <c r="O1275" i="10"/>
  <c r="P1275" i="10" s="1"/>
  <c r="O1276" i="10"/>
  <c r="P1276" i="10" s="1"/>
  <c r="O1277" i="10"/>
  <c r="P1277" i="10" s="1"/>
  <c r="O1278" i="10"/>
  <c r="P1278" i="10" s="1"/>
  <c r="O1279" i="10"/>
  <c r="P1279" i="10" s="1"/>
  <c r="O1280" i="10"/>
  <c r="P1280" i="10" s="1"/>
  <c r="O1281" i="10"/>
  <c r="P1281" i="10" s="1"/>
  <c r="O1282" i="10"/>
  <c r="P1282" i="10" s="1"/>
  <c r="O1283" i="10"/>
  <c r="P1283" i="10" s="1"/>
  <c r="O1284" i="10"/>
  <c r="P1284" i="10" s="1"/>
  <c r="O1285" i="10"/>
  <c r="P1285" i="10" s="1"/>
  <c r="O1286" i="10"/>
  <c r="P1286" i="10" s="1"/>
  <c r="O1287" i="10"/>
  <c r="P1287" i="10" s="1"/>
  <c r="O1288" i="10"/>
  <c r="P1288" i="10" s="1"/>
  <c r="O1289" i="10"/>
  <c r="P1289" i="10" s="1"/>
  <c r="O1290" i="10"/>
  <c r="P1290" i="10" s="1"/>
  <c r="O1291" i="10"/>
  <c r="P1291" i="10" s="1"/>
  <c r="O1292" i="10"/>
  <c r="P1292" i="10" s="1"/>
  <c r="O1293" i="10"/>
  <c r="P1293" i="10" s="1"/>
  <c r="O1294" i="10"/>
  <c r="P1294" i="10" s="1"/>
  <c r="O1295" i="10"/>
  <c r="P1295" i="10" s="1"/>
  <c r="O1296" i="10"/>
  <c r="P1296" i="10" s="1"/>
  <c r="O1297" i="10"/>
  <c r="P1297" i="10" s="1"/>
  <c r="O1298" i="10"/>
  <c r="P1298" i="10" s="1"/>
  <c r="O1299" i="10"/>
  <c r="P1299" i="10" s="1"/>
  <c r="O1300" i="10"/>
  <c r="P1300" i="10" s="1"/>
  <c r="O1301" i="10"/>
  <c r="P1301" i="10" s="1"/>
  <c r="O1302" i="10"/>
  <c r="P1302" i="10" s="1"/>
  <c r="O1303" i="10"/>
  <c r="P1303" i="10" s="1"/>
  <c r="O1304" i="10"/>
  <c r="P1304" i="10" s="1"/>
  <c r="O1305" i="10"/>
  <c r="P1305" i="10" s="1"/>
  <c r="O1306" i="10"/>
  <c r="P1306" i="10" s="1"/>
  <c r="O1307" i="10"/>
  <c r="P1307" i="10" s="1"/>
  <c r="O1308" i="10"/>
  <c r="P1308" i="10" s="1"/>
  <c r="O1309" i="10"/>
  <c r="P1309" i="10" s="1"/>
  <c r="O1310" i="10"/>
  <c r="P1310" i="10" s="1"/>
  <c r="O1311" i="10"/>
  <c r="P1311" i="10" s="1"/>
  <c r="O1312" i="10"/>
  <c r="P1312" i="10" s="1"/>
  <c r="O1313" i="10"/>
  <c r="P1313" i="10" s="1"/>
  <c r="O1314" i="10"/>
  <c r="P1314" i="10" s="1"/>
  <c r="O1315" i="10"/>
  <c r="P1315" i="10" s="1"/>
  <c r="O1316" i="10"/>
  <c r="P1316" i="10" s="1"/>
  <c r="O1317" i="10"/>
  <c r="P1317" i="10" s="1"/>
  <c r="O1318" i="10"/>
  <c r="P1318" i="10" s="1"/>
  <c r="O1319" i="10"/>
  <c r="P1319" i="10" s="1"/>
  <c r="O1320" i="10"/>
  <c r="P1320" i="10" s="1"/>
  <c r="O1321" i="10"/>
  <c r="P1321" i="10" s="1"/>
  <c r="O1322" i="10"/>
  <c r="P1322" i="10" s="1"/>
  <c r="O1323" i="10"/>
  <c r="P1323" i="10" s="1"/>
  <c r="O1324" i="10"/>
  <c r="P1324" i="10" s="1"/>
  <c r="O1325" i="10"/>
  <c r="P1325" i="10" s="1"/>
  <c r="O1326" i="10"/>
  <c r="P1326" i="10" s="1"/>
  <c r="O1327" i="10"/>
  <c r="P1327" i="10" s="1"/>
  <c r="O1328" i="10"/>
  <c r="P1328" i="10" s="1"/>
  <c r="O1329" i="10"/>
  <c r="P1329" i="10" s="1"/>
  <c r="O1330" i="10"/>
  <c r="P1330" i="10" s="1"/>
  <c r="O1331" i="10"/>
  <c r="P1331" i="10" s="1"/>
  <c r="O1332" i="10"/>
  <c r="P1332" i="10" s="1"/>
  <c r="O1333" i="10"/>
  <c r="P1333" i="10" s="1"/>
  <c r="O1334" i="10"/>
  <c r="P1334" i="10" s="1"/>
  <c r="O1335" i="10"/>
  <c r="P1335" i="10" s="1"/>
  <c r="O1336" i="10"/>
  <c r="P1336" i="10" s="1"/>
  <c r="O1337" i="10"/>
  <c r="P1337" i="10" s="1"/>
  <c r="O1338" i="10"/>
  <c r="P1338" i="10" s="1"/>
  <c r="O1339" i="10"/>
  <c r="P1339" i="10" s="1"/>
  <c r="O1340" i="10"/>
  <c r="P1340" i="10" s="1"/>
  <c r="O1341" i="10"/>
  <c r="P1341" i="10" s="1"/>
  <c r="O1342" i="10"/>
  <c r="P1342" i="10" s="1"/>
  <c r="O1343" i="10"/>
  <c r="P1343" i="10" s="1"/>
  <c r="O1344" i="10"/>
  <c r="P1344" i="10" s="1"/>
  <c r="O1345" i="10"/>
  <c r="P1345" i="10" s="1"/>
  <c r="O1346" i="10"/>
  <c r="P1346" i="10" s="1"/>
  <c r="O1347" i="10"/>
  <c r="P1347" i="10" s="1"/>
  <c r="O1348" i="10"/>
  <c r="P1348" i="10" s="1"/>
  <c r="O1349" i="10"/>
  <c r="P1349" i="10" s="1"/>
  <c r="O1350" i="10"/>
  <c r="P1350" i="10" s="1"/>
  <c r="O1351" i="10"/>
  <c r="P1351" i="10" s="1"/>
  <c r="O1352" i="10"/>
  <c r="P1352" i="10" s="1"/>
  <c r="O1353" i="10"/>
  <c r="P1353" i="10" s="1"/>
  <c r="O1354" i="10"/>
  <c r="P1354" i="10" s="1"/>
  <c r="O1355" i="10"/>
  <c r="P1355" i="10" s="1"/>
  <c r="O1356" i="10"/>
  <c r="P1356" i="10" s="1"/>
  <c r="O1357" i="10"/>
  <c r="P1357" i="10" s="1"/>
  <c r="O1358" i="10"/>
  <c r="P1358" i="10" s="1"/>
  <c r="O1359" i="10"/>
  <c r="P1359" i="10" s="1"/>
  <c r="O1360" i="10"/>
  <c r="P1360" i="10" s="1"/>
  <c r="O1361" i="10"/>
  <c r="P1361" i="10" s="1"/>
  <c r="O1362" i="10"/>
  <c r="P1362" i="10" s="1"/>
  <c r="O1363" i="10"/>
  <c r="P1363" i="10" s="1"/>
  <c r="O1364" i="10"/>
  <c r="P1364" i="10" s="1"/>
  <c r="O1365" i="10"/>
  <c r="P1365" i="10" s="1"/>
  <c r="O1366" i="10"/>
  <c r="P1366" i="10" s="1"/>
  <c r="O1367" i="10"/>
  <c r="P1367" i="10" s="1"/>
  <c r="O1368" i="10"/>
  <c r="P1368" i="10" s="1"/>
  <c r="O1369" i="10"/>
  <c r="P1369" i="10" s="1"/>
  <c r="O1370" i="10"/>
  <c r="P1370" i="10" s="1"/>
  <c r="O1371" i="10"/>
  <c r="P1371" i="10" s="1"/>
  <c r="O1372" i="10"/>
  <c r="P1372" i="10" s="1"/>
  <c r="O1373" i="10"/>
  <c r="P1373" i="10" s="1"/>
  <c r="O1374" i="10"/>
  <c r="P1374" i="10" s="1"/>
  <c r="O1375" i="10"/>
  <c r="P1375" i="10" s="1"/>
  <c r="O1376" i="10"/>
  <c r="P1376" i="10" s="1"/>
  <c r="O1377" i="10"/>
  <c r="P1377" i="10" s="1"/>
  <c r="O1378" i="10"/>
  <c r="P1378" i="10" s="1"/>
  <c r="O1379" i="10"/>
  <c r="P1379" i="10" s="1"/>
  <c r="O1380" i="10"/>
  <c r="P1380" i="10" s="1"/>
  <c r="O1381" i="10"/>
  <c r="P1381" i="10" s="1"/>
  <c r="O1382" i="10"/>
  <c r="P1382" i="10" s="1"/>
  <c r="O1383" i="10"/>
  <c r="P1383" i="10" s="1"/>
  <c r="O1384" i="10"/>
  <c r="P1384" i="10" s="1"/>
  <c r="O1385" i="10"/>
  <c r="P1385" i="10" s="1"/>
  <c r="O1386" i="10"/>
  <c r="P1386" i="10" s="1"/>
  <c r="O1387" i="10"/>
  <c r="P1387" i="10" s="1"/>
  <c r="O1388" i="10"/>
  <c r="P1388" i="10" s="1"/>
  <c r="O1389" i="10"/>
  <c r="P1389" i="10" s="1"/>
  <c r="O1390" i="10"/>
  <c r="P1390" i="10" s="1"/>
  <c r="O1391" i="10"/>
  <c r="P1391" i="10" s="1"/>
  <c r="O1392" i="10"/>
  <c r="P1392" i="10" s="1"/>
  <c r="O1393" i="10"/>
  <c r="P1393" i="10" s="1"/>
  <c r="O1394" i="10"/>
  <c r="P1394" i="10" s="1"/>
  <c r="O1395" i="10"/>
  <c r="P1395" i="10" s="1"/>
  <c r="O1396" i="10"/>
  <c r="P1396" i="10" s="1"/>
  <c r="O1397" i="10"/>
  <c r="P1397" i="10" s="1"/>
  <c r="O1398" i="10"/>
  <c r="P1398" i="10" s="1"/>
  <c r="O1399" i="10"/>
  <c r="P1399" i="10" s="1"/>
  <c r="O1400" i="10"/>
  <c r="P1400" i="10" s="1"/>
  <c r="O1401" i="10"/>
  <c r="P1401" i="10" s="1"/>
  <c r="O1402" i="10"/>
  <c r="P1402" i="10" s="1"/>
  <c r="O1403" i="10"/>
  <c r="P1403" i="10" s="1"/>
  <c r="O1404" i="10"/>
  <c r="P1404" i="10" s="1"/>
  <c r="O1405" i="10"/>
  <c r="P1405" i="10" s="1"/>
  <c r="O1406" i="10"/>
  <c r="P1406" i="10" s="1"/>
  <c r="O1407" i="10"/>
  <c r="P1407" i="10" s="1"/>
  <c r="O1408" i="10"/>
  <c r="P1408" i="10" s="1"/>
  <c r="O1409" i="10"/>
  <c r="P1409" i="10" s="1"/>
  <c r="O1410" i="10"/>
  <c r="P1410" i="10" s="1"/>
  <c r="O1411" i="10"/>
  <c r="P1411" i="10" s="1"/>
  <c r="O1412" i="10"/>
  <c r="P1412" i="10" s="1"/>
  <c r="O1413" i="10"/>
  <c r="P1413" i="10" s="1"/>
  <c r="O1414" i="10"/>
  <c r="P1414" i="10" s="1"/>
  <c r="O1415" i="10"/>
  <c r="P1415" i="10" s="1"/>
  <c r="O1416" i="10"/>
  <c r="P1416" i="10" s="1"/>
  <c r="O1417" i="10"/>
  <c r="P1417" i="10" s="1"/>
  <c r="O1418" i="10"/>
  <c r="P1418" i="10" s="1"/>
  <c r="O1419" i="10"/>
  <c r="P1419" i="10" s="1"/>
  <c r="O1420" i="10"/>
  <c r="P1420" i="10" s="1"/>
  <c r="O1421" i="10"/>
  <c r="P1421" i="10" s="1"/>
  <c r="O1422" i="10"/>
  <c r="P1422" i="10" s="1"/>
  <c r="O1423" i="10"/>
  <c r="P1423" i="10" s="1"/>
  <c r="O1424" i="10"/>
  <c r="P1424" i="10" s="1"/>
  <c r="O1425" i="10"/>
  <c r="P1425" i="10" s="1"/>
  <c r="O1426" i="10"/>
  <c r="P1426" i="10" s="1"/>
  <c r="O1427" i="10"/>
  <c r="P1427" i="10" s="1"/>
  <c r="O1428" i="10"/>
  <c r="P1428" i="10" s="1"/>
  <c r="O1429" i="10"/>
  <c r="P1429" i="10" s="1"/>
  <c r="O1430" i="10"/>
  <c r="P1430" i="10" s="1"/>
  <c r="O1431" i="10"/>
  <c r="P1431" i="10" s="1"/>
  <c r="O1432" i="10"/>
  <c r="P1432" i="10" s="1"/>
  <c r="O1433" i="10"/>
  <c r="P1433" i="10" s="1"/>
  <c r="O1434" i="10"/>
  <c r="P1434" i="10" s="1"/>
  <c r="O1435" i="10"/>
  <c r="P1435" i="10" s="1"/>
  <c r="O1436" i="10"/>
  <c r="P1436" i="10" s="1"/>
  <c r="O1437" i="10"/>
  <c r="P1437" i="10" s="1"/>
  <c r="O1438" i="10"/>
  <c r="P1438" i="10" s="1"/>
  <c r="O1439" i="10"/>
  <c r="P1439" i="10" s="1"/>
  <c r="O1440" i="10"/>
  <c r="P1440" i="10" s="1"/>
  <c r="O1441" i="10"/>
  <c r="P1441" i="10" s="1"/>
  <c r="O1442" i="10"/>
  <c r="P1442" i="10" s="1"/>
  <c r="O1443" i="10"/>
  <c r="P1443" i="10" s="1"/>
  <c r="O1444" i="10"/>
  <c r="P1444" i="10" s="1"/>
  <c r="O1445" i="10"/>
  <c r="P1445" i="10" s="1"/>
  <c r="O1446" i="10"/>
  <c r="P1446" i="10" s="1"/>
  <c r="O1447" i="10"/>
  <c r="P1447" i="10" s="1"/>
  <c r="O1448" i="10"/>
  <c r="P1448" i="10" s="1"/>
  <c r="O1449" i="10"/>
  <c r="P1449" i="10" s="1"/>
  <c r="O1450" i="10"/>
  <c r="P1450" i="10" s="1"/>
  <c r="O1451" i="10"/>
  <c r="P1451" i="10" s="1"/>
  <c r="O1452" i="10"/>
  <c r="P1452" i="10" s="1"/>
  <c r="O1453" i="10"/>
  <c r="P1453" i="10" s="1"/>
  <c r="O1454" i="10"/>
  <c r="P1454" i="10" s="1"/>
  <c r="O1455" i="10"/>
  <c r="P1455" i="10" s="1"/>
  <c r="O1456" i="10"/>
  <c r="P1456" i="10" s="1"/>
  <c r="O1457" i="10"/>
  <c r="P1457" i="10" s="1"/>
  <c r="O1458" i="10"/>
  <c r="P1458" i="10" s="1"/>
  <c r="O1459" i="10"/>
  <c r="P1459" i="10" s="1"/>
  <c r="O1460" i="10"/>
  <c r="P1460" i="10" s="1"/>
  <c r="O1461" i="10"/>
  <c r="P1461" i="10" s="1"/>
  <c r="O1462" i="10"/>
  <c r="P1462" i="10" s="1"/>
  <c r="O1463" i="10"/>
  <c r="P1463" i="10" s="1"/>
  <c r="O1464" i="10"/>
  <c r="P1464" i="10" s="1"/>
  <c r="O1465" i="10"/>
  <c r="P1465" i="10" s="1"/>
  <c r="O1466" i="10"/>
  <c r="P1466" i="10" s="1"/>
  <c r="O1467" i="10"/>
  <c r="P1467" i="10" s="1"/>
  <c r="O1468" i="10"/>
  <c r="P1468" i="10" s="1"/>
  <c r="O1469" i="10"/>
  <c r="P1469" i="10" s="1"/>
  <c r="O1470" i="10"/>
  <c r="P1470" i="10" s="1"/>
  <c r="O1471" i="10"/>
  <c r="P1471" i="10" s="1"/>
  <c r="O1472" i="10"/>
  <c r="P1472" i="10" s="1"/>
  <c r="O1473" i="10"/>
  <c r="P1473" i="10" s="1"/>
  <c r="O1474" i="10"/>
  <c r="P1474" i="10" s="1"/>
  <c r="O1475" i="10"/>
  <c r="P1475" i="10" s="1"/>
  <c r="O1476" i="10"/>
  <c r="P1476" i="10" s="1"/>
  <c r="O1477" i="10"/>
  <c r="P1477" i="10" s="1"/>
  <c r="O1478" i="10"/>
  <c r="P1478" i="10" s="1"/>
  <c r="O1479" i="10"/>
  <c r="P1479" i="10" s="1"/>
  <c r="O1480" i="10"/>
  <c r="P1480" i="10" s="1"/>
  <c r="O1481" i="10"/>
  <c r="P1481" i="10" s="1"/>
  <c r="O1482" i="10"/>
  <c r="P1482" i="10" s="1"/>
  <c r="O1483" i="10"/>
  <c r="P1483" i="10" s="1"/>
  <c r="O1484" i="10"/>
  <c r="P1484" i="10" s="1"/>
  <c r="O1485" i="10"/>
  <c r="P1485" i="10" s="1"/>
  <c r="O1486" i="10"/>
  <c r="P1486" i="10" s="1"/>
  <c r="O1487" i="10"/>
  <c r="P1487" i="10" s="1"/>
  <c r="O1488" i="10"/>
  <c r="P1488" i="10" s="1"/>
  <c r="O1489" i="10"/>
  <c r="P1489" i="10" s="1"/>
  <c r="O1490" i="10"/>
  <c r="P1490" i="10" s="1"/>
  <c r="O1491" i="10"/>
  <c r="P1491" i="10" s="1"/>
  <c r="O1492" i="10"/>
  <c r="P1492" i="10" s="1"/>
  <c r="O1493" i="10"/>
  <c r="P1493" i="10" s="1"/>
  <c r="O1494" i="10"/>
  <c r="P1494" i="10" s="1"/>
  <c r="O1495" i="10"/>
  <c r="P1495" i="10" s="1"/>
  <c r="O1496" i="10"/>
  <c r="P1496" i="10" s="1"/>
  <c r="O1497" i="10"/>
  <c r="P1497" i="10" s="1"/>
  <c r="O1498" i="10"/>
  <c r="P1498" i="10" s="1"/>
  <c r="O1499" i="10"/>
  <c r="P1499" i="10" s="1"/>
  <c r="O1500" i="10"/>
  <c r="P1500" i="10" s="1"/>
  <c r="O1501" i="10"/>
  <c r="P1501" i="10" s="1"/>
  <c r="O1502" i="10"/>
  <c r="P1502" i="10" s="1"/>
  <c r="O1503" i="10"/>
  <c r="P1503" i="10" s="1"/>
  <c r="O1504" i="10"/>
  <c r="P1504" i="10" s="1"/>
  <c r="O1505" i="10"/>
  <c r="P1505" i="10" s="1"/>
  <c r="O1506" i="10"/>
  <c r="P1506" i="10" s="1"/>
  <c r="O1507" i="10"/>
  <c r="P1507" i="10" s="1"/>
  <c r="O1508" i="10"/>
  <c r="P1508" i="10" s="1"/>
  <c r="O1509" i="10"/>
  <c r="P1509" i="10" s="1"/>
  <c r="O1510" i="10"/>
  <c r="P1510" i="10" s="1"/>
  <c r="O1511" i="10"/>
  <c r="P1511" i="10" s="1"/>
  <c r="O1512" i="10"/>
  <c r="P1512" i="10" s="1"/>
  <c r="O1513" i="10"/>
  <c r="P1513" i="10" s="1"/>
  <c r="O1514" i="10"/>
  <c r="P1514" i="10" s="1"/>
  <c r="O1515" i="10"/>
  <c r="P1515" i="10" s="1"/>
  <c r="O1516" i="10"/>
  <c r="P1516" i="10" s="1"/>
  <c r="O1517" i="10"/>
  <c r="P1517" i="10" s="1"/>
  <c r="O1518" i="10"/>
  <c r="P1518" i="10" s="1"/>
  <c r="O1519" i="10"/>
  <c r="P1519" i="10" s="1"/>
  <c r="O1520" i="10"/>
  <c r="P1520" i="10" s="1"/>
  <c r="O1521" i="10"/>
  <c r="P1521" i="10" s="1"/>
  <c r="O1522" i="10"/>
  <c r="P1522" i="10" s="1"/>
  <c r="O1523" i="10"/>
  <c r="P1523" i="10" s="1"/>
  <c r="O1524" i="10"/>
  <c r="P1524" i="10" s="1"/>
  <c r="O1525" i="10"/>
  <c r="P1525" i="10" s="1"/>
  <c r="O1526" i="10"/>
  <c r="P1526" i="10" s="1"/>
  <c r="O1527" i="10"/>
  <c r="P1527" i="10" s="1"/>
  <c r="O1528" i="10"/>
  <c r="P1528" i="10" s="1"/>
  <c r="O1529" i="10"/>
  <c r="P1529" i="10" s="1"/>
  <c r="O1530" i="10"/>
  <c r="P1530" i="10" s="1"/>
  <c r="O1531" i="10"/>
  <c r="P1531" i="10" s="1"/>
  <c r="O1532" i="10"/>
  <c r="P1532" i="10" s="1"/>
  <c r="O1533" i="10"/>
  <c r="P1533" i="10" s="1"/>
  <c r="O1534" i="10"/>
  <c r="P1534" i="10" s="1"/>
  <c r="O1535" i="10"/>
  <c r="P1535" i="10" s="1"/>
  <c r="O1536" i="10"/>
  <c r="P1536" i="10" s="1"/>
  <c r="O1537" i="10"/>
  <c r="P1537" i="10" s="1"/>
  <c r="O1538" i="10"/>
  <c r="P1538" i="10" s="1"/>
  <c r="O1539" i="10"/>
  <c r="P1539" i="10" s="1"/>
  <c r="O1540" i="10"/>
  <c r="P1540" i="10" s="1"/>
  <c r="O1541" i="10"/>
  <c r="P1541" i="10" s="1"/>
  <c r="O1542" i="10"/>
  <c r="P1542" i="10" s="1"/>
  <c r="O1543" i="10"/>
  <c r="P1543" i="10" s="1"/>
  <c r="O1544" i="10"/>
  <c r="P1544" i="10" s="1"/>
  <c r="O1545" i="10"/>
  <c r="P1545" i="10" s="1"/>
  <c r="O1546" i="10"/>
  <c r="P1546" i="10" s="1"/>
  <c r="O1547" i="10"/>
  <c r="P1547" i="10" s="1"/>
  <c r="O1548" i="10"/>
  <c r="P1548" i="10" s="1"/>
  <c r="O1549" i="10"/>
  <c r="P1549" i="10" s="1"/>
  <c r="O1550" i="10"/>
  <c r="P1550" i="10" s="1"/>
  <c r="O1551" i="10"/>
  <c r="P1551" i="10" s="1"/>
  <c r="O1552" i="10"/>
  <c r="P1552" i="10" s="1"/>
  <c r="O1553" i="10"/>
  <c r="P1553" i="10" s="1"/>
  <c r="O1554" i="10"/>
  <c r="P1554" i="10" s="1"/>
  <c r="O1555" i="10"/>
  <c r="P1555" i="10" s="1"/>
  <c r="O1556" i="10"/>
  <c r="P1556" i="10" s="1"/>
  <c r="O1557" i="10"/>
  <c r="P1557" i="10" s="1"/>
  <c r="O1558" i="10"/>
  <c r="P1558" i="10" s="1"/>
  <c r="O1559" i="10"/>
  <c r="P1559" i="10" s="1"/>
  <c r="O1560" i="10"/>
  <c r="P1560" i="10" s="1"/>
  <c r="O1561" i="10"/>
  <c r="P1561" i="10" s="1"/>
  <c r="O2" i="10"/>
  <c r="P2" i="10" s="1"/>
  <c r="J3" i="10"/>
  <c r="L3" i="10"/>
  <c r="M3" i="10" s="1"/>
  <c r="J4" i="10"/>
  <c r="L4" i="10"/>
  <c r="M4" i="10" s="1"/>
  <c r="J5" i="10"/>
  <c r="L5" i="10"/>
  <c r="N5" i="10" s="1"/>
  <c r="J6" i="10"/>
  <c r="L6" i="10"/>
  <c r="M6" i="10" s="1"/>
  <c r="J7" i="10"/>
  <c r="L7" i="10"/>
  <c r="M7" i="10" s="1"/>
  <c r="J8" i="10"/>
  <c r="L8" i="10"/>
  <c r="M8" i="10" s="1"/>
  <c r="J9" i="10"/>
  <c r="L9" i="10"/>
  <c r="M9" i="10" s="1"/>
  <c r="J10" i="10"/>
  <c r="L10" i="10"/>
  <c r="M10" i="10" s="1"/>
  <c r="J11" i="10"/>
  <c r="L11" i="10"/>
  <c r="M11" i="10" s="1"/>
  <c r="J12" i="10"/>
  <c r="L12" i="10"/>
  <c r="M12" i="10" s="1"/>
  <c r="J13" i="10"/>
  <c r="L13" i="10"/>
  <c r="M13" i="10" s="1"/>
  <c r="J14" i="10"/>
  <c r="L14" i="10"/>
  <c r="M14" i="10" s="1"/>
  <c r="J15" i="10"/>
  <c r="L15" i="10"/>
  <c r="N15" i="10" s="1"/>
  <c r="J16" i="10"/>
  <c r="L16" i="10"/>
  <c r="M16" i="10" s="1"/>
  <c r="J17" i="10"/>
  <c r="L17" i="10"/>
  <c r="M17" i="10" s="1"/>
  <c r="J18" i="10"/>
  <c r="L18" i="10"/>
  <c r="M18" i="10" s="1"/>
  <c r="J19" i="10"/>
  <c r="L19" i="10"/>
  <c r="N19" i="10" s="1"/>
  <c r="J20" i="10"/>
  <c r="L20" i="10"/>
  <c r="N20" i="10" s="1"/>
  <c r="J21" i="10"/>
  <c r="L21" i="10"/>
  <c r="M21" i="10" s="1"/>
  <c r="J22" i="10"/>
  <c r="L22" i="10"/>
  <c r="M22" i="10" s="1"/>
  <c r="J23" i="10"/>
  <c r="L23" i="10"/>
  <c r="M23" i="10" s="1"/>
  <c r="J24" i="10"/>
  <c r="L24" i="10"/>
  <c r="M24" i="10" s="1"/>
  <c r="J25" i="10"/>
  <c r="L25" i="10"/>
  <c r="N25" i="10" s="1"/>
  <c r="J26" i="10"/>
  <c r="L26" i="10"/>
  <c r="M26" i="10" s="1"/>
  <c r="J27" i="10"/>
  <c r="L27" i="10"/>
  <c r="N27" i="10" s="1"/>
  <c r="J28" i="10"/>
  <c r="L28" i="10"/>
  <c r="M28" i="10" s="1"/>
  <c r="J29" i="10"/>
  <c r="L29" i="10"/>
  <c r="M29" i="10" s="1"/>
  <c r="J30" i="10"/>
  <c r="L30" i="10"/>
  <c r="M30" i="10" s="1"/>
  <c r="J31" i="10"/>
  <c r="L31" i="10"/>
  <c r="M31" i="10" s="1"/>
  <c r="J32" i="10"/>
  <c r="L32" i="10"/>
  <c r="M32" i="10" s="1"/>
  <c r="J33" i="10"/>
  <c r="L33" i="10"/>
  <c r="M33" i="10" s="1"/>
  <c r="J34" i="10"/>
  <c r="L34" i="10"/>
  <c r="M34" i="10" s="1"/>
  <c r="J35" i="10"/>
  <c r="L35" i="10"/>
  <c r="N35" i="10" s="1"/>
  <c r="J36" i="10"/>
  <c r="L36" i="10"/>
  <c r="M36" i="10" s="1"/>
  <c r="J37" i="10"/>
  <c r="L37" i="10"/>
  <c r="M37" i="10" s="1"/>
  <c r="J38" i="10"/>
  <c r="L38" i="10"/>
  <c r="M38" i="10" s="1"/>
  <c r="J39" i="10"/>
  <c r="L39" i="10"/>
  <c r="M39" i="10" s="1"/>
  <c r="J40" i="10"/>
  <c r="L40" i="10"/>
  <c r="M40" i="10" s="1"/>
  <c r="J41" i="10"/>
  <c r="L41" i="10"/>
  <c r="M41" i="10" s="1"/>
  <c r="J42" i="10"/>
  <c r="L42" i="10"/>
  <c r="M42" i="10" s="1"/>
  <c r="J43" i="10"/>
  <c r="L43" i="10"/>
  <c r="M43" i="10" s="1"/>
  <c r="J44" i="10"/>
  <c r="L44" i="10"/>
  <c r="M44" i="10" s="1"/>
  <c r="J45" i="10"/>
  <c r="L45" i="10"/>
  <c r="N45" i="10" s="1"/>
  <c r="J46" i="10"/>
  <c r="L46" i="10"/>
  <c r="M46" i="10" s="1"/>
  <c r="J47" i="10"/>
  <c r="L47" i="10"/>
  <c r="N47" i="10" s="1"/>
  <c r="J48" i="10"/>
  <c r="L48" i="10"/>
  <c r="M48" i="10" s="1"/>
  <c r="J49" i="10"/>
  <c r="L49" i="10"/>
  <c r="M49" i="10" s="1"/>
  <c r="J50" i="10"/>
  <c r="L50" i="10"/>
  <c r="M50" i="10" s="1"/>
  <c r="J51" i="10"/>
  <c r="L51" i="10"/>
  <c r="M51" i="10" s="1"/>
  <c r="J52" i="10"/>
  <c r="L52" i="10"/>
  <c r="M52" i="10" s="1"/>
  <c r="J53" i="10"/>
  <c r="L53" i="10"/>
  <c r="M53" i="10" s="1"/>
  <c r="J54" i="10"/>
  <c r="L54" i="10"/>
  <c r="M54" i="10" s="1"/>
  <c r="J55" i="10"/>
  <c r="L55" i="10"/>
  <c r="N55" i="10" s="1"/>
  <c r="J56" i="10"/>
  <c r="L56" i="10"/>
  <c r="M56" i="10" s="1"/>
  <c r="J57" i="10"/>
  <c r="L57" i="10"/>
  <c r="M57" i="10" s="1"/>
  <c r="J58" i="10"/>
  <c r="L58" i="10"/>
  <c r="M58" i="10" s="1"/>
  <c r="J59" i="10"/>
  <c r="L59" i="10"/>
  <c r="M59" i="10" s="1"/>
  <c r="J60" i="10"/>
  <c r="L60" i="10"/>
  <c r="M60" i="10" s="1"/>
  <c r="J61" i="10"/>
  <c r="L61" i="10"/>
  <c r="M61" i="10" s="1"/>
  <c r="J62" i="10"/>
  <c r="L62" i="10"/>
  <c r="M62" i="10" s="1"/>
  <c r="J63" i="10"/>
  <c r="L63" i="10"/>
  <c r="M63" i="10" s="1"/>
  <c r="J64" i="10"/>
  <c r="L64" i="10"/>
  <c r="M64" i="10" s="1"/>
  <c r="J65" i="10"/>
  <c r="L65" i="10"/>
  <c r="M65" i="10" s="1"/>
  <c r="J66" i="10"/>
  <c r="L66" i="10"/>
  <c r="M66" i="10" s="1"/>
  <c r="J67" i="10"/>
  <c r="L67" i="10"/>
  <c r="N67" i="10" s="1"/>
  <c r="J68" i="10"/>
  <c r="L68" i="10"/>
  <c r="M68" i="10" s="1"/>
  <c r="J69" i="10"/>
  <c r="L69" i="10"/>
  <c r="M69" i="10" s="1"/>
  <c r="J70" i="10"/>
  <c r="L70" i="10"/>
  <c r="M70" i="10" s="1"/>
  <c r="J71" i="10"/>
  <c r="L71" i="10"/>
  <c r="M71" i="10" s="1"/>
  <c r="J72" i="10"/>
  <c r="L72" i="10"/>
  <c r="M72" i="10" s="1"/>
  <c r="J73" i="10"/>
  <c r="L73" i="10"/>
  <c r="M73" i="10" s="1"/>
  <c r="J74" i="10"/>
  <c r="L74" i="10"/>
  <c r="M74" i="10" s="1"/>
  <c r="J75" i="10"/>
  <c r="L75" i="10"/>
  <c r="N75" i="10" s="1"/>
  <c r="J76" i="10"/>
  <c r="L76" i="10"/>
  <c r="M76" i="10" s="1"/>
  <c r="J77" i="10"/>
  <c r="L77" i="10"/>
  <c r="M77" i="10" s="1"/>
  <c r="J78" i="10"/>
  <c r="L78" i="10"/>
  <c r="M78" i="10" s="1"/>
  <c r="J79" i="10"/>
  <c r="L79" i="10"/>
  <c r="M79" i="10" s="1"/>
  <c r="J80" i="10"/>
  <c r="L80" i="10"/>
  <c r="M80" i="10" s="1"/>
  <c r="J81" i="10"/>
  <c r="L81" i="10"/>
  <c r="M81" i="10" s="1"/>
  <c r="J82" i="10"/>
  <c r="L82" i="10"/>
  <c r="M82" i="10" s="1"/>
  <c r="J83" i="10"/>
  <c r="L83" i="10"/>
  <c r="M83" i="10" s="1"/>
  <c r="J84" i="10"/>
  <c r="L84" i="10"/>
  <c r="M84" i="10" s="1"/>
  <c r="J85" i="10"/>
  <c r="L85" i="10"/>
  <c r="M85" i="10" s="1"/>
  <c r="J86" i="10"/>
  <c r="L86" i="10"/>
  <c r="M86" i="10" s="1"/>
  <c r="J87" i="10"/>
  <c r="L87" i="10"/>
  <c r="N87" i="10" s="1"/>
  <c r="J88" i="10"/>
  <c r="L88" i="10"/>
  <c r="M88" i="10" s="1"/>
  <c r="J89" i="10"/>
  <c r="L89" i="10"/>
  <c r="M89" i="10" s="1"/>
  <c r="J90" i="10"/>
  <c r="L90" i="10"/>
  <c r="M90" i="10" s="1"/>
  <c r="J91" i="10"/>
  <c r="L91" i="10"/>
  <c r="M91" i="10" s="1"/>
  <c r="J92" i="10"/>
  <c r="L92" i="10"/>
  <c r="M92" i="10" s="1"/>
  <c r="J93" i="10"/>
  <c r="L93" i="10"/>
  <c r="M93" i="10" s="1"/>
  <c r="J94" i="10"/>
  <c r="L94" i="10"/>
  <c r="M94" i="10" s="1"/>
  <c r="J95" i="10"/>
  <c r="L95" i="10"/>
  <c r="N95" i="10" s="1"/>
  <c r="J96" i="10"/>
  <c r="L96" i="10"/>
  <c r="M96" i="10" s="1"/>
  <c r="J97" i="10"/>
  <c r="L97" i="10"/>
  <c r="M97" i="10" s="1"/>
  <c r="J98" i="10"/>
  <c r="L98" i="10"/>
  <c r="M98" i="10" s="1"/>
  <c r="J99" i="10"/>
  <c r="L99" i="10"/>
  <c r="M99" i="10" s="1"/>
  <c r="J100" i="10"/>
  <c r="L100" i="10"/>
  <c r="M100" i="10" s="1"/>
  <c r="J101" i="10"/>
  <c r="L101" i="10"/>
  <c r="M101" i="10" s="1"/>
  <c r="J102" i="10"/>
  <c r="L102" i="10"/>
  <c r="M102" i="10" s="1"/>
  <c r="J103" i="10"/>
  <c r="L103" i="10"/>
  <c r="M103" i="10" s="1"/>
  <c r="J104" i="10"/>
  <c r="L104" i="10"/>
  <c r="M104" i="10" s="1"/>
  <c r="J105" i="10"/>
  <c r="L105" i="10"/>
  <c r="M105" i="10" s="1"/>
  <c r="J106" i="10"/>
  <c r="L106" i="10"/>
  <c r="M106" i="10" s="1"/>
  <c r="J107" i="10"/>
  <c r="L107" i="10"/>
  <c r="N107" i="10" s="1"/>
  <c r="J108" i="10"/>
  <c r="L108" i="10"/>
  <c r="M108" i="10" s="1"/>
  <c r="J109" i="10"/>
  <c r="L109" i="10"/>
  <c r="M109" i="10" s="1"/>
  <c r="J110" i="10"/>
  <c r="L110" i="10"/>
  <c r="M110" i="10" s="1"/>
  <c r="J111" i="10"/>
  <c r="L111" i="10"/>
  <c r="M111" i="10" s="1"/>
  <c r="J112" i="10"/>
  <c r="L112" i="10"/>
  <c r="M112" i="10" s="1"/>
  <c r="J113" i="10"/>
  <c r="L113" i="10"/>
  <c r="M113" i="10" s="1"/>
  <c r="J114" i="10"/>
  <c r="L114" i="10"/>
  <c r="M114" i="10" s="1"/>
  <c r="J115" i="10"/>
  <c r="L115" i="10"/>
  <c r="N115" i="10" s="1"/>
  <c r="J116" i="10"/>
  <c r="L116" i="10"/>
  <c r="M116" i="10" s="1"/>
  <c r="J117" i="10"/>
  <c r="L117" i="10"/>
  <c r="M117" i="10" s="1"/>
  <c r="J118" i="10"/>
  <c r="L118" i="10"/>
  <c r="M118" i="10" s="1"/>
  <c r="J119" i="10"/>
  <c r="L119" i="10"/>
  <c r="M119" i="10" s="1"/>
  <c r="J120" i="10"/>
  <c r="L120" i="10"/>
  <c r="N120" i="10" s="1"/>
  <c r="J121" i="10"/>
  <c r="L121" i="10"/>
  <c r="M121" i="10" s="1"/>
  <c r="J122" i="10"/>
  <c r="L122" i="10"/>
  <c r="M122" i="10" s="1"/>
  <c r="J123" i="10"/>
  <c r="L123" i="10"/>
  <c r="M123" i="10" s="1"/>
  <c r="J124" i="10"/>
  <c r="L124" i="10"/>
  <c r="M124" i="10" s="1"/>
  <c r="J125" i="10"/>
  <c r="L125" i="10"/>
  <c r="M125" i="10" s="1"/>
  <c r="J126" i="10"/>
  <c r="L126" i="10"/>
  <c r="M126" i="10" s="1"/>
  <c r="J127" i="10"/>
  <c r="L127" i="10"/>
  <c r="M127" i="10" s="1"/>
  <c r="J128" i="10"/>
  <c r="L128" i="10"/>
  <c r="M128" i="10" s="1"/>
  <c r="J129" i="10"/>
  <c r="L129" i="10"/>
  <c r="M129" i="10" s="1"/>
  <c r="J130" i="10"/>
  <c r="L130" i="10"/>
  <c r="M130" i="10" s="1"/>
  <c r="J131" i="10"/>
  <c r="L131" i="10"/>
  <c r="M131" i="10" s="1"/>
  <c r="J132" i="10"/>
  <c r="L132" i="10"/>
  <c r="M132" i="10" s="1"/>
  <c r="J133" i="10"/>
  <c r="L133" i="10"/>
  <c r="M133" i="10" s="1"/>
  <c r="J134" i="10"/>
  <c r="L134" i="10"/>
  <c r="M134" i="10" s="1"/>
  <c r="J135" i="10"/>
  <c r="L135" i="10"/>
  <c r="N135" i="10" s="1"/>
  <c r="J136" i="10"/>
  <c r="L136" i="10"/>
  <c r="M136" i="10" s="1"/>
  <c r="J137" i="10"/>
  <c r="L137" i="10"/>
  <c r="M137" i="10" s="1"/>
  <c r="J138" i="10"/>
  <c r="L138" i="10"/>
  <c r="M138" i="10" s="1"/>
  <c r="J139" i="10"/>
  <c r="L139" i="10"/>
  <c r="M139" i="10" s="1"/>
  <c r="J140" i="10"/>
  <c r="L140" i="10"/>
  <c r="N140" i="10" s="1"/>
  <c r="J141" i="10"/>
  <c r="L141" i="10"/>
  <c r="M141" i="10" s="1"/>
  <c r="J142" i="10"/>
  <c r="L142" i="10"/>
  <c r="M142" i="10" s="1"/>
  <c r="J143" i="10"/>
  <c r="L143" i="10"/>
  <c r="M143" i="10" s="1"/>
  <c r="J144" i="10"/>
  <c r="L144" i="10"/>
  <c r="M144" i="10" s="1"/>
  <c r="J145" i="10"/>
  <c r="L145" i="10"/>
  <c r="M145" i="10" s="1"/>
  <c r="J146" i="10"/>
  <c r="L146" i="10"/>
  <c r="M146" i="10" s="1"/>
  <c r="J147" i="10"/>
  <c r="L147" i="10"/>
  <c r="M147" i="10" s="1"/>
  <c r="J148" i="10"/>
  <c r="L148" i="10"/>
  <c r="M148" i="10" s="1"/>
  <c r="J149" i="10"/>
  <c r="L149" i="10"/>
  <c r="M149" i="10" s="1"/>
  <c r="J150" i="10"/>
  <c r="L150" i="10"/>
  <c r="M150" i="10" s="1"/>
  <c r="J151" i="10"/>
  <c r="L151" i="10"/>
  <c r="M151" i="10" s="1"/>
  <c r="J152" i="10"/>
  <c r="L152" i="10"/>
  <c r="M152" i="10" s="1"/>
  <c r="J153" i="10"/>
  <c r="L153" i="10"/>
  <c r="M153" i="10" s="1"/>
  <c r="J154" i="10"/>
  <c r="L154" i="10"/>
  <c r="M154" i="10" s="1"/>
  <c r="J155" i="10"/>
  <c r="L155" i="10"/>
  <c r="N155" i="10" s="1"/>
  <c r="J156" i="10"/>
  <c r="L156" i="10"/>
  <c r="M156" i="10" s="1"/>
  <c r="J157" i="10"/>
  <c r="L157" i="10"/>
  <c r="M157" i="10" s="1"/>
  <c r="J158" i="10"/>
  <c r="L158" i="10"/>
  <c r="M158" i="10" s="1"/>
  <c r="J159" i="10"/>
  <c r="L159" i="10"/>
  <c r="M159" i="10" s="1"/>
  <c r="J160" i="10"/>
  <c r="L160" i="10"/>
  <c r="M160" i="10" s="1"/>
  <c r="J161" i="10"/>
  <c r="L161" i="10"/>
  <c r="M161" i="10" s="1"/>
  <c r="J162" i="10"/>
  <c r="L162" i="10"/>
  <c r="M162" i="10" s="1"/>
  <c r="J163" i="10"/>
  <c r="L163" i="10"/>
  <c r="M163" i="10" s="1"/>
  <c r="J164" i="10"/>
  <c r="L164" i="10"/>
  <c r="M164" i="10" s="1"/>
  <c r="J165" i="10"/>
  <c r="L165" i="10"/>
  <c r="M165" i="10" s="1"/>
  <c r="J166" i="10"/>
  <c r="L166" i="10"/>
  <c r="M166" i="10" s="1"/>
  <c r="J167" i="10"/>
  <c r="L167" i="10"/>
  <c r="N167" i="10" s="1"/>
  <c r="J168" i="10"/>
  <c r="L168" i="10"/>
  <c r="M168" i="10" s="1"/>
  <c r="J169" i="10"/>
  <c r="L169" i="10"/>
  <c r="M169" i="10" s="1"/>
  <c r="J170" i="10"/>
  <c r="L170" i="10"/>
  <c r="M170" i="10" s="1"/>
  <c r="J171" i="10"/>
  <c r="L171" i="10"/>
  <c r="M171" i="10" s="1"/>
  <c r="J172" i="10"/>
  <c r="L172" i="10"/>
  <c r="M172" i="10" s="1"/>
  <c r="J173" i="10"/>
  <c r="L173" i="10"/>
  <c r="M173" i="10" s="1"/>
  <c r="J174" i="10"/>
  <c r="L174" i="10"/>
  <c r="M174" i="10" s="1"/>
  <c r="J175" i="10"/>
  <c r="L175" i="10"/>
  <c r="N175" i="10" s="1"/>
  <c r="J176" i="10"/>
  <c r="L176" i="10"/>
  <c r="M176" i="10" s="1"/>
  <c r="J177" i="10"/>
  <c r="L177" i="10"/>
  <c r="M177" i="10" s="1"/>
  <c r="J178" i="10"/>
  <c r="L178" i="10"/>
  <c r="M178" i="10" s="1"/>
  <c r="J179" i="10"/>
  <c r="L179" i="10"/>
  <c r="M179" i="10" s="1"/>
  <c r="J180" i="10"/>
  <c r="L180" i="10"/>
  <c r="M180" i="10" s="1"/>
  <c r="J181" i="10"/>
  <c r="L181" i="10"/>
  <c r="M181" i="10" s="1"/>
  <c r="J182" i="10"/>
  <c r="L182" i="10"/>
  <c r="M182" i="10" s="1"/>
  <c r="J183" i="10"/>
  <c r="L183" i="10"/>
  <c r="M183" i="10" s="1"/>
  <c r="J184" i="10"/>
  <c r="L184" i="10"/>
  <c r="M184" i="10" s="1"/>
  <c r="J185" i="10"/>
  <c r="L185" i="10"/>
  <c r="M185" i="10" s="1"/>
  <c r="J186" i="10"/>
  <c r="L186" i="10"/>
  <c r="M186" i="10" s="1"/>
  <c r="J187" i="10"/>
  <c r="L187" i="10"/>
  <c r="N187" i="10" s="1"/>
  <c r="J188" i="10"/>
  <c r="L188" i="10"/>
  <c r="M188" i="10" s="1"/>
  <c r="J189" i="10"/>
  <c r="L189" i="10"/>
  <c r="M189" i="10" s="1"/>
  <c r="J190" i="10"/>
  <c r="L190" i="10"/>
  <c r="M190" i="10" s="1"/>
  <c r="J191" i="10"/>
  <c r="L191" i="10"/>
  <c r="M191" i="10" s="1"/>
  <c r="J192" i="10"/>
  <c r="L192" i="10"/>
  <c r="M192" i="10" s="1"/>
  <c r="J193" i="10"/>
  <c r="L193" i="10"/>
  <c r="M193" i="10" s="1"/>
  <c r="J194" i="10"/>
  <c r="L194" i="10"/>
  <c r="M194" i="10" s="1"/>
  <c r="J195" i="10"/>
  <c r="L195" i="10"/>
  <c r="N195" i="10" s="1"/>
  <c r="J196" i="10"/>
  <c r="L196" i="10"/>
  <c r="M196" i="10" s="1"/>
  <c r="J197" i="10"/>
  <c r="L197" i="10"/>
  <c r="M197" i="10" s="1"/>
  <c r="J198" i="10"/>
  <c r="L198" i="10"/>
  <c r="M198" i="10" s="1"/>
  <c r="J199" i="10"/>
  <c r="L199" i="10"/>
  <c r="M199" i="10" s="1"/>
  <c r="J200" i="10"/>
  <c r="L200" i="10"/>
  <c r="M200" i="10" s="1"/>
  <c r="J201" i="10"/>
  <c r="L201" i="10"/>
  <c r="M201" i="10" s="1"/>
  <c r="J202" i="10"/>
  <c r="L202" i="10"/>
  <c r="M202" i="10" s="1"/>
  <c r="J203" i="10"/>
  <c r="L203" i="10"/>
  <c r="M203" i="10" s="1"/>
  <c r="J204" i="10"/>
  <c r="L204" i="10"/>
  <c r="M204" i="10" s="1"/>
  <c r="J205" i="10"/>
  <c r="L205" i="10"/>
  <c r="M205" i="10" s="1"/>
  <c r="J206" i="10"/>
  <c r="L206" i="10"/>
  <c r="M206" i="10" s="1"/>
  <c r="J207" i="10"/>
  <c r="L207" i="10"/>
  <c r="N207" i="10" s="1"/>
  <c r="J208" i="10"/>
  <c r="L208" i="10"/>
  <c r="M208" i="10" s="1"/>
  <c r="J209" i="10"/>
  <c r="L209" i="10"/>
  <c r="M209" i="10" s="1"/>
  <c r="J210" i="10"/>
  <c r="L210" i="10"/>
  <c r="M210" i="10" s="1"/>
  <c r="J211" i="10"/>
  <c r="L211" i="10"/>
  <c r="M211" i="10" s="1"/>
  <c r="J212" i="10"/>
  <c r="L212" i="10"/>
  <c r="M212" i="10" s="1"/>
  <c r="J213" i="10"/>
  <c r="L213" i="10"/>
  <c r="M213" i="10" s="1"/>
  <c r="J214" i="10"/>
  <c r="L214" i="10"/>
  <c r="M214" i="10" s="1"/>
  <c r="J215" i="10"/>
  <c r="L215" i="10"/>
  <c r="N215" i="10" s="1"/>
  <c r="J216" i="10"/>
  <c r="L216" i="10"/>
  <c r="M216" i="10" s="1"/>
  <c r="J217" i="10"/>
  <c r="L217" i="10"/>
  <c r="M217" i="10" s="1"/>
  <c r="J218" i="10"/>
  <c r="L218" i="10"/>
  <c r="M218" i="10" s="1"/>
  <c r="J219" i="10"/>
  <c r="L219" i="10"/>
  <c r="M219" i="10" s="1"/>
  <c r="J220" i="10"/>
  <c r="L220" i="10"/>
  <c r="M220" i="10" s="1"/>
  <c r="J221" i="10"/>
  <c r="L221" i="10"/>
  <c r="M221" i="10" s="1"/>
  <c r="J222" i="10"/>
  <c r="L222" i="10"/>
  <c r="M222" i="10" s="1"/>
  <c r="J223" i="10"/>
  <c r="L223" i="10"/>
  <c r="M223" i="10" s="1"/>
  <c r="J224" i="10"/>
  <c r="L224" i="10"/>
  <c r="M224" i="10" s="1"/>
  <c r="J225" i="10"/>
  <c r="L225" i="10"/>
  <c r="M225" i="10" s="1"/>
  <c r="J226" i="10"/>
  <c r="L226" i="10"/>
  <c r="M226" i="10" s="1"/>
  <c r="J227" i="10"/>
  <c r="L227" i="10"/>
  <c r="N227" i="10" s="1"/>
  <c r="J228" i="10"/>
  <c r="L228" i="10"/>
  <c r="M228" i="10" s="1"/>
  <c r="J229" i="10"/>
  <c r="L229" i="10"/>
  <c r="M229" i="10" s="1"/>
  <c r="J230" i="10"/>
  <c r="L230" i="10"/>
  <c r="M230" i="10" s="1"/>
  <c r="J231" i="10"/>
  <c r="L231" i="10"/>
  <c r="M231" i="10" s="1"/>
  <c r="J232" i="10"/>
  <c r="L232" i="10"/>
  <c r="M232" i="10" s="1"/>
  <c r="J233" i="10"/>
  <c r="L233" i="10"/>
  <c r="M233" i="10" s="1"/>
  <c r="J234" i="10"/>
  <c r="L234" i="10"/>
  <c r="M234" i="10" s="1"/>
  <c r="J235" i="10"/>
  <c r="L235" i="10"/>
  <c r="N235" i="10" s="1"/>
  <c r="J236" i="10"/>
  <c r="L236" i="10"/>
  <c r="M236" i="10" s="1"/>
  <c r="J237" i="10"/>
  <c r="L237" i="10"/>
  <c r="M237" i="10" s="1"/>
  <c r="J238" i="10"/>
  <c r="L238" i="10"/>
  <c r="M238" i="10" s="1"/>
  <c r="J239" i="10"/>
  <c r="L239" i="10"/>
  <c r="M239" i="10" s="1"/>
  <c r="J240" i="10"/>
  <c r="L240" i="10"/>
  <c r="M240" i="10" s="1"/>
  <c r="J241" i="10"/>
  <c r="L241" i="10"/>
  <c r="M241" i="10" s="1"/>
  <c r="J242" i="10"/>
  <c r="L242" i="10"/>
  <c r="M242" i="10" s="1"/>
  <c r="J243" i="10"/>
  <c r="L243" i="10"/>
  <c r="M243" i="10" s="1"/>
  <c r="J244" i="10"/>
  <c r="L244" i="10"/>
  <c r="M244" i="10" s="1"/>
  <c r="J245" i="10"/>
  <c r="L245" i="10"/>
  <c r="M245" i="10" s="1"/>
  <c r="J246" i="10"/>
  <c r="L246" i="10"/>
  <c r="M246" i="10" s="1"/>
  <c r="J247" i="10"/>
  <c r="L247" i="10"/>
  <c r="N247" i="10" s="1"/>
  <c r="J248" i="10"/>
  <c r="L248" i="10"/>
  <c r="M248" i="10" s="1"/>
  <c r="J249" i="10"/>
  <c r="L249" i="10"/>
  <c r="M249" i="10" s="1"/>
  <c r="J250" i="10"/>
  <c r="L250" i="10"/>
  <c r="M250" i="10" s="1"/>
  <c r="J251" i="10"/>
  <c r="L251" i="10"/>
  <c r="M251" i="10" s="1"/>
  <c r="J252" i="10"/>
  <c r="L252" i="10"/>
  <c r="M252" i="10" s="1"/>
  <c r="J253" i="10"/>
  <c r="L253" i="10"/>
  <c r="M253" i="10" s="1"/>
  <c r="J254" i="10"/>
  <c r="L254" i="10"/>
  <c r="M254" i="10" s="1"/>
  <c r="J255" i="10"/>
  <c r="L255" i="10"/>
  <c r="N255" i="10" s="1"/>
  <c r="J256" i="10"/>
  <c r="L256" i="10"/>
  <c r="M256" i="10" s="1"/>
  <c r="J257" i="10"/>
  <c r="L257" i="10"/>
  <c r="M257" i="10" s="1"/>
  <c r="J258" i="10"/>
  <c r="L258" i="10"/>
  <c r="M258" i="10" s="1"/>
  <c r="J259" i="10"/>
  <c r="L259" i="10"/>
  <c r="M259" i="10" s="1"/>
  <c r="J260" i="10"/>
  <c r="L260" i="10"/>
  <c r="N260" i="10" s="1"/>
  <c r="J261" i="10"/>
  <c r="L261" i="10"/>
  <c r="M261" i="10" s="1"/>
  <c r="J262" i="10"/>
  <c r="L262" i="10"/>
  <c r="M262" i="10" s="1"/>
  <c r="J263" i="10"/>
  <c r="L263" i="10"/>
  <c r="M263" i="10" s="1"/>
  <c r="J264" i="10"/>
  <c r="L264" i="10"/>
  <c r="M264" i="10" s="1"/>
  <c r="J265" i="10"/>
  <c r="L265" i="10"/>
  <c r="M265" i="10" s="1"/>
  <c r="J266" i="10"/>
  <c r="L266" i="10"/>
  <c r="M266" i="10" s="1"/>
  <c r="J267" i="10"/>
  <c r="L267" i="10"/>
  <c r="N267" i="10" s="1"/>
  <c r="J268" i="10"/>
  <c r="L268" i="10"/>
  <c r="M268" i="10" s="1"/>
  <c r="J269" i="10"/>
  <c r="L269" i="10"/>
  <c r="M269" i="10" s="1"/>
  <c r="J270" i="10"/>
  <c r="L270" i="10"/>
  <c r="M270" i="10" s="1"/>
  <c r="J271" i="10"/>
  <c r="L271" i="10"/>
  <c r="M271" i="10" s="1"/>
  <c r="J272" i="10"/>
  <c r="L272" i="10"/>
  <c r="M272" i="10" s="1"/>
  <c r="J273" i="10"/>
  <c r="L273" i="10"/>
  <c r="M273" i="10" s="1"/>
  <c r="J274" i="10"/>
  <c r="L274" i="10"/>
  <c r="M274" i="10" s="1"/>
  <c r="J275" i="10"/>
  <c r="L275" i="10"/>
  <c r="N275" i="10" s="1"/>
  <c r="J276" i="10"/>
  <c r="L276" i="10"/>
  <c r="M276" i="10" s="1"/>
  <c r="J277" i="10"/>
  <c r="L277" i="10"/>
  <c r="M277" i="10" s="1"/>
  <c r="J278" i="10"/>
  <c r="L278" i="10"/>
  <c r="M278" i="10" s="1"/>
  <c r="J279" i="10"/>
  <c r="L279" i="10"/>
  <c r="M279" i="10" s="1"/>
  <c r="J280" i="10"/>
  <c r="L280" i="10"/>
  <c r="N280" i="10" s="1"/>
  <c r="J281" i="10"/>
  <c r="L281" i="10"/>
  <c r="M281" i="10" s="1"/>
  <c r="J282" i="10"/>
  <c r="L282" i="10"/>
  <c r="M282" i="10" s="1"/>
  <c r="J283" i="10"/>
  <c r="L283" i="10"/>
  <c r="M283" i="10" s="1"/>
  <c r="J284" i="10"/>
  <c r="L284" i="10"/>
  <c r="M284" i="10" s="1"/>
  <c r="J285" i="10"/>
  <c r="L285" i="10"/>
  <c r="M285" i="10" s="1"/>
  <c r="J286" i="10"/>
  <c r="L286" i="10"/>
  <c r="M286" i="10" s="1"/>
  <c r="J287" i="10"/>
  <c r="L287" i="10"/>
  <c r="N287" i="10" s="1"/>
  <c r="J288" i="10"/>
  <c r="L288" i="10"/>
  <c r="M288" i="10" s="1"/>
  <c r="J289" i="10"/>
  <c r="L289" i="10"/>
  <c r="M289" i="10" s="1"/>
  <c r="J290" i="10"/>
  <c r="L290" i="10"/>
  <c r="M290" i="10" s="1"/>
  <c r="J291" i="10"/>
  <c r="L291" i="10"/>
  <c r="M291" i="10" s="1"/>
  <c r="J292" i="10"/>
  <c r="L292" i="10"/>
  <c r="M292" i="10" s="1"/>
  <c r="J293" i="10"/>
  <c r="L293" i="10"/>
  <c r="M293" i="10" s="1"/>
  <c r="J294" i="10"/>
  <c r="L294" i="10"/>
  <c r="M294" i="10" s="1"/>
  <c r="J295" i="10"/>
  <c r="L295" i="10"/>
  <c r="N295" i="10" s="1"/>
  <c r="J296" i="10"/>
  <c r="L296" i="10"/>
  <c r="M296" i="10" s="1"/>
  <c r="J297" i="10"/>
  <c r="L297" i="10"/>
  <c r="M297" i="10" s="1"/>
  <c r="J298" i="10"/>
  <c r="L298" i="10"/>
  <c r="M298" i="10" s="1"/>
  <c r="J299" i="10"/>
  <c r="L299" i="10"/>
  <c r="M299" i="10" s="1"/>
  <c r="J300" i="10"/>
  <c r="L300" i="10"/>
  <c r="M300" i="10" s="1"/>
  <c r="J301" i="10"/>
  <c r="L301" i="10"/>
  <c r="M301" i="10" s="1"/>
  <c r="J302" i="10"/>
  <c r="L302" i="10"/>
  <c r="M302" i="10" s="1"/>
  <c r="J303" i="10"/>
  <c r="L303" i="10"/>
  <c r="M303" i="10" s="1"/>
  <c r="J304" i="10"/>
  <c r="L304" i="10"/>
  <c r="M304" i="10" s="1"/>
  <c r="J305" i="10"/>
  <c r="L305" i="10"/>
  <c r="M305" i="10" s="1"/>
  <c r="J306" i="10"/>
  <c r="L306" i="10"/>
  <c r="M306" i="10" s="1"/>
  <c r="J307" i="10"/>
  <c r="L307" i="10"/>
  <c r="N307" i="10" s="1"/>
  <c r="J308" i="10"/>
  <c r="L308" i="10"/>
  <c r="M308" i="10" s="1"/>
  <c r="J309" i="10"/>
  <c r="L309" i="10"/>
  <c r="M309" i="10" s="1"/>
  <c r="J310" i="10"/>
  <c r="L310" i="10"/>
  <c r="M310" i="10" s="1"/>
  <c r="J311" i="10"/>
  <c r="L311" i="10"/>
  <c r="M311" i="10" s="1"/>
  <c r="J312" i="10"/>
  <c r="L312" i="10"/>
  <c r="M312" i="10" s="1"/>
  <c r="J313" i="10"/>
  <c r="L313" i="10"/>
  <c r="M313" i="10" s="1"/>
  <c r="J314" i="10"/>
  <c r="L314" i="10"/>
  <c r="M314" i="10" s="1"/>
  <c r="J315" i="10"/>
  <c r="L315" i="10"/>
  <c r="N315" i="10" s="1"/>
  <c r="J316" i="10"/>
  <c r="L316" i="10"/>
  <c r="M316" i="10" s="1"/>
  <c r="J317" i="10"/>
  <c r="L317" i="10"/>
  <c r="M317" i="10" s="1"/>
  <c r="J318" i="10"/>
  <c r="L318" i="10"/>
  <c r="M318" i="10" s="1"/>
  <c r="J319" i="10"/>
  <c r="L319" i="10"/>
  <c r="M319" i="10" s="1"/>
  <c r="J320" i="10"/>
  <c r="L320" i="10"/>
  <c r="M320" i="10" s="1"/>
  <c r="J321" i="10"/>
  <c r="L321" i="10"/>
  <c r="M321" i="10" s="1"/>
  <c r="J322" i="10"/>
  <c r="L322" i="10"/>
  <c r="M322" i="10" s="1"/>
  <c r="J323" i="10"/>
  <c r="L323" i="10"/>
  <c r="M323" i="10" s="1"/>
  <c r="J324" i="10"/>
  <c r="L324" i="10"/>
  <c r="M324" i="10" s="1"/>
  <c r="J325" i="10"/>
  <c r="L325" i="10"/>
  <c r="M325" i="10" s="1"/>
  <c r="J326" i="10"/>
  <c r="L326" i="10"/>
  <c r="M326" i="10" s="1"/>
  <c r="J327" i="10"/>
  <c r="L327" i="10"/>
  <c r="N327" i="10" s="1"/>
  <c r="J328" i="10"/>
  <c r="L328" i="10"/>
  <c r="M328" i="10" s="1"/>
  <c r="J329" i="10"/>
  <c r="L329" i="10"/>
  <c r="M329" i="10" s="1"/>
  <c r="J330" i="10"/>
  <c r="L330" i="10"/>
  <c r="M330" i="10" s="1"/>
  <c r="J331" i="10"/>
  <c r="L331" i="10"/>
  <c r="M331" i="10" s="1"/>
  <c r="J332" i="10"/>
  <c r="L332" i="10"/>
  <c r="M332" i="10" s="1"/>
  <c r="J333" i="10"/>
  <c r="L333" i="10"/>
  <c r="M333" i="10" s="1"/>
  <c r="J334" i="10"/>
  <c r="L334" i="10"/>
  <c r="M334" i="10" s="1"/>
  <c r="J335" i="10"/>
  <c r="L335" i="10"/>
  <c r="N335" i="10" s="1"/>
  <c r="J336" i="10"/>
  <c r="L336" i="10"/>
  <c r="M336" i="10" s="1"/>
  <c r="J337" i="10"/>
  <c r="L337" i="10"/>
  <c r="M337" i="10" s="1"/>
  <c r="J338" i="10"/>
  <c r="L338" i="10"/>
  <c r="M338" i="10" s="1"/>
  <c r="J339" i="10"/>
  <c r="L339" i="10"/>
  <c r="M339" i="10" s="1"/>
  <c r="J340" i="10"/>
  <c r="L340" i="10"/>
  <c r="M340" i="10" s="1"/>
  <c r="J341" i="10"/>
  <c r="L341" i="10"/>
  <c r="M341" i="10" s="1"/>
  <c r="J342" i="10"/>
  <c r="L342" i="10"/>
  <c r="M342" i="10" s="1"/>
  <c r="J343" i="10"/>
  <c r="L343" i="10"/>
  <c r="M343" i="10" s="1"/>
  <c r="J344" i="10"/>
  <c r="L344" i="10"/>
  <c r="M344" i="10" s="1"/>
  <c r="J345" i="10"/>
  <c r="L345" i="10"/>
  <c r="M345" i="10" s="1"/>
  <c r="J346" i="10"/>
  <c r="L346" i="10"/>
  <c r="M346" i="10" s="1"/>
  <c r="J347" i="10"/>
  <c r="L347" i="10"/>
  <c r="N347" i="10" s="1"/>
  <c r="J348" i="10"/>
  <c r="L348" i="10"/>
  <c r="M348" i="10" s="1"/>
  <c r="J349" i="10"/>
  <c r="L349" i="10"/>
  <c r="M349" i="10" s="1"/>
  <c r="J350" i="10"/>
  <c r="L350" i="10"/>
  <c r="M350" i="10" s="1"/>
  <c r="J351" i="10"/>
  <c r="L351" i="10"/>
  <c r="M351" i="10" s="1"/>
  <c r="J352" i="10"/>
  <c r="L352" i="10"/>
  <c r="M352" i="10" s="1"/>
  <c r="J353" i="10"/>
  <c r="L353" i="10"/>
  <c r="M353" i="10" s="1"/>
  <c r="J354" i="10"/>
  <c r="L354" i="10"/>
  <c r="M354" i="10" s="1"/>
  <c r="J355" i="10"/>
  <c r="L355" i="10"/>
  <c r="N355" i="10" s="1"/>
  <c r="J356" i="10"/>
  <c r="L356" i="10"/>
  <c r="M356" i="10" s="1"/>
  <c r="J357" i="10"/>
  <c r="L357" i="10"/>
  <c r="M357" i="10" s="1"/>
  <c r="J358" i="10"/>
  <c r="L358" i="10"/>
  <c r="M358" i="10" s="1"/>
  <c r="J359" i="10"/>
  <c r="L359" i="10"/>
  <c r="M359" i="10" s="1"/>
  <c r="J360" i="10"/>
  <c r="L360" i="10"/>
  <c r="M360" i="10" s="1"/>
  <c r="J361" i="10"/>
  <c r="L361" i="10"/>
  <c r="M361" i="10" s="1"/>
  <c r="J362" i="10"/>
  <c r="L362" i="10"/>
  <c r="M362" i="10" s="1"/>
  <c r="J363" i="10"/>
  <c r="L363" i="10"/>
  <c r="M363" i="10" s="1"/>
  <c r="J364" i="10"/>
  <c r="L364" i="10"/>
  <c r="M364" i="10" s="1"/>
  <c r="J365" i="10"/>
  <c r="L365" i="10"/>
  <c r="M365" i="10" s="1"/>
  <c r="J366" i="10"/>
  <c r="L366" i="10"/>
  <c r="M366" i="10" s="1"/>
  <c r="J367" i="10"/>
  <c r="L367" i="10"/>
  <c r="N367" i="10" s="1"/>
  <c r="J368" i="10"/>
  <c r="L368" i="10"/>
  <c r="M368" i="10" s="1"/>
  <c r="J369" i="10"/>
  <c r="L369" i="10"/>
  <c r="M369" i="10" s="1"/>
  <c r="J370" i="10"/>
  <c r="L370" i="10"/>
  <c r="M370" i="10" s="1"/>
  <c r="J371" i="10"/>
  <c r="L371" i="10"/>
  <c r="M371" i="10" s="1"/>
  <c r="J372" i="10"/>
  <c r="L372" i="10"/>
  <c r="M372" i="10" s="1"/>
  <c r="J373" i="10"/>
  <c r="L373" i="10"/>
  <c r="M373" i="10" s="1"/>
  <c r="J374" i="10"/>
  <c r="L374" i="10"/>
  <c r="M374" i="10" s="1"/>
  <c r="J375" i="10"/>
  <c r="L375" i="10"/>
  <c r="N375" i="10" s="1"/>
  <c r="J376" i="10"/>
  <c r="L376" i="10"/>
  <c r="M376" i="10" s="1"/>
  <c r="J377" i="10"/>
  <c r="L377" i="10"/>
  <c r="M377" i="10" s="1"/>
  <c r="J378" i="10"/>
  <c r="L378" i="10"/>
  <c r="M378" i="10" s="1"/>
  <c r="J379" i="10"/>
  <c r="L379" i="10"/>
  <c r="M379" i="10" s="1"/>
  <c r="J380" i="10"/>
  <c r="L380" i="10"/>
  <c r="N380" i="10" s="1"/>
  <c r="J381" i="10"/>
  <c r="L381" i="10"/>
  <c r="N381" i="10" s="1"/>
  <c r="J382" i="10"/>
  <c r="L382" i="10"/>
  <c r="M382" i="10" s="1"/>
  <c r="J383" i="10"/>
  <c r="L383" i="10"/>
  <c r="M383" i="10" s="1"/>
  <c r="J384" i="10"/>
  <c r="L384" i="10"/>
  <c r="M384" i="10" s="1"/>
  <c r="J385" i="10"/>
  <c r="L385" i="10"/>
  <c r="M385" i="10" s="1"/>
  <c r="J386" i="10"/>
  <c r="L386" i="10"/>
  <c r="M386" i="10" s="1"/>
  <c r="J387" i="10"/>
  <c r="L387" i="10"/>
  <c r="N387" i="10" s="1"/>
  <c r="J388" i="10"/>
  <c r="L388" i="10"/>
  <c r="M388" i="10" s="1"/>
  <c r="J389" i="10"/>
  <c r="L389" i="10"/>
  <c r="M389" i="10" s="1"/>
  <c r="J390" i="10"/>
  <c r="L390" i="10"/>
  <c r="M390" i="10" s="1"/>
  <c r="J391" i="10"/>
  <c r="L391" i="10"/>
  <c r="M391" i="10" s="1"/>
  <c r="J392" i="10"/>
  <c r="L392" i="10"/>
  <c r="M392" i="10" s="1"/>
  <c r="J393" i="10"/>
  <c r="L393" i="10"/>
  <c r="M393" i="10" s="1"/>
  <c r="J394" i="10"/>
  <c r="L394" i="10"/>
  <c r="M394" i="10" s="1"/>
  <c r="J395" i="10"/>
  <c r="L395" i="10"/>
  <c r="N395" i="10" s="1"/>
  <c r="J396" i="10"/>
  <c r="L396" i="10"/>
  <c r="M396" i="10" s="1"/>
  <c r="J397" i="10"/>
  <c r="L397" i="10"/>
  <c r="M397" i="10" s="1"/>
  <c r="J398" i="10"/>
  <c r="L398" i="10"/>
  <c r="M398" i="10" s="1"/>
  <c r="J399" i="10"/>
  <c r="L399" i="10"/>
  <c r="M399" i="10" s="1"/>
  <c r="J400" i="10"/>
  <c r="L400" i="10"/>
  <c r="M400" i="10" s="1"/>
  <c r="J401" i="10"/>
  <c r="L401" i="10"/>
  <c r="M401" i="10" s="1"/>
  <c r="J402" i="10"/>
  <c r="L402" i="10"/>
  <c r="M402" i="10" s="1"/>
  <c r="J403" i="10"/>
  <c r="L403" i="10"/>
  <c r="M403" i="10" s="1"/>
  <c r="J404" i="10"/>
  <c r="L404" i="10"/>
  <c r="M404" i="10" s="1"/>
  <c r="J405" i="10"/>
  <c r="L405" i="10"/>
  <c r="M405" i="10" s="1"/>
  <c r="J406" i="10"/>
  <c r="L406" i="10"/>
  <c r="M406" i="10" s="1"/>
  <c r="J407" i="10"/>
  <c r="L407" i="10"/>
  <c r="N407" i="10" s="1"/>
  <c r="J408" i="10"/>
  <c r="L408" i="10"/>
  <c r="M408" i="10" s="1"/>
  <c r="J409" i="10"/>
  <c r="L409" i="10"/>
  <c r="M409" i="10" s="1"/>
  <c r="J410" i="10"/>
  <c r="L410" i="10"/>
  <c r="M410" i="10" s="1"/>
  <c r="J411" i="10"/>
  <c r="L411" i="10"/>
  <c r="M411" i="10" s="1"/>
  <c r="J412" i="10"/>
  <c r="L412" i="10"/>
  <c r="M412" i="10" s="1"/>
  <c r="J413" i="10"/>
  <c r="L413" i="10"/>
  <c r="M413" i="10" s="1"/>
  <c r="J414" i="10"/>
  <c r="L414" i="10"/>
  <c r="M414" i="10" s="1"/>
  <c r="J415" i="10"/>
  <c r="L415" i="10"/>
  <c r="N415" i="10" s="1"/>
  <c r="J416" i="10"/>
  <c r="L416" i="10"/>
  <c r="M416" i="10" s="1"/>
  <c r="J417" i="10"/>
  <c r="L417" i="10"/>
  <c r="M417" i="10" s="1"/>
  <c r="J418" i="10"/>
  <c r="L418" i="10"/>
  <c r="M418" i="10" s="1"/>
  <c r="J419" i="10"/>
  <c r="L419" i="10"/>
  <c r="M419" i="10" s="1"/>
  <c r="J420" i="10"/>
  <c r="L420" i="10"/>
  <c r="M420" i="10" s="1"/>
  <c r="J421" i="10"/>
  <c r="L421" i="10"/>
  <c r="M421" i="10" s="1"/>
  <c r="J422" i="10"/>
  <c r="L422" i="10"/>
  <c r="M422" i="10" s="1"/>
  <c r="J423" i="10"/>
  <c r="L423" i="10"/>
  <c r="M423" i="10" s="1"/>
  <c r="J424" i="10"/>
  <c r="L424" i="10"/>
  <c r="M424" i="10" s="1"/>
  <c r="J425" i="10"/>
  <c r="L425" i="10"/>
  <c r="M425" i="10" s="1"/>
  <c r="J426" i="10"/>
  <c r="L426" i="10"/>
  <c r="M426" i="10" s="1"/>
  <c r="J427" i="10"/>
  <c r="L427" i="10"/>
  <c r="N427" i="10" s="1"/>
  <c r="J428" i="10"/>
  <c r="L428" i="10"/>
  <c r="M428" i="10" s="1"/>
  <c r="J429" i="10"/>
  <c r="L429" i="10"/>
  <c r="M429" i="10" s="1"/>
  <c r="J430" i="10"/>
  <c r="L430" i="10"/>
  <c r="M430" i="10" s="1"/>
  <c r="J431" i="10"/>
  <c r="L431" i="10"/>
  <c r="M431" i="10" s="1"/>
  <c r="J432" i="10"/>
  <c r="L432" i="10"/>
  <c r="M432" i="10" s="1"/>
  <c r="J433" i="10"/>
  <c r="L433" i="10"/>
  <c r="M433" i="10" s="1"/>
  <c r="J434" i="10"/>
  <c r="L434" i="10"/>
  <c r="M434" i="10" s="1"/>
  <c r="J435" i="10"/>
  <c r="L435" i="10"/>
  <c r="N435" i="10" s="1"/>
  <c r="J436" i="10"/>
  <c r="L436" i="10"/>
  <c r="M436" i="10" s="1"/>
  <c r="J437" i="10"/>
  <c r="L437" i="10"/>
  <c r="M437" i="10" s="1"/>
  <c r="J438" i="10"/>
  <c r="L438" i="10"/>
  <c r="M438" i="10" s="1"/>
  <c r="J439" i="10"/>
  <c r="L439" i="10"/>
  <c r="M439" i="10" s="1"/>
  <c r="J440" i="10"/>
  <c r="L440" i="10"/>
  <c r="M440" i="10" s="1"/>
  <c r="J441" i="10"/>
  <c r="L441" i="10"/>
  <c r="M441" i="10" s="1"/>
  <c r="J442" i="10"/>
  <c r="L442" i="10"/>
  <c r="M442" i="10" s="1"/>
  <c r="J443" i="10"/>
  <c r="L443" i="10"/>
  <c r="M443" i="10" s="1"/>
  <c r="J444" i="10"/>
  <c r="L444" i="10"/>
  <c r="M444" i="10" s="1"/>
  <c r="J445" i="10"/>
  <c r="L445" i="10"/>
  <c r="M445" i="10" s="1"/>
  <c r="J446" i="10"/>
  <c r="L446" i="10"/>
  <c r="M446" i="10" s="1"/>
  <c r="J447" i="10"/>
  <c r="L447" i="10"/>
  <c r="N447" i="10" s="1"/>
  <c r="J448" i="10"/>
  <c r="L448" i="10"/>
  <c r="M448" i="10" s="1"/>
  <c r="J449" i="10"/>
  <c r="L449" i="10"/>
  <c r="M449" i="10" s="1"/>
  <c r="J450" i="10"/>
  <c r="L450" i="10"/>
  <c r="M450" i="10" s="1"/>
  <c r="J451" i="10"/>
  <c r="L451" i="10"/>
  <c r="M451" i="10" s="1"/>
  <c r="J452" i="10"/>
  <c r="L452" i="10"/>
  <c r="M452" i="10" s="1"/>
  <c r="J453" i="10"/>
  <c r="L453" i="10"/>
  <c r="M453" i="10" s="1"/>
  <c r="J454" i="10"/>
  <c r="L454" i="10"/>
  <c r="M454" i="10" s="1"/>
  <c r="J455" i="10"/>
  <c r="L455" i="10"/>
  <c r="N455" i="10" s="1"/>
  <c r="J456" i="10"/>
  <c r="L456" i="10"/>
  <c r="M456" i="10" s="1"/>
  <c r="J457" i="10"/>
  <c r="L457" i="10"/>
  <c r="M457" i="10" s="1"/>
  <c r="J458" i="10"/>
  <c r="L458" i="10"/>
  <c r="M458" i="10" s="1"/>
  <c r="J459" i="10"/>
  <c r="L459" i="10"/>
  <c r="M459" i="10" s="1"/>
  <c r="J460" i="10"/>
  <c r="L460" i="10"/>
  <c r="M460" i="10" s="1"/>
  <c r="J461" i="10"/>
  <c r="L461" i="10"/>
  <c r="M461" i="10" s="1"/>
  <c r="J462" i="10"/>
  <c r="L462" i="10"/>
  <c r="M462" i="10" s="1"/>
  <c r="J463" i="10"/>
  <c r="L463" i="10"/>
  <c r="M463" i="10" s="1"/>
  <c r="J464" i="10"/>
  <c r="L464" i="10"/>
  <c r="M464" i="10" s="1"/>
  <c r="J465" i="10"/>
  <c r="L465" i="10"/>
  <c r="M465" i="10" s="1"/>
  <c r="J466" i="10"/>
  <c r="L466" i="10"/>
  <c r="M466" i="10" s="1"/>
  <c r="J467" i="10"/>
  <c r="L467" i="10"/>
  <c r="N467" i="10" s="1"/>
  <c r="J468" i="10"/>
  <c r="L468" i="10"/>
  <c r="M468" i="10" s="1"/>
  <c r="J469" i="10"/>
  <c r="L469" i="10"/>
  <c r="M469" i="10" s="1"/>
  <c r="J470" i="10"/>
  <c r="L470" i="10"/>
  <c r="M470" i="10" s="1"/>
  <c r="J471" i="10"/>
  <c r="L471" i="10"/>
  <c r="M471" i="10" s="1"/>
  <c r="J472" i="10"/>
  <c r="L472" i="10"/>
  <c r="M472" i="10" s="1"/>
  <c r="J473" i="10"/>
  <c r="L473" i="10"/>
  <c r="M473" i="10" s="1"/>
  <c r="J474" i="10"/>
  <c r="L474" i="10"/>
  <c r="M474" i="10" s="1"/>
  <c r="J475" i="10"/>
  <c r="L475" i="10"/>
  <c r="N475" i="10" s="1"/>
  <c r="J476" i="10"/>
  <c r="L476" i="10"/>
  <c r="M476" i="10" s="1"/>
  <c r="J477" i="10"/>
  <c r="L477" i="10"/>
  <c r="M477" i="10" s="1"/>
  <c r="J478" i="10"/>
  <c r="L478" i="10"/>
  <c r="M478" i="10" s="1"/>
  <c r="J479" i="10"/>
  <c r="L479" i="10"/>
  <c r="M479" i="10" s="1"/>
  <c r="J480" i="10"/>
  <c r="L480" i="10"/>
  <c r="M480" i="10" s="1"/>
  <c r="J481" i="10"/>
  <c r="L481" i="10"/>
  <c r="M481" i="10" s="1"/>
  <c r="J482" i="10"/>
  <c r="L482" i="10"/>
  <c r="M482" i="10" s="1"/>
  <c r="J483" i="10"/>
  <c r="L483" i="10"/>
  <c r="M483" i="10" s="1"/>
  <c r="J484" i="10"/>
  <c r="L484" i="10"/>
  <c r="M484" i="10" s="1"/>
  <c r="J485" i="10"/>
  <c r="L485" i="10"/>
  <c r="M485" i="10" s="1"/>
  <c r="J486" i="10"/>
  <c r="L486" i="10"/>
  <c r="M486" i="10" s="1"/>
  <c r="J487" i="10"/>
  <c r="L487" i="10"/>
  <c r="N487" i="10" s="1"/>
  <c r="J488" i="10"/>
  <c r="L488" i="10"/>
  <c r="M488" i="10" s="1"/>
  <c r="J489" i="10"/>
  <c r="L489" i="10"/>
  <c r="M489" i="10" s="1"/>
  <c r="J490" i="10"/>
  <c r="L490" i="10"/>
  <c r="M490" i="10" s="1"/>
  <c r="J491" i="10"/>
  <c r="L491" i="10"/>
  <c r="M491" i="10" s="1"/>
  <c r="J492" i="10"/>
  <c r="L492" i="10"/>
  <c r="M492" i="10" s="1"/>
  <c r="J493" i="10"/>
  <c r="L493" i="10"/>
  <c r="M493" i="10" s="1"/>
  <c r="J494" i="10"/>
  <c r="L494" i="10"/>
  <c r="M494" i="10" s="1"/>
  <c r="J495" i="10"/>
  <c r="L495" i="10"/>
  <c r="N495" i="10" s="1"/>
  <c r="J496" i="10"/>
  <c r="L496" i="10"/>
  <c r="M496" i="10" s="1"/>
  <c r="J497" i="10"/>
  <c r="L497" i="10"/>
  <c r="M497" i="10" s="1"/>
  <c r="J498" i="10"/>
  <c r="L498" i="10"/>
  <c r="M498" i="10" s="1"/>
  <c r="J499" i="10"/>
  <c r="L499" i="10"/>
  <c r="M499" i="10" s="1"/>
  <c r="J500" i="10"/>
  <c r="L500" i="10"/>
  <c r="M500" i="10" s="1"/>
  <c r="J501" i="10"/>
  <c r="L501" i="10"/>
  <c r="M501" i="10" s="1"/>
  <c r="J502" i="10"/>
  <c r="L502" i="10"/>
  <c r="M502" i="10" s="1"/>
  <c r="J503" i="10"/>
  <c r="L503" i="10"/>
  <c r="M503" i="10" s="1"/>
  <c r="J504" i="10"/>
  <c r="L504" i="10"/>
  <c r="M504" i="10" s="1"/>
  <c r="J505" i="10"/>
  <c r="L505" i="10"/>
  <c r="M505" i="10" s="1"/>
  <c r="J506" i="10"/>
  <c r="L506" i="10"/>
  <c r="M506" i="10" s="1"/>
  <c r="J507" i="10"/>
  <c r="L507" i="10"/>
  <c r="N507" i="10" s="1"/>
  <c r="J508" i="10"/>
  <c r="L508" i="10"/>
  <c r="M508" i="10" s="1"/>
  <c r="J509" i="10"/>
  <c r="L509" i="10"/>
  <c r="M509" i="10" s="1"/>
  <c r="J510" i="10"/>
  <c r="L510" i="10"/>
  <c r="M510" i="10" s="1"/>
  <c r="J511" i="10"/>
  <c r="L511" i="10"/>
  <c r="M511" i="10" s="1"/>
  <c r="J512" i="10"/>
  <c r="L512" i="10"/>
  <c r="M512" i="10" s="1"/>
  <c r="J513" i="10"/>
  <c r="L513" i="10"/>
  <c r="M513" i="10" s="1"/>
  <c r="J514" i="10"/>
  <c r="L514" i="10"/>
  <c r="M514" i="10" s="1"/>
  <c r="J515" i="10"/>
  <c r="L515" i="10"/>
  <c r="N515" i="10" s="1"/>
  <c r="J516" i="10"/>
  <c r="L516" i="10"/>
  <c r="M516" i="10" s="1"/>
  <c r="J517" i="10"/>
  <c r="L517" i="10"/>
  <c r="M517" i="10" s="1"/>
  <c r="J518" i="10"/>
  <c r="L518" i="10"/>
  <c r="M518" i="10" s="1"/>
  <c r="J519" i="10"/>
  <c r="L519" i="10"/>
  <c r="M519" i="10" s="1"/>
  <c r="J520" i="10"/>
  <c r="L520" i="10"/>
  <c r="M520" i="10" s="1"/>
  <c r="J521" i="10"/>
  <c r="L521" i="10"/>
  <c r="M521" i="10" s="1"/>
  <c r="J522" i="10"/>
  <c r="L522" i="10"/>
  <c r="M522" i="10" s="1"/>
  <c r="J523" i="10"/>
  <c r="L523" i="10"/>
  <c r="M523" i="10" s="1"/>
  <c r="J524" i="10"/>
  <c r="L524" i="10"/>
  <c r="M524" i="10" s="1"/>
  <c r="J525" i="10"/>
  <c r="L525" i="10"/>
  <c r="M525" i="10" s="1"/>
  <c r="J526" i="10"/>
  <c r="L526" i="10"/>
  <c r="M526" i="10" s="1"/>
  <c r="J527" i="10"/>
  <c r="L527" i="10"/>
  <c r="N527" i="10" s="1"/>
  <c r="J528" i="10"/>
  <c r="L528" i="10"/>
  <c r="M528" i="10" s="1"/>
  <c r="J529" i="10"/>
  <c r="L529" i="10"/>
  <c r="M529" i="10" s="1"/>
  <c r="J530" i="10"/>
  <c r="L530" i="10"/>
  <c r="M530" i="10" s="1"/>
  <c r="J531" i="10"/>
  <c r="L531" i="10"/>
  <c r="M531" i="10" s="1"/>
  <c r="J532" i="10"/>
  <c r="L532" i="10"/>
  <c r="M532" i="10" s="1"/>
  <c r="J533" i="10"/>
  <c r="L533" i="10"/>
  <c r="M533" i="10" s="1"/>
  <c r="J534" i="10"/>
  <c r="L534" i="10"/>
  <c r="M534" i="10" s="1"/>
  <c r="J535" i="10"/>
  <c r="L535" i="10"/>
  <c r="N535" i="10" s="1"/>
  <c r="J536" i="10"/>
  <c r="L536" i="10"/>
  <c r="M536" i="10" s="1"/>
  <c r="J537" i="10"/>
  <c r="L537" i="10"/>
  <c r="M537" i="10" s="1"/>
  <c r="J538" i="10"/>
  <c r="L538" i="10"/>
  <c r="M538" i="10" s="1"/>
  <c r="J539" i="10"/>
  <c r="L539" i="10"/>
  <c r="M539" i="10" s="1"/>
  <c r="J540" i="10"/>
  <c r="L540" i="10"/>
  <c r="M540" i="10" s="1"/>
  <c r="J541" i="10"/>
  <c r="L541" i="10"/>
  <c r="M541" i="10" s="1"/>
  <c r="J542" i="10"/>
  <c r="L542" i="10"/>
  <c r="M542" i="10" s="1"/>
  <c r="J543" i="10"/>
  <c r="L543" i="10"/>
  <c r="M543" i="10" s="1"/>
  <c r="J544" i="10"/>
  <c r="L544" i="10"/>
  <c r="M544" i="10" s="1"/>
  <c r="J545" i="10"/>
  <c r="L545" i="10"/>
  <c r="M545" i="10" s="1"/>
  <c r="J546" i="10"/>
  <c r="L546" i="10"/>
  <c r="M546" i="10" s="1"/>
  <c r="J547" i="10"/>
  <c r="L547" i="10"/>
  <c r="N547" i="10" s="1"/>
  <c r="J548" i="10"/>
  <c r="L548" i="10"/>
  <c r="M548" i="10" s="1"/>
  <c r="J549" i="10"/>
  <c r="L549" i="10"/>
  <c r="M549" i="10" s="1"/>
  <c r="J550" i="10"/>
  <c r="L550" i="10"/>
  <c r="M550" i="10" s="1"/>
  <c r="J551" i="10"/>
  <c r="L551" i="10"/>
  <c r="M551" i="10" s="1"/>
  <c r="J552" i="10"/>
  <c r="L552" i="10"/>
  <c r="M552" i="10" s="1"/>
  <c r="J553" i="10"/>
  <c r="L553" i="10"/>
  <c r="M553" i="10" s="1"/>
  <c r="J554" i="10"/>
  <c r="L554" i="10"/>
  <c r="M554" i="10" s="1"/>
  <c r="J555" i="10"/>
  <c r="L555" i="10"/>
  <c r="N555" i="10" s="1"/>
  <c r="J556" i="10"/>
  <c r="L556" i="10"/>
  <c r="M556" i="10" s="1"/>
  <c r="J557" i="10"/>
  <c r="L557" i="10"/>
  <c r="M557" i="10" s="1"/>
  <c r="J558" i="10"/>
  <c r="L558" i="10"/>
  <c r="M558" i="10" s="1"/>
  <c r="J559" i="10"/>
  <c r="L559" i="10"/>
  <c r="M559" i="10" s="1"/>
  <c r="J560" i="10"/>
  <c r="L560" i="10"/>
  <c r="M560" i="10" s="1"/>
  <c r="J561" i="10"/>
  <c r="L561" i="10"/>
  <c r="N561" i="10" s="1"/>
  <c r="J562" i="10"/>
  <c r="L562" i="10"/>
  <c r="M562" i="10" s="1"/>
  <c r="J563" i="10"/>
  <c r="L563" i="10"/>
  <c r="M563" i="10" s="1"/>
  <c r="J564" i="10"/>
  <c r="L564" i="10"/>
  <c r="M564" i="10" s="1"/>
  <c r="J565" i="10"/>
  <c r="L565" i="10"/>
  <c r="M565" i="10" s="1"/>
  <c r="J566" i="10"/>
  <c r="L566" i="10"/>
  <c r="M566" i="10" s="1"/>
  <c r="J567" i="10"/>
  <c r="L567" i="10"/>
  <c r="M567" i="10" s="1"/>
  <c r="J568" i="10"/>
  <c r="L568" i="10"/>
  <c r="M568" i="10" s="1"/>
  <c r="J569" i="10"/>
  <c r="L569" i="10"/>
  <c r="M569" i="10" s="1"/>
  <c r="J570" i="10"/>
  <c r="L570" i="10"/>
  <c r="M570" i="10" s="1"/>
  <c r="J571" i="10"/>
  <c r="L571" i="10"/>
  <c r="M571" i="10" s="1"/>
  <c r="J572" i="10"/>
  <c r="L572" i="10"/>
  <c r="M572" i="10" s="1"/>
  <c r="J573" i="10"/>
  <c r="L573" i="10"/>
  <c r="M573" i="10" s="1"/>
  <c r="J574" i="10"/>
  <c r="L574" i="10"/>
  <c r="M574" i="10" s="1"/>
  <c r="J575" i="10"/>
  <c r="L575" i="10"/>
  <c r="N575" i="10" s="1"/>
  <c r="J576" i="10"/>
  <c r="L576" i="10"/>
  <c r="M576" i="10" s="1"/>
  <c r="J577" i="10"/>
  <c r="L577" i="10"/>
  <c r="M577" i="10" s="1"/>
  <c r="J578" i="10"/>
  <c r="L578" i="10"/>
  <c r="M578" i="10" s="1"/>
  <c r="J579" i="10"/>
  <c r="L579" i="10"/>
  <c r="M579" i="10" s="1"/>
  <c r="J580" i="10"/>
  <c r="L580" i="10"/>
  <c r="M580" i="10" s="1"/>
  <c r="J581" i="10"/>
  <c r="L581" i="10"/>
  <c r="M581" i="10" s="1"/>
  <c r="J582" i="10"/>
  <c r="L582" i="10"/>
  <c r="M582" i="10" s="1"/>
  <c r="J583" i="10"/>
  <c r="L583" i="10"/>
  <c r="M583" i="10" s="1"/>
  <c r="J584" i="10"/>
  <c r="L584" i="10"/>
  <c r="M584" i="10" s="1"/>
  <c r="J585" i="10"/>
  <c r="L585" i="10"/>
  <c r="M585" i="10" s="1"/>
  <c r="J586" i="10"/>
  <c r="L586" i="10"/>
  <c r="M586" i="10" s="1"/>
  <c r="J587" i="10"/>
  <c r="L587" i="10"/>
  <c r="N587" i="10" s="1"/>
  <c r="J588" i="10"/>
  <c r="L588" i="10"/>
  <c r="M588" i="10" s="1"/>
  <c r="J589" i="10"/>
  <c r="L589" i="10"/>
  <c r="M589" i="10" s="1"/>
  <c r="J590" i="10"/>
  <c r="L590" i="10"/>
  <c r="M590" i="10" s="1"/>
  <c r="J591" i="10"/>
  <c r="L591" i="10"/>
  <c r="M591" i="10" s="1"/>
  <c r="J592" i="10"/>
  <c r="L592" i="10"/>
  <c r="M592" i="10" s="1"/>
  <c r="J593" i="10"/>
  <c r="L593" i="10"/>
  <c r="M593" i="10" s="1"/>
  <c r="J594" i="10"/>
  <c r="L594" i="10"/>
  <c r="M594" i="10" s="1"/>
  <c r="J595" i="10"/>
  <c r="L595" i="10"/>
  <c r="N595" i="10" s="1"/>
  <c r="J596" i="10"/>
  <c r="L596" i="10"/>
  <c r="M596" i="10" s="1"/>
  <c r="J597" i="10"/>
  <c r="L597" i="10"/>
  <c r="M597" i="10" s="1"/>
  <c r="J598" i="10"/>
  <c r="L598" i="10"/>
  <c r="M598" i="10" s="1"/>
  <c r="J599" i="10"/>
  <c r="L599" i="10"/>
  <c r="M599" i="10" s="1"/>
  <c r="J600" i="10"/>
  <c r="L600" i="10"/>
  <c r="M600" i="10" s="1"/>
  <c r="J601" i="10"/>
  <c r="L601" i="10"/>
  <c r="M601" i="10" s="1"/>
  <c r="J602" i="10"/>
  <c r="L602" i="10"/>
  <c r="M602" i="10" s="1"/>
  <c r="J603" i="10"/>
  <c r="L603" i="10"/>
  <c r="M603" i="10" s="1"/>
  <c r="J604" i="10"/>
  <c r="L604" i="10"/>
  <c r="M604" i="10" s="1"/>
  <c r="J605" i="10"/>
  <c r="L605" i="10"/>
  <c r="M605" i="10" s="1"/>
  <c r="J606" i="10"/>
  <c r="L606" i="10"/>
  <c r="M606" i="10" s="1"/>
  <c r="J607" i="10"/>
  <c r="L607" i="10"/>
  <c r="N607" i="10" s="1"/>
  <c r="J608" i="10"/>
  <c r="L608" i="10"/>
  <c r="M608" i="10" s="1"/>
  <c r="J609" i="10"/>
  <c r="L609" i="10"/>
  <c r="M609" i="10" s="1"/>
  <c r="J610" i="10"/>
  <c r="L610" i="10"/>
  <c r="M610" i="10" s="1"/>
  <c r="J611" i="10"/>
  <c r="L611" i="10"/>
  <c r="M611" i="10" s="1"/>
  <c r="J612" i="10"/>
  <c r="L612" i="10"/>
  <c r="M612" i="10" s="1"/>
  <c r="J613" i="10"/>
  <c r="L613" i="10"/>
  <c r="M613" i="10" s="1"/>
  <c r="J614" i="10"/>
  <c r="L614" i="10"/>
  <c r="M614" i="10" s="1"/>
  <c r="J615" i="10"/>
  <c r="L615" i="10"/>
  <c r="N615" i="10" s="1"/>
  <c r="J616" i="10"/>
  <c r="L616" i="10"/>
  <c r="M616" i="10" s="1"/>
  <c r="J617" i="10"/>
  <c r="L617" i="10"/>
  <c r="M617" i="10" s="1"/>
  <c r="J618" i="10"/>
  <c r="L618" i="10"/>
  <c r="M618" i="10" s="1"/>
  <c r="J619" i="10"/>
  <c r="L619" i="10"/>
  <c r="M619" i="10" s="1"/>
  <c r="J620" i="10"/>
  <c r="L620" i="10"/>
  <c r="M620" i="10" s="1"/>
  <c r="J621" i="10"/>
  <c r="L621" i="10"/>
  <c r="M621" i="10" s="1"/>
  <c r="J622" i="10"/>
  <c r="L622" i="10"/>
  <c r="M622" i="10" s="1"/>
  <c r="J623" i="10"/>
  <c r="L623" i="10"/>
  <c r="M623" i="10" s="1"/>
  <c r="J624" i="10"/>
  <c r="L624" i="10"/>
  <c r="M624" i="10" s="1"/>
  <c r="J625" i="10"/>
  <c r="L625" i="10"/>
  <c r="M625" i="10" s="1"/>
  <c r="J626" i="10"/>
  <c r="L626" i="10"/>
  <c r="M626" i="10" s="1"/>
  <c r="J627" i="10"/>
  <c r="L627" i="10"/>
  <c r="N627" i="10" s="1"/>
  <c r="J628" i="10"/>
  <c r="L628" i="10"/>
  <c r="M628" i="10" s="1"/>
  <c r="J629" i="10"/>
  <c r="L629" i="10"/>
  <c r="M629" i="10" s="1"/>
  <c r="J630" i="10"/>
  <c r="L630" i="10"/>
  <c r="M630" i="10" s="1"/>
  <c r="J631" i="10"/>
  <c r="L631" i="10"/>
  <c r="M631" i="10" s="1"/>
  <c r="J632" i="10"/>
  <c r="L632" i="10"/>
  <c r="M632" i="10" s="1"/>
  <c r="J633" i="10"/>
  <c r="L633" i="10"/>
  <c r="M633" i="10" s="1"/>
  <c r="J634" i="10"/>
  <c r="L634" i="10"/>
  <c r="M634" i="10" s="1"/>
  <c r="J635" i="10"/>
  <c r="L635" i="10"/>
  <c r="N635" i="10" s="1"/>
  <c r="J636" i="10"/>
  <c r="L636" i="10"/>
  <c r="M636" i="10" s="1"/>
  <c r="J637" i="10"/>
  <c r="L637" i="10"/>
  <c r="M637" i="10" s="1"/>
  <c r="J638" i="10"/>
  <c r="L638" i="10"/>
  <c r="M638" i="10" s="1"/>
  <c r="J639" i="10"/>
  <c r="L639" i="10"/>
  <c r="M639" i="10" s="1"/>
  <c r="J640" i="10"/>
  <c r="L640" i="10"/>
  <c r="M640" i="10" s="1"/>
  <c r="J641" i="10"/>
  <c r="L641" i="10"/>
  <c r="M641" i="10" s="1"/>
  <c r="J642" i="10"/>
  <c r="L642" i="10"/>
  <c r="M642" i="10" s="1"/>
  <c r="J643" i="10"/>
  <c r="L643" i="10"/>
  <c r="M643" i="10" s="1"/>
  <c r="J644" i="10"/>
  <c r="L644" i="10"/>
  <c r="M644" i="10" s="1"/>
  <c r="J645" i="10"/>
  <c r="L645" i="10"/>
  <c r="M645" i="10" s="1"/>
  <c r="J646" i="10"/>
  <c r="L646" i="10"/>
  <c r="M646" i="10" s="1"/>
  <c r="J647" i="10"/>
  <c r="L647" i="10"/>
  <c r="N647" i="10" s="1"/>
  <c r="J648" i="10"/>
  <c r="L648" i="10"/>
  <c r="M648" i="10" s="1"/>
  <c r="J649" i="10"/>
  <c r="L649" i="10"/>
  <c r="M649" i="10" s="1"/>
  <c r="J650" i="10"/>
  <c r="L650" i="10"/>
  <c r="M650" i="10" s="1"/>
  <c r="J651" i="10"/>
  <c r="L651" i="10"/>
  <c r="M651" i="10" s="1"/>
  <c r="J652" i="10"/>
  <c r="L652" i="10"/>
  <c r="M652" i="10" s="1"/>
  <c r="J653" i="10"/>
  <c r="L653" i="10"/>
  <c r="M653" i="10" s="1"/>
  <c r="J654" i="10"/>
  <c r="L654" i="10"/>
  <c r="M654" i="10" s="1"/>
  <c r="J655" i="10"/>
  <c r="L655" i="10"/>
  <c r="N655" i="10" s="1"/>
  <c r="J656" i="10"/>
  <c r="L656" i="10"/>
  <c r="M656" i="10" s="1"/>
  <c r="J657" i="10"/>
  <c r="L657" i="10"/>
  <c r="M657" i="10" s="1"/>
  <c r="J658" i="10"/>
  <c r="L658" i="10"/>
  <c r="M658" i="10" s="1"/>
  <c r="J659" i="10"/>
  <c r="L659" i="10"/>
  <c r="M659" i="10" s="1"/>
  <c r="J660" i="10"/>
  <c r="L660" i="10"/>
  <c r="M660" i="10" s="1"/>
  <c r="J661" i="10"/>
  <c r="L661" i="10"/>
  <c r="M661" i="10" s="1"/>
  <c r="J662" i="10"/>
  <c r="L662" i="10"/>
  <c r="M662" i="10" s="1"/>
  <c r="J663" i="10"/>
  <c r="L663" i="10"/>
  <c r="M663" i="10" s="1"/>
  <c r="J664" i="10"/>
  <c r="L664" i="10"/>
  <c r="M664" i="10" s="1"/>
  <c r="J665" i="10"/>
  <c r="L665" i="10"/>
  <c r="M665" i="10" s="1"/>
  <c r="J666" i="10"/>
  <c r="L666" i="10"/>
  <c r="M666" i="10" s="1"/>
  <c r="J667" i="10"/>
  <c r="L667" i="10"/>
  <c r="N667" i="10" s="1"/>
  <c r="J668" i="10"/>
  <c r="L668" i="10"/>
  <c r="M668" i="10" s="1"/>
  <c r="J669" i="10"/>
  <c r="L669" i="10"/>
  <c r="M669" i="10" s="1"/>
  <c r="J670" i="10"/>
  <c r="L670" i="10"/>
  <c r="M670" i="10" s="1"/>
  <c r="J671" i="10"/>
  <c r="L671" i="10"/>
  <c r="M671" i="10" s="1"/>
  <c r="J672" i="10"/>
  <c r="L672" i="10"/>
  <c r="M672" i="10" s="1"/>
  <c r="J673" i="10"/>
  <c r="L673" i="10"/>
  <c r="M673" i="10" s="1"/>
  <c r="J674" i="10"/>
  <c r="L674" i="10"/>
  <c r="M674" i="10" s="1"/>
  <c r="J675" i="10"/>
  <c r="L675" i="10"/>
  <c r="N675" i="10" s="1"/>
  <c r="J676" i="10"/>
  <c r="L676" i="10"/>
  <c r="M676" i="10" s="1"/>
  <c r="J677" i="10"/>
  <c r="L677" i="10"/>
  <c r="M677" i="10" s="1"/>
  <c r="J678" i="10"/>
  <c r="L678" i="10"/>
  <c r="M678" i="10" s="1"/>
  <c r="J679" i="10"/>
  <c r="L679" i="10"/>
  <c r="M679" i="10" s="1"/>
  <c r="J680" i="10"/>
  <c r="L680" i="10"/>
  <c r="M680" i="10" s="1"/>
  <c r="J681" i="10"/>
  <c r="L681" i="10"/>
  <c r="M681" i="10" s="1"/>
  <c r="J682" i="10"/>
  <c r="L682" i="10"/>
  <c r="M682" i="10" s="1"/>
  <c r="J683" i="10"/>
  <c r="L683" i="10"/>
  <c r="M683" i="10" s="1"/>
  <c r="J684" i="10"/>
  <c r="L684" i="10"/>
  <c r="M684" i="10" s="1"/>
  <c r="J685" i="10"/>
  <c r="L685" i="10"/>
  <c r="M685" i="10" s="1"/>
  <c r="J686" i="10"/>
  <c r="L686" i="10"/>
  <c r="M686" i="10" s="1"/>
  <c r="J687" i="10"/>
  <c r="L687" i="10"/>
  <c r="N687" i="10" s="1"/>
  <c r="J688" i="10"/>
  <c r="L688" i="10"/>
  <c r="M688" i="10" s="1"/>
  <c r="J689" i="10"/>
  <c r="L689" i="10"/>
  <c r="M689" i="10" s="1"/>
  <c r="J690" i="10"/>
  <c r="L690" i="10"/>
  <c r="M690" i="10" s="1"/>
  <c r="J691" i="10"/>
  <c r="L691" i="10"/>
  <c r="M691" i="10" s="1"/>
  <c r="J692" i="10"/>
  <c r="L692" i="10"/>
  <c r="M692" i="10" s="1"/>
  <c r="J693" i="10"/>
  <c r="L693" i="10"/>
  <c r="M693" i="10" s="1"/>
  <c r="J694" i="10"/>
  <c r="L694" i="10"/>
  <c r="M694" i="10" s="1"/>
  <c r="J695" i="10"/>
  <c r="L695" i="10"/>
  <c r="N695" i="10" s="1"/>
  <c r="J696" i="10"/>
  <c r="L696" i="10"/>
  <c r="M696" i="10" s="1"/>
  <c r="J697" i="10"/>
  <c r="L697" i="10"/>
  <c r="M697" i="10" s="1"/>
  <c r="J698" i="10"/>
  <c r="L698" i="10"/>
  <c r="M698" i="10" s="1"/>
  <c r="J699" i="10"/>
  <c r="L699" i="10"/>
  <c r="M699" i="10" s="1"/>
  <c r="J700" i="10"/>
  <c r="L700" i="10"/>
  <c r="M700" i="10" s="1"/>
  <c r="J701" i="10"/>
  <c r="L701" i="10"/>
  <c r="M701" i="10" s="1"/>
  <c r="J702" i="10"/>
  <c r="L702" i="10"/>
  <c r="M702" i="10" s="1"/>
  <c r="J703" i="10"/>
  <c r="L703" i="10"/>
  <c r="M703" i="10" s="1"/>
  <c r="J704" i="10"/>
  <c r="L704" i="10"/>
  <c r="M704" i="10" s="1"/>
  <c r="J705" i="10"/>
  <c r="L705" i="10"/>
  <c r="M705" i="10" s="1"/>
  <c r="J706" i="10"/>
  <c r="L706" i="10"/>
  <c r="M706" i="10" s="1"/>
  <c r="J707" i="10"/>
  <c r="L707" i="10"/>
  <c r="N707" i="10" s="1"/>
  <c r="J708" i="10"/>
  <c r="L708" i="10"/>
  <c r="M708" i="10" s="1"/>
  <c r="J709" i="10"/>
  <c r="L709" i="10"/>
  <c r="M709" i="10" s="1"/>
  <c r="J710" i="10"/>
  <c r="L710" i="10"/>
  <c r="M710" i="10" s="1"/>
  <c r="J711" i="10"/>
  <c r="L711" i="10"/>
  <c r="M711" i="10" s="1"/>
  <c r="J712" i="10"/>
  <c r="L712" i="10"/>
  <c r="M712" i="10" s="1"/>
  <c r="J713" i="10"/>
  <c r="L713" i="10"/>
  <c r="M713" i="10" s="1"/>
  <c r="J714" i="10"/>
  <c r="L714" i="10"/>
  <c r="M714" i="10" s="1"/>
  <c r="J715" i="10"/>
  <c r="L715" i="10"/>
  <c r="N715" i="10" s="1"/>
  <c r="J716" i="10"/>
  <c r="L716" i="10"/>
  <c r="M716" i="10" s="1"/>
  <c r="J717" i="10"/>
  <c r="L717" i="10"/>
  <c r="M717" i="10" s="1"/>
  <c r="J718" i="10"/>
  <c r="L718" i="10"/>
  <c r="M718" i="10" s="1"/>
  <c r="J719" i="10"/>
  <c r="L719" i="10"/>
  <c r="M719" i="10" s="1"/>
  <c r="J720" i="10"/>
  <c r="L720" i="10"/>
  <c r="M720" i="10" s="1"/>
  <c r="J721" i="10"/>
  <c r="L721" i="10"/>
  <c r="N721" i="10" s="1"/>
  <c r="J722" i="10"/>
  <c r="L722" i="10"/>
  <c r="M722" i="10" s="1"/>
  <c r="J723" i="10"/>
  <c r="L723" i="10"/>
  <c r="M723" i="10" s="1"/>
  <c r="J724" i="10"/>
  <c r="L724" i="10"/>
  <c r="M724" i="10" s="1"/>
  <c r="J725" i="10"/>
  <c r="L725" i="10"/>
  <c r="M725" i="10" s="1"/>
  <c r="J726" i="10"/>
  <c r="L726" i="10"/>
  <c r="M726" i="10" s="1"/>
  <c r="J727" i="10"/>
  <c r="L727" i="10"/>
  <c r="N727" i="10" s="1"/>
  <c r="J728" i="10"/>
  <c r="L728" i="10"/>
  <c r="M728" i="10" s="1"/>
  <c r="J729" i="10"/>
  <c r="L729" i="10"/>
  <c r="M729" i="10" s="1"/>
  <c r="J730" i="10"/>
  <c r="L730" i="10"/>
  <c r="M730" i="10" s="1"/>
  <c r="J731" i="10"/>
  <c r="L731" i="10"/>
  <c r="M731" i="10" s="1"/>
  <c r="J732" i="10"/>
  <c r="L732" i="10"/>
  <c r="M732" i="10" s="1"/>
  <c r="J733" i="10"/>
  <c r="L733" i="10"/>
  <c r="M733" i="10" s="1"/>
  <c r="J734" i="10"/>
  <c r="L734" i="10"/>
  <c r="M734" i="10" s="1"/>
  <c r="J735" i="10"/>
  <c r="L735" i="10"/>
  <c r="N735" i="10" s="1"/>
  <c r="J736" i="10"/>
  <c r="L736" i="10"/>
  <c r="M736" i="10" s="1"/>
  <c r="J737" i="10"/>
  <c r="L737" i="10"/>
  <c r="M737" i="10" s="1"/>
  <c r="J738" i="10"/>
  <c r="L738" i="10"/>
  <c r="M738" i="10" s="1"/>
  <c r="J739" i="10"/>
  <c r="L739" i="10"/>
  <c r="M739" i="10" s="1"/>
  <c r="J740" i="10"/>
  <c r="L740" i="10"/>
  <c r="M740" i="10" s="1"/>
  <c r="J741" i="10"/>
  <c r="L741" i="10"/>
  <c r="M741" i="10" s="1"/>
  <c r="J742" i="10"/>
  <c r="L742" i="10"/>
  <c r="M742" i="10" s="1"/>
  <c r="J743" i="10"/>
  <c r="L743" i="10"/>
  <c r="M743" i="10" s="1"/>
  <c r="J744" i="10"/>
  <c r="L744" i="10"/>
  <c r="M744" i="10" s="1"/>
  <c r="J745" i="10"/>
  <c r="L745" i="10"/>
  <c r="M745" i="10" s="1"/>
  <c r="J746" i="10"/>
  <c r="L746" i="10"/>
  <c r="M746" i="10" s="1"/>
  <c r="J747" i="10"/>
  <c r="L747" i="10"/>
  <c r="N747" i="10" s="1"/>
  <c r="J748" i="10"/>
  <c r="L748" i="10"/>
  <c r="M748" i="10" s="1"/>
  <c r="J749" i="10"/>
  <c r="L749" i="10"/>
  <c r="M749" i="10" s="1"/>
  <c r="J750" i="10"/>
  <c r="L750" i="10"/>
  <c r="M750" i="10" s="1"/>
  <c r="J751" i="10"/>
  <c r="L751" i="10"/>
  <c r="M751" i="10" s="1"/>
  <c r="J752" i="10"/>
  <c r="L752" i="10"/>
  <c r="M752" i="10" s="1"/>
  <c r="J753" i="10"/>
  <c r="L753" i="10"/>
  <c r="M753" i="10" s="1"/>
  <c r="J754" i="10"/>
  <c r="L754" i="10"/>
  <c r="M754" i="10" s="1"/>
  <c r="J755" i="10"/>
  <c r="L755" i="10"/>
  <c r="N755" i="10" s="1"/>
  <c r="J756" i="10"/>
  <c r="L756" i="10"/>
  <c r="M756" i="10" s="1"/>
  <c r="J757" i="10"/>
  <c r="L757" i="10"/>
  <c r="M757" i="10" s="1"/>
  <c r="J758" i="10"/>
  <c r="L758" i="10"/>
  <c r="M758" i="10" s="1"/>
  <c r="J759" i="10"/>
  <c r="L759" i="10"/>
  <c r="M759" i="10" s="1"/>
  <c r="J760" i="10"/>
  <c r="L760" i="10"/>
  <c r="M760" i="10" s="1"/>
  <c r="J761" i="10"/>
  <c r="L761" i="10"/>
  <c r="N761" i="10" s="1"/>
  <c r="J762" i="10"/>
  <c r="L762" i="10"/>
  <c r="M762" i="10" s="1"/>
  <c r="J763" i="10"/>
  <c r="L763" i="10"/>
  <c r="M763" i="10" s="1"/>
  <c r="J764" i="10"/>
  <c r="L764" i="10"/>
  <c r="M764" i="10" s="1"/>
  <c r="J765" i="10"/>
  <c r="L765" i="10"/>
  <c r="M765" i="10" s="1"/>
  <c r="J766" i="10"/>
  <c r="L766" i="10"/>
  <c r="M766" i="10" s="1"/>
  <c r="J767" i="10"/>
  <c r="L767" i="10"/>
  <c r="M767" i="10" s="1"/>
  <c r="J768" i="10"/>
  <c r="L768" i="10"/>
  <c r="M768" i="10" s="1"/>
  <c r="J769" i="10"/>
  <c r="L769" i="10"/>
  <c r="M769" i="10" s="1"/>
  <c r="J770" i="10"/>
  <c r="L770" i="10"/>
  <c r="M770" i="10" s="1"/>
  <c r="J771" i="10"/>
  <c r="L771" i="10"/>
  <c r="M771" i="10" s="1"/>
  <c r="J772" i="10"/>
  <c r="L772" i="10"/>
  <c r="M772" i="10" s="1"/>
  <c r="J773" i="10"/>
  <c r="L773" i="10"/>
  <c r="M773" i="10" s="1"/>
  <c r="J774" i="10"/>
  <c r="L774" i="10"/>
  <c r="M774" i="10" s="1"/>
  <c r="J775" i="10"/>
  <c r="L775" i="10"/>
  <c r="N775" i="10" s="1"/>
  <c r="J776" i="10"/>
  <c r="L776" i="10"/>
  <c r="M776" i="10" s="1"/>
  <c r="J777" i="10"/>
  <c r="L777" i="10"/>
  <c r="M777" i="10" s="1"/>
  <c r="J778" i="10"/>
  <c r="L778" i="10"/>
  <c r="M778" i="10" s="1"/>
  <c r="J779" i="10"/>
  <c r="L779" i="10"/>
  <c r="M779" i="10" s="1"/>
  <c r="J780" i="10"/>
  <c r="L780" i="10"/>
  <c r="M780" i="10" s="1"/>
  <c r="J781" i="10"/>
  <c r="L781" i="10"/>
  <c r="M781" i="10" s="1"/>
  <c r="J782" i="10"/>
  <c r="L782" i="10"/>
  <c r="M782" i="10" s="1"/>
  <c r="J783" i="10"/>
  <c r="L783" i="10"/>
  <c r="M783" i="10" s="1"/>
  <c r="J784" i="10"/>
  <c r="L784" i="10"/>
  <c r="M784" i="10" s="1"/>
  <c r="J785" i="10"/>
  <c r="L785" i="10"/>
  <c r="M785" i="10" s="1"/>
  <c r="J786" i="10"/>
  <c r="L786" i="10"/>
  <c r="M786" i="10" s="1"/>
  <c r="J787" i="10"/>
  <c r="L787" i="10"/>
  <c r="N787" i="10" s="1"/>
  <c r="J788" i="10"/>
  <c r="L788" i="10"/>
  <c r="M788" i="10" s="1"/>
  <c r="J789" i="10"/>
  <c r="L789" i="10"/>
  <c r="M789" i="10" s="1"/>
  <c r="J790" i="10"/>
  <c r="L790" i="10"/>
  <c r="M790" i="10" s="1"/>
  <c r="J791" i="10"/>
  <c r="L791" i="10"/>
  <c r="M791" i="10" s="1"/>
  <c r="J792" i="10"/>
  <c r="L792" i="10"/>
  <c r="M792" i="10" s="1"/>
  <c r="J793" i="10"/>
  <c r="L793" i="10"/>
  <c r="M793" i="10" s="1"/>
  <c r="J794" i="10"/>
  <c r="L794" i="10"/>
  <c r="M794" i="10" s="1"/>
  <c r="J795" i="10"/>
  <c r="L795" i="10"/>
  <c r="N795" i="10" s="1"/>
  <c r="J796" i="10"/>
  <c r="L796" i="10"/>
  <c r="M796" i="10" s="1"/>
  <c r="J797" i="10"/>
  <c r="L797" i="10"/>
  <c r="M797" i="10" s="1"/>
  <c r="J798" i="10"/>
  <c r="L798" i="10"/>
  <c r="M798" i="10" s="1"/>
  <c r="J799" i="10"/>
  <c r="L799" i="10"/>
  <c r="M799" i="10" s="1"/>
  <c r="J800" i="10"/>
  <c r="L800" i="10"/>
  <c r="M800" i="10" s="1"/>
  <c r="J801" i="10"/>
  <c r="L801" i="10"/>
  <c r="M801" i="10" s="1"/>
  <c r="J802" i="10"/>
  <c r="L802" i="10"/>
  <c r="M802" i="10" s="1"/>
  <c r="J803" i="10"/>
  <c r="L803" i="10"/>
  <c r="M803" i="10" s="1"/>
  <c r="J804" i="10"/>
  <c r="L804" i="10"/>
  <c r="M804" i="10" s="1"/>
  <c r="J805" i="10"/>
  <c r="L805" i="10"/>
  <c r="M805" i="10" s="1"/>
  <c r="J806" i="10"/>
  <c r="L806" i="10"/>
  <c r="M806" i="10" s="1"/>
  <c r="J807" i="10"/>
  <c r="L807" i="10"/>
  <c r="N807" i="10" s="1"/>
  <c r="J808" i="10"/>
  <c r="L808" i="10"/>
  <c r="M808" i="10" s="1"/>
  <c r="J809" i="10"/>
  <c r="L809" i="10"/>
  <c r="M809" i="10" s="1"/>
  <c r="J810" i="10"/>
  <c r="L810" i="10"/>
  <c r="M810" i="10" s="1"/>
  <c r="J811" i="10"/>
  <c r="L811" i="10"/>
  <c r="M811" i="10" s="1"/>
  <c r="J812" i="10"/>
  <c r="L812" i="10"/>
  <c r="M812" i="10" s="1"/>
  <c r="J813" i="10"/>
  <c r="L813" i="10"/>
  <c r="M813" i="10" s="1"/>
  <c r="J814" i="10"/>
  <c r="L814" i="10"/>
  <c r="M814" i="10" s="1"/>
  <c r="J815" i="10"/>
  <c r="L815" i="10"/>
  <c r="N815" i="10" s="1"/>
  <c r="J816" i="10"/>
  <c r="L816" i="10"/>
  <c r="M816" i="10" s="1"/>
  <c r="J817" i="10"/>
  <c r="L817" i="10"/>
  <c r="M817" i="10" s="1"/>
  <c r="J818" i="10"/>
  <c r="L818" i="10"/>
  <c r="M818" i="10" s="1"/>
  <c r="J819" i="10"/>
  <c r="L819" i="10"/>
  <c r="M819" i="10" s="1"/>
  <c r="J820" i="10"/>
  <c r="L820" i="10"/>
  <c r="M820" i="10" s="1"/>
  <c r="J821" i="10"/>
  <c r="L821" i="10"/>
  <c r="M821" i="10" s="1"/>
  <c r="J822" i="10"/>
  <c r="L822" i="10"/>
  <c r="M822" i="10" s="1"/>
  <c r="J823" i="10"/>
  <c r="L823" i="10"/>
  <c r="M823" i="10" s="1"/>
  <c r="J824" i="10"/>
  <c r="L824" i="10"/>
  <c r="M824" i="10" s="1"/>
  <c r="J825" i="10"/>
  <c r="L825" i="10"/>
  <c r="M825" i="10" s="1"/>
  <c r="J826" i="10"/>
  <c r="L826" i="10"/>
  <c r="M826" i="10" s="1"/>
  <c r="J827" i="10"/>
  <c r="L827" i="10"/>
  <c r="N827" i="10" s="1"/>
  <c r="J828" i="10"/>
  <c r="L828" i="10"/>
  <c r="M828" i="10" s="1"/>
  <c r="J829" i="10"/>
  <c r="L829" i="10"/>
  <c r="M829" i="10" s="1"/>
  <c r="J830" i="10"/>
  <c r="L830" i="10"/>
  <c r="M830" i="10" s="1"/>
  <c r="J831" i="10"/>
  <c r="L831" i="10"/>
  <c r="M831" i="10" s="1"/>
  <c r="J832" i="10"/>
  <c r="L832" i="10"/>
  <c r="M832" i="10" s="1"/>
  <c r="J833" i="10"/>
  <c r="L833" i="10"/>
  <c r="M833" i="10" s="1"/>
  <c r="J834" i="10"/>
  <c r="L834" i="10"/>
  <c r="M834" i="10" s="1"/>
  <c r="J835" i="10"/>
  <c r="L835" i="10"/>
  <c r="N835" i="10" s="1"/>
  <c r="J836" i="10"/>
  <c r="L836" i="10"/>
  <c r="M836" i="10" s="1"/>
  <c r="J837" i="10"/>
  <c r="L837" i="10"/>
  <c r="M837" i="10" s="1"/>
  <c r="J838" i="10"/>
  <c r="L838" i="10"/>
  <c r="M838" i="10" s="1"/>
  <c r="J839" i="10"/>
  <c r="L839" i="10"/>
  <c r="M839" i="10" s="1"/>
  <c r="J840" i="10"/>
  <c r="L840" i="10"/>
  <c r="M840" i="10" s="1"/>
  <c r="J841" i="10"/>
  <c r="L841" i="10"/>
  <c r="M841" i="10" s="1"/>
  <c r="J842" i="10"/>
  <c r="L842" i="10"/>
  <c r="M842" i="10" s="1"/>
  <c r="J843" i="10"/>
  <c r="L843" i="10"/>
  <c r="M843" i="10" s="1"/>
  <c r="J844" i="10"/>
  <c r="L844" i="10"/>
  <c r="M844" i="10" s="1"/>
  <c r="J845" i="10"/>
  <c r="L845" i="10"/>
  <c r="M845" i="10" s="1"/>
  <c r="J846" i="10"/>
  <c r="L846" i="10"/>
  <c r="M846" i="10" s="1"/>
  <c r="J847" i="10"/>
  <c r="L847" i="10"/>
  <c r="N847" i="10" s="1"/>
  <c r="J848" i="10"/>
  <c r="L848" i="10"/>
  <c r="M848" i="10" s="1"/>
  <c r="J849" i="10"/>
  <c r="L849" i="10"/>
  <c r="M849" i="10" s="1"/>
  <c r="J850" i="10"/>
  <c r="L850" i="10"/>
  <c r="M850" i="10" s="1"/>
  <c r="J851" i="10"/>
  <c r="L851" i="10"/>
  <c r="M851" i="10" s="1"/>
  <c r="J852" i="10"/>
  <c r="L852" i="10"/>
  <c r="M852" i="10" s="1"/>
  <c r="J853" i="10"/>
  <c r="L853" i="10"/>
  <c r="M853" i="10" s="1"/>
  <c r="J854" i="10"/>
  <c r="L854" i="10"/>
  <c r="M854" i="10" s="1"/>
  <c r="J855" i="10"/>
  <c r="L855" i="10"/>
  <c r="N855" i="10" s="1"/>
  <c r="J856" i="10"/>
  <c r="L856" i="10"/>
  <c r="M856" i="10" s="1"/>
  <c r="J857" i="10"/>
  <c r="L857" i="10"/>
  <c r="M857" i="10" s="1"/>
  <c r="J858" i="10"/>
  <c r="L858" i="10"/>
  <c r="M858" i="10" s="1"/>
  <c r="J859" i="10"/>
  <c r="L859" i="10"/>
  <c r="M859" i="10" s="1"/>
  <c r="J860" i="10"/>
  <c r="L860" i="10"/>
  <c r="M860" i="10" s="1"/>
  <c r="J861" i="10"/>
  <c r="L861" i="10"/>
  <c r="M861" i="10" s="1"/>
  <c r="J862" i="10"/>
  <c r="L862" i="10"/>
  <c r="M862" i="10" s="1"/>
  <c r="J863" i="10"/>
  <c r="L863" i="10"/>
  <c r="M863" i="10" s="1"/>
  <c r="J864" i="10"/>
  <c r="L864" i="10"/>
  <c r="M864" i="10" s="1"/>
  <c r="J865" i="10"/>
  <c r="L865" i="10"/>
  <c r="M865" i="10" s="1"/>
  <c r="J866" i="10"/>
  <c r="L866" i="10"/>
  <c r="M866" i="10" s="1"/>
  <c r="J867" i="10"/>
  <c r="L867" i="10"/>
  <c r="N867" i="10" s="1"/>
  <c r="J868" i="10"/>
  <c r="L868" i="10"/>
  <c r="M868" i="10" s="1"/>
  <c r="J869" i="10"/>
  <c r="L869" i="10"/>
  <c r="M869" i="10" s="1"/>
  <c r="J870" i="10"/>
  <c r="L870" i="10"/>
  <c r="M870" i="10" s="1"/>
  <c r="J871" i="10"/>
  <c r="L871" i="10"/>
  <c r="M871" i="10" s="1"/>
  <c r="J872" i="10"/>
  <c r="L872" i="10"/>
  <c r="M872" i="10" s="1"/>
  <c r="J873" i="10"/>
  <c r="L873" i="10"/>
  <c r="M873" i="10" s="1"/>
  <c r="J874" i="10"/>
  <c r="L874" i="10"/>
  <c r="M874" i="10" s="1"/>
  <c r="J875" i="10"/>
  <c r="L875" i="10"/>
  <c r="N875" i="10" s="1"/>
  <c r="J876" i="10"/>
  <c r="L876" i="10"/>
  <c r="M876" i="10" s="1"/>
  <c r="J877" i="10"/>
  <c r="L877" i="10"/>
  <c r="M877" i="10" s="1"/>
  <c r="J878" i="10"/>
  <c r="L878" i="10"/>
  <c r="M878" i="10" s="1"/>
  <c r="J879" i="10"/>
  <c r="L879" i="10"/>
  <c r="M879" i="10" s="1"/>
  <c r="J880" i="10"/>
  <c r="L880" i="10"/>
  <c r="M880" i="10" s="1"/>
  <c r="J881" i="10"/>
  <c r="L881" i="10"/>
  <c r="M881" i="10" s="1"/>
  <c r="J882" i="10"/>
  <c r="L882" i="10"/>
  <c r="M882" i="10" s="1"/>
  <c r="J883" i="10"/>
  <c r="L883" i="10"/>
  <c r="M883" i="10" s="1"/>
  <c r="J884" i="10"/>
  <c r="L884" i="10"/>
  <c r="M884" i="10" s="1"/>
  <c r="J885" i="10"/>
  <c r="L885" i="10"/>
  <c r="M885" i="10" s="1"/>
  <c r="J886" i="10"/>
  <c r="L886" i="10"/>
  <c r="M886" i="10" s="1"/>
  <c r="J887" i="10"/>
  <c r="L887" i="10"/>
  <c r="N887" i="10" s="1"/>
  <c r="J888" i="10"/>
  <c r="L888" i="10"/>
  <c r="M888" i="10" s="1"/>
  <c r="J889" i="10"/>
  <c r="L889" i="10"/>
  <c r="M889" i="10" s="1"/>
  <c r="J890" i="10"/>
  <c r="L890" i="10"/>
  <c r="M890" i="10" s="1"/>
  <c r="J891" i="10"/>
  <c r="L891" i="10"/>
  <c r="M891" i="10" s="1"/>
  <c r="J892" i="10"/>
  <c r="L892" i="10"/>
  <c r="M892" i="10" s="1"/>
  <c r="J893" i="10"/>
  <c r="L893" i="10"/>
  <c r="M893" i="10" s="1"/>
  <c r="J894" i="10"/>
  <c r="L894" i="10"/>
  <c r="M894" i="10" s="1"/>
  <c r="J895" i="10"/>
  <c r="L895" i="10"/>
  <c r="N895" i="10" s="1"/>
  <c r="J896" i="10"/>
  <c r="L896" i="10"/>
  <c r="M896" i="10" s="1"/>
  <c r="J897" i="10"/>
  <c r="L897" i="10"/>
  <c r="M897" i="10" s="1"/>
  <c r="J898" i="10"/>
  <c r="L898" i="10"/>
  <c r="M898" i="10" s="1"/>
  <c r="J899" i="10"/>
  <c r="L899" i="10"/>
  <c r="M899" i="10" s="1"/>
  <c r="J900" i="10"/>
  <c r="L900" i="10"/>
  <c r="M900" i="10" s="1"/>
  <c r="J901" i="10"/>
  <c r="L901" i="10"/>
  <c r="M901" i="10" s="1"/>
  <c r="J902" i="10"/>
  <c r="L902" i="10"/>
  <c r="M902" i="10" s="1"/>
  <c r="J903" i="10"/>
  <c r="L903" i="10"/>
  <c r="M903" i="10" s="1"/>
  <c r="J904" i="10"/>
  <c r="L904" i="10"/>
  <c r="M904" i="10" s="1"/>
  <c r="J905" i="10"/>
  <c r="L905" i="10"/>
  <c r="M905" i="10" s="1"/>
  <c r="J906" i="10"/>
  <c r="L906" i="10"/>
  <c r="M906" i="10" s="1"/>
  <c r="J907" i="10"/>
  <c r="L907" i="10"/>
  <c r="N907" i="10" s="1"/>
  <c r="J908" i="10"/>
  <c r="L908" i="10"/>
  <c r="M908" i="10" s="1"/>
  <c r="J909" i="10"/>
  <c r="L909" i="10"/>
  <c r="M909" i="10" s="1"/>
  <c r="J910" i="10"/>
  <c r="L910" i="10"/>
  <c r="M910" i="10" s="1"/>
  <c r="J911" i="10"/>
  <c r="L911" i="10"/>
  <c r="M911" i="10" s="1"/>
  <c r="J912" i="10"/>
  <c r="L912" i="10"/>
  <c r="M912" i="10" s="1"/>
  <c r="J913" i="10"/>
  <c r="L913" i="10"/>
  <c r="M913" i="10" s="1"/>
  <c r="J914" i="10"/>
  <c r="L914" i="10"/>
  <c r="M914" i="10" s="1"/>
  <c r="J915" i="10"/>
  <c r="L915" i="10"/>
  <c r="N915" i="10" s="1"/>
  <c r="J916" i="10"/>
  <c r="L916" i="10"/>
  <c r="M916" i="10" s="1"/>
  <c r="J917" i="10"/>
  <c r="L917" i="10"/>
  <c r="M917" i="10" s="1"/>
  <c r="J918" i="10"/>
  <c r="L918" i="10"/>
  <c r="M918" i="10" s="1"/>
  <c r="J919" i="10"/>
  <c r="L919" i="10"/>
  <c r="M919" i="10" s="1"/>
  <c r="J920" i="10"/>
  <c r="L920" i="10"/>
  <c r="M920" i="10" s="1"/>
  <c r="J921" i="10"/>
  <c r="L921" i="10"/>
  <c r="M921" i="10" s="1"/>
  <c r="J922" i="10"/>
  <c r="L922" i="10"/>
  <c r="M922" i="10" s="1"/>
  <c r="J923" i="10"/>
  <c r="L923" i="10"/>
  <c r="M923" i="10" s="1"/>
  <c r="J924" i="10"/>
  <c r="L924" i="10"/>
  <c r="M924" i="10" s="1"/>
  <c r="J925" i="10"/>
  <c r="L925" i="10"/>
  <c r="M925" i="10" s="1"/>
  <c r="J926" i="10"/>
  <c r="L926" i="10"/>
  <c r="M926" i="10" s="1"/>
  <c r="J927" i="10"/>
  <c r="L927" i="10"/>
  <c r="N927" i="10" s="1"/>
  <c r="J928" i="10"/>
  <c r="L928" i="10"/>
  <c r="M928" i="10" s="1"/>
  <c r="J929" i="10"/>
  <c r="L929" i="10"/>
  <c r="M929" i="10" s="1"/>
  <c r="J930" i="10"/>
  <c r="L930" i="10"/>
  <c r="M930" i="10" s="1"/>
  <c r="J931" i="10"/>
  <c r="L931" i="10"/>
  <c r="M931" i="10" s="1"/>
  <c r="J932" i="10"/>
  <c r="L932" i="10"/>
  <c r="M932" i="10" s="1"/>
  <c r="J933" i="10"/>
  <c r="L933" i="10"/>
  <c r="M933" i="10" s="1"/>
  <c r="J934" i="10"/>
  <c r="L934" i="10"/>
  <c r="M934" i="10" s="1"/>
  <c r="J935" i="10"/>
  <c r="L935" i="10"/>
  <c r="N935" i="10" s="1"/>
  <c r="J936" i="10"/>
  <c r="L936" i="10"/>
  <c r="M936" i="10" s="1"/>
  <c r="J937" i="10"/>
  <c r="L937" i="10"/>
  <c r="M937" i="10" s="1"/>
  <c r="J938" i="10"/>
  <c r="L938" i="10"/>
  <c r="M938" i="10" s="1"/>
  <c r="J939" i="10"/>
  <c r="L939" i="10"/>
  <c r="M939" i="10" s="1"/>
  <c r="J940" i="10"/>
  <c r="L940" i="10"/>
  <c r="M940" i="10" s="1"/>
  <c r="J941" i="10"/>
  <c r="L941" i="10"/>
  <c r="M941" i="10" s="1"/>
  <c r="J942" i="10"/>
  <c r="L942" i="10"/>
  <c r="M942" i="10" s="1"/>
  <c r="J943" i="10"/>
  <c r="L943" i="10"/>
  <c r="M943" i="10" s="1"/>
  <c r="J944" i="10"/>
  <c r="L944" i="10"/>
  <c r="M944" i="10" s="1"/>
  <c r="J945" i="10"/>
  <c r="L945" i="10"/>
  <c r="M945" i="10" s="1"/>
  <c r="J946" i="10"/>
  <c r="L946" i="10"/>
  <c r="M946" i="10" s="1"/>
  <c r="J947" i="10"/>
  <c r="L947" i="10"/>
  <c r="N947" i="10" s="1"/>
  <c r="J948" i="10"/>
  <c r="L948" i="10"/>
  <c r="M948" i="10" s="1"/>
  <c r="J949" i="10"/>
  <c r="L949" i="10"/>
  <c r="M949" i="10" s="1"/>
  <c r="J950" i="10"/>
  <c r="L950" i="10"/>
  <c r="M950" i="10" s="1"/>
  <c r="J951" i="10"/>
  <c r="L951" i="10"/>
  <c r="M951" i="10" s="1"/>
  <c r="J952" i="10"/>
  <c r="L952" i="10"/>
  <c r="M952" i="10" s="1"/>
  <c r="J953" i="10"/>
  <c r="L953" i="10"/>
  <c r="M953" i="10" s="1"/>
  <c r="J954" i="10"/>
  <c r="L954" i="10"/>
  <c r="M954" i="10" s="1"/>
  <c r="J955" i="10"/>
  <c r="L955" i="10"/>
  <c r="N955" i="10" s="1"/>
  <c r="J956" i="10"/>
  <c r="L956" i="10"/>
  <c r="M956" i="10" s="1"/>
  <c r="J957" i="10"/>
  <c r="L957" i="10"/>
  <c r="M957" i="10" s="1"/>
  <c r="J958" i="10"/>
  <c r="L958" i="10"/>
  <c r="M958" i="10" s="1"/>
  <c r="J959" i="10"/>
  <c r="L959" i="10"/>
  <c r="M959" i="10" s="1"/>
  <c r="J960" i="10"/>
  <c r="L960" i="10"/>
  <c r="M960" i="10" s="1"/>
  <c r="J961" i="10"/>
  <c r="L961" i="10"/>
  <c r="M961" i="10" s="1"/>
  <c r="J962" i="10"/>
  <c r="L962" i="10"/>
  <c r="M962" i="10" s="1"/>
  <c r="J963" i="10"/>
  <c r="L963" i="10"/>
  <c r="M963" i="10" s="1"/>
  <c r="J964" i="10"/>
  <c r="L964" i="10"/>
  <c r="M964" i="10" s="1"/>
  <c r="J965" i="10"/>
  <c r="L965" i="10"/>
  <c r="M965" i="10" s="1"/>
  <c r="J966" i="10"/>
  <c r="L966" i="10"/>
  <c r="M966" i="10" s="1"/>
  <c r="J967" i="10"/>
  <c r="L967" i="10"/>
  <c r="M967" i="10" s="1"/>
  <c r="J968" i="10"/>
  <c r="L968" i="10"/>
  <c r="M968" i="10" s="1"/>
  <c r="J969" i="10"/>
  <c r="L969" i="10"/>
  <c r="M969" i="10" s="1"/>
  <c r="J970" i="10"/>
  <c r="L970" i="10"/>
  <c r="M970" i="10" s="1"/>
  <c r="J971" i="10"/>
  <c r="L971" i="10"/>
  <c r="M971" i="10" s="1"/>
  <c r="J972" i="10"/>
  <c r="L972" i="10"/>
  <c r="M972" i="10" s="1"/>
  <c r="J973" i="10"/>
  <c r="L973" i="10"/>
  <c r="M973" i="10" s="1"/>
  <c r="J974" i="10"/>
  <c r="L974" i="10"/>
  <c r="M974" i="10" s="1"/>
  <c r="J975" i="10"/>
  <c r="L975" i="10"/>
  <c r="N975" i="10" s="1"/>
  <c r="J976" i="10"/>
  <c r="L976" i="10"/>
  <c r="M976" i="10" s="1"/>
  <c r="J977" i="10"/>
  <c r="L977" i="10"/>
  <c r="M977" i="10" s="1"/>
  <c r="J978" i="10"/>
  <c r="L978" i="10"/>
  <c r="M978" i="10" s="1"/>
  <c r="J979" i="10"/>
  <c r="L979" i="10"/>
  <c r="M979" i="10" s="1"/>
  <c r="J980" i="10"/>
  <c r="L980" i="10"/>
  <c r="M980" i="10" s="1"/>
  <c r="J981" i="10"/>
  <c r="L981" i="10"/>
  <c r="M981" i="10" s="1"/>
  <c r="J982" i="10"/>
  <c r="L982" i="10"/>
  <c r="M982" i="10" s="1"/>
  <c r="J983" i="10"/>
  <c r="L983" i="10"/>
  <c r="M983" i="10" s="1"/>
  <c r="J984" i="10"/>
  <c r="L984" i="10"/>
  <c r="M984" i="10" s="1"/>
  <c r="J985" i="10"/>
  <c r="L985" i="10"/>
  <c r="M985" i="10" s="1"/>
  <c r="J986" i="10"/>
  <c r="L986" i="10"/>
  <c r="M986" i="10" s="1"/>
  <c r="J987" i="10"/>
  <c r="L987" i="10"/>
  <c r="M987" i="10" s="1"/>
  <c r="J988" i="10"/>
  <c r="L988" i="10"/>
  <c r="M988" i="10" s="1"/>
  <c r="J989" i="10"/>
  <c r="L989" i="10"/>
  <c r="M989" i="10" s="1"/>
  <c r="J990" i="10"/>
  <c r="L990" i="10"/>
  <c r="M990" i="10" s="1"/>
  <c r="J991" i="10"/>
  <c r="L991" i="10"/>
  <c r="M991" i="10" s="1"/>
  <c r="J992" i="10"/>
  <c r="L992" i="10"/>
  <c r="M992" i="10" s="1"/>
  <c r="J993" i="10"/>
  <c r="L993" i="10"/>
  <c r="M993" i="10" s="1"/>
  <c r="J994" i="10"/>
  <c r="L994" i="10"/>
  <c r="M994" i="10" s="1"/>
  <c r="J995" i="10"/>
  <c r="L995" i="10"/>
  <c r="N995" i="10" s="1"/>
  <c r="J996" i="10"/>
  <c r="L996" i="10"/>
  <c r="M996" i="10" s="1"/>
  <c r="J997" i="10"/>
  <c r="L997" i="10"/>
  <c r="M997" i="10" s="1"/>
  <c r="J998" i="10"/>
  <c r="L998" i="10"/>
  <c r="M998" i="10" s="1"/>
  <c r="J999" i="10"/>
  <c r="L999" i="10"/>
  <c r="M999" i="10" s="1"/>
  <c r="J1000" i="10"/>
  <c r="L1000" i="10"/>
  <c r="M1000" i="10" s="1"/>
  <c r="J1001" i="10"/>
  <c r="L1001" i="10"/>
  <c r="M1001" i="10" s="1"/>
  <c r="J1002" i="10"/>
  <c r="L1002" i="10"/>
  <c r="M1002" i="10" s="1"/>
  <c r="J1003" i="10"/>
  <c r="L1003" i="10"/>
  <c r="M1003" i="10" s="1"/>
  <c r="J1004" i="10"/>
  <c r="L1004" i="10"/>
  <c r="M1004" i="10" s="1"/>
  <c r="J1005" i="10"/>
  <c r="L1005" i="10"/>
  <c r="M1005" i="10" s="1"/>
  <c r="J1006" i="10"/>
  <c r="L1006" i="10"/>
  <c r="M1006" i="10" s="1"/>
  <c r="J1007" i="10"/>
  <c r="L1007" i="10"/>
  <c r="M1007" i="10" s="1"/>
  <c r="J1008" i="10"/>
  <c r="L1008" i="10"/>
  <c r="M1008" i="10" s="1"/>
  <c r="J1009" i="10"/>
  <c r="L1009" i="10"/>
  <c r="M1009" i="10" s="1"/>
  <c r="J1010" i="10"/>
  <c r="L1010" i="10"/>
  <c r="M1010" i="10" s="1"/>
  <c r="J1011" i="10"/>
  <c r="L1011" i="10"/>
  <c r="M1011" i="10" s="1"/>
  <c r="J1012" i="10"/>
  <c r="L1012" i="10"/>
  <c r="M1012" i="10" s="1"/>
  <c r="J1013" i="10"/>
  <c r="L1013" i="10"/>
  <c r="M1013" i="10" s="1"/>
  <c r="J1014" i="10"/>
  <c r="L1014" i="10"/>
  <c r="M1014" i="10" s="1"/>
  <c r="J1015" i="10"/>
  <c r="L1015" i="10"/>
  <c r="N1015" i="10" s="1"/>
  <c r="J1016" i="10"/>
  <c r="L1016" i="10"/>
  <c r="M1016" i="10" s="1"/>
  <c r="J1017" i="10"/>
  <c r="L1017" i="10"/>
  <c r="M1017" i="10" s="1"/>
  <c r="J1018" i="10"/>
  <c r="L1018" i="10"/>
  <c r="M1018" i="10" s="1"/>
  <c r="J1019" i="10"/>
  <c r="L1019" i="10"/>
  <c r="M1019" i="10" s="1"/>
  <c r="J1020" i="10"/>
  <c r="L1020" i="10"/>
  <c r="M1020" i="10" s="1"/>
  <c r="J1021" i="10"/>
  <c r="L1021" i="10"/>
  <c r="M1021" i="10" s="1"/>
  <c r="J1022" i="10"/>
  <c r="L1022" i="10"/>
  <c r="M1022" i="10" s="1"/>
  <c r="J1023" i="10"/>
  <c r="L1023" i="10"/>
  <c r="M1023" i="10" s="1"/>
  <c r="J1024" i="10"/>
  <c r="L1024" i="10"/>
  <c r="M1024" i="10" s="1"/>
  <c r="J1025" i="10"/>
  <c r="L1025" i="10"/>
  <c r="M1025" i="10" s="1"/>
  <c r="J1026" i="10"/>
  <c r="L1026" i="10"/>
  <c r="M1026" i="10" s="1"/>
  <c r="J1027" i="10"/>
  <c r="L1027" i="10"/>
  <c r="M1027" i="10" s="1"/>
  <c r="J1028" i="10"/>
  <c r="L1028" i="10"/>
  <c r="M1028" i="10" s="1"/>
  <c r="J1029" i="10"/>
  <c r="L1029" i="10"/>
  <c r="M1029" i="10" s="1"/>
  <c r="J1030" i="10"/>
  <c r="L1030" i="10"/>
  <c r="M1030" i="10" s="1"/>
  <c r="J1031" i="10"/>
  <c r="L1031" i="10"/>
  <c r="M1031" i="10" s="1"/>
  <c r="J1032" i="10"/>
  <c r="L1032" i="10"/>
  <c r="M1032" i="10" s="1"/>
  <c r="J1033" i="10"/>
  <c r="L1033" i="10"/>
  <c r="M1033" i="10" s="1"/>
  <c r="J1034" i="10"/>
  <c r="L1034" i="10"/>
  <c r="M1034" i="10" s="1"/>
  <c r="J1035" i="10"/>
  <c r="L1035" i="10"/>
  <c r="N1035" i="10" s="1"/>
  <c r="J1036" i="10"/>
  <c r="L1036" i="10"/>
  <c r="M1036" i="10" s="1"/>
  <c r="J1037" i="10"/>
  <c r="L1037" i="10"/>
  <c r="M1037" i="10" s="1"/>
  <c r="J1038" i="10"/>
  <c r="L1038" i="10"/>
  <c r="M1038" i="10" s="1"/>
  <c r="J1039" i="10"/>
  <c r="L1039" i="10"/>
  <c r="M1039" i="10" s="1"/>
  <c r="J1040" i="10"/>
  <c r="L1040" i="10"/>
  <c r="M1040" i="10" s="1"/>
  <c r="J1041" i="10"/>
  <c r="L1041" i="10"/>
  <c r="M1041" i="10" s="1"/>
  <c r="J1042" i="10"/>
  <c r="L1042" i="10"/>
  <c r="M1042" i="10" s="1"/>
  <c r="J1043" i="10"/>
  <c r="L1043" i="10"/>
  <c r="M1043" i="10" s="1"/>
  <c r="J1044" i="10"/>
  <c r="L1044" i="10"/>
  <c r="M1044" i="10" s="1"/>
  <c r="J1045" i="10"/>
  <c r="L1045" i="10"/>
  <c r="M1045" i="10" s="1"/>
  <c r="J1046" i="10"/>
  <c r="L1046" i="10"/>
  <c r="M1046" i="10" s="1"/>
  <c r="J1047" i="10"/>
  <c r="L1047" i="10"/>
  <c r="M1047" i="10" s="1"/>
  <c r="J1048" i="10"/>
  <c r="L1048" i="10"/>
  <c r="M1048" i="10" s="1"/>
  <c r="J1049" i="10"/>
  <c r="L1049" i="10"/>
  <c r="M1049" i="10" s="1"/>
  <c r="J1050" i="10"/>
  <c r="L1050" i="10"/>
  <c r="M1050" i="10" s="1"/>
  <c r="J1051" i="10"/>
  <c r="L1051" i="10"/>
  <c r="M1051" i="10" s="1"/>
  <c r="J1052" i="10"/>
  <c r="L1052" i="10"/>
  <c r="M1052" i="10" s="1"/>
  <c r="J1053" i="10"/>
  <c r="L1053" i="10"/>
  <c r="M1053" i="10" s="1"/>
  <c r="J1054" i="10"/>
  <c r="L1054" i="10"/>
  <c r="M1054" i="10" s="1"/>
  <c r="J1055" i="10"/>
  <c r="L1055" i="10"/>
  <c r="N1055" i="10" s="1"/>
  <c r="J1056" i="10"/>
  <c r="L1056" i="10"/>
  <c r="M1056" i="10" s="1"/>
  <c r="J1057" i="10"/>
  <c r="L1057" i="10"/>
  <c r="M1057" i="10" s="1"/>
  <c r="J1058" i="10"/>
  <c r="L1058" i="10"/>
  <c r="M1058" i="10" s="1"/>
  <c r="J1059" i="10"/>
  <c r="L1059" i="10"/>
  <c r="M1059" i="10" s="1"/>
  <c r="J1060" i="10"/>
  <c r="L1060" i="10"/>
  <c r="M1060" i="10" s="1"/>
  <c r="J1061" i="10"/>
  <c r="L1061" i="10"/>
  <c r="M1061" i="10" s="1"/>
  <c r="J1062" i="10"/>
  <c r="L1062" i="10"/>
  <c r="M1062" i="10" s="1"/>
  <c r="J1063" i="10"/>
  <c r="L1063" i="10"/>
  <c r="M1063" i="10" s="1"/>
  <c r="J1064" i="10"/>
  <c r="L1064" i="10"/>
  <c r="M1064" i="10" s="1"/>
  <c r="J1065" i="10"/>
  <c r="L1065" i="10"/>
  <c r="M1065" i="10" s="1"/>
  <c r="J1066" i="10"/>
  <c r="L1066" i="10"/>
  <c r="M1066" i="10" s="1"/>
  <c r="J1067" i="10"/>
  <c r="L1067" i="10"/>
  <c r="M1067" i="10" s="1"/>
  <c r="J1068" i="10"/>
  <c r="L1068" i="10"/>
  <c r="M1068" i="10" s="1"/>
  <c r="J1069" i="10"/>
  <c r="L1069" i="10"/>
  <c r="M1069" i="10" s="1"/>
  <c r="J1070" i="10"/>
  <c r="L1070" i="10"/>
  <c r="M1070" i="10" s="1"/>
  <c r="J1071" i="10"/>
  <c r="L1071" i="10"/>
  <c r="M1071" i="10" s="1"/>
  <c r="J1072" i="10"/>
  <c r="L1072" i="10"/>
  <c r="M1072" i="10" s="1"/>
  <c r="J1073" i="10"/>
  <c r="L1073" i="10"/>
  <c r="M1073" i="10" s="1"/>
  <c r="J1074" i="10"/>
  <c r="L1074" i="10"/>
  <c r="M1074" i="10" s="1"/>
  <c r="J1075" i="10"/>
  <c r="L1075" i="10"/>
  <c r="N1075" i="10" s="1"/>
  <c r="J1076" i="10"/>
  <c r="L1076" i="10"/>
  <c r="M1076" i="10" s="1"/>
  <c r="J1077" i="10"/>
  <c r="L1077" i="10"/>
  <c r="M1077" i="10" s="1"/>
  <c r="J1078" i="10"/>
  <c r="L1078" i="10"/>
  <c r="M1078" i="10" s="1"/>
  <c r="J1079" i="10"/>
  <c r="L1079" i="10"/>
  <c r="M1079" i="10" s="1"/>
  <c r="J1080" i="10"/>
  <c r="L1080" i="10"/>
  <c r="M1080" i="10" s="1"/>
  <c r="J1081" i="10"/>
  <c r="L1081" i="10"/>
  <c r="M1081" i="10" s="1"/>
  <c r="J1082" i="10"/>
  <c r="L1082" i="10"/>
  <c r="M1082" i="10" s="1"/>
  <c r="J1083" i="10"/>
  <c r="L1083" i="10"/>
  <c r="M1083" i="10" s="1"/>
  <c r="J1084" i="10"/>
  <c r="L1084" i="10"/>
  <c r="M1084" i="10" s="1"/>
  <c r="J1085" i="10"/>
  <c r="L1085" i="10"/>
  <c r="M1085" i="10" s="1"/>
  <c r="J1086" i="10"/>
  <c r="L1086" i="10"/>
  <c r="M1086" i="10" s="1"/>
  <c r="J1087" i="10"/>
  <c r="L1087" i="10"/>
  <c r="M1087" i="10" s="1"/>
  <c r="J1088" i="10"/>
  <c r="L1088" i="10"/>
  <c r="M1088" i="10" s="1"/>
  <c r="J1089" i="10"/>
  <c r="L1089" i="10"/>
  <c r="M1089" i="10" s="1"/>
  <c r="J1090" i="10"/>
  <c r="L1090" i="10"/>
  <c r="M1090" i="10" s="1"/>
  <c r="J1091" i="10"/>
  <c r="L1091" i="10"/>
  <c r="M1091" i="10" s="1"/>
  <c r="J1092" i="10"/>
  <c r="L1092" i="10"/>
  <c r="M1092" i="10" s="1"/>
  <c r="J1093" i="10"/>
  <c r="L1093" i="10"/>
  <c r="M1093" i="10" s="1"/>
  <c r="J1094" i="10"/>
  <c r="L1094" i="10"/>
  <c r="M1094" i="10" s="1"/>
  <c r="J1095" i="10"/>
  <c r="L1095" i="10"/>
  <c r="N1095" i="10" s="1"/>
  <c r="J1096" i="10"/>
  <c r="L1096" i="10"/>
  <c r="M1096" i="10" s="1"/>
  <c r="J1097" i="10"/>
  <c r="L1097" i="10"/>
  <c r="M1097" i="10" s="1"/>
  <c r="J1098" i="10"/>
  <c r="L1098" i="10"/>
  <c r="M1098" i="10" s="1"/>
  <c r="J1099" i="10"/>
  <c r="L1099" i="10"/>
  <c r="M1099" i="10" s="1"/>
  <c r="J1100" i="10"/>
  <c r="L1100" i="10"/>
  <c r="M1100" i="10" s="1"/>
  <c r="J1101" i="10"/>
  <c r="L1101" i="10"/>
  <c r="M1101" i="10" s="1"/>
  <c r="J1102" i="10"/>
  <c r="L1102" i="10"/>
  <c r="M1102" i="10" s="1"/>
  <c r="J1103" i="10"/>
  <c r="L1103" i="10"/>
  <c r="M1103" i="10" s="1"/>
  <c r="J1104" i="10"/>
  <c r="L1104" i="10"/>
  <c r="M1104" i="10" s="1"/>
  <c r="J1105" i="10"/>
  <c r="L1105" i="10"/>
  <c r="M1105" i="10" s="1"/>
  <c r="J1106" i="10"/>
  <c r="L1106" i="10"/>
  <c r="M1106" i="10" s="1"/>
  <c r="J1107" i="10"/>
  <c r="L1107" i="10"/>
  <c r="M1107" i="10" s="1"/>
  <c r="J1108" i="10"/>
  <c r="L1108" i="10"/>
  <c r="M1108" i="10" s="1"/>
  <c r="J1109" i="10"/>
  <c r="L1109" i="10"/>
  <c r="M1109" i="10" s="1"/>
  <c r="J1110" i="10"/>
  <c r="L1110" i="10"/>
  <c r="M1110" i="10" s="1"/>
  <c r="J1111" i="10"/>
  <c r="L1111" i="10"/>
  <c r="M1111" i="10" s="1"/>
  <c r="J1112" i="10"/>
  <c r="L1112" i="10"/>
  <c r="M1112" i="10" s="1"/>
  <c r="J1113" i="10"/>
  <c r="L1113" i="10"/>
  <c r="M1113" i="10" s="1"/>
  <c r="J1114" i="10"/>
  <c r="L1114" i="10"/>
  <c r="M1114" i="10" s="1"/>
  <c r="J1115" i="10"/>
  <c r="L1115" i="10"/>
  <c r="N1115" i="10" s="1"/>
  <c r="J1116" i="10"/>
  <c r="L1116" i="10"/>
  <c r="M1116" i="10" s="1"/>
  <c r="J1117" i="10"/>
  <c r="L1117" i="10"/>
  <c r="M1117" i="10" s="1"/>
  <c r="J1118" i="10"/>
  <c r="L1118" i="10"/>
  <c r="M1118" i="10" s="1"/>
  <c r="J1119" i="10"/>
  <c r="L1119" i="10"/>
  <c r="M1119" i="10" s="1"/>
  <c r="J1120" i="10"/>
  <c r="L1120" i="10"/>
  <c r="M1120" i="10" s="1"/>
  <c r="J1121" i="10"/>
  <c r="L1121" i="10"/>
  <c r="M1121" i="10" s="1"/>
  <c r="J1122" i="10"/>
  <c r="L1122" i="10"/>
  <c r="M1122" i="10" s="1"/>
  <c r="J1123" i="10"/>
  <c r="L1123" i="10"/>
  <c r="M1123" i="10" s="1"/>
  <c r="J1124" i="10"/>
  <c r="L1124" i="10"/>
  <c r="M1124" i="10" s="1"/>
  <c r="J1125" i="10"/>
  <c r="L1125" i="10"/>
  <c r="M1125" i="10" s="1"/>
  <c r="J1126" i="10"/>
  <c r="L1126" i="10"/>
  <c r="M1126" i="10" s="1"/>
  <c r="J1127" i="10"/>
  <c r="L1127" i="10"/>
  <c r="M1127" i="10" s="1"/>
  <c r="J1128" i="10"/>
  <c r="L1128" i="10"/>
  <c r="M1128" i="10" s="1"/>
  <c r="J1129" i="10"/>
  <c r="L1129" i="10"/>
  <c r="M1129" i="10" s="1"/>
  <c r="J1130" i="10"/>
  <c r="L1130" i="10"/>
  <c r="M1130" i="10" s="1"/>
  <c r="J1131" i="10"/>
  <c r="L1131" i="10"/>
  <c r="M1131" i="10" s="1"/>
  <c r="J1132" i="10"/>
  <c r="L1132" i="10"/>
  <c r="M1132" i="10" s="1"/>
  <c r="J1133" i="10"/>
  <c r="L1133" i="10"/>
  <c r="M1133" i="10" s="1"/>
  <c r="J1134" i="10"/>
  <c r="L1134" i="10"/>
  <c r="M1134" i="10" s="1"/>
  <c r="J1135" i="10"/>
  <c r="L1135" i="10"/>
  <c r="N1135" i="10" s="1"/>
  <c r="J1136" i="10"/>
  <c r="L1136" i="10"/>
  <c r="M1136" i="10" s="1"/>
  <c r="J1137" i="10"/>
  <c r="L1137" i="10"/>
  <c r="M1137" i="10" s="1"/>
  <c r="J1138" i="10"/>
  <c r="L1138" i="10"/>
  <c r="M1138" i="10" s="1"/>
  <c r="J1139" i="10"/>
  <c r="L1139" i="10"/>
  <c r="M1139" i="10" s="1"/>
  <c r="J1140" i="10"/>
  <c r="L1140" i="10"/>
  <c r="M1140" i="10" s="1"/>
  <c r="J1141" i="10"/>
  <c r="L1141" i="10"/>
  <c r="M1141" i="10" s="1"/>
  <c r="J1142" i="10"/>
  <c r="L1142" i="10"/>
  <c r="M1142" i="10" s="1"/>
  <c r="J1143" i="10"/>
  <c r="L1143" i="10"/>
  <c r="M1143" i="10" s="1"/>
  <c r="J1144" i="10"/>
  <c r="L1144" i="10"/>
  <c r="M1144" i="10" s="1"/>
  <c r="J1145" i="10"/>
  <c r="L1145" i="10"/>
  <c r="M1145" i="10" s="1"/>
  <c r="J1146" i="10"/>
  <c r="L1146" i="10"/>
  <c r="M1146" i="10" s="1"/>
  <c r="J1147" i="10"/>
  <c r="L1147" i="10"/>
  <c r="M1147" i="10" s="1"/>
  <c r="J1148" i="10"/>
  <c r="L1148" i="10"/>
  <c r="M1148" i="10" s="1"/>
  <c r="J1149" i="10"/>
  <c r="L1149" i="10"/>
  <c r="M1149" i="10" s="1"/>
  <c r="J1150" i="10"/>
  <c r="L1150" i="10"/>
  <c r="M1150" i="10" s="1"/>
  <c r="J1151" i="10"/>
  <c r="L1151" i="10"/>
  <c r="M1151" i="10" s="1"/>
  <c r="J1152" i="10"/>
  <c r="L1152" i="10"/>
  <c r="M1152" i="10" s="1"/>
  <c r="J1153" i="10"/>
  <c r="L1153" i="10"/>
  <c r="M1153" i="10" s="1"/>
  <c r="J1154" i="10"/>
  <c r="L1154" i="10"/>
  <c r="M1154" i="10" s="1"/>
  <c r="J1155" i="10"/>
  <c r="L1155" i="10"/>
  <c r="N1155" i="10" s="1"/>
  <c r="J1156" i="10"/>
  <c r="L1156" i="10"/>
  <c r="M1156" i="10" s="1"/>
  <c r="J1157" i="10"/>
  <c r="L1157" i="10"/>
  <c r="M1157" i="10" s="1"/>
  <c r="J1158" i="10"/>
  <c r="L1158" i="10"/>
  <c r="M1158" i="10" s="1"/>
  <c r="J1159" i="10"/>
  <c r="L1159" i="10"/>
  <c r="M1159" i="10" s="1"/>
  <c r="J1160" i="10"/>
  <c r="L1160" i="10"/>
  <c r="M1160" i="10" s="1"/>
  <c r="J1161" i="10"/>
  <c r="L1161" i="10"/>
  <c r="M1161" i="10" s="1"/>
  <c r="J1162" i="10"/>
  <c r="L1162" i="10"/>
  <c r="M1162" i="10" s="1"/>
  <c r="J1163" i="10"/>
  <c r="L1163" i="10"/>
  <c r="M1163" i="10" s="1"/>
  <c r="J1164" i="10"/>
  <c r="L1164" i="10"/>
  <c r="M1164" i="10" s="1"/>
  <c r="J1165" i="10"/>
  <c r="L1165" i="10"/>
  <c r="M1165" i="10" s="1"/>
  <c r="J1166" i="10"/>
  <c r="L1166" i="10"/>
  <c r="M1166" i="10" s="1"/>
  <c r="J1167" i="10"/>
  <c r="L1167" i="10"/>
  <c r="M1167" i="10" s="1"/>
  <c r="J1168" i="10"/>
  <c r="L1168" i="10"/>
  <c r="M1168" i="10" s="1"/>
  <c r="J1169" i="10"/>
  <c r="L1169" i="10"/>
  <c r="M1169" i="10" s="1"/>
  <c r="J1170" i="10"/>
  <c r="L1170" i="10"/>
  <c r="M1170" i="10" s="1"/>
  <c r="J1171" i="10"/>
  <c r="L1171" i="10"/>
  <c r="M1171" i="10" s="1"/>
  <c r="J1172" i="10"/>
  <c r="L1172" i="10"/>
  <c r="M1172" i="10" s="1"/>
  <c r="J1173" i="10"/>
  <c r="L1173" i="10"/>
  <c r="M1173" i="10" s="1"/>
  <c r="J1174" i="10"/>
  <c r="L1174" i="10"/>
  <c r="M1174" i="10" s="1"/>
  <c r="J1175" i="10"/>
  <c r="L1175" i="10"/>
  <c r="N1175" i="10" s="1"/>
  <c r="J1176" i="10"/>
  <c r="L1176" i="10"/>
  <c r="M1176" i="10" s="1"/>
  <c r="J1177" i="10"/>
  <c r="L1177" i="10"/>
  <c r="M1177" i="10" s="1"/>
  <c r="J1178" i="10"/>
  <c r="L1178" i="10"/>
  <c r="M1178" i="10" s="1"/>
  <c r="J1179" i="10"/>
  <c r="L1179" i="10"/>
  <c r="M1179" i="10" s="1"/>
  <c r="J1180" i="10"/>
  <c r="L1180" i="10"/>
  <c r="M1180" i="10" s="1"/>
  <c r="J1181" i="10"/>
  <c r="L1181" i="10"/>
  <c r="M1181" i="10" s="1"/>
  <c r="J1182" i="10"/>
  <c r="L1182" i="10"/>
  <c r="M1182" i="10" s="1"/>
  <c r="J1183" i="10"/>
  <c r="L1183" i="10"/>
  <c r="M1183" i="10" s="1"/>
  <c r="J1184" i="10"/>
  <c r="L1184" i="10"/>
  <c r="M1184" i="10" s="1"/>
  <c r="J1185" i="10"/>
  <c r="L1185" i="10"/>
  <c r="M1185" i="10" s="1"/>
  <c r="J1186" i="10"/>
  <c r="L1186" i="10"/>
  <c r="M1186" i="10" s="1"/>
  <c r="J1187" i="10"/>
  <c r="L1187" i="10"/>
  <c r="M1187" i="10" s="1"/>
  <c r="J1188" i="10"/>
  <c r="L1188" i="10"/>
  <c r="M1188" i="10" s="1"/>
  <c r="J1189" i="10"/>
  <c r="L1189" i="10"/>
  <c r="M1189" i="10" s="1"/>
  <c r="J1190" i="10"/>
  <c r="L1190" i="10"/>
  <c r="M1190" i="10" s="1"/>
  <c r="J1191" i="10"/>
  <c r="L1191" i="10"/>
  <c r="M1191" i="10" s="1"/>
  <c r="J1192" i="10"/>
  <c r="L1192" i="10"/>
  <c r="M1192" i="10" s="1"/>
  <c r="J1193" i="10"/>
  <c r="L1193" i="10"/>
  <c r="M1193" i="10" s="1"/>
  <c r="J1194" i="10"/>
  <c r="L1194" i="10"/>
  <c r="M1194" i="10" s="1"/>
  <c r="J1195" i="10"/>
  <c r="L1195" i="10"/>
  <c r="N1195" i="10" s="1"/>
  <c r="J1196" i="10"/>
  <c r="L1196" i="10"/>
  <c r="M1196" i="10" s="1"/>
  <c r="J1197" i="10"/>
  <c r="L1197" i="10"/>
  <c r="M1197" i="10" s="1"/>
  <c r="J1198" i="10"/>
  <c r="L1198" i="10"/>
  <c r="M1198" i="10" s="1"/>
  <c r="J1199" i="10"/>
  <c r="L1199" i="10"/>
  <c r="M1199" i="10" s="1"/>
  <c r="J1200" i="10"/>
  <c r="L1200" i="10"/>
  <c r="M1200" i="10" s="1"/>
  <c r="J1201" i="10"/>
  <c r="L1201" i="10"/>
  <c r="M1201" i="10" s="1"/>
  <c r="J1202" i="10"/>
  <c r="L1202" i="10"/>
  <c r="M1202" i="10" s="1"/>
  <c r="J1203" i="10"/>
  <c r="L1203" i="10"/>
  <c r="M1203" i="10" s="1"/>
  <c r="J1204" i="10"/>
  <c r="L1204" i="10"/>
  <c r="M1204" i="10" s="1"/>
  <c r="J1205" i="10"/>
  <c r="L1205" i="10"/>
  <c r="M1205" i="10" s="1"/>
  <c r="J1206" i="10"/>
  <c r="L1206" i="10"/>
  <c r="M1206" i="10" s="1"/>
  <c r="J1207" i="10"/>
  <c r="L1207" i="10"/>
  <c r="M1207" i="10" s="1"/>
  <c r="J1208" i="10"/>
  <c r="L1208" i="10"/>
  <c r="M1208" i="10" s="1"/>
  <c r="J1209" i="10"/>
  <c r="L1209" i="10"/>
  <c r="M1209" i="10" s="1"/>
  <c r="J1210" i="10"/>
  <c r="L1210" i="10"/>
  <c r="M1210" i="10" s="1"/>
  <c r="J1211" i="10"/>
  <c r="L1211" i="10"/>
  <c r="M1211" i="10" s="1"/>
  <c r="J1212" i="10"/>
  <c r="L1212" i="10"/>
  <c r="M1212" i="10" s="1"/>
  <c r="J1213" i="10"/>
  <c r="L1213" i="10"/>
  <c r="M1213" i="10" s="1"/>
  <c r="J1214" i="10"/>
  <c r="L1214" i="10"/>
  <c r="M1214" i="10" s="1"/>
  <c r="J1215" i="10"/>
  <c r="L1215" i="10"/>
  <c r="N1215" i="10" s="1"/>
  <c r="J1216" i="10"/>
  <c r="L1216" i="10"/>
  <c r="M1216" i="10" s="1"/>
  <c r="J1217" i="10"/>
  <c r="L1217" i="10"/>
  <c r="M1217" i="10" s="1"/>
  <c r="J1218" i="10"/>
  <c r="L1218" i="10"/>
  <c r="M1218" i="10" s="1"/>
  <c r="J1219" i="10"/>
  <c r="L1219" i="10"/>
  <c r="M1219" i="10" s="1"/>
  <c r="J1220" i="10"/>
  <c r="L1220" i="10"/>
  <c r="M1220" i="10" s="1"/>
  <c r="J1221" i="10"/>
  <c r="L1221" i="10"/>
  <c r="M1221" i="10" s="1"/>
  <c r="J1222" i="10"/>
  <c r="L1222" i="10"/>
  <c r="M1222" i="10" s="1"/>
  <c r="J1223" i="10"/>
  <c r="L1223" i="10"/>
  <c r="M1223" i="10" s="1"/>
  <c r="J1224" i="10"/>
  <c r="L1224" i="10"/>
  <c r="M1224" i="10" s="1"/>
  <c r="J1225" i="10"/>
  <c r="L1225" i="10"/>
  <c r="M1225" i="10" s="1"/>
  <c r="J1226" i="10"/>
  <c r="L1226" i="10"/>
  <c r="M1226" i="10" s="1"/>
  <c r="J1227" i="10"/>
  <c r="L1227" i="10"/>
  <c r="M1227" i="10" s="1"/>
  <c r="J1228" i="10"/>
  <c r="L1228" i="10"/>
  <c r="M1228" i="10" s="1"/>
  <c r="J1229" i="10"/>
  <c r="L1229" i="10"/>
  <c r="M1229" i="10" s="1"/>
  <c r="J1230" i="10"/>
  <c r="L1230" i="10"/>
  <c r="M1230" i="10" s="1"/>
  <c r="J1231" i="10"/>
  <c r="L1231" i="10"/>
  <c r="M1231" i="10" s="1"/>
  <c r="J1232" i="10"/>
  <c r="L1232" i="10"/>
  <c r="M1232" i="10" s="1"/>
  <c r="J1233" i="10"/>
  <c r="L1233" i="10"/>
  <c r="M1233" i="10" s="1"/>
  <c r="J1234" i="10"/>
  <c r="L1234" i="10"/>
  <c r="M1234" i="10" s="1"/>
  <c r="J1235" i="10"/>
  <c r="L1235" i="10"/>
  <c r="N1235" i="10" s="1"/>
  <c r="J1236" i="10"/>
  <c r="L1236" i="10"/>
  <c r="M1236" i="10" s="1"/>
  <c r="J1237" i="10"/>
  <c r="L1237" i="10"/>
  <c r="M1237" i="10" s="1"/>
  <c r="J1238" i="10"/>
  <c r="L1238" i="10"/>
  <c r="M1238" i="10" s="1"/>
  <c r="J1239" i="10"/>
  <c r="L1239" i="10"/>
  <c r="M1239" i="10" s="1"/>
  <c r="J1240" i="10"/>
  <c r="L1240" i="10"/>
  <c r="M1240" i="10" s="1"/>
  <c r="J1241" i="10"/>
  <c r="L1241" i="10"/>
  <c r="M1241" i="10" s="1"/>
  <c r="J1242" i="10"/>
  <c r="L1242" i="10"/>
  <c r="M1242" i="10" s="1"/>
  <c r="J1243" i="10"/>
  <c r="L1243" i="10"/>
  <c r="M1243" i="10" s="1"/>
  <c r="J1244" i="10"/>
  <c r="L1244" i="10"/>
  <c r="M1244" i="10" s="1"/>
  <c r="J1245" i="10"/>
  <c r="L1245" i="10"/>
  <c r="M1245" i="10" s="1"/>
  <c r="J1246" i="10"/>
  <c r="L1246" i="10"/>
  <c r="M1246" i="10" s="1"/>
  <c r="J1247" i="10"/>
  <c r="L1247" i="10"/>
  <c r="M1247" i="10" s="1"/>
  <c r="J1248" i="10"/>
  <c r="L1248" i="10"/>
  <c r="M1248" i="10" s="1"/>
  <c r="J1249" i="10"/>
  <c r="L1249" i="10"/>
  <c r="M1249" i="10" s="1"/>
  <c r="J1250" i="10"/>
  <c r="L1250" i="10"/>
  <c r="M1250" i="10" s="1"/>
  <c r="J1251" i="10"/>
  <c r="L1251" i="10"/>
  <c r="M1251" i="10" s="1"/>
  <c r="J1252" i="10"/>
  <c r="L1252" i="10"/>
  <c r="M1252" i="10" s="1"/>
  <c r="J1253" i="10"/>
  <c r="L1253" i="10"/>
  <c r="M1253" i="10" s="1"/>
  <c r="J1254" i="10"/>
  <c r="L1254" i="10"/>
  <c r="M1254" i="10" s="1"/>
  <c r="J1255" i="10"/>
  <c r="L1255" i="10"/>
  <c r="N1255" i="10" s="1"/>
  <c r="J1256" i="10"/>
  <c r="L1256" i="10"/>
  <c r="M1256" i="10" s="1"/>
  <c r="J1257" i="10"/>
  <c r="L1257" i="10"/>
  <c r="M1257" i="10" s="1"/>
  <c r="J1258" i="10"/>
  <c r="L1258" i="10"/>
  <c r="M1258" i="10" s="1"/>
  <c r="J1259" i="10"/>
  <c r="L1259" i="10"/>
  <c r="M1259" i="10" s="1"/>
  <c r="J1260" i="10"/>
  <c r="L1260" i="10"/>
  <c r="M1260" i="10" s="1"/>
  <c r="J1261" i="10"/>
  <c r="L1261" i="10"/>
  <c r="M1261" i="10" s="1"/>
  <c r="J1262" i="10"/>
  <c r="L1262" i="10"/>
  <c r="M1262" i="10" s="1"/>
  <c r="J1263" i="10"/>
  <c r="L1263" i="10"/>
  <c r="M1263" i="10" s="1"/>
  <c r="J1264" i="10"/>
  <c r="L1264" i="10"/>
  <c r="M1264" i="10" s="1"/>
  <c r="J1265" i="10"/>
  <c r="L1265" i="10"/>
  <c r="M1265" i="10" s="1"/>
  <c r="J1266" i="10"/>
  <c r="L1266" i="10"/>
  <c r="M1266" i="10" s="1"/>
  <c r="J1267" i="10"/>
  <c r="L1267" i="10"/>
  <c r="M1267" i="10" s="1"/>
  <c r="J1268" i="10"/>
  <c r="L1268" i="10"/>
  <c r="M1268" i="10" s="1"/>
  <c r="J1269" i="10"/>
  <c r="L1269" i="10"/>
  <c r="M1269" i="10" s="1"/>
  <c r="J1270" i="10"/>
  <c r="L1270" i="10"/>
  <c r="M1270" i="10" s="1"/>
  <c r="J1271" i="10"/>
  <c r="L1271" i="10"/>
  <c r="M1271" i="10" s="1"/>
  <c r="J1272" i="10"/>
  <c r="L1272" i="10"/>
  <c r="M1272" i="10" s="1"/>
  <c r="J1273" i="10"/>
  <c r="L1273" i="10"/>
  <c r="M1273" i="10" s="1"/>
  <c r="J1274" i="10"/>
  <c r="L1274" i="10"/>
  <c r="M1274" i="10" s="1"/>
  <c r="J1275" i="10"/>
  <c r="L1275" i="10"/>
  <c r="N1275" i="10" s="1"/>
  <c r="J1276" i="10"/>
  <c r="L1276" i="10"/>
  <c r="M1276" i="10" s="1"/>
  <c r="J1277" i="10"/>
  <c r="L1277" i="10"/>
  <c r="M1277" i="10" s="1"/>
  <c r="J1278" i="10"/>
  <c r="L1278" i="10"/>
  <c r="M1278" i="10" s="1"/>
  <c r="J1279" i="10"/>
  <c r="L1279" i="10"/>
  <c r="M1279" i="10" s="1"/>
  <c r="J1280" i="10"/>
  <c r="L1280" i="10"/>
  <c r="M1280" i="10" s="1"/>
  <c r="J1281" i="10"/>
  <c r="L1281" i="10"/>
  <c r="M1281" i="10" s="1"/>
  <c r="J1282" i="10"/>
  <c r="L1282" i="10"/>
  <c r="M1282" i="10" s="1"/>
  <c r="J1283" i="10"/>
  <c r="L1283" i="10"/>
  <c r="M1283" i="10" s="1"/>
  <c r="J1284" i="10"/>
  <c r="L1284" i="10"/>
  <c r="M1284" i="10" s="1"/>
  <c r="J1285" i="10"/>
  <c r="L1285" i="10"/>
  <c r="M1285" i="10" s="1"/>
  <c r="J1286" i="10"/>
  <c r="L1286" i="10"/>
  <c r="M1286" i="10" s="1"/>
  <c r="J1287" i="10"/>
  <c r="L1287" i="10"/>
  <c r="M1287" i="10" s="1"/>
  <c r="J1288" i="10"/>
  <c r="L1288" i="10"/>
  <c r="M1288" i="10" s="1"/>
  <c r="J1289" i="10"/>
  <c r="L1289" i="10"/>
  <c r="M1289" i="10" s="1"/>
  <c r="J1290" i="10"/>
  <c r="L1290" i="10"/>
  <c r="M1290" i="10" s="1"/>
  <c r="J1291" i="10"/>
  <c r="L1291" i="10"/>
  <c r="M1291" i="10" s="1"/>
  <c r="J1292" i="10"/>
  <c r="L1292" i="10"/>
  <c r="M1292" i="10" s="1"/>
  <c r="J1293" i="10"/>
  <c r="L1293" i="10"/>
  <c r="M1293" i="10" s="1"/>
  <c r="J1294" i="10"/>
  <c r="L1294" i="10"/>
  <c r="M1294" i="10" s="1"/>
  <c r="J1295" i="10"/>
  <c r="L1295" i="10"/>
  <c r="N1295" i="10" s="1"/>
  <c r="J1296" i="10"/>
  <c r="L1296" i="10"/>
  <c r="M1296" i="10" s="1"/>
  <c r="J1297" i="10"/>
  <c r="L1297" i="10"/>
  <c r="M1297" i="10" s="1"/>
  <c r="J1298" i="10"/>
  <c r="L1298" i="10"/>
  <c r="M1298" i="10" s="1"/>
  <c r="J1299" i="10"/>
  <c r="L1299" i="10"/>
  <c r="M1299" i="10" s="1"/>
  <c r="J1300" i="10"/>
  <c r="L1300" i="10"/>
  <c r="M1300" i="10" s="1"/>
  <c r="J1301" i="10"/>
  <c r="L1301" i="10"/>
  <c r="M1301" i="10" s="1"/>
  <c r="J1302" i="10"/>
  <c r="L1302" i="10"/>
  <c r="M1302" i="10" s="1"/>
  <c r="J1303" i="10"/>
  <c r="L1303" i="10"/>
  <c r="M1303" i="10" s="1"/>
  <c r="J1304" i="10"/>
  <c r="L1304" i="10"/>
  <c r="M1304" i="10" s="1"/>
  <c r="J1305" i="10"/>
  <c r="L1305" i="10"/>
  <c r="M1305" i="10" s="1"/>
  <c r="J1306" i="10"/>
  <c r="L1306" i="10"/>
  <c r="M1306" i="10" s="1"/>
  <c r="J1307" i="10"/>
  <c r="L1307" i="10"/>
  <c r="M1307" i="10" s="1"/>
  <c r="J1308" i="10"/>
  <c r="L1308" i="10"/>
  <c r="M1308" i="10" s="1"/>
  <c r="J1309" i="10"/>
  <c r="L1309" i="10"/>
  <c r="M1309" i="10" s="1"/>
  <c r="J1310" i="10"/>
  <c r="L1310" i="10"/>
  <c r="M1310" i="10" s="1"/>
  <c r="J1311" i="10"/>
  <c r="L1311" i="10"/>
  <c r="M1311" i="10" s="1"/>
  <c r="J1312" i="10"/>
  <c r="L1312" i="10"/>
  <c r="M1312" i="10" s="1"/>
  <c r="J1313" i="10"/>
  <c r="L1313" i="10"/>
  <c r="M1313" i="10" s="1"/>
  <c r="J1314" i="10"/>
  <c r="L1314" i="10"/>
  <c r="M1314" i="10" s="1"/>
  <c r="J1315" i="10"/>
  <c r="L1315" i="10"/>
  <c r="N1315" i="10" s="1"/>
  <c r="J1316" i="10"/>
  <c r="L1316" i="10"/>
  <c r="M1316" i="10" s="1"/>
  <c r="J1317" i="10"/>
  <c r="L1317" i="10"/>
  <c r="M1317" i="10" s="1"/>
  <c r="J1318" i="10"/>
  <c r="L1318" i="10"/>
  <c r="M1318" i="10" s="1"/>
  <c r="J1319" i="10"/>
  <c r="L1319" i="10"/>
  <c r="M1319" i="10" s="1"/>
  <c r="J1320" i="10"/>
  <c r="L1320" i="10"/>
  <c r="M1320" i="10" s="1"/>
  <c r="J1321" i="10"/>
  <c r="L1321" i="10"/>
  <c r="M1321" i="10" s="1"/>
  <c r="J1322" i="10"/>
  <c r="L1322" i="10"/>
  <c r="M1322" i="10" s="1"/>
  <c r="J1323" i="10"/>
  <c r="L1323" i="10"/>
  <c r="M1323" i="10" s="1"/>
  <c r="J1324" i="10"/>
  <c r="L1324" i="10"/>
  <c r="M1324" i="10" s="1"/>
  <c r="J1325" i="10"/>
  <c r="L1325" i="10"/>
  <c r="M1325" i="10" s="1"/>
  <c r="J1326" i="10"/>
  <c r="L1326" i="10"/>
  <c r="M1326" i="10" s="1"/>
  <c r="J1327" i="10"/>
  <c r="L1327" i="10"/>
  <c r="M1327" i="10" s="1"/>
  <c r="J1328" i="10"/>
  <c r="L1328" i="10"/>
  <c r="M1328" i="10" s="1"/>
  <c r="J1329" i="10"/>
  <c r="L1329" i="10"/>
  <c r="M1329" i="10" s="1"/>
  <c r="J1330" i="10"/>
  <c r="L1330" i="10"/>
  <c r="M1330" i="10" s="1"/>
  <c r="J1331" i="10"/>
  <c r="L1331" i="10"/>
  <c r="M1331" i="10" s="1"/>
  <c r="J1332" i="10"/>
  <c r="L1332" i="10"/>
  <c r="M1332" i="10" s="1"/>
  <c r="J1333" i="10"/>
  <c r="L1333" i="10"/>
  <c r="M1333" i="10" s="1"/>
  <c r="J1334" i="10"/>
  <c r="L1334" i="10"/>
  <c r="M1334" i="10" s="1"/>
  <c r="J1335" i="10"/>
  <c r="L1335" i="10"/>
  <c r="N1335" i="10" s="1"/>
  <c r="J1336" i="10"/>
  <c r="L1336" i="10"/>
  <c r="M1336" i="10" s="1"/>
  <c r="J1337" i="10"/>
  <c r="L1337" i="10"/>
  <c r="M1337" i="10" s="1"/>
  <c r="J1338" i="10"/>
  <c r="L1338" i="10"/>
  <c r="M1338" i="10" s="1"/>
  <c r="J1339" i="10"/>
  <c r="L1339" i="10"/>
  <c r="M1339" i="10" s="1"/>
  <c r="J1340" i="10"/>
  <c r="L1340" i="10"/>
  <c r="M1340" i="10" s="1"/>
  <c r="J1341" i="10"/>
  <c r="L1341" i="10"/>
  <c r="M1341" i="10" s="1"/>
  <c r="J1342" i="10"/>
  <c r="L1342" i="10"/>
  <c r="M1342" i="10" s="1"/>
  <c r="J1343" i="10"/>
  <c r="L1343" i="10"/>
  <c r="M1343" i="10" s="1"/>
  <c r="J1344" i="10"/>
  <c r="L1344" i="10"/>
  <c r="M1344" i="10" s="1"/>
  <c r="J1345" i="10"/>
  <c r="L1345" i="10"/>
  <c r="M1345" i="10" s="1"/>
  <c r="J1346" i="10"/>
  <c r="L1346" i="10"/>
  <c r="M1346" i="10" s="1"/>
  <c r="J1347" i="10"/>
  <c r="L1347" i="10"/>
  <c r="M1347" i="10" s="1"/>
  <c r="J1348" i="10"/>
  <c r="L1348" i="10"/>
  <c r="M1348" i="10" s="1"/>
  <c r="J1349" i="10"/>
  <c r="L1349" i="10"/>
  <c r="M1349" i="10" s="1"/>
  <c r="J1350" i="10"/>
  <c r="L1350" i="10"/>
  <c r="M1350" i="10" s="1"/>
  <c r="J1351" i="10"/>
  <c r="L1351" i="10"/>
  <c r="M1351" i="10" s="1"/>
  <c r="J1352" i="10"/>
  <c r="L1352" i="10"/>
  <c r="M1352" i="10" s="1"/>
  <c r="J1353" i="10"/>
  <c r="L1353" i="10"/>
  <c r="M1353" i="10" s="1"/>
  <c r="J1354" i="10"/>
  <c r="L1354" i="10"/>
  <c r="M1354" i="10" s="1"/>
  <c r="J1355" i="10"/>
  <c r="L1355" i="10"/>
  <c r="N1355" i="10" s="1"/>
  <c r="J1356" i="10"/>
  <c r="L1356" i="10"/>
  <c r="M1356" i="10" s="1"/>
  <c r="J1357" i="10"/>
  <c r="L1357" i="10"/>
  <c r="M1357" i="10" s="1"/>
  <c r="J1358" i="10"/>
  <c r="L1358" i="10"/>
  <c r="M1358" i="10" s="1"/>
  <c r="J1359" i="10"/>
  <c r="L1359" i="10"/>
  <c r="M1359" i="10" s="1"/>
  <c r="J1360" i="10"/>
  <c r="L1360" i="10"/>
  <c r="M1360" i="10" s="1"/>
  <c r="J1361" i="10"/>
  <c r="L1361" i="10"/>
  <c r="M1361" i="10" s="1"/>
  <c r="J1362" i="10"/>
  <c r="L1362" i="10"/>
  <c r="M1362" i="10" s="1"/>
  <c r="J1363" i="10"/>
  <c r="L1363" i="10"/>
  <c r="M1363" i="10" s="1"/>
  <c r="J1364" i="10"/>
  <c r="L1364" i="10"/>
  <c r="M1364" i="10" s="1"/>
  <c r="J1365" i="10"/>
  <c r="L1365" i="10"/>
  <c r="M1365" i="10" s="1"/>
  <c r="J1366" i="10"/>
  <c r="L1366" i="10"/>
  <c r="M1366" i="10" s="1"/>
  <c r="J1367" i="10"/>
  <c r="L1367" i="10"/>
  <c r="M1367" i="10" s="1"/>
  <c r="J1368" i="10"/>
  <c r="L1368" i="10"/>
  <c r="M1368" i="10" s="1"/>
  <c r="J1369" i="10"/>
  <c r="L1369" i="10"/>
  <c r="M1369" i="10" s="1"/>
  <c r="J1370" i="10"/>
  <c r="L1370" i="10"/>
  <c r="M1370" i="10" s="1"/>
  <c r="J1371" i="10"/>
  <c r="L1371" i="10"/>
  <c r="M1371" i="10" s="1"/>
  <c r="J1372" i="10"/>
  <c r="L1372" i="10"/>
  <c r="M1372" i="10" s="1"/>
  <c r="J1373" i="10"/>
  <c r="L1373" i="10"/>
  <c r="M1373" i="10" s="1"/>
  <c r="J1374" i="10"/>
  <c r="L1374" i="10"/>
  <c r="M1374" i="10" s="1"/>
  <c r="J1375" i="10"/>
  <c r="L1375" i="10"/>
  <c r="N1375" i="10" s="1"/>
  <c r="J1376" i="10"/>
  <c r="L1376" i="10"/>
  <c r="M1376" i="10" s="1"/>
  <c r="J1377" i="10"/>
  <c r="L1377" i="10"/>
  <c r="M1377" i="10" s="1"/>
  <c r="J1378" i="10"/>
  <c r="L1378" i="10"/>
  <c r="M1378" i="10" s="1"/>
  <c r="J1379" i="10"/>
  <c r="L1379" i="10"/>
  <c r="M1379" i="10" s="1"/>
  <c r="J1380" i="10"/>
  <c r="L1380" i="10"/>
  <c r="M1380" i="10" s="1"/>
  <c r="J1381" i="10"/>
  <c r="L1381" i="10"/>
  <c r="M1381" i="10" s="1"/>
  <c r="J1382" i="10"/>
  <c r="L1382" i="10"/>
  <c r="M1382" i="10" s="1"/>
  <c r="J1383" i="10"/>
  <c r="L1383" i="10"/>
  <c r="M1383" i="10" s="1"/>
  <c r="J1384" i="10"/>
  <c r="L1384" i="10"/>
  <c r="M1384" i="10" s="1"/>
  <c r="J1385" i="10"/>
  <c r="L1385" i="10"/>
  <c r="M1385" i="10" s="1"/>
  <c r="J1386" i="10"/>
  <c r="L1386" i="10"/>
  <c r="M1386" i="10" s="1"/>
  <c r="J1387" i="10"/>
  <c r="L1387" i="10"/>
  <c r="M1387" i="10" s="1"/>
  <c r="J1388" i="10"/>
  <c r="L1388" i="10"/>
  <c r="M1388" i="10" s="1"/>
  <c r="J1389" i="10"/>
  <c r="L1389" i="10"/>
  <c r="M1389" i="10" s="1"/>
  <c r="J1390" i="10"/>
  <c r="L1390" i="10"/>
  <c r="M1390" i="10" s="1"/>
  <c r="J1391" i="10"/>
  <c r="L1391" i="10"/>
  <c r="M1391" i="10" s="1"/>
  <c r="J1392" i="10"/>
  <c r="L1392" i="10"/>
  <c r="M1392" i="10" s="1"/>
  <c r="J1393" i="10"/>
  <c r="L1393" i="10"/>
  <c r="M1393" i="10" s="1"/>
  <c r="J1394" i="10"/>
  <c r="L1394" i="10"/>
  <c r="M1394" i="10" s="1"/>
  <c r="J1395" i="10"/>
  <c r="L1395" i="10"/>
  <c r="N1395" i="10" s="1"/>
  <c r="J1396" i="10"/>
  <c r="L1396" i="10"/>
  <c r="M1396" i="10" s="1"/>
  <c r="J1397" i="10"/>
  <c r="L1397" i="10"/>
  <c r="M1397" i="10" s="1"/>
  <c r="J1398" i="10"/>
  <c r="L1398" i="10"/>
  <c r="M1398" i="10" s="1"/>
  <c r="J1399" i="10"/>
  <c r="L1399" i="10"/>
  <c r="M1399" i="10" s="1"/>
  <c r="J1400" i="10"/>
  <c r="L1400" i="10"/>
  <c r="M1400" i="10" s="1"/>
  <c r="J1401" i="10"/>
  <c r="L1401" i="10"/>
  <c r="M1401" i="10" s="1"/>
  <c r="J1402" i="10"/>
  <c r="L1402" i="10"/>
  <c r="M1402" i="10" s="1"/>
  <c r="J1403" i="10"/>
  <c r="L1403" i="10"/>
  <c r="M1403" i="10" s="1"/>
  <c r="J1404" i="10"/>
  <c r="L1404" i="10"/>
  <c r="M1404" i="10" s="1"/>
  <c r="J1405" i="10"/>
  <c r="L1405" i="10"/>
  <c r="M1405" i="10" s="1"/>
  <c r="J1406" i="10"/>
  <c r="L1406" i="10"/>
  <c r="M1406" i="10" s="1"/>
  <c r="J1407" i="10"/>
  <c r="L1407" i="10"/>
  <c r="M1407" i="10" s="1"/>
  <c r="J1408" i="10"/>
  <c r="L1408" i="10"/>
  <c r="M1408" i="10" s="1"/>
  <c r="J1409" i="10"/>
  <c r="L1409" i="10"/>
  <c r="M1409" i="10" s="1"/>
  <c r="J1410" i="10"/>
  <c r="L1410" i="10"/>
  <c r="M1410" i="10" s="1"/>
  <c r="J1411" i="10"/>
  <c r="L1411" i="10"/>
  <c r="M1411" i="10" s="1"/>
  <c r="J1412" i="10"/>
  <c r="L1412" i="10"/>
  <c r="M1412" i="10" s="1"/>
  <c r="J1413" i="10"/>
  <c r="L1413" i="10"/>
  <c r="M1413" i="10" s="1"/>
  <c r="J1414" i="10"/>
  <c r="L1414" i="10"/>
  <c r="M1414" i="10" s="1"/>
  <c r="J1415" i="10"/>
  <c r="L1415" i="10"/>
  <c r="N1415" i="10" s="1"/>
  <c r="J1416" i="10"/>
  <c r="L1416" i="10"/>
  <c r="M1416" i="10" s="1"/>
  <c r="J1417" i="10"/>
  <c r="L1417" i="10"/>
  <c r="M1417" i="10" s="1"/>
  <c r="J1418" i="10"/>
  <c r="L1418" i="10"/>
  <c r="M1418" i="10" s="1"/>
  <c r="J1419" i="10"/>
  <c r="L1419" i="10"/>
  <c r="M1419" i="10" s="1"/>
  <c r="J1420" i="10"/>
  <c r="L1420" i="10"/>
  <c r="M1420" i="10" s="1"/>
  <c r="J1421" i="10"/>
  <c r="L1421" i="10"/>
  <c r="M1421" i="10" s="1"/>
  <c r="J1422" i="10"/>
  <c r="L1422" i="10"/>
  <c r="M1422" i="10" s="1"/>
  <c r="J1423" i="10"/>
  <c r="L1423" i="10"/>
  <c r="M1423" i="10" s="1"/>
  <c r="J1424" i="10"/>
  <c r="L1424" i="10"/>
  <c r="M1424" i="10" s="1"/>
  <c r="J1425" i="10"/>
  <c r="L1425" i="10"/>
  <c r="M1425" i="10" s="1"/>
  <c r="J1426" i="10"/>
  <c r="L1426" i="10"/>
  <c r="M1426" i="10" s="1"/>
  <c r="J1427" i="10"/>
  <c r="L1427" i="10"/>
  <c r="M1427" i="10" s="1"/>
  <c r="J1428" i="10"/>
  <c r="L1428" i="10"/>
  <c r="M1428" i="10" s="1"/>
  <c r="J1429" i="10"/>
  <c r="L1429" i="10"/>
  <c r="M1429" i="10" s="1"/>
  <c r="J1430" i="10"/>
  <c r="L1430" i="10"/>
  <c r="M1430" i="10" s="1"/>
  <c r="J1431" i="10"/>
  <c r="L1431" i="10"/>
  <c r="M1431" i="10" s="1"/>
  <c r="J1432" i="10"/>
  <c r="L1432" i="10"/>
  <c r="M1432" i="10" s="1"/>
  <c r="J1433" i="10"/>
  <c r="L1433" i="10"/>
  <c r="M1433" i="10" s="1"/>
  <c r="J1434" i="10"/>
  <c r="L1434" i="10"/>
  <c r="M1434" i="10" s="1"/>
  <c r="J1435" i="10"/>
  <c r="L1435" i="10"/>
  <c r="N1435" i="10" s="1"/>
  <c r="J1436" i="10"/>
  <c r="L1436" i="10"/>
  <c r="M1436" i="10" s="1"/>
  <c r="J1437" i="10"/>
  <c r="L1437" i="10"/>
  <c r="M1437" i="10" s="1"/>
  <c r="J1438" i="10"/>
  <c r="L1438" i="10"/>
  <c r="M1438" i="10" s="1"/>
  <c r="J1439" i="10"/>
  <c r="L1439" i="10"/>
  <c r="M1439" i="10" s="1"/>
  <c r="J1440" i="10"/>
  <c r="L1440" i="10"/>
  <c r="M1440" i="10" s="1"/>
  <c r="J1441" i="10"/>
  <c r="L1441" i="10"/>
  <c r="M1441" i="10" s="1"/>
  <c r="J1442" i="10"/>
  <c r="L1442" i="10"/>
  <c r="M1442" i="10" s="1"/>
  <c r="J1443" i="10"/>
  <c r="L1443" i="10"/>
  <c r="M1443" i="10" s="1"/>
  <c r="J1444" i="10"/>
  <c r="L1444" i="10"/>
  <c r="M1444" i="10" s="1"/>
  <c r="J1445" i="10"/>
  <c r="L1445" i="10"/>
  <c r="M1445" i="10" s="1"/>
  <c r="J1446" i="10"/>
  <c r="L1446" i="10"/>
  <c r="M1446" i="10" s="1"/>
  <c r="J1447" i="10"/>
  <c r="L1447" i="10"/>
  <c r="M1447" i="10" s="1"/>
  <c r="J1448" i="10"/>
  <c r="L1448" i="10"/>
  <c r="M1448" i="10" s="1"/>
  <c r="J1449" i="10"/>
  <c r="L1449" i="10"/>
  <c r="M1449" i="10" s="1"/>
  <c r="J1450" i="10"/>
  <c r="L1450" i="10"/>
  <c r="M1450" i="10" s="1"/>
  <c r="J1451" i="10"/>
  <c r="L1451" i="10"/>
  <c r="M1451" i="10" s="1"/>
  <c r="J1452" i="10"/>
  <c r="L1452" i="10"/>
  <c r="M1452" i="10" s="1"/>
  <c r="J1453" i="10"/>
  <c r="L1453" i="10"/>
  <c r="M1453" i="10" s="1"/>
  <c r="J1454" i="10"/>
  <c r="L1454" i="10"/>
  <c r="M1454" i="10" s="1"/>
  <c r="J1455" i="10"/>
  <c r="L1455" i="10"/>
  <c r="N1455" i="10" s="1"/>
  <c r="J1456" i="10"/>
  <c r="L1456" i="10"/>
  <c r="M1456" i="10" s="1"/>
  <c r="J1457" i="10"/>
  <c r="L1457" i="10"/>
  <c r="M1457" i="10" s="1"/>
  <c r="J1458" i="10"/>
  <c r="L1458" i="10"/>
  <c r="M1458" i="10" s="1"/>
  <c r="J1459" i="10"/>
  <c r="L1459" i="10"/>
  <c r="M1459" i="10" s="1"/>
  <c r="J1460" i="10"/>
  <c r="L1460" i="10"/>
  <c r="M1460" i="10" s="1"/>
  <c r="J1461" i="10"/>
  <c r="L1461" i="10"/>
  <c r="M1461" i="10" s="1"/>
  <c r="J1462" i="10"/>
  <c r="L1462" i="10"/>
  <c r="M1462" i="10" s="1"/>
  <c r="J1463" i="10"/>
  <c r="L1463" i="10"/>
  <c r="M1463" i="10" s="1"/>
  <c r="J1464" i="10"/>
  <c r="L1464" i="10"/>
  <c r="M1464" i="10" s="1"/>
  <c r="J1465" i="10"/>
  <c r="L1465" i="10"/>
  <c r="M1465" i="10" s="1"/>
  <c r="J1466" i="10"/>
  <c r="L1466" i="10"/>
  <c r="M1466" i="10" s="1"/>
  <c r="J1467" i="10"/>
  <c r="L1467" i="10"/>
  <c r="M1467" i="10" s="1"/>
  <c r="J1468" i="10"/>
  <c r="L1468" i="10"/>
  <c r="M1468" i="10" s="1"/>
  <c r="J1469" i="10"/>
  <c r="L1469" i="10"/>
  <c r="M1469" i="10" s="1"/>
  <c r="J1470" i="10"/>
  <c r="L1470" i="10"/>
  <c r="M1470" i="10" s="1"/>
  <c r="J1471" i="10"/>
  <c r="L1471" i="10"/>
  <c r="M1471" i="10" s="1"/>
  <c r="J1472" i="10"/>
  <c r="L1472" i="10"/>
  <c r="M1472" i="10" s="1"/>
  <c r="J1473" i="10"/>
  <c r="L1473" i="10"/>
  <c r="M1473" i="10" s="1"/>
  <c r="J1474" i="10"/>
  <c r="L1474" i="10"/>
  <c r="M1474" i="10" s="1"/>
  <c r="J1475" i="10"/>
  <c r="L1475" i="10"/>
  <c r="N1475" i="10" s="1"/>
  <c r="J1476" i="10"/>
  <c r="L1476" i="10"/>
  <c r="M1476" i="10" s="1"/>
  <c r="J1477" i="10"/>
  <c r="L1477" i="10"/>
  <c r="M1477" i="10" s="1"/>
  <c r="J1478" i="10"/>
  <c r="L1478" i="10"/>
  <c r="M1478" i="10" s="1"/>
  <c r="J1479" i="10"/>
  <c r="L1479" i="10"/>
  <c r="M1479" i="10" s="1"/>
  <c r="J1480" i="10"/>
  <c r="L1480" i="10"/>
  <c r="M1480" i="10" s="1"/>
  <c r="J1481" i="10"/>
  <c r="L1481" i="10"/>
  <c r="M1481" i="10" s="1"/>
  <c r="J1482" i="10"/>
  <c r="L1482" i="10"/>
  <c r="M1482" i="10" s="1"/>
  <c r="J1483" i="10"/>
  <c r="L1483" i="10"/>
  <c r="M1483" i="10" s="1"/>
  <c r="J1484" i="10"/>
  <c r="L1484" i="10"/>
  <c r="M1484" i="10" s="1"/>
  <c r="J1485" i="10"/>
  <c r="L1485" i="10"/>
  <c r="M1485" i="10" s="1"/>
  <c r="J1486" i="10"/>
  <c r="L1486" i="10"/>
  <c r="M1486" i="10" s="1"/>
  <c r="J1487" i="10"/>
  <c r="L1487" i="10"/>
  <c r="M1487" i="10" s="1"/>
  <c r="J1488" i="10"/>
  <c r="L1488" i="10"/>
  <c r="M1488" i="10" s="1"/>
  <c r="J1489" i="10"/>
  <c r="L1489" i="10"/>
  <c r="M1489" i="10" s="1"/>
  <c r="J1490" i="10"/>
  <c r="L1490" i="10"/>
  <c r="M1490" i="10" s="1"/>
  <c r="J1491" i="10"/>
  <c r="L1491" i="10"/>
  <c r="M1491" i="10" s="1"/>
  <c r="J1492" i="10"/>
  <c r="L1492" i="10"/>
  <c r="M1492" i="10" s="1"/>
  <c r="J1493" i="10"/>
  <c r="L1493" i="10"/>
  <c r="M1493" i="10" s="1"/>
  <c r="J1494" i="10"/>
  <c r="L1494" i="10"/>
  <c r="M1494" i="10" s="1"/>
  <c r="J1495" i="10"/>
  <c r="L1495" i="10"/>
  <c r="N1495" i="10" s="1"/>
  <c r="J1496" i="10"/>
  <c r="L1496" i="10"/>
  <c r="M1496" i="10" s="1"/>
  <c r="J1497" i="10"/>
  <c r="L1497" i="10"/>
  <c r="M1497" i="10" s="1"/>
  <c r="J1498" i="10"/>
  <c r="L1498" i="10"/>
  <c r="M1498" i="10" s="1"/>
  <c r="J1499" i="10"/>
  <c r="L1499" i="10"/>
  <c r="M1499" i="10" s="1"/>
  <c r="J1500" i="10"/>
  <c r="L1500" i="10"/>
  <c r="M1500" i="10" s="1"/>
  <c r="J1501" i="10"/>
  <c r="L1501" i="10"/>
  <c r="M1501" i="10" s="1"/>
  <c r="J1502" i="10"/>
  <c r="L1502" i="10"/>
  <c r="M1502" i="10" s="1"/>
  <c r="J1503" i="10"/>
  <c r="L1503" i="10"/>
  <c r="M1503" i="10" s="1"/>
  <c r="J1504" i="10"/>
  <c r="L1504" i="10"/>
  <c r="M1504" i="10" s="1"/>
  <c r="J1505" i="10"/>
  <c r="L1505" i="10"/>
  <c r="M1505" i="10" s="1"/>
  <c r="J1506" i="10"/>
  <c r="L1506" i="10"/>
  <c r="M1506" i="10" s="1"/>
  <c r="J1507" i="10"/>
  <c r="L1507" i="10"/>
  <c r="M1507" i="10" s="1"/>
  <c r="J1508" i="10"/>
  <c r="L1508" i="10"/>
  <c r="M1508" i="10" s="1"/>
  <c r="J1509" i="10"/>
  <c r="L1509" i="10"/>
  <c r="M1509" i="10" s="1"/>
  <c r="J1510" i="10"/>
  <c r="L1510" i="10"/>
  <c r="M1510" i="10" s="1"/>
  <c r="J1511" i="10"/>
  <c r="L1511" i="10"/>
  <c r="M1511" i="10" s="1"/>
  <c r="J1512" i="10"/>
  <c r="L1512" i="10"/>
  <c r="M1512" i="10" s="1"/>
  <c r="J1513" i="10"/>
  <c r="L1513" i="10"/>
  <c r="M1513" i="10" s="1"/>
  <c r="J1514" i="10"/>
  <c r="L1514" i="10"/>
  <c r="M1514" i="10" s="1"/>
  <c r="J1515" i="10"/>
  <c r="L1515" i="10"/>
  <c r="N1515" i="10" s="1"/>
  <c r="J1516" i="10"/>
  <c r="L1516" i="10"/>
  <c r="M1516" i="10" s="1"/>
  <c r="J1517" i="10"/>
  <c r="L1517" i="10"/>
  <c r="M1517" i="10" s="1"/>
  <c r="J1518" i="10"/>
  <c r="L1518" i="10"/>
  <c r="M1518" i="10" s="1"/>
  <c r="J1519" i="10"/>
  <c r="L1519" i="10"/>
  <c r="M1519" i="10" s="1"/>
  <c r="J1520" i="10"/>
  <c r="L1520" i="10"/>
  <c r="M1520" i="10" s="1"/>
  <c r="J1521" i="10"/>
  <c r="L1521" i="10"/>
  <c r="M1521" i="10" s="1"/>
  <c r="J1522" i="10"/>
  <c r="L1522" i="10"/>
  <c r="M1522" i="10" s="1"/>
  <c r="J1523" i="10"/>
  <c r="L1523" i="10"/>
  <c r="M1523" i="10" s="1"/>
  <c r="J1524" i="10"/>
  <c r="L1524" i="10"/>
  <c r="M1524" i="10" s="1"/>
  <c r="J1525" i="10"/>
  <c r="L1525" i="10"/>
  <c r="M1525" i="10" s="1"/>
  <c r="J1526" i="10"/>
  <c r="L1526" i="10"/>
  <c r="M1526" i="10" s="1"/>
  <c r="J1527" i="10"/>
  <c r="L1527" i="10"/>
  <c r="M1527" i="10" s="1"/>
  <c r="J1528" i="10"/>
  <c r="L1528" i="10"/>
  <c r="M1528" i="10" s="1"/>
  <c r="J1529" i="10"/>
  <c r="L1529" i="10"/>
  <c r="M1529" i="10" s="1"/>
  <c r="J1530" i="10"/>
  <c r="L1530" i="10"/>
  <c r="M1530" i="10" s="1"/>
  <c r="J1531" i="10"/>
  <c r="L1531" i="10"/>
  <c r="M1531" i="10" s="1"/>
  <c r="J1532" i="10"/>
  <c r="L1532" i="10"/>
  <c r="M1532" i="10" s="1"/>
  <c r="J1533" i="10"/>
  <c r="L1533" i="10"/>
  <c r="M1533" i="10" s="1"/>
  <c r="J1534" i="10"/>
  <c r="L1534" i="10"/>
  <c r="M1534" i="10" s="1"/>
  <c r="J1535" i="10"/>
  <c r="L1535" i="10"/>
  <c r="N1535" i="10" s="1"/>
  <c r="J1536" i="10"/>
  <c r="L1536" i="10"/>
  <c r="M1536" i="10" s="1"/>
  <c r="J1537" i="10"/>
  <c r="L1537" i="10"/>
  <c r="M1537" i="10" s="1"/>
  <c r="J1538" i="10"/>
  <c r="L1538" i="10"/>
  <c r="M1538" i="10" s="1"/>
  <c r="J1539" i="10"/>
  <c r="L1539" i="10"/>
  <c r="M1539" i="10" s="1"/>
  <c r="J1540" i="10"/>
  <c r="L1540" i="10"/>
  <c r="M1540" i="10" s="1"/>
  <c r="J1541" i="10"/>
  <c r="L1541" i="10"/>
  <c r="M1541" i="10" s="1"/>
  <c r="J1542" i="10"/>
  <c r="L1542" i="10"/>
  <c r="M1542" i="10" s="1"/>
  <c r="J1543" i="10"/>
  <c r="L1543" i="10"/>
  <c r="M1543" i="10" s="1"/>
  <c r="J1544" i="10"/>
  <c r="L1544" i="10"/>
  <c r="M1544" i="10" s="1"/>
  <c r="J1545" i="10"/>
  <c r="L1545" i="10"/>
  <c r="M1545" i="10" s="1"/>
  <c r="J1546" i="10"/>
  <c r="L1546" i="10"/>
  <c r="M1546" i="10" s="1"/>
  <c r="J1547" i="10"/>
  <c r="L1547" i="10"/>
  <c r="M1547" i="10" s="1"/>
  <c r="J1548" i="10"/>
  <c r="L1548" i="10"/>
  <c r="M1548" i="10" s="1"/>
  <c r="J1549" i="10"/>
  <c r="L1549" i="10"/>
  <c r="M1549" i="10" s="1"/>
  <c r="J1550" i="10"/>
  <c r="L1550" i="10"/>
  <c r="M1550" i="10" s="1"/>
  <c r="J1551" i="10"/>
  <c r="L1551" i="10"/>
  <c r="M1551" i="10" s="1"/>
  <c r="J1552" i="10"/>
  <c r="L1552" i="10"/>
  <c r="M1552" i="10" s="1"/>
  <c r="J1553" i="10"/>
  <c r="L1553" i="10"/>
  <c r="M1553" i="10" s="1"/>
  <c r="J1554" i="10"/>
  <c r="L1554" i="10"/>
  <c r="M1554" i="10" s="1"/>
  <c r="J1555" i="10"/>
  <c r="L1555" i="10"/>
  <c r="N1555" i="10" s="1"/>
  <c r="J1556" i="10"/>
  <c r="L1556" i="10"/>
  <c r="M1556" i="10" s="1"/>
  <c r="J1557" i="10"/>
  <c r="L1557" i="10"/>
  <c r="M1557" i="10" s="1"/>
  <c r="J1558" i="10"/>
  <c r="L1558" i="10"/>
  <c r="M1558" i="10" s="1"/>
  <c r="J1559" i="10"/>
  <c r="L1559" i="10"/>
  <c r="M1559" i="10" s="1"/>
  <c r="J1560" i="10"/>
  <c r="L1560" i="10"/>
  <c r="M1560" i="10" s="1"/>
  <c r="J1561" i="10"/>
  <c r="L1561" i="10"/>
  <c r="M1561" i="10" s="1"/>
  <c r="L2" i="10"/>
  <c r="M2" i="10" s="1"/>
  <c r="J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2" i="10"/>
  <c r="E4" i="35"/>
  <c r="B5" i="19"/>
  <c r="E5" i="35"/>
  <c r="E5" i="41"/>
  <c r="E6" i="35"/>
  <c r="D5" i="19"/>
  <c r="D9" i="19"/>
  <c r="B9" i="19"/>
  <c r="E4" i="41"/>
  <c r="A1" i="18" l="1"/>
  <c r="B3" i="18"/>
  <c r="B4" i="18"/>
  <c r="B5" i="18"/>
  <c r="B6" i="18"/>
  <c r="B7" i="18"/>
  <c r="B2" i="18"/>
  <c r="N2" i="10"/>
  <c r="N1542" i="10"/>
  <c r="N1522" i="10"/>
  <c r="N1502" i="10"/>
  <c r="N1482" i="10"/>
  <c r="N1462" i="10"/>
  <c r="N1442" i="10"/>
  <c r="N1422" i="10"/>
  <c r="N1402" i="10"/>
  <c r="N1382" i="10"/>
  <c r="N1362" i="10"/>
  <c r="N1342" i="10"/>
  <c r="N1322" i="10"/>
  <c r="N1302" i="10"/>
  <c r="N1282" i="10"/>
  <c r="N1262" i="10"/>
  <c r="N1242" i="10"/>
  <c r="N1222" i="10"/>
  <c r="N1202" i="10"/>
  <c r="N1182" i="10"/>
  <c r="N1162" i="10"/>
  <c r="N1142" i="10"/>
  <c r="N1122" i="10"/>
  <c r="N1102" i="10"/>
  <c r="N1082" i="10"/>
  <c r="N1062" i="10"/>
  <c r="N1042" i="10"/>
  <c r="N1022" i="10"/>
  <c r="N1002" i="10"/>
  <c r="N982" i="10"/>
  <c r="N962" i="10"/>
  <c r="N942" i="10"/>
  <c r="N922" i="10"/>
  <c r="N902" i="10"/>
  <c r="N882" i="10"/>
  <c r="N862" i="10"/>
  <c r="N842" i="10"/>
  <c r="N822" i="10"/>
  <c r="N802" i="10"/>
  <c r="N782" i="10"/>
  <c r="N762" i="10"/>
  <c r="N742" i="10"/>
  <c r="N722" i="10"/>
  <c r="N702" i="10"/>
  <c r="N682" i="10"/>
  <c r="N662" i="10"/>
  <c r="N642" i="10"/>
  <c r="N622" i="10"/>
  <c r="N602" i="10"/>
  <c r="N582" i="10"/>
  <c r="N562" i="10"/>
  <c r="N542" i="10"/>
  <c r="N522" i="10"/>
  <c r="N502" i="10"/>
  <c r="N482" i="10"/>
  <c r="N462" i="10"/>
  <c r="N442" i="10"/>
  <c r="N422" i="10"/>
  <c r="N402" i="10"/>
  <c r="N382" i="10"/>
  <c r="N362" i="10"/>
  <c r="N342" i="10"/>
  <c r="N322" i="10"/>
  <c r="N302" i="10"/>
  <c r="N282" i="10"/>
  <c r="N262" i="10"/>
  <c r="N242" i="10"/>
  <c r="N222" i="10"/>
  <c r="N202" i="10"/>
  <c r="N182" i="10"/>
  <c r="N162" i="10"/>
  <c r="N142" i="10"/>
  <c r="N122" i="10"/>
  <c r="N102" i="10"/>
  <c r="N82" i="10"/>
  <c r="N62" i="10"/>
  <c r="N42" i="10"/>
  <c r="N22" i="10"/>
  <c r="N1561" i="10"/>
  <c r="N1541" i="10"/>
  <c r="N1521" i="10"/>
  <c r="N1501" i="10"/>
  <c r="N1481" i="10"/>
  <c r="N1461" i="10"/>
  <c r="N1441" i="10"/>
  <c r="N1421" i="10"/>
  <c r="N1401" i="10"/>
  <c r="N1381" i="10"/>
  <c r="N1361" i="10"/>
  <c r="N1341" i="10"/>
  <c r="N1321" i="10"/>
  <c r="N1301" i="10"/>
  <c r="N1281" i="10"/>
  <c r="N1261" i="10"/>
  <c r="N1241" i="10"/>
  <c r="N1221" i="10"/>
  <c r="N1201" i="10"/>
  <c r="N1181" i="10"/>
  <c r="N1161" i="10"/>
  <c r="N1141" i="10"/>
  <c r="N1121" i="10"/>
  <c r="N1101" i="10"/>
  <c r="N1081" i="10"/>
  <c r="N1061" i="10"/>
  <c r="N1041" i="10"/>
  <c r="N1021" i="10"/>
  <c r="N1001" i="10"/>
  <c r="N981" i="10"/>
  <c r="N961" i="10"/>
  <c r="N941" i="10"/>
  <c r="N921" i="10"/>
  <c r="N901" i="10"/>
  <c r="N881" i="10"/>
  <c r="N861" i="10"/>
  <c r="N841" i="10"/>
  <c r="N821" i="10"/>
  <c r="N801" i="10"/>
  <c r="N781" i="10"/>
  <c r="N741" i="10"/>
  <c r="N701" i="10"/>
  <c r="N681" i="10"/>
  <c r="N661" i="10"/>
  <c r="N641" i="10"/>
  <c r="N621" i="10"/>
  <c r="N601" i="10"/>
  <c r="N581" i="10"/>
  <c r="N541" i="10"/>
  <c r="N521" i="10"/>
  <c r="N501" i="10"/>
  <c r="N481" i="10"/>
  <c r="N461" i="10"/>
  <c r="N441" i="10"/>
  <c r="N421" i="10"/>
  <c r="N401" i="10"/>
  <c r="N361" i="10"/>
  <c r="N341" i="10"/>
  <c r="N321" i="10"/>
  <c r="N301" i="10"/>
  <c r="N281" i="10"/>
  <c r="N261" i="10"/>
  <c r="N241" i="10"/>
  <c r="N221" i="10"/>
  <c r="N201" i="10"/>
  <c r="N181" i="10"/>
  <c r="N161" i="10"/>
  <c r="N141" i="10"/>
  <c r="N121" i="10"/>
  <c r="N101" i="10"/>
  <c r="N81" i="10"/>
  <c r="N61" i="10"/>
  <c r="N41" i="10"/>
  <c r="N21" i="10"/>
  <c r="N1560" i="10"/>
  <c r="N1540" i="10"/>
  <c r="N1520" i="10"/>
  <c r="N1500" i="10"/>
  <c r="N1480" i="10"/>
  <c r="N1460" i="10"/>
  <c r="N1440" i="10"/>
  <c r="N1420" i="10"/>
  <c r="N1400" i="10"/>
  <c r="N1380" i="10"/>
  <c r="N1360" i="10"/>
  <c r="N1340" i="10"/>
  <c r="N1320" i="10"/>
  <c r="N1300" i="10"/>
  <c r="N1280" i="10"/>
  <c r="N1260" i="10"/>
  <c r="N1240" i="10"/>
  <c r="N1220" i="10"/>
  <c r="N1200" i="10"/>
  <c r="N1180" i="10"/>
  <c r="N1160" i="10"/>
  <c r="N1140" i="10"/>
  <c r="N1120" i="10"/>
  <c r="N1100" i="10"/>
  <c r="N1080" i="10"/>
  <c r="N1060" i="10"/>
  <c r="N1040" i="10"/>
  <c r="N1020" i="10"/>
  <c r="N1000" i="10"/>
  <c r="N980" i="10"/>
  <c r="N960" i="10"/>
  <c r="N940" i="10"/>
  <c r="N920" i="10"/>
  <c r="N900" i="10"/>
  <c r="N880" i="10"/>
  <c r="N860" i="10"/>
  <c r="N840" i="10"/>
  <c r="N820" i="10"/>
  <c r="N800" i="10"/>
  <c r="N780" i="10"/>
  <c r="N760" i="10"/>
  <c r="N740" i="10"/>
  <c r="N720" i="10"/>
  <c r="N700" i="10"/>
  <c r="N680" i="10"/>
  <c r="N660" i="10"/>
  <c r="N640" i="10"/>
  <c r="N620" i="10"/>
  <c r="N600" i="10"/>
  <c r="N580" i="10"/>
  <c r="N560" i="10"/>
  <c r="N540" i="10"/>
  <c r="N520" i="10"/>
  <c r="N500" i="10"/>
  <c r="N480" i="10"/>
  <c r="N460" i="10"/>
  <c r="N440" i="10"/>
  <c r="N420" i="10"/>
  <c r="N400" i="10"/>
  <c r="N360" i="10"/>
  <c r="N340" i="10"/>
  <c r="N320" i="10"/>
  <c r="N300" i="10"/>
  <c r="N240" i="10"/>
  <c r="N220" i="10"/>
  <c r="N200" i="10"/>
  <c r="N180" i="10"/>
  <c r="N160" i="10"/>
  <c r="N100" i="10"/>
  <c r="N80" i="10"/>
  <c r="N60" i="10"/>
  <c r="N40" i="10"/>
  <c r="N1559" i="10"/>
  <c r="N1539" i="10"/>
  <c r="N1519" i="10"/>
  <c r="N1499" i="10"/>
  <c r="N1479" i="10"/>
  <c r="N1459" i="10"/>
  <c r="N1439" i="10"/>
  <c r="N1419" i="10"/>
  <c r="N1399" i="10"/>
  <c r="N1379" i="10"/>
  <c r="N1359" i="10"/>
  <c r="N1339" i="10"/>
  <c r="N1319" i="10"/>
  <c r="N1299" i="10"/>
  <c r="N1279" i="10"/>
  <c r="N1259" i="10"/>
  <c r="N1239" i="10"/>
  <c r="N1219" i="10"/>
  <c r="N1199" i="10"/>
  <c r="N1179" i="10"/>
  <c r="N1159" i="10"/>
  <c r="N1139" i="10"/>
  <c r="N1119" i="10"/>
  <c r="N1099" i="10"/>
  <c r="N1079" i="10"/>
  <c r="N1059" i="10"/>
  <c r="N1039" i="10"/>
  <c r="N1019" i="10"/>
  <c r="N999" i="10"/>
  <c r="N979" i="10"/>
  <c r="N959" i="10"/>
  <c r="N939" i="10"/>
  <c r="N919" i="10"/>
  <c r="N899" i="10"/>
  <c r="N879" i="10"/>
  <c r="N859" i="10"/>
  <c r="N839" i="10"/>
  <c r="N819" i="10"/>
  <c r="N799" i="10"/>
  <c r="N779" i="10"/>
  <c r="N759" i="10"/>
  <c r="N739" i="10"/>
  <c r="N719" i="10"/>
  <c r="N699" i="10"/>
  <c r="N679" i="10"/>
  <c r="N659" i="10"/>
  <c r="N639" i="10"/>
  <c r="N619" i="10"/>
  <c r="N599" i="10"/>
  <c r="N579" i="10"/>
  <c r="N559" i="10"/>
  <c r="N539" i="10"/>
  <c r="N519" i="10"/>
  <c r="N499" i="10"/>
  <c r="N479" i="10"/>
  <c r="N459" i="10"/>
  <c r="N439" i="10"/>
  <c r="N419" i="10"/>
  <c r="N399" i="10"/>
  <c r="N379" i="10"/>
  <c r="N359" i="10"/>
  <c r="N339" i="10"/>
  <c r="N319" i="10"/>
  <c r="N299" i="10"/>
  <c r="N279" i="10"/>
  <c r="N259" i="10"/>
  <c r="N239" i="10"/>
  <c r="N219" i="10"/>
  <c r="N199" i="10"/>
  <c r="N179" i="10"/>
  <c r="N159" i="10"/>
  <c r="N139" i="10"/>
  <c r="N119" i="10"/>
  <c r="N99" i="10"/>
  <c r="N79" i="10"/>
  <c r="N59" i="10"/>
  <c r="N39" i="10"/>
  <c r="N1558" i="10"/>
  <c r="N1538" i="10"/>
  <c r="N1518" i="10"/>
  <c r="N1498" i="10"/>
  <c r="N1478" i="10"/>
  <c r="N1458" i="10"/>
  <c r="N1438" i="10"/>
  <c r="N1418" i="10"/>
  <c r="N1398" i="10"/>
  <c r="N1378" i="10"/>
  <c r="N1358" i="10"/>
  <c r="N1338" i="10"/>
  <c r="N1318" i="10"/>
  <c r="N1298" i="10"/>
  <c r="N1278" i="10"/>
  <c r="N1258" i="10"/>
  <c r="N1238" i="10"/>
  <c r="N1218" i="10"/>
  <c r="N1198" i="10"/>
  <c r="N1178" i="10"/>
  <c r="N1158" i="10"/>
  <c r="N1138" i="10"/>
  <c r="N1118" i="10"/>
  <c r="N1098" i="10"/>
  <c r="N1078" i="10"/>
  <c r="N1058" i="10"/>
  <c r="N1038" i="10"/>
  <c r="N1018" i="10"/>
  <c r="N998" i="10"/>
  <c r="N978" i="10"/>
  <c r="N958" i="10"/>
  <c r="N938" i="10"/>
  <c r="N918" i="10"/>
  <c r="N898" i="10"/>
  <c r="N878" i="10"/>
  <c r="N858" i="10"/>
  <c r="N838" i="10"/>
  <c r="N818" i="10"/>
  <c r="N798" i="10"/>
  <c r="N778" i="10"/>
  <c r="N758" i="10"/>
  <c r="N738" i="10"/>
  <c r="N718" i="10"/>
  <c r="N698" i="10"/>
  <c r="N678" i="10"/>
  <c r="N658" i="10"/>
  <c r="N638" i="10"/>
  <c r="N618" i="10"/>
  <c r="N598" i="10"/>
  <c r="N578" i="10"/>
  <c r="N558" i="10"/>
  <c r="N538" i="10"/>
  <c r="N518" i="10"/>
  <c r="N498" i="10"/>
  <c r="N478" i="10"/>
  <c r="N458" i="10"/>
  <c r="N438" i="10"/>
  <c r="N418" i="10"/>
  <c r="N398" i="10"/>
  <c r="N378" i="10"/>
  <c r="N358" i="10"/>
  <c r="N338" i="10"/>
  <c r="N318" i="10"/>
  <c r="N298" i="10"/>
  <c r="N278" i="10"/>
  <c r="N258" i="10"/>
  <c r="N238" i="10"/>
  <c r="N218" i="10"/>
  <c r="N198" i="10"/>
  <c r="N178" i="10"/>
  <c r="N158" i="10"/>
  <c r="N138" i="10"/>
  <c r="N118" i="10"/>
  <c r="N98" i="10"/>
  <c r="N78" i="10"/>
  <c r="N58" i="10"/>
  <c r="N38" i="10"/>
  <c r="N18" i="10"/>
  <c r="N1557" i="10"/>
  <c r="N1537" i="10"/>
  <c r="N1517" i="10"/>
  <c r="N1497" i="10"/>
  <c r="N1477" i="10"/>
  <c r="N1457" i="10"/>
  <c r="N1437" i="10"/>
  <c r="N1417" i="10"/>
  <c r="N1397" i="10"/>
  <c r="N1377" i="10"/>
  <c r="N1357" i="10"/>
  <c r="N1337" i="10"/>
  <c r="N1317" i="10"/>
  <c r="N1297" i="10"/>
  <c r="N1277" i="10"/>
  <c r="N1257" i="10"/>
  <c r="N1237" i="10"/>
  <c r="N1217" i="10"/>
  <c r="N1197" i="10"/>
  <c r="N1177" i="10"/>
  <c r="N1157" i="10"/>
  <c r="N1137" i="10"/>
  <c r="N1117" i="10"/>
  <c r="N1097" i="10"/>
  <c r="N1077" i="10"/>
  <c r="N1057" i="10"/>
  <c r="N1037" i="10"/>
  <c r="N1017" i="10"/>
  <c r="N997" i="10"/>
  <c r="N977" i="10"/>
  <c r="N957" i="10"/>
  <c r="N937" i="10"/>
  <c r="N917" i="10"/>
  <c r="N897" i="10"/>
  <c r="N877" i="10"/>
  <c r="N857" i="10"/>
  <c r="N837" i="10"/>
  <c r="N817" i="10"/>
  <c r="N797" i="10"/>
  <c r="N777" i="10"/>
  <c r="N757" i="10"/>
  <c r="N737" i="10"/>
  <c r="N717" i="10"/>
  <c r="N697" i="10"/>
  <c r="N677" i="10"/>
  <c r="N657" i="10"/>
  <c r="N637" i="10"/>
  <c r="N617" i="10"/>
  <c r="N597" i="10"/>
  <c r="N577" i="10"/>
  <c r="N557" i="10"/>
  <c r="N537" i="10"/>
  <c r="N517" i="10"/>
  <c r="N497" i="10"/>
  <c r="N477" i="10"/>
  <c r="N457" i="10"/>
  <c r="N437" i="10"/>
  <c r="N417" i="10"/>
  <c r="N397" i="10"/>
  <c r="N377" i="10"/>
  <c r="N357" i="10"/>
  <c r="N337" i="10"/>
  <c r="N317" i="10"/>
  <c r="N297" i="10"/>
  <c r="N277" i="10"/>
  <c r="N257" i="10"/>
  <c r="N237" i="10"/>
  <c r="N217" i="10"/>
  <c r="N197" i="10"/>
  <c r="N177" i="10"/>
  <c r="N157" i="10"/>
  <c r="N137" i="10"/>
  <c r="N117" i="10"/>
  <c r="N97" i="10"/>
  <c r="N77" i="10"/>
  <c r="N57" i="10"/>
  <c r="N37" i="10"/>
  <c r="N17" i="10"/>
  <c r="N1556" i="10"/>
  <c r="N1536" i="10"/>
  <c r="N1516" i="10"/>
  <c r="N1496" i="10"/>
  <c r="N1476" i="10"/>
  <c r="N1456" i="10"/>
  <c r="N1436" i="10"/>
  <c r="N1416" i="10"/>
  <c r="N1396" i="10"/>
  <c r="N1376" i="10"/>
  <c r="N1356" i="10"/>
  <c r="N1336" i="10"/>
  <c r="N1316" i="10"/>
  <c r="N1296" i="10"/>
  <c r="N1276" i="10"/>
  <c r="N1256" i="10"/>
  <c r="N1236" i="10"/>
  <c r="N1216" i="10"/>
  <c r="N1196" i="10"/>
  <c r="N1176" i="10"/>
  <c r="N1156" i="10"/>
  <c r="N1136" i="10"/>
  <c r="N1116" i="10"/>
  <c r="N1096" i="10"/>
  <c r="N1076" i="10"/>
  <c r="N1056" i="10"/>
  <c r="N1036" i="10"/>
  <c r="N1016" i="10"/>
  <c r="N996" i="10"/>
  <c r="N976" i="10"/>
  <c r="N956" i="10"/>
  <c r="N936" i="10"/>
  <c r="N916" i="10"/>
  <c r="N896" i="10"/>
  <c r="N876" i="10"/>
  <c r="N856" i="10"/>
  <c r="N836" i="10"/>
  <c r="N816" i="10"/>
  <c r="N796" i="10"/>
  <c r="N776" i="10"/>
  <c r="N756" i="10"/>
  <c r="N736" i="10"/>
  <c r="N716" i="10"/>
  <c r="N696" i="10"/>
  <c r="N676" i="10"/>
  <c r="N656" i="10"/>
  <c r="N636" i="10"/>
  <c r="N616" i="10"/>
  <c r="N596" i="10"/>
  <c r="N576" i="10"/>
  <c r="N556" i="10"/>
  <c r="N536" i="10"/>
  <c r="N516" i="10"/>
  <c r="N496" i="10"/>
  <c r="N476" i="10"/>
  <c r="N456" i="10"/>
  <c r="N436" i="10"/>
  <c r="N416" i="10"/>
  <c r="N396" i="10"/>
  <c r="N376" i="10"/>
  <c r="N356" i="10"/>
  <c r="N336" i="10"/>
  <c r="N316" i="10"/>
  <c r="N296" i="10"/>
  <c r="N276" i="10"/>
  <c r="N256" i="10"/>
  <c r="N236" i="10"/>
  <c r="N216" i="10"/>
  <c r="N196" i="10"/>
  <c r="N176" i="10"/>
  <c r="N156" i="10"/>
  <c r="N136" i="10"/>
  <c r="N116" i="10"/>
  <c r="N96" i="10"/>
  <c r="N76" i="10"/>
  <c r="N56" i="10"/>
  <c r="N36" i="10"/>
  <c r="N16" i="10"/>
  <c r="N1554" i="10"/>
  <c r="N1534" i="10"/>
  <c r="N1514" i="10"/>
  <c r="N1494" i="10"/>
  <c r="N1474" i="10"/>
  <c r="N1454" i="10"/>
  <c r="N1434" i="10"/>
  <c r="N1414" i="10"/>
  <c r="N1394" i="10"/>
  <c r="N1374" i="10"/>
  <c r="N1354" i="10"/>
  <c r="N1334" i="10"/>
  <c r="N1314" i="10"/>
  <c r="N1294" i="10"/>
  <c r="N1274" i="10"/>
  <c r="N1254" i="10"/>
  <c r="N1234" i="10"/>
  <c r="N1214" i="10"/>
  <c r="N1194" i="10"/>
  <c r="N1174" i="10"/>
  <c r="N1154" i="10"/>
  <c r="N1134" i="10"/>
  <c r="N1114" i="10"/>
  <c r="N1094" i="10"/>
  <c r="N1074" i="10"/>
  <c r="N1054" i="10"/>
  <c r="N1034" i="10"/>
  <c r="N1014" i="10"/>
  <c r="N994" i="10"/>
  <c r="N974" i="10"/>
  <c r="N954" i="10"/>
  <c r="N934" i="10"/>
  <c r="N914" i="10"/>
  <c r="N894" i="10"/>
  <c r="N874" i="10"/>
  <c r="N854" i="10"/>
  <c r="N834" i="10"/>
  <c r="N814" i="10"/>
  <c r="N794" i="10"/>
  <c r="N774" i="10"/>
  <c r="N754" i="10"/>
  <c r="N734" i="10"/>
  <c r="N714" i="10"/>
  <c r="N694" i="10"/>
  <c r="N674" i="10"/>
  <c r="N654" i="10"/>
  <c r="N634" i="10"/>
  <c r="N614" i="10"/>
  <c r="N594" i="10"/>
  <c r="N574" i="10"/>
  <c r="N554" i="10"/>
  <c r="N534" i="10"/>
  <c r="N514" i="10"/>
  <c r="N494" i="10"/>
  <c r="N474" i="10"/>
  <c r="N454" i="10"/>
  <c r="N434" i="10"/>
  <c r="N414" i="10"/>
  <c r="N394" i="10"/>
  <c r="N374" i="10"/>
  <c r="N354" i="10"/>
  <c r="N334" i="10"/>
  <c r="N314" i="10"/>
  <c r="N294" i="10"/>
  <c r="N274" i="10"/>
  <c r="N254" i="10"/>
  <c r="N234" i="10"/>
  <c r="N214" i="10"/>
  <c r="N194" i="10"/>
  <c r="N174" i="10"/>
  <c r="N154" i="10"/>
  <c r="N134" i="10"/>
  <c r="N114" i="10"/>
  <c r="N94" i="10"/>
  <c r="N74" i="10"/>
  <c r="N54" i="10"/>
  <c r="N34" i="10"/>
  <c r="N14" i="10"/>
  <c r="N1553" i="10"/>
  <c r="N1533" i="10"/>
  <c r="N1513" i="10"/>
  <c r="N1493" i="10"/>
  <c r="N1473" i="10"/>
  <c r="N1453" i="10"/>
  <c r="N1433" i="10"/>
  <c r="N1413" i="10"/>
  <c r="N1393" i="10"/>
  <c r="N1373" i="10"/>
  <c r="N1353" i="10"/>
  <c r="N1333" i="10"/>
  <c r="N1313" i="10"/>
  <c r="N1293" i="10"/>
  <c r="N1273" i="10"/>
  <c r="N1253" i="10"/>
  <c r="N1233" i="10"/>
  <c r="N1213" i="10"/>
  <c r="N1193" i="10"/>
  <c r="N1173" i="10"/>
  <c r="N1153" i="10"/>
  <c r="N1133" i="10"/>
  <c r="N1113" i="10"/>
  <c r="N1093" i="10"/>
  <c r="N1073" i="10"/>
  <c r="N1053" i="10"/>
  <c r="N1033" i="10"/>
  <c r="N1013" i="10"/>
  <c r="N993" i="10"/>
  <c r="N973" i="10"/>
  <c r="N953" i="10"/>
  <c r="N933" i="10"/>
  <c r="N913" i="10"/>
  <c r="N893" i="10"/>
  <c r="N873" i="10"/>
  <c r="N853" i="10"/>
  <c r="N833" i="10"/>
  <c r="N813" i="10"/>
  <c r="N793" i="10"/>
  <c r="N773" i="10"/>
  <c r="N753" i="10"/>
  <c r="N733" i="10"/>
  <c r="N713" i="10"/>
  <c r="N693" i="10"/>
  <c r="N673" i="10"/>
  <c r="N653" i="10"/>
  <c r="N633" i="10"/>
  <c r="N613" i="10"/>
  <c r="N593" i="10"/>
  <c r="N573" i="10"/>
  <c r="N553" i="10"/>
  <c r="N533" i="10"/>
  <c r="N513" i="10"/>
  <c r="N493" i="10"/>
  <c r="N473" i="10"/>
  <c r="N453" i="10"/>
  <c r="N433" i="10"/>
  <c r="N413" i="10"/>
  <c r="N393" i="10"/>
  <c r="N373" i="10"/>
  <c r="N353" i="10"/>
  <c r="N333" i="10"/>
  <c r="N313" i="10"/>
  <c r="N293" i="10"/>
  <c r="N273" i="10"/>
  <c r="N253" i="10"/>
  <c r="N233" i="10"/>
  <c r="N213" i="10"/>
  <c r="N193" i="10"/>
  <c r="N173" i="10"/>
  <c r="N153" i="10"/>
  <c r="N133" i="10"/>
  <c r="N113" i="10"/>
  <c r="N93" i="10"/>
  <c r="N73" i="10"/>
  <c r="N53" i="10"/>
  <c r="N33" i="10"/>
  <c r="N13" i="10"/>
  <c r="N1552" i="10"/>
  <c r="N1532" i="10"/>
  <c r="N1512" i="10"/>
  <c r="N1492" i="10"/>
  <c r="N1472" i="10"/>
  <c r="N1452" i="10"/>
  <c r="N1432" i="10"/>
  <c r="N1412" i="10"/>
  <c r="N1392" i="10"/>
  <c r="N1372" i="10"/>
  <c r="N1352" i="10"/>
  <c r="N1332" i="10"/>
  <c r="N1312" i="10"/>
  <c r="N1292" i="10"/>
  <c r="N1272" i="10"/>
  <c r="N1252" i="10"/>
  <c r="N1232" i="10"/>
  <c r="N1212" i="10"/>
  <c r="N1192" i="10"/>
  <c r="N1172" i="10"/>
  <c r="N1152" i="10"/>
  <c r="N1132" i="10"/>
  <c r="N1112" i="10"/>
  <c r="N1092" i="10"/>
  <c r="N1072" i="10"/>
  <c r="N1052" i="10"/>
  <c r="N1032" i="10"/>
  <c r="N1012" i="10"/>
  <c r="N992" i="10"/>
  <c r="N972" i="10"/>
  <c r="N952" i="10"/>
  <c r="N932" i="10"/>
  <c r="N912" i="10"/>
  <c r="N892" i="10"/>
  <c r="N872" i="10"/>
  <c r="N852" i="10"/>
  <c r="N832" i="10"/>
  <c r="N812" i="10"/>
  <c r="N792" i="10"/>
  <c r="N772" i="10"/>
  <c r="N752" i="10"/>
  <c r="N732" i="10"/>
  <c r="N712" i="10"/>
  <c r="N692" i="10"/>
  <c r="N672" i="10"/>
  <c r="N652" i="10"/>
  <c r="N632" i="10"/>
  <c r="N612" i="10"/>
  <c r="N592" i="10"/>
  <c r="N572" i="10"/>
  <c r="N552" i="10"/>
  <c r="N532" i="10"/>
  <c r="N512" i="10"/>
  <c r="N492" i="10"/>
  <c r="N472" i="10"/>
  <c r="N452" i="10"/>
  <c r="N432" i="10"/>
  <c r="N412" i="10"/>
  <c r="N392" i="10"/>
  <c r="N372" i="10"/>
  <c r="N352" i="10"/>
  <c r="N332" i="10"/>
  <c r="N312" i="10"/>
  <c r="N292" i="10"/>
  <c r="N272" i="10"/>
  <c r="N252" i="10"/>
  <c r="N232" i="10"/>
  <c r="N212" i="10"/>
  <c r="N192" i="10"/>
  <c r="N172" i="10"/>
  <c r="N152" i="10"/>
  <c r="N132" i="10"/>
  <c r="N112" i="10"/>
  <c r="N92" i="10"/>
  <c r="N72" i="10"/>
  <c r="N52" i="10"/>
  <c r="N32" i="10"/>
  <c r="N12" i="10"/>
  <c r="N1551" i="10"/>
  <c r="N1531" i="10"/>
  <c r="N1511" i="10"/>
  <c r="N1491" i="10"/>
  <c r="N1471" i="10"/>
  <c r="N1451" i="10"/>
  <c r="N1431" i="10"/>
  <c r="N1411" i="10"/>
  <c r="N1391" i="10"/>
  <c r="N1371" i="10"/>
  <c r="N1351" i="10"/>
  <c r="N1331" i="10"/>
  <c r="N1311" i="10"/>
  <c r="N1291" i="10"/>
  <c r="N1271" i="10"/>
  <c r="N1251" i="10"/>
  <c r="N1231" i="10"/>
  <c r="N1211" i="10"/>
  <c r="N1191" i="10"/>
  <c r="N1171" i="10"/>
  <c r="N1151" i="10"/>
  <c r="N1131" i="10"/>
  <c r="N1111" i="10"/>
  <c r="N1091" i="10"/>
  <c r="N1071" i="10"/>
  <c r="N1051" i="10"/>
  <c r="N1031" i="10"/>
  <c r="N1011" i="10"/>
  <c r="N991" i="10"/>
  <c r="N971" i="10"/>
  <c r="N951" i="10"/>
  <c r="N931" i="10"/>
  <c r="N911" i="10"/>
  <c r="N891" i="10"/>
  <c r="N871" i="10"/>
  <c r="N851" i="10"/>
  <c r="N831" i="10"/>
  <c r="N811" i="10"/>
  <c r="N791" i="10"/>
  <c r="N771" i="10"/>
  <c r="N751" i="10"/>
  <c r="N731" i="10"/>
  <c r="N711" i="10"/>
  <c r="N691" i="10"/>
  <c r="N671" i="10"/>
  <c r="N651" i="10"/>
  <c r="N631" i="10"/>
  <c r="N611" i="10"/>
  <c r="N591" i="10"/>
  <c r="N571" i="10"/>
  <c r="N551" i="10"/>
  <c r="N531" i="10"/>
  <c r="N511" i="10"/>
  <c r="N491" i="10"/>
  <c r="N471" i="10"/>
  <c r="N451" i="10"/>
  <c r="N431" i="10"/>
  <c r="N411" i="10"/>
  <c r="N391" i="10"/>
  <c r="N371" i="10"/>
  <c r="N351" i="10"/>
  <c r="N331" i="10"/>
  <c r="N311" i="10"/>
  <c r="N291" i="10"/>
  <c r="N271" i="10"/>
  <c r="N251" i="10"/>
  <c r="N231" i="10"/>
  <c r="N211" i="10"/>
  <c r="N191" i="10"/>
  <c r="N171" i="10"/>
  <c r="N151" i="10"/>
  <c r="N131" i="10"/>
  <c r="N111" i="10"/>
  <c r="N91" i="10"/>
  <c r="N71" i="10"/>
  <c r="N51" i="10"/>
  <c r="N31" i="10"/>
  <c r="N11" i="10"/>
  <c r="N1550" i="10"/>
  <c r="N1530" i="10"/>
  <c r="N1510" i="10"/>
  <c r="N1490" i="10"/>
  <c r="N1470" i="10"/>
  <c r="N1450" i="10"/>
  <c r="N1430" i="10"/>
  <c r="N1410" i="10"/>
  <c r="N1390" i="10"/>
  <c r="N1370" i="10"/>
  <c r="N1350" i="10"/>
  <c r="N1330" i="10"/>
  <c r="N1310" i="10"/>
  <c r="N1290" i="10"/>
  <c r="N1270" i="10"/>
  <c r="N1250" i="10"/>
  <c r="N1230" i="10"/>
  <c r="N1210" i="10"/>
  <c r="N1190" i="10"/>
  <c r="N1170" i="10"/>
  <c r="N1150" i="10"/>
  <c r="N1130" i="10"/>
  <c r="N1110" i="10"/>
  <c r="N1090" i="10"/>
  <c r="N1070" i="10"/>
  <c r="N1050" i="10"/>
  <c r="N1030" i="10"/>
  <c r="N1010" i="10"/>
  <c r="N990" i="10"/>
  <c r="N970" i="10"/>
  <c r="N950" i="10"/>
  <c r="N930" i="10"/>
  <c r="N910" i="10"/>
  <c r="N890" i="10"/>
  <c r="N870" i="10"/>
  <c r="N850" i="10"/>
  <c r="N830" i="10"/>
  <c r="N810" i="10"/>
  <c r="N790" i="10"/>
  <c r="N770" i="10"/>
  <c r="N750" i="10"/>
  <c r="N730" i="10"/>
  <c r="N710" i="10"/>
  <c r="N690" i="10"/>
  <c r="N670" i="10"/>
  <c r="N650" i="10"/>
  <c r="N630" i="10"/>
  <c r="N610" i="10"/>
  <c r="N590" i="10"/>
  <c r="N570" i="10"/>
  <c r="N550" i="10"/>
  <c r="N530" i="10"/>
  <c r="N510" i="10"/>
  <c r="N490" i="10"/>
  <c r="N470" i="10"/>
  <c r="N450" i="10"/>
  <c r="N430" i="10"/>
  <c r="N410" i="10"/>
  <c r="N390" i="10"/>
  <c r="N370" i="10"/>
  <c r="N350" i="10"/>
  <c r="N330" i="10"/>
  <c r="N310" i="10"/>
  <c r="N290" i="10"/>
  <c r="N270" i="10"/>
  <c r="N250" i="10"/>
  <c r="N230" i="10"/>
  <c r="N210" i="10"/>
  <c r="N190" i="10"/>
  <c r="N170" i="10"/>
  <c r="N150" i="10"/>
  <c r="N130" i="10"/>
  <c r="N110" i="10"/>
  <c r="N90" i="10"/>
  <c r="N70" i="10"/>
  <c r="N50" i="10"/>
  <c r="N30" i="10"/>
  <c r="N10" i="10"/>
  <c r="B2" i="11"/>
  <c r="N1549" i="10"/>
  <c r="N1529" i="10"/>
  <c r="N1509" i="10"/>
  <c r="N1489" i="10"/>
  <c r="N1469" i="10"/>
  <c r="N1449" i="10"/>
  <c r="N1429" i="10"/>
  <c r="N1409" i="10"/>
  <c r="N1389" i="10"/>
  <c r="N1369" i="10"/>
  <c r="N1349" i="10"/>
  <c r="N1329" i="10"/>
  <c r="N1309" i="10"/>
  <c r="N1289" i="10"/>
  <c r="N1269" i="10"/>
  <c r="N1249" i="10"/>
  <c r="N1229" i="10"/>
  <c r="N1209" i="10"/>
  <c r="N1189" i="10"/>
  <c r="N1169" i="10"/>
  <c r="N1149" i="10"/>
  <c r="N1129" i="10"/>
  <c r="N1109" i="10"/>
  <c r="N1089" i="10"/>
  <c r="N1069" i="10"/>
  <c r="N1049" i="10"/>
  <c r="N1029" i="10"/>
  <c r="N1009" i="10"/>
  <c r="N989" i="10"/>
  <c r="N969" i="10"/>
  <c r="N949" i="10"/>
  <c r="N929" i="10"/>
  <c r="N909" i="10"/>
  <c r="N889" i="10"/>
  <c r="N869" i="10"/>
  <c r="N849" i="10"/>
  <c r="N829" i="10"/>
  <c r="N809" i="10"/>
  <c r="N789" i="10"/>
  <c r="N769" i="10"/>
  <c r="N749" i="10"/>
  <c r="N729" i="10"/>
  <c r="N709" i="10"/>
  <c r="N689" i="10"/>
  <c r="N669" i="10"/>
  <c r="N649" i="10"/>
  <c r="N629" i="10"/>
  <c r="N609" i="10"/>
  <c r="N589" i="10"/>
  <c r="N569" i="10"/>
  <c r="N549" i="10"/>
  <c r="N529" i="10"/>
  <c r="N509" i="10"/>
  <c r="N489" i="10"/>
  <c r="N469" i="10"/>
  <c r="N449" i="10"/>
  <c r="N429" i="10"/>
  <c r="N409" i="10"/>
  <c r="N389" i="10"/>
  <c r="N369" i="10"/>
  <c r="N349" i="10"/>
  <c r="N329" i="10"/>
  <c r="N309" i="10"/>
  <c r="N289" i="10"/>
  <c r="N269" i="10"/>
  <c r="N249" i="10"/>
  <c r="N229" i="10"/>
  <c r="N209" i="10"/>
  <c r="N189" i="10"/>
  <c r="N169" i="10"/>
  <c r="N149" i="10"/>
  <c r="N129" i="10"/>
  <c r="N109" i="10"/>
  <c r="N89" i="10"/>
  <c r="N69" i="10"/>
  <c r="N49" i="10"/>
  <c r="N29" i="10"/>
  <c r="N9" i="10"/>
  <c r="N1548" i="10"/>
  <c r="N1528" i="10"/>
  <c r="N1508" i="10"/>
  <c r="N1488" i="10"/>
  <c r="N1468" i="10"/>
  <c r="N1448" i="10"/>
  <c r="N1428" i="10"/>
  <c r="N1408" i="10"/>
  <c r="N1388" i="10"/>
  <c r="N1368" i="10"/>
  <c r="N1348" i="10"/>
  <c r="N1328" i="10"/>
  <c r="N1308" i="10"/>
  <c r="N1288" i="10"/>
  <c r="N1268" i="10"/>
  <c r="N1248" i="10"/>
  <c r="N1228" i="10"/>
  <c r="N1208" i="10"/>
  <c r="N1188" i="10"/>
  <c r="N1168" i="10"/>
  <c r="N1148" i="10"/>
  <c r="N1128" i="10"/>
  <c r="N1108" i="10"/>
  <c r="N1088" i="10"/>
  <c r="N1068" i="10"/>
  <c r="N1048" i="10"/>
  <c r="N1028" i="10"/>
  <c r="N1008" i="10"/>
  <c r="N988" i="10"/>
  <c r="N968" i="10"/>
  <c r="N948" i="10"/>
  <c r="N928" i="10"/>
  <c r="N908" i="10"/>
  <c r="N888" i="10"/>
  <c r="N868" i="10"/>
  <c r="N848" i="10"/>
  <c r="N828" i="10"/>
  <c r="N808" i="10"/>
  <c r="N788" i="10"/>
  <c r="N768" i="10"/>
  <c r="N748" i="10"/>
  <c r="N728" i="10"/>
  <c r="N708" i="10"/>
  <c r="N688" i="10"/>
  <c r="N668" i="10"/>
  <c r="N648" i="10"/>
  <c r="N628" i="10"/>
  <c r="N608" i="10"/>
  <c r="N588" i="10"/>
  <c r="N568" i="10"/>
  <c r="N548" i="10"/>
  <c r="N528" i="10"/>
  <c r="N508" i="10"/>
  <c r="N488" i="10"/>
  <c r="N468" i="10"/>
  <c r="N448" i="10"/>
  <c r="N428" i="10"/>
  <c r="N408" i="10"/>
  <c r="N388" i="10"/>
  <c r="N368" i="10"/>
  <c r="N348" i="10"/>
  <c r="N328" i="10"/>
  <c r="N308" i="10"/>
  <c r="N288" i="10"/>
  <c r="N268" i="10"/>
  <c r="N248" i="10"/>
  <c r="N228" i="10"/>
  <c r="N208" i="10"/>
  <c r="N188" i="10"/>
  <c r="N168" i="10"/>
  <c r="N148" i="10"/>
  <c r="N128" i="10"/>
  <c r="N108" i="10"/>
  <c r="N88" i="10"/>
  <c r="N68" i="10"/>
  <c r="N48" i="10"/>
  <c r="N28" i="10"/>
  <c r="N8" i="10"/>
  <c r="N1547" i="10"/>
  <c r="N1527" i="10"/>
  <c r="N1507" i="10"/>
  <c r="N1487" i="10"/>
  <c r="N1467" i="10"/>
  <c r="N1447" i="10"/>
  <c r="N1427" i="10"/>
  <c r="N1407" i="10"/>
  <c r="N1387" i="10"/>
  <c r="N1367" i="10"/>
  <c r="N1347" i="10"/>
  <c r="N1327" i="10"/>
  <c r="N1307" i="10"/>
  <c r="N1287" i="10"/>
  <c r="N1267" i="10"/>
  <c r="N1247" i="10"/>
  <c r="N1227" i="10"/>
  <c r="N1207" i="10"/>
  <c r="N1187" i="10"/>
  <c r="N1167" i="10"/>
  <c r="N1147" i="10"/>
  <c r="N1127" i="10"/>
  <c r="N1107" i="10"/>
  <c r="N1087" i="10"/>
  <c r="N1067" i="10"/>
  <c r="N1047" i="10"/>
  <c r="N1027" i="10"/>
  <c r="N1007" i="10"/>
  <c r="N987" i="10"/>
  <c r="N967" i="10"/>
  <c r="N767" i="10"/>
  <c r="N567" i="10"/>
  <c r="N147" i="10"/>
  <c r="N127" i="10"/>
  <c r="N7" i="10"/>
  <c r="N1546" i="10"/>
  <c r="N1526" i="10"/>
  <c r="N1506" i="10"/>
  <c r="N1486" i="10"/>
  <c r="N1466" i="10"/>
  <c r="N1446" i="10"/>
  <c r="N1426" i="10"/>
  <c r="N1406" i="10"/>
  <c r="N1386" i="10"/>
  <c r="N1366" i="10"/>
  <c r="N1346" i="10"/>
  <c r="N1326" i="10"/>
  <c r="N1306" i="10"/>
  <c r="N1286" i="10"/>
  <c r="N1266" i="10"/>
  <c r="N1246" i="10"/>
  <c r="N1226" i="10"/>
  <c r="N1206" i="10"/>
  <c r="N1186" i="10"/>
  <c r="N1166" i="10"/>
  <c r="N1146" i="10"/>
  <c r="N1126" i="10"/>
  <c r="N1106" i="10"/>
  <c r="N1086" i="10"/>
  <c r="N1066" i="10"/>
  <c r="N1046" i="10"/>
  <c r="N1026" i="10"/>
  <c r="N1006" i="10"/>
  <c r="N986" i="10"/>
  <c r="N966" i="10"/>
  <c r="N946" i="10"/>
  <c r="N926" i="10"/>
  <c r="N906" i="10"/>
  <c r="N886" i="10"/>
  <c r="N866" i="10"/>
  <c r="N846" i="10"/>
  <c r="N826" i="10"/>
  <c r="N806" i="10"/>
  <c r="N786" i="10"/>
  <c r="N766" i="10"/>
  <c r="N746" i="10"/>
  <c r="N726" i="10"/>
  <c r="N706" i="10"/>
  <c r="N686" i="10"/>
  <c r="N666" i="10"/>
  <c r="N646" i="10"/>
  <c r="N626" i="10"/>
  <c r="N606" i="10"/>
  <c r="N586" i="10"/>
  <c r="N566" i="10"/>
  <c r="N546" i="10"/>
  <c r="N526" i="10"/>
  <c r="N506" i="10"/>
  <c r="N486" i="10"/>
  <c r="N466" i="10"/>
  <c r="N446" i="10"/>
  <c r="N426" i="10"/>
  <c r="N406" i="10"/>
  <c r="N386" i="10"/>
  <c r="N366" i="10"/>
  <c r="N346" i="10"/>
  <c r="N326" i="10"/>
  <c r="N306" i="10"/>
  <c r="N286" i="10"/>
  <c r="N266" i="10"/>
  <c r="N246" i="10"/>
  <c r="N226" i="10"/>
  <c r="N206" i="10"/>
  <c r="N186" i="10"/>
  <c r="N166" i="10"/>
  <c r="N146" i="10"/>
  <c r="N126" i="10"/>
  <c r="N106" i="10"/>
  <c r="N86" i="10"/>
  <c r="N66" i="10"/>
  <c r="N46" i="10"/>
  <c r="N26" i="10"/>
  <c r="N6" i="10"/>
  <c r="N1545" i="10"/>
  <c r="N1525" i="10"/>
  <c r="N1505" i="10"/>
  <c r="N1485" i="10"/>
  <c r="N1465" i="10"/>
  <c r="N1445" i="10"/>
  <c r="N1425" i="10"/>
  <c r="N1405" i="10"/>
  <c r="N1385" i="10"/>
  <c r="N1365" i="10"/>
  <c r="N1345" i="10"/>
  <c r="N1325" i="10"/>
  <c r="N1305" i="10"/>
  <c r="N1285" i="10"/>
  <c r="N1265" i="10"/>
  <c r="N1245" i="10"/>
  <c r="N1225" i="10"/>
  <c r="N1205" i="10"/>
  <c r="N1185" i="10"/>
  <c r="N1165" i="10"/>
  <c r="N1145" i="10"/>
  <c r="N1125" i="10"/>
  <c r="N1105" i="10"/>
  <c r="N1085" i="10"/>
  <c r="N1065" i="10"/>
  <c r="N1045" i="10"/>
  <c r="N1025" i="10"/>
  <c r="N1005" i="10"/>
  <c r="N985" i="10"/>
  <c r="N965" i="10"/>
  <c r="N945" i="10"/>
  <c r="N925" i="10"/>
  <c r="N905" i="10"/>
  <c r="N885" i="10"/>
  <c r="N865" i="10"/>
  <c r="N845" i="10"/>
  <c r="N825" i="10"/>
  <c r="N805" i="10"/>
  <c r="N785" i="10"/>
  <c r="N765" i="10"/>
  <c r="N745" i="10"/>
  <c r="N725" i="10"/>
  <c r="N705" i="10"/>
  <c r="N685" i="10"/>
  <c r="N665" i="10"/>
  <c r="N645" i="10"/>
  <c r="N625" i="10"/>
  <c r="N605" i="10"/>
  <c r="N585" i="10"/>
  <c r="N565" i="10"/>
  <c r="N545" i="10"/>
  <c r="N525" i="10"/>
  <c r="N505" i="10"/>
  <c r="N485" i="10"/>
  <c r="N465" i="10"/>
  <c r="N445" i="10"/>
  <c r="N425" i="10"/>
  <c r="N405" i="10"/>
  <c r="N385" i="10"/>
  <c r="N365" i="10"/>
  <c r="N345" i="10"/>
  <c r="N325" i="10"/>
  <c r="N305" i="10"/>
  <c r="N285" i="10"/>
  <c r="N265" i="10"/>
  <c r="N245" i="10"/>
  <c r="N225" i="10"/>
  <c r="N205" i="10"/>
  <c r="N185" i="10"/>
  <c r="N165" i="10"/>
  <c r="N145" i="10"/>
  <c r="N125" i="10"/>
  <c r="N105" i="10"/>
  <c r="N85" i="10"/>
  <c r="N65" i="10"/>
  <c r="N1544" i="10"/>
  <c r="N1524" i="10"/>
  <c r="N1504" i="10"/>
  <c r="N1484" i="10"/>
  <c r="N1464" i="10"/>
  <c r="N1444" i="10"/>
  <c r="N1424" i="10"/>
  <c r="N1404" i="10"/>
  <c r="N1384" i="10"/>
  <c r="N1364" i="10"/>
  <c r="N1344" i="10"/>
  <c r="N1324" i="10"/>
  <c r="N1304" i="10"/>
  <c r="N1284" i="10"/>
  <c r="N1264" i="10"/>
  <c r="N1244" i="10"/>
  <c r="N1224" i="10"/>
  <c r="N1204" i="10"/>
  <c r="N1184" i="10"/>
  <c r="N1164" i="10"/>
  <c r="N1144" i="10"/>
  <c r="N1124" i="10"/>
  <c r="N1104" i="10"/>
  <c r="N1084" i="10"/>
  <c r="N1064" i="10"/>
  <c r="N1044" i="10"/>
  <c r="N1024" i="10"/>
  <c r="N1004" i="10"/>
  <c r="N984" i="10"/>
  <c r="N964" i="10"/>
  <c r="N944" i="10"/>
  <c r="N924" i="10"/>
  <c r="N904" i="10"/>
  <c r="N884" i="10"/>
  <c r="N864" i="10"/>
  <c r="N844" i="10"/>
  <c r="N824" i="10"/>
  <c r="N804" i="10"/>
  <c r="N784" i="10"/>
  <c r="N764" i="10"/>
  <c r="N744" i="10"/>
  <c r="N724" i="10"/>
  <c r="N704" i="10"/>
  <c r="N684" i="10"/>
  <c r="N664" i="10"/>
  <c r="N644" i="10"/>
  <c r="N624" i="10"/>
  <c r="N604" i="10"/>
  <c r="N584" i="10"/>
  <c r="N564" i="10"/>
  <c r="N544" i="10"/>
  <c r="N524" i="10"/>
  <c r="N504" i="10"/>
  <c r="N484" i="10"/>
  <c r="N464" i="10"/>
  <c r="N444" i="10"/>
  <c r="N424" i="10"/>
  <c r="N404" i="10"/>
  <c r="N384" i="10"/>
  <c r="N364" i="10"/>
  <c r="N344" i="10"/>
  <c r="N324" i="10"/>
  <c r="N304" i="10"/>
  <c r="N284" i="10"/>
  <c r="N264" i="10"/>
  <c r="N244" i="10"/>
  <c r="N224" i="10"/>
  <c r="N204" i="10"/>
  <c r="N184" i="10"/>
  <c r="N164" i="10"/>
  <c r="N144" i="10"/>
  <c r="N124" i="10"/>
  <c r="N104" i="10"/>
  <c r="N84" i="10"/>
  <c r="N64" i="10"/>
  <c r="N44" i="10"/>
  <c r="N24" i="10"/>
  <c r="N4" i="10"/>
  <c r="N1543" i="10"/>
  <c r="N1523" i="10"/>
  <c r="N1503" i="10"/>
  <c r="N1483" i="10"/>
  <c r="N1463" i="10"/>
  <c r="N1443" i="10"/>
  <c r="N1423" i="10"/>
  <c r="N1403" i="10"/>
  <c r="N1383" i="10"/>
  <c r="N1363" i="10"/>
  <c r="N1343" i="10"/>
  <c r="N1323" i="10"/>
  <c r="N1303" i="10"/>
  <c r="N1283" i="10"/>
  <c r="N1263" i="10"/>
  <c r="N1243" i="10"/>
  <c r="N1223" i="10"/>
  <c r="N1203" i="10"/>
  <c r="N1183" i="10"/>
  <c r="N1163" i="10"/>
  <c r="N1143" i="10"/>
  <c r="N1123" i="10"/>
  <c r="N1103" i="10"/>
  <c r="N1083" i="10"/>
  <c r="N1063" i="10"/>
  <c r="N1043" i="10"/>
  <c r="N1023" i="10"/>
  <c r="N1003" i="10"/>
  <c r="N983" i="10"/>
  <c r="N963" i="10"/>
  <c r="N943" i="10"/>
  <c r="N923" i="10"/>
  <c r="N903" i="10"/>
  <c r="N883" i="10"/>
  <c r="N863" i="10"/>
  <c r="N843" i="10"/>
  <c r="N823" i="10"/>
  <c r="N803" i="10"/>
  <c r="N783" i="10"/>
  <c r="N763" i="10"/>
  <c r="N743" i="10"/>
  <c r="N723" i="10"/>
  <c r="N703" i="10"/>
  <c r="N683" i="10"/>
  <c r="N663" i="10"/>
  <c r="N643" i="10"/>
  <c r="N623" i="10"/>
  <c r="N603" i="10"/>
  <c r="N583" i="10"/>
  <c r="N563" i="10"/>
  <c r="N543" i="10"/>
  <c r="N523" i="10"/>
  <c r="N503" i="10"/>
  <c r="N483" i="10"/>
  <c r="N463" i="10"/>
  <c r="N443" i="10"/>
  <c r="N423" i="10"/>
  <c r="N403" i="10"/>
  <c r="N383" i="10"/>
  <c r="N363" i="10"/>
  <c r="N343" i="10"/>
  <c r="N323" i="10"/>
  <c r="N303" i="10"/>
  <c r="N283" i="10"/>
  <c r="N263" i="10"/>
  <c r="N243" i="10"/>
  <c r="N223" i="10"/>
  <c r="N203" i="10"/>
  <c r="N183" i="10"/>
  <c r="N163" i="10"/>
  <c r="N143" i="10"/>
  <c r="N123" i="10"/>
  <c r="N103" i="10"/>
  <c r="N83" i="10"/>
  <c r="N63" i="10"/>
  <c r="N43" i="10"/>
  <c r="N23" i="10"/>
  <c r="N3" i="10"/>
  <c r="B7" i="11"/>
  <c r="D7" i="11"/>
  <c r="D2" i="11"/>
  <c r="B11" i="11"/>
  <c r="D11" i="11"/>
  <c r="B10" i="11"/>
  <c r="D10" i="11"/>
  <c r="B9" i="11"/>
  <c r="D9" i="11"/>
  <c r="B8" i="11"/>
  <c r="D8" i="11"/>
  <c r="M761" i="10"/>
  <c r="M381" i="10"/>
  <c r="B6" i="11"/>
  <c r="D6" i="11"/>
  <c r="M140" i="10"/>
  <c r="B5" i="11"/>
  <c r="D5" i="11"/>
  <c r="B4" i="11"/>
  <c r="D4" i="11"/>
  <c r="M120" i="10"/>
  <c r="B3" i="11"/>
  <c r="D3" i="11"/>
  <c r="M20" i="10"/>
  <c r="C2" i="11"/>
  <c r="E2" i="11"/>
  <c r="M19" i="10"/>
  <c r="C11" i="11"/>
  <c r="E11" i="11"/>
  <c r="C10" i="11"/>
  <c r="E10" i="11"/>
  <c r="C9" i="11"/>
  <c r="E9" i="11"/>
  <c r="C8" i="11"/>
  <c r="E8" i="11"/>
  <c r="C7" i="11"/>
  <c r="E7" i="11"/>
  <c r="C6" i="11"/>
  <c r="E6" i="11"/>
  <c r="C5" i="11"/>
  <c r="E5" i="11"/>
  <c r="C4" i="11"/>
  <c r="E4" i="11"/>
  <c r="C3" i="11"/>
  <c r="E3" i="11"/>
  <c r="M747" i="10"/>
  <c r="M727" i="10"/>
  <c r="M721" i="10"/>
  <c r="M561" i="10"/>
  <c r="M547" i="10"/>
  <c r="M527" i="10"/>
  <c r="M407" i="10"/>
  <c r="M387" i="10"/>
  <c r="M280" i="10"/>
  <c r="M267" i="10"/>
  <c r="M260" i="10"/>
  <c r="M247" i="10"/>
  <c r="M1375" i="10"/>
  <c r="M1235" i="10"/>
  <c r="M1175" i="10"/>
  <c r="M1055" i="10"/>
  <c r="M995" i="10"/>
  <c r="M855" i="10"/>
  <c r="M775" i="10"/>
  <c r="M635" i="10"/>
  <c r="M575" i="10"/>
  <c r="M295" i="10"/>
  <c r="M235" i="10"/>
  <c r="M155" i="10"/>
  <c r="M1555" i="10"/>
  <c r="M1475" i="10"/>
  <c r="M1435" i="10"/>
  <c r="M1335" i="10"/>
  <c r="M1135" i="10"/>
  <c r="M1095" i="10"/>
  <c r="M1075" i="10"/>
  <c r="M1035" i="10"/>
  <c r="M935" i="10"/>
  <c r="M715" i="10"/>
  <c r="M675" i="10"/>
  <c r="M595" i="10"/>
  <c r="M555" i="10"/>
  <c r="M495" i="10"/>
  <c r="M315" i="10"/>
  <c r="M275" i="10"/>
  <c r="M35" i="10"/>
  <c r="M1515" i="10"/>
  <c r="M1395" i="10"/>
  <c r="M1355" i="10"/>
  <c r="M1295" i="10"/>
  <c r="M1255" i="10"/>
  <c r="M1215" i="10"/>
  <c r="M1195" i="10"/>
  <c r="M1155" i="10"/>
  <c r="M1015" i="10"/>
  <c r="M955" i="10"/>
  <c r="M915" i="10"/>
  <c r="M815" i="10"/>
  <c r="M735" i="10"/>
  <c r="M695" i="10"/>
  <c r="M655" i="10"/>
  <c r="M615" i="10"/>
  <c r="M515" i="10"/>
  <c r="M475" i="10"/>
  <c r="M435" i="10"/>
  <c r="M395" i="10"/>
  <c r="M355" i="10"/>
  <c r="M195" i="10"/>
  <c r="M115" i="10"/>
  <c r="M55" i="10"/>
  <c r="M5" i="10"/>
  <c r="M335" i="10"/>
  <c r="M75" i="10"/>
  <c r="M15" i="10"/>
  <c r="M795" i="10"/>
  <c r="M95" i="10"/>
  <c r="M25" i="10"/>
  <c r="M1535" i="10"/>
  <c r="M1495" i="10"/>
  <c r="M1455" i="10"/>
  <c r="M1415" i="10"/>
  <c r="M1315" i="10"/>
  <c r="M1275" i="10"/>
  <c r="M1115" i="10"/>
  <c r="M975" i="10"/>
  <c r="M895" i="10"/>
  <c r="M875" i="10"/>
  <c r="M835" i="10"/>
  <c r="M755" i="10"/>
  <c r="M535" i="10"/>
  <c r="M455" i="10"/>
  <c r="M415" i="10"/>
  <c r="M375" i="10"/>
  <c r="M255" i="10"/>
  <c r="M215" i="10"/>
  <c r="M175" i="10"/>
  <c r="M135" i="10"/>
  <c r="M45" i="10"/>
  <c r="M707" i="10"/>
  <c r="M507" i="10"/>
  <c r="M380" i="10"/>
  <c r="M107" i="10"/>
  <c r="M947" i="10"/>
  <c r="M367" i="10"/>
  <c r="M927" i="10"/>
  <c r="M687" i="10"/>
  <c r="M227" i="10"/>
  <c r="M907" i="10"/>
  <c r="M487" i="10"/>
  <c r="M87" i="10"/>
  <c r="M887" i="10"/>
  <c r="M667" i="10"/>
  <c r="M347" i="10"/>
  <c r="M867" i="10"/>
  <c r="M207" i="10"/>
  <c r="M847" i="10"/>
  <c r="M647" i="10"/>
  <c r="M467" i="10"/>
  <c r="M67" i="10"/>
  <c r="M327" i="10"/>
  <c r="M827" i="10"/>
  <c r="M627" i="10"/>
  <c r="M187" i="10"/>
  <c r="M447" i="10"/>
  <c r="M47" i="10"/>
  <c r="M807" i="10"/>
  <c r="M607" i="10"/>
  <c r="M307" i="10"/>
  <c r="M167" i="10"/>
  <c r="M787" i="10"/>
  <c r="M587" i="10"/>
  <c r="M427" i="10"/>
  <c r="M287" i="10"/>
  <c r="M27"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<sst xmlns="http://schemas.openxmlformats.org/spreadsheetml/2006/main" count="15745" uniqueCount="1660">
  <si>
    <t>employee_id</t>
  </si>
  <si>
    <t>name</t>
  </si>
  <si>
    <t>department</t>
  </si>
  <si>
    <t>job_title</t>
  </si>
  <si>
    <t>city</t>
  </si>
  <si>
    <t>salary</t>
  </si>
  <si>
    <t>race</t>
  </si>
  <si>
    <t>gender</t>
  </si>
  <si>
    <t>bonus_eligible</t>
  </si>
  <si>
    <t>bonus_amount</t>
  </si>
  <si>
    <t>Employee_1000</t>
  </si>
  <si>
    <t>Employee_1001</t>
  </si>
  <si>
    <t>Employee_1002</t>
  </si>
  <si>
    <t>Employee_1003</t>
  </si>
  <si>
    <t>Employee_1004</t>
  </si>
  <si>
    <t>Employee_1005</t>
  </si>
  <si>
    <t>Employee_1006</t>
  </si>
  <si>
    <t>Employee_1007</t>
  </si>
  <si>
    <t>Employee_1008</t>
  </si>
  <si>
    <t>Employee_1009</t>
  </si>
  <si>
    <t>Employee_1010</t>
  </si>
  <si>
    <t>Employee_1011</t>
  </si>
  <si>
    <t>Employee_1012</t>
  </si>
  <si>
    <t>Employee_1013</t>
  </si>
  <si>
    <t>Employee_1014</t>
  </si>
  <si>
    <t>Employee_1015</t>
  </si>
  <si>
    <t>Employee_1016</t>
  </si>
  <si>
    <t>Employee_1017</t>
  </si>
  <si>
    <t>Employee_1018</t>
  </si>
  <si>
    <t>Employee_1019</t>
  </si>
  <si>
    <t>Employee_1020</t>
  </si>
  <si>
    <t>Employee_1021</t>
  </si>
  <si>
    <t>Employee_1022</t>
  </si>
  <si>
    <t>Employee_1023</t>
  </si>
  <si>
    <t>Employee_1024</t>
  </si>
  <si>
    <t>Employee_1025</t>
  </si>
  <si>
    <t>Employee_1026</t>
  </si>
  <si>
    <t>Employee_1027</t>
  </si>
  <si>
    <t>Employee_1028</t>
  </si>
  <si>
    <t>Employee_1029</t>
  </si>
  <si>
    <t>Employee_1030</t>
  </si>
  <si>
    <t>Employee_1031</t>
  </si>
  <si>
    <t>Employee_1032</t>
  </si>
  <si>
    <t>Employee_1033</t>
  </si>
  <si>
    <t>Employee_1034</t>
  </si>
  <si>
    <t>Employee_1035</t>
  </si>
  <si>
    <t>Employee_1036</t>
  </si>
  <si>
    <t>Employee_1037</t>
  </si>
  <si>
    <t>Employee_1038</t>
  </si>
  <si>
    <t>Employee_1039</t>
  </si>
  <si>
    <t>Employee_1040</t>
  </si>
  <si>
    <t>Employee_1041</t>
  </si>
  <si>
    <t>Employee_1042</t>
  </si>
  <si>
    <t>Employee_1043</t>
  </si>
  <si>
    <t>Employee_1044</t>
  </si>
  <si>
    <t>Employee_1045</t>
  </si>
  <si>
    <t>Employee_1046</t>
  </si>
  <si>
    <t>Employee_1047</t>
  </si>
  <si>
    <t>Employee_1048</t>
  </si>
  <si>
    <t>Employee_1049</t>
  </si>
  <si>
    <t>Employee_1050</t>
  </si>
  <si>
    <t>Employee_1051</t>
  </si>
  <si>
    <t>Employee_1052</t>
  </si>
  <si>
    <t>Employee_1053</t>
  </si>
  <si>
    <t>Employee_1054</t>
  </si>
  <si>
    <t>Employee_1055</t>
  </si>
  <si>
    <t>Employee_1056</t>
  </si>
  <si>
    <t>Employee_1057</t>
  </si>
  <si>
    <t>Employee_1058</t>
  </si>
  <si>
    <t>Employee_1059</t>
  </si>
  <si>
    <t>Employee_1060</t>
  </si>
  <si>
    <t>Employee_1061</t>
  </si>
  <si>
    <t>Employee_1062</t>
  </si>
  <si>
    <t>Employee_1063</t>
  </si>
  <si>
    <t>Employee_1064</t>
  </si>
  <si>
    <t>Employee_1065</t>
  </si>
  <si>
    <t>Employee_1066</t>
  </si>
  <si>
    <t>Employee_1067</t>
  </si>
  <si>
    <t>Employee_1068</t>
  </si>
  <si>
    <t>Employee_1069</t>
  </si>
  <si>
    <t>Employee_1070</t>
  </si>
  <si>
    <t>Employee_1071</t>
  </si>
  <si>
    <t>Employee_1072</t>
  </si>
  <si>
    <t>Employee_1073</t>
  </si>
  <si>
    <t>Employee_1074</t>
  </si>
  <si>
    <t>Employee_1075</t>
  </si>
  <si>
    <t>Employee_1076</t>
  </si>
  <si>
    <t>Employee_1077</t>
  </si>
  <si>
    <t>Employee_1078</t>
  </si>
  <si>
    <t>Employee_1079</t>
  </si>
  <si>
    <t>Employee_1080</t>
  </si>
  <si>
    <t>Employee_1081</t>
  </si>
  <si>
    <t>Employee_1082</t>
  </si>
  <si>
    <t>Employee_1083</t>
  </si>
  <si>
    <t>Employee_1084</t>
  </si>
  <si>
    <t>Employee_1085</t>
  </si>
  <si>
    <t>Employee_1086</t>
  </si>
  <si>
    <t>Employee_1087</t>
  </si>
  <si>
    <t>Employee_1088</t>
  </si>
  <si>
    <t>Employee_1089</t>
  </si>
  <si>
    <t>Employee_1090</t>
  </si>
  <si>
    <t>Employee_1091</t>
  </si>
  <si>
    <t>Employee_1092</t>
  </si>
  <si>
    <t>Employee_1093</t>
  </si>
  <si>
    <t>Employee_1094</t>
  </si>
  <si>
    <t>Employee_1095</t>
  </si>
  <si>
    <t>Employee_1096</t>
  </si>
  <si>
    <t>Employee_1097</t>
  </si>
  <si>
    <t>Employee_1098</t>
  </si>
  <si>
    <t>Employee_1099</t>
  </si>
  <si>
    <t>Employee_1100</t>
  </si>
  <si>
    <t>Employee_1101</t>
  </si>
  <si>
    <t>Employee_1102</t>
  </si>
  <si>
    <t>Employee_1103</t>
  </si>
  <si>
    <t>Employee_1104</t>
  </si>
  <si>
    <t>Employee_1105</t>
  </si>
  <si>
    <t>Employee_1106</t>
  </si>
  <si>
    <t>Employee_1107</t>
  </si>
  <si>
    <t>Employee_1108</t>
  </si>
  <si>
    <t>Employee_1109</t>
  </si>
  <si>
    <t>Employee_1110</t>
  </si>
  <si>
    <t>Employee_1111</t>
  </si>
  <si>
    <t>Employee_1112</t>
  </si>
  <si>
    <t>Employee_1113</t>
  </si>
  <si>
    <t>Employee_1114</t>
  </si>
  <si>
    <t>Employee_1115</t>
  </si>
  <si>
    <t>Employee_1116</t>
  </si>
  <si>
    <t>Employee_1117</t>
  </si>
  <si>
    <t>Employee_1118</t>
  </si>
  <si>
    <t>Employee_1119</t>
  </si>
  <si>
    <t>Employee_1120</t>
  </si>
  <si>
    <t>Employee_1121</t>
  </si>
  <si>
    <t>Employee_1122</t>
  </si>
  <si>
    <t>Employee_1123</t>
  </si>
  <si>
    <t>Employee_1124</t>
  </si>
  <si>
    <t>Employee_1125</t>
  </si>
  <si>
    <t>Employee_1126</t>
  </si>
  <si>
    <t>Employee_1127</t>
  </si>
  <si>
    <t>Employee_1128</t>
  </si>
  <si>
    <t>Employee_1129</t>
  </si>
  <si>
    <t>Employee_1130</t>
  </si>
  <si>
    <t>Employee_1131</t>
  </si>
  <si>
    <t>Employee_1132</t>
  </si>
  <si>
    <t>Employee_1133</t>
  </si>
  <si>
    <t>Employee_1134</t>
  </si>
  <si>
    <t>Employee_1135</t>
  </si>
  <si>
    <t>Employee_1136</t>
  </si>
  <si>
    <t>Employee_1137</t>
  </si>
  <si>
    <t>Employee_1138</t>
  </si>
  <si>
    <t>Employee_1139</t>
  </si>
  <si>
    <t>Employee_1140</t>
  </si>
  <si>
    <t>Employee_1141</t>
  </si>
  <si>
    <t>Employee_1142</t>
  </si>
  <si>
    <t>Employee_1143</t>
  </si>
  <si>
    <t>Employee_1144</t>
  </si>
  <si>
    <t>Employee_1145</t>
  </si>
  <si>
    <t>Employee_1146</t>
  </si>
  <si>
    <t>Employee_1147</t>
  </si>
  <si>
    <t>Employee_1148</t>
  </si>
  <si>
    <t>Employee_1149</t>
  </si>
  <si>
    <t>Employee_1150</t>
  </si>
  <si>
    <t>Employee_1151</t>
  </si>
  <si>
    <t>Employee_1152</t>
  </si>
  <si>
    <t>Employee_1153</t>
  </si>
  <si>
    <t>Employee_1154</t>
  </si>
  <si>
    <t>Employee_1155</t>
  </si>
  <si>
    <t>Employee_1156</t>
  </si>
  <si>
    <t>Employee_1157</t>
  </si>
  <si>
    <t>Employee_1158</t>
  </si>
  <si>
    <t>Employee_1159</t>
  </si>
  <si>
    <t>Employee_1160</t>
  </si>
  <si>
    <t>Employee_1161</t>
  </si>
  <si>
    <t>Employee_1162</t>
  </si>
  <si>
    <t>Employee_1163</t>
  </si>
  <si>
    <t>Employee_1164</t>
  </si>
  <si>
    <t>Employee_1165</t>
  </si>
  <si>
    <t>Employee_1166</t>
  </si>
  <si>
    <t>Employee_1167</t>
  </si>
  <si>
    <t>Employee_1168</t>
  </si>
  <si>
    <t>Employee_1169</t>
  </si>
  <si>
    <t>Employee_1170</t>
  </si>
  <si>
    <t>Employee_1171</t>
  </si>
  <si>
    <t>Employee_1172</t>
  </si>
  <si>
    <t>Employee_1173</t>
  </si>
  <si>
    <t>Employee_1174</t>
  </si>
  <si>
    <t>Employee_1175</t>
  </si>
  <si>
    <t>Employee_1176</t>
  </si>
  <si>
    <t>Employee_1177</t>
  </si>
  <si>
    <t>Employee_1178</t>
  </si>
  <si>
    <t>Employee_1179</t>
  </si>
  <si>
    <t>Employee_1180</t>
  </si>
  <si>
    <t>Employee_1181</t>
  </si>
  <si>
    <t>Employee_1182</t>
  </si>
  <si>
    <t>Employee_1183</t>
  </si>
  <si>
    <t>Employee_1184</t>
  </si>
  <si>
    <t>Employee_1185</t>
  </si>
  <si>
    <t>Employee_1186</t>
  </si>
  <si>
    <t>Employee_1187</t>
  </si>
  <si>
    <t>Employee_1188</t>
  </si>
  <si>
    <t>Employee_1189</t>
  </si>
  <si>
    <t>Employee_1190</t>
  </si>
  <si>
    <t>Employee_1191</t>
  </si>
  <si>
    <t>Employee_1192</t>
  </si>
  <si>
    <t>Employee_1193</t>
  </si>
  <si>
    <t>Employee_1194</t>
  </si>
  <si>
    <t>Employee_1195</t>
  </si>
  <si>
    <t>Employee_1196</t>
  </si>
  <si>
    <t>Employee_1197</t>
  </si>
  <si>
    <t>Employee_1198</t>
  </si>
  <si>
    <t>Employee_1199</t>
  </si>
  <si>
    <t>Employee_1200</t>
  </si>
  <si>
    <t>Employee_1201</t>
  </si>
  <si>
    <t>Employee_1202</t>
  </si>
  <si>
    <t>Employee_1203</t>
  </si>
  <si>
    <t>Employee_1204</t>
  </si>
  <si>
    <t>Employee_1205</t>
  </si>
  <si>
    <t>Employee_1206</t>
  </si>
  <si>
    <t>Employee_1207</t>
  </si>
  <si>
    <t>Employee_1208</t>
  </si>
  <si>
    <t>Employee_1209</t>
  </si>
  <si>
    <t>Employee_1210</t>
  </si>
  <si>
    <t>Employee_1211</t>
  </si>
  <si>
    <t>Employee_1212</t>
  </si>
  <si>
    <t>Employee_1213</t>
  </si>
  <si>
    <t>Employee_1214</t>
  </si>
  <si>
    <t>Employee_1215</t>
  </si>
  <si>
    <t>Employee_1216</t>
  </si>
  <si>
    <t>Employee_1217</t>
  </si>
  <si>
    <t>Employee_1218</t>
  </si>
  <si>
    <t>Employee_1219</t>
  </si>
  <si>
    <t>Employee_1220</t>
  </si>
  <si>
    <t>Employee_1221</t>
  </si>
  <si>
    <t>Employee_1222</t>
  </si>
  <si>
    <t>Employee_1223</t>
  </si>
  <si>
    <t>Employee_1224</t>
  </si>
  <si>
    <t>Employee_1225</t>
  </si>
  <si>
    <t>Employee_1226</t>
  </si>
  <si>
    <t>Employee_1227</t>
  </si>
  <si>
    <t>Employee_1228</t>
  </si>
  <si>
    <t>Employee_1229</t>
  </si>
  <si>
    <t>Employee_1230</t>
  </si>
  <si>
    <t>Employee_1231</t>
  </si>
  <si>
    <t>Employee_1232</t>
  </si>
  <si>
    <t>Employee_1233</t>
  </si>
  <si>
    <t>Employee_1234</t>
  </si>
  <si>
    <t>Employee_1235</t>
  </si>
  <si>
    <t>Employee_1236</t>
  </si>
  <si>
    <t>Employee_1237</t>
  </si>
  <si>
    <t>Employee_1238</t>
  </si>
  <si>
    <t>Employee_1239</t>
  </si>
  <si>
    <t>Employee_1240</t>
  </si>
  <si>
    <t>Employee_1241</t>
  </si>
  <si>
    <t>Employee_1242</t>
  </si>
  <si>
    <t>Employee_1243</t>
  </si>
  <si>
    <t>Employee_1244</t>
  </si>
  <si>
    <t>Employee_1245</t>
  </si>
  <si>
    <t>Employee_1246</t>
  </si>
  <si>
    <t>Employee_1247</t>
  </si>
  <si>
    <t>Employee_1248</t>
  </si>
  <si>
    <t>Employee_1249</t>
  </si>
  <si>
    <t>Employee_1250</t>
  </si>
  <si>
    <t>Employee_1251</t>
  </si>
  <si>
    <t>Employee_1252</t>
  </si>
  <si>
    <t>Employee_1253</t>
  </si>
  <si>
    <t>Employee_1254</t>
  </si>
  <si>
    <t>Employee_1255</t>
  </si>
  <si>
    <t>Employee_1256</t>
  </si>
  <si>
    <t>Employee_1257</t>
  </si>
  <si>
    <t>Employee_1258</t>
  </si>
  <si>
    <t>Employee_1259</t>
  </si>
  <si>
    <t>Employee_1260</t>
  </si>
  <si>
    <t>Employee_1261</t>
  </si>
  <si>
    <t>Employee_1262</t>
  </si>
  <si>
    <t>Employee_1263</t>
  </si>
  <si>
    <t>Employee_1264</t>
  </si>
  <si>
    <t>Employee_1265</t>
  </si>
  <si>
    <t>Employee_1266</t>
  </si>
  <si>
    <t>Employee_1267</t>
  </si>
  <si>
    <t>Employee_1268</t>
  </si>
  <si>
    <t>Employee_1269</t>
  </si>
  <si>
    <t>Employee_1270</t>
  </si>
  <si>
    <t>Employee_1271</t>
  </si>
  <si>
    <t>Employee_1272</t>
  </si>
  <si>
    <t>Employee_1273</t>
  </si>
  <si>
    <t>Employee_1274</t>
  </si>
  <si>
    <t>Employee_1275</t>
  </si>
  <si>
    <t>Employee_1276</t>
  </si>
  <si>
    <t>Employee_1277</t>
  </si>
  <si>
    <t>Employee_1278</t>
  </si>
  <si>
    <t>Employee_1279</t>
  </si>
  <si>
    <t>Employee_1280</t>
  </si>
  <si>
    <t>Employee_1281</t>
  </si>
  <si>
    <t>Employee_1282</t>
  </si>
  <si>
    <t>Employee_1283</t>
  </si>
  <si>
    <t>Employee_1284</t>
  </si>
  <si>
    <t>Employee_1285</t>
  </si>
  <si>
    <t>Employee_1286</t>
  </si>
  <si>
    <t>Employee_1287</t>
  </si>
  <si>
    <t>Employee_1288</t>
  </si>
  <si>
    <t>Employee_1289</t>
  </si>
  <si>
    <t>Employee_1290</t>
  </si>
  <si>
    <t>Employee_1291</t>
  </si>
  <si>
    <t>Employee_1292</t>
  </si>
  <si>
    <t>Employee_1293</t>
  </si>
  <si>
    <t>Employee_1294</t>
  </si>
  <si>
    <t>Employee_1295</t>
  </si>
  <si>
    <t>Employee_1296</t>
  </si>
  <si>
    <t>Employee_1297</t>
  </si>
  <si>
    <t>Employee_1298</t>
  </si>
  <si>
    <t>Employee_1299</t>
  </si>
  <si>
    <t>Employee_1300</t>
  </si>
  <si>
    <t>Employee_1301</t>
  </si>
  <si>
    <t>Employee_1302</t>
  </si>
  <si>
    <t>Employee_1303</t>
  </si>
  <si>
    <t>Employee_1304</t>
  </si>
  <si>
    <t>Employee_1305</t>
  </si>
  <si>
    <t>Employee_1306</t>
  </si>
  <si>
    <t>Employee_1307</t>
  </si>
  <si>
    <t>Employee_1308</t>
  </si>
  <si>
    <t>Employee_1309</t>
  </si>
  <si>
    <t>Employee_1310</t>
  </si>
  <si>
    <t>Employee_1311</t>
  </si>
  <si>
    <t>Employee_1312</t>
  </si>
  <si>
    <t>Employee_1313</t>
  </si>
  <si>
    <t>Employee_1314</t>
  </si>
  <si>
    <t>Employee_1315</t>
  </si>
  <si>
    <t>Employee_1316</t>
  </si>
  <si>
    <t>Employee_1317</t>
  </si>
  <si>
    <t>Employee_1318</t>
  </si>
  <si>
    <t>Employee_1319</t>
  </si>
  <si>
    <t>Employee_1320</t>
  </si>
  <si>
    <t>Employee_1321</t>
  </si>
  <si>
    <t>Employee_1322</t>
  </si>
  <si>
    <t>Employee_1323</t>
  </si>
  <si>
    <t>Employee_1324</t>
  </si>
  <si>
    <t>Employee_1325</t>
  </si>
  <si>
    <t>Employee_1326</t>
  </si>
  <si>
    <t>Employee_1327</t>
  </si>
  <si>
    <t>Employee_1328</t>
  </si>
  <si>
    <t>Employee_1329</t>
  </si>
  <si>
    <t>Employee_1330</t>
  </si>
  <si>
    <t>Employee_1331</t>
  </si>
  <si>
    <t>Employee_1332</t>
  </si>
  <si>
    <t>Employee_1333</t>
  </si>
  <si>
    <t>Employee_1334</t>
  </si>
  <si>
    <t>Employee_1335</t>
  </si>
  <si>
    <t>Employee_1336</t>
  </si>
  <si>
    <t>Employee_1337</t>
  </si>
  <si>
    <t>Employee_1338</t>
  </si>
  <si>
    <t>Employee_1339</t>
  </si>
  <si>
    <t>Employee_1340</t>
  </si>
  <si>
    <t>Employee_1341</t>
  </si>
  <si>
    <t>Employee_1342</t>
  </si>
  <si>
    <t>Employee_1343</t>
  </si>
  <si>
    <t>Employee_1344</t>
  </si>
  <si>
    <t>Employee_1345</t>
  </si>
  <si>
    <t>Employee_1346</t>
  </si>
  <si>
    <t>Employee_1347</t>
  </si>
  <si>
    <t>Employee_1348</t>
  </si>
  <si>
    <t>Employee_1349</t>
  </si>
  <si>
    <t>Employee_1350</t>
  </si>
  <si>
    <t>Employee_1351</t>
  </si>
  <si>
    <t>Employee_1352</t>
  </si>
  <si>
    <t>Employee_1353</t>
  </si>
  <si>
    <t>Employee_1354</t>
  </si>
  <si>
    <t>Employee_1355</t>
  </si>
  <si>
    <t>Employee_1356</t>
  </si>
  <si>
    <t>Employee_1357</t>
  </si>
  <si>
    <t>Employee_1358</t>
  </si>
  <si>
    <t>Employee_1359</t>
  </si>
  <si>
    <t>Employee_1360</t>
  </si>
  <si>
    <t>Employee_1361</t>
  </si>
  <si>
    <t>Employee_1362</t>
  </si>
  <si>
    <t>Employee_1363</t>
  </si>
  <si>
    <t>Employee_1364</t>
  </si>
  <si>
    <t>Employee_1365</t>
  </si>
  <si>
    <t>Employee_1366</t>
  </si>
  <si>
    <t>Employee_1367</t>
  </si>
  <si>
    <t>Employee_1368</t>
  </si>
  <si>
    <t>Employee_1369</t>
  </si>
  <si>
    <t>Employee_1370</t>
  </si>
  <si>
    <t>Employee_1371</t>
  </si>
  <si>
    <t>Employee_1372</t>
  </si>
  <si>
    <t>Employee_1373</t>
  </si>
  <si>
    <t>Employee_1374</t>
  </si>
  <si>
    <t>Employee_1375</t>
  </si>
  <si>
    <t>Employee_1376</t>
  </si>
  <si>
    <t>Employee_1377</t>
  </si>
  <si>
    <t>Employee_1378</t>
  </si>
  <si>
    <t>Employee_1379</t>
  </si>
  <si>
    <t>Employee_1380</t>
  </si>
  <si>
    <t>Employee_1381</t>
  </si>
  <si>
    <t>Employee_1382</t>
  </si>
  <si>
    <t>Employee_1383</t>
  </si>
  <si>
    <t>Employee_1384</t>
  </si>
  <si>
    <t>Employee_1385</t>
  </si>
  <si>
    <t>Employee_1386</t>
  </si>
  <si>
    <t>Employee_1387</t>
  </si>
  <si>
    <t>Employee_1388</t>
  </si>
  <si>
    <t>Employee_1389</t>
  </si>
  <si>
    <t>Employee_1390</t>
  </si>
  <si>
    <t>Employee_1391</t>
  </si>
  <si>
    <t>Employee_1392</t>
  </si>
  <si>
    <t>Employee_1393</t>
  </si>
  <si>
    <t>Employee_1394</t>
  </si>
  <si>
    <t>Employee_1395</t>
  </si>
  <si>
    <t>Employee_1396</t>
  </si>
  <si>
    <t>Employee_1397</t>
  </si>
  <si>
    <t>Employee_1398</t>
  </si>
  <si>
    <t>Employee_1399</t>
  </si>
  <si>
    <t>Employee_1400</t>
  </si>
  <si>
    <t>Employee_1401</t>
  </si>
  <si>
    <t>Employee_1402</t>
  </si>
  <si>
    <t>Employee_1403</t>
  </si>
  <si>
    <t>Employee_1404</t>
  </si>
  <si>
    <t>Employee_1405</t>
  </si>
  <si>
    <t>Employee_1406</t>
  </si>
  <si>
    <t>Employee_1407</t>
  </si>
  <si>
    <t>Employee_1408</t>
  </si>
  <si>
    <t>Employee_1409</t>
  </si>
  <si>
    <t>Employee_1410</t>
  </si>
  <si>
    <t>Employee_1411</t>
  </si>
  <si>
    <t>Employee_1412</t>
  </si>
  <si>
    <t>Employee_1413</t>
  </si>
  <si>
    <t>Employee_1414</t>
  </si>
  <si>
    <t>Employee_1415</t>
  </si>
  <si>
    <t>Employee_1416</t>
  </si>
  <si>
    <t>Employee_1417</t>
  </si>
  <si>
    <t>Employee_1418</t>
  </si>
  <si>
    <t>Employee_1419</t>
  </si>
  <si>
    <t>Employee_1420</t>
  </si>
  <si>
    <t>Employee_1421</t>
  </si>
  <si>
    <t>Employee_1422</t>
  </si>
  <si>
    <t>Employee_1423</t>
  </si>
  <si>
    <t>Employee_1424</t>
  </si>
  <si>
    <t>Employee_1425</t>
  </si>
  <si>
    <t>Employee_1426</t>
  </si>
  <si>
    <t>Employee_1427</t>
  </si>
  <si>
    <t>Employee_1428</t>
  </si>
  <si>
    <t>Employee_1429</t>
  </si>
  <si>
    <t>Employee_1430</t>
  </si>
  <si>
    <t>Employee_1431</t>
  </si>
  <si>
    <t>Employee_1432</t>
  </si>
  <si>
    <t>Employee_1433</t>
  </si>
  <si>
    <t>Employee_1434</t>
  </si>
  <si>
    <t>Employee_1435</t>
  </si>
  <si>
    <t>Employee_1436</t>
  </si>
  <si>
    <t>Employee_1437</t>
  </si>
  <si>
    <t>Employee_1438</t>
  </si>
  <si>
    <t>Employee_1439</t>
  </si>
  <si>
    <t>Employee_1440</t>
  </si>
  <si>
    <t>Employee_1441</t>
  </si>
  <si>
    <t>Employee_1442</t>
  </si>
  <si>
    <t>Employee_1443</t>
  </si>
  <si>
    <t>Employee_1444</t>
  </si>
  <si>
    <t>Employee_1445</t>
  </si>
  <si>
    <t>Employee_1446</t>
  </si>
  <si>
    <t>Employee_1447</t>
  </si>
  <si>
    <t>Employee_1448</t>
  </si>
  <si>
    <t>Employee_1449</t>
  </si>
  <si>
    <t>Employee_1450</t>
  </si>
  <si>
    <t>Employee_1451</t>
  </si>
  <si>
    <t>Employee_1452</t>
  </si>
  <si>
    <t>Employee_1453</t>
  </si>
  <si>
    <t>Employee_1454</t>
  </si>
  <si>
    <t>Employee_1455</t>
  </si>
  <si>
    <t>Employee_1456</t>
  </si>
  <si>
    <t>Employee_1457</t>
  </si>
  <si>
    <t>Employee_1458</t>
  </si>
  <si>
    <t>Employee_1459</t>
  </si>
  <si>
    <t>Employee_1460</t>
  </si>
  <si>
    <t>Employee_1461</t>
  </si>
  <si>
    <t>Employee_1462</t>
  </si>
  <si>
    <t>Employee_1463</t>
  </si>
  <si>
    <t>Employee_1464</t>
  </si>
  <si>
    <t>Employee_1465</t>
  </si>
  <si>
    <t>Employee_1466</t>
  </si>
  <si>
    <t>Employee_1467</t>
  </si>
  <si>
    <t>Employee_1468</t>
  </si>
  <si>
    <t>Employee_1469</t>
  </si>
  <si>
    <t>Employee_1470</t>
  </si>
  <si>
    <t>Employee_1471</t>
  </si>
  <si>
    <t>Employee_1472</t>
  </si>
  <si>
    <t>Employee_1473</t>
  </si>
  <si>
    <t>Employee_1474</t>
  </si>
  <si>
    <t>Employee_1475</t>
  </si>
  <si>
    <t>Employee_1476</t>
  </si>
  <si>
    <t>Employee_1477</t>
  </si>
  <si>
    <t>Employee_1478</t>
  </si>
  <si>
    <t>Employee_1479</t>
  </si>
  <si>
    <t>Employee_1480</t>
  </si>
  <si>
    <t>Employee_1481</t>
  </si>
  <si>
    <t>Employee_1482</t>
  </si>
  <si>
    <t>Employee_1483</t>
  </si>
  <si>
    <t>Employee_1484</t>
  </si>
  <si>
    <t>Employee_1485</t>
  </si>
  <si>
    <t>Employee_1486</t>
  </si>
  <si>
    <t>Employee_1487</t>
  </si>
  <si>
    <t>Employee_1488</t>
  </si>
  <si>
    <t>Employee_1489</t>
  </si>
  <si>
    <t>Employee_1490</t>
  </si>
  <si>
    <t>Employee_1491</t>
  </si>
  <si>
    <t>Employee_1492</t>
  </si>
  <si>
    <t>Employee_1493</t>
  </si>
  <si>
    <t>Employee_1494</t>
  </si>
  <si>
    <t>Employee_1495</t>
  </si>
  <si>
    <t>Employee_1496</t>
  </si>
  <si>
    <t>Employee_1497</t>
  </si>
  <si>
    <t>Employee_1498</t>
  </si>
  <si>
    <t>Employee_1499</t>
  </si>
  <si>
    <t>Employee_1500</t>
  </si>
  <si>
    <t>Employee_1501</t>
  </si>
  <si>
    <t>Employee_1502</t>
  </si>
  <si>
    <t>Employee_1503</t>
  </si>
  <si>
    <t>Employee_1504</t>
  </si>
  <si>
    <t>Employee_1505</t>
  </si>
  <si>
    <t>Employee_1506</t>
  </si>
  <si>
    <t>Employee_1507</t>
  </si>
  <si>
    <t>Employee_1508</t>
  </si>
  <si>
    <t>Employee_1509</t>
  </si>
  <si>
    <t>Employee_1510</t>
  </si>
  <si>
    <t>Employee_1511</t>
  </si>
  <si>
    <t>Employee_1512</t>
  </si>
  <si>
    <t>Employee_1513</t>
  </si>
  <si>
    <t>Employee_1514</t>
  </si>
  <si>
    <t>Employee_1515</t>
  </si>
  <si>
    <t>Employee_1516</t>
  </si>
  <si>
    <t>Employee_1517</t>
  </si>
  <si>
    <t>Employee_1518</t>
  </si>
  <si>
    <t>Employee_1519</t>
  </si>
  <si>
    <t>Employee_1520</t>
  </si>
  <si>
    <t>Employee_1521</t>
  </si>
  <si>
    <t>Employee_1522</t>
  </si>
  <si>
    <t>Employee_1523</t>
  </si>
  <si>
    <t>Employee_1524</t>
  </si>
  <si>
    <t>Employee_1525</t>
  </si>
  <si>
    <t>Employee_1526</t>
  </si>
  <si>
    <t>Employee_1527</t>
  </si>
  <si>
    <t>Employee_1528</t>
  </si>
  <si>
    <t>Employee_1529</t>
  </si>
  <si>
    <t>Employee_1530</t>
  </si>
  <si>
    <t>Employee_1531</t>
  </si>
  <si>
    <t>Employee_1532</t>
  </si>
  <si>
    <t>Employee_1533</t>
  </si>
  <si>
    <t>Employee_1534</t>
  </si>
  <si>
    <t>Employee_1535</t>
  </si>
  <si>
    <t>Employee_1536</t>
  </si>
  <si>
    <t>Employee_1537</t>
  </si>
  <si>
    <t>Employee_1538</t>
  </si>
  <si>
    <t>Employee_1539</t>
  </si>
  <si>
    <t>Employee_1540</t>
  </si>
  <si>
    <t>Employee_1541</t>
  </si>
  <si>
    <t>Employee_1542</t>
  </si>
  <si>
    <t>Employee_1543</t>
  </si>
  <si>
    <t>Employee_1544</t>
  </si>
  <si>
    <t>Employee_1545</t>
  </si>
  <si>
    <t>Employee_1546</t>
  </si>
  <si>
    <t>Employee_1547</t>
  </si>
  <si>
    <t>Employee_1548</t>
  </si>
  <si>
    <t>Employee_1549</t>
  </si>
  <si>
    <t>Employee_1550</t>
  </si>
  <si>
    <t>Employee_1551</t>
  </si>
  <si>
    <t>Employee_1552</t>
  </si>
  <si>
    <t>Employee_1553</t>
  </si>
  <si>
    <t>Employee_1554</t>
  </si>
  <si>
    <t>Employee_1555</t>
  </si>
  <si>
    <t>Employee_1556</t>
  </si>
  <si>
    <t>Employee_1557</t>
  </si>
  <si>
    <t>Employee_1558</t>
  </si>
  <si>
    <t>Employee_1559</t>
  </si>
  <si>
    <t>Employee_1560</t>
  </si>
  <si>
    <t>Employee_1561</t>
  </si>
  <si>
    <t>Employee_1562</t>
  </si>
  <si>
    <t>Employee_1563</t>
  </si>
  <si>
    <t>Employee_1564</t>
  </si>
  <si>
    <t>Employee_1565</t>
  </si>
  <si>
    <t>Employee_1566</t>
  </si>
  <si>
    <t>Employee_1567</t>
  </si>
  <si>
    <t>Employee_1568</t>
  </si>
  <si>
    <t>Employee_1569</t>
  </si>
  <si>
    <t>Employee_1570</t>
  </si>
  <si>
    <t>Employee_1571</t>
  </si>
  <si>
    <t>Employee_1572</t>
  </si>
  <si>
    <t>Employee_1573</t>
  </si>
  <si>
    <t>Employee_1574</t>
  </si>
  <si>
    <t>Employee_1575</t>
  </si>
  <si>
    <t>Employee_1576</t>
  </si>
  <si>
    <t>Employee_1577</t>
  </si>
  <si>
    <t>Employee_1578</t>
  </si>
  <si>
    <t>Employee_1579</t>
  </si>
  <si>
    <t>Employee_1580</t>
  </si>
  <si>
    <t>Employee_1581</t>
  </si>
  <si>
    <t>Employee_1582</t>
  </si>
  <si>
    <t>Employee_1583</t>
  </si>
  <si>
    <t>Employee_1584</t>
  </si>
  <si>
    <t>Employee_1585</t>
  </si>
  <si>
    <t>Employee_1586</t>
  </si>
  <si>
    <t>Employee_1587</t>
  </si>
  <si>
    <t>Employee_1588</t>
  </si>
  <si>
    <t>Employee_1589</t>
  </si>
  <si>
    <t>Employee_1590</t>
  </si>
  <si>
    <t>Employee_1591</t>
  </si>
  <si>
    <t>Employee_1592</t>
  </si>
  <si>
    <t>Employee_1593</t>
  </si>
  <si>
    <t>Employee_1594</t>
  </si>
  <si>
    <t>Employee_1595</t>
  </si>
  <si>
    <t>Employee_1596</t>
  </si>
  <si>
    <t>Employee_1597</t>
  </si>
  <si>
    <t>Employee_1598</t>
  </si>
  <si>
    <t>Employee_1599</t>
  </si>
  <si>
    <t>Employee_1600</t>
  </si>
  <si>
    <t>Employee_1601</t>
  </si>
  <si>
    <t>Employee_1602</t>
  </si>
  <si>
    <t>Employee_1603</t>
  </si>
  <si>
    <t>Employee_1604</t>
  </si>
  <si>
    <t>Employee_1605</t>
  </si>
  <si>
    <t>Employee_1606</t>
  </si>
  <si>
    <t>Employee_1607</t>
  </si>
  <si>
    <t>Employee_1608</t>
  </si>
  <si>
    <t>Employee_1609</t>
  </si>
  <si>
    <t>Employee_1610</t>
  </si>
  <si>
    <t>Employee_1611</t>
  </si>
  <si>
    <t>Employee_1612</t>
  </si>
  <si>
    <t>Employee_1613</t>
  </si>
  <si>
    <t>Employee_1614</t>
  </si>
  <si>
    <t>Employee_1615</t>
  </si>
  <si>
    <t>Employee_1616</t>
  </si>
  <si>
    <t>Employee_1617</t>
  </si>
  <si>
    <t>Employee_1618</t>
  </si>
  <si>
    <t>Employee_1619</t>
  </si>
  <si>
    <t>Employee_1620</t>
  </si>
  <si>
    <t>Employee_1621</t>
  </si>
  <si>
    <t>Employee_1622</t>
  </si>
  <si>
    <t>Employee_1623</t>
  </si>
  <si>
    <t>Employee_1624</t>
  </si>
  <si>
    <t>Employee_1625</t>
  </si>
  <si>
    <t>Employee_1626</t>
  </si>
  <si>
    <t>Employee_1627</t>
  </si>
  <si>
    <t>Employee_1628</t>
  </si>
  <si>
    <t>Employee_1629</t>
  </si>
  <si>
    <t>Employee_1630</t>
  </si>
  <si>
    <t>Employee_1631</t>
  </si>
  <si>
    <t>Employee_1632</t>
  </si>
  <si>
    <t>Employee_1633</t>
  </si>
  <si>
    <t>Employee_1634</t>
  </si>
  <si>
    <t>Employee_1635</t>
  </si>
  <si>
    <t>Employee_1636</t>
  </si>
  <si>
    <t>Employee_1637</t>
  </si>
  <si>
    <t>Employee_1638</t>
  </si>
  <si>
    <t>Employee_1639</t>
  </si>
  <si>
    <t>Employee_1640</t>
  </si>
  <si>
    <t>Employee_1641</t>
  </si>
  <si>
    <t>Employee_1642</t>
  </si>
  <si>
    <t>Employee_1643</t>
  </si>
  <si>
    <t>Employee_1644</t>
  </si>
  <si>
    <t>Employee_1645</t>
  </si>
  <si>
    <t>Employee_1646</t>
  </si>
  <si>
    <t>Employee_1647</t>
  </si>
  <si>
    <t>Employee_1648</t>
  </si>
  <si>
    <t>Employee_1649</t>
  </si>
  <si>
    <t>Employee_1650</t>
  </si>
  <si>
    <t>Employee_1651</t>
  </si>
  <si>
    <t>Employee_1652</t>
  </si>
  <si>
    <t>Employee_1653</t>
  </si>
  <si>
    <t>Employee_1654</t>
  </si>
  <si>
    <t>Employee_1655</t>
  </si>
  <si>
    <t>Employee_1656</t>
  </si>
  <si>
    <t>Employee_1657</t>
  </si>
  <si>
    <t>Employee_1658</t>
  </si>
  <si>
    <t>Employee_1659</t>
  </si>
  <si>
    <t>Employee_1660</t>
  </si>
  <si>
    <t>Employee_1661</t>
  </si>
  <si>
    <t>Employee_1662</t>
  </si>
  <si>
    <t>Employee_1663</t>
  </si>
  <si>
    <t>Employee_1664</t>
  </si>
  <si>
    <t>Employee_1665</t>
  </si>
  <si>
    <t>Employee_1666</t>
  </si>
  <si>
    <t>Employee_1667</t>
  </si>
  <si>
    <t>Employee_1668</t>
  </si>
  <si>
    <t>Employee_1669</t>
  </si>
  <si>
    <t>Employee_1670</t>
  </si>
  <si>
    <t>Employee_1671</t>
  </si>
  <si>
    <t>Employee_1672</t>
  </si>
  <si>
    <t>Employee_1673</t>
  </si>
  <si>
    <t>Employee_1674</t>
  </si>
  <si>
    <t>Employee_1675</t>
  </si>
  <si>
    <t>Employee_1676</t>
  </si>
  <si>
    <t>Employee_1677</t>
  </si>
  <si>
    <t>Employee_1678</t>
  </si>
  <si>
    <t>Employee_1679</t>
  </si>
  <si>
    <t>Employee_1680</t>
  </si>
  <si>
    <t>Employee_1681</t>
  </si>
  <si>
    <t>Employee_1682</t>
  </si>
  <si>
    <t>Employee_1683</t>
  </si>
  <si>
    <t>Employee_1684</t>
  </si>
  <si>
    <t>Employee_1685</t>
  </si>
  <si>
    <t>Employee_1686</t>
  </si>
  <si>
    <t>Employee_1687</t>
  </si>
  <si>
    <t>Employee_1688</t>
  </si>
  <si>
    <t>Employee_1689</t>
  </si>
  <si>
    <t>Employee_1690</t>
  </si>
  <si>
    <t>Employee_1691</t>
  </si>
  <si>
    <t>Employee_1692</t>
  </si>
  <si>
    <t>Employee_1693</t>
  </si>
  <si>
    <t>Employee_1694</t>
  </si>
  <si>
    <t>Employee_1695</t>
  </si>
  <si>
    <t>Employee_1696</t>
  </si>
  <si>
    <t>Employee_1697</t>
  </si>
  <si>
    <t>Employee_1698</t>
  </si>
  <si>
    <t>Employee_1699</t>
  </si>
  <si>
    <t>Employee_1700</t>
  </si>
  <si>
    <t>Employee_1701</t>
  </si>
  <si>
    <t>Employee_1702</t>
  </si>
  <si>
    <t>Employee_1703</t>
  </si>
  <si>
    <t>Employee_1704</t>
  </si>
  <si>
    <t>Employee_1705</t>
  </si>
  <si>
    <t>Employee_1706</t>
  </si>
  <si>
    <t>Employee_1707</t>
  </si>
  <si>
    <t>Employee_1708</t>
  </si>
  <si>
    <t>Employee_1709</t>
  </si>
  <si>
    <t>Employee_1710</t>
  </si>
  <si>
    <t>Employee_1711</t>
  </si>
  <si>
    <t>Employee_1712</t>
  </si>
  <si>
    <t>Employee_1713</t>
  </si>
  <si>
    <t>Employee_1714</t>
  </si>
  <si>
    <t>Employee_1715</t>
  </si>
  <si>
    <t>Employee_1716</t>
  </si>
  <si>
    <t>Employee_1717</t>
  </si>
  <si>
    <t>Employee_1718</t>
  </si>
  <si>
    <t>Employee_1719</t>
  </si>
  <si>
    <t>Employee_1720</t>
  </si>
  <si>
    <t>Employee_1721</t>
  </si>
  <si>
    <t>Employee_1722</t>
  </si>
  <si>
    <t>Employee_1723</t>
  </si>
  <si>
    <t>Employee_1724</t>
  </si>
  <si>
    <t>Employee_1725</t>
  </si>
  <si>
    <t>Employee_1726</t>
  </si>
  <si>
    <t>Employee_1727</t>
  </si>
  <si>
    <t>Employee_1728</t>
  </si>
  <si>
    <t>Employee_1729</t>
  </si>
  <si>
    <t>Employee_1730</t>
  </si>
  <si>
    <t>Employee_1731</t>
  </si>
  <si>
    <t>Employee_1732</t>
  </si>
  <si>
    <t>Employee_1733</t>
  </si>
  <si>
    <t>Employee_1734</t>
  </si>
  <si>
    <t>Employee_1735</t>
  </si>
  <si>
    <t>Employee_1736</t>
  </si>
  <si>
    <t>Employee_1737</t>
  </si>
  <si>
    <t>Employee_1738</t>
  </si>
  <si>
    <t>Employee_1739</t>
  </si>
  <si>
    <t>Employee_1740</t>
  </si>
  <si>
    <t>Employee_1741</t>
  </si>
  <si>
    <t>Employee_1742</t>
  </si>
  <si>
    <t>Employee_1743</t>
  </si>
  <si>
    <t>Employee_1744</t>
  </si>
  <si>
    <t>Employee_1745</t>
  </si>
  <si>
    <t>Employee_1746</t>
  </si>
  <si>
    <t>Employee_1747</t>
  </si>
  <si>
    <t>Employee_1748</t>
  </si>
  <si>
    <t>Employee_1749</t>
  </si>
  <si>
    <t>Employee_1750</t>
  </si>
  <si>
    <t>Employee_1751</t>
  </si>
  <si>
    <t>Employee_1752</t>
  </si>
  <si>
    <t>Employee_1753</t>
  </si>
  <si>
    <t>Employee_1754</t>
  </si>
  <si>
    <t>Employee_1755</t>
  </si>
  <si>
    <t>Employee_1756</t>
  </si>
  <si>
    <t>Employee_1757</t>
  </si>
  <si>
    <t>Employee_1758</t>
  </si>
  <si>
    <t>Employee_1759</t>
  </si>
  <si>
    <t>Employee_1760</t>
  </si>
  <si>
    <t>Employee_1761</t>
  </si>
  <si>
    <t>Employee_1762</t>
  </si>
  <si>
    <t>Employee_1763</t>
  </si>
  <si>
    <t>Employee_1764</t>
  </si>
  <si>
    <t>Employee_1765</t>
  </si>
  <si>
    <t>Employee_1766</t>
  </si>
  <si>
    <t>Employee_1767</t>
  </si>
  <si>
    <t>Employee_1768</t>
  </si>
  <si>
    <t>Employee_1769</t>
  </si>
  <si>
    <t>Employee_1770</t>
  </si>
  <si>
    <t>Employee_1771</t>
  </si>
  <si>
    <t>Employee_1772</t>
  </si>
  <si>
    <t>Employee_1773</t>
  </si>
  <si>
    <t>Employee_1774</t>
  </si>
  <si>
    <t>Employee_1775</t>
  </si>
  <si>
    <t>Employee_1776</t>
  </si>
  <si>
    <t>Employee_1777</t>
  </si>
  <si>
    <t>Employee_1778</t>
  </si>
  <si>
    <t>Employee_1779</t>
  </si>
  <si>
    <t>Employee_1780</t>
  </si>
  <si>
    <t>Employee_1781</t>
  </si>
  <si>
    <t>Employee_1782</t>
  </si>
  <si>
    <t>Employee_1783</t>
  </si>
  <si>
    <t>Employee_1784</t>
  </si>
  <si>
    <t>Employee_1785</t>
  </si>
  <si>
    <t>Employee_1786</t>
  </si>
  <si>
    <t>Employee_1787</t>
  </si>
  <si>
    <t>Employee_1788</t>
  </si>
  <si>
    <t>Employee_1789</t>
  </si>
  <si>
    <t>Employee_1790</t>
  </si>
  <si>
    <t>Employee_1791</t>
  </si>
  <si>
    <t>Employee_1792</t>
  </si>
  <si>
    <t>Employee_1793</t>
  </si>
  <si>
    <t>Employee_1794</t>
  </si>
  <si>
    <t>Employee_1795</t>
  </si>
  <si>
    <t>Employee_1796</t>
  </si>
  <si>
    <t>Employee_1797</t>
  </si>
  <si>
    <t>Employee_1798</t>
  </si>
  <si>
    <t>Employee_1799</t>
  </si>
  <si>
    <t>Employee_1800</t>
  </si>
  <si>
    <t>Employee_1801</t>
  </si>
  <si>
    <t>Employee_1802</t>
  </si>
  <si>
    <t>Employee_1803</t>
  </si>
  <si>
    <t>Employee_1804</t>
  </si>
  <si>
    <t>Employee_1805</t>
  </si>
  <si>
    <t>Employee_1806</t>
  </si>
  <si>
    <t>Employee_1807</t>
  </si>
  <si>
    <t>Employee_1808</t>
  </si>
  <si>
    <t>Employee_1809</t>
  </si>
  <si>
    <t>Employee_1810</t>
  </si>
  <si>
    <t>Employee_1811</t>
  </si>
  <si>
    <t>Employee_1812</t>
  </si>
  <si>
    <t>Employee_1813</t>
  </si>
  <si>
    <t>Employee_1814</t>
  </si>
  <si>
    <t>Employee_1815</t>
  </si>
  <si>
    <t>Employee_1816</t>
  </si>
  <si>
    <t>Employee_1817</t>
  </si>
  <si>
    <t>Employee_1818</t>
  </si>
  <si>
    <t>Employee_1819</t>
  </si>
  <si>
    <t>Employee_1820</t>
  </si>
  <si>
    <t>Employee_1821</t>
  </si>
  <si>
    <t>Employee_1822</t>
  </si>
  <si>
    <t>Employee_1823</t>
  </si>
  <si>
    <t>Employee_1824</t>
  </si>
  <si>
    <t>Employee_1825</t>
  </si>
  <si>
    <t>Employee_1826</t>
  </si>
  <si>
    <t>Employee_1827</t>
  </si>
  <si>
    <t>Employee_1828</t>
  </si>
  <si>
    <t>Employee_1829</t>
  </si>
  <si>
    <t>Employee_1830</t>
  </si>
  <si>
    <t>Employee_1831</t>
  </si>
  <si>
    <t>Employee_1832</t>
  </si>
  <si>
    <t>Employee_1833</t>
  </si>
  <si>
    <t>Employee_1834</t>
  </si>
  <si>
    <t>Employee_1835</t>
  </si>
  <si>
    <t>Employee_1836</t>
  </si>
  <si>
    <t>Employee_1837</t>
  </si>
  <si>
    <t>Employee_1838</t>
  </si>
  <si>
    <t>Employee_1839</t>
  </si>
  <si>
    <t>Employee_1840</t>
  </si>
  <si>
    <t>Employee_1841</t>
  </si>
  <si>
    <t>Employee_1842</t>
  </si>
  <si>
    <t>Employee_1843</t>
  </si>
  <si>
    <t>Employee_1844</t>
  </si>
  <si>
    <t>Employee_1845</t>
  </si>
  <si>
    <t>Employee_1846</t>
  </si>
  <si>
    <t>Employee_1847</t>
  </si>
  <si>
    <t>Employee_1848</t>
  </si>
  <si>
    <t>Employee_1849</t>
  </si>
  <si>
    <t>Employee_1850</t>
  </si>
  <si>
    <t>Employee_1851</t>
  </si>
  <si>
    <t>Employee_1852</t>
  </si>
  <si>
    <t>Employee_1853</t>
  </si>
  <si>
    <t>Employee_1854</t>
  </si>
  <si>
    <t>Employee_1855</t>
  </si>
  <si>
    <t>Employee_1856</t>
  </si>
  <si>
    <t>Employee_1857</t>
  </si>
  <si>
    <t>Employee_1858</t>
  </si>
  <si>
    <t>Employee_1859</t>
  </si>
  <si>
    <t>Employee_1860</t>
  </si>
  <si>
    <t>Employee_1861</t>
  </si>
  <si>
    <t>Employee_1862</t>
  </si>
  <si>
    <t>Employee_1863</t>
  </si>
  <si>
    <t>Employee_1864</t>
  </si>
  <si>
    <t>Employee_1865</t>
  </si>
  <si>
    <t>Employee_1866</t>
  </si>
  <si>
    <t>Employee_1867</t>
  </si>
  <si>
    <t>Employee_1868</t>
  </si>
  <si>
    <t>Employee_1869</t>
  </si>
  <si>
    <t>Employee_1870</t>
  </si>
  <si>
    <t>Employee_1871</t>
  </si>
  <si>
    <t>Employee_1872</t>
  </si>
  <si>
    <t>Employee_1873</t>
  </si>
  <si>
    <t>Employee_1874</t>
  </si>
  <si>
    <t>Employee_1875</t>
  </si>
  <si>
    <t>Employee_1876</t>
  </si>
  <si>
    <t>Employee_1877</t>
  </si>
  <si>
    <t>Employee_1878</t>
  </si>
  <si>
    <t>Employee_1879</t>
  </si>
  <si>
    <t>Employee_1880</t>
  </si>
  <si>
    <t>Employee_1881</t>
  </si>
  <si>
    <t>Employee_1882</t>
  </si>
  <si>
    <t>Employee_1883</t>
  </si>
  <si>
    <t>Employee_1884</t>
  </si>
  <si>
    <t>Employee_1885</t>
  </si>
  <si>
    <t>Employee_1886</t>
  </si>
  <si>
    <t>Employee_1887</t>
  </si>
  <si>
    <t>Employee_1888</t>
  </si>
  <si>
    <t>Employee_1889</t>
  </si>
  <si>
    <t>Employee_1890</t>
  </si>
  <si>
    <t>Employee_1891</t>
  </si>
  <si>
    <t>Employee_1892</t>
  </si>
  <si>
    <t>Employee_1893</t>
  </si>
  <si>
    <t>Employee_1894</t>
  </si>
  <si>
    <t>Employee_1895</t>
  </si>
  <si>
    <t>Employee_1896</t>
  </si>
  <si>
    <t>Employee_1897</t>
  </si>
  <si>
    <t>Employee_1898</t>
  </si>
  <si>
    <t>Employee_1899</t>
  </si>
  <si>
    <t>Employee_1900</t>
  </si>
  <si>
    <t>Employee_1901</t>
  </si>
  <si>
    <t>Employee_1902</t>
  </si>
  <si>
    <t>Employee_1903</t>
  </si>
  <si>
    <t>Employee_1904</t>
  </si>
  <si>
    <t>Employee_1905</t>
  </si>
  <si>
    <t>Employee_1906</t>
  </si>
  <si>
    <t>Employee_1907</t>
  </si>
  <si>
    <t>Employee_1908</t>
  </si>
  <si>
    <t>Employee_1909</t>
  </si>
  <si>
    <t>Employee_1910</t>
  </si>
  <si>
    <t>Employee_1911</t>
  </si>
  <si>
    <t>Employee_1912</t>
  </si>
  <si>
    <t>Employee_1913</t>
  </si>
  <si>
    <t>Employee_1914</t>
  </si>
  <si>
    <t>Employee_1915</t>
  </si>
  <si>
    <t>Employee_1916</t>
  </si>
  <si>
    <t>Employee_1917</t>
  </si>
  <si>
    <t>Employee_1918</t>
  </si>
  <si>
    <t>Employee_1919</t>
  </si>
  <si>
    <t>Employee_1920</t>
  </si>
  <si>
    <t>Employee_1921</t>
  </si>
  <si>
    <t>Employee_1922</t>
  </si>
  <si>
    <t>Employee_1923</t>
  </si>
  <si>
    <t>Employee_1924</t>
  </si>
  <si>
    <t>Employee_1925</t>
  </si>
  <si>
    <t>Employee_1926</t>
  </si>
  <si>
    <t>Employee_1927</t>
  </si>
  <si>
    <t>Employee_1928</t>
  </si>
  <si>
    <t>Employee_1929</t>
  </si>
  <si>
    <t>Employee_1930</t>
  </si>
  <si>
    <t>Employee_1931</t>
  </si>
  <si>
    <t>Employee_1932</t>
  </si>
  <si>
    <t>Employee_1933</t>
  </si>
  <si>
    <t>Employee_1934</t>
  </si>
  <si>
    <t>Employee_1935</t>
  </si>
  <si>
    <t>Employee_1936</t>
  </si>
  <si>
    <t>Employee_1937</t>
  </si>
  <si>
    <t>Employee_1938</t>
  </si>
  <si>
    <t>Employee_1939</t>
  </si>
  <si>
    <t>Employee_1940</t>
  </si>
  <si>
    <t>Employee_1941</t>
  </si>
  <si>
    <t>Employee_1942</t>
  </si>
  <si>
    <t>Employee_1943</t>
  </si>
  <si>
    <t>Employee_1944</t>
  </si>
  <si>
    <t>Employee_1945</t>
  </si>
  <si>
    <t>Employee_1946</t>
  </si>
  <si>
    <t>Employee_1947</t>
  </si>
  <si>
    <t>Employee_1948</t>
  </si>
  <si>
    <t>Employee_1949</t>
  </si>
  <si>
    <t>Employee_1950</t>
  </si>
  <si>
    <t>Employee_1951</t>
  </si>
  <si>
    <t>Employee_1952</t>
  </si>
  <si>
    <t>Employee_1953</t>
  </si>
  <si>
    <t>Employee_1954</t>
  </si>
  <si>
    <t>Employee_1955</t>
  </si>
  <si>
    <t>Employee_1956</t>
  </si>
  <si>
    <t>Employee_1957</t>
  </si>
  <si>
    <t>Employee_1958</t>
  </si>
  <si>
    <t>Employee_1959</t>
  </si>
  <si>
    <t>Employee_1960</t>
  </si>
  <si>
    <t>Employee_1961</t>
  </si>
  <si>
    <t>Employee_1962</t>
  </si>
  <si>
    <t>Employee_1963</t>
  </si>
  <si>
    <t>Employee_1964</t>
  </si>
  <si>
    <t>Employee_1965</t>
  </si>
  <si>
    <t>Employee_1966</t>
  </si>
  <si>
    <t>Employee_1967</t>
  </si>
  <si>
    <t>Employee_1968</t>
  </si>
  <si>
    <t>Employee_1969</t>
  </si>
  <si>
    <t>Employee_1970</t>
  </si>
  <si>
    <t>Employee_1971</t>
  </si>
  <si>
    <t>Employee_1972</t>
  </si>
  <si>
    <t>Employee_1973</t>
  </si>
  <si>
    <t>Employee_1974</t>
  </si>
  <si>
    <t>Employee_1975</t>
  </si>
  <si>
    <t>Employee_1976</t>
  </si>
  <si>
    <t>Employee_1977</t>
  </si>
  <si>
    <t>Employee_1978</t>
  </si>
  <si>
    <t>Employee_1979</t>
  </si>
  <si>
    <t>Employee_1980</t>
  </si>
  <si>
    <t>Employee_1981</t>
  </si>
  <si>
    <t>Employee_1982</t>
  </si>
  <si>
    <t>Employee_1983</t>
  </si>
  <si>
    <t>Employee_1984</t>
  </si>
  <si>
    <t>Employee_1985</t>
  </si>
  <si>
    <t>Employee_1986</t>
  </si>
  <si>
    <t>Employee_1987</t>
  </si>
  <si>
    <t>Employee_1988</t>
  </si>
  <si>
    <t>Employee_1989</t>
  </si>
  <si>
    <t>Employee_1990</t>
  </si>
  <si>
    <t>Employee_1991</t>
  </si>
  <si>
    <t>Employee_1992</t>
  </si>
  <si>
    <t>Employee_1993</t>
  </si>
  <si>
    <t>Employee_1994</t>
  </si>
  <si>
    <t>Employee_1995</t>
  </si>
  <si>
    <t>Employee_1996</t>
  </si>
  <si>
    <t>Employee_1997</t>
  </si>
  <si>
    <t>Employee_1998</t>
  </si>
  <si>
    <t>Employee_1999</t>
  </si>
  <si>
    <t>Employee_2000</t>
  </si>
  <si>
    <t>Employee_2001</t>
  </si>
  <si>
    <t>Employee_2002</t>
  </si>
  <si>
    <t>Employee_2003</t>
  </si>
  <si>
    <t>Employee_2004</t>
  </si>
  <si>
    <t>Employee_2005</t>
  </si>
  <si>
    <t>Employee_2006</t>
  </si>
  <si>
    <t>Employee_2007</t>
  </si>
  <si>
    <t>Employee_2008</t>
  </si>
  <si>
    <t>Employee_2009</t>
  </si>
  <si>
    <t>Employee_2010</t>
  </si>
  <si>
    <t>Employee_2011</t>
  </si>
  <si>
    <t>Employee_2012</t>
  </si>
  <si>
    <t>Employee_2013</t>
  </si>
  <si>
    <t>Employee_2014</t>
  </si>
  <si>
    <t>Employee_2015</t>
  </si>
  <si>
    <t>Employee_2016</t>
  </si>
  <si>
    <t>Employee_2017</t>
  </si>
  <si>
    <t>Employee_2018</t>
  </si>
  <si>
    <t>Employee_2019</t>
  </si>
  <si>
    <t>Employee_2020</t>
  </si>
  <si>
    <t>Employee_2021</t>
  </si>
  <si>
    <t>Employee_2022</t>
  </si>
  <si>
    <t>Employee_2023</t>
  </si>
  <si>
    <t>Employee_2024</t>
  </si>
  <si>
    <t>Employee_2025</t>
  </si>
  <si>
    <t>Employee_2026</t>
  </si>
  <si>
    <t>Employee_2027</t>
  </si>
  <si>
    <t>Employee_2028</t>
  </si>
  <si>
    <t>Employee_2029</t>
  </si>
  <si>
    <t>Employee_2030</t>
  </si>
  <si>
    <t>Employee_2031</t>
  </si>
  <si>
    <t>Employee_2032</t>
  </si>
  <si>
    <t>Employee_2033</t>
  </si>
  <si>
    <t>Employee_2034</t>
  </si>
  <si>
    <t>Employee_2035</t>
  </si>
  <si>
    <t>Employee_2036</t>
  </si>
  <si>
    <t>Employee_2037</t>
  </si>
  <si>
    <t>Employee_2038</t>
  </si>
  <si>
    <t>Employee_2039</t>
  </si>
  <si>
    <t>Employee_2040</t>
  </si>
  <si>
    <t>Employee_2041</t>
  </si>
  <si>
    <t>Employee_2042</t>
  </si>
  <si>
    <t>Employee_2043</t>
  </si>
  <si>
    <t>Employee_2044</t>
  </si>
  <si>
    <t>Employee_2045</t>
  </si>
  <si>
    <t>Employee_2046</t>
  </si>
  <si>
    <t>Employee_2047</t>
  </si>
  <si>
    <t>Employee_2048</t>
  </si>
  <si>
    <t>Employee_2049</t>
  </si>
  <si>
    <t>Employee_2050</t>
  </si>
  <si>
    <t>Employee_2051</t>
  </si>
  <si>
    <t>Employee_2052</t>
  </si>
  <si>
    <t>Employee_2053</t>
  </si>
  <si>
    <t>Employee_2054</t>
  </si>
  <si>
    <t>Employee_2055</t>
  </si>
  <si>
    <t>Employee_2056</t>
  </si>
  <si>
    <t>Employee_2057</t>
  </si>
  <si>
    <t>Employee_2058</t>
  </si>
  <si>
    <t>Employee_2059</t>
  </si>
  <si>
    <t>Employee_2060</t>
  </si>
  <si>
    <t>Employee_2061</t>
  </si>
  <si>
    <t>Employee_2062</t>
  </si>
  <si>
    <t>Employee_2063</t>
  </si>
  <si>
    <t>Employee_2064</t>
  </si>
  <si>
    <t>Employee_2065</t>
  </si>
  <si>
    <t>Employee_2066</t>
  </si>
  <si>
    <t>Employee_2067</t>
  </si>
  <si>
    <t>Employee_2068</t>
  </si>
  <si>
    <t>Employee_2069</t>
  </si>
  <si>
    <t>Employee_2070</t>
  </si>
  <si>
    <t>Employee_2071</t>
  </si>
  <si>
    <t>Employee_2072</t>
  </si>
  <si>
    <t>Employee_2073</t>
  </si>
  <si>
    <t>Employee_2074</t>
  </si>
  <si>
    <t>Employee_2075</t>
  </si>
  <si>
    <t>Employee_2076</t>
  </si>
  <si>
    <t>Employee_2077</t>
  </si>
  <si>
    <t>Employee_2078</t>
  </si>
  <si>
    <t>Employee_2079</t>
  </si>
  <si>
    <t>Employee_2080</t>
  </si>
  <si>
    <t>Employee_2081</t>
  </si>
  <si>
    <t>Employee_2082</t>
  </si>
  <si>
    <t>Employee_2083</t>
  </si>
  <si>
    <t>Employee_2084</t>
  </si>
  <si>
    <t>Employee_2085</t>
  </si>
  <si>
    <t>Employee_2086</t>
  </si>
  <si>
    <t>Employee_2087</t>
  </si>
  <si>
    <t>Employee_2088</t>
  </si>
  <si>
    <t>Employee_2089</t>
  </si>
  <si>
    <t>Employee_2090</t>
  </si>
  <si>
    <t>Employee_2091</t>
  </si>
  <si>
    <t>Employee_2092</t>
  </si>
  <si>
    <t>Employee_2093</t>
  </si>
  <si>
    <t>Employee_2094</t>
  </si>
  <si>
    <t>Employee_2095</t>
  </si>
  <si>
    <t>Employee_2096</t>
  </si>
  <si>
    <t>Employee_2097</t>
  </si>
  <si>
    <t>Employee_2098</t>
  </si>
  <si>
    <t>Employee_2099</t>
  </si>
  <si>
    <t>Employee_2100</t>
  </si>
  <si>
    <t>Employee_2101</t>
  </si>
  <si>
    <t>Employee_2102</t>
  </si>
  <si>
    <t>Employee_2103</t>
  </si>
  <si>
    <t>Employee_2104</t>
  </si>
  <si>
    <t>Employee_2105</t>
  </si>
  <si>
    <t>Employee_2106</t>
  </si>
  <si>
    <t>Employee_2107</t>
  </si>
  <si>
    <t>Employee_2108</t>
  </si>
  <si>
    <t>Employee_2109</t>
  </si>
  <si>
    <t>Employee_2110</t>
  </si>
  <si>
    <t>Employee_2111</t>
  </si>
  <si>
    <t>Employee_2112</t>
  </si>
  <si>
    <t>Employee_2113</t>
  </si>
  <si>
    <t>Employee_2114</t>
  </si>
  <si>
    <t>Employee_2115</t>
  </si>
  <si>
    <t>Employee_2116</t>
  </si>
  <si>
    <t>Employee_2117</t>
  </si>
  <si>
    <t>Employee_2118</t>
  </si>
  <si>
    <t>Employee_2119</t>
  </si>
  <si>
    <t>Employee_2120</t>
  </si>
  <si>
    <t>Employee_2121</t>
  </si>
  <si>
    <t>Employee_2122</t>
  </si>
  <si>
    <t>Employee_2123</t>
  </si>
  <si>
    <t>Employee_2124</t>
  </si>
  <si>
    <t>Employee_2125</t>
  </si>
  <si>
    <t>Employee_2126</t>
  </si>
  <si>
    <t>Employee_2127</t>
  </si>
  <si>
    <t>Employee_2128</t>
  </si>
  <si>
    <t>Employee_2129</t>
  </si>
  <si>
    <t>Employee_2130</t>
  </si>
  <si>
    <t>Employee_2131</t>
  </si>
  <si>
    <t>Employee_2132</t>
  </si>
  <si>
    <t>Employee_2133</t>
  </si>
  <si>
    <t>Employee_2134</t>
  </si>
  <si>
    <t>Employee_2135</t>
  </si>
  <si>
    <t>Employee_2136</t>
  </si>
  <si>
    <t>Employee_2137</t>
  </si>
  <si>
    <t>Employee_2138</t>
  </si>
  <si>
    <t>Employee_2139</t>
  </si>
  <si>
    <t>Employee_2140</t>
  </si>
  <si>
    <t>Employee_2141</t>
  </si>
  <si>
    <t>Employee_2142</t>
  </si>
  <si>
    <t>Employee_2143</t>
  </si>
  <si>
    <t>Employee_2144</t>
  </si>
  <si>
    <t>Employee_2145</t>
  </si>
  <si>
    <t>Employee_2146</t>
  </si>
  <si>
    <t>Employee_2147</t>
  </si>
  <si>
    <t>Employee_2148</t>
  </si>
  <si>
    <t>Employee_2149</t>
  </si>
  <si>
    <t>Employee_2150</t>
  </si>
  <si>
    <t>Employee_2151</t>
  </si>
  <si>
    <t>Employee_2152</t>
  </si>
  <si>
    <t>Employee_2153</t>
  </si>
  <si>
    <t>Employee_2154</t>
  </si>
  <si>
    <t>Employee_2155</t>
  </si>
  <si>
    <t>Employee_2156</t>
  </si>
  <si>
    <t>Employee_2157</t>
  </si>
  <si>
    <t>Employee_2158</t>
  </si>
  <si>
    <t>Employee_2159</t>
  </si>
  <si>
    <t>Employee_2160</t>
  </si>
  <si>
    <t>Employee_2161</t>
  </si>
  <si>
    <t>Employee_2162</t>
  </si>
  <si>
    <t>Employee_2163</t>
  </si>
  <si>
    <t>Employee_2164</t>
  </si>
  <si>
    <t>Employee_2165</t>
  </si>
  <si>
    <t>Employee_2166</t>
  </si>
  <si>
    <t>Employee_2167</t>
  </si>
  <si>
    <t>Employee_2168</t>
  </si>
  <si>
    <t>Employee_2169</t>
  </si>
  <si>
    <t>Employee_2170</t>
  </si>
  <si>
    <t>Employee_2171</t>
  </si>
  <si>
    <t>Employee_2172</t>
  </si>
  <si>
    <t>Employee_2173</t>
  </si>
  <si>
    <t>Employee_2174</t>
  </si>
  <si>
    <t>Employee_2175</t>
  </si>
  <si>
    <t>Employee_2176</t>
  </si>
  <si>
    <t>Employee_2177</t>
  </si>
  <si>
    <t>Employee_2178</t>
  </si>
  <si>
    <t>Employee_2179</t>
  </si>
  <si>
    <t>Employee_2180</t>
  </si>
  <si>
    <t>Employee_2181</t>
  </si>
  <si>
    <t>Employee_2182</t>
  </si>
  <si>
    <t>Employee_2183</t>
  </si>
  <si>
    <t>Employee_2184</t>
  </si>
  <si>
    <t>Employee_2185</t>
  </si>
  <si>
    <t>Employee_2186</t>
  </si>
  <si>
    <t>Employee_2187</t>
  </si>
  <si>
    <t>Employee_2188</t>
  </si>
  <si>
    <t>Employee_2189</t>
  </si>
  <si>
    <t>Employee_2190</t>
  </si>
  <si>
    <t>Employee_2191</t>
  </si>
  <si>
    <t>Employee_2192</t>
  </si>
  <si>
    <t>Employee_2193</t>
  </si>
  <si>
    <t>Employee_2194</t>
  </si>
  <si>
    <t>Employee_2195</t>
  </si>
  <si>
    <t>Employee_2196</t>
  </si>
  <si>
    <t>Employee_2197</t>
  </si>
  <si>
    <t>Employee_2198</t>
  </si>
  <si>
    <t>Employee_2199</t>
  </si>
  <si>
    <t>Employee_2200</t>
  </si>
  <si>
    <t>Employee_2201</t>
  </si>
  <si>
    <t>Employee_2202</t>
  </si>
  <si>
    <t>Employee_2203</t>
  </si>
  <si>
    <t>Employee_2204</t>
  </si>
  <si>
    <t>Employee_2205</t>
  </si>
  <si>
    <t>Employee_2206</t>
  </si>
  <si>
    <t>Employee_2207</t>
  </si>
  <si>
    <t>Employee_2208</t>
  </si>
  <si>
    <t>Employee_2209</t>
  </si>
  <si>
    <t>Employee_2210</t>
  </si>
  <si>
    <t>Employee_2211</t>
  </si>
  <si>
    <t>Employee_2212</t>
  </si>
  <si>
    <t>Employee_2213</t>
  </si>
  <si>
    <t>Employee_2214</t>
  </si>
  <si>
    <t>Employee_2215</t>
  </si>
  <si>
    <t>Employee_2216</t>
  </si>
  <si>
    <t>Employee_2217</t>
  </si>
  <si>
    <t>Employee_2218</t>
  </si>
  <si>
    <t>Employee_2219</t>
  </si>
  <si>
    <t>Employee_2220</t>
  </si>
  <si>
    <t>Employee_2221</t>
  </si>
  <si>
    <t>Employee_2222</t>
  </si>
  <si>
    <t>Employee_2223</t>
  </si>
  <si>
    <t>Employee_2224</t>
  </si>
  <si>
    <t>Employee_2225</t>
  </si>
  <si>
    <t>Employee_2226</t>
  </si>
  <si>
    <t>Employee_2227</t>
  </si>
  <si>
    <t>Employee_2228</t>
  </si>
  <si>
    <t>Employee_2229</t>
  </si>
  <si>
    <t>Employee_2230</t>
  </si>
  <si>
    <t>Employee_2231</t>
  </si>
  <si>
    <t>Employee_2232</t>
  </si>
  <si>
    <t>Employee_2233</t>
  </si>
  <si>
    <t>Employee_2234</t>
  </si>
  <si>
    <t>Employee_2235</t>
  </si>
  <si>
    <t>Employee_2236</t>
  </si>
  <si>
    <t>Employee_2237</t>
  </si>
  <si>
    <t>Employee_2238</t>
  </si>
  <si>
    <t>Employee_2239</t>
  </si>
  <si>
    <t>Employee_2240</t>
  </si>
  <si>
    <t>Employee_2241</t>
  </si>
  <si>
    <t>Employee_2242</t>
  </si>
  <si>
    <t>Employee_2243</t>
  </si>
  <si>
    <t>Employee_2244</t>
  </si>
  <si>
    <t>Employee_2245</t>
  </si>
  <si>
    <t>Employee_2246</t>
  </si>
  <si>
    <t>Employee_2247</t>
  </si>
  <si>
    <t>Employee_2248</t>
  </si>
  <si>
    <t>Employee_2249</t>
  </si>
  <si>
    <t>Employee_2250</t>
  </si>
  <si>
    <t>Employee_2251</t>
  </si>
  <si>
    <t>Employee_2252</t>
  </si>
  <si>
    <t>Employee_2253</t>
  </si>
  <si>
    <t>Employee_2254</t>
  </si>
  <si>
    <t>Employee_2255</t>
  </si>
  <si>
    <t>Employee_2256</t>
  </si>
  <si>
    <t>Employee_2257</t>
  </si>
  <si>
    <t>Employee_2258</t>
  </si>
  <si>
    <t>Employee_2259</t>
  </si>
  <si>
    <t>Employee_2260</t>
  </si>
  <si>
    <t>Employee_2261</t>
  </si>
  <si>
    <t>Employee_2262</t>
  </si>
  <si>
    <t>Employee_2263</t>
  </si>
  <si>
    <t>Employee_2264</t>
  </si>
  <si>
    <t>Employee_2265</t>
  </si>
  <si>
    <t>Employee_2266</t>
  </si>
  <si>
    <t>Employee_2267</t>
  </si>
  <si>
    <t>Employee_2268</t>
  </si>
  <si>
    <t>Employee_2269</t>
  </si>
  <si>
    <t>Employee_2270</t>
  </si>
  <si>
    <t>Employee_2271</t>
  </si>
  <si>
    <t>Employee_2272</t>
  </si>
  <si>
    <t>Employee_2273</t>
  </si>
  <si>
    <t>Employee_2274</t>
  </si>
  <si>
    <t>Employee_2275</t>
  </si>
  <si>
    <t>Employee_2276</t>
  </si>
  <si>
    <t>Employee_2277</t>
  </si>
  <si>
    <t>Employee_2278</t>
  </si>
  <si>
    <t>Employee_2279</t>
  </si>
  <si>
    <t>Employee_2280</t>
  </si>
  <si>
    <t>Employee_2281</t>
  </si>
  <si>
    <t>Employee_2282</t>
  </si>
  <si>
    <t>Employee_2283</t>
  </si>
  <si>
    <t>Employee_2284</t>
  </si>
  <si>
    <t>Employee_2285</t>
  </si>
  <si>
    <t>Employee_2286</t>
  </si>
  <si>
    <t>Employee_2287</t>
  </si>
  <si>
    <t>Employee_2288</t>
  </si>
  <si>
    <t>Employee_2289</t>
  </si>
  <si>
    <t>Employee_2290</t>
  </si>
  <si>
    <t>Employee_2291</t>
  </si>
  <si>
    <t>Employee_2292</t>
  </si>
  <si>
    <t>Employee_2293</t>
  </si>
  <si>
    <t>Employee_2294</t>
  </si>
  <si>
    <t>Employee_2295</t>
  </si>
  <si>
    <t>Employee_2296</t>
  </si>
  <si>
    <t>Employee_2297</t>
  </si>
  <si>
    <t>Employee_2298</t>
  </si>
  <si>
    <t>Employee_2299</t>
  </si>
  <si>
    <t>Employee_2300</t>
  </si>
  <si>
    <t>Employee_2301</t>
  </si>
  <si>
    <t>Employee_2302</t>
  </si>
  <si>
    <t>Employee_2303</t>
  </si>
  <si>
    <t>Employee_2304</t>
  </si>
  <si>
    <t>Employee_2305</t>
  </si>
  <si>
    <t>Employee_2306</t>
  </si>
  <si>
    <t>Employee_2307</t>
  </si>
  <si>
    <t>Employee_2308</t>
  </si>
  <si>
    <t>Employee_2309</t>
  </si>
  <si>
    <t>Employee_2310</t>
  </si>
  <si>
    <t>Employee_2311</t>
  </si>
  <si>
    <t>Employee_2312</t>
  </si>
  <si>
    <t>Employee_2313</t>
  </si>
  <si>
    <t>Employee_2314</t>
  </si>
  <si>
    <t>Employee_2315</t>
  </si>
  <si>
    <t>Employee_2316</t>
  </si>
  <si>
    <t>Employee_2317</t>
  </si>
  <si>
    <t>Employee_2318</t>
  </si>
  <si>
    <t>Employee_2319</t>
  </si>
  <si>
    <t>Employee_2320</t>
  </si>
  <si>
    <t>Employee_2321</t>
  </si>
  <si>
    <t>Employee_2322</t>
  </si>
  <si>
    <t>Employee_2323</t>
  </si>
  <si>
    <t>Employee_2324</t>
  </si>
  <si>
    <t>Employee_2325</t>
  </si>
  <si>
    <t>Employee_2326</t>
  </si>
  <si>
    <t>Employee_2327</t>
  </si>
  <si>
    <t>Employee_2328</t>
  </si>
  <si>
    <t>Employee_2329</t>
  </si>
  <si>
    <t>Employee_2330</t>
  </si>
  <si>
    <t>Employee_2331</t>
  </si>
  <si>
    <t>Employee_2332</t>
  </si>
  <si>
    <t>Employee_2333</t>
  </si>
  <si>
    <t>Employee_2334</t>
  </si>
  <si>
    <t>Employee_2335</t>
  </si>
  <si>
    <t>Employee_2336</t>
  </si>
  <si>
    <t>Employee_2337</t>
  </si>
  <si>
    <t>Employee_2338</t>
  </si>
  <si>
    <t>Employee_2339</t>
  </si>
  <si>
    <t>Employee_2340</t>
  </si>
  <si>
    <t>Employee_2341</t>
  </si>
  <si>
    <t>Employee_2342</t>
  </si>
  <si>
    <t>Employee_2343</t>
  </si>
  <si>
    <t>Employee_2344</t>
  </si>
  <si>
    <t>Employee_2345</t>
  </si>
  <si>
    <t>Employee_2346</t>
  </si>
  <si>
    <t>Employee_2347</t>
  </si>
  <si>
    <t>Employee_2348</t>
  </si>
  <si>
    <t>Employee_2349</t>
  </si>
  <si>
    <t>Employee_2350</t>
  </si>
  <si>
    <t>Employee_2351</t>
  </si>
  <si>
    <t>Employee_2352</t>
  </si>
  <si>
    <t>Employee_2353</t>
  </si>
  <si>
    <t>Employee_2354</t>
  </si>
  <si>
    <t>Employee_2355</t>
  </si>
  <si>
    <t>Employee_2356</t>
  </si>
  <si>
    <t>Employee_2357</t>
  </si>
  <si>
    <t>Employee_2358</t>
  </si>
  <si>
    <t>Employee_2359</t>
  </si>
  <si>
    <t>Employee_2360</t>
  </si>
  <si>
    <t>Employee_2361</t>
  </si>
  <si>
    <t>Employee_2362</t>
  </si>
  <si>
    <t>Employee_2363</t>
  </si>
  <si>
    <t>Employee_2364</t>
  </si>
  <si>
    <t>Employee_2365</t>
  </si>
  <si>
    <t>Employee_2366</t>
  </si>
  <si>
    <t>Employee_2367</t>
  </si>
  <si>
    <t>Employee_2368</t>
  </si>
  <si>
    <t>Employee_2369</t>
  </si>
  <si>
    <t>Employee_2370</t>
  </si>
  <si>
    <t>Employee_2371</t>
  </si>
  <si>
    <t>Employee_2372</t>
  </si>
  <si>
    <t>Employee_2373</t>
  </si>
  <si>
    <t>Employee_2374</t>
  </si>
  <si>
    <t>Employee_2375</t>
  </si>
  <si>
    <t>Employee_2376</t>
  </si>
  <si>
    <t>Employee_2377</t>
  </si>
  <si>
    <t>Employee_2378</t>
  </si>
  <si>
    <t>Employee_2379</t>
  </si>
  <si>
    <t>Employee_2380</t>
  </si>
  <si>
    <t>Employee_2381</t>
  </si>
  <si>
    <t>Employee_2382</t>
  </si>
  <si>
    <t>Employee_2383</t>
  </si>
  <si>
    <t>Employee_2384</t>
  </si>
  <si>
    <t>Employee_2385</t>
  </si>
  <si>
    <t>Employee_2386</t>
  </si>
  <si>
    <t>Employee_2387</t>
  </si>
  <si>
    <t>Employee_2388</t>
  </si>
  <si>
    <t>Employee_2389</t>
  </si>
  <si>
    <t>Employee_2390</t>
  </si>
  <si>
    <t>Employee_2391</t>
  </si>
  <si>
    <t>Employee_2392</t>
  </si>
  <si>
    <t>Employee_2393</t>
  </si>
  <si>
    <t>Employee_2394</t>
  </si>
  <si>
    <t>Employee_2395</t>
  </si>
  <si>
    <t>Employee_2396</t>
  </si>
  <si>
    <t>Employee_2397</t>
  </si>
  <si>
    <t>Employee_2398</t>
  </si>
  <si>
    <t>Employee_2399</t>
  </si>
  <si>
    <t>Employee_2400</t>
  </si>
  <si>
    <t>Employee_2401</t>
  </si>
  <si>
    <t>Employee_2402</t>
  </si>
  <si>
    <t>Employee_2403</t>
  </si>
  <si>
    <t>Employee_2404</t>
  </si>
  <si>
    <t>Employee_2405</t>
  </si>
  <si>
    <t>Employee_2406</t>
  </si>
  <si>
    <t>Employee_2407</t>
  </si>
  <si>
    <t>Employee_2408</t>
  </si>
  <si>
    <t>Employee_2409</t>
  </si>
  <si>
    <t>Employee_2410</t>
  </si>
  <si>
    <t>Employee_2411</t>
  </si>
  <si>
    <t>Employee_2412</t>
  </si>
  <si>
    <t>Employee_2413</t>
  </si>
  <si>
    <t>Employee_2414</t>
  </si>
  <si>
    <t>Employee_2415</t>
  </si>
  <si>
    <t>Employee_2416</t>
  </si>
  <si>
    <t>Employee_2417</t>
  </si>
  <si>
    <t>Employee_2418</t>
  </si>
  <si>
    <t>Employee_2419</t>
  </si>
  <si>
    <t>Employee_2420</t>
  </si>
  <si>
    <t>Employee_2421</t>
  </si>
  <si>
    <t>Employee_2422</t>
  </si>
  <si>
    <t>Employee_2423</t>
  </si>
  <si>
    <t>Employee_2424</t>
  </si>
  <si>
    <t>Employee_2425</t>
  </si>
  <si>
    <t>Employee_2426</t>
  </si>
  <si>
    <t>Employee_2427</t>
  </si>
  <si>
    <t>Employee_2428</t>
  </si>
  <si>
    <t>Employee_2429</t>
  </si>
  <si>
    <t>Employee_2430</t>
  </si>
  <si>
    <t>Employee_2431</t>
  </si>
  <si>
    <t>Employee_2432</t>
  </si>
  <si>
    <t>Employee_2433</t>
  </si>
  <si>
    <t>Employee_2434</t>
  </si>
  <si>
    <t>Employee_2435</t>
  </si>
  <si>
    <t>Employee_2436</t>
  </si>
  <si>
    <t>Employee_2437</t>
  </si>
  <si>
    <t>Employee_2438</t>
  </si>
  <si>
    <t>Employee_2439</t>
  </si>
  <si>
    <t>Employee_2440</t>
  </si>
  <si>
    <t>Employee_2441</t>
  </si>
  <si>
    <t>Employee_2442</t>
  </si>
  <si>
    <t>Employee_2443</t>
  </si>
  <si>
    <t>Employee_2444</t>
  </si>
  <si>
    <t>Employee_2445</t>
  </si>
  <si>
    <t>Employee_2446</t>
  </si>
  <si>
    <t>Employee_2447</t>
  </si>
  <si>
    <t>Employee_2448</t>
  </si>
  <si>
    <t>Employee_2449</t>
  </si>
  <si>
    <t>Employee_2450</t>
  </si>
  <si>
    <t>Employee_2451</t>
  </si>
  <si>
    <t>Employee_2452</t>
  </si>
  <si>
    <t>Employee_2453</t>
  </si>
  <si>
    <t>Employee_2454</t>
  </si>
  <si>
    <t>Employee_2455</t>
  </si>
  <si>
    <t>Employee_2456</t>
  </si>
  <si>
    <t>Employee_2457</t>
  </si>
  <si>
    <t>Employee_2458</t>
  </si>
  <si>
    <t>Employee_2459</t>
  </si>
  <si>
    <t>Employee_2460</t>
  </si>
  <si>
    <t>Employee_2461</t>
  </si>
  <si>
    <t>Employee_2462</t>
  </si>
  <si>
    <t>Employee_2463</t>
  </si>
  <si>
    <t>Employee_2464</t>
  </si>
  <si>
    <t>Employee_2465</t>
  </si>
  <si>
    <t>Employee_2466</t>
  </si>
  <si>
    <t>Employee_2467</t>
  </si>
  <si>
    <t>Employee_2468</t>
  </si>
  <si>
    <t>Employee_2469</t>
  </si>
  <si>
    <t>Employee_2470</t>
  </si>
  <si>
    <t>Employee_2471</t>
  </si>
  <si>
    <t>Employee_2472</t>
  </si>
  <si>
    <t>Employee_2473</t>
  </si>
  <si>
    <t>Employee_2474</t>
  </si>
  <si>
    <t>Employee_2475</t>
  </si>
  <si>
    <t>Employee_2476</t>
  </si>
  <si>
    <t>Employee_2477</t>
  </si>
  <si>
    <t>Employee_2478</t>
  </si>
  <si>
    <t>Employee_2479</t>
  </si>
  <si>
    <t>Employee_2480</t>
  </si>
  <si>
    <t>Employee_2481</t>
  </si>
  <si>
    <t>Employee_2482</t>
  </si>
  <si>
    <t>Employee_2483</t>
  </si>
  <si>
    <t>Employee_2484</t>
  </si>
  <si>
    <t>Employee_2485</t>
  </si>
  <si>
    <t>Employee_2486</t>
  </si>
  <si>
    <t>Employee_2487</t>
  </si>
  <si>
    <t>Employee_2488</t>
  </si>
  <si>
    <t>Employee_2489</t>
  </si>
  <si>
    <t>Employee_2490</t>
  </si>
  <si>
    <t>Employee_2491</t>
  </si>
  <si>
    <t>Employee_2492</t>
  </si>
  <si>
    <t>Employee_2493</t>
  </si>
  <si>
    <t>Employee_2494</t>
  </si>
  <si>
    <t>Employee_2495</t>
  </si>
  <si>
    <t>Employee_2496</t>
  </si>
  <si>
    <t>Employee_2497</t>
  </si>
  <si>
    <t>Employee_2498</t>
  </si>
  <si>
    <t>Employee_2499</t>
  </si>
  <si>
    <t>Employee_2500</t>
  </si>
  <si>
    <t>Employee_2501</t>
  </si>
  <si>
    <t>Employee_2502</t>
  </si>
  <si>
    <t>Employee_2503</t>
  </si>
  <si>
    <t>Employee_2504</t>
  </si>
  <si>
    <t>Employee_2505</t>
  </si>
  <si>
    <t>Employee_2506</t>
  </si>
  <si>
    <t>Employee_2507</t>
  </si>
  <si>
    <t>Employee_2508</t>
  </si>
  <si>
    <t>Employee_2509</t>
  </si>
  <si>
    <t>Employee_2510</t>
  </si>
  <si>
    <t>Employee_2511</t>
  </si>
  <si>
    <t>Employee_2512</t>
  </si>
  <si>
    <t>Employee_2513</t>
  </si>
  <si>
    <t>Employee_2514</t>
  </si>
  <si>
    <t>Employee_2515</t>
  </si>
  <si>
    <t>Employee_2516</t>
  </si>
  <si>
    <t>Employee_2517</t>
  </si>
  <si>
    <t>Employee_2518</t>
  </si>
  <si>
    <t>Employee_2519</t>
  </si>
  <si>
    <t>Employee_2520</t>
  </si>
  <si>
    <t>Employee_2521</t>
  </si>
  <si>
    <t>Employee_2522</t>
  </si>
  <si>
    <t>Employee_2523</t>
  </si>
  <si>
    <t>Employee_2524</t>
  </si>
  <si>
    <t>Employee_2525</t>
  </si>
  <si>
    <t>Employee_2526</t>
  </si>
  <si>
    <t>Employee_2527</t>
  </si>
  <si>
    <t>Employee_2528</t>
  </si>
  <si>
    <t>Employee_2529</t>
  </si>
  <si>
    <t>Employee_2530</t>
  </si>
  <si>
    <t>Employee_2531</t>
  </si>
  <si>
    <t>Employee_2532</t>
  </si>
  <si>
    <t>Employee_2533</t>
  </si>
  <si>
    <t>Employee_2534</t>
  </si>
  <si>
    <t>Employee_2535</t>
  </si>
  <si>
    <t>Employee_2536</t>
  </si>
  <si>
    <t>Employee_2537</t>
  </si>
  <si>
    <t>Employee_2538</t>
  </si>
  <si>
    <t>Employee_2539</t>
  </si>
  <si>
    <t>Employee_2540</t>
  </si>
  <si>
    <t>Employee_2541</t>
  </si>
  <si>
    <t>Employee_2542</t>
  </si>
  <si>
    <t>Employee_2543</t>
  </si>
  <si>
    <t>Employee_2544</t>
  </si>
  <si>
    <t>Employee_2545</t>
  </si>
  <si>
    <t>Employee_2546</t>
  </si>
  <si>
    <t>Employee_2547</t>
  </si>
  <si>
    <t>Employee_2548</t>
  </si>
  <si>
    <t>Employee_2549</t>
  </si>
  <si>
    <t>Employee_2550</t>
  </si>
  <si>
    <t>Employee_2551</t>
  </si>
  <si>
    <t>Employee_2552</t>
  </si>
  <si>
    <t>Employee_2553</t>
  </si>
  <si>
    <t>Employee_2554</t>
  </si>
  <si>
    <t>Employee_2555</t>
  </si>
  <si>
    <t>Employee_2556</t>
  </si>
  <si>
    <t>Employee_2557</t>
  </si>
  <si>
    <t>Employee_2558</t>
  </si>
  <si>
    <t>Employee_2559</t>
  </si>
  <si>
    <t>Executive</t>
  </si>
  <si>
    <t>IT</t>
  </si>
  <si>
    <t>Sales</t>
  </si>
  <si>
    <t>HR</t>
  </si>
  <si>
    <t>Legal</t>
  </si>
  <si>
    <t>Finance</t>
  </si>
  <si>
    <t>Operations</t>
  </si>
  <si>
    <t>Administration</t>
  </si>
  <si>
    <t>Customer Service</t>
  </si>
  <si>
    <t>Marketing</t>
  </si>
  <si>
    <t>CEO</t>
  </si>
  <si>
    <t>CFO</t>
  </si>
  <si>
    <t>Software Engineer</t>
  </si>
  <si>
    <t>IT Support Specialist</t>
  </si>
  <si>
    <t>Sales Associate</t>
  </si>
  <si>
    <t>Sales Manager</t>
  </si>
  <si>
    <t>HR Specialist</t>
  </si>
  <si>
    <t>HR Manager</t>
  </si>
  <si>
    <t>Legal Counsel</t>
  </si>
  <si>
    <t>Accountant</t>
  </si>
  <si>
    <t>Financial Analyst</t>
  </si>
  <si>
    <t>Operations Manager</t>
  </si>
  <si>
    <t>Logistics Coordinator</t>
  </si>
  <si>
    <t>Administrative Associate</t>
  </si>
  <si>
    <t>Customer Service Rep</t>
  </si>
  <si>
    <t>Marketing Specialist</t>
  </si>
  <si>
    <t>Marketing Manager</t>
  </si>
  <si>
    <t>New York</t>
  </si>
  <si>
    <t>Philadelphia</t>
  </si>
  <si>
    <t>San Francisco</t>
  </si>
  <si>
    <t>Washington</t>
  </si>
  <si>
    <t>Indianapolis</t>
  </si>
  <si>
    <t>Phoenix</t>
  </si>
  <si>
    <t>Chicago</t>
  </si>
  <si>
    <t>San Diego</t>
  </si>
  <si>
    <t>Austin</t>
  </si>
  <si>
    <t>Seattle</t>
  </si>
  <si>
    <t>Denver</t>
  </si>
  <si>
    <t>Charlotte</t>
  </si>
  <si>
    <t>Los Angeles</t>
  </si>
  <si>
    <t>San Antonio</t>
  </si>
  <si>
    <t>San Jose</t>
  </si>
  <si>
    <t>Dallas</t>
  </si>
  <si>
    <t>Columbus</t>
  </si>
  <si>
    <t>Houston</t>
  </si>
  <si>
    <t>Jacksonville</t>
  </si>
  <si>
    <t>White</t>
  </si>
  <si>
    <t>Hispanic or Latino</t>
  </si>
  <si>
    <t>Black or African American</t>
  </si>
  <si>
    <t>Asian</t>
  </si>
  <si>
    <t>Other</t>
  </si>
  <si>
    <t>Male</t>
  </si>
  <si>
    <t>Female</t>
  </si>
  <si>
    <t>Non-binary</t>
  </si>
  <si>
    <t>market_avg_salary</t>
  </si>
  <si>
    <t>Count of employee_id</t>
  </si>
  <si>
    <t>Row Labels</t>
  </si>
  <si>
    <t>Grand Total</t>
  </si>
  <si>
    <t>Min of salary</t>
  </si>
  <si>
    <t>Max of salary</t>
  </si>
  <si>
    <t>Average of salary</t>
  </si>
  <si>
    <t>Compa-ratio</t>
  </si>
  <si>
    <t>Compa-ratio Interpretation</t>
  </si>
  <si>
    <t>TTC</t>
  </si>
  <si>
    <t>Employee_Count</t>
  </si>
  <si>
    <t>Min_Salary</t>
  </si>
  <si>
    <t>AVG_Salary</t>
  </si>
  <si>
    <t>Max_Salary</t>
  </si>
  <si>
    <t>Texas</t>
  </si>
  <si>
    <t>Illinois</t>
  </si>
  <si>
    <t>Colorado</t>
  </si>
  <si>
    <t>California</t>
  </si>
  <si>
    <t>City</t>
  </si>
  <si>
    <t>State</t>
  </si>
  <si>
    <t>Employee Count</t>
  </si>
  <si>
    <t>Salary Percentile</t>
  </si>
  <si>
    <t>Bonus as % of Salary</t>
  </si>
  <si>
    <t>Average Salary</t>
  </si>
  <si>
    <t>Eligible</t>
  </si>
  <si>
    <t>Not Eligible</t>
  </si>
  <si>
    <t>Above Market</t>
  </si>
  <si>
    <t>Below Market</t>
  </si>
  <si>
    <t>Market Aligned</t>
  </si>
  <si>
    <t>Minimum Salary</t>
  </si>
  <si>
    <t>Maximum Salary</t>
  </si>
  <si>
    <t>Total Employees</t>
  </si>
  <si>
    <t>state</t>
  </si>
  <si>
    <t>bonus eligible (T_F)</t>
  </si>
  <si>
    <t>bonus eligible</t>
  </si>
  <si>
    <t>bonus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</si>
</sst>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11" x14ac:knownFonts="1">
    <font>
      <sz val="11"/>
      <color theme="1"/>
      <name val="Aptos Narrow"/>
      <family val="2"/>
      <scheme val="minor"/>
    </font>
    <font>
      <b/>
      <sz val="11"/>
      <color theme="1"/>
      <name val="Aptos Narrow"/>
      <family val="2"/>
      <scheme val="minor"/>
    </font>
    <font>
      <sz val="11"/>
      <color theme="1"/>
      <name val="Aptos Narrow"/>
      <family val="2"/>
      <scheme val="minor"/>
    </font>
    <font>
      <sz val="11"/>
      <color rgb="FF000000"/>
      <name val="Aptos Narrow"/>
      <family val="2"/>
      <scheme val="minor"/>
    </font>
    <font>
      <sz val="14"/>
      <color theme="1"/>
      <name val="Aptos Narrow"/>
      <family val="2"/>
      <scheme val="minor"/>
    </font>
    <font>
      <sz val="16"/>
      <color theme="1" tint="0.34998626667073579"/>
      <name val="Helvetica"/>
      <family val="2"/>
    </font>
    <font>
      <sz val="24"/>
      <color theme="1" tint="0.249977111117893"/>
      <name val="Helvetica"/>
      <family val="2"/>
    </font>
    <font>
      <sz val="24"/>
      <color theme="1" tint="0.249977111117893"/>
      <name val="Aptos Narrow"/>
      <family val="2"/>
      <scheme val="minor"/>
    </font>
    <font>
      <sz val="24"/>
      <color theme="1" tint="0.14999847407452621"/>
      <name val="Helvetica"/>
      <family val="2"/>
    </font>
    <font>
      <b/>
      <sz val="26"/>
      <color theme="1" tint="0.14999847407452621"/>
      <name val="Aptos Narrow"/>
      <family val="2"/>
      <scheme val="minor"/>
    </font>
    <font>
      <b/>
      <sz val="11"/>
      <color theme="1"/>
      <name val="Aptos Narrow"/>
      <scheme val="minor"/>
    </font>
  </fonts>
  <fills count="5">
    <fill>
      <patternFill patternType="none"/>
    </fill>
    <fill>
      <patternFill patternType="gray125"/>
    </fill>
    <fill>
      <patternFill patternType="solid">
        <fgColor theme="0" tint="-4.9989318521683403E-2"/>
        <bgColor indexed="64"/>
      </patternFill>
    </fill>
    <fill>
      <patternFill patternType="solid">
        <fgColor rgb="FFB5C2DF"/>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0" fontId="1" fillId="0" borderId="0" xfId="0" applyFont="1"/>
    <xf numFmtId="0" fontId="0" fillId="0" borderId="1" xfId="0" applyBorder="1"/>
    <xf numFmtId="0" fontId="1" fillId="2" borderId="1" xfId="0" applyFont="1" applyFill="1" applyBorder="1"/>
    <xf numFmtId="44" fontId="1" fillId="2" borderId="1" xfId="1" applyFont="1" applyFill="1" applyBorder="1"/>
    <xf numFmtId="44" fontId="0" fillId="0" borderId="1" xfId="1" applyFont="1" applyBorder="1"/>
    <xf numFmtId="44" fontId="0" fillId="0" borderId="0" xfId="1" applyFont="1"/>
    <xf numFmtId="0" fontId="3" fillId="0" borderId="0" xfId="0" applyFont="1" applyAlignment="1">
      <alignment horizontal="left"/>
    </xf>
    <xf numFmtId="10" fontId="0" fillId="0" borderId="0" xfId="0" applyNumberFormat="1"/>
    <xf numFmtId="165" fontId="0" fillId="0" borderId="0" xfId="2" applyNumberFormat="1" applyFont="1"/>
    <xf numFmtId="1" fontId="0" fillId="0" borderId="0" xfId="0" applyNumberFormat="1"/>
    <xf numFmtId="10" fontId="0" fillId="0" borderId="0" xfId="1" applyNumberFormat="1" applyFont="1"/>
    <xf numFmtId="0" fontId="5" fillId="0" borderId="0" xfId="0" applyFont="1"/>
    <xf numFmtId="0" fontId="4" fillId="0" borderId="0" xfId="0" applyFont="1"/>
    <xf numFmtId="0" fontId="5"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6" fillId="3" borderId="0" xfId="0" applyFont="1" applyFill="1" applyAlignment="1">
      <alignment horizontal="center" vertical="center" wrapText="1"/>
    </xf>
    <xf numFmtId="0" fontId="8" fillId="3" borderId="0" xfId="0" applyFont="1" applyFill="1" applyAlignment="1">
      <alignment horizontal="center" vertical="center" wrapText="1"/>
    </xf>
    <xf numFmtId="0" fontId="8" fillId="0" borderId="0" xfId="0" applyFont="1" applyAlignment="1">
      <alignment horizontal="center" vertical="center"/>
    </xf>
    <xf numFmtId="164" fontId="9" fillId="3" borderId="0" xfId="1" applyNumberFormat="1" applyFont="1" applyFill="1" applyAlignment="1">
      <alignment horizontal="center" vertical="center"/>
    </xf>
    <xf numFmtId="0" fontId="9" fillId="0" borderId="0" xfId="0" applyFont="1" applyAlignment="1">
      <alignment horizontal="center" vertical="center"/>
    </xf>
    <xf numFmtId="0" fontId="9" fillId="3" borderId="0" xfId="0" applyFont="1" applyFill="1" applyAlignment="1">
      <alignment horizontal="center" vertical="center"/>
    </xf>
    <xf numFmtId="0" fontId="0" fillId="0" borderId="0" xfId="0" applyNumberFormat="1"/>
    <xf numFmtId="0" fontId="10" fillId="4" borderId="1" xfId="0" applyFont="1" applyFill="1" applyBorder="1" applyAlignment="1">
      <alignment horizontal="center" vertical="top"/>
    </xf>
    <xf numFmtId="0" fontId="10" fillId="4" borderId="1" xfId="0" applyFont="1" applyFill="1" applyBorder="1"/>
    <xf numFmtId="9" fontId="10" fillId="4" borderId="1" xfId="2" applyFont="1" applyFill="1" applyBorder="1"/>
  </cellXfs>
  <cellStyles count="3">
    <cellStyle name="Currency" xfId="1" builtinId="4"/>
    <cellStyle name="Normal" xfId="0" builtinId="0"/>
    <cellStyle name="Percent" xfId="2" builtinId="5"/>
  </cellStyles>
  <dxfs count="80">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2" formatCode="0.00"/>
    </dxf>
    <dxf>
      <numFmt numFmtId="14" formatCode="0.00%"/>
    </dxf>
    <dxf>
      <numFmt numFmtId="1" formatCode="0"/>
    </dxf>
    <dxf>
      <numFmt numFmtId="164" formatCode="&quot;$&quot;#,##0.00"/>
    </dxf>
    <dxf>
      <numFmt numFmtId="164" formatCode="&quot;$&quot;#,##0.00"/>
    </dxf>
    <dxf>
      <numFmt numFmtId="1" formatCode="0"/>
    </dxf>
    <dxf>
      <numFmt numFmtId="14" formatCode="0.00%"/>
    </dxf>
    <dxf>
      <numFmt numFmtId="2" formatCode="0.00"/>
    </dxf>
  </dxfs>
  <tableStyles count="0" defaultTableStyle="TableStyleMedium9" defaultPivotStyle="PivotStyleLight16"/>
  <colors>
    <mruColors>
      <color rgb="FF4A66AC"/>
      <color rgb="FF5C64B8"/>
      <color rgb="FFB5C2DF"/>
      <color rgb="FFAEBB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r>
              <a:rPr lang="en-US" sz="1600" b="1" i="0" baseline="0">
                <a:solidFill>
                  <a:schemeClr val="tx1">
                    <a:lumMod val="85000"/>
                    <a:lumOff val="15000"/>
                  </a:schemeClr>
                </a:solidFill>
                <a:latin typeface="Helvetica" pitchFamily="2" charset="0"/>
              </a:rPr>
              <a:t>Salary Positioning vs. Market</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endParaRPr lang="en-US"/>
        </a:p>
      </c:txPr>
    </c:title>
    <c:autoTitleDeleted val="0"/>
    <c:plotArea>
      <c:layout>
        <c:manualLayout>
          <c:layoutTarget val="inner"/>
          <c:xMode val="edge"/>
          <c:yMode val="edge"/>
          <c:x val="0.24523916866925591"/>
          <c:y val="0.23593098656785547"/>
          <c:w val="0.48909364396789778"/>
          <c:h val="0.56014726935870973"/>
        </c:manualLayout>
      </c:layout>
      <c:doughnutChart>
        <c:varyColors val="1"/>
        <c:ser>
          <c:idx val="0"/>
          <c:order val="0"/>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B786-8D40-BCF3-52F1F81D88B0}"/>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786-8D40-BCF3-52F1F81D88B0}"/>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B786-8D40-BCF3-52F1F81D88B0}"/>
              </c:ext>
            </c:extLst>
          </c:dPt>
          <c:dLbls>
            <c:dLbl>
              <c:idx val="0"/>
              <c:layout>
                <c:manualLayout>
                  <c:x val="5.4150334592103708E-3"/>
                  <c:y val="-9.1454390696580304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470914775408985"/>
                      <c:h val="0.14993069755726288"/>
                    </c:manualLayout>
                  </c15:layout>
                </c:ext>
                <c:ext xmlns:c16="http://schemas.microsoft.com/office/drawing/2014/chart" uri="{C3380CC4-5D6E-409C-BE32-E72D297353CC}">
                  <c16:uniqueId val="{00000001-B786-8D40-BCF3-52F1F81D88B0}"/>
                </c:ext>
              </c:extLst>
            </c:dLbl>
            <c:dLbl>
              <c:idx val="1"/>
              <c:layout>
                <c:manualLayout>
                  <c:x val="7.0536064299773937E-2"/>
                  <c:y val="-7.4022759145971215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5370624922734291"/>
                      <c:h val="0.14993069755726288"/>
                    </c:manualLayout>
                  </c15:layout>
                </c:ext>
                <c:ext xmlns:c16="http://schemas.microsoft.com/office/drawing/2014/chart" uri="{C3380CC4-5D6E-409C-BE32-E72D297353CC}">
                  <c16:uniqueId val="{00000003-B786-8D40-BCF3-52F1F81D88B0}"/>
                </c:ext>
              </c:extLst>
            </c:dLbl>
            <c:dLbl>
              <c:idx val="2"/>
              <c:layout>
                <c:manualLayout>
                  <c:x val="-9.1666666666666716E-2"/>
                  <c:y val="6.944444444444444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786-8D40-BCF3-52F1F81D88B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Salary_position_vs_market!$D$4:$D$6</c:f>
              <c:strCache>
                <c:ptCount val="3"/>
                <c:pt idx="0">
                  <c:v>Above Market</c:v>
                </c:pt>
                <c:pt idx="1">
                  <c:v>Below Market</c:v>
                </c:pt>
                <c:pt idx="2">
                  <c:v>Market Aligned</c:v>
                </c:pt>
              </c:strCache>
            </c:strRef>
          </c:cat>
          <c:val>
            <c:numRef>
              <c:f>Salary_position_vs_market!$E$4:$E$6</c:f>
              <c:numCache>
                <c:formatCode>0.0%</c:formatCode>
                <c:ptCount val="3"/>
                <c:pt idx="0">
                  <c:v>7.8846153846153844E-2</c:v>
                </c:pt>
                <c:pt idx="1">
                  <c:v>7.371794871794872E-2</c:v>
                </c:pt>
                <c:pt idx="2">
                  <c:v>0.84743589743589742</c:v>
                </c:pt>
              </c:numCache>
            </c:numRef>
          </c:val>
          <c:extLst>
            <c:ext xmlns:c16="http://schemas.microsoft.com/office/drawing/2014/chart" uri="{C3380CC4-5D6E-409C-BE32-E72D297353CC}">
              <c16:uniqueId val="{00000006-B786-8D40-BCF3-52F1F81D88B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r>
              <a:rPr lang="en-US" sz="1600" b="1" i="0" u="none" strike="noStrike" baseline="0"/>
              <a:t>% of Employees Eligible for Bonus</a:t>
            </a:r>
            <a:endParaRPr lang="en-US" sz="1600" b="1" i="0" baseline="0">
              <a:solidFill>
                <a:schemeClr val="tx1">
                  <a:lumMod val="85000"/>
                  <a:lumOff val="15000"/>
                </a:schemeClr>
              </a:solidFill>
              <a:latin typeface="Helvetica" pitchFamily="2" charset="0"/>
            </a:endParaRPr>
          </a:p>
        </c:rich>
      </c:tx>
      <c:layout>
        <c:manualLayout>
          <c:xMode val="edge"/>
          <c:yMode val="edge"/>
          <c:x val="0.23010498521272987"/>
          <c:y val="2.327302504559706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endParaRPr lang="en-US"/>
        </a:p>
      </c:txPr>
    </c:title>
    <c:autoTitleDeleted val="0"/>
    <c:plotArea>
      <c:layout>
        <c:manualLayout>
          <c:layoutTarget val="inner"/>
          <c:xMode val="edge"/>
          <c:yMode val="edge"/>
          <c:x val="0.31722276898335805"/>
          <c:y val="0.20931236119617028"/>
          <c:w val="0.3786859201645259"/>
          <c:h val="0.59865751224307007"/>
        </c:manualLayout>
      </c:layout>
      <c:doughnut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D2F2-EC4F-B9C6-EEF3CCF2DB4D}"/>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D2F2-EC4F-B9C6-EEF3CCF2DB4D}"/>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D2F2-EC4F-B9C6-EEF3CCF2DB4D}"/>
              </c:ext>
            </c:extLst>
          </c:dPt>
          <c:dLbls>
            <c:dLbl>
              <c:idx val="0"/>
              <c:layout>
                <c:manualLayout>
                  <c:x val="6.1111111111111012E-2"/>
                  <c:y val="-9.722222222222226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2F2-EC4F-B9C6-EEF3CCF2DB4D}"/>
                </c:ext>
              </c:extLst>
            </c:dLbl>
            <c:dLbl>
              <c:idx val="1"/>
              <c:layout>
                <c:manualLayout>
                  <c:x val="-8.0555555555555561E-2"/>
                  <c:y val="7.8703703703703623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2F2-EC4F-B9C6-EEF3CCF2DB4D}"/>
                </c:ext>
              </c:extLst>
            </c:dLbl>
            <c:dLbl>
              <c:idx val="2"/>
              <c:layout>
                <c:manualLayout>
                  <c:x val="-9.1666666666666716E-2"/>
                  <c:y val="6.944444444444444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2F2-EC4F-B9C6-EEF3CCF2DB4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Bonus_eligibility!$D$4:$D$6</c:f>
              <c:strCache>
                <c:ptCount val="2"/>
                <c:pt idx="0">
                  <c:v>Eligible</c:v>
                </c:pt>
                <c:pt idx="1">
                  <c:v>Not Eligible</c:v>
                </c:pt>
              </c:strCache>
            </c:strRef>
          </c:cat>
          <c:val>
            <c:numRef>
              <c:f>Bonus_eligibility!$E$4:$E$6</c:f>
              <c:numCache>
                <c:formatCode>0.0%</c:formatCode>
                <c:ptCount val="3"/>
                <c:pt idx="0">
                  <c:v>0.35128205128205126</c:v>
                </c:pt>
                <c:pt idx="1">
                  <c:v>0.64871794871794874</c:v>
                </c:pt>
              </c:numCache>
            </c:numRef>
          </c:val>
          <c:extLst>
            <c:ext xmlns:c16="http://schemas.microsoft.com/office/drawing/2014/chart" uri="{C3380CC4-5D6E-409C-BE32-E72D297353CC}">
              <c16:uniqueId val="{00000006-D2F2-EC4F-B9C6-EEF3CCF2DB4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[employee_salaries_analysis.xlsx]Empl_count_gender!PivotTable3</c:name>
    <c:fmtId val="2"/>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r>
              <a:rPr lang="en-US" sz="1600" b="1" i="0" baseline="0">
                <a:solidFill>
                  <a:schemeClr val="tx1">
                    <a:lumMod val="85000"/>
                    <a:lumOff val="15000"/>
                  </a:schemeClr>
                </a:solidFill>
                <a:latin typeface="Helvetica" pitchFamily="2" charset="0"/>
              </a:rPr>
              <a:t>Count of Employees by Gender</a:t>
            </a:r>
          </a:p>
        </c:rich>
      </c:tx>
      <c:layout>
        <c:manualLayout>
          <c:xMode val="edge"/>
          <c:yMode val="edge"/>
          <c:x val="0.13585780061390629"/>
          <c:y val="4.761904761904761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06546644844518E-2"/>
          <c:y val="0.17168999708369787"/>
          <c:w val="0.86188591980598106"/>
          <c:h val="0.72094889180519106"/>
        </c:manualLayout>
      </c:layout>
      <c:barChart>
        <c:barDir val="col"/>
        <c:grouping val="clustered"/>
        <c:varyColors val="0"/>
        <c:ser>
          <c:idx val="0"/>
          <c:order val="0"/>
          <c:tx>
            <c:strRef>
              <c:f>Empl_count_gender!$B$3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Empl_count_gender!$A$4:$A$7</c:f>
              <c:strCache>
                <c:ptCount val="3"/>
                <c:pt idx="0">
                  <c:v>Male</c:v>
                </c:pt>
                <c:pt idx="1">
                  <c:v>Female</c:v>
                </c:pt>
                <c:pt idx="2">
                  <c:v>Non-binary</c:v>
                </c:pt>
              </c:strCache>
            </c:strRef>
          </c:cat>
          <c:val>
            <c:numRef>
              <c:f>Empl_count_gender!$B$4:$B$7</c:f>
              <c:numCache>
                <c:formatCode>General</c:formatCode>
                <c:ptCount val="3"/>
                <c:pt idx="0">
                  <c:v>772</c:v>
                </c:pt>
                <c:pt idx="1">
                  <c:v>733</c:v>
                </c:pt>
                <c:pt idx="2">
                  <c:v>55</c:v>
                </c:pt>
              </c:numCache>
            </c:numRef>
          </c:val>
          <c:extLst>
            <c:ext xmlns:c16="http://schemas.microsoft.com/office/drawing/2014/chart" uri="{C3380CC4-5D6E-409C-BE32-E72D297353CC}">
              <c16:uniqueId val="{00000000-3793-1F4D-95E7-F0D3A62342D9}"/>
            </c:ext>
          </c:extLst>
        </c:ser>
        <c:dLbls>
          <c:showLegendKey val="0"/>
          <c:showVal val="0"/>
          <c:showCatName val="0"/>
          <c:showSerName val="0"/>
          <c:showPercent val="0"/>
          <c:showBubbleSize val="0"/>
        </c:dLbls>
        <c:gapWidth val="107"/>
        <c:overlap val="-27"/>
        <c:axId val="1955658992"/>
        <c:axId val="1951637104"/>
      </c:barChart>
      <c:catAx>
        <c:axId val="195565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51637104"/>
        <c:crosses val="autoZero"/>
        <c:auto val="1"/>
        <c:lblAlgn val="ctr"/>
        <c:lblOffset val="100"/>
        <c:noMultiLvlLbl val="0"/>
      </c:catAx>
      <c:valAx>
        <c:axId val="1951637104"/>
        <c:scaling>
          <c:orientation val="minMax"/>
        </c:scaling>
        <c:delete val="1"/>
        <c:axPos val="l"/>
        <c:numFmt formatCode="General" sourceLinked="1"/>
        <c:majorTickMark val="none"/>
        <c:minorTickMark val="none"/>
        <c:tickLblPos val="nextTo"/>
        <c:crossAx val="195565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[employee_salaries_analysis.xlsx]Empl_count_race!PivotTable3</c:name>
    <c:fmtId val="9"/>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sz="1600" b="1" i="0" baseline="0">
                <a:solidFill>
                  <a:schemeClr val="tx1">
                    <a:lumMod val="85000"/>
                    <a:lumOff val="15000"/>
                  </a:schemeClr>
                </a:solidFill>
                <a:latin typeface="Helvetica" pitchFamily="2" charset="0"/>
              </a:rPr>
              <a:t>Count of Employees by Race</a:t>
            </a:r>
          </a:p>
        </c:rich>
      </c:tx>
      <c:layout>
        <c:manualLayout>
          <c:xMode val="edge"/>
          <c:yMode val="edge"/>
          <c:x val="0.30796291592583186"/>
          <c:y val="5.494448157543623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03424773516213"/>
          <c:y val="0.17168999708369787"/>
          <c:w val="0.60595821691643381"/>
          <c:h val="0.72094889180519106"/>
        </c:manualLayout>
      </c:layout>
      <c:barChart>
        <c:barDir val="bar"/>
        <c:grouping val="clustered"/>
        <c:varyColors val="0"/>
        <c:ser>
          <c:idx val="0"/>
          <c:order val="0"/>
          <c:tx>
            <c:strRef>
              <c:f>Empl_count_race!$B$3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Empl_count_race!$A$4:$A$9</c:f>
              <c:strCache>
                <c:ptCount val="5"/>
                <c:pt idx="0">
                  <c:v>Other</c:v>
                </c:pt>
                <c:pt idx="1">
                  <c:v>Asian</c:v>
                </c:pt>
                <c:pt idx="2">
                  <c:v>Hispanic or Latino</c:v>
                </c:pt>
                <c:pt idx="3">
                  <c:v>Black or African American</c:v>
                </c:pt>
                <c:pt idx="4">
                  <c:v>White</c:v>
                </c:pt>
              </c:strCache>
            </c:strRef>
          </c:cat>
          <c:val>
            <c:numRef>
              <c:f>Empl_count_race!$B$4:$B$9</c:f>
              <c:numCache>
                <c:formatCode>General</c:formatCode>
                <c:ptCount val="5"/>
                <c:pt idx="0">
                  <c:v>83</c:v>
                </c:pt>
                <c:pt idx="1">
                  <c:v>160</c:v>
                </c:pt>
                <c:pt idx="2">
                  <c:v>173</c:v>
                </c:pt>
                <c:pt idx="3">
                  <c:v>220</c:v>
                </c:pt>
                <c:pt idx="4">
                  <c:v>924</c:v>
                </c:pt>
              </c:numCache>
            </c:numRef>
          </c:val>
          <c:extLst>
            <c:ext xmlns:c16="http://schemas.microsoft.com/office/drawing/2014/chart" uri="{C3380CC4-5D6E-409C-BE32-E72D297353CC}">
              <c16:uniqueId val="{00000000-4EE8-434E-9C0A-1EA1BA32054C}"/>
            </c:ext>
          </c:extLst>
        </c:ser>
        <c:dLbls>
          <c:showLegendKey val="0"/>
          <c:showVal val="0"/>
          <c:showCatName val="0"/>
          <c:showSerName val="0"/>
          <c:showPercent val="0"/>
          <c:showBubbleSize val="0"/>
        </c:dLbls>
        <c:gapWidth val="59"/>
        <c:axId val="1962443760"/>
        <c:axId val="1962656064"/>
      </c:barChart>
      <c:catAx>
        <c:axId val="196244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62656064"/>
        <c:crosses val="autoZero"/>
        <c:auto val="1"/>
        <c:lblAlgn val="ctr"/>
        <c:lblOffset val="100"/>
        <c:noMultiLvlLbl val="0"/>
      </c:catAx>
      <c:valAx>
        <c:axId val="1962656064"/>
        <c:scaling>
          <c:orientation val="minMax"/>
        </c:scaling>
        <c:delete val="1"/>
        <c:axPos val="b"/>
        <c:numFmt formatCode="General" sourceLinked="1"/>
        <c:majorTickMark val="none"/>
        <c:minorTickMark val="none"/>
        <c:tickLblPos val="nextTo"/>
        <c:crossAx val="196244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[employee_salaries_analysis.xlsx]Salary_by_Gender!PivotTable3</c:name>
    <c:fmtId val="1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sz="1600" b="1" i="0" u="none" strike="noStrike" baseline="0">
                <a:solidFill>
                  <a:schemeClr val="tx1">
                    <a:lumMod val="85000"/>
                    <a:lumOff val="15000"/>
                  </a:schemeClr>
                </a:solidFill>
                <a:effectLst/>
                <a:latin typeface="Helvetica" pitchFamily="2" charset="0"/>
              </a:rPr>
              <a:t>Minimum, Maximum and Average Salary by Gender</a:t>
            </a:r>
            <a:r>
              <a:rPr lang="en-US" sz="1600" b="1" i="0" u="none" strike="noStrike" baseline="0">
                <a:solidFill>
                  <a:schemeClr val="tx1">
                    <a:lumMod val="85000"/>
                    <a:lumOff val="15000"/>
                  </a:schemeClr>
                </a:solidFill>
                <a:latin typeface="Helvetica" pitchFamily="2" charset="0"/>
              </a:rPr>
              <a:t> </a:t>
            </a:r>
            <a:endParaRPr lang="en-US" sz="1600" b="1" i="0" baseline="0">
              <a:solidFill>
                <a:schemeClr val="tx1">
                  <a:lumMod val="85000"/>
                  <a:lumOff val="15000"/>
                </a:schemeClr>
              </a:solidFill>
              <a:latin typeface="Helvetica" pitchFamily="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6">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chemeClr val="accent6">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B5C2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64B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rgbClr val="4A66A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810024535139662E-2"/>
          <c:y val="0.19714753722600048"/>
          <c:w val="0.97427440900479823"/>
          <c:h val="0.7173651603772121"/>
        </c:manualLayout>
      </c:layout>
      <c:barChart>
        <c:barDir val="col"/>
        <c:grouping val="clustered"/>
        <c:varyColors val="0"/>
        <c:ser>
          <c:idx val="0"/>
          <c:order val="0"/>
          <c:tx>
            <c:strRef>
              <c:f>Salary_by_Gender!$B$3</c:f>
              <c:strCache>
                <c:ptCount val="1"/>
                <c:pt idx="0">
                  <c:v>Min of salary</c:v>
                </c:pt>
              </c:strCache>
            </c:strRef>
          </c:tx>
          <c:spPr>
            <a:solidFill>
              <a:srgbClr val="B5C2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Salary_by_Gender!$B$4:$B$7</c:f>
              <c:numCache>
                <c:formatCode>"$"#,##0.00</c:formatCode>
                <c:ptCount val="3"/>
                <c:pt idx="0">
                  <c:v>37158.980000000003</c:v>
                </c:pt>
                <c:pt idx="1">
                  <c:v>38377.24</c:v>
                </c:pt>
                <c:pt idx="2">
                  <c:v>40394.9</c:v>
                </c:pt>
              </c:numCache>
            </c:numRef>
          </c:val>
          <c:extLst>
            <c:ext xmlns:c16="http://schemas.microsoft.com/office/drawing/2014/chart" uri="{C3380CC4-5D6E-409C-BE32-E72D297353CC}">
              <c16:uniqueId val="{00000000-F341-D74C-B58E-BA37EB77CFAA}"/>
            </c:ext>
          </c:extLst>
        </c:ser>
        <c:ser>
          <c:idx val="1"/>
          <c:order val="1"/>
          <c:tx>
            <c:strRef>
              <c:f>Salary_by_Gender!$C$3</c:f>
              <c:strCache>
                <c:ptCount val="1"/>
                <c:pt idx="0">
                  <c:v>Max of salary</c:v>
                </c:pt>
              </c:strCache>
            </c:strRef>
          </c:tx>
          <c:spPr>
            <a:solidFill>
              <a:srgbClr val="5C64B8"/>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Salary_by_Gender!$C$4:$C$7</c:f>
              <c:numCache>
                <c:formatCode>"$"#,##0.00</c:formatCode>
                <c:ptCount val="3"/>
                <c:pt idx="0">
                  <c:v>274135.84999999998</c:v>
                </c:pt>
                <c:pt idx="1">
                  <c:v>328104.46000000002</c:v>
                </c:pt>
                <c:pt idx="2">
                  <c:v>122316.21</c:v>
                </c:pt>
              </c:numCache>
            </c:numRef>
          </c:val>
          <c:extLst>
            <c:ext xmlns:c16="http://schemas.microsoft.com/office/drawing/2014/chart" uri="{C3380CC4-5D6E-409C-BE32-E72D297353CC}">
              <c16:uniqueId val="{00000001-F341-D74C-B58E-BA37EB77CFAA}"/>
            </c:ext>
          </c:extLst>
        </c:ser>
        <c:ser>
          <c:idx val="2"/>
          <c:order val="2"/>
          <c:tx>
            <c:strRef>
              <c:f>Salary_by_Gender!$D$3</c:f>
              <c:strCache>
                <c:ptCount val="1"/>
                <c:pt idx="0">
                  <c:v>Average of salary</c:v>
                </c:pt>
              </c:strCache>
            </c:strRef>
          </c:tx>
          <c:spPr>
            <a:solidFill>
              <a:srgbClr val="4A66AC"/>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Salary_by_Gender!$D$4:$D$7</c:f>
              <c:numCache>
                <c:formatCode>"$"#,##0.00</c:formatCode>
                <c:ptCount val="3"/>
                <c:pt idx="0">
                  <c:v>61517.959986357404</c:v>
                </c:pt>
                <c:pt idx="1">
                  <c:v>62849.229339378224</c:v>
                </c:pt>
                <c:pt idx="2">
                  <c:v>62871.634363636338</c:v>
                </c:pt>
              </c:numCache>
            </c:numRef>
          </c:val>
          <c:extLst>
            <c:ext xmlns:c16="http://schemas.microsoft.com/office/drawing/2014/chart" uri="{C3380CC4-5D6E-409C-BE32-E72D297353CC}">
              <c16:uniqueId val="{00000002-F341-D74C-B58E-BA37EB77CFAA}"/>
            </c:ext>
          </c:extLst>
        </c:ser>
        <c:dLbls>
          <c:showLegendKey val="0"/>
          <c:showVal val="0"/>
          <c:showCatName val="0"/>
          <c:showSerName val="0"/>
          <c:showPercent val="0"/>
          <c:showBubbleSize val="0"/>
        </c:dLbls>
        <c:gapWidth val="111"/>
        <c:overlap val="-33"/>
        <c:axId val="1891853792"/>
        <c:axId val="1892305248"/>
      </c:barChart>
      <c:catAx>
        <c:axId val="18918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92305248"/>
        <c:crosses val="autoZero"/>
        <c:auto val="1"/>
        <c:lblAlgn val="ctr"/>
        <c:lblOffset val="100"/>
        <c:noMultiLvlLbl val="0"/>
      </c:catAx>
      <c:valAx>
        <c:axId val="1892305248"/>
        <c:scaling>
          <c:orientation val="minMax"/>
        </c:scaling>
        <c:delete val="1"/>
        <c:axPos val="l"/>
        <c:numFmt formatCode="&quot;$&quot;#,##0.00" sourceLinked="1"/>
        <c:majorTickMark val="none"/>
        <c:minorTickMark val="none"/>
        <c:tickLblPos val="nextTo"/>
        <c:crossAx val="189185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[employee_salaries_analysis.xlsx]Salary_by_race!PivotTable3</c:name>
    <c:fmtId val="17"/>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r>
              <a:rPr lang="en-US" sz="1600" b="1" i="0" u="none" strike="noStrike" baseline="0">
                <a:solidFill>
                  <a:schemeClr val="tx1">
                    <a:lumMod val="85000"/>
                    <a:lumOff val="15000"/>
                  </a:schemeClr>
                </a:solidFill>
                <a:effectLst/>
                <a:latin typeface="Helvetica" pitchFamily="2" charset="0"/>
              </a:rPr>
              <a:t>Minimum, Maximum and Average Salary by Race</a:t>
            </a:r>
            <a:r>
              <a:rPr lang="en-US" sz="1600" b="1" i="0" u="none" strike="noStrike" baseline="0">
                <a:solidFill>
                  <a:schemeClr val="tx1">
                    <a:lumMod val="85000"/>
                    <a:lumOff val="15000"/>
                  </a:schemeClr>
                </a:solidFill>
                <a:latin typeface="Helvetica" pitchFamily="2" charset="0"/>
              </a:rPr>
              <a:t> </a:t>
            </a:r>
            <a:endParaRPr lang="en-US" sz="1600" b="1" i="0" baseline="0">
              <a:solidFill>
                <a:schemeClr val="tx1">
                  <a:lumMod val="85000"/>
                  <a:lumOff val="15000"/>
                </a:schemeClr>
              </a:solidFill>
              <a:latin typeface="Helvetica"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Helvetica"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EBB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64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bg2">
                <a:lumMod val="25000"/>
              </a:schemeClr>
            </a:solidFill>
            <a:prstDash val="solid"/>
            <a:round/>
            <a:headEnd type="oval"/>
            <a:tail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
          <c:y val="0.16103969507480392"/>
          <c:w val="0.98764705939568986"/>
          <c:h val="0.71653117464197547"/>
        </c:manualLayout>
      </c:layout>
      <c:barChart>
        <c:barDir val="col"/>
        <c:grouping val="clustered"/>
        <c:varyColors val="0"/>
        <c:ser>
          <c:idx val="0"/>
          <c:order val="0"/>
          <c:tx>
            <c:strRef>
              <c:f>Salary_by_race!$B$3</c:f>
              <c:strCache>
                <c:ptCount val="1"/>
                <c:pt idx="0">
                  <c:v>Min of salary</c:v>
                </c:pt>
              </c:strCache>
            </c:strRef>
          </c:tx>
          <c:spPr>
            <a:solidFill>
              <a:srgbClr val="AEBB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Salary_by_race!$B$4:$B$9</c:f>
              <c:numCache>
                <c:formatCode>"$"#,##0.00</c:formatCode>
                <c:ptCount val="5"/>
                <c:pt idx="0">
                  <c:v>40400.620000000003</c:v>
                </c:pt>
                <c:pt idx="1">
                  <c:v>37158.980000000003</c:v>
                </c:pt>
                <c:pt idx="2">
                  <c:v>38671.75</c:v>
                </c:pt>
                <c:pt idx="3">
                  <c:v>39784.97</c:v>
                </c:pt>
                <c:pt idx="4">
                  <c:v>39371.4</c:v>
                </c:pt>
              </c:numCache>
            </c:numRef>
          </c:val>
          <c:extLst>
            <c:ext xmlns:c16="http://schemas.microsoft.com/office/drawing/2014/chart" uri="{C3380CC4-5D6E-409C-BE32-E72D297353CC}">
              <c16:uniqueId val="{00000000-8F12-034C-9128-7EB250A8A26A}"/>
            </c:ext>
          </c:extLst>
        </c:ser>
        <c:ser>
          <c:idx val="1"/>
          <c:order val="1"/>
          <c:tx>
            <c:strRef>
              <c:f>Salary_by_race!$C$3</c:f>
              <c:strCache>
                <c:ptCount val="1"/>
                <c:pt idx="0">
                  <c:v>Max of salary</c:v>
                </c:pt>
              </c:strCache>
            </c:strRef>
          </c:tx>
          <c:spPr>
            <a:solidFill>
              <a:srgbClr val="5C64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Salary_by_race!$C$4:$C$9</c:f>
              <c:numCache>
                <c:formatCode>"$"#,##0.00</c:formatCode>
                <c:ptCount val="5"/>
                <c:pt idx="0">
                  <c:v>136266.01</c:v>
                </c:pt>
                <c:pt idx="1">
                  <c:v>328104.46000000002</c:v>
                </c:pt>
                <c:pt idx="2">
                  <c:v>135954.07999999999</c:v>
                </c:pt>
                <c:pt idx="3">
                  <c:v>117690.18</c:v>
                </c:pt>
                <c:pt idx="4">
                  <c:v>117823.22</c:v>
                </c:pt>
              </c:numCache>
            </c:numRef>
          </c:val>
          <c:extLst>
            <c:ext xmlns:c16="http://schemas.microsoft.com/office/drawing/2014/chart" uri="{C3380CC4-5D6E-409C-BE32-E72D297353CC}">
              <c16:uniqueId val="{00000001-8F12-034C-9128-7EB250A8A26A}"/>
            </c:ext>
          </c:extLst>
        </c:ser>
        <c:dLbls>
          <c:showLegendKey val="0"/>
          <c:showVal val="0"/>
          <c:showCatName val="0"/>
          <c:showSerName val="0"/>
          <c:showPercent val="0"/>
          <c:showBubbleSize val="0"/>
        </c:dLbls>
        <c:gapWidth val="194"/>
        <c:overlap val="-42"/>
        <c:axId val="1891853792"/>
        <c:axId val="1892305248"/>
      </c:barChart>
      <c:lineChart>
        <c:grouping val="standard"/>
        <c:varyColors val="0"/>
        <c:ser>
          <c:idx val="2"/>
          <c:order val="2"/>
          <c:tx>
            <c:strRef>
              <c:f>Salary_by_race!$D$3</c:f>
              <c:strCache>
                <c:ptCount val="1"/>
                <c:pt idx="0">
                  <c:v>Average of salary</c:v>
                </c:pt>
              </c:strCache>
            </c:strRef>
          </c:tx>
          <c:spPr>
            <a:ln w="22225" cap="rnd">
              <a:solidFill>
                <a:schemeClr val="bg2">
                  <a:lumMod val="25000"/>
                </a:schemeClr>
              </a:solidFill>
              <a:prstDash val="solid"/>
              <a:round/>
              <a:headEnd type="oval"/>
              <a:tail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Salary_by_race!$D$4:$D$9</c:f>
              <c:numCache>
                <c:formatCode>"$"#,##0.00</c:formatCode>
                <c:ptCount val="5"/>
                <c:pt idx="0">
                  <c:v>64536.863187500043</c:v>
                </c:pt>
                <c:pt idx="1">
                  <c:v>62201.318928571432</c:v>
                </c:pt>
                <c:pt idx="2">
                  <c:v>62199.748454545457</c:v>
                </c:pt>
                <c:pt idx="3">
                  <c:v>61408.465086705182</c:v>
                </c:pt>
                <c:pt idx="4">
                  <c:v>59791.369759036148</c:v>
                </c:pt>
              </c:numCache>
            </c:numRef>
          </c:val>
          <c:smooth val="0"/>
          <c:extLst>
            <c:ext xmlns:c16="http://schemas.microsoft.com/office/drawing/2014/chart" uri="{C3380CC4-5D6E-409C-BE32-E72D297353CC}">
              <c16:uniqueId val="{00000002-8F12-034C-9128-7EB250A8A26A}"/>
            </c:ext>
          </c:extLst>
        </c:ser>
        <c:dLbls>
          <c:showLegendKey val="0"/>
          <c:showVal val="0"/>
          <c:showCatName val="0"/>
          <c:showSerName val="0"/>
          <c:showPercent val="0"/>
          <c:showBubbleSize val="0"/>
        </c:dLbls>
        <c:marker val="1"/>
        <c:smooth val="0"/>
        <c:axId val="1891853792"/>
        <c:axId val="1892305248"/>
      </c:lineChart>
      <c:catAx>
        <c:axId val="18918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92305248"/>
        <c:crosses val="autoZero"/>
        <c:auto val="1"/>
        <c:lblAlgn val="ctr"/>
        <c:lblOffset val="100"/>
        <c:noMultiLvlLbl val="0"/>
      </c:catAx>
      <c:valAx>
        <c:axId val="1892305248"/>
        <c:scaling>
          <c:orientation val="minMax"/>
        </c:scaling>
        <c:delete val="1"/>
        <c:axPos val="l"/>
        <c:numFmt formatCode="&quot;$&quot;#,##0.00" sourceLinked="1"/>
        <c:majorTickMark val="none"/>
        <c:minorTickMark val="none"/>
        <c:tickLblPos val="nextTo"/>
        <c:crossAx val="189185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[employee_salaries_analysis.xlsx]Empl_count_race!PivotTable3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Employees by Race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78972281643984"/>
          <c:y val="0.17168999708369787"/>
          <c:w val="0.52194438122980291"/>
          <c:h val="0.72094889180519106"/>
        </c:manualLayout>
      </c:layout>
      <c:barChart>
        <c:barDir val="bar"/>
        <c:grouping val="clustered"/>
        <c:varyColors val="0"/>
        <c:ser>
          <c:idx val="0"/>
          <c:order val="0"/>
          <c:tx>
            <c:strRef>
              <c:f>Empl_count_race!$B$3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Empl_count_race!$A$4:$A$9</c:f>
              <c:strCache>
                <c:ptCount val="5"/>
                <c:pt idx="0">
                  <c:v>Other</c:v>
                </c:pt>
                <c:pt idx="1">
                  <c:v>Asian</c:v>
                </c:pt>
                <c:pt idx="2">
                  <c:v>Hispanic or Latino</c:v>
                </c:pt>
                <c:pt idx="3">
                  <c:v>Black or African American</c:v>
                </c:pt>
                <c:pt idx="4">
                  <c:v>White</c:v>
                </c:pt>
              </c:strCache>
            </c:strRef>
          </c:cat>
          <c:val>
            <c:numRef>
              <c:f>Empl_count_race!$B$4:$B$9</c:f>
              <c:numCache>
                <c:formatCode>General</c:formatCode>
                <c:ptCount val="5"/>
                <c:pt idx="0">
                  <c:v>83</c:v>
                </c:pt>
                <c:pt idx="1">
                  <c:v>160</c:v>
                </c:pt>
                <c:pt idx="2">
                  <c:v>173</c:v>
                </c:pt>
                <c:pt idx="3">
                  <c:v>220</c:v>
                </c:pt>
                <c:pt idx="4">
                  <c:v>924</c:v>
                </c:pt>
              </c:numCache>
            </c:numRef>
          </c:val>
          <c:extLst>
            <c:ext xmlns:c16="http://schemas.microsoft.com/office/drawing/2014/chart" uri="{C3380CC4-5D6E-409C-BE32-E72D297353CC}">
              <c16:uniqueId val="{00000000-B20E-4B47-AF82-7AB3A6425EC3}"/>
            </c:ext>
          </c:extLst>
        </c:ser>
        <c:dLbls>
          <c:showLegendKey val="0"/>
          <c:showVal val="0"/>
          <c:showCatName val="0"/>
          <c:showSerName val="0"/>
          <c:showPercent val="0"/>
          <c:showBubbleSize val="0"/>
        </c:dLbls>
        <c:gapWidth val="182"/>
        <c:axId val="1962443760"/>
        <c:axId val="1962656064"/>
      </c:barChart>
      <c:catAx>
        <c:axId val="196244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656064"/>
        <c:crosses val="autoZero"/>
        <c:auto val="1"/>
        <c:lblAlgn val="ctr"/>
        <c:lblOffset val="100"/>
        <c:noMultiLvlLbl val="0"/>
      </c:catAx>
      <c:valAx>
        <c:axId val="1962656064"/>
        <c:scaling>
          <c:orientation val="minMax"/>
        </c:scaling>
        <c:delete val="1"/>
        <c:axPos val="b"/>
        <c:numFmt formatCode="General" sourceLinked="1"/>
        <c:majorTickMark val="none"/>
        <c:minorTickMark val="none"/>
        <c:tickLblPos val="nextTo"/>
        <c:crossAx val="196244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3A19-584C-99EF-7DC3D687B60F}"/>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3A19-584C-99EF-7DC3D687B60F}"/>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3A19-584C-99EF-7DC3D687B60F}"/>
              </c:ext>
            </c:extLst>
          </c:dPt>
          <c:dLbls>
            <c:dLbl>
              <c:idx val="0"/>
              <c:layout>
                <c:manualLayout>
                  <c:x val="6.1111111111111012E-2"/>
                  <c:y val="-9.722222222222226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3A19-584C-99EF-7DC3D687B60F}"/>
                </c:ext>
              </c:extLst>
            </c:dLbl>
            <c:dLbl>
              <c:idx val="1"/>
              <c:layout>
                <c:manualLayout>
                  <c:x val="-8.0555555555555561E-2"/>
                  <c:y val="7.8703703703703623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3A19-584C-99EF-7DC3D687B60F}"/>
                </c:ext>
              </c:extLst>
            </c:dLbl>
            <c:dLbl>
              <c:idx val="2"/>
              <c:layout>
                <c:manualLayout>
                  <c:x val="-9.1666666666666716E-2"/>
                  <c:y val="6.944444444444444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3A19-584C-99EF-7DC3D687B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numRef>
              <c:f>Empl_count_gender!$D$4:$D$6</c:f>
              <c:numCache>
                <c:formatCode>General</c:formatCode>
                <c:ptCount val="3"/>
              </c:numCache>
            </c:numRef>
          </c:cat>
          <c:val>
            <c:numRef>
              <c:f>Empl_count_gender!$E$4:$E$6</c:f>
              <c:numCache>
                <c:formatCode>0.0%</c:formatCode>
                <c:ptCount val="3"/>
              </c:numCache>
            </c:numRef>
          </c:val>
          <c:extLst>
            <c:ext xmlns:c16="http://schemas.microsoft.com/office/drawing/2014/chart" uri="{C3380CC4-5D6E-409C-BE32-E72D297353CC}">
              <c16:uniqueId val="{00000006-3A19-584C-99EF-7DC3D687B60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[employee_salaries_analysis.xlsx]Empl_count_gender!PivotTable3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Employees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06546644844518E-2"/>
          <c:y val="0.17168999708369787"/>
          <c:w val="0.94108019639934537"/>
          <c:h val="0.72094889180519106"/>
        </c:manualLayout>
      </c:layout>
      <c:barChart>
        <c:barDir val="col"/>
        <c:grouping val="clustered"/>
        <c:varyColors val="0"/>
        <c:ser>
          <c:idx val="0"/>
          <c:order val="0"/>
          <c:tx>
            <c:strRef>
              <c:f>Empl_count_gender!$B$3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Empl_count_gender!$A$4:$A$7</c:f>
              <c:strCache>
                <c:ptCount val="3"/>
                <c:pt idx="0">
                  <c:v>Male</c:v>
                </c:pt>
                <c:pt idx="1">
                  <c:v>Female</c:v>
                </c:pt>
                <c:pt idx="2">
                  <c:v>Non-binary</c:v>
                </c:pt>
              </c:strCache>
            </c:strRef>
          </c:cat>
          <c:val>
            <c:numRef>
              <c:f>Empl_count_gender!$B$4:$B$7</c:f>
              <c:numCache>
                <c:formatCode>General</c:formatCode>
                <c:ptCount val="3"/>
                <c:pt idx="0">
                  <c:v>772</c:v>
                </c:pt>
                <c:pt idx="1">
                  <c:v>733</c:v>
                </c:pt>
                <c:pt idx="2">
                  <c:v>55</c:v>
                </c:pt>
              </c:numCache>
            </c:numRef>
          </c:val>
          <c:extLst>
            <c:ext xmlns:c16="http://schemas.microsoft.com/office/drawing/2014/chart" uri="{C3380CC4-5D6E-409C-BE32-E72D297353CC}">
              <c16:uniqueId val="{00000000-F536-4546-AC23-1D81A80CBF36}"/>
            </c:ext>
          </c:extLst>
        </c:ser>
        <c:dLbls>
          <c:showLegendKey val="0"/>
          <c:showVal val="0"/>
          <c:showCatName val="0"/>
          <c:showSerName val="0"/>
          <c:showPercent val="0"/>
          <c:showBubbleSize val="0"/>
        </c:dLbls>
        <c:gapWidth val="107"/>
        <c:overlap val="-27"/>
        <c:axId val="1955658992"/>
        <c:axId val="1951637104"/>
      </c:barChart>
      <c:catAx>
        <c:axId val="195565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637104"/>
        <c:crosses val="autoZero"/>
        <c:auto val="1"/>
        <c:lblAlgn val="ctr"/>
        <c:lblOffset val="100"/>
        <c:noMultiLvlLbl val="0"/>
      </c:catAx>
      <c:valAx>
        <c:axId val="1951637104"/>
        <c:scaling>
          <c:orientation val="minMax"/>
        </c:scaling>
        <c:delete val="1"/>
        <c:axPos val="l"/>
        <c:numFmt formatCode="General" sourceLinked="1"/>
        <c:majorTickMark val="none"/>
        <c:minorTickMark val="none"/>
        <c:tickLblPos val="nextTo"/>
        <c:crossAx val="195565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Positioning</a:t>
            </a:r>
            <a:r>
              <a:rPr lang="en-US" baseline="0"/>
              <a:t> vs.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E405-B149-ADE0-37BDA9AD7350}"/>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E405-B149-ADE0-37BDA9AD7350}"/>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E405-B149-ADE0-37BDA9AD7350}"/>
              </c:ext>
            </c:extLst>
          </c:dPt>
          <c:dLbls>
            <c:dLbl>
              <c:idx val="0"/>
              <c:layout>
                <c:manualLayout>
                  <c:x val="6.1111111111111012E-2"/>
                  <c:y val="-9.722222222222226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E405-B149-ADE0-37BDA9AD7350}"/>
                </c:ext>
              </c:extLst>
            </c:dLbl>
            <c:dLbl>
              <c:idx val="1"/>
              <c:layout>
                <c:manualLayout>
                  <c:x val="-8.0555555555555561E-2"/>
                  <c:y val="7.8703703703703623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405-B149-ADE0-37BDA9AD7350}"/>
                </c:ext>
              </c:extLst>
            </c:dLbl>
            <c:dLbl>
              <c:idx val="2"/>
              <c:layout>
                <c:manualLayout>
                  <c:x val="-9.1666666666666716E-2"/>
                  <c:y val="6.944444444444444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405-B149-ADE0-37BDA9AD73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Bonus_eligibility!$D$4:$D$6</c:f>
              <c:strCache>
                <c:ptCount val="2"/>
                <c:pt idx="0">
                  <c:v>Eligible</c:v>
                </c:pt>
                <c:pt idx="1">
                  <c:v>Not Eligible</c:v>
                </c:pt>
              </c:strCache>
            </c:strRef>
          </c:cat>
          <c:val>
            <c:numRef>
              <c:f>Bonus_eligibility!$E$4:$E$6</c:f>
              <c:numCache>
                <c:formatCode>0.0%</c:formatCode>
                <c:ptCount val="3"/>
                <c:pt idx="0">
                  <c:v>0.35128205128205126</c:v>
                </c:pt>
                <c:pt idx="1">
                  <c:v>0.64871794871794874</c:v>
                </c:pt>
              </c:numCache>
            </c:numRef>
          </c:val>
          <c:extLst>
            <c:ext xmlns:c16="http://schemas.microsoft.com/office/drawing/2014/chart" uri="{C3380CC4-5D6E-409C-BE32-E72D297353CC}">
              <c16:uniqueId val="{00000006-E405-B149-ADE0-37BDA9AD735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[employee_salaries_analysis.xlsx]Salary_by_Gender!PivotTable3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Minimum, Maximum and Average Salary by Gender</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6">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Salary_by_Gender!$B$3</c:f>
              <c:strCache>
                <c:ptCount val="1"/>
                <c:pt idx="0">
                  <c:v>Min of 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Salary_by_Gender!$B$4:$B$7</c:f>
              <c:numCache>
                <c:formatCode>"$"#,##0.00</c:formatCode>
                <c:ptCount val="3"/>
                <c:pt idx="0">
                  <c:v>37158.980000000003</c:v>
                </c:pt>
                <c:pt idx="1">
                  <c:v>38377.24</c:v>
                </c:pt>
                <c:pt idx="2">
                  <c:v>40394.9</c:v>
                </c:pt>
              </c:numCache>
            </c:numRef>
          </c:val>
          <c:extLst>
            <c:ext xmlns:c16="http://schemas.microsoft.com/office/drawing/2014/chart" uri="{C3380CC4-5D6E-409C-BE32-E72D297353CC}">
              <c16:uniqueId val="{00000003-6595-FB4E-B82B-3C32B94BE27F}"/>
            </c:ext>
          </c:extLst>
        </c:ser>
        <c:ser>
          <c:idx val="1"/>
          <c:order val="1"/>
          <c:tx>
            <c:strRef>
              <c:f>Salary_by_Gender!$C$3</c:f>
              <c:strCache>
                <c:ptCount val="1"/>
                <c:pt idx="0">
                  <c:v>Max of salary</c:v>
                </c:pt>
              </c:strCache>
            </c:strRef>
          </c:tx>
          <c:spPr>
            <a:solidFill>
              <a:schemeClr val="accent1">
                <a:lumMod val="40000"/>
                <a:lumOff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Salary_by_Gender!$C$4:$C$7</c:f>
              <c:numCache>
                <c:formatCode>"$"#,##0.00</c:formatCode>
                <c:ptCount val="3"/>
                <c:pt idx="0">
                  <c:v>274135.84999999998</c:v>
                </c:pt>
                <c:pt idx="1">
                  <c:v>328104.46000000002</c:v>
                </c:pt>
                <c:pt idx="2">
                  <c:v>122316.21</c:v>
                </c:pt>
              </c:numCache>
            </c:numRef>
          </c:val>
          <c:extLst>
            <c:ext xmlns:c16="http://schemas.microsoft.com/office/drawing/2014/chart" uri="{C3380CC4-5D6E-409C-BE32-E72D297353CC}">
              <c16:uniqueId val="{00000004-6595-FB4E-B82B-3C32B94BE27F}"/>
            </c:ext>
          </c:extLst>
        </c:ser>
        <c:ser>
          <c:idx val="2"/>
          <c:order val="2"/>
          <c:tx>
            <c:strRef>
              <c:f>Salary_by_Gender!$D$3</c:f>
              <c:strCache>
                <c:ptCount val="1"/>
                <c:pt idx="0">
                  <c:v>Average of salary</c:v>
                </c:pt>
              </c:strCache>
            </c:strRef>
          </c:tx>
          <c:spPr>
            <a:solidFill>
              <a:schemeClr val="accent6">
                <a:lumMod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Salary_by_Gender!$A$4:$A$7</c:f>
              <c:strCache>
                <c:ptCount val="3"/>
                <c:pt idx="0">
                  <c:v>Female</c:v>
                </c:pt>
                <c:pt idx="1">
                  <c:v>Male</c:v>
                </c:pt>
                <c:pt idx="2">
                  <c:v>Non-binary</c:v>
                </c:pt>
              </c:strCache>
            </c:strRef>
          </c:cat>
          <c:val>
            <c:numRef>
              <c:f>Salary_by_Gender!$D$4:$D$7</c:f>
              <c:numCache>
                <c:formatCode>"$"#,##0.00</c:formatCode>
                <c:ptCount val="3"/>
                <c:pt idx="0">
                  <c:v>61517.959986357404</c:v>
                </c:pt>
                <c:pt idx="1">
                  <c:v>62849.229339378224</c:v>
                </c:pt>
                <c:pt idx="2">
                  <c:v>62871.634363636338</c:v>
                </c:pt>
              </c:numCache>
            </c:numRef>
          </c:val>
          <c:extLst>
            <c:ext xmlns:c16="http://schemas.microsoft.com/office/drawing/2014/chart" uri="{C3380CC4-5D6E-409C-BE32-E72D297353CC}">
              <c16:uniqueId val="{00000005-6595-FB4E-B82B-3C32B94BE27F}"/>
            </c:ext>
          </c:extLst>
        </c:ser>
        <c:dLbls>
          <c:showLegendKey val="0"/>
          <c:showVal val="0"/>
          <c:showCatName val="0"/>
          <c:showSerName val="0"/>
          <c:showPercent val="0"/>
          <c:showBubbleSize val="0"/>
        </c:dLbls>
        <c:gapWidth val="150"/>
        <c:axId val="1891853792"/>
        <c:axId val="1892305248"/>
      </c:barChart>
      <c:catAx>
        <c:axId val="18918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305248"/>
        <c:crosses val="autoZero"/>
        <c:auto val="1"/>
        <c:lblAlgn val="ctr"/>
        <c:lblOffset val="100"/>
        <c:noMultiLvlLbl val="0"/>
      </c:catAx>
      <c:valAx>
        <c:axId val="1892305248"/>
        <c:scaling>
          <c:orientation val="minMax"/>
        </c:scaling>
        <c:delete val="1"/>
        <c:axPos val="l"/>
        <c:numFmt formatCode="&quot;$&quot;#,##0.00" sourceLinked="1"/>
        <c:majorTickMark val="none"/>
        <c:minorTickMark val="none"/>
        <c:tickLblPos val="nextTo"/>
        <c:crossAx val="189185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[employee_salaries_analysis.xlsx]Salary_by_race!PivotTable3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Minimum, Maximum and Average Salary by Race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Salary_by_race!$B$3</c:f>
              <c:strCache>
                <c:ptCount val="1"/>
                <c:pt idx="0">
                  <c:v>Min of 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Salary_by_race!$B$4:$B$9</c:f>
              <c:numCache>
                <c:formatCode>"$"#,##0.00</c:formatCode>
                <c:ptCount val="5"/>
                <c:pt idx="0">
                  <c:v>40400.620000000003</c:v>
                </c:pt>
                <c:pt idx="1">
                  <c:v>37158.980000000003</c:v>
                </c:pt>
                <c:pt idx="2">
                  <c:v>38671.75</c:v>
                </c:pt>
                <c:pt idx="3">
                  <c:v>39784.97</c:v>
                </c:pt>
                <c:pt idx="4">
                  <c:v>39371.4</c:v>
                </c:pt>
              </c:numCache>
            </c:numRef>
          </c:val>
          <c:extLst>
            <c:ext xmlns:c16="http://schemas.microsoft.com/office/drawing/2014/chart" uri="{C3380CC4-5D6E-409C-BE32-E72D297353CC}">
              <c16:uniqueId val="{00000000-A510-2349-8AE4-2CCBCE394EC5}"/>
            </c:ext>
          </c:extLst>
        </c:ser>
        <c:ser>
          <c:idx val="1"/>
          <c:order val="1"/>
          <c:tx>
            <c:strRef>
              <c:f>Salary_by_race!$C$3</c:f>
              <c:strCache>
                <c:ptCount val="1"/>
                <c:pt idx="0">
                  <c:v>Max of salary</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Salary_by_race!$C$4:$C$9</c:f>
              <c:numCache>
                <c:formatCode>"$"#,##0.00</c:formatCode>
                <c:ptCount val="5"/>
                <c:pt idx="0">
                  <c:v>136266.01</c:v>
                </c:pt>
                <c:pt idx="1">
                  <c:v>328104.46000000002</c:v>
                </c:pt>
                <c:pt idx="2">
                  <c:v>135954.07999999999</c:v>
                </c:pt>
                <c:pt idx="3">
                  <c:v>117690.18</c:v>
                </c:pt>
                <c:pt idx="4">
                  <c:v>117823.22</c:v>
                </c:pt>
              </c:numCache>
            </c:numRef>
          </c:val>
          <c:extLst>
            <c:ext xmlns:c16="http://schemas.microsoft.com/office/drawing/2014/chart" uri="{C3380CC4-5D6E-409C-BE32-E72D297353CC}">
              <c16:uniqueId val="{00000001-A510-2349-8AE4-2CCBCE394EC5}"/>
            </c:ext>
          </c:extLst>
        </c:ser>
        <c:dLbls>
          <c:showLegendKey val="0"/>
          <c:showVal val="0"/>
          <c:showCatName val="0"/>
          <c:showSerName val="0"/>
          <c:showPercent val="0"/>
          <c:showBubbleSize val="0"/>
        </c:dLbls>
        <c:gapWidth val="150"/>
        <c:axId val="1891853792"/>
        <c:axId val="1892305248"/>
      </c:barChart>
      <c:lineChart>
        <c:grouping val="standard"/>
        <c:varyColors val="0"/>
        <c:ser>
          <c:idx val="2"/>
          <c:order val="2"/>
          <c:tx>
            <c:strRef>
              <c:f>Salary_by_race!$D$3</c:f>
              <c:strCache>
                <c:ptCount val="1"/>
                <c:pt idx="0">
                  <c:v>Average of salary</c:v>
                </c:pt>
              </c:strCache>
            </c:strRef>
          </c:tx>
          <c:spPr>
            <a:ln w="28575" cap="rnd">
              <a:solidFill>
                <a:schemeClr val="accent6">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Salary_by_race!$A$4:$A$9</c:f>
              <c:strCache>
                <c:ptCount val="5"/>
                <c:pt idx="0">
                  <c:v>Asian</c:v>
                </c:pt>
                <c:pt idx="1">
                  <c:v>White</c:v>
                </c:pt>
                <c:pt idx="2">
                  <c:v>Black or African American</c:v>
                </c:pt>
                <c:pt idx="3">
                  <c:v>Hispanic or Latino</c:v>
                </c:pt>
                <c:pt idx="4">
                  <c:v>Other</c:v>
                </c:pt>
              </c:strCache>
            </c:strRef>
          </c:cat>
          <c:val>
            <c:numRef>
              <c:f>Salary_by_race!$D$4:$D$9</c:f>
              <c:numCache>
                <c:formatCode>"$"#,##0.00</c:formatCode>
                <c:ptCount val="5"/>
                <c:pt idx="0">
                  <c:v>64536.863187500043</c:v>
                </c:pt>
                <c:pt idx="1">
                  <c:v>62201.318928571432</c:v>
                </c:pt>
                <c:pt idx="2">
                  <c:v>62199.748454545457</c:v>
                </c:pt>
                <c:pt idx="3">
                  <c:v>61408.465086705182</c:v>
                </c:pt>
                <c:pt idx="4">
                  <c:v>59791.369759036148</c:v>
                </c:pt>
              </c:numCache>
            </c:numRef>
          </c:val>
          <c:smooth val="0"/>
          <c:extLst>
            <c:ext xmlns:c16="http://schemas.microsoft.com/office/drawing/2014/chart" uri="{C3380CC4-5D6E-409C-BE32-E72D297353CC}">
              <c16:uniqueId val="{00000002-A510-2349-8AE4-2CCBCE394EC5}"/>
            </c:ext>
          </c:extLst>
        </c:ser>
        <c:dLbls>
          <c:showLegendKey val="0"/>
          <c:showVal val="0"/>
          <c:showCatName val="0"/>
          <c:showSerName val="0"/>
          <c:showPercent val="0"/>
          <c:showBubbleSize val="0"/>
        </c:dLbls>
        <c:marker val="1"/>
        <c:smooth val="0"/>
        <c:axId val="1891853792"/>
        <c:axId val="1892305248"/>
      </c:lineChart>
      <c:catAx>
        <c:axId val="18918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305248"/>
        <c:crosses val="autoZero"/>
        <c:auto val="1"/>
        <c:lblAlgn val="ctr"/>
        <c:lblOffset val="100"/>
        <c:noMultiLvlLbl val="0"/>
      </c:catAx>
      <c:valAx>
        <c:axId val="1892305248"/>
        <c:scaling>
          <c:orientation val="minMax"/>
        </c:scaling>
        <c:delete val="1"/>
        <c:axPos val="l"/>
        <c:numFmt formatCode="&quot;$&quot;#,##0.00" sourceLinked="1"/>
        <c:majorTickMark val="none"/>
        <c:minorTickMark val="none"/>
        <c:tickLblPos val="nextTo"/>
        <c:crossAx val="189185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Positioning</a:t>
            </a:r>
            <a:r>
              <a:rPr lang="en-US" baseline="0"/>
              <a:t> vs.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2-EB19-6D49-AC3B-106972A2CC6A}"/>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EB19-6D49-AC3B-106972A2CC6A}"/>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EB19-6D49-AC3B-106972A2CC6A}"/>
              </c:ext>
            </c:extLst>
          </c:dPt>
          <c:dLbls>
            <c:dLbl>
              <c:idx val="0"/>
              <c:layout>
                <c:manualLayout>
                  <c:x val="8.3333333333332309E-3"/>
                  <c:y val="-0.10185185185185185"/>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EB19-6D49-AC3B-106972A2CC6A}"/>
                </c:ext>
              </c:extLst>
            </c:dLbl>
            <c:dLbl>
              <c:idx val="1"/>
              <c:layout>
                <c:manualLayout>
                  <c:x val="0.10555555555555556"/>
                  <c:y val="-4.629629629629633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EB19-6D49-AC3B-106972A2CC6A}"/>
                </c:ext>
              </c:extLst>
            </c:dLbl>
            <c:dLbl>
              <c:idx val="2"/>
              <c:layout>
                <c:manualLayout>
                  <c:x val="-9.1666666666666716E-2"/>
                  <c:y val="6.944444444444444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B19-6D49-AC3B-106972A2CC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Salary_position_vs_market!$D$4:$D$6</c:f>
              <c:strCache>
                <c:ptCount val="3"/>
                <c:pt idx="0">
                  <c:v>Above Market</c:v>
                </c:pt>
                <c:pt idx="1">
                  <c:v>Below Market</c:v>
                </c:pt>
                <c:pt idx="2">
                  <c:v>Market Aligned</c:v>
                </c:pt>
              </c:strCache>
            </c:strRef>
          </c:cat>
          <c:val>
            <c:numRef>
              <c:f>Salary_position_vs_market!$E$4:$E$6</c:f>
              <c:numCache>
                <c:formatCode>0.0%</c:formatCode>
                <c:ptCount val="3"/>
                <c:pt idx="0">
                  <c:v>7.8846153846153844E-2</c:v>
                </c:pt>
                <c:pt idx="1">
                  <c:v>7.371794871794872E-2</c:v>
                </c:pt>
                <c:pt idx="2">
                  <c:v>0.84743589743589742</c:v>
                </c:pt>
              </c:numCache>
            </c:numRef>
          </c:val>
          <c:extLst>
            <c:ext xmlns:c16="http://schemas.microsoft.com/office/drawing/2014/chart" uri="{C3380CC4-5D6E-409C-BE32-E72D297353CC}">
              <c16:uniqueId val="{00000000-EB19-6D49-AC3B-106972A2CC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 of Employees by State</cx:v>
        </cx:txData>
      </cx:tx>
      <cx:txPr>
        <a:bodyPr spcFirstLastPara="1" vertOverflow="ellipsis" horzOverflow="overflow" wrap="square" lIns="0" tIns="0" rIns="0" bIns="0" anchor="ctr" anchorCtr="1"/>
        <a:lstStyle/>
        <a:p>
          <a:pPr algn="ctr" rtl="0">
            <a:defRPr b="1" i="0" baseline="0">
              <a:solidFill>
                <a:schemeClr val="tx1">
                  <a:lumMod val="85000"/>
                  <a:lumOff val="15000"/>
                </a:schemeClr>
              </a:solidFill>
            </a:defRPr>
          </a:pPr>
          <a:r>
            <a:rPr lang="en-US" sz="1600" b="1" i="0" u="none" strike="noStrike" baseline="0">
              <a:solidFill>
                <a:schemeClr val="tx1">
                  <a:lumMod val="85000"/>
                  <a:lumOff val="15000"/>
                </a:schemeClr>
              </a:solidFill>
              <a:latin typeface="Helvetica" pitchFamily="2" charset="0"/>
            </a:rPr>
            <a:t>Count of Employees by State</a:t>
          </a:r>
        </a:p>
      </cx:txPr>
    </cx:title>
    <cx:plotArea>
      <cx:plotAreaRegion>
        <cx:series layoutId="regionMap" uniqueId="{6AADCA24-7BA9-924F-9265-027334F62225}">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65000"/>
                      <a:lumOff val="35000"/>
                    </a:sysClr>
                  </a:solidFill>
                  <a:latin typeface="Calibri"/>
                </a:endParaRPr>
              </a:p>
            </cx:txPr>
            <cx:dataLabel idx="0">
              <cx:txPr>
                <a:bodyPr spcFirstLastPara="1" vertOverflow="ellipsis" horzOverflow="overflow" wrap="square" lIns="0" tIns="0" rIns="0" bIns="0" anchor="ctr" anchorCtr="1"/>
                <a:lstStyle/>
                <a:p>
                  <a:pPr algn="ctr" rtl="0">
                    <a:defRPr baseline="0">
                      <a:solidFill>
                        <a:schemeClr val="tx1">
                          <a:lumMod val="85000"/>
                          <a:lumOff val="15000"/>
                        </a:schemeClr>
                      </a:solidFill>
                    </a:defRPr>
                  </a:pPr>
                  <a:r>
                    <a:rPr lang="en-US" sz="1100" b="0" i="0" u="none" strike="noStrike" baseline="0">
                      <a:solidFill>
                        <a:schemeClr val="tx1">
                          <a:lumMod val="85000"/>
                          <a:lumOff val="15000"/>
                        </a:schemeClr>
                      </a:solidFill>
                      <a:latin typeface="Calibri"/>
                    </a:rPr>
                    <a:t>331</a:t>
                  </a:r>
                </a:p>
              </cx:txPr>
            </cx:dataLabel>
            <cx:dataLabel idx="1">
              <cx:txPr>
                <a:bodyPr spcFirstLastPara="1" vertOverflow="ellipsis" horzOverflow="overflow" wrap="square" lIns="0" tIns="0" rIns="0" bIns="0" anchor="ctr" anchorCtr="1"/>
                <a:lstStyle/>
                <a:p>
                  <a:pPr algn="ctr" rtl="0">
                    <a:defRPr baseline="0">
                      <a:solidFill>
                        <a:schemeClr val="tx1">
                          <a:lumMod val="75000"/>
                          <a:lumOff val="25000"/>
                        </a:schemeClr>
                      </a:solidFill>
                    </a:defRPr>
                  </a:pPr>
                  <a:r>
                    <a:rPr lang="en-US" sz="1100" b="0" i="0" u="none" strike="noStrike" baseline="0">
                      <a:solidFill>
                        <a:schemeClr val="tx1">
                          <a:lumMod val="75000"/>
                          <a:lumOff val="25000"/>
                        </a:schemeClr>
                      </a:solidFill>
                      <a:latin typeface="Calibri"/>
                    </a:rPr>
                    <a:t>122</a:t>
                  </a:r>
                </a:p>
              </cx:txPr>
            </cx:dataLabel>
            <cx:dataLabel idx="2">
              <cx:txPr>
                <a:bodyPr spcFirstLastPara="1" vertOverflow="ellipsis" horzOverflow="overflow" wrap="square" lIns="0" tIns="0" rIns="0" bIns="0" anchor="ctr" anchorCtr="1"/>
                <a:lstStyle/>
                <a:p>
                  <a:pPr algn="ctr" rtl="0">
                    <a:defRPr baseline="0">
                      <a:solidFill>
                        <a:schemeClr val="bg1">
                          <a:lumMod val="95000"/>
                        </a:schemeClr>
                      </a:solidFill>
                    </a:defRPr>
                  </a:pPr>
                  <a:r>
                    <a:rPr lang="en-US" sz="1100" b="0" i="0" u="none" strike="noStrike" baseline="0">
                      <a:solidFill>
                        <a:schemeClr val="bg1">
                          <a:lumMod val="95000"/>
                        </a:schemeClr>
                      </a:solidFill>
                      <a:latin typeface="Calibri"/>
                    </a:rPr>
                    <a:t>549</a:t>
                  </a:r>
                </a:p>
              </cx:txPr>
            </cx:dataLabel>
            <cx:dataLabel idx="3">
              <cx:txPr>
                <a:bodyPr spcFirstLastPara="1" vertOverflow="ellipsis" horzOverflow="overflow" wrap="square" lIns="0" tIns="0" rIns="0" bIns="0" anchor="ctr" anchorCtr="1"/>
                <a:lstStyle/>
                <a:p>
                  <a:pPr algn="ctr" rtl="0">
                    <a:defRPr baseline="0">
                      <a:solidFill>
                        <a:schemeClr val="tx1">
                          <a:lumMod val="85000"/>
                          <a:lumOff val="15000"/>
                        </a:schemeClr>
                      </a:solidFill>
                    </a:defRPr>
                  </a:pPr>
                  <a:r>
                    <a:rPr lang="en-US" sz="1100" b="0" i="0" u="none" strike="noStrike" baseline="0">
                      <a:solidFill>
                        <a:schemeClr val="tx1">
                          <a:lumMod val="85000"/>
                          <a:lumOff val="15000"/>
                        </a:schemeClr>
                      </a:solidFill>
                      <a:latin typeface="Calibri"/>
                    </a:rPr>
                    <a:t>323</a:t>
                  </a:r>
                </a:p>
              </cx:txPr>
            </cx:dataLabel>
            <cx:dataLabel idx="4">
              <cx:txPr>
                <a:bodyPr spcFirstLastPara="1" vertOverflow="ellipsis" horzOverflow="overflow" wrap="square" lIns="0" tIns="0" rIns="0" bIns="0" anchor="ctr" anchorCtr="1"/>
                <a:lstStyle/>
                <a:p>
                  <a:pPr algn="ctr" rtl="0">
                    <a:defRPr baseline="0">
                      <a:solidFill>
                        <a:schemeClr val="tx1">
                          <a:lumMod val="75000"/>
                          <a:lumOff val="25000"/>
                        </a:schemeClr>
                      </a:solidFill>
                    </a:defRPr>
                  </a:pPr>
                  <a:r>
                    <a:rPr lang="en-US" sz="1100" b="0" i="0" u="none" strike="noStrike" baseline="0">
                      <a:solidFill>
                        <a:schemeClr val="tx1">
                          <a:lumMod val="75000"/>
                          <a:lumOff val="25000"/>
                        </a:schemeClr>
                      </a:solidFill>
                      <a:latin typeface="Calibri"/>
                    </a:rPr>
                    <a:t>156</a:t>
                  </a:r>
                </a:p>
              </cx:txPr>
            </cx:dataLabel>
            <cx:dataLabel idx="5">
              <cx:txPr>
                <a:bodyPr spcFirstLastPara="1" vertOverflow="ellipsis" horzOverflow="overflow" wrap="square" lIns="0" tIns="0" rIns="0" bIns="0" anchor="ctr" anchorCtr="1"/>
                <a:lstStyle/>
                <a:p>
                  <a:pPr algn="ctr" rtl="0">
                    <a:defRPr baseline="0">
                      <a:solidFill>
                        <a:schemeClr val="tx1">
                          <a:lumMod val="75000"/>
                          <a:lumOff val="25000"/>
                        </a:schemeClr>
                      </a:solidFill>
                    </a:defRPr>
                  </a:pPr>
                  <a:r>
                    <a:rPr lang="en-US" sz="1100" b="0" i="0" u="none" strike="noStrike" baseline="0">
                      <a:solidFill>
                        <a:schemeClr val="tx1">
                          <a:lumMod val="75000"/>
                          <a:lumOff val="25000"/>
                        </a:schemeClr>
                      </a:solidFill>
                      <a:latin typeface="Calibri"/>
                    </a:rPr>
                    <a:t>79</a:t>
                  </a:r>
                </a:p>
              </cx:txPr>
            </cx:dataLabel>
          </cx:dataLabels>
          <cx:dataId val="0"/>
          <cx:layoutPr>
            <cx:geography cultureLanguage="en-US" cultureRegion="US" attribution="Powered by Bing">
              <cx:geoCache provider="{E9337A44-BEBE-4D9F-B70C-5C5E7DAFC167}">
                <cx:binary>7Htpb924tuVfCfK5lSLF+eLWBVrSGexjO7bjDM4XwTd2JEqUKJGaqF/f+zhJVezKS1X1e0DjAm0E
MY41kNzzWnuff35a/vHJPNy5F0tjWv+PT8uvL8th6P7xyy/+U/nQ3PlXjf7krLefh1efbPOL/fxZ
f3r45d7dzbotfokRpr98Ku/c8LC8/Nc/4W3Fgz2zn+4Gbdur8cGF6wc/msH/5NoPL724u290m2k/
OP1pwL++fH/nS1hxsO3LFw/toIdwE7qHX18+ue/li1+ev+0PK78wsLlhvIdnqXhFMSZMSKEef8TL
F8a2xdfLEY7RK8Y4lYhidPzB39a+uGvg+b+2p8cd3d3fuwfv4ViPv58+++QMcOl/v3zxyY7tcJRe
AYL89eXbVg8P9y/eDHfDg3/5QnubfrkhtceDvH3zePJfnsr/X/989geQxbO/fKei54L7s0t/0FB6
Z/Rn61p9901K/30NEfEqZpRzhdWjAo4aeKIhrF5xLGKBKf6iwm9rf9HQX9vTjzX0/bPPNJT+Z2jo
50b0vRc9ufNvehFRrxgCJ6JEfNEReaojpV4hLAknin5REX2qo2e2/V9v68dqevb4k5P8ZzjOzcNy
B079/cGf2Nvf1Qd+RTmRVOIvQeu5z4A+CCGxEiL+og/5be0vPvOn2/mxHr4+9mTnv768+fCfGcus
se7u3n6TzP9AJJOvlJKMIRr/OJIh9opRcfSTb4t+DWF/YSs/1kj625PPlJK+/o9UyokxurX6f9BV
KHqFY4o5Ej8OXVK9wlRywiT74irqqW7+yo5+rJvfn3ymm5Oz/0jdXDzML26tq7/J57/vMDR+pYiK
KYSqH6YVwV5xuMI4/ppW+Le1v/jNX9nRj3Xz+5PPdHNx+/9GN/910fZbdZvdDXebx7L4u7rt51cf
Dw/l+rNHf5aHvqSok/tfXxLOJeTx38rt40u+PvlF/O+1/2Rbr38r17976uHOD7++jCR/JRGPGWYx
k0IqBBqcHx4vqfiVlJhDgqKQyQRncKm1bigfi3YkSQzpDa7EQhDYhrfj46X4FVVQhSio2WMkFezw
2yEvrQkF7OfZ5xft2Fxa3Q7+15ewRPflruNWqVSKCUYQWCC8DXNyvP7p7hpACNyM/1eMUVmPrOQH
VVi3dw1eLhlu3X4NoV7TwXkGhfBvAvq6gT9bUMQcKYoZkmDXTxes4dRd3DXsQFgsMzzNereqcbnk
Rvb7Inh88fP12A8OKCgHeSlFpIzR0/VUxVevYkEPwpb8rlKwAKkqfOPZpHc/XwpKiueyBFWDrgFO
IYHos6O5ci6Lscb0UDczu9Oicns2rLpLeFzgi2Fd1TtRV/jC5Wy5/vnSPzglWBIDa5AIK4GfqXHu
6ymgyNGDjyt60soOx0nEWpk1U9E26c8Xw4BHnh8ULBCrGOKS5PLoI98bzWKNb8Si6WG2HBYSnUNT
MlfI6HQaRFUkLam68rRZFi/T4MrJf6DYmjJbjI5SFLcK8sPPjOqPx+cIjIkjiQUXND5q5jsrrnCZ
j6bI6UHOFI6rml7vUFTDf/93a2EMToPBhMFwnhlUURFkyhDogfgZX4w08vdiaJbrsYo7CK0/O9ZR
jk+dkwP1ICljAjGJWPz0WHroXMTtSA9TXn72sVebMW6iP9Hmj2QHQQiQJSwGUeqZMtFUUTHEhh7W
2ttDJaeySyTvohSvdaSTn58IH6Xz/EgEkGzMCQURymeakjnB0xphcqhiXTcZmWBNnEeeJ8b57lb2
NbujPICTarVch3IgJ8WUk5M/2cYfLZgjCmEPHV2Vxs8NJo9xnOe8podFDvEpqVscJX2u5FkXebDQ
XjXNpq5jx5OwjgFnj87LOq93EEHc/ue7+ZEGKD0ix6OmoUh7qubaKL40dQfOO+XLNdQJczK3oz3Q
zqnN31+KA25iWEBqiZ9b1NJJZ53oyUEzEK9SBbhsZBYI9ZKDJn6+2NPcAuGbUqSQUBQyi/ij+Xbl
YE3fd9FpHlC1JlHkutuWmO52neVyObUBosPPV8RPQ/BxSQAXAkHiBmum5JhRvw8EXb3SGKgUdYpy
p3dUtpFJvPPLNZ+j5Vr7HPRK2LpclrKKb3QBLtUsgz2IqO3mTGre79ce0t9jBBlo3XkwgFivSV5G
K840tn8mJPaYYn93CYBDXEA0BUNUiBAOqfHpnlu5VHRpCD31BjVbtJbr1moebQvs6zGxqAlLkRpT
OZuntuoC32B42ZVzkWk2oTKwx7zJQZE5K4b7lTTD/RLXYLqqXMGv4j6CyItchaeE4bkuElwoeteX
crk2vHd7VMFjDnFyIgI8l/kqJidzXPW3wyTsQRaUnLoKBJiEugqXhTaR23DA3u+GtYyqtFR5j/fY
M3i1F6Wbs0aVvE6N0zlJilETvjNtD2tIkDT3Zbjse4lQQical8moO3zhSwsW0lHc3QYrhnUX5avi
p3NH7MEPReOy4HBbntamHO7ryvS3omvj7rTBOlxjCVVLFA/RlKxdXeiPOChQmVgJr+tklnP+rjcW
bG+o+V2tY7B2WsXsLmDl7z3ujhl6mthdE+r4U7fm8X7qRX/t+NDs2Cz6VOiCTgnE34kls2KQYXDA
+CYiPTjpIuUZzesoJQsFieY6fxdorHc5If7e+UFmkY3xzbDGIB815+La+2J9F0/M33eKgp4aPqt3
eHH+vm6KOE44GdRm9TkmqQxOvRu7AHdFeSAnKm/hLU0V8M06gNzoiHz/JaO2kKm3neeGJKEpXbUv
6DKYJAgBlk1LTkPStGEVp+WxMIkqsVwWfaPOUBUv17UNfNkYFEU8Y63BF73uwWpqgtid4DVIM1RV
N6STlaFNJ5QLftod42U0id7vPJ16s4uXGDYDJFrdbNwAeZHbEvzPoiIUm2aV+KKMGgOqZM0g09zK
fs5EoJBvhjrPTYJbArY8VZF651EOr5XDKLMlIstlhyXkomEQ9bINBvJyMrQsJmlHivV8FWYtUqwb
djfZnt3xclRx4lunTMYCdm8Kssb7dZ0LkcUFpx/baWpv5KrDueknk/V+sTipIoPlFmvkTrWx00lh
AizjzbKkc7vaMUM+5zfGrHpOEJdtnQhWhQuJJDo0tLRd0tRKpZp5ki4somlo13BTK8Q2oy277rRG
QUNlxOsyWZFvr4bOyzap8rF5sMwNnyVd7QmLxXihOBvbNCxVvqRjDZEpXQ0Erhl1DoQQhe4DN7Xz
W88C/7SsAmd+aNsz65ErtohIMSdq7HSGK9vuJjvaC1VNeE7b1ZcfCxKxRNihOw+85Lu+DfkBh0H0
O+lnftvpZtiGtls/8mK2p4Q2RUiWma4fW9PXG8biNfV4AjXKnE1pXc/tx6qrxJC1U+mzGjmxOxaj
PhFL7+PMuSba9FADJhMUL9tGxsMxMOVJa1F+PdY+OmnrvjupXOm3gY3hIS/svCkjHV0FZZsPup5o
akI7JF2r66TqvU5E7e7EQME/9BpledyU6Tg5vG06Cy+S0QVdSgThn+TWJrUjJc64MMQOad0rQVji
uJCFPWq+m8+g0pX7mODAslZPc0LzHBaiRuUZHYvyRNrOp9D+KbPVhmgTN3Z829W879Kp9duR1SFt
S/TJCG8/KKPjRCu8bH2Uk2w0sA+VD80VZKW1BsWv5Rmn/Zx0BQKNiiKuzqxQ7SUaxu7S+AGMOuJQ
kd2FfMAXUVyBS3gPiGFjuyGuDnzJocCOyTL0KUTb4b5wCAKSXRW+CWgFk0XDpN45MS7FRo4LQ5ta
l0ubDLZHU9KI3KxpzCJ7m2O6XJqlj1IRjNsPXkE+liPLdWJiag/WmePb8NL5Xa0HCEEQjaEw6yxE
2wVwlPcVlHB8WvHN1FFw/bFk/Z4utFr2DNfdbdeB2aZWTNYntWnNbWz7Auq5cpwTTGxswedL3zUf
WVXK7nPoJpr4SQz5xojBb9qKzg+NnPsiZXXE3iueqxNXKr83NhRl0i6FHhODq/Lffhruqo6RDaO6
KNI8QPj4YNZojN7otbNkL+NSXkyu0ik3ut6U89zvq4iv2yDb7u2qikYkStD57cRcc82L7nNs1g8L
8Gqv6yEe9hBXhUlj5cYNHbv4vhjK4n7Ven5TjAI0Bx5fbfqpLlRCCzGvyVTqOiS98eKUM2h1Zcts
uib1HOJ4Wo++mPeDWtCB9jac934g13xddJS4ph5xwkELVQrFjnoXtdPSbhY8mPPFOfp61at53WM6
Xjda9qmz2H+iU2Q2dljJv63i02Hg3RonLI81T7wkOq1LVybzuM4qaXoD4ULlLKsaSU/DPP0776L5
zTwU9RUeR3TudME+1jOvi9SZUkGubLFO+kCKC0WDPncLI6eRmhVPyqnwd7Geu0MjiNq0mo0HICKj
PKGDb9wOQ8jbRlDMTtmC4zhPNM3Fsi1NS2543XX7qSXrm06X+RkK43o1lMgmairmW2i39uMGeU/1
6aKXhaXSoognMp9lfcEXNHc7VY5+Dyg3OqvEat8i7WKVRvXYtEkcCVTvRzCeixky/Gc89f587Lpp
t0AiPLSVb0zWqTL3icUAL0oIbrua5linHVQWUVpMYroq4mkmSVvlrAO7NO62XgaSuGDY2aJjCKME
BTWkfTe1cxY3bsxT09r4fBBhZUlQPZYbaQSFgIjnBxvzMd+qqF+3RVfQE0r7eEMMX/d+FPraN7h/
O+Lg30kT6GZa1jpdq0UnteA0oagscbKslchINwud4nwt71EzQB4aUJjSPJq0ySiI6nJaAae0ZhUu
ZTbXr2MklrfIzdE50wMpEk16spURcSJpu5Ztey/YnNpYK78bwXY/56Zc3neSDJ9mlov7mQ9cb1HH
R596g5lJK2uES3JJ7Od1WHuduXIN414M3WdWLsWlrxoCWQ4a36dkXkqbWNv2WbnoPiRUOJfWkJ1f
R2auNjHi+ZCpAmr2Yg3LkqDSijJhIx3koR5RSCIqpg8lD3ZMRbFWr5HIBUryrjWvW2XMkLTxEl2V
EQGtGSCQ6L7pZrOM75ayX3L6BcF+ZR8vvxTmXxi0TxYKK12UXxv7v338141t4N9jm/n3Px7nAn7/
dP5toOCnd+0e7JFI9M9vOu7mt3fBZr7u7sg/PvnwBzL0G/P3jO78Mp/wX1z8q1wokI3fobE/cqFA
ar54p12hv2uOf+FDH5/8yocK8QroP8Bn5Eg2EGA+f+NDZfyKsxgITY4VpkfS9Hc+FL3iBGF0HGIA
+MoFUCFf+VDonkN+Bv5HAICiseLqb/Gh8ikaZ1AUcIGBcxECA+lOnlNpRaCzaStI+8BxjQcrWwYh
IO78gYSGZoYOx2Q2EnztgTMITWESpBedGYTnPcRZSAN5PoqtG5R7oyTco4hR77QczK5UUZEQPSpI
rgvrtyNvhjpd6pKd+BzcdTtWY76mUDzOgN4kMyyhNePZpEKdsa5Z9n1OT1tZjxNEocIlRSOLt7iF
cJ5A3spTxasPap7fYW9yDnWMD2/XYQK4M5uw1VOEsoFW4xUUdvgUhlB0mSytnzdDHpkpXaO8v2ah
12fwCO4yh8S062x0pfOu8uC91bx3AHnO1zm0yeIJer86Nx2AEAs3eRfINjhfXsbK8z5R6/Hkpq09
1EtcA3KuzJYLNrVJOYfmTVEytoUqpksrD5cF6vFBYf3W1pYlhRymc0nDVk5mSKMe2ayY7ATwUtPh
TQ3V5mVuMbnKgeJZEssdxVsbRjixkdGaqTFXiRQT3cTdBLk09CaDPdcZ8QNNqVXNMT+IJF/I+7Gu
uz3W5ZmgId7hsXxdyHUasjggajIxlXFK2UyT1hQrPRsiN+WALPgAFNk6AO4e9mpuh7fUAz5KOr3i
TTTFDnJmIE3ifMtAH2w8W2W8Hyp0qwF3ZiOcZVPnw7u8DehUze5tqANNVUDtRzdX4RSXnUiaIMsM
astNgQeWmaoorj1tSZsBKDfnsmr6C9OWDYjaNKVIusby18Xo+WVNojyLSjHd5i6Pr0Jvqw0r+HIW
1u4B6kuo5wEH8k3e6+JynSt/uiiTAMInKQEkfWZ4nUNVxfNsbKP8CpPhQ+FtmzJAXycld3lxmAdk
pqsFegb9nSsK/xHN/fhZA8i44k3HDlXRkzc1p1UG6Xk8Y973PB2mBkQ2d407H2P0cV7oeBF1MRTU
M3oA2vajmGfr04a1/QmQklDZaYJeByOwzxoX5K0syvEGajqbVlNuNrzPzZiuzTg2e0RHVm1zblsD
KXieP5bFalGGA7ALGx9BnZ/UlcPJClreMOBrN7r1E7qa7GrSGpXorDsCg3TBIb+auvhyZvgWGge3
yI2JQ1DbOIGabq+47qAiEmXvdpMHi0FFzN+zXN4UefeA4jEPSSVMt3Ewb7VnZprk69LQLmmV1GlV
8nhfQMy5hjcUiSC+vPC9Pkiu5pMFtw1UI5yWAPoKP8fnUJCvxU7miyvSEbizRkfdeO2GIGBLfltF
Y345ja1NXF8DmpvIlPmJL9sRqV2gpDyp63Xqr+I1ls1+zHGjoLwP1QFQfVVvtIcMmizIsnPPSL4R
xJYnZZPjTd8Nc8JFFGW44/I9dU1gybAeWiSifQE4aFdLUyQ5j6Mty8OUKBTmbUsrnRSLqT9AfRiy
purng9RiS9uhSbo84DGRntYAxyp2Vdqm3nS8nhI+l00qp5qmVd/0p1VN1syOY7ebqId2Am6K83li
M0igWteb3iB2wgbpzhc0RO/mIitHcxhRXWSN8Z1JdGHlBiiDZlt1Bx6WD3G+8Mw6H58sa75uGNx1
MAzZc2xIrxNGo8Ulve1jlLGREXFS80lCpHL9FVGO3Egmy5TzTmYlw+Wchm4NuzzKrUiVqevbtVJj
QhcxHxjFVQIB4qOpZQWl8VguCRPKbY9tFCjdpgugKcLnsVwnuCrEtmQFNYnQ3bhbcijic94DTC1V
nZS8xZmN0XiSN8Gk1ubuTJvxIyQWvp0HM+3btZ/BS3MbrcnQzTNPm0YPn6DdQcxGUOHPaJOr7VTg
N4Xgck+iBh00El3qWlntjIiapFzd3ncSJRgS7KYVNqS4jaZ97Fp0goLAaa7q8oTPdNkAXkYHPswI
cLuTW9+h+GwE4HxYWqE3S2yuc76GVPhC7OYOkGQCBOznUYfRAgUladJ0EHtnIA4yReL+pFe4WZOq
qPsMLeTSYZtGdolDysBFz8uu0BcaLTKtDXQiwlqrjMUan4ahz7fz2B+Wpuk3aF38PbNuSQso+TaV
Md3ZQKDCXUdanrhV/VuqoTkpmLvvVTFuxnr+d9NQwBXA323GEdINdoDvnS/242xI1uQAEnF+PfiW
XJAmbhM5TuxqprrZushfFKG6BsYtuprL6nIBuZ7mC4vBG81FIZp1u/BaQWoEAIWAUvR8y1bvMlqr
ok3YNA6po0t4S+sQAI2BXK/7URf8dK2GMJ4Hjwq7iSFzuiTWCwFaDJEjzqWzDWjDW7miTZmrbn3T
aKSiD7OPl5BpIeSaAe0Up2iqW7EmS42NoRsxYBz2HdNvmHC8ytZphVLG14ZeTDV2YFYMkySuqsoC
ynfNQ7B4YQka1/51bOOozLrKre9JNy7vG4uWUzFU+DD2rd/1IZqBDIQmIAcqtJ5OEa9nCP2mBRlM
5bAPDVo3uIGIKeuI34VKVhnUc9XphNRIEmC5mmu5jvq0QY3PCGEbIdS8DbEs7vt4jHZ+mNmlD7Lf
zrLHW+KGqgX+EsJr3RMQUB2ACSxRUbyjIe8yUTVD4jpgkxIFVPpeu5VOGVrZmMx2xHMC2W2dE0s7
cnDd2JSbIXYd9kkcRiUTyFxoyzzktkQGaA0AszLqZAW2+RQARVtkq/TTeILKMB5MWUcnUd9zKPxy
NNYJIlS9xiziQwoQvNfbmvVqY6VaXVaSkWd10aNbDxwHzpYKVVeydP11parZJ4oHnVqs2M7rfNk6
6C/vV1wuU9LXy4QSFJwAJs2F4b2BBneWe4XPmko2DDiaJXxYiaZb7tmODPnYJ3odxpDIFlBrX+s8
9ZZM+0JH85RE2hcbskTNBQ38yCBFojdpw2N5QjVF7/O8rNKiQ3mZFiOR9bYLtJ3AXAaUajcMHyB4
r9A78fxgFf43FUCtB8FQk4BG8z4xQG8uiXJ1uZmHsQqJG1mcDgNfu5Tysnnd9l7iFNjPcTOw8rxj
c7dVczOczaNgJxwIIKDRoHN15Y0b640HGnpHW+42CpR2KkffT5lpabhfcll+VFBzv40DF4ecli1P
dZjEmQdalWd5AQ2O8wYxksZBfBga4t+HHGhzXjC6NRFwxTHQYicuDqtLfVXxW9LRaU697NxeEwFx
wMTq3FQhPMRRXqRDr/EdxFN9qucIb0JP+Ydpqj0QOQ4ItW3U61JmAwLSpRgaB/Qp0DkjtkBH8blN
bBD1pqZa7dTSjBu2TNNhFdN8EYAFuvZAZiZVOy9pxeo4sXVX3oV+XvoktpYCIW0HYN5w5zZ9PA1p
Y4ESIPnQbyKgb7fxhMR9DAj4DJqT64Xs1+5NN0P7OoV4Xn22A/Y3qkXmQ4GRKYAOr9QpkGf5qRYG
naIu77cC7PWA+oJfkXWYU2CZ7Um8IlhgZVGCBe02oRUYan/Egf/NR2D0hrKG0Ny025l3bFeZqD1Z
ENTinTLzDRCHZBshtxm6vnqtC+CeqqqZLioY1jxAkJgycEBwFjHFULBA5CO102kZ9d2mbiq+CRQ3
NgUSuU9s48HXHa0OnYYaxTQIhkTUYD6VNWfrXphy3uh+5J+nwc73vFlKmXZGLedTHC9kOztqt4+g
9v/j/x8Os303C8VQDKD7t/GFP+D/dw+use3wbT7tEfl/eeYb8oeRXUEI4HcE7X8F3f/fkL8gryih
AiD8cU4RMw4rfZuEYjBYzaBDfxx/lzB+DXj990komO6F2gTa5hIj6KT+HeT/dNgCeAfGYAYCRq2A
kxDQuX42ByHxNK7aSraX0g9JU5YSypOefKGPvnwn4St79P3407MGNcxZYgJnpEoSGAUjR0rl+wZ1
Pk59TGyR78eqbXEC6VAmcsntx3aYlsuGC3Ji1h66sBb6e38yTnLU13fDF0BtwOIw7yCRArEJEPbT
xUtuzEJqqaA1qGy9Fc7P2bRA87RhqL6ucGzvCtV0ChCuJplfg35YIugsbbjjJDMOQxtwrPRumKRJ
SR/1p2Nty9deVsCYViZn6RAc4K0CmnKjF/l1w82cfWdUPxDgDw8BIz4KM2idgSE9kyBykA6aYVX7
fl3izULtum2ihp5oMYe3PUFAheJakE3UACuK0dLdzgraiMwWAfYHUyWXHMLlpfVSJmha9U5BO2o7
ydqcLGqqgXOY8U2jx2MXbB2gom/aPxsU+wPFBHqQQFfB+Mtx7i9+1vH3lIxjELOCZAO9WYdWwGGT
C7tjxP65tJ6NYDxqHEbCCOj+ON77fNyGTdg3HYaVJlKgPVTPoDwu+1M3kP4KseLPRsOeOdHjejDy
ATOLYOIxVPJPLSzGvm2byMB6hXZXEFE81OLF3xv3erRjCoNRx+80EQkc4jP5KQfhwsyR3LsYxgcl
SK0jSu9rL29+Lr7HOaDvZzPAYxjMQEJgOsaFPwSFqsCxmsEG9/GKzckqfLwpFdhMCKC40BB37GBx
gO12qK/DxGCACOiTjFYAIsqxXQ8NY/2VCxy613xiHhK5hi7chMm6L0yXn1rThp0G23w7FaINKVkR
jZKimlcHjSRYZOlovMEy1nsfc/9+5qve//yQRB7l9eSUMG3x+BWxWADVABOhT7WWx0CkABhc9nNF
cNJA//VEFLmHKtfVW1v740iC/bwYFwEhZVwCxlvtTVON2wl3w7bunLvoaj1Dc7olWc9b9B7Htb5g
KlBgdZrmPev5xuE5foNhsgbIptng1PHc3MSoVttyhW/JDVO5vC2LNs7gu2thVxdbXE3FRwhn9Z4P
jAG5FbP9pGECB7JLCSR/Du2Tgut91KoAYEY3mxL6dTtPrLyBGcvqpIqqJmtxXw5JX+SfSkg8aePr
4oR26/S6M3juk+n/sHcmW3Yb17b9lfcDoRGBGl0Ap8w6mUyS6mAkSQmBui6//k2kJF+J15bG7bth
mZR5mAdAIGLvteba3lzrtvTAF6bYsQ/NZFihYzVj6IxOXYSDSupz3tX5Kz1hWLRIJlW5igfbb9bv
67r2gQeSckjywTzZsZX1dBpohlveOJFwN+vJ1qZ8aca+/OQmOv+1UbpGi5L+uoZ+p6uY/kSaQV3p
5bMLVBC5pQE26vvFJVuz5XZrfecBt5/y0ksrPzDLdH4Yh6r9WmWF/Sbb/iAWHwgnzn8RufDuRFWI
yErS5CDc7lqWDt/aUe0hN/zLMonqvo6bODCWah6CBIYoEG51kk12u9/PqC6yJjR9TwR9TXuiSvML
cDCWOH76JcnLEtSlWT+KAlOU/1Vu92oUoBsrQulBcr6EWTmbJ6P2vcu4WeZbFzv9I4V0X10GOfph
6/bmS24dK92wIqYiD8bWNN/qtquPuTYE7tbilUFtVN1HADFqzXyZeTRLFkBpJOd5HY9am09GTCXN
3jZdBszgYBXL4AWdNr6bHc+8c1TztHbFXRrbOqT9yaMpKcZojKm1dTmMYSfltTHog2RiWUHmL8kH
RP+7OHF+1ssqz+RH5XOstvWQdc6ndcjfjLKqornrs1BkDuwToh9taadu3WWcr5Wd+0E9bUtYSgSI
MWtFMMDJBK4vNFvUOIeqrLB0s3q5EV7in/J+gfEQXvxFNHrlyyzxURvoYDo3oRY62U4srml2I46h
/JgmnlNF2Zym0Zg4xqnre3Fjb3WNKF3LEFN2faOjlE9j2rseCq/tYd6DDzwghO5wTa/am3VVFl7n
UpyVmcqzW/O6OGKtZR74rbHlI1osSJZG3wy2QcfhIrPqWzdZyecsVuN3x+3Xz+bUzdfS86ZLPvlD
MCWNddtJ0ZxaMJ7QjuV0GRXvl1jzJhiLdU3MQGZury5V6rtbG6nWKQ+lTMpgEdvy0ZpkdYTV1Bdk
vOZgFTVa4DrGGCdjelJOW92mC6ZLhdsZ2DW/zaoxb6LUWdqr38g8gpFdT8Lx+qDtZX6Ms2mlIejm
+l6uSRHFDUXBBpMSdLWRR41RelGacHKoLfYCVLbmIKfZOHDF3dV1BuMwd7gFhpbrzTbI/tPmz9aD
wYt6v6ayHSO0e0cH9EnTLyqDd/MLuZ0xALpv2l2So1On7qtOh+q2sl0wMUl9AX+mH4BlqE4mSr66
RklzEj/j24FgtMGoJMUMMspzkVjt5ywzc1iabY5SQV0o7GY9FbmCy7NaWvPEH1/roS8uLbrP901o
eS4yi72n4yLbhvLLKer4uvkW32s1m3sT4ubq9jCR6wzZHZIGyiPooObgdxNXDiLy4MtyRgM1jUML
rHawbCt52NwGizy3YIyAH4r+U+I4NmK0yTfJR1+epmnYvWdHJcFgurTWQ57ZB9PX9oNiYwg30hMn
wJUNzNApQt8d4yu1ih02seMH1JHddUJbBAfR66/UwNNrOnXs67WBFrwWUxFQ22DMyLI9xZWwb4au
Fs8rP0BHouDk3WIXjMxetf3zHNvdLkvr4Rmhk1/lCXK5NNqoc7X6LD37ps9VdnKntj5BOSIIUS+a
N/YiT0PLpqC60byfzNY6NljHlzI3nHAqMn2szVgf6mp8AVU2wnkYEI7zGdEqlY9dXPlTkOtkOnXN
tOoTt9/Nv2EAtPq268t2YjXbQzAsFdoM8oCMOtPo4ls/LuEKEAR7gHnPsPT9MhtLuf3GOv+3Yf2H
htWwkNX/VAn9r4b1ofuFsMyf+9XfP/J7v6qUQ8bUp1MiRkpicS8Of0/ukKf7ycaH9jybTk7yp/6n
X3V+Moj08DnaWWmq3cT+o19VpCN9ixbTg+CyHPl/cqpN44finoaXbs4lVyQNwnvyxzYi78ctn0c/
fcxy38z80KTbaYMuyZ0HP24s68kC7+1PdSGr7hjHdNLgq1PqhHk81fNy35ock7B0bR70Q0oF86y9
Ahr8k+1NIpdodR3OzVTl52Sr5Pw4FK38XspmBlB3aRG9sFMa+8BA6kKmrjm9vOlU+xa0p26zawk4
9KuZVPAfft96XwU1Ybg4XnJ1c6tlD0y2cBnc4tkG0T1h2G2RyVbKNpnWE1qgM45BawBEBVvRdHaw
mZb46Erx1VscHZUQV+CUvnvv6Cm9pNuW3S6obBd3ssef52xkC5MNkFJXOfq5c71cI0EvK5bZFvuc
AnPZHcyGK0bk3wbv0LdFE/lwNjdtnB+TKWUzS2bnazpPw0eMNZ3d25AmUZ827kPaSWsO1nTRKfXV
3lm6Wusg9ukhg14O6frBtYehingS6+d4ratASH8ag3WJkw/EzLGo+xpZMoTCnC6pE+ubbV6Wz1aa
KvvkWAv1VmVOB9+BlQmlykp1dDl2sA3pGj+t3dKFSdJmfYjTXV5FX4FOCdujci3jzXvw8tkdA7Ow
WBLZlhoZPKbutyizeywJaLb1C1px6zxyJYYMjXwqFw4yvUSpHM1DL+H9SpHpX90OL0EnaX7GfR+P
c2KCCLcpxVSt3ad2sxa2L40BZ6xD/ZQ7ZXddaysO2LHVk7D9+VBNpXONLXeFbuts5zv+EEo4L829
a6itCfRalzoPkhVc4thWorm1Epmtd7Ia2cev1ESz14Rw17TsB26E1YTlpKvm0cpbXV+2KlUWKny6
4rJoGH4alLK3bueYWEca6Io2PKfxQoGKyo279wR9x7Pa1OR+KIFKoZCpoZvXogNmpsLoZbRqYENq
MHxKuO7F7SMyXH19zXDi/FunSfT3snVX6IXCzd2g8NZS3E42gYIw9pb6vhdeejtVg75x4mqmdtRO
E+T9PB7Whv7hsiQcWMjzlLkBx5jUlA+FUZ8hXAoVDPC4Kpy3RAxnicJ8pCNKH9NlVVuo20lnQd3F
JW927LlxYDZrOkRdtteYTdxM0+22pWMbGQJAttY8zaiZykmFshIdnhvtUoIGItM+7MqxdO+WrZzv
i96Wpy53x0gnIAKsOEtwcrkYn4Vw03tR18V0nOC0gbOUdDpEcm/+bIA2ngAZ2+Rqyf55W4Zse/JH
8U1sfsU7RX5pCT2bE/B+qM1+Ow4t9fcxGdf6M7KXtDBcRv2yAUjUJ3qLrjrxL6nLfVENw5mdaP1g
tf6CJG07IK9pURjECaQ26FEzyD2zbrpfZ2F9tEfHuzWph7YPU25MzXnOtaovXbwukdcIRV6rl3db
nBlPVjXzPsaWn5WHLGE3s0dZYSm12WlbTO+aCY/6zyMystwuaiYeYvYVtnTT5SfPi/tDoZJYhCnP
qobl27LIoNd5Es0qp6M56iJy/My4qZ3KP5gePPtBpE2pofAX9dJsVhpJszB4zrmVZF+71s3eMuzs
j8gJ05deogUdutqyeNesZYpEtpmHUjliuMBawEKbY9YfHN0n3Q1/AFBCiQbO3jacZsXl8LZSX61e
2EYZrpZrNzKgksIOW0ZHh0bvyCSwnY6qvJqa6UyTb9YHEOU5GYLaLkfrjrpwRJas6M8V1fvrNG+f
LJbwEKT9sqcYKmmcHW92n0BbVZQM8RoNhm4vgMyuPNCvGIdC2Dgn9TIvz1XcW/dFaUAtlZ1bqru5
q6GIhs3JTl5bm5/bYfmcLMvkB4CGxGxUGhdeOE1y6INxypbxrmxKdb+tqn8uszrrcMTnJXlSyxR3
RpBZxbqt59J0B5D80MKyia9tz65xb3m5+q8B8JvK/4/1lGEiHP1nA+BBp/8aJbGr/4b1/oE/ctBM
GYKnkxwmLkL7n9V/z/qJ3CY4IHIeoijk3/9UU5RMVDg7LYhOupsG/6qmTO8nDneGrlhURnwcbfMP
wPF3GfnvctDqR02W4UioaDYNGZATwesftPF4Fglnim1fpgVXLDKyLX/Wu0JnW9YUmqvdf6LI2o5E
MLajmpf46hUo9D6v60eCts0Xy8n6T9Ks6JEWerk/3cl/o3rvovafFTq+HSCsT60HM+k46gddFQG7
i5FxrUs2WfWbrSH3W6n3BnNBWWzTYj3RCU9h39T578Trf7QsTIOb/Jef7mHAe8oioI6067wjm38x
LbRRAP+m7YUX63PZxmY4zmPq3+V+VzsRDqB7CwKKC2vuhuxi+elH+uL052Wrtu/uu3MLNWNekyLp
D7kzFqfh3ePt2tp5ct+d32U3gePdDlaN2Ryp3KxgA6gOsqX0VWhNffmggfKa0FX7Uea1oMT4nG40
jluJ5z3iHwbm4CwEiBzjS7IHdOo+45jvPTbw3bzu6mJ81lVfAQvu3rYYdp87aTEAQn+3vzHT5SeB
KHbwcvdlXDYgCQs3hprLaar7jlLnIPTupne7sb6KMg5zsZkUWLvvvrnz1AYJDWjY6EqH5e7QV+9m
vdh9e3vO4sjZvXzqXWz9VBaoAPLd7ucBOGfPzNfjrAvntPgGwUzLQIODk22fOVGzJ9lTG0aYUvJL
UUuoJjZbYjh68Q/zaHbpcTIXbw1SXqVnTPJkCeJ3TGGz9PCiKNfAid15vPiejxVcGdXwvKQjeJMy
5x4231HyWKocTaSKhxz+xHYaJQ5Wspk31dJxTiZJasz0uiBPoCEcKU0mrLON2SqCwqLwmm37s5ut
3kHbTvWYVx05mIQaPmDGwBZY7xRHIhd1lKglMLJAHmthiBOIGuCHNqZjLtOjjw4Q8ab6F2cHRTYD
to38CvjItoMkHiTimwY2P287ZuIXDcBJ2mEEDcaQEPzLAAPCdiL/Fk47ruLt4EosvOVKhRm/mpkx
nr1Zz01QuLb+xZrl9KDe4Ze0cstfCH3ndWBsmH+tnVZl4KsEVGx952cgw2BpePc+6ERk5v2YpyNt
fBaT4vsARZMuTdC6FQ1MbMYkV7IlxufzmiH/XmU6Tr1g6LKTIbGrc2puLMBcU80Sbmomede3fpe+
QfIXsIYV+cgHqnWEnHHDF5RmNn12oIv829XGq9uEiWgRMz2h461oxfCtikcUpc6nyAqdobbSwzB2
lThQKK5306owGHoJF3QYJ7GlH1azXtfziiU5hiKuyhgduiuTqBt10vxsQaYWQS4quwr81a7oN+Zc
ko9NNEcB6hYDD9ImaqVZv/U1xqXakxGBACm8rHmfP0Mh7JshBXiQo/A/ZNvo3htj3ZLSMHx+Wrdf
26pj+0MXb2o+tHaP2qQh/z4NqZNZQZdOfPslcbdzWy/bOa3n5gthqPrLPMEZB75NBRPpmReZjmVc
RDDKZfwqs44cS5Z2trz349kcQ0ZO1G9dX/h2RKm0Hd+3cp8r1yiydIpDtucLczFM9yQ7tteiN0UK
gzCbpOKh83BItoiTQK1v9jh2srl6Uyr5LwI/8CkBWcHEoixX2zx9rqAg0568s129jetQsnS6rSdP
tTn3LWmUKQIArgUc25BmgUUs+tR6RvGwVnpaAtRDXLNeZQtSbmI8WDWAc5DGXvHQ2UVbhlXi1Hbk
rdN0WSAxUHmnQZe3pejcjC1xm1m7ZcMUCKW86d5qO7TzzYTbiKq+c38WhFWAVNMu90Og5h009Bxk
w1GvHuJ4685faiXqe+2sfhl5DnRYjARySYh3HvK5r7/2avhoLrNzmXw/s09q8OenkdxpEQkiNNPJ
015rBcpLS0KztR+Hlp3FRwWleafNCVZIiLW61cXcvRj5uDiBq0f7G2i4kwWTqZDb5vyQGaCNIWmT
5dYqsvom1pOGONy6PhhaD6+29Rr74C0dhb0ohotvGJsbsIDES845s3HJ/hpZPsnfQLWla4QOna8X
jLVBL0zeEd8NTmpl95ucrIvYx4mZ7YTQsrNC/U4NvZ/h/xXi/qlwREb6WyHufp958//CN87ftHr7
iyD320f/AEjsnyxqQReX2XYN431ezu+CHCWkyfgaCx/TcnZMhALqd4DEdH6yGbMDOYYPbvAxqsvf
BTnT/Ik/qjzfMH2buSlUl/+HEpKZHD/USdSuBoCLC78CjwIo9lcflXByW3ZFn50xo0g1K+hZN9o4
AEmHTZ2/HIapQaXxpKudS2yshMA4hX0vZEYNgV9jdrLlaG4MgzjU8ArtWRS1mrtdgyspFDSB8jLF
Y15jbV0a2K772i6sy2CNBDXXPbFPnWZeplRh+MxQWWzfxTIH5UZSm7Bb/QUJhVim3OLuMGUIWQya
UN6twjd9q7pJ3Zd+KaqQ6aGOs78pXnMyCiL9hz4X+0dM5ieEeZauj0Y7EEwn42MEcyPZO4eeeQLJ
YvuvZaqW5y5jiECMYbjrE4vbPSRGlddXgs61d3V8l+A9k2xeiqrkZVMafgTMkhkGjbUulAQLezb+
ApfxW0TeMBIGFShTvTDFlEi6QcytrsV4NidtfnyfJ1GZDDAilIJT5JSkUxODwQdBg5H9ivPAX922
KVla18/6/tT4W/+dEpU7UFk1kyB6xlJwXuPNL2bHH7MWVd+Utc2UAM5+fKyEL2C/j0+YC6ZXYPIZ
L1m860Oj6VDbOP7CVVs5P9OjdvpSZJJr9wsb2nucpXnvABHfVFhr92YusltvihU+eLrcZXE6IWP4
Of6Yy2dcsd/P33K+5VKSyGdd829+e6CFTKCDkjT2X41xf8IAdOTj5db3n8nIrcvtvMP20ZIbGKGy
L/L0SZQGl1CvGX9LMxGthsQnyB7axch9mTOxE+mLKDCjV0vYoSvcJMXOK+3p3OSllp86B2jlWJSb
qAPUgF+Zt8Nzk1Plv67F/DxsvQ0uox3UiX0Awmb02RMBHN8K3gPGjSqNl8piAS6aoTmoDCz0HOki
Pq5Nwt/E0AX+6eqY76b3RTRIUv84z/zeHSZWg9H1PFnfHEB7qEbMi2cppIrCdVGFmoQRH4kwGFkQ
Twavnjs3w3eXCiY5yH1Ogp7bfdgAgdspqEHejcDzE4Zj5FlTrdcq81Gmc8KE5WFiiTqB4rW8rVGP
rfO7yiSyiWA23hnfO4Vb3gj7M6vFlAkOfjWXrBj80f77slj8yGoTKFjTvk5WHwBp3B8RcUrzUtoj
Q25Uz182tBL2CC4NXB/CiOPcP7wPwOiaLH59X8KpcLm/+1ge+BJ1n+2LNHam5ZmShlsyG8n6uCCc
PJabwSQKnVX5cQdzXk3D58YNdWMyIqHwWDCjK+uboto5lPdXYiya9OSkEEHhqrFZW2C1S6rS9gs5
tO7ckjbTEQiEeoE+j19FJicRNPRTNQl8sKGiI0hOrbIyqcLw0lOhbdqiOS25HJlCY70LRa1c+VPQ
JywwYfKS9/nE/YkJbL1MxsBVvyfWmXPG8BFd+7dzXfgwD84+EyJdWRJ1oxgMUgiv88LR7bX5mLWQ
MpHo+pX9NNn8SBaNe3bsTh5lkfm3dotGb85adMFS7xOMTPIz83Hr0RkPPi8F9ENX8oU2kx2rNOpZ
P6/MAbhLstE/pOTfTiY51GegfetCF4l6V6qCv8dyoMyo2b0oG9gypIzVy2A3I3ewZPJHQ5I+DQyd
t19yplecfdUnp3jQxotrsuadvJjjo6fpmz70MDjWeRnZIs2NC15wPJiP4xs8KLoh9RLLbWuuSe0S
+zerEgy9jOHuMgl6NFr7AJNp5ikVaWy99anB1qzilTUVexYLfCWaRjC83/mQmYEE4UIp+NIyx+gl
s9d5jfB1TGh6WbNeVM+wkbpilc4+iYWgdFp1n4J4v5T0gh0p8SaJD5O/rxxXwVpcrazjrzcAhL4n
eZ2eUm2zun1+BDPmmDyQ2ipjdtHYnUdFru/4vuYtw+JDDDngWxrtvv6JsjA+K538V8BMl+uU+7YH
fNcOT1Nrg/ejULO/dfsIlUKb+3r095FBTbun4s2NB/nblpb1zP6IGnfmMILK6MZL5vXwF3SAc3eg
hVWPlsPbVRQ5pMw4c3vNgjki+xtXTp71SoJvUeHS2p0+vu+sda2Vc5qpY19ValYVQaNkzT/Zs8k+
UVj7LvU+uY7G2n7zi9k/ZGNbPik9GqGXVN+heZhU0OyqrNdCwwZrnLAD+8Wm7ucNh4F8neQN9mom
tQWLpkXSD8aq1zPbj4kNr5KREiLAv6wx6xnucFNW/aADw42xW7o+9YunLSt+yWRauB7DKUTyylHa
navBLnlE1T5widqavZZ3khwCWwz20Gygj5pt53yvq/K1TlR39eNlpLNfvZm0jWNSklvepfb3g6h3
quIFV6W54YzxHhVyQ8y7O5nHrjVRnZQa7m26vxuGoyfhRDzvY+q2NjRQFf/cogEL5j0A5ft22A1u
KN2MdwBvRpViPg/Deun12Ny4md+V8aPUVh36/vCpasdj0/TtUTiu/wiYH2Sl+xzj3cpPq0MciHOi
Lp34olRdsquSOjMZrh1tphyNqJFNGWHQbhVZpMFGDm+tLGxqozwrRefKBILGQ1nJzWNeGSjOLnIe
neN8JZ+R56GAIqVrqUByjqtD+BBLRqS0vv1oL9x+7d8MprU9eBiX154Qx5ObLu05XUQDNDyrj5aa
6jshneoh3XLv6hoxq1fBZpBwqA+Jx2A8yJEF1Rqv5aYj5HHnwmYSzBH28lZYdfZxdcuPVkY847ZA
xX5qc10dxNDPHmJU5x89gn6/9mvnf9WEioN+ZtjNxiKjfXbTyOtWAggi889yIjGxLmQdS69ZaHSt
DNrK7LM7r9PYa9wv53s2eNVxGxmRtBapPCTp/JGmrjnmqdud3Hj+GfQqtNPM/Zq0y/qs7bWKVNEa
RzOn2zQGu3sitqQpfyrCAUu5fKOdfmG6UByoue/vvFRvT+WGQVq7Y4nwJqxT7JPVaPzUOiRt/9Lu
2lbQOVRGAF3Ei4cNOyHPS+qTWTeHhLrhOpaduhp9J0Dj6v6S+6N1W8NKhty06jDlrf1hcaCmQGm8
g/CZtJKxYwWskPzRarPIpeoUW64eOASIv1pTdUw84VyKzlyfkprkK8nasyH67kSylpqVWSTRAmZz
tsljkDteBbrD0kYZM9nuNhKMY1oaEWy0fM67zLut12L4SIcsbteyKWhxPZfPzVbnfB2mwqcuoT+9
woC0pywd6s8Z5TuDnMZySlnfRv4CEeKd3dkU99JpZcjJ60a5Zx3RRddjVuflZWbA75vIy8+LaHOA
Lrcow6ljDJBwWTaEcRATV4TIk4xzHdpe3pJQTMku2QUHEWMOLlNlf290Qi56YBqQamSx71bqsmad
+RajarRRXPd40LVxoLruqARTWUVrLvPD0FrOS9yyo7Dzd+Rna7xVkRruWfaLeSp1sUa9AdVow3bO
t3oUrgoarCq0wt7xOu7dYMvnac4LdUjsogOddEG4s+c0VgseFr5ucXa3fkq+s/knR50B7jA0qokY
bVE1YaJjmNg6MWMQZi3YmLoUyTQf51cBoupx7MWGE6Sj0lHXDHQguj24TlffAcQRQDeH+ZU4KxSv
s2qCSmt+3PCgDqOW/DZz06NjFPLjnCweS9wsa0tcUxiDyWAjLVP/G/NFk1tGZt3raeg/CUTQm7Lz
7py86kMOr/hDSayZuDcxsmCkdxmuOSJ1+ql3mlECEzn+cBWt2nbxEVzjaPrm2JJaVLugnNC4xQ8x
UgrVLPJQsNiEEb7ELYOeznGWzQ2DMOZVkvS3VbeZJ5fY3maHRmEJGSS9kERkiR2O5hdPk5I5GmSw
HOYjeWZydCGjyptWwhQe85qSK5LvI7ggrfzuYI/UoAyIodqqZkJEgMoA6mHaNsV6lWpbnlcDJJ5a
lLxYO1OWgzQ2/5CLMH/0GHzGlzqW7TNylwiI/ePYBXdiuFXZtfrcOEDXnHyUgiPz0ubOXXbkoa8+
NLrwrMtac4pGi1n3+RWBdHoerQkpUE8MUZPk5ZgC8H5Mq4GqWjBs4ZBYG9UE3jwlQFzvJcXeela+
ZIgVEj7NW+52mIwrOsX332rktMS3HN9HtlVrszwj3CaIUxmTA/dj5S2tcv+WcVoeKTjbZexg+Pd+
j7Ej1382fLgd/B8+WMxXtVA0fGs3hP400VQrMmVE2sTJ1DaPxKg3pt954155VQvfnnWICmx4k/hQ
GRu93FJqvtaajtuHxXe4W4mpKJbsTcDkFha/5Gbxz8VlhvDhvVtlEi/PfO4ymkYMnSQ91wkNeZi6
zZQckonZgNta8tNtI6eXdPJ1J1KpT77//cW+u1d/vdh92obNiCBmXbvwVn+92MknomgKrzhX8VR2
iM0Lk2YYIQjD19m+zSU3JSGUpW/fSsKzz+2AwtBqOvC0Xrrnsmr/4farf7cayW1CfRFZUhyef/1G
wm7FNnLan7tMUOw5wlmeB4Sk1x5hhpsg9qZ1Jt7w3VIo30AXXgRU0BWnXQRPw75v9s6JduTvb9WP
PiAKk43+tVurex7qx7mlo2bOY4NqfI5rn9Vb1rW5fNqsbWTC7rpt7dEqfYr2urKL3AnmHMj177/A
v3lWTEjByFX7pE2+xQ8+6awdVW/YLGd78T0Yy6pPIJJ9FRv3SvQ6oSeLm1Nqpjq5GZp4q4j59/F9
Ug3qxZMjIwtrphL8w+7xb24Lw51NQDgH+Y8Y4V8fV2WOca0zKzlX2Bonpv5g1C1pTes2oSGR+jFo
EMYSMCIS8Mr/kKt635v+un4ZFENygv/QqWJg//DjyXeO1bRxT9YCxSBT7cooApC3MuOB6JUY5WbO
HuC7G4uL2rvUyioINU5W26DwO+uUb4HMh0Sfh11oatqkyn7dp749z5VJPfL+EP+rRP+TEo0wy5v+
nxGGx1+qqocqfvthhBFs0f7BP3Ro6yfHR+El3+8SqeJX/wJDvZ1yoNX1aTHeI46sxD+CjAZgqO8g
djBK0MdRhxn9Q4f2f2L7Q9lmUin5yB0++D/o0Ibzv/I85BdN0wUZt8AqnB9ZhgLvYisbuZ5tt8rX
CDwT39guZvOeaRi1v6sgzBZlYERXMk3Caf2A0rq7WF6NA7y1zKAJNbNASWv0Q2FHmlH0BEKgqbEW
vzXTED/MjrPelKuSTByjywy2kpHD8IJ9Tz2zWtHmFEaD5MOMpIO7rfRGho5pUSjKmO1K0PAV/QZQ
MGv1PUegPLhi2z7GhqCvtFCcD51PJuWAvNp+QO9cqrNs/ZZ58Yt037bMJNWSK1555qWYxFPgPPOo
HBdG1ujqnLpb+otQKvk2byK9W/jMZ3utszHyhW/d6rKIM8pnDENGsPh9gTmdUPAKzGi2tOJmMn1i
y7Ue7qa5FycVZ1sYy5hZHfUwLQfM+/yYuUk2hTY3JVyWeWTuByw60w59MvBNLBH/bPOj13GblXCp
1kfSBNfKYQhFRS7zbBhtcjB87jzhe3WdN798HITpHMnLl08EAuvHDObjQaPoGKRE8+qKJQJu6G0g
B7N2jwZnKfMkvPKObHYiD6vLJJWgy6HRwopWGTRiuB1r63PPVOAPqu8r7wREwkhUA3GSYaWjl58q
gPdXRrYYx4zM/wmpJ1vCaYvjO3bpNFpNmRM4r7Y72576Z9epvezgOLF9NcUsfwXuqw5WqZ7d6bFk
1lPUk044wW4+WszWqHe80dwPhfGLQuX9iOi0PEx9ZjOf3TmI3htCu8wFqi9zdk1CKVeONLD4Jque
bDlYd7llfEpniwEKBFSi1RnXY0WO68M62u3BEXZ5nmUZylox1jPPsmcmIMiHUfRuFCPDXrBJT3mG
M1xa8xzqkSlS8VaXKQMG6/icMQLxyACu/FdqzG8q9sUR5C6uAz0U6plFjge4LO2l31QJf+ybhPDs
Ofr/7J3ZdtvGFm1/5f4AMgAU2leCPUWqsSzLfsGQ5Rh9V+jx9XcWHd9ryznxyHvOQ05GbAoiCVTt
2nutuTJ2xLVT2vcVd1sAafqEuyZeYSDD7xW3zwsDmtUyuRpeHqgv9gx6Z2zRekZ9xJG4N5JjTgf+
mU0sOtR53DzYeQ28h8r46NK1WqdaPGOVmwb6TJJZwdBw33DbjqvJgTdUMy5f9WWcrFMd6nCALocp
KFPSh3nsbMw4iVVFyIeLOTLee3hLki3Sk1GJOYzFcnocRHEUew+jM+VOjf/I9/p3ppnZ4zsbZaBt
rWz6DcaTYXEvbHQ7TU6O1N17ulFh/GGyFjw4PSwvsS39isoop4fM9Yfk4nuziUSqrvRVnhpyCGQo
mBwB/tfs58kXZXoYK9Wbz6sl5d3QzLTKHW4OObwbksQa33XfpBTRVVeRCcj0H7Osk0sJuuQKNokV
5GSuHX9ZD61in3CbRdFHINARRW5soOTNtKrg9rwSU6Z5MWhNGFeWijfObgRGq0RD3BSiyyLssJ71
sa9wwr26mW9kzkc+Ix+VYt531RGFg6DlU4YI4/k/J8wOKbAkDY2x3nfhY5n1DjLZBnVaYHbSRDOm
GdM33dd/O/XvdmomhxyJ/vdOreJrjn/K9s/553nx9WXf92nxh09FqAD0aru9ogP+mheTq2PzXzwX
NeJfJo3v27TxB0NnmDmmTSwIwSsUuN+3adKt+HHE8bC2WpwKnH+zTbMhUxb+VDbqNlpID4ABcAPL
uNpyfzjjmY0sC9Hbcu8PWiKCUopuQ76LzE5xONinSZfN8C5C0nCs9CTumeuW3X1ca0PBugZ2J4C+
l4NxyvwkcMNerMJe0pOrwcVHhGEk9zT09Z2blVDY/SYNlkkbL1FmxGIN5ix8nEzwdE45vOTGDPA0
Lx6HBi1Ol1XLfSv9x4olAJpajaKwcvKwZQlBtSZRQZ770UIV5KWe8dA6FeKsuqP1gbkKTjlNoYey
HLNjK4duUxWAz5yaF44gxXCVudOlmKp2TVveeAgX+G9Fq/lfW1OycoDqZV4NKE6CCU45C1pTVr+I
weg2y9j6wWK1mD7UB5UtlAPSjT/z/SOV01pePRqDPNiZXNjqMG7DiSv6w5KlVuCKnhe29giRmubu
nDIj9gv/Ayd6NFpl7unPLlCBs1MPfmDDYNoXOnqjbmzlYdB6rm544wgKVpu3bdL5wZhUomev8PGl
YNkw4cy3eLppBfb0n+tI+9j3wn6H8qwoVg6D8hvptfjl4MrljPRo2uNI7Y1nWVyFRxPTAMqHeLr1
6lz7usSjH0yiCY9ZPMVftLydLjUqh93192vVb8WdLZHx8M+DmXd8GSUzrQAfezlugdaVOxADQ8B8
YdkmwJw2rTd3DCahkjFQTcybyDOQg6/6DlPijWOGcbwPcyNb9g5ppQI2mUt8iliUFTUNF21ValV2
XKzqMEgLzVGXDv22Q5/0XGsks2yNevb0HbfKsu+7gnvBq7Nj2rftmqsngd+2drJBjG6/q4olf5Ka
yN/FtZyfmzpubzx8PI/pAngtFqZ01pDgBJbaPjqFjRV/SOdarHKmvieNtnGAJonDbdbZ8OEq3mQK
p2ZjM3Mudza5Qyt4Ngpg58PNmdJ6+bggeNp5VuvvMA+Ir6Mjxjqgh1mgDEJtEa+BcCfZ1keDH1+y
vOJn+cxH8XE62GEDSwx8w6tBVm7K6TZrH8LCn8/JMmaBUGUSHtHwXDhI/wLQxZ4SRBlb0MniKVdF
VuFNTM0zJ6b2mrqk8HaZobfvkOc9213e3wDf+EAIxJwG6NGo4dJ+0RZ62vm5iMKlC1rDcbaJKvws
VQIioyqP0bUuRLwpbxdVLLaqbGxVATnOc3Fnq6Kyj/CLG6rQLFTJueBspeS0lmOMhxRliDmKYFRl
6kRDbsXYyEMwqsrYURW0liptUack3FSq4FV8ko1ZdVTBuiqIe1UaN7Voz70qlye0q6dSldAMXczN
QI+Uv3itsaNrve2p0jv3lXFoVAU5KTDJOVRF+izTFIU6Vg2ad+tFlfLltapPrxX+fK329Wvhfz0D
aKk6D0TqaNBcTwnjYMS0cQfODlpWLu8nG1zaoo4Wg6jlcdHr6klz7HlnNi7KbDFrFbAwWFfaBhAm
FjgooxZ237LdiL7kHDOyUBhYl0d9PaiDzhjW1X08LUjAef/iYIX0rQ8QN5UvaInksQ9TbOZUqLQS
4VMzCSrthPff9AAqY5cZnlvWEpy2GT86bqTTrstlhqahoAfQpQDkBwmMlSgGh2mWU+PM8YdpB9+s
DKClvlQKxyST2TxUYeNeYJ2icsuQK6hzBWrGcUoFl0CQHizeIu8kfcmjW9KUoo263JvOwKrUgp/+
eF1ZmqwLv8Kiyo55xROKCcvQvz1FdKGZpMC6eJIjLmlH01lWB7NCoOrO7DDovcvdFLE8A480LR6H
0XwwbHUhzNMTouKW3ySnnXHGJTjg7Ro1v7yw28+XVpIysa4A22xQOy1nSdn6LXHmv3Lpd+WS6yiY
z/8ulx5iIpT/z6HNX0qas9/8HlePxrcXfi+YDJIi9WsMnI+E7cesOtf4w6OO0n2ONLQ9UL59r5fM
P3gFaCbVt8e6YfJHf9VLFj+OqezV7MF//hctDcYlb2olrLaeINGH34HfS7zt8DUy6mXh+9Vew3mK
nymu3vkZChImqj7DKNN+HothOOdazTytr5/zyNYO+ojeuOpzDrFLjPG/tQpqoqK8y3v9CVBBhBgm
b1IOfqO3XnpNHCRTtcCaNXdLU3xEJuVeau5meBnGXTqN8sUXxdkZ8zMHYMQdGEU6OtQshgrIN2Ca
4jn+2ut9cin4HKFd1CWntapZ6ZoHmNFGPZ/oCwQ9/c4xWsEYanxRHins5BLu2ZytZJd8bfOUdgYu
vA1zy4srpt1ITx6VU/nVz8ozZc4D3EnAkEm/RQ1y7uflDuLwSY8U3zPVUBQkLzRdqnXVLK92x3M+
GK+V6zw3c7utclqisojFBzZXSIkejWKd2UgFg5pt3rsYnXjOhvzFZVK01aPxQZfZWX0CHU0DaJb5
V1RTaHmiLt2KfK7WKBaYLEdujHxjeIzE+OCVkCE904kOMvdf2T/8nRFbe1QUMN1NPJtKkKeNLR+M
rqMPTo6m0k5M2fToxPPDWFvPsciOCKlfZJOy/tkXNxbMdhyr3Vi8IZCcwO3mOwtz4nYW3bbxa6au
lqpRcI1MKKKhdjOzMSs+KDOG7AgdgOgRU483SQa1v9eGig41x9dIU59lXLz0xkwvCdroquMACQam
RZHFXwDZfze2+l1njjtAOSfDQwGlDfqpdistQMD/VeT8NdtIzlk2nWiyQREjiQGVNe+wsuanJeyg
tXZOvk58oa1BB1LlJngZYjbkG2mnQPmWJ2k14Qo1zSPwwvU0lyS2xLJjJpu8lIy3NiAfX71qOQ1m
pGDCMrlkjfucTPpnrxG3/pigFRkNKJrdHvIlKq5peFwae4/MseNGFfuo4DuiXoN53A0c5PvlhIQL
YuPI94kHSxxRZvqbaekg5piFQPGlP5WR8eoLcDHFJIkRifKj4Q6PjewfrSn/WuDUDXSn6uivT48i
NOIVYSH1Fjcr0jBHQ19tJBSA6nM3SueCXP4Zhke6ZRhITWu5W8LzHukUdAj/XG5F4TyjPZj3CCDR
RBkUvqZWf0pD2pFuGs9rqYXDvUDquM6nKAyAMdoBKQzDHj/ucGwqe4Dc7ngKdqPdZvGcb5qlBj+J
O3Orx/lwxJveBqaWi1fgiJ/mQTo3hsesibumShprDcKyTtdwisTazZbxJXQrMDlRbeLLSa2mfMrK
8KmYNJopHEf8ZIW6Mpji8GKV2Sf0BITiTPlmQj8fgOdc1zDRNg0AHWMt4eKnqwQ92tGrQIs5Lgxv
Lb4rK6va4GF9qjQjClCa2Juht1+mcpavZWn2PJVpvCGsa+W5HF1qorG2RVL0WK6r8M7ooEtEJbf/
kpqvlUESUdsUbL0DFv7JBJ7q4nblt6BxtHAbNiFt2wmZz62lu6CHTW66OXOfXc259GYzHsJBftVG
ebKc7PjDpnP37Wz7I/3uDbHA8pBa0zKnw805GgOP+vMfTrxJ6lh9OmbVnsCSbMX4u1N26UtiNxhz
Dec3U6G3cmx1NZ8NDUIIx3UiAn6+Gj2zvnRml1qRRx0OVHY0c2IpHMGC/s/v6+38iSspi5zLxXRg
Edfd64f3NbruJFKKxL0JKAjHCelBLMepMQL0wstRHfg3ffvP12Rc8FP34HpNGgcOfkVf/f/P7y4S
pR97bVjSxrLjjd0Oj9XEg61Bvx01MjrU+0Xke5Itq9s/X/qXYf312qRQoTgxOPS/nU4zNh4XXF7l
vi2kgCNTeHcztje1XJzw52Z73Z9ex3bCzjUOwzEFlc7ogD6EjOfXGGd9BBqtjygbMabsfUTnQdrL
jemNp5EqFbg+Bx28JIC50zMMWDSEw8NURE+6HTOInqxLD7chmKrK39k20W4RiXiB5bE8/PM7/Ztb
CFyjbqJHADBpvkVsmHniF5VplfvYbLdWpd/p/oLaVja/+USVj/WXb9MyhCqtsCRwlP/52/RHA6iF
p+5VH0U/nee72UAgpTPLoffoQ0/2snMXGcV9Psx3bqcX97HSy1tL9LUZWJdVqcJBIuPEN50iDT+f
P/aPmu9chBx2scdyb5PtRWdIhX5NJo5r25x3BM7VjErnBIi6bB/KbHqaJNt+bybWsUs8Mqowkp2Q
D34NE9tZlRn5cnLyqt2kpV/Dannyon67dDRmp1rsmXXuUTMmALmJ+EL5f8pcBAhmv9y5M346RFDG
FrzYJ6lSs1yDGuufv7C/WWEY2Xs+wy+ae1g+fv4cF1erGgup8X4ZUXRSTkysbHZt0pcaxf6fr0WF
/ct3ZuvsU54Hndp+OwqX5gxE15pLNGLDA7T6Y0GL5DeX+JuVBR2saYGJpGNFvuXP7yeJOavlul7u
K3+oaT1N9CPC5VWt9Mki5l2Hgy4zrb2vmZcx9OMNp8CjNoUf4Bp/9hziNsxikEDqUrEfUjbx2Gd1
qufizNH76+KMYuOSdrbPhQMawhboM7ES3OSJsxm8+r3HPGrltB7IvDmZgxz5MLR4QeaR39RbUwIL
E5DDdv3EiE83k692yS3YJNl5mLJjZgOSoFtDgQqCe7KNOigZXQSD3j1UpRlvLLH8JnPU+psnlu8C
wYzOOmzhF/r5AyOppZuquSj3Rs5BYYiLJEg6KN0myrkzAH8YBpRb63z2LgX+1iBspb5ixnMLuOLJ
AxkCV7kEcxIuIzQCo2KiqD+PaS3Wng5bPRuci6LwB31oX2IGqWtbshLVnLOBkM9Pujm+Lq2+Stzk
HRolqqqGNyy1aZfF+tNMIUYWQlzvRD7i2B4fIttRXlruTxTTSnJL/pyvEZxBoqe/M+3lya/lcP7n
u+pvHhL2DPU/xs2c3t58RmPUuHk3DuV+ROpGiYPAauTXsRiIhnX0m2/EMBiHv31OyN1GTWNjB1I2
rJ+/ksYSM1OzvgTX2ZYbg6DZtRemx5CdihSAJFjw+62WmQPSAOEaVjQVYJQjrKMA7CuCbKrSrwPc
hA00nKVYJcTkAbjzPkPzIoDSu839Ar2QT7U/lZVYkyL5WqTLw5Qzo3bVZsxtFonsJRxVlUpLL130
c9OD05sqM6Bc3dCE8bYdX+n1eAnTRkDU5y/CMz8C3uAV9Ths67DvVjmYuMOEteN6CArLqVqPtMyP
ZT8+Jh0HSY9BebA0HPXsZXyUXYQs0/KxrgzYHY07XAJHIajWDFgr6MjmtfoXreC/hIO6Iet+2BqW
bDfqMWon+1K546MDZGOVE4PH80QiQt5QLdGHO08NaEi35m9LxmxNavOIdWFz49vTK9T29Yh0Ef1X
ck4EZxZ/ohRHefKcxgMmEgvHfgVTs4QfNGCuLgDRSYTuq67LjxyKd0XIzpIQwLxqeTqcsTtjyPwU
t2N5zAz7MrTDmn7tHKiDEW75ZDfCcTzBa77QUXs26Vj9Zj92/ubxptZhdqPD3yLe580+mc8ibZCC
F/vWnV+JcHnAz3yhvuDDs3msVf11PWpXqgfbwfPFXMYzX8bgfMcW4FvKy5j/rbOuTDc+uRLeIIW7
zrsIT4PplRt/6ud9bpAkMJBQjZ8fFzXYz+gVO5l/Rv5LDGTEvkj4LTIeauJgcRFWaKwxxDg8DYJy
S5eiDhw96YMp6jLwQFTWEQdD9sNYVHwhEWW2m/aPHW6llTRRq5JUEdB1Pg99/2DZOHKqnERWXLoA
VUc4svGI3YyWXGGQ+GFX86vTLvVWInR1OR3ss8S5DGwiHDL7R+FMd6qa79zv++t/HbbfddgE+8kP
q+wvNDk1kNy/FHUbJ/LPn1ps3175vcWm/4Eb9v+3yr7PI03mkXhaPZ02F+XLjwgU+w+hgyEGKIe0
zLqCU7432AhMg9arDh/U4WqN/TdNtl/KGYoYQQXK1slvob8Fa1toHKPGw2qflUBTxUKZTgPn6YcP
5e7XE+Avz6+6CCdAaOu8T2RUP+8FXTUwwvE9pkSZ2awAay1rkqrcgMlRt/nnS/1yQOJSmEGpqDnH
6vZbFnVVoNdPif7dT0PCrk/s58k0BSKMqi5WeZR0+8KQGuuWbRG2Nle/ufwvHycjRlDVVKKQbQRo
4Z/fKfGh6EVgd+zJdng0C/eDl7S/Ww1/2Vi5hBpT0xF1OFK/2VgBlcw9LrRGGVMfJ1s8IfWogt40
3JW+NNyl/69h/DffHMPxXy+HEw/kIRJLD5SP2ud/OOWKCAvAxCRvj8C6OUIDpp6rfK2gzgsLWozW
eyscmwJuddMxUBJVWhCASgwKZkm03dD3iJZ1zcjwV3HqZYd+dH0sDNXgN8xD8qhata1PzIvZGDWm
5dhfydQ3DyZhkp/NdNxFQ9t9LS01MJWdbj7NLWWBNvvMNqBUiEvc9P5agM9d92SRPM2pSk0ixZjM
PdOV4Lcav3h0cEN8SGYXJiFn13vChu1bmxTNBwet/2og7IpOZhdd+gFsRVSQAVx5PVQ4nbw+yIHL
IfOic59qgL6K4qsFvbBKrFdn8e4hkxbBaHnFsdanTxHmMy5BnIVm8zMLkS5rxFmkjMIUIYQJQV6b
jn/K2Aeblca35LprNAcrFDMmaOOxGp3LBK0/8DUnPJpQuFzNCI8p5A1keW69SobhT+Fo/uMEYnU9
G2l6WfwmeuwcKw+YOwbgBiOML6qvNYbDfknycJPqU3wuWxCuyIh0qCDEVkVQZzej1DpEAOMc+YfO
S3v08sQSPzYuZ/QYbV+AyRPTDtgW/VTWRmhsIcJI571VutqHOBvkLU41fo43TeZjZWTDifj3fk9v
Bs6NlESAmY0dn8KikWeAlPbGLAHZFiNZfAx707umouGa4kbf4DUztxBQ9Cc0aN6amegUaHFi9h97
4Lv0x/SZqm9xo0cORwuZs5UB85VoxrhxWsbwCdiYRUNIRqKNvK+XUt4Vsr0J/Vl8bBave7R6ke0b
LTbOxiScfUFQyqpZSDgFqz3tkGR8jDNpEzSU9BE6PzHtOdv597oTpTuNgeIZLl91B9h4bbb9fI6m
qsZpU+f6FuFk87Fy7IiMVRiBK+KUkp30rf6UqJ4Qia3gFt0WFqeoilXYuYZCy3xKe1K2eNmHaYCi
V4QN0Pfxvp6z9yke0hWlmbazipJc39bJVkmMCn/oo/FeC0djZyqQs6HXOZlLnXWw6xbM85X4rEd2
dUt0m2dyR5uOR4J8pN9jcp9fWoWMznloboYo1U5dBFBaTFQ2Dtg2yuICY2jGpBG4S8PVoiuR2tc0
eIIKUx0qYPWk0NXMOktaeOCsozAcTxNhUoGrQISOwl63CoBdZIW2Mi2gc1bYg8dWoGxBLsRxMWPj
BmGYB7DZ8Z+qqkqDIoMETwbaiwjFB1/ht6Ou0x9AH+p7cxCfXL5XjALROySBIEZcPmmR4KuyCIcd
FNx7sTQa5gr43XgGEJwlPWttU9+nhAWuy2b5AkcbCkisE87shdFwCDU0mYam30+QxTk6RsRC9+hK
OZztlowfC8+peS9RcRYsT6O2rhWqnBmGeCESGMaUApm30xbqsni0bdIBabzJ8lC6Q3vXa7V4Yd32
DhhKxA7UUx6Qj0WIQNxjjLbh0F/CK0tdgAkljczLb1iQloMx+USEm/ZHqTDsZKZqq9ELqwAgGZk5
eox8o9zFCt9eDDpnpihCJJ4XRnlpC++QD+Z7ZdtfmaFRBpEnjxah6OuFhM91qCDxEbT4UGHjF/jx
bg/9odet+jMiULD4Vlv4K/wD3polwblNFIbed4g/cBSaXnhJxlR5GZ+ZW4kV1RBX1n0Q73BQeYBW
WjmlX/1Uyz+A19cfQwXBF0vqrIlBNQKD2ADiEuwcB5MC5yM/AjM/OdOXQmH1MwXYR6saZMBsnuzY
pr3pJ3D4G0nWI4HloMEtVo9cAft7he7PRTI2dJoAjhetp+2RWTF3a9xXQG8RdHL0/2tUTekBsZL7
iJDG2DGbLzbStGhADXOyhy9qciolUgDRqkpm7e293RE44CRGto+1KPrk2ZtChRLkc8zHr4IKgLGh
8wEOvOVDyh+FFxkBo1Bk/1qXme8s8g6ckeCDbs6sTxPw2IsjneVDSz4CkhGSEtKa0ITeUPEJKkiB
UMd0z2hNoqjkJmPz/Ep2qgnBiwgGR4UxsD+O5GIS0OA3cH+cU2cUs4mcN2/7b3XFf0X+b4p86IPK
iPX/qqJfivwPkGiTMvqxvP/rNX+V94Zu/aFKTddhEq4jRqS+/avEpwzkj5h+QIihxfvjCF1FHOEK
YC5ypUIreM33Cl9XyGiamTrTb+B7tGr+xRj9TUlK8A+3IDN0WzUUsayo4vyHAi7sRyOxw2a89MWX
qM3Xcf75h0/jb2rENxXiLxd4U/PKSeRFPXEBDyFg7FFK+S/JcEn8IP6daezayPt2vlDCBVv3DOjb
8LWFsKAl2G9nLrPRGjn0G+Oc2vmspyjaNXiUzkwtb1JjfWrTKfJeY9Bnnb7Ta7MFJ1XRwEzKoy6I
Oyu+VE3luRG5IlbM4W8XykjfMdTo/0w4piXFTS+hqFon3amXQ05lGspHLyUTwLG0Knycm26bmol9
bKHLQaWoMKJTcjZlF5DHFq08IZnLmYPDmBvstvA7LBhFE2eolsxokIyXS6J81/wSaKoTxN1EHPTm
URp18n6ecpIGw6Z3VXBBPm7xCeeiOLkdTQ57ckh6M9Bsf2IfRwmnRajavY7cYfSmlri1NLdeTmnn
x9q7Efu6VW7EECFxrwPw/N0UsvbKpN1dv/z/Vo3frBrcVepJ+t+rxuXP4eXLG67V9SXfFw2DRQOh
Mb1YTsTf+KffFw01cfpBaaO7gtwuGlwsLcYPBiJWEBpi6uBu0USw/50ymWfo55Me7QZXXYYAJ+xI
tNvePMdxZ01DKWtxdsPWfZoR+x5mYUBUsZdcwbFpFFKjVkfH8BsD6l0zkMUK23PEX73rzba5QV3T
m89AHzPal7mMT2gRhBWYdTMRgC2RRKCqHJ67jHNhF83LKq5ncwr8wSPmu+7Sbg3jvRx2/TgbD0AL
QFcN4XAL/wAegaeVKBSzRdKQb0I5bhNsoXtXpsCYZAZk3a3nbofHta5WdZxOGVOvSoVRz0CFrBmr
zDaevDHa0z9YelBJqU7tk7czHL8s+9K4WkNsoT0Uq3EsptsQU3ykEoR474CI6Y+mU5K5h2qW1rJd
DIYfO7Kg+VPRMmo69h5cnia2m/kQQU+kl1/Mk3b0+AWZpCGmJd+mKQpxD1+ruvehXT8saTbcNtAx
yDbP6drGBLszmqiGXYoBeq/cNQ2VT4XHMJm6CYFfn5VrzZJTVxOfaL7v6rpzl3o9hnrVNfvQsJOe
9i3nRnfn2SVpSq5EecTgH1V1qQcZitMLgR1FaRDaNmgHqzUqWph11MROwJzeK0syor/lAbQ1BmLx
gAkDfRLq+RoXcBIOE/KTwfLDTZEn0ke7HeEnq70aW2hP79aBp6fFKa52Y9Ygh1dGOwZ22wkWx6Yf
sCe1ujagvm10x63ACIxGeDJlnIfrxmoHdePQjEJpaS9bjfB5oqMLpFfDsevIh9YvxlyknZAr2bYg
qQqUl+bYGs9RGDNl/DjBxC3ll24EY1Ugr0ImG97/t+CVXdLNv1nw0PmpGc7/XvBOCAz71+wna8Zf
L/pryfMU1xlthu272P4RB36vkjz/D3QhFCc0tVwWMrX0/LX+CR85IYIOFGEgkE2D+IzvZRKMP0pt
Gou2Qbiirl71L8ok402dhDoFbwfL6HX5M36Z+uMKjyV66+hIFnRHKxQ49f1oRMtWjGW3SxrXJ8f4
c6qN06FuLPo8KWm/DzSyuj1882EnGqPZ6R2A0OCHj/Fv6ivb/KWpafLmKH7wtZhKmPBm/jG19mxn
puccSLmoq1vfz/Rbb3F6fgcttJl29NW7BHS/xeggRKwl/JVWD21QTKT0fuGhNu5beqYNXCQwM+6H
BZ7OZY4b4pytuDU+knvZOXKTD/gGFmoX4DU2JgPOVrbXEizmdMTujUzm1hY69C4GBjNa2bSuCASW
7+N5iPYVIcPpSF5D3jwAy6dPYhH6VShttn+EzmRsKnNONxMOkwZss+w3Pt7ou8Vw+vd+xQlqlA3k
UD83CZnvaal8LoiTfrBomlwbdHUaJHGlc37PbEjCQ2jG+bETVU5IFrVSjv5TWPfEDa+zEfBXKcMn
Mje0HeBueWyi1MAaIdrXRI/lrV/Y09pJ2xMxb8e6ctpHt0ymO8OfSGNs++5EE2mg1THQm3NxxuJC
SIG4MtG8KaN4qyUpGVcxBtsHzfI/6oKzLUHLVbVW2dFkz4c1rdjeHs9aVGn3S5/5U+DGMztlMkw3
cG3f6X0E2HUmbnoiMcEF50OW0tbLNOuzbIsUN2ncMjq3LST3Qk+cB/Lw6gesQBh4Qw+pPwF2MYBy
aWRnUcKtfZ+qwN3J0BKsAc2GeGwTcSSxvLNOQG8ZC6J6VWgv6vFyW1+TfA3p9EFL8bxZVNDvRDMC
166vrSDsNKRSEQhsqWhgAErOPZ96c/LIhqE3RoRwxIj5CM3CO8aGShgOVdhwrWKHKxVn2Ywqizij
EfKuUQHFQkUVi4HQYuSiztZSQcZFw7uXjH6DHDXexrwmHvO5W3iRVQ5yrSKRM257+rhkvXfcaSuo
muhSXUKUfdMaTvbY9pvcImLZauJ802kLbeQxEbyhjlgbUpe26BrAiiCz55aWKrWZJhEJzgtN7Wd6
7FagTUTBhJ5PQjNynBfEoyC8rxnQbP3npoitNd1NubdgUo1Bx5j6Y3uNkA5JlzpQ6EORra5E2eVK
lx2upFkYyPSbzCuB1r7SaHUFps2vjFrICNqjPTHDXFlXiO0Eztav7creTHyOh8FdZLsCP0fDJ3PK
E/REPj0ErgtE9HST0orY5jNQLwKkQuu1GK0RAo4C6y5jXd74ZIbz8UEwx8ALghfIZKgauerpujJ6
I1hmw264sntN2DP3LrEgNpaxyjngvHzvx+Py2SXVbhOOrXXwFQyYkwqtD6hq1YWVcPw4XLnBtacY
wsWVJ5xd2cLRqDjDlUIOl6Hr92v7SiKurlRioQDF05VVXPgeJCnjyjCerzxjuMzDocK+a6/bK/E4
VfBj+8pBJpXHvG1za7x3JOGmK7AoMJPnss1vLR6M3WiC2CNTUfGVZWtAcaoVdtlhOWCGCg9pReOt
eAq7snlIetFVmwlP0JlDcXOjNR2+NFfgIkaaWz26+KbytdEn1hpcd3PjcI/6eHPn+AgKXJ6Jyovv
AKJn72s6b49gyY0gmplGFDUAY5ZnFl8c4tlrGnXYRhOLaT+eeOncwZPKtedaRMsIdq7xH0zwEAnk
xCKyUJpKFG+WXvh/AvppjnNhjPDsaR1C8B4ejG5o9vSc14vmUJFHcN335PwRFg/12zrF/pAC/Bnk
O3pISwqW0onvgQ+YH6qhSB7ceSqMfSvb6I4WQY33hWxDBFpu3H6qZh3YuWWUrA6SPJpN6PTZS4zU
ByMzjuRz5xVDtYqMkRH3DDsfE9HcxbdkL2rZGoc4l8ujbvjK+u4/0AAet43rtJ8YUnCJyNeXG2Db
Amm9SA8yM6dNM+LkZm2YDqmbhc9DNhj8g5uOQQwPeSYEIfNgCvHPLzFaGr0wyyC1G/fGiGwfENwM
b3GltwZBgNOYhIeha/pT54GDU1/bXvPiU6FLDZ+b4E0OhrtpY+c1Ffq4Hj1yhLJmEk+J0dWHtHbd
O1/EsMpF8QqiEKqab2fiFrLbDcd6lhyb5uzsha8Tgk6C7PD12doUoMnT0AYRpVfXVnqZ7crdWZVW
8wICim+h2vKdjok3XgAtEbRkQqmDCUJTXvIPWg3aJ2rb5l6aYjpZdsP0piU+4COO8OF1EHl7ygjC
XRO+PQEDkt7nXMuqV+5S8u2t2U1YOlKmNBuM4fENJwasOmyn8iS8ZsKyKWIXBkFLq3TTzxpoBmKv
fLGdJXzz9bRghHBScqo2jdNkn63OjbLN7Jc4niMrwtOcthqHsy5HpL3yYnd8gSCcLxj9kkEL+kGX
H5M2zp4o4fi64heUS8OtplvZw6w777IpJBw+LaJiIywOa0EJwPPcJkgKVwguzVvkVtaBEqv6hJC5
23a9VmAk0vm+QmTlAAtFWn4SdlPwM5Phi2lwJtGd0FKbqCzOXtMaNy3LGU9ROy9BtCAgWlF3wZ7I
vS7kBnHN7MXw3Y+tZhBbNRPODe/Wr4+pF2ruiqdOs4C9TWEc9Hk4Iv7iZPYwxnp3qdJ0vgfQhI4r
H3SxdloayissXNq2b9uHyB/ZrAldPsd2Fa+nikfsJsHzb6/9qW1bJoGQI7HVkYZGrNawDtPZfR3T
qfnsoZ0jQmLRsPxb7agKTNuUG5Jt/A0RTx3c+1EuNKw5Fq38qnducFQu1qpO8t5UmZluQ8ZBOtwA
EyN6YGQdSZkoWiQzUp7ID2ZK1NY9x+3C2vVs+vc8tajZdO6BcOOjKzkOKefoAFdj2eyzhs9zzYiQ
uM/Otai/qlx476bJsLCPuBosZEhiJ4+D9YR6UNSkmf5f9s5kO24j7bYvdFEr0APTRLZkskuSosgJ
lkRK6JtAj3j6fwdtV9letxrPPfDIopjKREZ8zTn7eGV+g5S3WCKO9uoWU/3ypQNncTHt2X+TcZAf
Gi9B0l9khfHukJqI4N2X9UH23YJ1IiEkdZOy3iGtEvj7ISOk+t7KkrS6CtosZCTntz/DWjjQNkUi
Tm2QlyIiVAEMiT16dLGjTO3h2oM50Hi/FNl/z7H+S1uHusSknfj3bd1jM8Jp334rmuEP06xff/DX
1i6kF3MQuLj0Y5SlnpYy/zbN0tNxmkebswuv6ifA/bfhlvuP0LFZZP1rOv7bCNz6hxNoOI5nU0b+
1d6O4dyfZlvoFlxk+nBxoPQAmtMz7N8NwUPRI5CLpXFNmsP0gNqh2imnc09VqYqdT1LzVnCMXOzS
I8mgITbGnNbwxDSaSUXRUEYTcXdt94RrQaoNEF6Jyd1A6Kt5Pk22n16d7iA5XRLk0A42G3LGdIyM
U3+Zx+J+thy+FXMCg7RA+mVCfGfOo+WBld58OQV7Uq4A65ECBT19azEARrl368xT/4RLGhalj1l1
HbvyQxjECQYU/NTZdjtwKMTjwxquwyVnm3zgcnXqjZ2P1SUjeuMK7jWrYZqFYbPIqjhMtoIiUtbL
ecWaf6qShTQ0kmxYFsbhfuhHO8pBAXjYo4W47TzDWgBarvF2WhYUNP4iMVNQMqxHBVlwJ1onjlpX
umfRBUec1pdWIESxEeLdVIV5XcdLheASHGTCqHpXpGxgoXXG+wFka8QD0+yC2uyYsxWY5MAgsnXu
Ij6s6pojsdj7ruETKZl7UdzEbBYcv90vVoIVeKmR3zBZAvpVlOpRurXczmv6JVxN6xlnnndaHH96
rc3G2qS9hBhN8El8i/vcEruyYYUJ6Qg9gLie6thWj/AFCqKQs7kJjHcA+iZjRmCEhoIX0+fAHeum
V5FwG9i0Blhjsl0JuLtIuw5uQ8ocYzfjx1o2nfZzHyrYSkdmrMvBJ0GaMhCy2t1SEb5jIOMfNmtm
VASUB6q3ubuSzD3T32DHNZkx7oxCYZQZprDSba1T3BprZrcGctEFF+6BRDrVIahA4GmkVGMNSnWX
I3Lq/TBqp6VW9ZUf13T0r40Vu5dOtXNG1nPfZAYw2G5ounx+iJnCHupfliGMBKdp3hOHJEZ1cFTb
DZeQ4ebqPc9i7MWjMa1eQAwS0cVVCAUa6pK1F0jkGbhhcm9csdzMGdBEuZe4U1jalsJ8gUOwPNDL
MaZb8xp8rJWZOfkqRkLeJNq3ODK4VDV+ezK+pIXLjpk4D3KdBq9abvDLC0KJQvnhqkQSxCet+FKX
KfsM9myS9B06xC8xY87q1shXy4wqovju1DR70x6D4BxH3BeYoGBC1kCnzPRITWnsMpSbSTQH40oA
TeqjJTC65aXIyhCqo/TsNwpqi1atSu5kuso7T2bBbphatJ2pWc8HXgCJgqLX22EpaNlKImpWgim9
vqu/hIuEa+pL0yH5aAXevoEcBq0hz+NTGgAwDlrfQCTc09BukoG5OEiMAQ4coGU+clVUWpA/rPRG
WjEg+uHC1LS+l0GbHHwSVlJzcu/CfEqe4hJlaVsiGNhII1Gvf885/5c5J6M29q3/4UKEHMsl1WW/
3wf/+kO/zTnDf4C3/vWy+92YM3T/gTqRmOA/WKk/taHccZZGK2osze8HnEIgvsMFgrFFL5D/yoAT
qeWfL0EKXxZNLt9L24eb+KcxYse9I0dw2FeK76vcIL7zuBacPLbWTes50yvp7P6tgbfqkrVrfatm
pkHwDIUZ1eGY70zAwI/5UCDQ6ayluINEzXniGTUDK8DRS5jZV0M9goSbMqjCbgAfYtPEoUNlTzDt
nvTT9Hoq5+YsEiznm8Yqz23aFfd+ozlkIkwPsR/TSBWlM2AmQrjSj4V3UFnanQp2Czdjz02kVE9b
aBOyhMZwDqxrf2nmN9YEa7FdfPIn7XRkhWJgiJ3qJr7gDWJam+nB7Si+F4VqvgFnC25Ugd5og61p
2PEHkt08eeRTxIt3N8cLpx3qEOpPAlTECXKOcyw6y3gH9yl/+rpcpUuBmR5XBE4vVixZdlPOZmk7
Hgbb7rAGOfMVuG9q3rXIVxJlcwtyOxKs3AXTzvfWxrq8Jt5tIurkum+V8Q4qjvLZBFx+ayhZn9ZM
fp04US4dK1/Cywv/OW2H4TEMhwU1q6G6707sJ187oyjwo7vOuvEQrI2b4FMohZipFIVPPoHIulPq
hoVPJ2p23yQ2d8I1nPkFoCHalrEuv5fZMBxDlQ3YELLsXYmxPGeiuyMhyb0quqG9Iq5LXbdxSUqz
i57NXwK4Oh0oMKTvyPfANFtJ8TXMML8QVStH/rbK6PdWb5fXq+nHEVJJj38oEqRNb8bjGV2Cccxd
kR4WhFpPTQ31pRiytIjmurXh52P121Wem5tbxtyCmatlFygLefZOsnPGm9Eh0SUaG6EnBuYU71P4
IkwjVkEn1tfptlQ2GfUuY4KfWW6NXdQudp1tmJjSzeZpfZ950L4cufrnhCi5ravWcWNpvl47ENcC
mRBIUsGEzdCGbn9Fg98mX1A3Yd0Jx8T5LpeZILCidT29XedPtaI6qlYRVjH5ToKMtCbCtHLDhyQm
dYrOc9em1RQxM996nXvLrTO9175dnETXS53KYqRgzsb14BAncA2r2uv3eTjUDMnz+KtReYlxFUtL
YmNgavshMfFDJBLzeJkUmR0IKQvzdQjLGAkYUP0Hc6zlW7cKXC0t882iwxjISGlYL/3sl8HRsQuU
ChgRmmNmQecO4fU5qBTTVA/NTJuNrWCPC6j/++hJAnNZM6xJ5HeqPIImCN5yX/g3zORXcVpwVjxB
bcMAteY+5ZqD87rcktPSkIFRV9/cJA2fu8z5Dri63XptZ9/AI1p/uFRlkmfCbOpdHMT11zwZe5O4
kXzw+bDq7pUeFVMKcqn2hCJu2FYGcBMqMDc8p9YybNuhe4B8DAeI23rYdQh3I5LNnF1QtopMRjwS
UJD67eK0GYm8jHvVPMirojH9K1f0ut5Gncz74NDEjiMnGp5uPzLCVhwmRswXazLcQ5MJth5GOMTO
zvE78WqRikgjwWE6WaJdo7CusvxASGF5SlZb3uJmHUu6eVt7PTKHN9avcmqNnBxLaQ72zGEWjyRs
LnXAgntu3ybypZk2G0F/lCJExuuKtb9zgOC/N64PG4uMuOl+lavB4YIZZdMYRClsIGhMewZf8s2b
1/mHLNP5dXVq88busxjbygwJamO72MEJvbTlXbqGMWHHFrkJXjpTmljEREQoSgFv9i1upnC+ZiCZ
RVVZSNCH/pXDdn071XX5EKaoiGAOxqecnmbXmPAfF1E9JbCbDn03EyqJvZZA9C7rfBZAax3h1Pd2
ErjWh7InOo7J9OQWlla1E00Ka70UATQhYULTuHZK6SGncbq5zV6UAZz6uBKWU4iv5DN77APSzjaH
4es4rn1+Fy8xQlP2M3dmTtQKEJvu4lWluHjoRO85FqnAg0KdYDR9oTOqLxIw22U0+5gIvYzMnbnz
6q+UgAGGezBaV+maFF+INSUvrp/5WgVZW9+TFVHdYz2UBFtWxL5nhUPRj/+smZS1y90O0aHJbQeQ
e83w04fjHlMFEQR2XzEpCQUv1ysMclcYCm16gCV6IGUhZu16j4kOL18tg8XAvsb+1mHYf3SCzjtB
qJqfktEIJMb+OP1hK2MFapCM1WEwZHNeidq5ZX3WPiqe8RPQJfHeZlKd5rVzDwtz0f0SS/VWOJje
2HoY6piYJdECDlPIxRzGnRzikc7V5TwaM1NdW4PyTymrtqiaEWiXI/IPadl3cVP2DodsEV9mFSNc
zq2bDuFsE9XK8fmujc19Qs76Qb+fT12zmOcwV92R48I/5LJD5VlMk72zrNl9wB6QfsSDk+kIjZmA
eLkwOQX/uV6tyl8fiMTBmbiG4Wkyx/5LF5P5MQEcOvJ9QutVj02H+BMfAR9RQpaCWlexHfI6nVmX
hfJhtgXaKKBEYaStGuSSIpfOZencjUUV3ygioU49FyMkGGu+JYvtXTSw/s3ethpKc1d+zcYyfRMg
TE49U91DbadGgPieo4bHT2MrIEK5OgDAZ/2YF/dxSAnCMBkW5WB6r1aTBXfWWvPNS/WhSSCPlR3U
PLsE0naW1TzWa/g1s2qdspMSG3cteznqsPbASqMJhfxrZsTFI9jhXt57RL/0R9sPibdRnle4bKhM
Kc6WN2TcY6FZC0m4YZoBgqpD3vnGUjQ3MtkuoR2sezv1/D2xVn6U1iAtMaLNDwocb349EFxXHcfB
SLFL226GbJmveLRaBXLbblZdgtDMo4PzcA6T1T0cmoTZx3jFI2vhkvSJbzT6bzJWr5S9dFGoy9/z
abG+hMPoP7E6bK9IYHuStb/uKltWJ1/2pPmOU4VifLl4JaC2ePzpZOm3fPBe/XEevwP5p4JgOgOM
1R1f/RCnm+cH5b00y93sVMaZD4csr64lPK0Y5E9bESMJjVDC5Z8lWuVNNmblsWvW4cF2ZzznI2o/
dmJdmCRPgQd0gOws9ZAq6h0Cs2YXsfrf3dP/0j3hHrUQb/z7ceLz8C39fef06w/8JooTtE40JtqJ
xsAOedy/xohaL0eXhNpDIPsQDt3Nb2NEaFRaGvfZVv06QLR9xHFoRvSsD7McopO/0jt9Ou7/oDtF
OIviD9SVjRoFEN0f54eIRjkSV/J0Q2LeVBEFc7uue5RJJB9Wjn0qlkXncyXEJvWu03+Y65odlgxL
5irr7tjJucEI2uAfJiRk9xmWmK6re0/P0NMhNCB74wA4CuOWCQxl5WGqYlS0Eh0TjejjQuc5Rbtf
tcex4mbC30SK7UaUsYGawZmqK2Y6HahMixoqYC7okwlxnNGULNMp8QEQx6fYB94A6ieAL9pOvMmP
Rt34FrAjgiB3CZIzGEefStKAJigS/FqyqFqkpkllJdoSqxgydpWD3m4us1tSIdOD9C0FUJBT5amu
4NypobGP/KPg9IDW+o6kLUM+63Tkm1Rp/sDC5HZYOnlSbkbYSxOP30JToAPoiTrbZAUFhydgyYUN
mg4f57Lyrfoq54x3GdSoYiaNdia4WV5bv6jY9BLiNk0KtGzL3OiUM6ZL66OxmiOyN1IT82QfO61r
+QcrW1g6TL9I5UyRxCazq6qYZKHPITqkm5YdX82nULHVqabT3yfC/3IiWCZW1f90Itw09fDtTwmw
v/zMPw8FvvkWXkfkYYzwQ41R+W23YHr/4DTQ2jDE9D4y2H8dCpwkQvC/MDn9tpH4bblAbqxOnfGZ
t4CI8Rzzr5wNZMf+aa7iovuH4mJqGhCwjs/D43fLhVY1BaKfNb3zWy7jqDQqTIVzajGeluSnHP2m
sOs92ZkpavHMJnTQgh5BSlP60ceBajY+37A2CkQql1OqZFWjoPC9d9WR0VPVWeBsHGab50YWXfmS
KUeemUWLj9xOFmCfY8HEUZ+Dq26LJvuQGV7z7A+Db50YfIPiWeysm2+6FnJ7OhQLjZRVYnVbveKm
NUMnMscYUMxqnMW4gtLrEHNGZl4rayvX7m2it6duS8uTMy1ipbcLzB8cLaOLHiBxILsgvkQrog3E
jpdmN+WEaWUsR/9odCMo3aZCqN9l9fIwSeNg5ezCGyt8mWsipFIUMFVUJY1+VavKXxaXAsEe7XY7
klCThmbWHXNldqa5nQuUeduxKXN23P6n0t7UonurKbs+wudUKHPDJ8+7LNTIMEYL9Z1c9fd9O+fe
tVYlvfOOgKP7RdivtMh/+EXw73fJQgB1R34VehrEvV1A9NCOdK+ZUbtTZg5BVSR+m6LeY/ysJpNl
L7o5+5hzsDT4FfuinUb/Wo1L3YUqMulnUTvMaTECXtiESbdY08lkKxLik5zDPPPYyTBkwhRLLJnv
t1tGuc7rZFvmpe9JxC1laCwf9Pmt9laZ/c81FpbOc8DLWZmPpPWZe0pAn2yalrnZ13YuRxrgKpzO
cwILFKQJEaV+V7DoXssxP2UOS/5dVxYPXBPdTmT0k3FazHc6HoN2KMt5LJei2a7AnohrN82rgG3Q
LgFeuldZVhyKJr0zM7KRBm90MkK6Sgv/apfWwCkGAGcBjXrk2LzbkcW2/ShqjGq70l5ZtS2i21Nx
9d8aqy3frUGa9j4ses+l/lfpZggQ/DASzzvgR3iar3rCu6B4gJ7L6arNo1OPb+S9oBhTjePes4yA
ut+ArH9LOkdcJ7lT7avFNdhxOfXW59fdlB6ba0Cny0NNluohnQv6TDbT/qaSgVaTWwJ/uJnIeTNb
cC0C9FanaRYMZoY4p0UaSufsBbm6oi+DGIMRZFuM1KrwsPeBqEAmlcmtlzKm3I6Odwad1X9NlyJ+
o0sI91CPJ+ZMtrMrJPze0fTb57xXt27tuw/6yUYl3YstM0KCjqRJxBwjJsr4IQrs1t3TejJVc+xW
/GxMVhuNWyRfkzYD7yWd+dxACz72AP3ZJnkJkoupOMQZDKhYtv0HCqX+0Hpd+JiQ7rsBKGadg8L/
otB11vA0yPuNvTOpPO6ZjpE5XN7PL64kGJXFyjKfl8y2XiuXUNQNpMmG4KNS2Bf0qRgn697+afhE
juEsGdN9ofLhNA7lu4eBPOqyuMdFOK7kXADOcR5beyaI0PKn5t0J1uTJJbNHbBrstt+HiijRGnc5
f0drnMqgtCIwKUydx6kk+85rrnS8dhRgMd3Fkw7KrpPguLhgCtC6TSS7e0u+hz6MKswfh+zaDFMA
GwyVo5L356lf5AOPdXMJrPUckg8buUUcwhNN2wCzjvTRphoZi1inDD4Wtrj3YRlkR3Tr9QfT7nBb
CpqhTVsJdJJr40B1EeYp9vIL6sIAf8S0kA6xuo8o41iPQnyzjuFox9E8qOdAMLlcFzfxkaTI7DYv
aVOaUdhvTZlor/toIMEw8SgswnNf3WDGyW626tIwSof73M0vRQrPyLXz5sYqW2afk7+8G0s97SbL
Hn6yNDUilJlq15Rpf1gIkPpq1aq6UyYD6mkJ1P1au83eRKB1b3Vdex0T4fHokyVXRD0mQ7lvcDns
+kaKb0E7dltnGZtLjtVpIPc4taM0Hw3EYUPyc1GJONZT7b/azAjwlfJo7dgsllGKlcDbEAQ6b+uG
kz/AVr7xg8m7saQiKcU17L2TsJVNwHVeB+jIrpqwa2nnEMgMUjAaWsN0/UG23/DoTgnQelZ9KY7X
lUzF1OyrCKgD8czmZJ1Ut65j5FjyB0k2xHMsDcZi12pugH7ncPBkd1Z1Mz+UYOfHtQhv5GS5AAjW
LI1POOeLm1SYcgshO38r+8l60vnKN34brI9iNnucrCC7L064sDwIhuXULHEGCT925mhKM3HXTW3x
UoWNfMGM293XCIi+tEUMSY3FH+DjQD2bGF3Y3DX5Ye2mdRcTt7wRHiqoLWtj0UQMesRwYm0IKZna
/BkAL7rmzOnxdmRuHXkuW3EmruIey38CqouJ51UNKXLAKT2v16ydqyLKOpJ1kCrYvI/D/NVZ2AG7
E5g3tH5TGmF9VldmZnrvuAKFETVxnd0nAxMSLxfhy6rc/igcxUUf1Iz6N33Sk4WYFd7Zz9oWA+/U
YUInFZstZczocktU7HmUTbfvW6hOf6tvfsEt/xf1DVt/nUL379vl08e3tPl9v/zrT/xWGmt7qYOt
hrxAlNq6kv1Xaez/w7LRQOh+9Q8Lx/9QGGPQYHFJl42IB8bMX0PLBLolb3/fNeu/gYOREkarhWzt
H/m96oZyTY6uH3u3buoYpwRslrxmErRaOyMwV93SLVZFbXy1iNArH1XWuuF30/J/pLB/HzEXMGMz
G/vJ80xmS76RXbP0ZARXWgGx9W3tYTaloAibLcnQNKdUIzSqaTLP8lnUkslw/YuDsggxPk5TCS7D
t4BvMCYqgz0ixvpUxSsUdZKcI5Ktki25284WtbK7TzNMIrs8HB+KNmTVmDMOxHjetud+tIbD6k3y
ygLl/MHM+c2phuDDCXvxynrTx3matW9dVWjKceWdPLv/Znc5q6gFWmUODgVvnFrT5YjK3tnTwRi3
pEzEy9b3p30qApM5ffeLYRRxkllNe7eH8bSxsjm/M9LUepkojmFatFuCbtqoz1JBnnndXIZR1ttp
EC+lm4VA8Zf1btF1dkvBvSwBgD8q+NieqgcnN+TRGTvrllCE7jQG3Foiz7IzwsH55OpCPjTKb+Eg
3ZH3ut25rVdcoyEiUaExJjhsfnxaY1dnKpvlD20Hg79Pa8CKO5BR0HfNMbSyH6NuH8AUL19d4jTq
TZLlqJ10iyGrMnizrBHZNDAU3pvmBcDtC6qc7KaWLaKIdJ5e48Fwd7ZdNzuHfOLIbVHUgK7TCIGy
mlwqfnCdj75aHA8Badqe9BP5LKfe2wdmDGCfFQw+QWuU2Sb1/YFXP/nb+rNTEpPtrdu21NkHXmEm
F6cwi/t17dVdjB40SnWvldpEBEPwXlx+i93sQt93Dk5OmC3uYzt7nL2+PLu6QUtXz76x4APuvTSe
77G0dPu675f3IXBKVmcChuJYGKgc+54tbTI75qHy8/ncqTijqqn78/DZEC7enHykn11i2wLXRMKS
bNax9a/NNkyR4w++uJ1rlJTcwops09oSdSQ9oq0hXYxfbLgW80baq7Uv7EKu0SJIw7WSdNojK8Ga
8dmiNpUVXk9VteQMT/WhPunznVyBcyZ5Ub702qterf1z0vloxCe0az+bUSHZCsrw6OvLonONDw85
wcZO0zzXsBFvY3fskjC2gJ6zW7vd+/rCwaRTbKbOZ4HMRVQFAR4Gkmu/TzAmtC7Ie0eSqq7U5+Xl
6XuMKoLOQN9tob7ljCL2t5jl4z05TSEpFfoqbD5vxUBfkJhT2ClWsZHuWEZDHtW3qJIh96m31Nth
semGWSxc4NC4h6CcR02aaKgOa8KhcwgZG59I0mvgHax58SdQdYb8k7wGX9zGKkPsVP4Mblnf6aaa
ctYr8YpejBt/0nf/NEuTBBUBOidc+UgGJ75JdY3gsesySah/QhbrXUJ7PHa1re7mUcxRs7B/HPla
b3I43yd2dfMxmD2C4CriW8zPigRv5fpY6DKl0gWLpUuXTBcxBrBEvFIdJddneVNjaH9ccsmutyGd
eEGnVFEGCV0PJQ6V0aprJA5Pcduz44wat04jNpY2hwICORDu4qSk+WHOrnfbAr0+WbrkqvoRf4ku
w5a6pRjmQz6QfEW6ddY+YTpfIUlTjT4qXcRVAqGUYnJ5XMl2foD/yiam05WebbPaYOVfHHy8s9ss
5iAXlhquSTlanutSOOBU6iTydOUolppluq4mQ11XgpIPXu1GpMdVV5yYdrBkOMNqIFV3vVcuQXV0
wtD4YebsSBZdua5Qp38CEG9uAc03l156ZtQ67Ix1rZuoKtmxTgCkgXb+EEy9gTYglumrpZLh3FXl
BT/XeJWGZA7aunDGljbcK11Mz7qsFrrA7mkz5GbAmLNzEq87VA6UPwT9wbYvAvZpfur8SFaK9Zmq
nZ0FjHDOzFKLYdKo81zjnBqORDPgzi+oIij5dfHv6TYAZ5v3OmL/2DMYw/XhBuXJzIrlptZNQ6vb
h9nNnLdCtxRsGrNbM67rgyIX79uMn4TMGZIVdSNi6ZbEhTFZbQQqiscsM5dtK1Rwwl98UXQzVA+C
TALb9HaF0N1Obbnh1s+mh5kxwIuxuFWEnrQna5v+KMcxXW8MyT5VJB4WDN1EYVShn+JxDI+cm6QE
DOLc+4Z9UWq8J2MYsHwpymt8fwWSzXF8Qq9XXYG4B2Pg6Q7QrM9kqqQnmDeXAqtRtMxdE2xsGzmP
o1u+bPFG0tuHctezNo5EEJ/R/xUoznv254Ldfa1Etp3bChwS+Sj7UbeWyQDVx1pK/GxBXJ0Tt+P4
nuP5G6V8ewDm710rZJPvBECUOO9a49btuwd8i+6jCpxnsTr9bRFC1pxn2z91OMwOweizNXX96bmn
gbtyvepbrvvflHDIvSyy5jDRdxxHVaI5WIykv8osVqxOljiXPqmbe9j8bN65uSagpw9m0lqvBq6p
M3t5Bu62GU8vsPONI/2Be67aLL9ijLVvdMsu6N0Lz/nC0tTZiKAqd1kN284nxuuJEMv2MA6BvGsD
LElL39p7IeMfgEk5ApM0PRBFhW+A5f2xJ037nCJ6um71SIEkbTqkHlx6q0qJ3dNVP11ZPqVIVyNS
oP1HGhx3P5jFEPH6EBnl9s3EqYqWxXxDyAyQqHHSO+Ltz+VsrDeQfc5rbDrPpR57SD0AcUj8O2R6
KJLp8UjHcO/gLFn3thg1G4aQrUiDj+Pkz3BxSvxDM5qrDd4fc8+uY1M42ElKJi/G6EIVJ6OSDpOx
TBiuG78gvnMZrv3Gc6yN01TTrVM2SZQGNFup8MvnHLrvI0UVYUWfYx9XT4Cyz2FQo+dCoZ+0tzh2
WOhop4OeHMFJrbe1niYxcqrIELCSs5/XHDvML49JrGdPE2Oue+liZEqd0twvAQ30mhN1iSPvrTc5
axu/c7Gnzaa6a2c/p1fvzKtGdfWeZn/5Nn6OvHo9/Yo/B2FFmch64xFvsHUbtbzXpBK8ERQM1o25
WZUApuOF/KzGSu7hdRF2ttZGd1p7EbATLoxjorrCi3wJXgilDrEh7WIRWFU4HvI2OCSR4SRs3jtr
69Rq5krz2GXDXV0uhGneUfeibRDlfrY8tRew7ZHJxOaV0uNALuEWKlwgjrFtiJ8BRu4NFKSJNDEw
yI03oJjTA0VKj27XM2N0fRR2G7r4BUNtLyJZW/kJ5d/4BhQgOcIUi3f+54gyWYl173ryv5PU6EGf
fs4x9UhTpqIL9+ZIc5sp8eC3XEgbeHX5rTkP5vvS+iXKCdwlYrLKyI4JNY1rVdbmY7DEYw75agrS
5j0bKyZRBDQBDX7yl7QonKvYBWp1PSxIn55mJhgspIePxTBgydRUyvCZPRMV/qY0fRRvc+5u3RAA
BCCMhEad8SCcqWRdfrRem37MIa+QGsH9ys80b0aCFmW1pvYUr/HSbcwpWLaiD7KrcQrkjWz50w0Z
eq/IczZ2sXZ7fqNxU+Dc3I4JiZ+Zj5OQ7dtSf3SxMG+abAlO2OMV32C2HLf+6D2plFxN2bneh1O2
jP2UrxjwYGPVUWYdmzrQ67lXdVcG/IoHMaeQ3uxmTaCXzePRKYdAnwbrlqqPgbxDCQNKoYIqBhnc
60pn55eudS3q3rnqREcJ4AobPVW6bF1vhVBPem97LYq2eV6yyXnpYdMsmz5rKyxSpmFtpCCDR/DO
XWY7cKOsHNbX2Y3vkjzgbRVluDwuc5hspxwtUTSwsLshMRbq8kA8VWeXqKp6l239Jk7a4C7gFsYJ
vsjxlPcmS5O+hWC84A14SoJyeMX45dEz9dPtWqvksXJVvw/0mx2zeDyg2dJCQKtKb0kSmdEq1su0
8yBKnBBpy8c4rsRAah1/dFSheyrQcl+GBGVVgq3/C5IP86uJleJr3aD/q3xxdixU9ThRhXG0rbZF
PRSiUBzJh0GX0j6CC2OegxW89m/GJcWanspvvmL2jjV3SQhkSQkEC2bBtZ+pBIEqy1zvrijX8iUX
bf4cIGc6BJARkmgdTYvZ9TQ8F904f0wGAcOt5SAarZKWmVtS73Mk/Tj7uhr1kIeah5E6/MlBZtLa
xqk7f1dUfQDuDMiMiHPWe4kqKt3WeGMvXRJSiUmdbzCxmyE00DB37FfD01w4GQsplZ/ddMpOlR36
t6UmZvpwWraeML6XJNM8p4kTM2E2Pf5x9sqhIeD8vxQcFRZP/iwi5trqzlgRWJZjGx8GayovuA2D
ra14rjqFOwY9S3IVW0XGotgyogwo5rHOYxM3Ci59+k9dyJpud3ZtiuusJiuHEwyX3Spn4m36LK/k
12aYg+rOLPLe3pWrRzPGjJHqfWr6NIB+6fUC6b3jqQ9jrcV8b35KS8ib5i+cjPUFkl27PKnZyLlf
jYGGd7gfRU8w1W4cfQv+Zmh3y3zNW9IFwb75xKbYvzBU/h9r+D51BmO5VclywGgon3DbL19+N/75
/8AgtDnrDzMVjfPCWYGmgeGKyfryjzMVUDozQbwmmZ5G76JF1H4i/I/+Up2MINjGyZtV2Ycpt67s
wt0Di9m7qbkL/PimHRWTXvIgJ+MQqnxbyOzwn1+cRon9ft7z+do0As3BuBWiX/vja6vMSdYiRlLV
tt2t31IrxkdIYH/9l8AKgUarN7/+n98AF5QVTS8MgMyCuM9/nlHuwXnuP3/N34bA/zKStJjU/Rf/
Q13/4Dn5gxvw15/6dSwJzwW/Hy4cF9nMZ0DcP8eSoZ5KatR14Albk17+sLG3A/ICfAflT2jxhP/T
CeHYoF5wFhJdAIr4M9T3r6BeGNT96UnFXsDpw3fI4gUKsDJ/fFLhBYeAU2uwtsJoUqkpk5B4F7Pm
gR3Mpd1hNxga9ttTy92MDNzeee1g/1iW0ofNoLJ606I/vVkwBoSQZAH9viyqdJwvZljaxRYm0fck
sJLnaoHmliVwXifHGW445Wgj8VXEoHZzFG5NavwfdWeyG8eSZulXKfTeCz4PQFcDHfPACDI4idTG
QVKST+aDufloT99f6GZXXvEmlJWLWhSQixSuxGB4eJj/wznfCU5UuK67pKKOaErytNi1iBmPQU4Y
LQvNi2g7552SP56PppKUJoiwupshj9zqySniPrhRWmoTM7MP+R+tgNN/y/Xc0sgpjIY+aY5R3myY
5KA3Bn+xclqT1U7g9K+UNWPKhm8oqT6czAOtBSaj2RR8tg+wr0rCAuyqLtaNiLMnCz/Ugn680mz5
8sHf0yqob0Fbywe6beYrgEW29pR/Y3PNaASB5VKZMuOxPdj2Fm4ePkqnuPMRh+c7/opzQtEdl9fh
TLYjeZspawsLfd1ZxttUuJjPzbwc9y2t5FXZ6Kwl7hryVkPGCToNpIf22lD3IEi800D4wRpFa2Dt
e8ooUt50FD/rMgweqLZiIhlmO9y3cUcSW64aTxwRtCK5By6bv1ARpGvDwXdZ+EHANWgGVpBTdfBx
TpMXF3AtyZDASQG8w0Q5AUK567uroTNpiF/JfH0vK0IDzG2clO2ugIq86FpyU+xuZBIyEmcehDN7
GTcmejAkiHlHo2K/NNqZSZoHU/gYCXJl8AKOQYb+m7i2Z1L6+uopIYcmMNd95doTJsOOKlNt7T7H
5LBPE4/BXJkz7LXeEqXbhE9OAG7wGJCUCvSabNyz9uIRoEvMkjmqrH026HuC3f11RNvCSKIeYesg
YaZ1YtWaEqG7aPsOfonQjDepwexxLXRMtvsUNqSSBY8FtjVEUnviGU+E3ecLDbwhyBi1SI1ejRGP
O5XxgRDqTeUX6glTw2WCp7RoeZlNgtQZi9D8apmj3gRBBlt4YP0mcoWtI00JkJP5jSwNLOAeHlCS
LexDZFRYaJWl1gq82KKkdzy4vWAcE9YM7cSs96bkq2n7wn6KZvtrxcx1KS12r3naGUuX7OJNXaGK
OXgOJAp4BO9t3YoDdoTkKH3SOLQuzXXbzNua1DnlNsQsamARhSFXWWngp5AGfqjGghBDO/3d0/Il
mCy8TzHha740NVvktgiXphuOq6ifk5vKQ9UC9qPZylw/dBljZKvOLMwCHkZ8FgJ3/Pb5MUd6gxAD
qtsejVH/HW/QvApTh4vDl20HN2BVBA2qiER3u1rKfTV6D9IR90WY3Wgr3kZtj63I1o9ISra1qUAM
JOM9KXV7lsE2nAqIyjlXP/HTZQixXUm5DefplNvGBO8C7nfbCPJQYg32OXaffUzCi7EqyesuxXfh
mu3CrkYf33DaP2RGBYPBshD1+2ohO49DMAtPbkPvl+NQZTARWQs7tN2L2afV+hoguAx4YHNvNcoi
x5Phrq0Qzxv4MHZhKz7QfGdED5rRwee4PPQtQ40pdnKydrp8x2YiXfGtsC5JKi9Drtge8aZ0XZ0n
/Bpv4nqaFX1MeRZCrjjin3bvM1v6mJ8BefGBtZtmaqLXQKYvpqEG9kfTj7QDiZKAe2J5IgXVazhD
roujQ4/Zdq041i/4M9jQaj/aMwO5j/32Qg1ubjgmwmMNCCxA8uN3XzhXCOUbgnhYNE6XnzEaDUvZ
Fd2W5sfbmLXsz17ipffONEWI5s17DXd95eblq0ps+p2ov2Vpu6kkkk7W2AFdhbpXPpYQVj2sL8x8
kzuFw69Xu2+pSwCkk/J0kDFZV1a0zfLuUVSFv7GJ33oYi/HUGLJdIu/PnwIjf/IS4gqFMbwpHb34
CWz9nkyvxuqbTSkES2t73KixvWr6t+wuCGLLpXu+qmK2Y0gWIfCxtddq9sWd/djEQcENjOkYnomA
wYQD6Zxazn0fNTdCpc9+YWvG5RpnB3Y0Tto1JJivbsSwAULAsriepY0R3oXK2VK1T/cTH125aNj7
LzlGw69FnFgvgsaPHjDgq2aQCId45BTMqB4kmvPQ7jbeIG0MKoz95IB8ZYn+Pl0Wswi3Yur1Pq27
XdfkhyGLiy1RWkSTwUFFwG9seJiJpY6jYBGOLg6C2u3dDxcKEAd2TQ7qrE33kpbMtHTQypPoM9xM
41Cvm9xL35vJhyVi98hjgMNUo3iy3GFXxfUpGjQP1jyK1jYyhmFWZ5kF5Qd27B05Ey85lsP1wPvx
0VcVrAWD7DjMzt5qmXC5aRzay8Tz9HnyXEYq8HrRv+nUOnqZl2xmg52E6hPnNa775t4xrYIRbNux
lAtR3GMYcKo78g4h4dctJMeO51qTjRhnakCUlmU1G+Ys/Y2dVPEys+0GjQqqW+Y4T6kxXh/PI1Y1
H2pc6J1HM7CfDVxXt2aCm3zlzsJNoNzqvL9nSRnuI1XoA2DPJxdI2DtzPSPZxWXVFxsvGEk+dIRF
g+26pLTveM6SC95FHygT76w0yJadO3b3yqvuSB81lrIwLuWc9rfFlH1RrQOxa0L0g+HgS6hc8Ygd
/mBjkF5bvL2VXQn5leOVsEOmg8xdrXbNRKHdO5PBqpbA6q0vCNMOyaFHKwGaIFPDK6J/ta5M5ivJ
MBbPLHPJaBhU+MPvvWTVe4298FJHvMEFnh+C0cDy0LNtKEhVKsMyeAZImWFA9MH4BGn+WCWVyYrB
VIwNyeJ2HLKgJjTU44YPLF84xDdg/sk4kDF+rxOkzUBevjVt8T6bRnAfRdXwxVGwU6M+PePP9Eg7
4JGNtc1i5ZS1brrUTQv4xWzFUWld79CMu9QIVXKybLHrirhYGl7Q0JNGCJtKWyKBDNP+YuB9uCa+
yy+GjnYE5U6Pg2KqaeHJJIxVF9lN1XXfZBF+cDoLAHF+BJY17p+Q1x19QBOYSdp55Y1Gto4bnwdE
FvmrznYwLHrXDaNR5/a5cpyMSABP3qBJ1GQPqfmmdMdoN9asFoJUfmCet5b9JDLrrkFq/sABqaY1
ok7BkqAbU4G7MSFaEYArDy9lVK/QFZ1j4s/eRlALPpsj9rtlHYoQQY47Ow8EF1vvlfD8d3haKckN
zGaQLuKgBZO21oQ7bOyIw5JFCeVxORyCXhvYQMxV5UAcolG5MoCqto/Z6YhVSeXBfDgbEmhvsVWO
6ZHJSgCVfUgeIoNC1DpRaC3JX3hmwcrkbfxGJhkZik2gV2XXTOueedM+rmp7oScvWvCQ3PKpHRC3
kTecDc1KEG2wmNz+69Ch3LH1dUTUxA486DpetDFxtCCddqlbod+LGxLiQkvsnA5TWNrmw4H5xDpu
nXOe5s5T5rJeEo0fsiwrayDPSO+KIHqYNWvUQTLsSweXpIF3tkwUTHlcr/MyfrJgsy7EdQRkuLCM
0qZZKY9cwCGPD60/V+tAip2uuO/KFkktAmxrWRsVsWsuWsjrAK5umXMTA45pTQ7gKor06xh1Nz4F
/sYMucRl1DxNNcv5wGS7AGOfLE8CwHIrLFe0KrDBOsNF1hk0PBNFva9r9z4aYRT5ifMhqv6pbmbv
1vD1BS0ge1ZmV5tprNxlS3px4+ItRgnZnkA0DBvgSfYznDsFmqosn6aOlaRt5zzqZoBOObk+C4CQ
ZCR74DPsvK5vilI/lbKZNrWipsuIovlWtNbKmgJ90Rl3+SR8FH2sBX0WRE+BJW5k2rvn1r1mRcvq
B8WvAnGl1lauWSaAb+EjHW6nVKUbLfryqUVtvBIuoSHSZTvgYlOl6GY0Phu5OBVsdxbzWJSbCEfq
2Q/jd1O1ySoqJn+LGnW6YD02NpFiOYnhgaqH/f4t479zxRj9bLPAKGs5LrVqi0XqmvPZzqODQdzB
Uvs1upVhYPQTBeMNjv9vNf2GsIxXO9RvSYMj2VL9DW3uzMUoNqPQezwmw1obxlakPzAV9qBolHlj
qbzZoS2/k5lzrKaU4zGVzMuGzNygaK+pV1tn63TDllxt9BZ5fgwthwdobh7MInzySOm+JnK8TUH/
EffJe10X3D+1c+m7U1DHT7gkyZ2equSrYdjDsnfFHuca6C4nuNFR+AIRmaTYqN4WPBwXdhI25zjG
5mJUpnUDsO6Sj1RnhsrN65iYkTlxPOa5iOuR8sy4632JErQoJ31dxbGfYqnL0WAaTbqZw1DtW+7g
r3OLfxLB5MKJQRSmDoQWyDYCVk/qla+C3KJ6zXK0PPPIAt4x1Q4OFFW3wcpO2+oydleegDGxhcv9
YptnRsLK2G7NdFkXXfNqjxaB0CNYIFY+8mns2dgOQzrsqaoLyHFptUV97W6aWSdHbD7+pq36x7nV
iGHq6DYK+/yuygzrh5ep/qjTzD80TghEBjr1gUDEeeONbvvoVmRgh62NnsjMT5DUaPATqCc6wdat
6uTGmUC/MTD2ThZUJmKwJwhyNbPWfKBbwpRubDpMQKs2SygA2BkPleOuErxBaKIJU8xUl6yYbaCd
cszbxO3DpY+EeY3+P771rc6/quDfw7KPFqUdvAWJ4IpR1J6QQhL2mM97rx2YQo/D2SprygqVBjyL
o69YNbIVrliig0v08EaD1NGlrkTWz49XEd5NvjuJP1Hu0fWTcZ9fZRs2Ggkkvmltij114x71DxoG
lD8bjitvzWmOk6H0qrUosm2eNrc0U+E9WU3ullaYiYsz5a8DmxUqadcsTjyqeQqNdAtnoqSOlapC
WKO5u7JjljL4Q5fGQPtRoxA9BizW8FqJbKcK11r+3EAUHXHHXSG7g6qdH1L3pzkiwOPaW9iaNTyn
O1HqSXmXt3yMdUEefFQQNSLEuMTraiEoyTpmr6FxHN0cj0Jpg/ApT4kfPAMUVnA4LZKxmqv/eJo2
lWVuk5F5hyDwGdJSOmMkyfhRYQ9HMOu+67q5+HXH6gRhWXvFYyAZZcpAn2U71bI0UEuNIHvtGP8G
QrSlmU6cyp4Z71J8E2tdNB5Fy3wY+aYScIqwzuw7zkjPalcUgO9DkL+zjtqHrrybuhqRCmSgFS3k
kSP6uYmHauP205pWizvZwjTfDQp1gpWZZ231NuvUkTGK5qHrds6+baz7OTfg3GHBH/xiKaVVRTQ6
uvoiXRQt0NfHcGML65Gz896ek5l3hIeg8Ec6r3BcJi3tYGegxmcZBiaAJjXO8G3jAWS2X71XyIMu
eWLwQYZXHpZkUzE5+im03DuWGjDmG8vGmG1uOuXBUWxbzAoUygY5SMjvaXDyxxKvdWjJs9L2sQj9
NyRtm0a8Eb5yXbH/QALU0OZm87qydL4kOmclQYFZyGtWWg4/mu6qPzeKrylatrV0bZpM8jsLu64Z
qhB5GuicxVdVMQsAiEfZksdfAXrdtSkH9FL1rT8tGyyQt2U/2AeDmr5ZTIlg9TnQlA+4cvhLPMmb
AV5QZDZyXSlcJ6sUXsIo/WNTWsfW9ND6shrtp0L0G6Y4yYFHlgdC3wokT+hZ9jcGy+itq5A3LQLf
bfeZkPFdyKnWsZ+0Wg+IeirTEHaY9rtHw/VLtSlDZcwbmCNjixwgZdTm0yMghpN2n2EtjyxpLyqu
kRdj+8G9Pps3PdlyKAanoOhuYkzNTCwW/y3z+u33+vxWflf/+7oI+KC44JxLu//z6x/VH39OvtfX
MJhf/rD+6Xm79N/b+f676gX/lB/0t7/5X/2P//ZfEwdjdf3TauQvuTT/ty0Ab76pX+TBP//N38fw
2Nwwp0URE+E/8iX/ZpyLXBIp/Qiiusskl5E6q5q/uWkd/989/okdsF3BgcsU/z/H8I5zNdryt6H8
kWmD2e1fMc5hjvt1Co9Xiv9h0Q0sFln8pp/2RdftpNvYPYodEVJveMZwbivKDB2n0wEphLfTdBw0
AuM4f/PwxN14hUu3E1rWeI8+y+T73xhvDE5NECRudNag3B79POfZ5uN2WyXKDc6MKRRnzpA9wjMX
24K6Bu6db32tmzhcizzID6Htr7tZyfeBBO0dIWctRr18ZHOv+kZ/mA0RvBkFv40TobAf8OMXh4gW
+RgHDtkX16Z36qoTOFD6LMFE2+AZd7A4CPdVVpbU14bvrGwjAWYne2ibsZhuQfOJbSPC6GZWycBS
1Z/sy2T00RlppXmy5oyFuDMbA/tLR25sqtOtBWPn5drPnS2juCNCqz/FtvWoTaoCy49pMaTLkNKU
jfPDmamex3L2l6E1VPaSNMbuDjwe1Ik8cICzetT8rSAywhNm8w2Jk9w4UPBAqLRiC2SheJJu7hPY
KaCiNMhEd5G6pgu7Y4kScyZDwrJ7KG9ZfNv16Xjp6kx/RPM4v9BoOZekCOedM+ft2Xfy6cIqKEPB
ZGcbkrn6ozn5MN6dfgIqkoAnGMRAwYr3zEqYISJdEdCb0JHKwu2/GZGzIMF7Xjo4SKAm7N3YoAUj
L3BRQAqmq4nBDTbXFSguoiIoyJeo9Rd3aOVWysH7kURArFWOQYikxHHrm1G8RwxQ3lmoJuwNe+AC
8gdg7jWpZf2RxiN/TubsOjP0ASQS7HegIR4xTo/yMYrdDAKcb55GhcF6wbwy+wLOQt3kvSkeXDxp
aAHZ3XMW1+bOY2eULwrhOBcNuveU4KTezAGSM4qgMLivMlQti6qT4SpTznDjj5l5F7XcK3XSXXEN
2hUfPfjFMx0oiX9T7xz9rhHbsvEzRIJB9iIRYp2rpPEuJaDe3ZTO09mkjjnao1fv2r5ObknLU4+5
BokxlUrsS6PfN1UMrCWqvPDMnsB+RYbnn2TiFvvMEg2OMEFjVKI83eB09G5FMx7tlM34UMt2Z5jd
uk8T7P4982VYTQWiAR6eb9IZv3uSdXQys0WB4u/ta2izmwAd62oOKvvZcYuPeXQaLIaJa78GYfVY
w6V8Vorhu8YyeKlT368WUwpC1jNIvmPvjmg1hQGC69Lw5ZuK2/wObDGTW9dxog/c8+m2GvhHCZGX
T4xfyBh1DDyOPCGPecKHODK22PvsyFaIsRGMO6p7Z1M5tIuusB67uton9sjMeJTbqgp9Gqyr0DwT
eXFxLEvce7HY+fPYHfxYV3u3KOuVaghP6TksX6k5sn3glah+MkeuAtVNC+wO+X2jTPe7nmSNCIvF
gYafu8hR3b0EpjE9BVVjXBq7rJd8oKgw27TAc0vWyh0NLx2bL4+yHcJ8GUUbr8vLbaxG8xSGkdhK
cRnieHghD7JeFb5jXXIzcXYVvaFaCjzyZ6yX7YfDFOha+K5Gcwq2tTVOa6ZNvbFm/Re+dOhzGyZN
GkT6GJCGW+k5udWqLrbwvVkCwCgIlu0w+ZBUjBFFEpLnvtIKBjuYpHAVRcNTomeXirKImHm0ieSY
Uzjro6bFk9nI5jRXsbm2LOMlR34doi/SzhruVbDgBDAJW698aqUMvQjyY2Eqc12buby2rPW78FN9
jOs0ungl8RdKeXDPSOLsLtmVPh4E1dKrGvXGRnHa5sgm7kzllx0aEsc8DyGwNWSf6OPxi/jwR+ro
GbIydSnG3S+wnvA66OFrBGRrxxNR42xGPsTEDEUq2r4blaP+RWQc3ZS9294xVpEnXCDy2YgzcVZF
2ayvSjbma/Q5BFtikVDS+VKMpb3zO95lG4f1hnLb/k5yaX8avah5c7GoXQEl2n1J8Uw8dbY1sH7I
imjD9DhBfpQWa1RalPhWnN5ZFg6GMXJRGyZyIjiCS1+lnl7Nc9cQQWmHJK9HTHknmKa3DmYCbjSL
IA4DqjifLDzPOXH6LQEX3b6IdPMk+nibIU5cF3Os7wrMsutmGNAuzZ1JMdsblbvwkmnjy5oWbkhs
gh6S4usobdba10TRAbjnKeMrfgSi1Ozgckz1opBt9Fr4frYqq9F8EXEb7ziZUkDf9mq2fe9O05N9
NG5gHpouNDYluxesxJXYey7bcN9N1EXMY/iUkHm5sUxpPqA5ggDKYoUJ/Gz4cGyC9gwp7L3ClfCB
xZvjv287llZicpPt5IzWSjuhs7DZAnmVSbgEdWjGGKv/g/FiVdexN3Gj5oXkPQJPsJUmj71HIQJo
VZLqzgy0u8iEsVid8pVeIDAEKsP4BeNKEIfyB8bFYj9c+TPuNBqwv8s16XHgiYaq2HXgarwrt4az
ll1O2EOzKcDaeOBtTDA3AbibEOwNXQPdiR4bXg8mTnul47RgcpjkNocGk8ojLkP7uSAa94OsrukL
6L3XcPjJ2mG6RndxaP7g8DRwg6DykBpPgX6i1KoSSGc/8T2ZXXfumm4zvZkQW6z6cerDO9nJ2X9R
fvyjz2bGxYLVd/RqEHHZbIxBD3B2zW2P1URvy7SpT1kjjfq14QCl9ooGRmcx4+1iToB2G0W7UmNu
ryjyiqOF1J3VXRa8sjBiTA+JMb+Lp1Qcg5Re8rFPdRpv4S0LXSFPHjW29QSG7rcQqZzx5Ml48tYY
BWI8skZW1HsZZM6qMsx520Z1tRl89QU/5AixMRErc+aT7BL3C5P/cednDQyqsuuBYVXThlU65aRI
D0zTb/rIJpsKmQedD8Hgz0YwGDtqkadK4+9PSUI78AQxHlIjS24mtueA86z5PKSJPLOv9g6EoCyA
K41vbhHNhzby4ZG7Rr+1mNEhC7iWW462exapAPizbF/ELOGxFQ3Q7XehYPBMt59tMbqbS+Qil1Kn
aoVPIdlrN8E4HcdMY0s7O3RmcoMdRizNwGpu2NB3qzkJ5Nee5NxlOHkzKUQDHVYHM9dIzHjdZqJe
j7HbTOhICh5kcaOWHh/zrjcZPHbCLrc0+uYPwkMoo4lUyaaMqETH+uaDOAu/KLOvAvUBVlkW3lMs
XSqOJevQDPLwf0t7dso+2lrVP7pfG7KfTdbfu7X/UU2cHf7W4XlT95nKPgFQLO5J/tX/7+PCfwet
btPFoY/6GZ31dzkVaBQXKZMXhPBHbGYcf+/jaNbYsuOcDLmHEcbgzkQa3KX/8b9sfmCEbSkKbJux
G4j1f6WPc65t2p9kf+wPgSJhQfUCD3uq91n2h2977JE1tHvodUwW89yw7mGZ6FMIB3ZTyzxEY055
866MIH4M0gjFelnFzDWy+KDIV1kGIoBahkl6W7icQTaPmJItXmE8hg0DjyBtvIyyoIuWFsl+t1Zl
9N/z1iZJOk3EM27wbt2UIVveFLxbbbpolCt2xqtWQhO3EhOcXFcCv0Pg4j/0VT/9E03iVXT56xVw
6bBdj8vANXU+axJzUJNDDSJ6P7XWdOfHimjsuQfH1HXX98Xv/adG/+6Pn/xvKIru6qzqFMGn/+D1
oiuPykVIFwAH5r//iTjDRtScIHw0+9GAlsF5+E6ozECLyjX4/St9svDy2bpgciwIWrT9lv0ZfKV7
RPAq9YExsLFagbFGHj/jisAtmj2guXe3M2l/979/0X/w9pg+BOSxcTOFyF1/fXu5aauxJN1n3/vX
etnoW4ahyPkIkZw8bJf/+qt5JMiFJCG4fnCNLvjzxUyiEHQ5Gqo9eiSvOFVtqTdITK3xthfR4+9f
y/oURHC9ntEVSMac2yRo0v30YhNelRRfcLaX6SQcUMVkpa2kpJkIW4tATEzBt33bWzejKoYdJiKq
vEwhtPn97/HXK4yKGOGYa7IdCjhUfn3PwlLBXPbooCQTb4JM1KxWBE7Hj5HfsIb7/Yv99R7yGPQA
zQrZvroArX99sVYiiewQa+wbS+tLHbaK+S3f4CZtihTzSkb5GlRREf6T1/1HbzLwLQDrWNAD3/w0
XipgmqG8bHL0UqhEFgOf5uj047ioMmxhv3+Pn16LEpufH0Uw6fl4gad9ei0XvDTEdprADOghm88Z
vDsb/PmY0Ok+/f61Pp23P1/Lw0RN4kZgkgr76cPLy44MKLJx9nrWlLw1UNmDyJzBWv3+dcB0/flU
++N1HLhbPocMt6v96+fW+0K1fj1l+Ou8gQ5jRMQC1L4ioHxwvIc0y8gwnsgTwAeBOSNek2SVnn7/
O3y6d66/g0VBQiyHH9iACT7dO4RfFZn0On4HpAwrBiXMltn5JacY4SQDkpC4MN+Z/8l5/vMS/ulA
v77sdQCKRSAEjGN+RnoNkNFrHQe4H8LY+cKGoDz4jjufGyCj29ZpKnbQxpVZNc5TEizjsZ+H/ehX
0zdcELL9aAhvOBQxcuLENHA6Yuw9xDo3Lr+/Ov/o9/T4YEgLpzpAVf3p8hQey0wdGMbOdAL/HTSK
2+LiFhEfEWJgf1cZVz0ZC5cgIOVoLE74pPBPOFUc7/uido9RxyRsykLnHBm+CjZYr+t8RccdDNvf
/65/vWtDk6sJvIDMYt///KuaEYsZJUZmr5E5F8siCYnoxR3frX//On/9JmIM4CMDdk9id/D52ZgZ
NheFEcS+Hmt9iTINErwqau+q9/Uefv9an49z7pPQDFCc8XS8TsXDT9d/DpWn3CnnOK9bho5hPKxM
0fRLpsrFhu44WTYTPnWrn4JXNnE0qbXX/ZMLa5ne9Zv46+2K3N5EYuFRFPDrfHqqiLZhrw40ZwdA
tZ33gbA5TLtocho0uo2+GPDz3r00xmuEFa5dzAQkJ/z/6zzGL03vyAA6PkQgle+6IaKXUTJvWgQb
XY+jGRXFCb4Q0hkG9vdaOPGPYerFczgLfdICR8wikq3/EMgJtVYZesehNTlwVTna9x4E/wekJ+au
s0LrJq3cuV/BxzCwjo/6Miex0y8EgX63JVunNxHP5jthyfFJGazKF9FUxT/K0PCaQ1XKUkP0aOKd
VpYLF50UKfQhQXutEerCNZl+2ygko9j6oLhynhj5NYyvY9TtSzXF7g+BFmdEvzM56VqFeXpKHL7Z
rsfRYrVD9t6nHN4QkRgYowW0McdTNhJ3ZUKrGLMo6TGC+u52dE2KoSqY1LcwwDFV5TJ4DeXYhvek
AXG/8e1Pik1RR7w8XhjjEtqKsxNWe/CqMUuRPh0lp+D6bxVBYqdk9hjDyGxkcxpkwngEGT6feM6I
Zynn8fbn5Y39sVvbVWpeGodEeXykgWC+YiW+c7DNMkVtEpV4k1GhkeT587TqrfnIgIQTKrQm4yva
R+7I2pwskxW6pXd91nDtZpyQatmaZvqIrNr90rcmfEKbXII7UqaDapW7/JwRKvSJMWXC7jfI3lsz
YiYSt+2c4CaKBHEnHg+FPHGcp7AaWnth2Fzb0rGzd/Rg9sZqUa8S42cAG4JmguA5K/UFrdnUgRFr
pzuwntNtNrukQweulX0VfsfRBF3lGfiZK9bO9T4sgdwf0EqM2OLSsMtWerIoYJAa6E01CO6loOw0
joqZRXZM60WajBr0pfQMgnl1SZ3Tp8yZlzlvACdHDs2aBS5cflOlzVs6QrlCLcHdy6qJyG02UfWu
h1Bw9r3aePQJMOJzTNz5lBgiPxShWEek9WC9c9noGEKiviJNNWG8sZYq9pazUbcXwEvZ3gzb6jgm
o7ukvc5Wvq1Y8jiVPvTS9ME7Y1JIumCNILV4A4FenGZebRnHHmtgHWyLDDW6JFBpC7fceSV7h+Bw
t9yaYI6hrPfOiomyRqOIpNjyK0AeU12iMq9wYXJV7WdUaQScV/Mht6JNmkpnM/ZpjYHfIVnB6Ikx
gDu9AMqSH0QRtktcsgJt4hU7o9DgdrAJ20A5p6TMbtsJ9+gwOGxvZnT2PHCcDWO0Jz9m0j6rxj4K
jzlGD6u66QjNwW5D/Li20kXK4mQVNShssii9V+n8HjX2W9Mbap0bpbOC20CKq4Y7gQfiReK3qBaD
04jlPIU81frG/lo67oE531VHn51TPwO67fqPwxAfEfgnL11j63XqztMhFSUHsHutkUp7PvuZ45wY
F8oL6Fd1MAaM+FoDwQvkjLPBLfNAReAPpJ2o7xJn6262ajgtVTzEALYTJz9YtVtbi5hF3k3P0tKG
3Os6GAxnWz952nXQrgnc/t0AWaWzLHlLoeSiXvevwcSBKZ7wFyRPvW2OD0gOqB9q1TCdahAPn4qA
kXFcwuomQSz8BvSw3aNPw10uo5IXpYo+tYl5H3rjeB+M88yuqu/X1+ePh1ypwV3CtK68U2TCQzTy
JIIPAorthV2g7EAasmMjRxhwUfkKzG6QcRRVKKhcMkxgCETBrslpfXruP7Qac7WJkEJve7xJDWo8
u7xVZvfMCBOayYirD68Hi4lE1GG+6nwI8xsyo0v4KarYVHnh3Zn9pDYYK5IvHcTx43XV12UxoSiQ
TzpG8mP0lb0gxmUPn1K2xGll7KuoTQ+OpG7HjEwGgh5Kbsyc2oEWQRhMiNtgXc4tPlwQTWbZDa+9
W4U/OnciWcyvLPgopRd8mUZIk1vTu4q3GXwu0E1Tj8Gf2jVaR+fJkP4F9jkLxbpulkYnA6zzSFih
p9tIMa2+/d7YYbiGGzofZOecgtI1T1HcQh9B4HADXbaihKmCbR+I6CJiGaMvIk+G5j9PIaqmrfVo
ZFBFLHSkBz7U6GHyehJG0lgwlTYG92MiROoSdAZTA1kp9HIINUOfW8DPf2pCE287Bngb/bADIRJm
7lMxKyj7nXIWiFbzfZxL+8QVzFYOkSJyiK3t4Hnc2FF18hkfLOMysu8YZns70lOdm6sQetE22nuI
PWmtynCst8LUzUZoFb71HW+Jg0aiIxszZxmSE4bSDpv8NmV9LFC7A1lMVJw8V+bknHszrG9NjYnf
jKCVLBpl5NV6LjApsDsfxFYUwAK9wmeIU8vkOP0/9s5kO3Iku7ZfhFroDM3Ue3c6ySCD/QSLwQii
BwytGfD12mCkpGjyZbyqsSaSSllJdwcMBrv3nrOPIYIaRzTiP0Yq07eecvzcO2q46V0DU5sjEWWj
ia14p2MXaJfkR3FFxS73een7FABWfSqsqefp6uWlysrik/REfx2gkzo4TZeg8AwDHHNze1QB/BiC
3DFqNDq6zIYq2LvxWH7Jq8aHcyLD5tGNRbPzvCx/D0WJA136RF4bQ0UvCbjTg9/Jl5I/TWe+xicV
ihnCQBfN4yuhd5liE+hgmqGUgwZumf26SSo8yWTuXYDIYNJdk3YuhnSbl/abIkhkk+J9JmIsdFCj
x/F06YdD/cW3qhHqUUaabMg7kIBLBjYCGRfBxv0nyxy7L1mbs2d/b8pGYZvToh2/N2z77+1bz6VW
XJku0s33xJgaGA7kTPBgI0mInN54b7ykutQI3a9SJYZ7I47GL26bBs/xwPhtVVWAvmBQzoHgtTeV
hV+u6YhUBwNhz8lGchpvS298nHorvTLzEvJQsEjWs2ZJhobKu+YURaC8PfmbvmjoathNdBRAzR2+
Va8ht2bmpavSYlPkincGUcEEIhXD4IGJBSmLDjVr9MGKmK5iiJDDpndtDB0pWsnPAcFJAKyEPRxF
qHmNWHSHWJeknq6xvBl3zBJNQLI4mxFMWnvHlP1JzunwJqmNlvTZgilCyVUgguUlspelTEfJvEx8
aTPVsVt9wKsaPUzCdl4NWxrvtjeocxQsrNKKkZhV82e1q8N7q0rHFfaZ9iWSbspx0iREsEvvORhH
2x6LwCrJm1vPeWDICc94ZntFUMeiKh8YzZhoxoxbf9SMgH08lNCssJjhN0D0Mq1JgSxXmsMJY02U
7FaFIy+gxkaH6dag0NMveWED2jWok1dD0kPp9RaKhmGTUKi+MW8M99TymN7ARu9yaPlrMrFOOK2A
6KUjqVxi2AUx6CyEOsbGj1jOZqati0mgaput11nyh5N6CPb21EBBLyd0+n2qPzce5CZ7COLLrBrf
DQmwvpmZjXsj4jQmL+aWaZdm2DIVh9CkPWDrkbQZ2Q57mfREbvVWCGzV5a3DQQjbXu2i90ybXan6
7mz2Ojvnlt7nUGoQ5yZ6TVGN7UDpawX2G92z9g6iBV5iluh8O6wxBWgkXhB19ElbSDT7Antr0Hff
eoKythJR297y0hpFWvjSTka5ayfpYeOkdwDF9Jip7mZwjNfUc3d1lEycU8Ir3G6n0mieVTmTEhKd
+tq7l210yZZLw4h0rAuvnd+zJn6wwvAWLP1ecppeVxmIPDNV+zmnSen38AsFA3icmMMmNCxxXy9c
PLO2v+jQ4mBlxGzyiX0sAK9sQtvcZYMk4d1XqyH23soREb1d0tVeQU2Fyq+G4XF25jeNZskDzrBr
/AL15xRO8aMpuxihbRvkhHcitZgmKKJ16uyteTs26ZMedUe2R3IW0BCDcbhrgibcJl2K9iFODr4K
83XbjMOTYbfBFuky+mZqmPMwtMahhSPGYz6Z2CVT/8nr3IrA3saDbZXgFUsbj/aoypZywg8Tva+V
xRGaDHicKpY3n/tRGO0uKfWtsL3wq+mRTnwyZEFDZ5WHXWDu7dFWzgXp4rDwVk0ywru22+Xv2U2e
vU40nRWNC4jfxNr0rGhf5YTE0NV0Ia+YGcAdZu+w8HLOQwe8zL5x1Q89mLsOzRjGkJCmqdcpSk7o
j+t2sKPnIM6j9y7CgrXiUxkxCJDTeBsDCqmNHdSURTHLftjUbC/0mZaZxlQP0fMAoHsbGQ01BsaX
iyyd9VXDO+4haKLpklE7VXIKoaKfGs+8ygyRjts+nCg7Bp9tSRFFswaSSHVipXr8ls22us68yTrj
5Jp32DRQH+UqeibzjiZ3DDX01upEv/XQUi8WxNFEU688cdkn41Lyhn09YcmR3WMDBxGrhuFhP7Gc
9sjZnj8N7wiFR02BvhFTjI/U8qmvSOB+8QoMoWnL8Y90LvkJ/fU6Rx12rCRx0qQ3EFUJHB3flBOd
nETQFOgo8oFe0SNYJjUfnzdK14CG7LWQkB1mNlDI9tD5y6eP/wroPPvW9Cj7az8L9+gP5wPBbfK1
K3tqMN3adAkCR13jiu42BsUms5658j6HORcTRpQA/NiDJl4axbAZGaNo7IZDzn8sylRCfUiTEKQL
X7HERHHy5r7ae6XoHpFW8wNSUkoxB+n5pqPx8kmkhfVUDiZ3nRQpvjO6vmMrKv0p15x3Z0gshzkf
5ktNpkcPKpHf5Zb0wiXO2KtmZAy+FlPW7DmqUdsPQ+G3mzGPVA6TiK4IzUs2AyT34CfbcFO7o2gY
Aptlyfo3Z+OMPES+0vxL92ae0VEM5ouwbTvgKEXY05JpiFtbzL31rs+Vcs9F05tXAgofLtOZCdks
aF7hIjh9rDsjrebdmHEHnLkvHoq2IMmmxy66GqEX8f0SGb0b5GLQFKHMuimG5ZoUeFJ9QklvuFf6
qvZHLhtNyvWCnLu0K6va10srjijAGadlpK7nQgWbGkUf0gxWQA9EmNHxuPzBIvM+x3ZoYCAfA+5Q
TT/fR9ylK998Kk3+FXwJ7dGHz72Rdc/VsjzNgsUzMl2O/KHtNLehgPNkmE8J8D5YJD1Y0bRj3ScG
x2sL1BZP5FLwQxKK3mfLpamUsZqcmT+aaaN+pZVYoams7BENzRI3ZanoNBLX+EqMLbkrUcKjQ8Av
N9MhhUCoPkLDZ9WvOeqsY9hAdVhN3ViYpLIXkXVLccAvrGyP9lcUk0OMdkhV+7BK7TN1S/vYh8vl
LaEa4cfgMmG3sG9V3mectPjidpcnX8u5lK9M+/loPXTjCeZRdOxpuZJdHJCUhLxqHZt05PqGfy9s
IVCx+X4ZRIfFzkopPXr5hlcxXIcM8/bd2EYns+fu9H3Ew655AqNhwp4O/Gvft+ji49qbLh1a4Jey
HKPnVqG+QLs2WxdFbFug3r3oJAqHb95T+YhNxXa4N0FtdCvGosFGLKtAYT47CyloKQiS5NZ5AN4c
2dHAKvFn80tsZvKVUaRRr5nF8kzXrYg2NdXpbjDZH0OXKxWTTXhHnl307keSHxz2yxpsTfBl0Kyi
UxrbJeZiZ5rhr6Mdg85B2Rd4yfgNgxmoXwoM/URKsX7Ri3Zr1XEgb2mlyhicdmXzZpRZg1tprK4S
1Q93qamCr3J0o/cUYvppFAkq9FjxZnKJkt4hXQN2BfGACIqwiZ4zj3i11WIyjTZ+TYN7U8i0nr63
n/+PG/MnboyJh/KH7vlvcvXL1657fUsGTmF996Nm3f7+b/4ldvDCfyF+YGrHe8FhtL0o0/8SrfvO
okwHTc0g0XNpJyKP/98IqGWkSgS9LzAAf3TA/xI7uNYHcQZUUOB4ocXE/N8RO/w6XQj4BEZ8C7qG
D/ttJhY6Ewx5achDkBbvSR3zHgrwc6YBZKkfrs6fZ/z8CMu3Tejepu8xgXd+mb4VlVu5NDf5JHsm
LMCUL7KqNc6lZPjDjP/vfhOfQUfA9aHBB8s//0FNEPdGxPyOdlev8oH9xbzuRviBXjM//Ns/aRmn
EUHMx5l81s8fNCKuCmviyA/w/t7zIn+PjPQ943//Jx8jmOf73PHf7lGPaLRLhJYH0g7CbRg0gOSQ
MKzxmP8Hl461ipbGDxnqWx/zuR8vnTSBvib8opEm2lnT8KTVZAfntsr+8KOWoe6PIx6WAzoe4NHc
J5BKv04k/ZEedR8qeUgUBw9vmG6nWD9YxvSAejP4w+R3mRf99mEOQzpmSbhHftWzULfUPJs1nICG
LA+/A2mTcdRdhHmvzEJoD7joTvDg9//+Ugw8GFDIaHyXqf0vi95r68EukkoeZJPWnwf0OzRMjPzB
yPi//nmV/DqP/LiggiGh4y2xUv4vozvkqJA+ahLVjAE5O23GaZvZZvT5nz/lb56twPvhU9iyfny2
kGq7ozGgpjdCLXjX6wfSHatTBYjoP7l0P3zSL5cOk3FSjxWflBTDtCEW5XVmHrH+/3i8PvQ3Py8P
ssiDgJXhh65t/6oeIfRaBCV5Jwc52kBjzRG/9SR7/Wl2y2kbErG2scLW2jWhEAezBZAAsi7cOlik
T2NDItcaSL7eBjoeCIWu1JufpARCZpGDUdYkVMfP3xkrOMd4tsZL6dMjpm3ZeSub4I0lY9kiS5xY
WzMntHbgjXHwdVPeTG1oExNg10cRYagbYQxtFACtA4HNkDEmjkwqYz3n4AvjdTcNRrmiJxxgqIvd
Y98Dqxnyotr2zLw+k//snsCuqrcmYpfH+Mp39yw+JXPrC3rTYwZCC7jodnIL80uWgz1OO76PYYfu
axnxo3P6lDtY5fI6tud6wwBFeLgSIqLuLKRFGmxYT88mauWuMSO9JZ2d4BxmuevS5NfNJRsXM4l+
7ffYdyKfzSWJUyhOHq8Apo/Wrqc2oRsINu0E9AD/azvXFzQjUROV0P2CkOkl5ij7EfK7uNCxlb3E
QV08eAqzbNM58hl7i413hT8EU9+Sz7J0kYx7TDwKaPmwMtaOMy0aM8/lCAlOsHjoFBNeDrPlDefh
/iXi0lwkWSOvvSF7Ny3u6ZB59iN6vHdkvtHn3pvrI45nvn3X1RdTYdf5roV8QZMjDAuQ0qmnbzMm
j0d29H7NuDbdj3HhrDgGoH4v7KHi8Ii2YIXPPr2K6RRTPcfVO2QZ64oRDRdxKESF80CBf/hY9gUy
/tNsRsGZAVG1RfLNzxwSalyXhg9MgPgumG1+UozZCgsAJ9+SkMZNJJKsxGyL/GONN9Ir9ilsfUlO
9SjDDVj/8SmJpAHlBXdXQI+asdzKM6sWK2U6PwZGJe50lZfvsEJq3PExHtGenZO+BWkLVOcPte1Z
d8QZsH4EHk1aE64Ycyz3yVhDPynDc6uBPYFX5Bb0+M0Y7iAkqFdGjAsN83n40DUtj51LbUknmFfc
PIUBqfNyHFaiUDJ56MkIHvdDUGWvobIBDFQ8R55fw0BNQ1rz3RjpW4Tf49NMFNBeSNKbdmgJMWdl
0iGkliCHvFm1HQ2oFe0S68scLplSM88Wav3J2hRKdPcj6rRncrcETumCPVTXfNl2MJwTYikoELR8
jbWVcycEGY0vTUyYo47iagttwl7TMHuHWxJiCGWCzRehoxOX08bAiKc2SeklVzH5zdshLsJ9ZnCH
BodXH507MoeCltKFSf/nbGyZVyVSJ98qGYoDICRaYV5CD8q1hifZTePeKWvKmXBgIcxMBk6K3m0X
IfpvjN5cd/jqsFt96we8/kmnPzMAPPT1iBpgSk8lUdDAPugf8ir0b5KBhxLHst4uadWXY08KUoz/
f+cGPcZ17AKPASX1hRnqHcOUYg3tjDyvkjSufEXwN7jfvmBRsyvqT8kC+qqGLLx2OFTuGoOnPh8K
pOOIHFZOl03buWV3o0867q3lvStdfrddZq9pZ8DEBd/3WuguuHHG3rqqY2XdZW7knPTAisrZUF+G
MKLNW2APHCt+vuhmHqOSRuB1Xw3qrTNaGmDx4k5O3Dy4sTwosK5ZvDJHghHQsn94EAqBZVDKkSA1
bSKfGfRKOENwE5HhdbbUwE72cdJimNAwUCqHTYbiaF3aQ73xFB/d1nV7SLsADArOzbdEVHjPCMSI
Q7DQNATsRcl+7cget4xyCFDoSnndNcu5urbri8KSLCaM3APlt4Wc3ufqpFGIksMbLOSR7LqoE577
nPSRBR3DwJg1IszZAhLRp1eZ0PFuRKjKHsdJYmXAdr3KYrHrmNesx7q11wLk2b7B3r4eIWvcYxoJ
r2c/qhiL+O3aNTrwBNxhfE5m2x7w5VV4NOKI8rWqUHYN5U03sPcYMbuHAn5Y5SOazhG7EbYenDgx
STRXTmSbX0Jr6C9Ik+c8Wg/XAfa6Q+eZI+yCOtyXYWxc9m167aDnezIIZQMNlvSXEXzJ1HTUY5BP
wSaYYNu7s4U/Fn3TFrRweS2NNvpU5BgW23KTOiR1xAs7v0/veZ4f2tFkVhDUdAXjkgGR6chrd8L3
zWsRUZLnfjFEzaDf56WHNMU9GmmC9qRi58WfFT6YZWBRb1u0wmZuqfy+yXpuB1aSe4C5z2Em42lc
GIELkGoCw3UobeG2+4qQettKJCYKUheZihQFm1lGkUfkDrOlchFok+SsGpMpgfQXtRZWVZQHzdyu
CumkQJZiWmJ0a1UDKay077uS+ACinlEA+r0pIQUNzckpumFDWA7hlpuo0bXvXUzKpsXHy6do2f9K
X0W3ja0QDNCIS4y9m47YdElid0bg1yWs8JM70ttZRd7ggNHgLN6SfQFN23/vpgwffICd8JsUXkwj
N/aPOvAljsQpbDtON8JE8qHZ16fAzxkB9m3ff6o8Yo7azB1CIABBnG17mbQuPqXBIgQbfMFLkJuA
9WmmfFaZowumzx4cDg7XLvnkUM9OFR7EDX3PL24wMKNfclYmB86nMJKd7fF8sXGMN0JkxqInMRjH
++XCTbKnPc+pTbxwhgxmKIL+YDdDv9VN9JonIt/6ys63tklztfYbeqT00a4wmKFw0HELOglwgYGf
2ZmveFzjtxiVPpmJVmesCp+2bFYYxjHVwgx2JJiyv4EHYNOPOZ1QLYG0Vm5YiI3kBx/yQWGDDibx
J1mh89sJO4T7jDJdeGAw6RsshdMPJZjUKVItNAuHhCRm+Opd+Y5dmiuoeuy58MxdjlYFTctslWRW
fzV6nCwswPrXkvRQctTKV15cFR5wDLiTTZ0Bw7xiPDkN4sK10/BctVl7zj1cNz1zFbkkfggiAHgG
HU2ZsnVJ4vzsuKb7SvjoTNQn/2MPRNu/IQSB7TaadPGwpGu+fOyBFTktwVrNOejmfy42FrfHz3Ub
bg76IIiQhWM7kHx/vhbQwmJ36MziwDyFvddW42UfD/T6CUtnx+eYfTU5C1TQnjlj5WFbX7D5iYve
KUG8WeGfitZf1bswB+hV+qA96dZQ+P9S8PuxHbMf8H2g3D0MJmK0nPcLLMfXqhhuo4lX/j9fgd+q
ZBaDSZmMXniRxP4q/uzovZexknjHGw6kVTREvKw5mlRVUl9AEqu/pzp/Rzr8TZPG+rvVZ/poP3HT
OA4u5J+veNVy2HM9gjjZzmALsWPWuLgRKW4yFhYa4XCbIyy79gh8+PTxCkaVagF/ghe0Syx0dlFe
iNd6bsa97jjj/PP1+E2gyh1Aee+hS/c8It1+MzcMKmJU0OFN9Ijdwkxdr5i3omZ03CcAhcbB4NgI
ySmxd4KePHSV/vTPX+G3OjvEohjYhEgs9hFMAD9foX5ChyxTK4U5SCa6MOIae7360zbwW8eCT6FR
YXuO79q+/+suMKTDGHlVnR48l8OzB3VkXYFvXzd2SJ3h5TXNfnIGruh+j0///APt5R7/VA6HHFHg
Vgc4DbBC/VoOI1EHNFCo5OB2Ko4OhVuHZyOKwhdsw4zN8J5O16Ehwge0rw94CBtm6EIxLBxFvMZ4
nuAzjVuCOBrm2s427iXHSTcnNr6Lw3NWV93XJloGoUbUUbh+fPv/61f/sV9N0+6HG/03/Wr0Cq/V
159b1R//0l+tal8s5jteOlQzJi46Osv/06oOAZabtLGEoO8Mbet/OtVO+C+fh2Bp/HiQhm0yFv/b
luf4/1qa2JZPwwgftM8/+m+6zF9bEWCa/+fW9OtWyNbr4Z1iXzKpFemX//zcVebADpTk88GPLbje
0ehW51jH031p6XEdx0L8oQH164POB/qIz1Gn883RZf36oBchoOXZmw5aZ+0N+ImR6DX1p4yB30wp
H28U7IYLL8ayPx7GH173vejQCQuiEyfSLfac75qbvG7xvvmu3JqGKlYWbu2N22TGbad8ff/DGvib
DR/T2y9PO/sYPpTFk8IL7ffuMhp5xnuTD4m58AqN4DOZd4XPDHl0RYDVOmlPOtNtt5/w5ZAmjipw
Ud1BGwSGjkIa4SJleI286LKjamG8bwFIDGaV7yY7579b1BNHJacwOEpoCYOAg2/HUK8Ppum96af8
1qE6R/gczOAjBRNBnxyu0hPNEzXttF/k7pwcYwuyeN041Kt4XeaD2WjrjkmDvGqRbN2h0dGfegcg
JvmF8jUgTpdSuB6nd9iGDJirYnwohmrad5muKNEpqNooDTjt1naFOdmsXxLI1s8c3vkXleacBJse
0JnnRbfhiAp7M3bSrI9cKk5TMSZGax3haXL2NmYDpo9+Z29Bq9p3U01N42v4BaKZq3Pthm2xYnrJ
UdhP25u6GMmLGX3VEw3jIwCiv385Ozo9MGNXG4yI7Skf7OYGfUF0mgdf7z2y3Y5NP/N1wBY+ZAiH
HkBwe5+5O/Z2xku4JeSsoHeom7epxjoZ+xZrSFXTfdJH9fNgEka6Io/OPHgq5BlSDGKdvgoxaBvp
oWmS6V3RMr43W/6VyWy7R68OgnOkqZ2auLfuBkSVj1mvqrOueR+UoGQR/EBWzhAaKzqP3jBDrykK
KA6SGl1Vo71FAprfShKIVwOyfpDedfvmRvzHOOfNs45hfMcHxJIwINyhedMdjzNjgWnvpUNxrANu
7uRLtdEDqO5N51RttTWJpzzKjuK0nxE8+4gt96Al8lu6BTni0qS5wiUo0HDH47ccXz0omj4HDW2a
bBpW/UItPD4AWJ4vw2bkTznJBA0oClaW5heHygBMky8Pu9FA8ozNEYUsv8VzsxAPCqTSMc9ZimNS
jd9wc037KbVdyILciWgMwbVWdEFI0nTpuyGnfFdQM19R1QpwilFGNaORPGBJiqJbz4yaN04a82Wl
kuneVpxiUQLngEeafId2tP9Kg4xKlQHwBmsw2hqDa0vumglFd7nUyxItyP75NrX8+jmfbKh1M3fC
9epp71qs/zYf5XMR+9Gp6PJnZXTkAFIlXMfBO0Ix5AKpQW9q1UWlfUw68WIil3uyo2h4iG3W5so2
aK5+VFWuSzIsUcpoXX2Jd0ywKJcRvk64UZ5v9Dss99QhCNqvoRKL64GC4a5KO/kMopsYKWSQ29lH
IkTeYv3ilGK6yBxDfNbBIlg3MnQCQaXqVzICumqdAotCUxDmm48fF3C8PHaQT2/1JCu4d2k2XwLS
7B6R6ua3E8lnaPgJeUCjbEUnXWTl2lMmSQw1rKm1jjTHNZ1iZis8OBxumRNlgemieSKJkHOJOUGR
8mynueo9mJ02vYnQyr3nkY5+/5a2g/ucWlWZxwfgPpVLsMZsVFsCg9VwSWpPJE4qdgb3lvyradW4
erqHwU4h7EGNX1lCt/hiZ2/HOhRI/BiNoZYHSrMbh+pqqNG196ywkwsHqzc74wZA5K0hhiu3lOUu
SHxxMyPyWQkfrTJMDjTP0RUCP2wSPg8RHfnkWNr5fYc1eEuK97Ad3OlLCthySw/ga57Y0KSq+A1L
XUIGEhV/BTH9TLocaQhi1EiB4/6rlXbNNk478ueaaAeb1jrpOQ83Fjr1deHDl44lp053xjCCBnic
1kS9nuCWn2j4kStQNCQ2SRIGj1jaSKM0NPpNMxarMs1HBIxF8R7LGa+FIxateedOa1I/bqfKT7d2
aYQXWRLLy87LFJGzPLBNBvkvJXNsOxAIiEGUG0mn2jyaSM4PpY8KR/ZOsCU41V4jl+WxrKxsn5i+
XNtGaV4okYaHIbY+O2UUIv3xuzPdTqfY2lz7t04q5a1FExozISjcw1VMq/xgyxTnoKUwGEXoB2kr
rWmaD8dYhRaK4BCqo4hIQZ2i7s2p1bCPRcw7jxd4sBsTXnOJrfttVnnNLWW+tbL6vNvFKN2A0+eA
ScNAvwRYUFfKyTWE2piKpcjzZ2JUah+iujftMbegi/Q9ZEhUQcnaH12HE6LT3HA6Q2Y7IDY4SvZX
czOxiYCQziVoX8lzdekWnbzABzRva9u0j7aW3YY8W56qbosQqFlVNSsQ9bM4Sa/V97NysnWbobkP
uuqgio0zGjXCZW9+laTLHu2pnO8kaYjx2urCg55FeCyHaPqU5s68GSN6VbCD3LVnFyXLPSeQQMX5
tnMdAlM7l1EVHXbigVtFZqcM6AuP5dZYLFaK9KsNmTvZk+9RsAPegpMaTSDIQtD2TVLUyEjLGyDA
vMuRxxzTFB75yh3HTWzE4UMRxNa+SFnxJMElx2DU0ZKH6V7WZOwi9lfGLea44Mpq5um0QA3Aawli
QraN15bfXIgoSTT755AIe2/tKoVEmYw4wkDcJL+U3WwdZVLiIEgTr70gM8R5HjJ/cle+IP0QwW7R
XSQTLpR1ZmXmNwkZr9i4fuURjpeZI+GzTQi7yWj3g1WIZ2IAUwxedM3Pbh93b6WTeVimKPKB5lqV
FYvncDTNg0pymMBw4BCSGtTjO4Az45c6s+p1X6jlXCCbG637YgMoGFR1wIDpwtAFcWURATQ+y69M
jq0ztmfm3TXsaY06dKVqkR50FUTdOktrcT3ZhDTPDKe/2JLxF56YCRSOMSJUWo5IGRkNmw9XXSa6
6sz4RrA5y/4rfDxIP7Faxl5m3vHCkezC71VRII+bjOhW4vzhGcAuePYjU0abWCzyqGUm2kC+uJ6J
A701ain5uXR2FwBsHmxikpLWJYe8hMROLb9o8r3kNhHcJGvm7TwNnAq/H76a1GYwYE3dVwntkAGC
IAV0ZZUL7FUvcewcQ73PmgRmAj04MFZbe3TzDU2B4oivuDoX7UzArkl+UFkrNuM2o79WSmT+m0R0
vNzDsjZuqzgcHlLbia/jkpNGJTx5RXzG8i3C5skxPI6lUdMsmzJGvPc+40yShj7HkxAK7Ce2weqr
I7163Bj4r3lr40kFE45orGz5OtjKpn1iGcMD6a3cO6sxggpNeDvt49IjG2nE95gMo9rEMe/ymsPW
MxJpmqzTcvwNiVv0e10cbRhqdJRd6y4o9fQeTDLd6xlkegXunr6uolkKu5Twulo6xTG3w+bmD0WE
9XsRAVUjoGikPbboD36plQQzMgntqj1ooqPWUAHhcTVlOO3qiXm0TCsSZBLHf8etPR5wZ8c7w7Jf
g0w+qgq+byp4TRmC1IZBlvXl2Nru8yhldZnOkJhMs3RebDdP9KWMZTVeEKoTINW18g1juZkEVi5k
yS08xGEqrk2a89tWl5wTCqaPvLiROWtnunCBHoFQGdQGndPwYLuDcTvGGH0NlHWYcmNTkAvjEpXh
QIzjZeFx3lA12A5EHEeUmJyVKFI4D8b5kqcBO6YCCFvyBHyckXQ1NzdEOiz3MqQJ7eYcpEJ0vEyg
Uu+zi2Z4S0qoJO8Eq1A2IL8esemuY7DaDwsEAC6gsIuX1sFjfOqL2R/PTaRiLlKKgczQUPi2Is4J
ch+kExUkNTrZABFG2L3RQXwm89x+qCPXwlTgwPXyvbmIjzmvkk00L/+PiINUtDE78DzrKPWsgGgO
TjoXoemSe1UQsc0uyFkKCjiw6gjh6cikJ6y3msXP5FpzhGJOb9Kw53BFGWMeqHpY2oHbPZpgCddI
b8W6I9mlXYPSR4PccmAOEld+mTISNdq0T/eMngMmFmo+RCid+01SecNDnxYvfsu5fdGIPQeqcNJN
Oy2+vOXahTmGsdM8LzAdkRi3LTDoo8UDe5M76ASiPAGdF4geEDuurFcA+vWrO1m8k+3Cht7LJHfn
9EH7iQogOE+NWaxo4CsQyVX3WOGifdTaco6m7uuXfjlTM+VhKosfT63duQCKORVq2FmAsI9tl3Fa
rPylLZf6N6XTDg+mhfUZ7W79SuAyumiXk620qFo2RFjy5PWA9R7tjEK+aQp5hayfkMfI1fVrH1Xk
RgY9J9KIRDWfFPOZZ6TDCsXYwuIfgrFr3sCAcVUW9h8ZOx3BBCSEVwl7USMbuiEMgcKVDpetKymz
eScmsqOQxjdPavIDhpqUt51kNh1bsj2lYCvPXsyFa9m49pDlBCMnsiFA71FWKfqawVJ5h4yDrsqc
uhzyHZUZQWnvuBPieZsGswSPBydO+/ILPgXKHFPEkIxcTMgq8daWyx+tjOXAsnxrTTaNtQpSJqfr
uljugaMg1CyPqqaS5UWSK+KaU/kiGj3sdFtmkMZNxax6TKlIl6Ih1SaFU6Ld5gaBAnemzngFfOyB
BK0zxaXGni5yBwnuctignnbwTNDQ4teBwr6YY6TFeqSr8bEMEVkveomqMQ96IOXZjak0nW5qbj4q
7cph+ZSKkbdnUbE2JdUHQbwp/VBeZEXgBech8sT6oywzYoPL4DZUFDR6uPRLA2VOg2mXw/hgmpu8
twGe2JnHDVocuLlopTQ9iCCma2BKnd820gUGycEj5HzIq3BAUvSpGUaaIlXPLY6Z+mEf5xfBdrQp
nmcewTpkRG5H8AgoqQFk4zsmETxjCWKAsNS2Agi5jnUpru3cWxAnpgkD2Bs7PKwtnZjZzZun2UEG
sxK9at7ijEoXX+x0X8FkWkV2WxyNpajF9su2RiWFg2KpkBcrzSro/Apf45zyl0qbIruBvr51LD7+
o272GUdf6pyeWVUnzGBN45sJm5Njim9w+4qSl1TTmfnu+9LEereTLiV5VVvRLXqE6ixrKI0N0tUz
digCUS16F9hk6GUMyxlFlU5yPbqccFGh92zuht19rYuwfqEBzbzfbMKz8tlnawVjkmAEUCZmRfyL
ynMm7R/ISzh2lIho8RmJlZ+adtmGu6ju4GsUdILC1Oeskbf862HfTBcp4LC7ZOk2qoZJxGrmYPxi
BSwJdx66r0ODYD+xovjaB1QBJGBZP8TOHjhi0gTy+DnR0nX4OFYEIZ2pOK/y21KNVO/Ylzeeb9l3
H+8Gq6f1hkstufbZ8qn3aV4xZ3ev/dgQvCpUGJybkCvcTLl9BydjXIeEtq49sCRHlzJknXiZdSeB
5MPn5EYiJsarWpjVmWltdRY2h4dyuQcJ56XnjswsSSZJzaFIWexm+EsfJsXxROb0Rcy6sO9AfrDZ
so891V0gnxGhYudYgoo/WjEj/MJjADT3FFeJwtVAI6NjN5Frjpc5afeaFVITAjn0HDJBwaeIfEhK
bOqCh2Iyx/qlsA0ag4penZNGHNF6DiyOh3zGpqlH6PyyeD62We1zNajYGcHVbvxINTVB/LTL5RwH
GuOkWwfaAcXyvSTv6ACcklJx/C/2zmM5bmzLor/S0XNUA7i4MIOepEUmvegkThCURMF7j6/vBZaq
m0xmM0Nv/AavIqpelZAw152z99p1x8NUmd6CjnEUY119VM2uYG8t+NYU1fsy9NQp9GRIyZqDOLqn
90bxZp4qSalC10He49Vk6zGvck5MJ7SWRrnD+hBwVGVMVlQFswZfiEVv5U6UVvtizYwD8kFwHJcx
Azd02PzhMim+o0Nly1HWU7Ijip3NYxEGV4j1nrpO8tQA4YgdiiKGShfzDBo0Zqus68uv7EoiY9GS
1smirOYO+5ZWhpf4T5hkEZZ0D3nuiaUzohjsWl74aMfTRaxTynz929eBOaYRS4yCN/wHoZnKF5h0
BgF7yB4HHSA+MdMhNricAR0a5d63JJNMJ/myDUKDJNFE4XRRmBM7YVC7mwEJdGtMuYkjj4PDa4Fu
thwbOicC4ihTgAcQWFfADNotBzjuuAfsEvVuaxvf8BcGq2mugDccZNctESzwG/Bu7huP3NLPt6uH
mcNUuTXoS9ac6IpHx3LmVsObmnubC3SyUdm4RkhxeGlOrbyyzEanVYXnZjSY2gISRteNj/HG8nOI
2bUULnayJ9/LOLuAOd3XohvPsr4ovxJnZVx1oT7cMyVMmxM/lv5J8bYbN/9YG7k84CpJgNXhj7Ut
O4bwKWpXCWcyQ42xbCw4i6kEN14phFOyvZ43olrHoYg0D7ZWlDJmOED+HBWUVl9f9uc/6kOL0KGy
b+mE4vKjLFiBB/t9v+VLdkK/dtNUYJAm69Zb1YhWzgmb7rZV1QYrTu/TehSC2oTXUmSLkEBvLZLh
FiBR4i9EUs8SF5PZwJP5zyJMrBvb9Is1sywbQ6XKkbM1pFh8/suPnFQ0kgLmtw/nCP/0LDl48+4r
+qe5D3HZ9RW93HsOdRsq9+wey6isbqA/0IkQKCc65sSnemQVyfqMc2HbyN+9l3+3Kk+0KgGgGfSc
/+uf5t+RVmWYvbztU/7+L/6x1Jh/ccgk11zooLewdtG5+8dSo/1Fh9AyiI3QADXPWQ//OGqsv+hX
IY+3iIGw3/UpDcii0sJogxabk85MFv3np13/PRI/61NyiXfjFVAXzhP+HFpqDp/aQZ9ydARRy+MM
5/TWo7OW44UdXb15Gr8v+Qkuk54tBzQp6c/P8nEgpe+/Yehss++arVDnCeJPkOmN2cI2eaT/+8z/
havMN/p2pHjOMCBJZfOfPdXKUz68NKdarB+f1fsbOZiIidg1EA5ziXa6sdSbkUCl6fvnd3HYNsY7
hVVKmnhaHM3+oO03h0QnIN6u3N6wy0WnwAsIi/wmTcutDMANfX61Dzf0ejX06SouCfNDk9oa5NDI
3KpIqqTorULeWoQp1oDEL5ITM9mxS6FAsRybiiSk1oMpWK3NYuAIw40Ftn83RAaizKjTLtQGrezn
d/VB9sRdaYCWaFIzk39YL7VYqmPCtt6l/9aex0kTuybJWISHTIj+OV5s884fT7Tfj90fNjESgm1D
QgQ8+DZk6Gk6GvTaHWOeIrtRuTBh3CPN5S+f399hD37+RnQdKOQMEKWsc/AoY6EUU4Hg1CW6k6ys
xFMiVyntiFqZOiwSmnHXxagNdDen4KKlCnLi+vN4fbvEv16f3QiARnuemg7G8+gbRYC0vnbtlBgQ
gnINzGr9/ec3Od/E4UXYRVBFnUUU0ATfD+dBy5uxcfTKbZpS21p90M9mAeFdJro6udOoD4sO6fM6
R6x6Yg9z7PsROvBbhIBoiubJ/+1M4khj0HxdYLrq43FdCNn4i0ghWstS1KSkdolFfqRPvf78jsGy
fxz95PugaUFXYRmadujQqxOliHwCJV2pZNUPJLSkUNJHoFE/d8ElWrUvQiXaWyVFYE+GFpWHWvAK
okHbjkPXb8Oiqh70YBLaEnN8tKoa60aXaSdXEB76c6cyQ5gbiEtFQ6KjRoTFLdYMmAZW2kbEwwOo
oiIfnXHmBlqXg+CxkdLZdGKSXOtcNC1L6ZQBFTWor6tYsYKLpCiIgCvbnBQFBI1m1WKyVxPrjIBK
E+qixa49kGNwoZaKiSsazP9EDPQ6UGR31vhpy4c6NwemNm6hxRMZGTb8bVAEZDNb5Q9TTy0InqlY
20rZrWprSreGXp8bsd7cD9lo3PReq20VSFDrXFQR8ACV806rGZs6Zg61CBy7sOHmrCNhDJg5hu6L
sBr+EGzW50SBjeucI9IIRazWLjxPsBRGTLt+3gY3XtT1P5wmHW86DqEQVDw01lYXcb1weukz0/sa
FPCRVyn9oXukdlKs+kl7qaq5WiJro/ml0FsNlkOUNA+OHtoBcOPGuCHygT9ofsA0QC9y4DeEsjdp
sTRHaa7SwmvOExN60IJ89HTt0X4slvy+GGkvRbc2iRQU9MZLUxO92Y9N+zOahntj0l+czJHfSBxA
fN4q4dcmHqKdSgURK3jAQMp68lDgTDiLoGfjGpXMGBF9/4EW4dQgEuXPSwd+R0RY2D51ZP0Qzp8+
aaTWWWq3AT733lsLWWn0Q/vgpk/0aOdTpFg5VVFtesru21zXcXyx4PhLxxs9nGajivWH9tdegsJz
UWByAX0yl2UZNds+tWM3klF3G+dTe9sUHv9y5dR8GHYobxJ/zBdq4sV7NsjGwlDydt3BY72yHR4n
HRNqxCmEtBVOZ+uy6Z0o2kXADzdFMidLoBHWSNarYAzA4fdBXobqbURe8kAjiPq7nswdWN9Xt5pR
ed+JIRTUJjkGXuq9A7mNWq3VLgwtaxcR+KyrEQ0LwQDkOpEzaOzHoirPSwUCgUbxamc6hXntKULZ
UiQS15aW+ue9IR+8tIQ6YAUYGQbZqS6oS1PflVVDZZeo3mEZh4H3vYHruXCKPm8WQmmVbU6//5cR
xfYvoFHNssYHcVZZmvM94Bi25lhD7XzWxq6VuiGQN3fm5+GpsbnSpuFnAgGReLxuIGfBL1QqUdro
puQ2nieEIN1B5JjW3miTfoSoQdvaVMe2sjf6r7budU8ZXqwbNaXcyFmR2B6jHYBlWGGHgQV22A8t
rpt9mbbpZSuG/rkSIiOE0neuBm0Sd6A1IDXWNeCWodTkWY8U+Vp0lEX9orLxnFXZ8xjI/qYaR07w
UdBcDnVpnpMNizAL5+JZXMA20UrZLYuxMW8L4jJWDchlF6Gv3WEv0blASQTWbFHzmptqUi0qhKoX
W4sMNe6Kvg2Jm15P/kJoNlSaiWi5Lasu+ikpS7paxyQUK2m95dMACWo6knTQot42ee+nq7oI6xUb
SmPdqkZ5lvTmhII9L4O7CauCv/C7hD9TeoG5ihzLA/wISpJf69/pWj7tR5opZxD5xmUikYUt0ZGp
0UKmkbPjlCo3eRSZiIF8ZydrB/IIhI51ofrKlgyiMOUGBN8E7C3gMQ5RT+pYVTvlldUSlJRpPbKZ
1hb66goDAUnJnUcE2GLI2eDosEeuEV2X3/uyaZjGuphzogFGDskIpoigfApDh2Z7Z1luo0fdi6WC
NEFCgkF2JpH0eUhEpw26+LmOc+17Y2W05BKIGL9qB+7siE76ChQ3GJn5X9czKrVpAHEEFjNpmpO0
ZrYMOQE1epJ1Z8dAHviGJ55uQ5cJkxm8w/mSEDXhFcE2IpN21CFiiGTGVVEUeLSGhqBFGfCvYnVW
SIalFv4KydFpKHyBtQZQwgjyhy5M023jtNkWzo23DifKwBF1JcqdwMHUYUZo5O0zbcBmZ1umHS/8
NpIr24spUVJWZfKsuksHlBsMGJKL1xXxbhdmPHSgT+aUaxiUg5tDzNNxx9BzqYjjJs+EJvY+qjVs
WVZuNu1MnpvcJiv4wUSrTa4TAuDRhlr9+so/DY2Zd/QakiALO2M/M3djp6LlsiHoIWQrlD60qu0A
OpXKXRGagNKVgVdvi4kQAwu4UJuI4OcrZyWeGTBpZcozT8O25Js14QAljTlGv2JvOYgSyl5g3O7J
qiNPq6QlVZrKGkMQkqUGXg/WPqyP82JXO3AFlYjqfY8minI4QJLcAXJIAspwLarReNbSMllnBR+4
6RnxfuKLXoJGb9ZQGbOXiDWcrq5a39WxOT3wIfnXuNbIPIta5zabhRo4leDLVEW2tSthfm04i5JI
HOreeUJDdfybp6ITKneN9o1saEXtXrrMU+5TvGZwkZpIW9mK+fs9xc3g/RpVfuxgiH6jGoV2CWVI
ufO9mEkGQdM+wrVKh3YIv2Ut/jwn74aNorbyUbSj8dhVivEYyWK8ZKUyN0RsKquRLv8KYg9kLg9R
CilX1Zc8SOnFVxnyj1gMl69PvZF0/Ckn27Qo1I2aZTkLXx2dyQrfTkls0TJrJ3o9fIibQebqmQWZ
cJ05UbNLx0asCzozQJhUg0FsEWjTQqe58mzN3wHSBWb4+i1PtgY7WzFs9hW2cTbZ4XCJxMxbAwdE
1WJghFlAU4mvVMq4OxNe21eHNLJt49HKo23FYqjSK3noJ2JA4hrtoFaClUIQJNKlOkLKkZM2w34A
CceE1TEpjDsq4dmVhdRghdyi9aHzFOODCjFbLrKpj9ZTO9YbMgKd88Qh7LbF4Hgl8F1vWgFSymhT
yFz9NFxruPzITi+Gq9KqWbotGkJbq8wVbMxTSjigriFlXdi0qdasTd0O9yeIDQ8320Xf0LPCXJ3l
dy189w22LXidYWbVZ3TomqvSp0+AKYwuEfW6i7HXin0JmXkDwkNBxhZnyl2tqnTt7JRWFMwUmlsd
bC3Vp3q9aGQRESc1Jx7YHVajsuhg+2BReVABmK3TAnWYcELt+yti2EjBxiKzUb9j8NXbBVYnga9r
JnHTc1qHOD/2OJenmyq2rL3ZG+PabsZqZ486ACIxduCnU8fE3IafmZkuq8V0o5oDY14RyIyXHn9z
ZygIVhcOvKTzFtc7CVCxcR0JLUOINJWeW2uRsQ3JONpFtmdue8qS8x1dWQHhzCCFAvQmoV4v2zC9
1Ye4WkOExWhbYLDjbN9U9MJG/WnMRtLg9ay8FZ0AQR+Hyhkcyuu2GK1FbkD36yPlxS4ba6MZ2VfR
AphMotE75zbQ1agUGum919XGtqt+ndO63HoeNMaMfckZSO0K6HqpWmt2iAH4R5kum2C8RpmWL+Pa
TH9YmfIDktbVoNdiow9Iq9i3lTuEgjpxvOFdD8ZjWdmKj1eo3PIguiUxD0SIAvaALml/pYhdLZsI
YCwZ2RQ47d73F7EA46faDeRaWRjrxCq436yg+bdo0eQzYwPeLLyLIgv8ZdxhfTbJbAoXueja7TRF
wZPfdtKNBw1119gO3RrBRH5bGKY+0Z5VS7rDeoC93iyusywuvmICn5Odx/QbfHQQl51l3loa8OlV
YiNYaLtx2uNZi7dGErSuEsQS3KZfGteGXU3XKA6qWwSJ8RqurgVVk77xypxMcz1Ylbf0EIpsE2eK
Nl0ZU41Tk3DvR9oItq4pvzs0v880R6Gwj2XJqVZ97ose8GI7xPFZnX1ne699GziOX2hOi7EaZ1l+
05VRpZDI3vbX3oT/qhlht0VKUG8aG+O2nkK2obOkgDysKt7iavDkdyMwSL1HGjheGVoT3WQSazCB
ZdU3s2J/RZ8/0C9H22m+xUlg7ekXZo9IuVRvNmCJB3VeIWE1ENIc2AEarqw9C0LbuAjSunnMGizV
6DX7fSL97qxXxvgHUlJaQ4HGyyVCybvurCL9mdYW9mRTMyAbRbnOECmsvRbrxnnVcAI36fjiKuoy
osHD2mjXI3rde5FZmLg9qUGH67rgMlfGl7iz7K96biHGdiYb7wXCZBDo0TLq0nHBHm9iKQxSOKgt
NveVOVbMZFESuRGxqIsC/RCvl9V2T5BeihJaoATUUIDVxbSqw/ROSaA9ghnAUB01aGlUivAOotpY
Kx4rEQnyIaGlwWK1ynYl2RkjjjLTu5wMy/NmSvRdVcFFZT+fjp4vIJEWdotYpkam7nJcMpWXsUng
MPeV3GmtaT80CvninDvtLaeYHjVP6N3DGGvOWRSTa7aK0TPykPw+KmmXF21B9GShSNCPoVeG8bbL
pUcaG+JrDlNNdmMIrc8wH0D+iitTnxNV+2jf6e2L39vY/qnsng+OnZ0JdrY/skIlsNuzSKxR4ssp
J9d+UWP43jaAvJewFvNzFNw9Hd+yaC4pBPqXEZuhRWQkUb1GKlCC0SZXtUYU84Xx/7PJSBhtWdOQ
3Vu0KoXXTHsnr9vrmF4ThtYkeMDQIVi4LG2NpNm7qQuRf6cM9mREdf8Ea/x2aqGkbyxoZisFkNk2
wsqwbQpFLBlqyS0uSfwLQVBWX6Sa1OnSM4FjB626mboZ28AX70KSMrZBYFrniA9Al8VVa+2C1OFs
Gun+d8Bu6P6ZCXHfKz4o18G646jDegL3/8lLLXVV+M6jMRj9mVpo+pY/hTTRoWxujdBArmRXVx1F
LbKivG7TzQohntsYXThQTrZdhcIGFZa9xTtL8LHi8FCEZz1aXWDchZjkQZWGDNjKIZAyY081Biap
pIqkKR3o15xBHpiQ46uhmMx9CbgdYUxjrosk855zJ56WSdXblAlFdGkORKhiRuQUo1fsbodalqi6
+uwL0aI+O1yFenPa7HC8pDdeqJjXFqLolQlW5FILOvFL87MMNUuPbq0N/b2XBe1VJofgPJGxvDUK
gOHkA0ye0n6LMgUWZFxvU6bbdVeIgr7poN6g1zddYBntMm/ifDt2IrltmHHpEmc01RCWbqukvfPb
CY0kHrC9mEWFTV89BU5muZEfsGKxEdwzkSpuKpzunK2cBVsCFHLtlzH73zz71TYET8MTKb4LIjW+
1XZDK3Dhk9/wnZjTSD3TitY7szE6rKiW4FtC33LX6sowLhUHU+VlSKaqvsyzshwWosoLuSkzysho
xCqgtWOV3GUpynisAc42COeMHEpYd4QLvKB4bRfqxFalKkW1Vyc4O5JTgyQWENWU5JBUwumdNKCU
aehoNG01VwH3vGf8y69Waj6kcKqXhpf7LrvCZEW540eth/BR1dEDRcL6OvY0pAfz2eIIMkTTOUiT
G/ZQeFcsykRKa2s/MIH3Z0YuMQuUgkJKnFVXvqe5HfLtXwH0nmupKvpNPTi/ysFQHnyG3j3UoSpY
yTovoU5Ww9wt1awFdJV8C1qjXethma3MZlaCE/VxIv7nYxVUp+ukskBT4sY8O7eY33RyRI1WlPDJ
yrXKKNlraXdvAnN1fZPTrWNRyP+87nqsci9otqgGWK+5df3+cn5Vqhr6IC5XN/Ku1MstJ4BhXXqW
eqLd8tEOTOUeUyIINpp7BE4eVpan6XdRmx4+9I/XIv3otT+HhiK9UicaUSSgZE17Up+RenOi7KnH
fX67x6r3wrFNyzQELfEP3QNLNBMxGxWRF75xI1vyTwqfOunnVzn2UHmFcw1bpfF5GFxnEPfSGik9
mNd2SBfNMAxnHBaaERUn3t+xGzIQ8kKkojRH/tf79xcPbQbwAjFv35d4OPr8ybTzp89v59Q1Dro7
oURxz2itXE1vLiaz2hp2ekKVfPTj4PvTeDl8HlAE3t+H40R2X+lN5RYsYBdwA/S9nmdUy7s+/Boo
tFqg/6pXPkr5VYGWdUc21qnWzsehhwFIUkdl/DmcXw5aOwYoIoFpvnR9DY1dkzewwrS4PE/gtuzi
wslWf/pcuZ5l4x3XJTGHh2OvnLXZs03ETbOBWcocb6xAs07MJx+/RUEPHWQk9R39o4bC8bVmquKk
xAIFHasu8nBJXMe5BfPqxKd45ErcxKwxMTX50Yru1GE4jaOdY4O3AQIr9ZkYrbuiih4+f2xHXhNM
Bx3YgpzbxMbcwXozQ5pFGsNGsXI0m+q6Sp4VG9JcjAWt9E7gA/SPzcYZH/F/lzpoNnJQNedQFFJ4
0FWujMzwZ5VpQ/Kc05F21GXT/ShpTEuKoFjGDEp8agXu1WTfusYCirGIFtBWrzlLp5WgCpYasJQl
Yvp9IwYyHHDwXngJm0GjzAQGGkrGbK6adaI3UbO3umS47POWMhaWClywlB0WvRlOJ270Fc7xvuFI
K5PivsoA0NCHHgy/JJkU4cCPIN0qaB6dNFOJ37a/jIRqP6fYWvft7FiBVfytIkZyA2KGg9Ng7kwi
d0JJe0YrixhO/33qsTuCggmdLP2C1+Ri8jhdpnlcouDsKTqEwiK5KRIgzvsc/HFHBrISKe1yMHLD
pcGFdq4h/orrRCvO8dZ5bKBliGLHWw7M1yuHeHIizYeVQUvV4WnpCptHfLXfrZmZ/MffGsg8wC7w
8WzW/YNvzUu7kjbsyHOJlPq80xyx460Prh9V5E8Mnujdzy/4sfOLLx+VliQcB1v/YeeXuI+u6/FV
uI7dGITjoWcr4WKcm6Jotp7tN+cB9Zc7g0Cws8+vfGT40tYGKECgHOhN62CWr/yxU4LWzAjmGsev
ndlrTyVF3zsyIKOXzy915Cbp8jIbceDhf4c9dJojbDrHNnPTrqI0SlZKRc2mBcgeZdXOrOPQXtZ0
2cZFr1O5+/ziR+6TfZUwaYghkaDZ/H76sGK/5eyZZS7CYbBbfXbnD3NIWTRWf7wNMOZJSgPaS9Sp
PCSZchCsfTLZZj6L/TiOCIZ1e2gZRUL88WfKdgPBFMIoZBgfohiLOs9bPIsJzUUcM1CxQKtEV30v
zQ2nz59/+gANvEMa+xsDQ708XLb8MCkyA+eMS29duCTlZTmNBAq7dSLiU2GxHyd7LsbWhq0BOAv9
UAKInFwLzDblzhTjLhDKI8lPP6NB3Pm9eWIPMo/l93Mgl0KfA7BGZ85/DTp8s64gTw/HTKEbiz1q
LSiYOLlMFlbSTYtpDspJ9FO70eNXdNiKOrMA7hCQoyDOtQFIxW6pdaDPiud8RIdc4fpskWsvglY/
//NXx8Yb/jG7Dq54MMYl8AGC7awY7my7H5POBfVyFZrqict83DCCWSYM0hC2xe7jEP/R2eoQhvzR
bqfoc9ZiZuyKgRXx85v5OItwFYhLGjMzNopD/BHhM0MWRVrsVoJjLcc9cO3tLyszb5AL01Wzp6UY
8xOzpH7oniNF+HXisKTE7A9+5f304aUT4RoBqipHEhHZAx5hrStQbA8Orbopo5NVjw4JHmRRxXiB
J6eg9q1a22Yo/V1CM2mDzeduGmX5BcY9wZ0Flt/XbUE553ugjTHvHZ38VL+p5Ylff/TFkKnLF6cB
gTl8MfQlg4TyZuJSosrW0ehEe2Wg2PH5i/k4w/KI0FUim3f0mUDz/hGlWGvMzM8TF3E9kL+8c1Wg
H7b1x3Sn+VU4Jntb5iEMcAevQmKCy4oyYyIaCkE32wt2g6kOm8/v5tgMBO0FPaLNoZxn9/5upkjV
YQUrMQoCPL6dxTJFthZxFXXynSiMP99Fc2ZEJsqSMcePH55QiZU0O1QXMWdH7+f87KrQvEkr7/Hz
uzo2eGxGOzT5mZB1+BnjAMi0KWfwJKG0r+PZ86158icV13xT+dL+0SeEV6NiqU8sVcfmPISk0HRZ
fD8eeqifqIFAVO76vg4HVCGcxN8U0UMRTbdM1yeuduyD59ij87FzsvygFiRnFB0ZqYAuZtR4C6fG
uul1As8+f5ivhK/DpYOHaAGV1JDZHx74nVYfWszPsWu3vfoQBmq+UVAcL7xIdAkFequ/jzQ7xyfW
dFflmMWXMrHENrARdk3kQ9FdioqVVkKCIPqEpmyLZerEbkQ7+uQtTtiMTCHZ/7z/kCuvViUgRFab
waBW2JTPWuPkS6Ql9S607Md2oDphFQGVzEyED3Hf1TvQK08Bbd3JnIPN+hTPENrdhTkqBdRg7uPz
B3lkrNHYYgtqWQJf3OGCmFj8hnBgu4178Wcxac1GLVBUeQlN7PH582sdeRzaq9CQTAeUsofbGJ1g
V9IcGrb2nvZTpeCwSqX6XI9J5lpOFpF/ZDYndhhHBp2mUbZnR8OK9WGLDahtHCo/5/Yi+TUIfYJu
ad1TzKymhYDkcl9WfbmiJdu5f36vmjYj4tjZaB9IgYbioDmy69zlrHZJfFaFPDe5QZbsY/33H0Zb
+ie+tmNvki0bZQBd4/RrzI/izWaKsdI3tVHmrqL65XLUOlqTmWhuevJE3dTkIP35HR5Zc7hB9lDY
sRGuHjL4Uq/CMZ7zaIfOR8Jt4N5Vy7xcCWRx/8qlgG/hTWXDCDXq/a0VlhE2acYRTXPy7FomJUFo
FhzysNW0E9PXsW8U1hefp8G08kEH3KGLySYqA26dtncE5r5IWd4lmP8WoY9Zl7zIPz4cMYFhutCh
mqIjPxyA2kDBXa+nzJ2gPWG26b9UbQUpAmz+5+/ryMSMthhKHcEfBjaO+X2++T6KiSAs1eMImPjy
0R+GrT2Vd59fQgr+jINZ+d015m/0zTUcJYojA5+9i6pXWxhhWOxrWcsvemuSz5z0WC19ldShvipW
YGz8+7yvLBQDNGxau4op/rVIokBXL3PsvmtFaNoaekbihqKp9pNhBDe64w/LbCT8yCvUbJvWKDQ4
3Y5LtHDeLpDYsSd1GK6lNgeFR/TwvkxOiuIi03BZ5mldbUHKeQ4HqMG/ihKV3WE+5y7GYXUVDFaw
1ap63CUSnVYngvSiU6rOBXZ0F+ZxveQJz7Qs6qYL2CeFi0IJ7loPiwPevEQxGPcgzURIgHjUbj5/
vMe+TVZxLK5YKOhT6O+fLqnC8OBMvk20gs/l0DzboEYNoWwgnpNX159yAh4b4ey52exRvkcZf3A9
GYxZKfwxc5symGtOlwCEd32Tndi8fiz5GdRKdUHhjxrBhxQQsnwDUQ1OBuAtvimKsEI4ZP8o43s6
UUDzlGUr9Se/yk4cmcTx61Kl5YlyuD7ckDkFCfNFL6mJ5OP0NRhUXEKVodygdleTNY1zzjilTIn6
jLtylWQohciLZSIv9W4nkfrKqFd2Qm2VjdaAwfZQh/HBFVuMH7SxnOi71KA69QN6IJgv/sppQMGG
nTWtfM271WMiMu1JlgtCxcAANRPJVxG/Bydr8YLwW7uO7GTaFgPpVji6+OfphKG+bqK1RSzoQwkl
6sSrOPbGTSzaloMfgRcyP7I34zdUa5nCMs9ctXke8WUsxl7dxlrTnZjQj81Fb65zuDHqii5NMOdn
ri0TdQmpoV2mQbD+fLgcWxBNgDX0Fei3mYcZOmqpQ4AiEd2l6WQvR0ygHMYf8xgwfFCPJ0xnRy9G
vZIzCyDiD9tes2IyyhLGihKYKSfRadsZxQYZGILKJjzx+I5NBLO1lNUCy96HzW8yjsKMkFK4FehN
vbbgSXjjY55UL02IeSswTzzJj9zjOV2JUxIHWLxUWFvffxdTDRTONtinRUNCUO+ka3t7qnrYV9JY
5UIJXKMoCVMsHPElVL3AHX2UzX4eZhe2b8cbeFPjPdZyRhSGeNLgP3/Txz5b3rOgjET91jmcGPvB
A3EXsM3py+JFOP5DoHe3iaCZ/C9cxwLzwY4SGNphqbjulDEoEOW4nEQLqjnNczYq8HLa6sRCemzb
SnEK95o6/8U6GIeih6TuIcByG4TjQY3Orc9uqlzuI1u7SvLyLk2cE4WKYx/wm0seHu2jyUgQ6qip
q/TD1m/zF7y/KFzNfZV3J84c4tj3y4mUJhnbR87CB+eipreNYhqslGlGH59Io/kFoIWwHMgnS8q3
/nKO3lymzMjrsJwFx4o2y7MqlD+khj8aFFUevZLA+FZHtoy1BbNB0FS3/uSQhQNqa5l6tb0ZrN5+
sCWzJlnxNaoJpR4AjM2lzVz/pfY6mnZAREOhPkV5S6CGxNTOli+0O/JhRhGuW+IFbsFZSxZ7XZ74
mo49BWd26lLi4Ls9bMDCAq3rDJGyOxXTbmombdGoxqMs5Bk108cmHE/hwY+94tmegWPQoth6+NiL
SPPHks2QG4L0QxzTQrR4Df4UYCG9RT0LUz8fMEdukXV9dhs7GHE+nC4dc7SJGRCJO6dMrINqNC+y
gB3aGOXgUittctEhff/8mq96jYNNKNobnYfKEOVoe/B1+cqY0JlNUtdMJ2cZ9C1wqQDMTCZGeRbk
SfJQ6CmxogaSrVedsh2QrJq2E1nzaIm2St8jmT3xo44UMVElUPWZZ23YCvr7GdQf5FR4HSO6njz0
bADJNqjSxKb2YAc7BOgt+FKQT8lk7fhVsBzpySC/NrTV5z/kY4CCDVqIkw31II45MJXf/xAVaYSZ
NmGKbzkStEZmcXMoSJVFYJnJM16XtYN+I8/wWdQAHykia0pKH5Wo3u66F726GUdP/RoQe7DUm0n9
yrY42wY9nxS2CWg1gyO36HJfRhSZTNnd2jCjYI1g0IBAkzUuXCZrPQSttbL9MzB54jYW2XDFsMWJ
MjIQHgO7dfaJan1T2zE+cTA/slbMPG486NbcoT8sHFFui5KaBATXSuLhNsCf6w7mED6GGvkanz/r
Y5dCfYnWADc6y8bBqknTqSzTeVlychGsitKeLT1DEe+dIPEfP7/W63s7/Orn6q/g9MoyeHj8zxQz
gdkVcjiAQgKmioYxjo/J0LZeAVgkI43xTMtV77oZ9P5S1xX/Bi4akcAiKbaQj6u/t5L/xjecwDf8
/Un9L0ngA70BmFZePf/M3wIc/v5vfvMb2MQAmhdsI+XrIc9mKvnNb9BUBxYDFmyq1fNnZbFv+Afg
ANphjkWBqTBbiM2ZQf87ElUAhMCgPmuwfoes/gnA4VWY8OZDY0Myb0wQPlHlpWd++KGpaVConjIp
ZwQklZGzAcNgj+3XqgNVW+2Bb1scjWLWoSDaInEDBHQunCTt0Rs7LEzNQuajUfh7w/HsWFxkCq5s
c1woTeCTOwzqtQqpBsQRrpvtbMgMw3Pp9x2gFCy7kde6XjlxrXtVwvqhZOK3eHqDc/J1aA9hsLIt
ZRHYSr9UOtPO0v3cNGuXMUC1EMcGthX1m/4ayIiRCqjnLdJdRFJr2/B7GCsBdgnnKgybdd84Bpls
qQ0pdynbTGS4fKsJ2wfh9l689GVOt/7vdeLfo+bEqJnTa1in//9hc4sQP/iP5XOVJ2FG3fkla8Jm
3P387//8/Z/+k9Jg/0VHQLVoT8H+eB0GvwePLf6iBj9HCpPZ8ff/83vsCPkXzee5qSmI7Pl7WP0z
duaxSMgBI+f1HMkc/ifwE2deXd8MHgO5IH1aY240mcAbDvd8eNDQw8KXpWhqAaBzAr7LZZbhmguy
stiYmW4Q9uhH9o0TCjCxepgBrsKtueqSwIbZJlp4a14oHs0aw0tu6tltV5veEyv9cF1MODRcq5+k
W1QzSZWDjDwLFdKBrJg4YcD9UNxWjTJE9QLgqCPO7UQJLmMtJ9MzIdVn305lUq5L6EXUWEcMT8u4
NQO2zV2U/aImClsOG5mxiUFqXgVaNFzHgWcslXzolDWWe7GvvDFLF7yCLFopaMWDXTfUsLFyNn86
sWXFstGJ/mxTIfY9+XQ7ZwjZ6A9J2X0DZWo5qzL1mheuglO4MjKHIIEWLxPumpIoPctMCB0dpdgN
3v+wdybLcSPZtv2V+wNIQ99MgWgYZDBIBhuJnMAoUQIcPdzRf/1bYGa+kqh7lZbzGlSVVTJJRKBx
+Dln77UrV0a529X5VmijcyF4F3tba9HL74ILDsDAmW7dCiTjFs9S/La4TsvSZIzqU7NgoSZ7cqKa
aBz1qRr1/BzkAK3goKc3Yx9XD0C66ptOSUBWUzslDpZkE5V8nHpMnIuywOatG22th0va+HdTzudq
XVyQYWbEMSxnGG1TSK2y5uktUPAS37+NC5hh+NKkbmximvjVBrl0TaBaCYpxIWKsIQsvN9rg1lGp
SI8ZLJ8LxfnbDTW0PrBq7X5J0/GY9oG5m9KB7AjhVPW9YbT+nWZzt5BNWsI28wkSxPtKJSSNh9Xk
dRAzVwfzCCKn3qtvctkO2v17hqvrZcYlcTZjBJ21tzcCzYZC/0GGgd0b1s6qBPbepWyfZV+bnxp9
tqFaLWS7Rk7iqDc2iP4Wl0znhj7xaHdTAyVwnu3g3pQiuZusZUq2wSTZbjgDsNoY4jILveaYmy7V
xld/ARKdKyM4Ng0y4V0/67wfpqwCUumBmwQxO5vzXsS9dsS2CfFtNPHdWPrkV+AIrdXtmOIFGFG4
Nf0Zx7qTH1NrCm4bgrnI/5Ku+1gZM5YgpeljQtyGrQFozLKajppryMXaJ0ADghhnKj4D3kacCMTE
jqj953ZANbemMbdR2rhWzPXRxiEEzN2343Z9Xe4SShmTN1Mtte6yc5tePxRtO4tPZqOC7pL9ocM0
htvnsxcn2j0oYBWR/nHtleVwJQYcyIT6neLASo5Fjzr/a+ZosCZDk86urV0mpe5VG88s9EcEhQIn
80ymJDtlfI9QqXl9pmFnAcDkfTg+ic4UGy1I62uVpYgAm+6c9UYKfp7eBbwNhAphzj30RHZH4l7w
eGsPYIbjfS0lGXyw0+Ex6L7RbERmthvMyfCIO4zQb2AhzOJi1gWaqqE3+82MkPxK8/XsUPe6s5mD
6gzc4thlKj5A21FR4NfT5doK33qTKLZ2RxoZkMM9OnMNUygrTRHLqI2X/eTDRSArwlizhb2TwmTT
YQ/ZeMm497vMeTIk6rSs7/twmfv6ZvT1M3QcMxxg7CNmD9JNYrckhxQxm4jGTXZxpSKVOdWVXjXq
G5OAk76Y8XMr8/GCnmpxX7mDf5MNtWKAQE8KMPxwa/QUZZhHAYIDdd3b7nISOOD3ha2vhh5V7AiA
Aj2r8VtGjoFWSGwaGyiwzzUsh4ja82Zp5DXh6nHUmOnAzqOW+zaucNS4mn6N+Wq8IaQDnqGqvwSs
tvtKGP5WQK7Y1bLLIkgIijaI2dKmQDtcDIN2mZXCIEt3Zb97yUuNAZMeciroK88E4QbQUAooG5/G
rB0v9DLpHrNeMsp1R22fyOl7v0bbkog5bzs5Gg+DYcYvVu6QSzLFoEfdzCYBXqNRc+jdekSPVdoU
gKTf7YJAvsfLINxr+ty+9GNAI5NGSGgPMHcvljXuuVQC86ddcle4i3eaVVshR84XkW39VnTnAAfl
U0AvHZAH/XTevelpIan9C4G6dR4uk8g/N15R7oyeqWUsQPhj3Qv29TKQUTzG+ic8u8h7yYKIagbV
p8o3iRZuEeGXVrnmofYVsQiTBgMgefKSttQjI2j7XaIW90SaBnSifupy49IhDe0Y5FApQNtiQyo6
AZQW7iQuzRaVL/5bPHpOZ9cRwECLDE+MgkuZrhapBrqnR5LP3iP39VKTCfjiJumJle21p67R1Sfu
uIqYh35srnRLnt04q++mpdNPFmrpzSovJbmY28DGRY4zNcLYaF+YpowBF9raQcZe9s1SdvmtL1en
ZmqV5JV28UjMLlr1y2plq0XZ3DobqKzGYw3+/JziVn2b/D7ZNkEL8jQ2X7Sg/y5ElXymH4HPY66I
B7CdR4idpI0uCtWwRQrBYLDOLXMbPybS3k9W9kIO5ldyEZ39UttdSELCEFli/gwmM2AmUZsbz5Ov
bYksebD0A8DxHHyB2XxLCD0J80yrUVta2QVOvqqOzGW2t4sbG7eFciWxeGN+VxnuqUq66lgust/S
atDnkHgg0YEAlti7FEyTUzKDOmpKYLFZSljQhq0U+wtQ57A70XZceEa2bFZgexsG6+KaO9hmU6CE
UWdLBeFes7ZpFYtXM88fNNOtNxZwhpfU9MRFLXzvmzTkuR+M7zBSGPgAywg077kqDH3TOvC3p1z3
LoM5Xo6N3hNmYLXPdbLQKQv6y7HKY9bOptkO0ErpXwwWLfG5PFhDc3BmUNaZazyKcc6PBfd8WAmX
mGMJjcDMujRq9GxPykJzWXfTvb3gijVIGMAxDs84zZa3DsRYREpTfR/7pHYJ0KfQgEtSIJgsDFvH
BdQyV6rcIcsuQ6n5X+PE/Gy0Sfyst451g7qZ1qfv3LUG4Z+m85XgVOMgIO9uG4CNV9Dh66u+Nb95
5Yj913hT5D6nm56PFBmVGi98WDihsvE2i5YxyQAres+OxTvjdk82aTFmO53d441ZefGtjOtLyUVn
7rBHgHNKZ2VHKNO5RUkv3swYxjfSyIyT1WSPU96455iuz36l4PShZ1b1uU/7OsoIGPUGl29HUKzN
K/2otcplPLw8dTBW181ma1Q3RL/i6RmDK6Y63x2RXLRmiWBT02/iUd0shQiLtCOmQXlh1pQvssAm
t6jpYcTY2RjdTadVUAlYT/nDUFKI2o7muc/ZA/aYB1c/sOMX2DkdSzirB9B2jhUkqqNbthWoYBma
s0dDTMvL5RZGQ/5n+/2/hd8/FH6mBXD0d4Xf6dv4P8+1zH8s+f76pb9LPuMP3DaIsdchFdK61ZH1
N/CS+D3i2/DP0/F1HNtlkPJ3w4Q4P0o+tLkuCi16I5RqfxV9tk6cX0AvZQUVIqvkD/6bou9DyUds
PRUn01QqP3owH9vRxoCTS9eT+jD4REVFeZU4Nxar3em99f7Dqbn9s5D8EX35S4efY+HQWXs0FHy/
iEkGpWtL6xvVwbNG47QMs3EiAiF4mjkDR/KVgu3vj/fLnIpmFEhQIgDx7CDP+dBqlxrOisbXOV5J
8Hs46g1FZzYtxqmDlXKouti1thZbuwcsNOY/DMl+GS6s1Tx9bFpJLprXj42oVtPVVCtZHRaSl99o
USs3LPDQHGdjmc6YjoOnGObeP3zl/+UU49fBsOauQae/zAA7xu+SHhNBByUVN0CC7m2oSgH/XMjp
NtGBmv7+HP9yQBoP6OK4idwAtfxHT0OmaxPZRTK4SMk/uvJ80iFQQwfb0re0Fyse3OffH+9X1SI9
CrRP2I2R3jK3+dC2BvumL0k8gd+rJwa2SHeUebMsLWkX/miT7jf3wjj5BRpzb86Nczs41VPVNN7I
Oplj9U4gBp+72YRhIgenH0IyoRWorWD6PJv+P9wFoGg/PmBwqlHZvdvGEFJ9bLNjiCZou+z6C8dj
rAKF3XTiK5UUertLaNFtyjYxxkujTuciCfHcwoEGAnQmYkleUNC77qVQtCHKuXFeE0tJN8QKwL2k
YjaZJWycEy0BksMHnQSnLdEKxqk0dc5Dm4O12fRURmyepTCRFJmLv2ucyThp0tPktvd08m+1eTob
HXSjWAR0FBfJoPWLP1gE4blygQLCW9jMrqS1titYJVxYYkMeXBCSpH0i2i8gx1yaklsuzlrakGBu
yNUl1Tk1DMbdTC/WgHKRTdcdWXz2HZTC8QjloBCRi0YlpFtqszNZFwI5k9AWToOabrWxm26DvJU+
4W8tGXSZ2UAa160DcuiujaaBzTdy2eFWV6qmpUB8gYgmPQu2mSGdV1/q07mWhWGG5RA3z1baTWet
1fAvdQQaiUU4r2QUm9WhmoPpmb2L2UNmMmrk+jRmzr0t+aYguZi1MpFhG1aJ+MnM8lxuen90Xoue
80igDOdNkirQB1y0xW+DJ9q+zqurudMZxnawba3RsXZzLTo/CiYNNLoa4un8572aZqTORaklxv5a
5JN6K7KaggamavNM2g4qBTUOxRJpFNLpJaZCUR7yVmvLLmTE6PfbzjbTT+kwBk8+gW4EnOU9xNpy
trlPhsq1X4EzwfpPGh5+Mn2OwSyDp6YgcIeoQ8Gdwc5HIxNnqq8kPvoiBBQw3dLQIE5jIPBAUCWq
5pkUVVo5SZ0v7W7oJRcpSMF/sS2k4zY263cdsdaHflIDCl3Pvw1LN7LAw29TeECbwIeyErVVoJ/e
/50ujquoBITIurGkFxrf9S71umEzJkGw61vFDQxfzsdWn9M0RGkfx1eGGvQmGtTYb/J28gPwn54h
rbBjntaHXUGlf+pawgagPpW5Od03cOaIBYvrCchEAfEtjC2NX6gKYeiH0eg8cERJqVXppVKd0PYz
QbXEvDCkJQmrqbD7pMAJMGykgFiO5hLMzyjExrdhhr4JJEgt4nacNXP8pDj96V5V1bBXZlqNsPfy
mqJ10KJaz0UI39PhPKuHxorT7SToicRwUXbE2UVt2k6H0WrtXeNn1okQnD7C9XcR4xEHClpPD27J
VjRtAEW54P1PtpO7kcIc/BnNUIsrcnbDbp6MG81Nu/OYtioJu3hwXjo7D2zuLzWSORKI6WogvOPC
9uukDFE41/DT6+Xkyz55axXLplsK77ISqXtCMES/qScrkMy9seSCT2teN+L8NZ5k6d4CkRJroLQ+
ERtubsIP426iYWgPiuAqz4ufrEp11cbQ7EeGJxqtiPa1MrzshKrRsS/a0WLJRnTHTSf1gVtqzmnW
pQb/h6iCfjrzmuNeNgFqkKStEUY5LoSTzKprnh2U6k8Af/ss9BK/dEJnGKbzMqXx05Syt2hso3me
VT4VFPrj61RTeGcUKFclmSQPIPEy5vsLD9Z7qzbW6RAIxuIHv1lJIwHhXxteo/WDS1OAPkG1UXyN
ZGdQzjswKxY9+ITqyHgppaahjkjt3j9YJY26MTIaNe0sqjhYe3T0vyzJ4LioRvPLImjiI/kryS2I
tPSQ+MGDB4Tlqejk61xO6+ovjCdVBv0m6zlPU5CxzjuNIQDANOZLr8U9wSvpqF83wejdA0XOvY0Y
xoNj9dqwFpJGxHPpgaCqpb8LKrO6mVYrAukk5lOZQq+tJ0UvaSiJ+LBns4ViQV99CEsrrk6Vp9lf
CsPi3294Y8lHJyU47kvgj0KGbdvE9W7xwSFSFNOGpSOaa8eyED2nrqSrtXRO8nnGwHYh7MqHyGXp
m4yvtPeILcojEuvUcz357EUacp6O1ii0KDcGLmtLG2crCmWzWNhFIk9I0+fDTLLwCfYIr4WyzsqN
VrjqTS/IeqFzzvIGXo+bpgUYelYJlKFkIl4VxQD5JZskrSnszIC1tHVN1vQs4O8MJp/G7UhSUiOX
JiqKgHUQ1i+fyfMRtIjG5h+kecUtOFnknbtFI8pNYuas93Kg5fre0iYqXSGLQMdwDJpCizIfR0KY
8TIhKtkDOAmQh2fJoYu392be4zTOyCCJF/t1mZE1RO9LoJeuwEoPiBa3PvlA6S0BvRjl+2a0j2Pf
63uvcBiySPLB3irYck1oWJI7wqS1/eoVvB9ht7FOl3gG5GYmiSUF7oKqgIwo6pr9nx/LqBxZ7KmX
2UnEmsbry5Os9m0h5cUA5eu2g2j6UPpjwBiiqOZLczTRI4X9XNrTteHCfo50GdTPo9k2JJw4A59a
lA3fdRwWDllJIqmwqzeF4m3h0pwqKXYxv9Ck9HW4mmQY2e5ln6uMMMbWme9jrXae3dRgYZ2llh3H
Rk4EPhZ9pnhlGMnD6C0A4QhRdY/2gh2FddEz7ota0y+bPtW+d7JlJNWPAQgNnmJjIzQveAKkxm3B
hJY3eYuaFeckPULSpNYYRunZYH+SSaxnlEIboplDanfUg5fhhSlZqkhl5YoSnchl6kvuuEJxGTWD
gU/YmYsOKNpRSL+2hU+D54mmA3JEzhNby3vXElp/P0CsB+YrxjRJ/XOR47zjVdUEi0XTN6HjvptB
zSXGY+azW07209g5IUKQ6QxJyQFubTO5jYtSbIjRIWTKnc09warsQTwz1UGLyfRkkWsWCS2dt/yn
3Uy2gxglW5prLn97BneXHvIh1T5PWiAugXau3buUVw9aJ4JmXRrYk6ftUGM4fI/W3VQIIhH2B1f2
rOKoLa07kJViY8mEyDQ9MTZyMejmTFN7qAfY30lXGGeC9uKaWC105tkgRWjk7Eg6t8y/a8J2dv5Q
xxfBUpci7JhPbHgCx4hV4Xsl2+9aMd8Ekz0euK/ZGPStTt5wo9845TxsBmClLklopHo57Za9cXw/
uf28y3iJbrI2HbcTeS10u+3riUbeHVeb93I1FZe8+aBYlzntGs3qIB662yQorukKg1LlVN3oc5M8
NprbP8vatE71UGZ1BDmEDeTUQporYPgMt1ZpnNn5QbrUYOU6LsnAljXgFYB9F2SIsCtvtGPYUdny
zWldLghk6STfoW0Y002JNns1P2tDE2m8gRUcPaCsrEc6KwTvK1bDLnvvcmkH15pb8nLzgpu0TFlt
hCu5I5dhlbvFSFnV7ZyPmYgGtt2b35dRa5X046QXjZFHweHQWMB+9IvdbxnMjHAsq7lonPdN/zDR
HZTrxvf3x/ml+uFA6BPoZVD2445Zy8cfJNuAHLs+q7vmoqhWxmuP2P2hVZIBBlh5+Oj2Wrq8L4e/
P+4vpf/6BbGTMGinK/mLSZOSvLCyemouQI27r51W0otXkKV3Iyk2UCHLaj67tLBZKYZ1l/v7o68C
2A9nFwHMqrMOXD7ER/PRrDK6J4aLr8uJKUAWX5oP/rrqZp5ite/wHmKmaSRlybrzBkzE4v7+Ef7b
sfuHjh2NFp9e2f8t1ThUb+L1Z43GX7/zV8POt/8AzsDeEoQCNqsf+nW+T0AN2iIXLoaP19uklfd3
v874w8PWBr6Hct8GaMMD97dIw/vD4wfrrwV/yaL+Rb/OfsfZ/HRzoSTnU0Dgttjhoen/+ZGioE/F
ksKKgVc8bay2KF4dqqMEhLBuNiHZcUALZzUvkWJXOEZ5YhpHN5UlqCZSKyMDmOo21sXw5vVGebPE
U/USwE+rITbmBDnzW+VmquNuV1ZLBZIfOYTuGuaNFKPbreu9db0YBW76PCuTcquCAt+I6997YIXO
cuqHG314LRnXYmRI86du0OVzTZCpxtJWVMs+15vpVQEMnxgyavMC/zUx4w0eGwhOVucRP924bf4l
hTOcwJlbc+FmxlDb2pzFIUftoHBrBT14MIAru15nY7VxJK0ichlQt0aSkbsRZtRS+5aUPlDgaZwe
rcwb/C0IIrGy2wrXinItr782qmmea3I6T72aCWe1yIVOAjV+hZlbPdudcIpo8BPCA8e8vZuJpHg1
U2JJmT6Tic4Ub+jXoAKm59Ek/PG0OFN96wAawMPlT60MZwhB+4Ih4sm3yunOLqx3+DcRwvXB80bY
wm1OvVf1eHfseT+awrtdhb/0RKzy6wQHLbSm0r9FdtccYihA99Y8qo1QSm3tcbYIYm1Iu6y0vLok
nMPbZPPSX/nTKOLDooz2ct2l5SFB7kESCqf1jr5emlUkUSI/MUzv73s75z3eG+MCx3gwPgsvjz93
WjMdMCC126oKtOO4mFnYMTGCwzvbSHWYQC2J0X8qQP+0kROU8jjGsr1CBzR8DyTg1pBZmUaKYGGv
OY9VsW1afLREcgUAOxFlD9eFNkmY/W6fv7ZzVmwT3sTOPhElW0gzG9UL4FHk8mNM9UGqhpXcVsiA
jQseF3FOm9z6ZCaluAsWh6PRDJD3RmNmtA9S+8oA5k4UXF/TXbBI7A5nBuFmN7QXI9Kdc5KWhDuW
2fSsVYm8JEgk+DbK0ZM7lwm1zVYbJOV2bNvgHGQuDGtFIa59pl/j3qYgXpkyMmyuGPIt+VfIQ5i7
+9TMt4m+lKS+dwZbKaPiXRfkj6Oh0lsPVdO1Mub00pPmwGa7HttjGlf2RoOvWZIrktUPvsVuCLxP
Dfqm5edGndjX7WD35DwSe3fKKo9UnXAsecqhrAJDziDzEv+w0pfQuDeXpHLr/E9NIvmfWKo5c8+q
Dia9oOmmQ2YNTaV1y0U59mCmByICzvM4WPNl6qQZVbl7a/gZuXS2By7DondHLym4nwqenq0ikeE5
pi0RGkU8FBuvtwMV5Y0J57tUzn3fO5BZZ2F0TDtnBCmV0E92U07HzmFWZ7eZEyoSLiNwq0hu4iHH
f8TUXPK8nGM16d7KqS0ep3i0yqPbd3p2661zxgC409LrTCXVWMJiIwfcOZmEbl+MvXwCLzzeaey2
8w3RkePBksMleGP3mphyuS+73NwU0+pV64kuaWvfPBDu24Y1Lmfw1Kq4GyXzcMaHE7jZTOxiFKFb
r+FCWm4QYtZgg9umJ7J5w77s2C134jhk2N8Ff8nSIDR7cbsNhPnsxrB4nQxFRGaG/aq+MnxD8WcQ
fE6tsp9S27IPsZI1fYJyIs7AVzds+5+DvknISrGCbT0O2nW2GPFFsq7Wc69/qoyuCeOEGjuf36Qi
KGbhHMadfpUJs5sRE6zwdZU+TtY6r83qJ9+bvQNpNV8drhjdJvOs0/jbxDgJEkveuGOW3XZt9RlW
NRkJ85UnZn1X6vU9me4wySaPmbdOHrE+5sPGrApSqfqp8S9oOVHJuxVE6UHRPVhS95pEEXUpLXXV
Id7fAQcf9qQC2BtDzYBr8GvpGy+geykTjNJ8vWZ5TlFYXQfTaO+gSoUmt9GVy9U+6ok0Qx0b41kn
b3KvOZW2t9HcR91Mm2qmwYwPpDbo9FP43rXzTAsQmB31vuiKuxxe8Y0byDevXoslkRhXSxm0xIGM
fhk19L3XZbZFVuJz+z14tAY36C5rsLSOSZtHsU93k/lUEMAOStmQjzQY+ojUVnUiMPHOkVrLIwHE
RQ6DOpUyLyPJYOceUU9855gxcSyk36Ag1ueNxWUKYn3coN5IX4spfgXT1d6ZFIu3JrOGKyGVdXZF
UN33I/3rznIvlVdWMM24dehQfUJih4lT47/SbIojuCcUUrn3daQ/fva1wIsWQkR31rzQMCXq+Lur
aOIs41b1S38cO6TzdEOUfWKN0Y5ZJ4CLt2nZnp0iLTatx5DY8morcmKz2QeTSr/apGWRuFIrFXl5
f+YmLE4BVfhttiKS3cr1tsJd1Aamwa1nE1pOYIY8lItl3RbQLTYatfCNAyfMGaS7bQ0tvwcYbCJY
8XAMwVXf0XfJDe6MlOYA+4I1adqrduiqwHKjN9/TKRJXKKODS0eN80UF6v/gdrwiSWdxD1rBtPbP
Qui/++R/2CfjMfntYHvzrXglp+bbj4PtP3/n77k2E2r09cygbY9MTvaj/5lrO394WHiAuv5/sf/f
WubgD/ygaJgBGODyslafyN/bZP8Pm6EwCmjX+Svj8V9skwHtfajBAoo/ZswQ1+A/sFn/MPzNsyHN
jAV454z+8DPbpqrZuI01klywlHUEY77sdk073yId4vWOuCJidx+gb9ObHZzkCpY1YSOfY9GXpKFU
dNxFoI/fps7VyEtIswjiKLLkpGNTomk8asWLrRE5aqFC3lVsIfezpSdbOeEzCzmJqEVLx7nP6PId
wSEvpyJzujH0exLcPMKJ7CjOSnkJjSzf9DXiXM0rEE6msg2ZoklUvqwtbslTrU1Oth/5cCa7Y7c5
EBkQH2pNducKI9ulVOIl81rtsyhKYkDayg3tdqr2aHKRYSWNFZIs29wsE3Gz5aTu2N2+OThUwyrm
m0Kzv7NNdJsBi/YGJbMWZgmZFXqSf0e2LcZQD7qathGGNKcRZOW0XUN4OEdPB/POtSY9FF533dUt
/ErTvEM++ICM5dqI0bykU3XPgMw4TiPhE0VeISL3kauafnms5/Jo+83nGOlVBOtlumSZfgnc+OAS
PhxiWLpD0vhCrBBd/7q+nzJtgblfgRq30hSRY9NTDJCkjboMpU/wMFnxFtEareLYXT9CG7oOfzpo
J2vvLZ5OYIem7YhcrO+Z1BVP9dzbT8ZE0pJVoTmi+WTtwExNYdXBs08RbquluSWEkIxbdK/rFue1
tg350AR40FMR0ypdWXEjOdq3BZLv2F/IDnK69mYeUvmZjLUHV4l6X08MMng/JkeXgKbtAjjrgkga
VMqF/1gsjcZ70xofEztGaFzWinA0EjvuzCDuv2p6K6vIa3XrjlRy61SihTI2o5lOflin7bIt0ure
0oxpa8kKbLVZW2eKrWCnfKYalpW6EX1OyiMBCzwtiJYYyol2KlxuMhuSxjDCRFAMZshTmKwNbs1G
a+qv1tzdfjdKzXn07FFc2aWrv9h88Y2aO+yw1ENi43Au653hy5ikDSTLVyNywO5QZ0RlO07Wzd+h
Zi8awTdkXH+fA2+8Lkxppcgd7ZzECmFJtpZJ1JSZcf/fhsi7y+TPhf5rDdxFzudviairHxftd8XB
/90OeaxE9+3tf+671+6b+uX3/lrrXTxajL+gYbF6v6/pf6/1hmf+gbpp9REi/qDh9R/Pl2fgaLGB
ZkDbMtZWyV8LveGTAAxPZnV9oXX3zH+V2Gv9vM6vRzSQyay8Ec9F4/OxHUJenayMMXe++QaxX8HW
bOwGEbDeDGJ5cqhH8leWZUftqpamyLpnIeNiwhIS61+SCgcHA1pzyhFVps5Mtz7QKkpEmCzqunBK
1BFhnU9O88WBg4GaWHPdImOYirfX+OZNLBnnAi5L8QratIm/WkRqu6cEIwTLbGnQ3ygiLByyxI2i
s/JvEtAteQOTxSnLo+HNLR85KUtjvjJLq8q+a2pA3h390OH6X4RXP3dhbZQ5gYkVY6XVcfloTP7c
MiJ3TwCQTP1v8VhXWXvRlXZhXxSMaqUH4TfpBAhd0RTie6Gjb453vz/8B/cnxwffBc4a2yBvKmyC
vPV/7AIvGTMcV3fFG3RGi25rV0P4XOesptZmOzmNlLwbmXaJTRiQrS1NdTva1qxM9oeLO1qYFtJK
EQHEO0UaJ7p3LT/7/Yf8WchksxlZvancQmSo4FRdBXc/fsYpFZqZkq725kLUAf6VwBT22l3h23gX
wkp2rvtClm78T3DED9dmPS7bKA+9K75Yuo4fjtv0c+2RBuW/JTP3HKoNnUEa/mVCUJCsZaIXNxVd
dIp5uGs4y8Pff+2fW9Xr18btRQMUT+470PhDgz5xBqHpU2q9sdvwSIN3RmiErzxIGsv2IrziJDSj
Nq6tvJ37+1zpOv00OpAFJ+XffhJ0gat71AePawUfkdMpjXkylnT5Zrsjj9xuNlziIHaOHClitsKP
bfdlNfigrFZAc9wXyixwwdtB1HozHn7/YViefujgc1qcNXABY/TqxTN/YdriC6Ujmlfx1zhYGKDu
6xbtICO3uFTBvJ9p5nOL/P6QH8gA6zFBs/CU8KAik/xFrpjQMnOCptO+pEJ6pUYsULo+EOVUpwpU
4AgSwI5EqWa6vBNWa06EI/S0vy8blxyISjNkdR+UxARWm9appXku2caqL7//mD9PVtjrM82xkVWC
MWYNx5H483PSjzHSqnaZvkyyk9wEep/rXB99Gi1HC+m/YNtqTJp1PDTdWK//I/Ah/MP1+eVkGdQc
qA51OK+0TFjafv4YfmuqblZu/aUqiAdmBs/qtSAmm/UOjoIVO6z7KkGq9FpismFFlaQRGs4FSY4a
3QwKYet95Z9TfqsSSzFcgXpqqMR/f7reoUT/adev54uT5JloQOl0MI/60K6frLEiKWCxviDYczVy
dztwNf1tu3SiqaKxnVs+nOaVAz+r5xba08bPl1m7H5smPqhAFhBHyIvR56sybdGshoioXPJPe5JK
irNbBslS4pmggjcjU8tmoyJeJSj4q7mIaWD+w2NqUCb+9GgwI2asxWALLryLRO7DisGdWYE8H5oX
z6mdzME2AJurDcmwQcYRGQvjV7RN85+rZ9Hb/Kx/X04aI/b5EUNvy21pWVAp/NMzZH9cxQF5sxlB
G43bfH12P9wW+ZSrMk5JEm4kT1G7tUg9tq9NI7XmK0v1M6eDtmOxoIaZZsLeepwdxL2x4I/uOWlJ
6bmQJfGVT1LrlXvyhbtuECYbIlSwz3tnvTy1ImAnp0NEgs2ZOIN8eVoKNx/psRfF+tISnH0uUF0F
Kf/QmiU7Eb+k5otDy8kwkIRq0ROyAfB2WiQvef167TCyCTYY7fvhEY1qCFLwp5HLyb7e0PnkQqvW
vUHXOGX+Oil39eQGgzSGe9uql+4oZc6+uyCdi1AdMnJLuPQ2L9dnZCWx/TToA1bIrecn7DOGtqrZ
ovz+Zv+4anL20VqDEHk3MaMx+fmhtPDWJgaSmBckAwrh3WTqXkO7us7q4rD6EVkofn/Ej6uR6bEW
mcZ7p4F398cjKknbcyyt8dla+vVmHHt7Xf6gTpG/tXMHTKAvQFcXbsLR7DuVXL83M+Q/POXrdvan
h8LC0m16q2/bROPLLvnnb77g8Wo1csyeSiTIHZLEune0bwTktivVBQSJscU/VYvbAQ8YK06TOnWy
TfzOhMGGjnssBjQmCdG6se/eTxaF4BwqZsjDufM1XUStg5ftipsIfVqGTgTNgB3TAOFhT3Xuw3pI
2V0c4izv1id/wC19A3Lfw0Vl5dKahv3vT/zHdc23eEGx3eBb820toA4/f+OcVnc1tsp7xN2ms4l1
pKSRbA4gCMaQRBDbvkiNceK2nfIA1AjCkfedrfb/2DuP5biRNW3fy7/HBLxZ/JtCWXojsiltEKSo
gXcJJDKBq58HKvacFvtEK2bWc+JEK0SWCkAizWde43frlHYAWtrJY6L9dUrbfb7Qoseq01m3yH4Z
TGvfVwBg88PizZjmbhNVrzG1BY6F1RlYPcvonx/pk5Q3PVvMBzg22dV4gxQxP23VgJfrpS0a+ykc
M4e1NVIsWbmDhgP682Md26Y5c28JDViWOHvluqWIDtrmq5FZhPGW9tYftT34uFcAZoF7zBWG4f2m
n1Xr3yS95lM5mEy+hsYP1ms4xwsHjJOYHMienBc87m8e7VOUyaNBF3Fti6UCuJJ479e3NerSCirZ
zk9OCiASOT/RM7XATuXt99EMS7vZzFRslmeYT+v5WButxQvRfo3h+G6pfWtMwaoaUj0RpQqGQwUF
tpwXzrSwmzS5ETHFXESi191Nsm0ec7tTbGsjEQkXzHFj5W/kWBZDQYeNoRixADfG2AP4xZIAbIhq
XHwen3UrLBFa+O/E9t9kQZ/WKGrPEG6JtFG7wXaQdPHXMaC9CU3R740vUx3gK7w/h7d2BpmtjMks
s7T53bbw6ThaL4kPk4m47yrwS9T06yXNoiVq7XTwZZAAQl/xuxqZUJz9jA/eTxiR7RKFOsGw8Stn
ZsCrKWkIWdj0GCUldDXeBT6Vm2KfjG7IZsCCnB5E1fIpXQMqfgB0y0H18drSHv6p2ugqbFgrrKL1
daTYIjL0RkGjhurXXETTg9lSVsoPXllyNiFSsOap/zzaEMp5uL9EPjw8NWCHTcJCPuPvGRXh4GCk
pp6/ZOCTgTSNsnS6GAvyBNc9e3EFigQZ9ctwgytHVGR4bmJRf4HApaO9TUe0Y1yKtDbca+qStPV7
1er0u5lX5lEl0vW3Jc641btbVIt4qFu/Fq+KloW6dSfL1MsW59fIo4xH/DhQuVJeON2IPkt0SxnV
rK0rxxRWtG0agYhDgUEdTFcAqv2qg9RMguZbqsuJxTAhJohLrDY8+q17VMyl++hX4+ymsUlTScEa
jFRmAVDAshKnwCwgMkPpv1LYB4uMqdiddIm12aYfusLfT1GQOluvNvQC86i182cJ7DXZOu5oW2gj
u4hbb/x0HCJc7my1irlU6TGwnXFLS1Etl1RSTfNgKWq1+9QYwszcdWVbu5gPTWlpPNG00fqLHrUz
XhsgG40HToxAvgOb9elqBTRH203Xtoj33UcaGuchyalu7GHWhnW7icrWsbEqEMvQh29WXYTNewax
cdKYd45z/wNHVaXMuEQy1yqOY9L0XrglD/BAgiS1UeJNbQVGibmmD32gyn5kIVrPjLKGuyTc68Vp
J6b0Ave0y+4d3xx9E5iBC0vnJKMkz+hVe7rsURyd0lFNV+Co0pzGrEvX2ntIGtvpV1p4loZ75opP
Hb6jk034WQ1hrmBPG67fj1ugXksxn1Q6GFl+UHnNaROXkXLZYKcul95La0iExE5MDmUkMV3ngfoC
HqEFXzLOTqj92wpxcv4Yzz808rzid6hBu1xuaQe3f1tkH9nTRYHMZmofrZV/HkDa9OBiHLCksGCC
ei7qjJTOPXwVp6vU8ThUXnUy+/iyF+CsvfR2Vp3qgrsiMQpV4ajkGHZ3KuXaUL31C8fLow1A6bUm
EYjRA1gTpAlKR5cuygCMlAEA2Kqv2bX7zLs0nEQE1ZWV052lf1co7JJ3NLjVkO7aHMlnEbNlrbc0
T0Zl2jszzea835pdWdDDaEaT5uuLnUKl7fd1UUXRE15UfR8LUm9G1g5lzgkSW8gz8CXcPyELIHFw
BvbWzQaePu4yq3H8fZGpdcScCiZHtGnxkzIemzpYt3wXQGkYxJEaWybA0hBvHMZI1HyuOz9qNnoL
w9cXAf/jLBkSrlZlFklmY+Xr67E6N7O9P6xKr+PcuFFBLQnOO06VR6Mpw8z90fckNP1e5PCrg1iF
1ow3ax5mngSS1Lqyl3B5G5k3jJeRLS3QYpTJ9HVYBOst57zpbnn0mVlcweFX/Rvu7OsE8wXGmNOF
N4MSfquieh2aaULtNeeIDXvFPUzNwGXjj+cRwnH6NwpuGT/zdNf6j6XnIq2xkocpAG06WuyMxcfs
SZYh4iuDwlgfLhnnn4MhmTUi/ohxI2/B/5gEcPDKa+Q3hPH4MdTG+eN/DvL5c1QK7PI6sLuaG7Aa
I5veytxH1viQo0DIQ/f2orkWsO80Nx9JwFOQTN75RaF4MDLVyLylSE+NBQ/dA/ubTbN/G0FRYZQm
u674iN1RY8N3PIICGG1Kc16D3rRGeZ81GqQmDs7nEWw7VhD72vmZMgw9wY1gVuor6zjLcM3OzfOr
PU8PGiYV4+O7Of9ih+XH+vCaFh/zNLV+eqdnbgYKIJ5bLLizpwVEshwveFJnHd7zRFrkLLlLHnL9
FotePNdxAMwyu4YxW2/9PKDGohb+0lZO6wY7w8RmvjgtNDh1d0jXIpK5U7kEs3EFlWCtfMC06d9Q
Ubb7N7DzYJ02g0fEysMLaF/+7UAte/1Cmya3iN0JFggj0pjrckAKdB2mRvpppp5klVZpTicRDhFK
gI6VOsdyQDF8vHTOcyUvUBgIDh9DHoHM43Z07pR8CSdAy8WLLi855yerX3zzicitCPFL7FHnzWNz
SBMu7hVZS8qErDO1zYqCASUbXlMmT0GbrstZcr7ys3KWfhHuS4JFPV840VDp9gja34QZViHHWk+b
ZKBJdEICTvL5bOwH/iBo9KobgHL8d4XC+d88U1mUinpq+dUNZL6EooASBVe3srSdnv0m0WQBCcAG
ZoaK2MqLvXZ6mx0mFFklw12FwTAf0UaTRMMJYCZExa+mrwv2m7Rq2xIToHM5uRirTAAJyyry3e8z
qAXHOXZFxnAcnJ9rBkBQxYANCZooy7OTha0an3rQ3FjujOdH11EKk3frdHopeaIyVYO38xfTYpcb
hbsOn6W7ddZQr1qn+Ll+Gq4Od0CApL0+75jnNn8IJjif73Oqj8YmrxbqypGL8Fa0oWQx+/W101mC
T/hIuTCpoUINzKtzkWWxPADve9n0mGSfUrTm+I7lXHpLSMupGuKQVVKiTKyS1LeuyZ3w3wNFRx5a
l/66nkbadxTh0zIc2SodP5k584aZnabYk+utgydzZy0V2DIsqcUXFYxU71LMFU/5VRGeJcaFAsUk
8pvIKdYiZSs57q7BDTr+eE9fFPPunU4KFImB+HReNWwpXeACA9uBBPebmwIN6DcchhEvHyuvhafy
m3o9NgCcrtMNSqnF5DuPZDG2VKKd3MydCVkuZFqC+3KRyngUBNNUFRawhf439lvmlwHEiBEogAas
06hDfLLfk16uVaoqJ14lso5qgEjfcNLFJ/7NhbVR3fh+3yFyg+HNMBpI/qIeluw40ZwK0BpOZr0R
h5UViGcqkpgtf8HHokhTmqmzk+kHFRDb9O/A76be/jokIaWJgyjlVEexYSNr8rwg0OW2G8npoEn2
LaslpgROHElLMsvrIrLjiR8ayJUEis6U3n48yfld9jjiMDwQDeb1sX5uNxXiHEy3aE7X3YTof128
AJnWTzQ/q/dJYa8/A55v8IkZR13+SByqE/WOzH3tbeRoErGUU6LF5GYZZ6vDpVIF66qM6vU3H1OW
mJKdKIICza/OJfh1OzXSWOhZYONo2cIM72SGKBIkCLOhYA96K4nsk+qbdZWnBkQ0yvf0ifgDNiS7
Rb+YzG/XpP+AAlK03nmZ02n89nEhT6Dx89gzVYzHc8bW5MUSoGPWdNK9L88bFuSh9ZtRF1iL0UaF
1Bv3KHzhultAyn2bbLLel8ajBDnGM8OvKZhKuZ2uYVzmov71iLnmelvy54IzUGJnXieeXBd5Z69t
RqCrep2TQbLAGdh4GSzVepeBJWT2ngeEOvC66ZUhYHC2d2iDxWWGxHAQ/qbw9Smhp5azKkYgqsnm
5qP3/Smhz0Z6CNSr7cesRWavhwYJ/+1RKCzqbnrDXVcQqL11dU15v977b7K7X3O79fJojKNwgI0h
oKvPdVYhdWuoIaBUdd4aC2rA6/jTUKl+o8f9qUPFakIhGy6FR8mK//prWv8XComCfh4mhJJ/zhGz
1G0bQ0eECBRE9KzYkf1sfakSJS8miStcXtnH5vjPj/1rCcEz0RXj/7gP4pPlMM/tX+8lmXDlGVl6
j6vDjf8t96w1Hh8GUOe7pSV0/t04//2CNlB/FFNhDlBcjD7VLMpMmFZVg9EFwMNBkZac+KuuAdvc
x8r+5wdcZS3/krSvT0jt1kQGGq8ArJc+FzLB+bqgfSr/4WPHwI92LdrPkJU8b6/dIZz2RZcs4l4q
Zy5gPDXrfg7k1ng0hgURp99U5T4LPsCcWB1vOLxgZSDw/1nFY45MQwWz0z9U50WliOtY41qC6un3
eTjlvAIYuDMrM3I4HAgtjGy9kQIvZYlGVU9mv8ebEgH5jWZrmWO2+p6Psz4S6wa2JPlkrM79rO68
zf7zsH5+jbw4yE+426yYNBS2P79GP+tHWxvTTTaU6860/AyEusFr5P1shNL9jXvIv7ueh5An9r0o
yPifwW+BJhoBDi5vPo49nWZ9sTFhYXjtBnxY+j8qraFzAowZ6XYWhsNS/dt24KiESvSUFzfnY4kg
eX0bQYmp2a4BKMwj//OAroWzf9WWqM+iDcpEXUEpdIr5+68LUc2osonFK9EJN0TpxUFdB843Hyzw
b5fg3y/Fq8PJAgsJMn0UXX69VJ3Y9SwBBh/PocjkUR1hHtlQJX/XAv+AYvzlwagVcinkfeyfjfm/
GdKbJn2ZIM+Gg1hQ/xh2tqdXNIJE50a24M8aeuhxO6TUVldoOiIbUP+9dLTqS05rIDhp3JYdlZ8r
26X2YN7ViZem7RE5OnrCN+iHlpae48Sm5fR16HsoljtR2G4D27KSOFTHZmv6QKFD4VFqu3Kg6UF5
iM79vNInGXFuk6a2en1dptkEWZ0gx88taiIFUI0jiUYA4xGP9I5X8RGgoDqwTvvyHFYQoSPktvF/
bmPnVKNUJlu3wseArZvUcA0D1IS2sXFsEUyvbhpb8gFCLF8GN85QrcGccY5tOpqjrHazC9FR3ZTD
WFsLFpsCxY6tj3BfITd/ljx6jk3w++dA5mcERWdNMb7oEq2HeNBPVJbILUrf3nXoMBiPdUlWMV2Y
dCvyNK50PZBPUc+viurJIeyNnBt/Roy5OxW+aazFgGES1Fnncx4WqXlw+m1WypqyKxWYgC7DpshG
OOOxIdtUmfWmx5vAs++iPgIevkt738XWy5ujaWm/0G9YO1rEgNA4b9pxoInwJe+oNqM+ie6RG+0z
0VtWEdcWQed/zqSeQ3jh+VrZ36AWz2N4Q9ks6e4bTH9Ke1c0qIySCbNx6DFGF5Ve+q5pZ97tVml7
QcfSRNSnnWJCM0CA8ezOiboqo2EcUN2tCpWTTUehoC+KsNpwcM1qVG/QZso52yYuATdmFkFTi5eG
yoshN5htBERDH3tRTz889a9CpCZIOJqs8uFrf8RZFL7XOHFuxvXQOU8NDCmJBlGIL0nZBMZ1UEwm
Yfq1xU6WtgG3gZYe8jalMUVf2MTb8LGDslTt6xz9102WpurRm3Ov2M65Sg65iyxebjrLqRarjBAG
fA+B8O0YZ4DsJoBJYFIznsSXhEl9dBHSHjasvuytEF31kpp5C1XNgs4bVs54INmlpGTjTRBi1NGW
LMcGQZQrX+XdNnCzjLdrGqhrBtrdFW0ub5eiGs0dUfm4C2cTOG85+PX3DB4WBsvdpXCN9LKeBtC1
AyVosC/pccLxfZtFKrzHjrGnr9/l7zkKftsq61aCTtMgORj1uN7Y9X5OGrrATee5fHU4N7ELa2iv
+MpTSD72Bg9VHuw5S977qKwOpbYwZMf51dtnBQyQDrkyyPGUaJCTc9r0SeklfK3AbZLKy/oL4NZ8
Z9qjeeGaUZZvWsNwrlzKdHsxDs2PoQiSe4qHOXil0YneLVo95DNWZz3AOc7yPfbQeDYM9fgwTC4F
B7YCEKRaXjgDIjcbr1ZhnAQQh8OXfLKj+QQCQX4fbLewdq3sRtKcvM5mRB698EeI3AHKEIkhLuoI
OMLWtcbiXk9OSZ5Ut5feMFp9nIRZ+2oWQ3eFcJ55OfjWOkMTb+2hppO60ISz12ZQTieq38ZFXqIL
vQ3Z/d4tpVA0WlBZAokNrvCr6nr1ozcMHdu5tbyiS9PaIAo64IPLMjBzs6oDoG21Qm67RZX6wpcp
uq+m1eU3sxWwEZNSxZNyKucC7UjUFoXuxd7upH3pVVAiqfQ+e2r+bsokuXEtls80yHFLadHMN6mu
p2Drza2zc4OxuekyV3ydO01MZtLehuWGg7AuyzjIU9QVDImWAZ3pduPYVQPsWDkb26zHew0H9B6J
7rGMy3FMn3qkBF6E7mooIlrqOLEE8OyC+6PjGlJzY+HpbIldHaq7CAZqFTdobr8WdQd9MzXr56ZF
V7/rJuseN6Xw1NkIN0kc/S7gyrmvQ+jrK/gkArUtCq5cNBk3iYRPM6cSFHRooHBaWWX0KgyCmm1I
fAaRphj6O1/h2sFGj+NglC/BcUQq6w6cDtgOZDmf7LbpDhNaTIeim/xX4SRPijz5aenRxjr0nYsq
b1+nP2YG5JCNgZQ7wsD5cRQRQorC7enYlum4MbNpOvlR2R164lAw0MEQPUXNGL05mAl/KZCTfJuW
afkhmeDbKWjtaxdgwcHkpNj2uh8fiS8hsahmujLEUH5bzBYcOTLcILMoJ6M/abqcZSh1c1DmIfUg
RHyOAY2ZuBua4lB6UjyB7XK4/8m+sMzGQYvVGb5Sl+vvoiYTR2uuoscamZnLFC2NnQ7YckmD6/ym
QRHhQkhX3TVYtnwRmFZ/R0WVzcHu5+nGxY19B3ZS3VrOKC+1CNQpV9ppqduEzSHxa3dLegzCkrJH
dFrQQb9CWlbcL3aYPYWUTr5isz5+4cBPjyy2AAKwMYJh8vN9FSXeFR1uy4nHOqq24TI3DvNdNPsl
Ndq7khL8HSz3DgmtrjL3QhX9126UOH4m3rJciciVlwCVSqoDdfsldbAAYs+uwa8HZXi06PnFU7e4
t+GU4pArhfFuJDYYtKvZc5c8ipHOIdaFi0hJO7wqPWcKxp2JZmM1bv4luUOVpbox3Ln538jtAPWR
T7k9Tf0hA3Pv/qKyY9ZNdPFZXCeMlhqpT7zBP8R1WoN+/yWyUQFj7ZtqFFd9NNHosaDAqlPj9vWt
o/H3C5ooh0+sRQbnM+rEA4pLUw0zoJ2zyzovW9SzReMBQkwSyzgE0zAsD3PYCJkd1tDD3MJvwOWj
ZNRalZYo0IaYu8ZWQOQSe7VMput/L7UCXC+BSWARIl6OJOLjs5eT/Qn2EYFkj0/glDbAio7T6AcX
nq3NpviyOHOy8s11b6JAa7PZmVgC0xE49KjCim02DZ58jJDIKEDgpFUkNsJI0qqMDTfSj7kDamZj
I/tzj9e9sRwUiWYRm0Fvm1cqKnQT24I6/nVQsZ1uAcgt25bK1kWBlk/sW0gdjwjYDcVtNRs+Qito
GzWmrrfUaepyRWl1tlffjqNbhON29gsfJ/ZGQiLctSHtzVhas13vXEtW2RUSO5BF6oYyb7xgz95s
nHqm8RPIojw2CJu0u5RG4XWZUybdFjrXRyT9LETKQjMLKInhGXUqU9HRjpRegHqwovvtj/Z4Y3iR
DuK6SFAjQYnGoRRHze7Z6gzxPkWEJo7oEHuBFYHZRzpltrRjQrjMaGN680DRkIDJ/IfZcNuAwEyG
Mz7B7KQjH2hNI9f5dzahPvR3WVd12Ef3CBruyjqwgmzX2RoVs2sLYp1Eeqapk2PRh+5rOk3fliVL
n9Ks+5ZGnQfPvlf1owLbsUvCZPUiRZ6FTcIXtL+C5bKa7eoGEhCs90xEcdd3C44LwDRRMKm9+lHA
q98KAeFJhrnL/jqN9Xc0aJZ9gLPVBjuj5JoOY4gAth6wNl44bNy7aMicxwAAkUDNiloP84EJswEP
p96ttivvMXUfwt0QBOnV0GInIHvY2Dup0wluUFOnEPprHZ2Qiephq/bVvuwT77EpTWsXYZl2WSZo
S9uldpHnpWnZpgPN64i0aGvbyfTayEAeFm3byKEFHMJbM5p6RIlR8LgBP6jGUycUdhWDMjWyihhm
uv4wdZvIqhPYAwAi5WnwebjdTJH7cUlE/p7Q9+4PBf21rWBRogc3l+KGU57DHx+qCvV64gtuIXng
1Mn3EoZdLJsuey4grn6j8qb3gHaiQ2tG9T7oguLOKEwBWcfPXpB3fELOjoIqids+sJPia6vssYVD
2bZfHTMRF9J2oJAlQhdhnFMcvUg6FArK1KTCnaPeTLLr3BakJReTsvLvmJwG38oktV5Ky1FXE53b
rdf17cmhZPxM8d1GTzpaNJ5Zhdlf+0niELfCu14nofvdLddkeG7q9dRGO/ytRSgSoSQ/pxFKMbn1
T43X5G08iFyP9JqWlmJhoAoLswP2kQ3iMIV3jeec/ZZl2Vhu7Ip72BRVkOG9wPfGlL+YExkymKca
tYUAbwaAnAifc3xf1F07/oG5hZ/BRncc8xsHL6bIkQG37GiMpb/FO804oj5lP624AZStp1Ju8JyA
sIrq+pucwo7jgcxz38oENFSbeM4VrTtx2c2ASjYiJaS50oPs3kp71Ag1U2acoKtX+vs4zqwVFiV5
muyoYr5PdK2mDR25adcUE04iPWQyDle9EMwDG/3hAiFN9nWQjegukb9tDMKRcVslveHtjB59xthc
Ju95HKrqa9BNGrk1Z9hWptGbN1IF1iPdtTACFUQMt/FHlVUHRVB1we7XIJLUZwhk9zoi9ATFYbQ3
DrJ4eNUmKxJvrk28BEU3wTAAkcIkilcdHmxep306+bRS6jJG6XJEKWdNY6c4mXu8YWLPaZLlpRlk
U97arYUKBVlFUrKlRX67dLGwZFrNB8O0i8a99aWD1Vdp9bnzil1aYDTxZIS6WI0EmlKb12XW+m0U
k21rBAzkktWDjAP07bx5C9EcxeuNBM3tzttmmpO6vJxDKHbIxUsSMBh2E9UhZ6OBeUdyLyQGLC9p
WrotTHqWCm0U2DgOlrgTZHJ/3KfEag2aldKAyNcPevLQpizzutl5Pb22R0Tb6b0cOoBS6BaKGROO
4q6QXcl7cHFUyFEblJIeAOJwgsf/gTRXYDKOQ9HM26jLtPfi0WXKHs/FWqNbGw5jFa2lUdtKdHeJ
uMzaugcvsHYrWIdL8A7Lz9T+AVz1wnrrrSHKv6IBlxkQMkMKXQaZbVIonyOC7Xh8lhkFhfBqJKDU
N+idYncSy3SQfXlY6G7xtjjyirZ4c/ADn+qtV41ybi4dyeMtG9hjNtr+gF5w4Hl0Riic/s4HqJo7
F6aU/dyCQ8pHYhxyh7Tfd0hSsh8bUD5LUEjXNmAuQvcuYsecI9RixtA95GNQz3NHFXaikppjGQQb
Vrm7tNEuvhqdAnETUTto2vBqIfQL8YOu/IQu2JREndxYbh+5u2BeHPewSsk+d6GsngzQNahVtJDP
INazdnagTep3s1ntMEC/Z6Lctf6AtcYkwKnozQIV9R7CkJx/ouwvsAma7tC9no7UgfMr7OXQfLF9
eV1Y81zvOqcGrDVFNII7o3osECQITog0LHh+N93sbnSjyuYgRhMUow47hWsEQpXvHZoZCN8LF104
n3NUbkdnmR8GXH40AYJR7YhAyRCTovO8g/Ddsd4mdajfDLR2ZlT8UoQaH8IyL72typvmu8ANUGyG
YiI1aBZjIhsRhZXtCCfEcMS4u5zeU0OvFRciaqRbljJL9/C0psTY19IKAefYaKvEiem27c6dTXxZ
hzb4Wk1YNELmT+y0jSko5h4ZajCjXRD6ptzapifHF6APwCY2ogNlF4Pp6CcCJMsGV0Rx6yYl8643
bk8cfq1puGlsDqCsBqVfXRgpiqADwGvIFWDruhrohj3LAZNTL6IlhWnaAd4CLybQqbFBabs/IhPY
F7GkYPa2AFhgbiTRvTTMlufExsC3UKpFwVlvVwM2tHzBVvwwAC9RPCy69MpgGx6+kVyq7D4oauzZ
B3BM+ZEIBi9YhM7zN7ZIZz44k1s8tMpJroFJpu9Y4DDyoVo0cLVEUhlZllxvutxUT6H25J0SMMBv
OmhsdIeDumU3DWBD69KLHizKhyjVFa06WRQt8q0CG/OHclx4hJjDu8fGLQrgicJ77JO03Y92Y774
YkDaJgCHmIlqAaE/LPMGytF8A6cSqqwthwlSV4X7C+LcUzSdUh9ZEKDiELM3aaI0txvBAFeCbDju
mmC293SI6LPCq89xWJmcia3XgO+AzF4XAC900gEjurSZh2tHdvIqtS2U40wv7YI9QIjui0LZA9Tx
2PCUoAGCbygKhkhgEoDf9sYa8Q6hiwYlMTX+jH6ZRMBRSoytthzoBcgryiV3iGrYw2bxu87flRMA
u61j1vlu6TX/JvWA0wEbqbvt5OCcO2RI6SHtEiN1OH8N2C2mSz1iLLut+il8GDwxIt1reLidGGB6
Lpzabq+dKrEvw6wqA2BCCTokAvL4pWFk9ttc5eWFNroBpb6hiMGA2a+wYmRDnwFTLuymhkLEaPTl
81aqGSexSoRYdsgsDyv2X+FUl4WFM/R+9JX3bCRZp2+oXJUOxYAWd5Wqq62vyHKk86YGiHHTgjAx
d4HCvi9eIhtWQ5+YyMLWFgYgpaeFQjSG83kiPt9mSE6G67j5t8pRlKEdu00QI6+dlx6UBf4/COg4
Q92+iLFtN1neUHsEUQlQKp2Y8pX4mqI7mBJbaSNGG8u6FhJ6z0Dd5VuTSlxYChb1VuRlcDvKsb0Y
vR6uhwjKK+oCwdFIzPCZijEaV2mT+m+dvThIJprDwyRm+1QO6FzHxRSqNVoza6AzDSWeYBjC44B4
jL9dIoPACZMnfWg8e6oeYMvmaEAi+yGY6m7cO57cEb5Yl83cZmADlfWSJbN+iZLR2nSDNKFOerjD
hlXyn8CKzS0qmeNTSLh/sNzEemtBoL+Y/BMPIQMGDsj/C5yb8FrT5D9008iqC+UrAOXxrpPmnGzC
sTUt1sFyF6UGynnCcusD54FALDUcnC1Sh5dU0RCp6m3xR0GxYxtqEhVkPpsF8S+rfTbCyn0sMset
Y5eq/qnrGpRfNiAtS8f5Pkuq/7jAdNSDxBsHVFlPSFbDZwleyGhRXnoQ7tC63u2IZxW7/BCGKzZJ
9PCfAQnouaixoupoOLa37gyUZtXxgqthb53W1GN2MmWGfNAJIPc8PiW5Vt53r3Hb8li0eBAj/eAK
c1x1JTxXCTavEjQLPS3wEUVk5b65BXhnLYSNoTnnsSh9YeqTnDVVTCShtbd33UaF3/wGqYJx03cl
gkfsY16G7xVxHjiFrTH7aQqgxQVjBRyZMB5U1QwXmkUDjN31gIJmXfvD7I05GLY0NAHq7YYOuxhs
sZY8LUELdWmygsiZg+hFH9IiXRC1mZxwJIXJHe0L8dyGKpkKxIy8kLwPylCu0Xwu2kG220H5oW/t
zM6RQ/8my2Wy5g3f0uVzrFqXkGyzdBk7AwILZMVRTMV6fRLXT82oOmQpxoT9HwhuLvhd5zh08juw
8IGPz9c4kDBfFqiYVn6szSgMpv0/Nx0/Ud9o/kGgxlKUGJOuNHprn9q4jUnOUegu+m4WsEg+ut62
X3q0n4RTp6A9VYjfQmzWrrCDTSAqiEgb9KI5hUdshIOn4mej65/v69duL7cV0KeHrooiIM1DekW/
dihzb4aalObBe9l2a6OlPgM/6jKqmIhGS7vsN+3XX9En6xWhcTMaK3eYlu9nUwOKhuFowpf4UZ+v
OJ1RNY7XCFrzKJO7EhDcZGoDykde0Kw8v4r/k+35jWyPBb+IBvR/0162r+Prh9vozWv94///v8OP
VqQ57ft/WZB+/Js/5S3N/1hFcaCcm/STIM8yW/70IPX+A+Swa5OL4TxNT59f/Sncw5yjeTxmOJqa
6DrAvQX5A5EG0vj/xH4GbvenTn60SgfxZUhIuqv39zq5/wLviSjghwkQzKMTpl8Vtl0bDuN25wfm
C8C9R3AlR/hl/UtYWy+zUhaVknlP8nYxojW+W4zePjmqnk9DRYaBEoR3iiRtLTGb9N8M3JGI8OmK
4kSybbMg3LbhYBJGVt032Lrmg2FTdluMUW4d6BpxF640A6PRO5kGD8gAhXdqydGWGevLRiGTMHKC
bxzy+d1g2PZ2Vq64MGlK9VN9C/cT3sroIpJZ6ZMYguXeGxJv2wYKrPWs5Bc7j2BzIFt5wj6T7pNh
3SP65h0oZ/3hu8gl20qhGV5X2fVo4qlXgGeJTbPJ7yx/EDsPJOMdQJkdWdUz4l8boJj07nofN81g
em3BqtEXm9RWuJ1+y1EDuiwVyZKDFvOGwNunQqzIWF0RHBRRYqzcSu8Q1nmH/eHsASgm27wEpQlZ
5NWeZlyKR3gNONLRS0Xtv1gwmVvGBu2+AHnLLGge6n7Yj9UMdcS4TVYNR5o6+tg5BI46aK2HqLOr
l3Hyuj+Q7dnXkbpH2ad+ILkPr/IqFJIuU0DDipj8WnROqnZ2ONGAxcDsRS5tfk8zzj05IAWRXms0
zMl0Eo+9YySPmK54l245k68ZtSeO6ej3V8Rz+Q02veoF3OHwTvMweta1U1LRaaXa+m0QXoFaQLZU
le6plxU9VUXzgTCIyKKyJ+84OmH3NciL4L/YO5PluJVsy/5KWc1xDZ2jKbM3qEAgOvaNKEoTmEiJ
6HvA0Xx9LaduZkmUUrTMcU7S8ppIIgJwAMfP2XttJ8jQBD5UOdNdoGn+XjcL49KuVjiF9ITqnJZC
053Tq8bKi2KWk+ebowF0kiZLbzbVqesjIsvWWq9OrYZNBIEihgoUl/mkbQz42Jc6dSB9DcvYmXRd
P7umJHZkjmKaEiaBI5lZ1HcUImidy5Qc1RwiuUXg7pk9AcKP5zn7jE0csjJj6JQ9Yb4alGTaHA66
xUYKusPlOOQxhRJO4LBPeWmvEBQPFr1+XCmpXChiaAWDEyoeFiiAT93oWkfNwp8ZxP3AWe0wy3QJ
OSecQC2QFPmkCem6cS9rUZ1mZWhzTfT0W52a+dqMWZpijJb8wDSCL9/SQLx1aVxB0KYWus2dsT7r
a+HguVu4Do2HcX9jDDNhoIRrV+Eiy2U7D2XzKeH+gyzrc7rnmdAWxCsAMuiZFQ+NQZbs0tr917Rd
5R7BefONWpwwFlwIV6+fLGP/7UFnNfjzBU7Ym3hNSKGgQ+MEZHB4NwwzvXNbG8qXokzsEw3K8b7P
bFqa2AShfakvPjABuF1GMXxw55IfLFDdHYXkIbL1rHoJdb+X+2yyM+SqrDSIXhxtjX1JU2MxSTee
4ep7GLqupsanjEribAwEKcYPtj+ZH6dKS+sQHIt704nYPtY50TDGPNU00SnUzXjEPoq1iafeaFcn
rVy5amY0NbtiKoev+CeZ/em1c4XEYjlrI8O8jfTMu51a9DMJK5L4ShqLn9m3sK0VJTtFxPX8Ielx
RNI5810RJ0pY28r96mT1XRvDgqrhRYWvV6ucyvoujZfeC/o8qobAGKQX1Cp6bnEJoTPol9AFec2m
w7UA4Xta4sAtZlb9yv+knvcJx9cSmBTj5J2ul32VXMp2uR61/l62BAVJUX+uUg93CMI837swh/GK
FNzrROqUTkNyKLPuRRCt51s11EANRJvp3s49wb8y2Q/O+hB3JPLRMCcOT6X0NZEIc2L7zGapA08l
+Q28x0biahE+GKnh3NpE/uFcI6NB8gzPDfIAHZdkQMOtFGFjuUxnHy1Mtu0JEbRUmqBBQ+fKmIHL
kp2yMMpS2YNI5bONR6ZRuDQ5odJNS6SCSisc0KwmjOmMr1XMzpBIw1ZlG9Jka86ylbzDSiUf4kR+
7ohCrIhEpNRSru0R07bKS9Ri87HXPDYmkHBXlalIxT1syoWcRU0lLpI8Q/ii2Zl0+xyHiQgFfACU
bv1akjND9lJFYDMJjijB7ip6mGQH5XtLpTwKsXKBU5If53YkDk2lQeaO8cFBsUcftwWwTGKkThF8
mFSKpO6NTTirZEk14GtimjQaQ4ZWJ31yrmrGsDmJlB0Lf59hZ9uSD/FJN2jYawRYMl17sZbmtsEC
9S1VGZf2RNql6xDMaBCAORh99mV5zcTMgOWnNDYDfSR9IlLZmbSA7Bb35crzQGVrxtlqGQQhkri5
Mrrxo7uWIE76kVGoV95yOQNzaEIczkR2VoNJ3E+1kuQJELs6rw3nsuCZf8Oy6kIAGsY1TTs7nF7j
QMtRyw55lTdbu9fkpjfIDe0FON+1NI9LSQqs1TRfRlCB29bDlpkZ8hHsNMhAlUXqm63YEyzwrNv6
pzZBFKBySyeVYAouVDKVwcPJ7lG76GzxAUiCHiiPCwg2UlA9diwBAeLbAenx+aSiUikSvK/0suQt
/SzjQw5DjRpCpav2iFdP9PknsZFm5OFQldmHzB3zDcaW8luvIlqHritOmOjcTRX3EY0bTe54p0+7
vOd349IKIarql66Kf8W9PBNO0FJZYdPZTE3nXTayodegL8XnyTQQt6m0WUGFtelUAm3BXcSTfFDB
tInKqI1e42qx3sTnclYhtv1roG3Srw7UVPjYBF8QeDuQwEPImHblGChDcsucSTqoa52gT7JzZZ6N
50wAidMwKlDmdSsac2OvE6/Beawva89wT7ZK541UTm/0PbGX7N7pNcaXQS6KnsGvtEsMheJIpZDv
Db1uw3QuogAUX020DEnDVWmaV0iShg8TNPNDg2vsIz4+8olVUnG8+kkwuYw1NLvBH+Wux1wlG5eS
jGNdpR2jqm0PjIb6oFFZyNlrKnJKPnKkkpIXu3hyVXZyr1KU89c8ZZWsjHmM8ZAJYXKklR9QM1zM
dbazNeKPzdgJYKl/yl6DmrNKkl88tYjlVI4zOlBUbGg7AuQMNsG36wWSu2XfwUzYmCoLGmeNvF5V
QzxXSdG1Q2b0otKj26wnMBXA4SeMt5eGypieXCQ6LWLFna8CqEcVRa1ZakKEM3I7qqBqHQc9YGv9
ljdofUVPfcSIOUKi0OmVWc1MYskcb3trvUMQ7pI8RyD24HlEY1fGHslbHxQG6Qqyjr/RDdxbKlBb
EkwDpImQ7Rnh5SmV7IVJeokwhUTnadzeAiEWeCq87Lis7OCjzEv8YcvoNDdCx1oJvufpapy5o+ak
MszoDxjNHilpFmMdZuLLLdxP8YYvjJ2OmR/dgYcYHQI2DF+HqkU3sFjm40z9u54LShWGW3GZi5Cc
BrmlsQ/ZXIzIPGHfypEuRemk6Al7xvDLc5IzQrQ3BKvXJszs8uNc2jcaA2Lo+P4YxPY43UXuymxi
WfvLOBM18FBhXyCIe2xXi7Zo49ymfg2haB1AZBLKtC1obVy1biOeiIhcgsys1iejN4aLqSSaJTXk
ty5ezHCi/3bhSWltoa3aJ0guE08/UkH8qTDPJ9dpb2NKFdqro7XFNvQZPVlEKMuYfZmGmK6O1tlk
nUXRqdTgtseZzgC47ZnCyZTpROMlvCqbYj8PdroH8HcP82veiNw+Wy0K7aLIvrombE6kKd2lA/i5
qO3npCDcOxpS/4Slk5gURikK3L50w5NuT8NXNxcE+kwVymWPzrjlpIKepX/H6MrXaUzBB9nmcsiP
64pHiiKBgDEb0+oNoXTrx6LTi4s+KZ/ZgBItUJstYs9pWMXZUkX1Nq2S57YseeszIv3qSkc9s6Jh
wBCXyh1+Mdqn+MBC07Tm2wF0F9Fnxq3FaPnKylbUcQbqnRNY23bLsIk7jWneg4OB/wy0SHUOBMqD
F7AMxVVetcSlK+vDU9X2NGSjLJ13pZHwKmCC5zIKSr2aOqDwva8ezakkkLEwblNc0h+HziWr0Cqr
pzWBTbaRkWVrPPJdRjSjPlX3FUV/KIzVO4vqod71PBhDxMvHFO3mhjlTygt6zS/TeJw+GQP5Rk7r
4nEXJKEFHWZu0hU5+BU5dfMVDcSEjW/qD/eIyrs4CuF4wJuiucl7kDDhOZ0Ydm+tnkZ71/byJenL
8uBaQ3roWrL1MFF+y2eU0/0SuWwf+/O8G0v2WZ13CydBXsfJ0Nxamb9u86mlus1sdG5xDa00stJt
5nvRiQ/2gY1ftHX9pN5pWekdC8b13fe203+7Pu90fXi304r5100fUFLVt+chfR6HHxs/33/tH7xm
AygzrgmHDqHziuT8Z9/Htf5ysSzrOrEmtvEd5fyPXBPzL+WuMAHz4b8Bj8Pn+LsPZOt/AVYG12cJ
oexCvvHvNILs157hD84H28PMQWgO9CTIcjrMlJ8bQcJc6BPVqTzUQKS2JojBMFkrPxDD8Lg4+RNZ
YhnqUbDDFfN/wkcc4tTnJT95Rt4E+uDde9LLTxqcgQuo9+fSU1orjSqkJfKRDSjRpJlEL6iGmIzG
151tlaSqKyAyGnh/1xAXB2Z99APXN2+aSOpbxhSIUGwvD42WAXNMF0bJXSUZ4hXH1Fsi7vL+URb+
/ShSErGa2lSppk+O1ujbArgP+gfKxFq63bGR3aNB0k+wCmmhDRRaiI/1gXnPLSidJ9lxeEc0j0Wd
vtTxgLIBJ0jgOuaNkfCoNCu+DzAZxI1d++gYGYQK9SCaNL4epR4CdsQfW6m5x67zjri4BgolTo30
ozAeSngwWf5i5tq8cRxOZe11/VZnC72Bs2Rt7Dz+wFfgNOjesSRdZBt1/JTU+QyysbUwQdKkMi7q
Q2Z3za7Gns5zyeFfc/uGunUI1W9mhGNtUh+pxEqMHBEgnIIGoXwoBmO9ievixl8KGRY9hywYFJ0J
G050NVlmOLZ8IKtx2HOs8QecbuiXXLb9fl29LFVbH1qrQxVHa2E75YvJq76In6NCowTpeHnp+hC+
cpt7nWmsGrfsbGoTnPDS5Knp9/dI2nJUlw6KW60ghGWFvD15nD2r56CTcI+eod2/LpK0XQgyttt+
27isA2Oxbkrp8fTVfRTwhgzg2MsAHc2NTPlQcUYzydI6f2dkzL+J15xPrj+YoWzUKhr4WWb8l2lv
5CBcejN0FUDciRwlWmBhjQUZMtDBL1nPL7PPMNLE9bIppvQJFxTXfuW/MhXWAMKt2k6Dx1Rf1vxO
yVnqDVKXTbdZLxDt+0HXd4+v17uMGeXKgmWF3XXdxQlLhvkAl75lTDyyaz/pRvzCTc6qdvhZL2F1
ei5LpVb3QtwOy4cCUiIbfOQkBh+EO8/byCanrcTpcm33nrCZIaSU4+5yp+g0ATu4oDHYBL7bP7pI
KgMHjyY3HIuJ8GAaXpwMEkSJT6WdgRqwfMKLbZJI5LYnigsREoLXBEXeR6el8o1bxrxNAEuKl20H
3NsamgY3t2mGXV7r27KzOaW65DPESX/m9dq8jx3TOLfaCGrasJphjlgbrJaFSjkjv20kXAUdE2HB
U5VfgOrW1fwazblMihDieBHq3Cd6IdMbmYjL19uL6mE96Bj5maUWoG5qoOB4f+qNXnK57cTPT0S8
VftZt/IQ4Rq3Ye7Vweu1ZR9sbbSoOncAQPAIYQlUSKwC5OsN436uH27mdVc3nb/vYzDYYED8HT6l
YouWpAleF4Ba4dziN6m9oipfeIz5qAdCe/VJclGXecCOyX3AMprRp4UyM6IvTSq0g0j4qiu5w8jQ
DY1MWYunFzIJXI9cAiN/iXM+n29x9+gU2EHJfiEwKyM66d1YnbspKiMxi703ZU8aZHCw9FN1HuVs
jnE1p8G46tohFtyn9SoMukKJv3MdFlkFYfNcQ80UrBWPL9QaXxCneyQ2Viif7L2fFBhrtJk/Zkwy
sHvLCVzalrS+RL+B79kdJwdEvVuhYZjTUj+QkWjh7Y55KMYGD7eJS6e5ub+PRvMmIX1rvxrVsm8G
HiaNLWUgWr42AJIULqDBXeQ29aH0eIKVxMN9fzaZ/myGrzctskwZaDHEfGNIrkE269tO2Dfmki17
J9K8jRgQq+XZxGJq52bXO+i085oBd9LqIP0de74c3fwF0C6nZuEOeD3XjD7yLfGIyTUKdH9nV04e
2nRNt5oneATaAqEMuMhr0yBvBiFWsfei9qWlS+xSyYfc9ERYpjxPbK1Id5Ahnj3sNSG0V5x+rftQ
1nYd5lpCYvZ46dYDQUiTF5+WdFa53wXxUVsEURiO8ok4mmqmT7GF+wbLWBE7wJbaTugTUgNHYu2y
J5PUvK3RZL4IEJPdixipau8B679Y0JidUuhd3gaFKXJG1KL2GKo5MinJ6XANrdZh7+4AcHd3HSOa
LFhyrE5EuHZ9uNpJY2C8bbVTE41fEJTVX3tfPtupXo+b2JrzF4+2/kqCp4baIODGmA4IReodasTZ
b5CNgyduMgTuZWZLjbaFSRPI8KILf6pXIi2tauovc3hu7rHy7b48wL8ZtMcFA1KQjLEsGA741sB2
lxwRynx0LZdCOuYCB6aKtNsK2sUpcZ37H0qx6+8VzP+qxvIaNcHQ/8//pkL62arqYlvHGOswssLG
bZk/1zWFD/4BRMh4cNOFrfuavKQ5Lxer8u7HrrZYVtx1dspK//Nx1TD6TT1lOza8PxP5uWvpb+op
f7HNhWDN8WBMrw877kErzb9Wk5Zv5iZ/+fPRfp5BUyKqb6lIBExd0DC+dWmvE8itdK3GQ7GwQFQl
4OeRFkIn079/r/9uAt7ZBDCy5aT/603A/wUjW78JNnz9lb83AIbuk9iCR5tessWsVcDr+3vwaxj2
X0DAne++f193WKP/GPy6fzFx1hnHsTlQ//LDIBjAP1UIhYsFEwGH/r9T/5vmm0Ewa0bwudQeQ+fz
oGj4+T4pW1RIc+5MQLga/LU8B6ahLChKyO3Wz+pGelBts9Yd1nGfQ5kq9Y+4RFGT5FVT9vdmaQ8r
6RHIFUwGSZg1p4waCUaud5c69L8ckMlZlRIC1UwzsnkSNlBqEG63HDJtmjTEj8I0S3lEu1r2kt4E
qrKhuaiKhQBweibcQL7XVMRPZ/Op1kqpH7PUWS4WO4ruM6ttsMU6j6Sky/1Ewa/ggAD8RNacZyVD
MrLmmA0KkZv3CZ3UKkgTADYbv5wYPML+9EPQUQxZi25liOEUDoHmSI+/6I3JGIdHj7yA9o0k20wG
Umw6OapBnBXrxb6aJW0cCTR2K/w6PTpl3LqXPuEcWUCoIcRJjZ49m4dl2A9dznBKU3zopLTzQxN1
0y5bO5cMbK3iDyNmjGY0JJG8MkVUfRqmxbidAPDLPW8XoHp9T5stxq4yB328rJs+L7ttJlr5ODDp
eYjWmslpF7cNPTcKJSWVFXxRZM6j+QjjvQXnZxT73nQ6jDe5DJ24aQ2q2O58gkmobLO4oHUqoGaT
5gz0nah3H/xsmc/NYSJXJ83sdtglPc0i+hUGCXoWb7ibljerOWhVSd+Rrq9TC4bjMhsIleuzTAuE
xDy5Yafb1VumF4zqHVkeQMMkW5wko8cEdprCiXzeACmPJMvMHHROdNw0IjD6Ynpxo1T/QpUT73LB
3bjLo5RZQmUvX0riLswdXXexH4mdvTOIXjkDllg81tjiN5EujYldRzxA+ExifWt27hVwpm47mkkU
4vWCSKcamywaYzZkGMdFu1sklpLE7fyrWbQYE6NuDEb0W6fEj2Z3U1tlDofSokAQyVh81TOtPkIn
MY9DiSuWNI/oM3cDnksYhP5TVEojJRiUvJt9PLTmfUR2+3FiULDDbOESx1BF/R36zGeavdpWLt66
hfWO+pI7ID3WDMhK7JoztWfseMZ56RT2KU8EAz76DXtSpp1oI/rVMJgBsTvrzVKzmKC19ziRu8vW
09cnQj+jLeS15WFMm5LkSkgCgUY7lZ29hlJRNlp/tdRzddkK+lyboc4yRBEyjQKBE2drJFH9wWFf
wq7Xr3jNp/HHoVW2WTSexW1uN2ZAICOOUMKghxpUQudG9riBiaXfiKQdgwU0gr+rK9uErk06b3T2
qnBnwttcdWVETI6jF98qI1+OrQ92n7E0m2BKGBqpw3Omp/YWSNwUCPxNB8VFZLBjfpmn5SNkLhFU
eezPW1+ahKFukUpyHZEsUIaOzvXUY3zjsIC5xuW/rbG/FUzvvRUNXVVU//q1uCtq7FY/C6K+/87/
F0TxJ3TBeM1BgOR6xj/fi577F0vXESqqhtenpbKA//FeNHgv8kr2Lf6YblL9/LMxZtp/CXpsvMl0
KiKTAv/feTG+LR99xxK2hZRFkJ1i6a/ZKj/oo+Jp1levqceDiblyYF/sw9sDR+Cf2yMQvg1Ts4oB
LvTKrZ+wU/rhXP2meH1T1gnVjiO+h/ODiJYkDPXpfjg6tqUVCsU87KfRlDg0SFU3UrPYkqJbHv6D
Q1EEkLJmM6l4S7TqrEwaRimGvW10EDZMAyJjnzDP9Yz2P/hWnEr/VeRGZ/NNqbEakLMW2x7geMzp
frbWdtsNeOGH2X0vqOJNVfN6AiFAU0JZLArKqJ9P4CyhHheCE+inkU88hXmDN8Z5mZGjxVVEhVIT
sNZGUR40mDfeYzD/vAX4++A0CNQqNn6JakBTg0+vGQY0oLazAWiXhBVem38PNsRRgN4bcODZKqI+
dd+czT72rF620bjHyu0APTMrbDtibgmMzZqSB/yf18nP2lPxejgFGzJBBLJM3mpPqTNI1DSGcU9v
EchE3n2D0/XixSglQGWdOch+vo8dnuf/E3+rf3MTcCv/uJN6PSL1qskux7AN3Xmzk4oSNv2ofcZ9
pgse8ZFfcLH8Ovzz91Kn6Yf92vej2LB/PBcRJqion1eKPUZAGYiC3luosjaWpp2zebpaDJPGrl6K
d77T786i+cPR3lw01N1gKSCv7z38n5uImX4sywE+qgqnonLcdHn+9Ocv+Iav//3KqYwfxU8DZ/b2
UbYkIGamidvOSBz7yq5t0mjBXBzxDnoHUDjkHra3LoVH0BYou5xB907YKQ8jGrQ980OJ5Zf3Zze5
zfM8W9pxIfEKOdTQ3ilqDV7RODDydn3nwWT85vqjcXaZnaB4JRdI/fsPD0Gvp6FYo6vfp8RLILXQ
plwp0gRaHA3bK11dijewoVuLsxeaxWx/1rE80fDBVMp+hbiwJvav2JrE79wL4rcfjeezusPhXJtv
PlrmEzyy4vBjiJswCE7ENu1wJWEEH0Ko0P0HcLDY6ScHMkNdrOj1qqw776kFc7IfB0l/v9rkdq90
epW+sYwm2kaVR6PIJPI8Hs3u0nRW7bjSPdq2tBy3mAqYkdKPfBinVHtADkY2rZVChrY1d4d+IKUm
77yQMvg05B3pH1oxBkMkfLD0ZGHY+Ydx8mjU2Iu1Waw133UkZtLqHK5q310PbcpOBCUF44+oiM51
bI4ftQ55WlblmqJtvuSLdTvgOMBdFecHosGGK/5ytfvzav31BgGwSGHAXY/q33UpMn686LhKxSgm
ddH75FLLxwRitH400vl+XKMmHEf4Q//BEQUPayyJWMDepqT50IiwWOfDvosijGak2Rvxs1/Z552F
LA1HyOOfj/fru50dN08bEEWKMfh24NajUiQYaRzQbYEMMKU9HWMcc6Fndu/lT/y6TD2E4o4J/tZH
Q/KWoRaPiH8nWfMWxOFyVmutcayn0X3nBP72KCQCUqZYFhr1N5cMTKJWDqBZ0WJ1eoe/3NcObDa8
6z+ftzc2EPUc49t4huFRLWLWE2+Ok6faajgNG9EZONq2RsO2c+YSDWEPVt9ms0pJwcKnKRefOu9j
Z8b72s7T9x5L9GvevDA87H4OEnxDWLRM3ryW2raGfyJdAFxz4TKC8YtdNGXDDhlG6jE2WO2jUUGB
6PT6W1FP7i0JhtM+Frq8IE/KOgGyezdC5befyaUhhDvKp2Z981qJ0TRhqbP6PWa16qh3IvR1cubX
amgvo74ZgwROy6dCcCvDaF2uRuX8IWwNdKNX1fT6i29AhuVl7s3bdZ0+jxkOkjYdmrsFQPumGVJx
ENCxT9UCzkUf3isuzN9+AZ+QM5yeNvc/m4Efb3vAR365eBMnNVluY4Qcu3Gy4w8JTzFwF262jXpD
D0rXGXhjdeWJ/LAvXurew5r1j2MTRQE+XRkmeu3f1Ktb33v2+m2lj3KykDXtpiZemF5mGu+KoQBJ
j7XzndWpLvvPdQTL4odv8GZ1TgPO67he+v2iZfEpWv0Kk+BcIajSt0Pa8ZAf4XNkmX5EwCyDvsHf
++ePYP3+JHq6LrgZjV+Qid7Cs2QRY6/4F0TXI7IXT5RV167dk0/v61/rQs4fXWK5nnsFy5ZxAEeL
CF+VXy/jfmfqPRJox3YVkGhCWmuOTZBwwD3Rx+A3stj4huTM4FHp3iGNCQVRK1tH8z9iVweUJAUe
D5pMBySGXxjg3jkLB4rBvND883vxzjn/tXTDL63TtKRCcABTvjnlAqYjFn0eCG1WfKwioDxZsdVW
AB3MxKx36sTfPLYdSm52nmTZUCu+2VH0cPCYihj9vomrF59cRN7azFbtefXfOZL6S29WEkeCPOvb
9Pb1t4U9XuYRW7FgJXXxPVyQ+CNRKwjQy4XdBKlMEF10R/NO5FC9x/f8zdvX0W1oyRapRUqB8vNt
OMRpC9UEuCBun0/R4F3PbqtCTF4Kd3hiy+ts/7xkX2vPX76rIIHTwJGIC+nNJYTR0M9pypJlG17d
jhZ1zxIhq6tQbZJx9E2Pyvs6LVDLLg3Fjc3kU/Zxt0Uk+s7d89vFJJjcINQBR/f2tZyOuGXgJ/X7
yauHrd64xHcn+N9xCsSBSLKXP3/z37w0iV6lkU8DH5Dr2ye2AxMyLgmg2y9Lx+ickL5gJXfhnT3i
b8+vQSeDlcTpxXf28wXNeiOuwRv2e/bI5ELIGWpDhcHTiTztOPUAkWIJSYEUE/Kzo5hOvzSKcJba
2YrT/J371fjdPUQ9wtelcvbst1d7ABxkWpXe7QnbSZ4al1Rr1AXxcNWnhig3hPJgAAF7hPNEW5BC
bKTTFmKrZw3CUCYVSY56YZkuZGIxCDWHYTQCWJP91z9fm998TMolMN+O6v78cgM2yCSGxrPbPV6g
7gYsnbOrFzc6I+KEhtc/e2LX3xf6j0PKX9sUHrAs9g86TxUGz2+W/4TFBbtAzuWRTGyT2I13fbde
LBI3R1xCjmn6ston7mAShzzq7zxofvM9EZkAMechQ0X11lebaF66iMpp984cdbvRXmVo960fsmtI
//1DIYKzXc4mDb9f+LppZvTYNNx2P6xR+ULIsHuzVkkJR8jR37t8v3mIcfloi1Ai4tF9u2801yjO
6pHLl1p6jGi2au4YzJghb7d1A6TM3th1srzz+PjNufTpZNJqgctuA57++UaLYx1oYSJQo5tKoSRQ
8qZZaW473ezfORT+4l/fEFQauo/djxhAnlg/H8wDtjPGq8GFswmF3TnLghUyTexpJd4qqorA6Xpz
61CTF4AD5KTt2DmOc7jOrlXelJ5gKaUWPcZj1C/Fg9nIItkCB/KgZxbQozZD1CZfCMvWLnKA+D0a
pgJZQ0/2D3QcvpKFPq720IhJgTV0snRyPoWGVS9dmGiFsODhIMV5YtzDjEJIW9izMHdEMs1OaIHs
MR998FflNwcEMjMLGFlOcoaPxIoUY6FLPvRFbSzHAi4K+MjUKAkX0BvjVK7zrO37MZf9pShRDlzY
UHaiG6c3imrHf2vTrpzgQKLtsv2c6IBc2vGF51bC3Y5guogkEcj0Jfi76NRVWn0gIK6KNkvcmYCr
kvShhGyCxWa06+xIokKMMmsk2WS35OkSh2UDXe88k2wnUQ36DbbRvp/8fIuHfplxfSyRflZqfaTT
dygbc9uUQhVXGLLMLy6QyGXjRsOMxBltwl0jUs1lvNdny/UUufIO2l03hOAKffeWrDgP2hrTqPFI
ETvvWm/2U5QssYOFFUfQGsBB9fcVAsY6LCLV/oOE7JOy2wvvA8QElNZFWSv7SiINsOwNflVvvKHP
uxuVNRQ2WfFYaPgOBoJ/NhGj0oOmdOVW61+NuEvRYO9mZTeFDLuR5H6FubKimnY+AXHHnhqP8mQp
w6rZ9F8yZWEVI2bWUdlagUB9tS1tCqWyvMLtcveOssH6dursbWWNpWJeAWlil+2VcdYdGMPaIzav
Clft2mKvlcpoyxgIy2TxoOsgk5QVV/hlF0LqTK9zZdQdlWXXU+ZdS9l42S0gqsbEOSuLr8DrmyrT
b6Lsv5Fv58Gc5SNFRe/iALHFtleGYcANx3bAVJSuADJQgV8B0EKqhs04n2dA1XoO+XMgCieDfxbk
bg7420oA52FVjjz7ttSSOTQmL9mh51mDRVmbo1eTM6XrLeTF5jNyLP28UmboZWhxm+JffnGUVRq3
b7P1lH3arWt0+8pS7eJUOpIrZR7JHkLzjfPaNOYdhn+DKejyWCpzdpVGB1fYd+m4PIo5qsJJxwDc
jdFj+SoDjzEJHeXoVjupVOJIX+9zpRvvlYIcz56H5g5VOelD68ZWSnMYcM0ttgB53SodOsQv3spI
0yGtuZtCqdUXZOu90q97SslO5kl5qEpPvtg9OndAz0rznn9XwI9/C+KpNJU+vlZa+fxVNm+yeD6W
Jl7ZrfsqsTeV2j5TuvtGKfCJU1S2NsSNXm4c9ZEsTE0p9h2l3ef/1OHMDRFGwhRLf+4tUzz1n+C5
uT2UNTOyp3y79mb3STOsnZ7FoHY0k8+8dzWzfp5dJpUHKy/McVt6HbyypTawJ2uag4ordz1YM8Ui
hXaiPavjiatbJPsdZ2oz5FWxXb1S3id09a/NImOcW1Z5epxIoQuFn7aXxmR6O/TUEwiUlmZckvb6
k6NH1JP0d5vQXfXirOHV9zyQSesgWQMSlU0itc5nwoXvbJlHLz7NfQyrlYM3/VURvS7e/IE5U/nS
NR0C36Xsjc+ALTqARo24wt7SKHrOtO0JgdsP1Ev33mJnn2TP31k07OYQaNoTdvEiSOfKPpqQkT7S
hWMMkvXJusNgz0pAzdc+Eu/XPreNne/yWWsf8VmnB0C8A1nCOM12uJX7j6JumVC79YS3OxLlsB3X
npujMDUR5Dra0NhxBEYt0zqOLUo8lxZyyK7U73Y5+6byADqQnx9AhT200RSvoYfnjkjKWKmmah0y
GTJf3zo2kMrVGtSmU0xY5Z1eJsWmdrvR3OFVbLQHNGd8RbfJ/eQsNlc+qpPLB2nO43RBUl98lXot
IkkdmW6NLvncTmz+qtWke1tPnTs5mGLdUN61J6dJkqts6pvPtO7wAWHGuoo7blUw7eW6W8c535GF
CQTHBYl5VRSNJGBOJOKKm6jlpuLq0oRvT3npk5GCqPepk3EHGq0z7vuU851m+QK/DbGkR+TaAaPQ
Al7JbG8a0TVPgImrDuDi2sht3mYp8keRHsRc8me1cb42Ors9NQjQz1fZN0/D0nSPMuG8rq7bPtdG
jNl4JVkb4Ces0ROQy2U/+gNu/KkXV/baagS11358NaeKwT05KCG+rhkxIBC5zMkCXA48KVrODV7L
zRYMbBxoSPTJEK4StDjeOEYoRIEC3TfGIq4ItYg+NE4SXzpirD87MWruAZwYIFGQa4YytPVfxYgq
NB689rSApd7G2ijPupIvj1xq/kAsPM/FOEoPrwL0Rtfiq9HHMIY1gMzGTaV7TCystjiSsQ33bfBp
4sBKQPGclAM/gMoUC3M8FTjX1gZF48p9Thur6j8uC01raDT9Vze2RRBFS3E0ukGt8hFhADMXU9zB
NJcPdj1gq5xqPmQh9PzWG7rmi5Ulzp3m4xnfNNWUXBERVqGWsavusWjX+dpz+vFBb+b8NlWX2+wi
71wg/71tbcmBcm3Z+S4wkA1FRnJl95w1L0uWa52E8RcdxMJem20B67bzolsTbeWx1RPUyphWb9N6
zW8ppOcPvs5EZp2krZ3WjpY4NuRkeXEb2nywG5BlbOi39HDnHW2qAvy9OBPIUS9x3GtOdGsnbDA2
zdi3y/H/sXdmy3XrWJp+lYy65wnOICOqOqL3rHmwJNu6YciWxXkEOD59f5B8sqztbDnyPm+Oj6zt
TRIEFhbW+gfolGgJJz0zCfmOjtDru8w0YlZyVeRZbeFksNTXhoOIIx3Tgndt4nGKPLdTB9U6lOql
DgxObINZIrtWju2LUWfWgxs342YYpfUDekPfr1l67Q3RYnmpbcwo1r5dQf3rMq//gX3l4vHOICQb
TcOw+Ozkcm+OudWtfFLeu8UujNtQmUQz4Q8/piZobzA6pfDf2s2lGubmK0qW7Y0FsfUKIxpsokMw
0MA4nRPiWIhyZsD6Ri9ZfW7TtDJvOiOQxPg6L72Teq4ZPCB3F5yJo13TRx1BzLcFdVPl4BMbOcHj
IgN1GZVNvB+w0Ti4fsmrYds8d8C8g2kRcXrtu7LZNTBD7pHzRG8XdKmKa/5KNk2ziYbG+eaFMfJQ
TYG4iTuDmHXQVIaA4u8txmtFR9Pd5KpjHb5qHeAfOl2ThKD7Bg7swS5id10Y9ScE+y4G8E/0Is2U
s0zXbcY+zPCaCk4Rt0IlpGw6Lpv7kPdL6zIRJXHDWWivm6lxMUGIuapmL/rkR3Z9Ek4Q5Qi6JcoP
Fc3G1vLMEzwDTod5RhqXtXlhxmN3XsWiAllfYUmBH+NuCmn/UUJ9CsHynGD/i5xEPTjPyByetqlp
EdIC/uPIdluhJLiG2XiGRIb7mXwbwTNzqr+Fo+4z1cDHqCyftFEt6JYlJKRDVs+fg2mMb80qGXdi
ag5+XbSbcDTSeJVCP0E98In6X/kVWWU0R0TNINkG9gyZzwlnLebZTbRsqjzJDRMh6sgwr/LSBSne
9zS+rB5JPKBD19CJkJzMMvmpbw2fUBfGtz2ePGhaRuK6N0O4+5xjUGqM3KcwDf0HX6rikKbiYcrM
ck+5NCEPJJVDp21Gwz0dk4s0oHBTW/ZJ5CzWt8SMxh0SvOZegSvfBCkM0XFgMeK3C3Yqp1QYz7N/
RnLhfs5cD623qd6xnAjANdoCq9hHBgL5qPBlyHv789S41mVYhguohdK9Q+o0W0/ksDuP2HVWRrJ4
sDwhbmbogztvkBMmteSFq051uGziRvRjodVkr5tYpZdtxjRIK3D8CMBV2CU0zZys3DKT6wl895oG
wipckL/ohU9C78b4DMwTDIuxOqgc45WV5xrn9ZxNN4tpf1apUe5YiuiPLfA76OqRkIn+snS96L7I
a9IMFwY8IRCQWaDS28DsoDKWTnAm51SLZibbxENNAVVu76psPNzFkjG0aFoUy8k818OF7xlsO2Vg
5Cw4v0IFYUJwPHMSGF/ZgrU1fo0cS/G8YRnRQxsuEMPLvpS2i+KORQGe0lrNjrU0FBr61JiuQ4R4
z2eK2ZpvMyCS3HdZfhqOqXkL9fW0y8R0iAa1HvCQvCh4y2eyGhG7dJHAmGnwwJiS6py6L0bRMjvg
ORx+CemZcs556uqqX5eJt6xbrXadiSqBszMo68s0u91JbYtv1uL/iLq6fSRjLR4LBAkJWtK4x07V
2DkDGgRK9OUNbunBpkC4kKZ3qBb8sJHXIR2aDgNA2fQUf5DR3QzClOIgcstij3H9+spAdj5eVbOo
ryiqwDqwgwxIa48L5cIc9TJ8KbPqxm6D8sZPqSMjxEwAxShYPRfSNr9VMkuekVlEUtg2+MIWFMCp
1yFPAqg9GL90ZDy8Nyx8d2XiIwI9GL5zUjQBO0o4NV/ZLancLYWFswykBOekjlL7jvyYk2mutV7i
fJLPZV6rZ9lLighy7suX3K2oKshFRY+mzKxveEmx09fuPF3Ldooe7Rwo6NqN8LpfN0sknw2vMUq4
Wfh5b5fcqz4V7URgkAkCLjsRq6HeuXC1k00/JUyPxO41bahC0Sfx+xw/FdS/Hz3L49+EzVR0+PyG
aMK6lck0qhyUnTeD5C63mQdcalOB0hIrFx8xDIRSt5Jn6eIpzo1mNVgIFzQjCkAkr3zzgs5yfeLC
EQ82iYup4h5NP1IARYc0gsRVhudZYrqYjHYlSWsRAbFeGRhGIkYw9dHj0A0w9+MeGUhoHl75Yvc9
V+1bZ8YhwHXCx7fB9AYjRnaU9iQsH2mCTBPWgr8654l67+AKvcawSeZrakEMPVDd6pMHfqzaF2lG
uQdkQcoBE8eSQ2NRBUL8xJusHdx5CN8oZH7yRhAVvEL6resxanm+XHjUQ7rGzLMzCYph2JczwI8L
6FDDy+BTmV31ttckF75hoc85D/a+6qvqMwBdLEPRN4H81wTmHeQrOR8myvDRldvz0Ad7MLlHsnLu
Oq0iXp4/T5VB/w9PxTXvhLVL7T+ZN9RlGMUBxUFFkEBlKuX0gh+klmSaQY7/SDOZFfuwh25N4lum
GTYhKXDpwmT9rEZe53KoqP+dophgIFNQKzI6L0GW5sT0O4oomFcUsMta1IpY6i4HbjZh9q912Wvt
4Qr6aonKC9btV8mAInarU8hCVDaCsmAD760MEHxb1OYpPenuMJY9/MU4mGDA5OkDmv/j/WhDi3kt
Iv+HmfEHDGpoOTRh/1lu/02Tj6yPBOq7+kf98g+sovvy23uBvrd//zdP2/8L/gzoUQwk6cpg8PlP
OKoQf1kUABAVB0IR0vCntvs3HDX4KwSMCiHbARtH0Y9fyZ96fcFfcDQcDSwD8o2Fuv/vwFGPGzku
PFoPX0jLs8Go+Y5+8l8b5DMgNYsSlnnAhhOc/EsRG1fTHJ0gCbWp2KHL1DyVZrQNo/4Lhw/8jOQf
enWa+/5rX/L1FqBT0aPnmW1NPHl3C2iH+U2A6MKhRuXvMnK/zGFzLod8W1EIzO1mZaq234T0R1du
geFEE2d7gVPCdrS/olC+XhIYmEZ8YaKtntbBTlGqbIR12WoEu+sNK/hvG4MsC0+57y6Vp7SGLlvR
gssfM8i7+n+Bj67QGL6X2MWnpVxJYzt72IXVSisw5/45nFTS1gV9N9gWnXScjZlTAXGqhznIVx1z
gugTrEonJqQ7QK3Y3jG2vXGVRKgaERk8gi48L4Ntpxy5lTlSZf1NkVToqKDbbxuhuvHDr5ZjbGUs
nha2722ZITnt4yXv4zXS4siXJOCwis0wleuuz28nA6IKOtXbXOL+q5rHHkL+HnuI61gKZJERrIjB
amX5uvUpYPoLtzEqxXEclfISGeE93h0kpub4vcJ+LvZ7eV5JxIgKE4VqX3KxZYd91lWsDQz+E1wq
lar5D8HFAjr8UXD5v8WTzN/D21//xd+sLzv8KwQnQECBAwg4isXyxvqiW/OXixKoCbAVsBkh55/R
RMDscqGGuOi7AkS1dFP4ZzTx+JUHPlUjrHR3Gtz7//nvd0haefTzr23HVzjN/7bd9e2ArPfATcBT
dPGePepWkfvOJXua+yMh2csQ4lsix9yMo20gr6xUZs8PGQcFtZOzU6CDLXGh/Q4wsKnOLSSKWnvX
GHozzjEaRJqlCiO2WJYPOqL3nVka2QwusfFhlaYRJB/0C52BugiuIz1uA5iwkP5dWQJ/lW6FmKMx
3ieKw/gW00hqRRsXiwNbF7MgyO0dCSrBW03IySCyW4yTEUS7asBXLl3PEqUI409t6vdQHiRWddy2
NIbGhwMAp+Ao0OFUR09m8X40chxCjnuxQBR91bnIil1wrEfwaj1ZaVW+tKQN8x2AERTO1zYuWTwP
YqjxdP/L3PoXfeJX9MGvL4xSEbgupP0C4KZgBo5uSWT2VNayi5+twsTxvXHRhT5dXBx50n0Cfxwp
zRL/UoRIof4HPar9cE1xwjKbOn+qJzlTxRM956nTwhwkRy+apItmJE+8iq1SS7I8JB1862nrL3nr
Xy5LbvExSlvSa3Ggkjjl/KGP+R4CAbCXQQZPA2mVw5j/G/CSnGhKjbyofpg09f1PGNUY9W1ZRPVy
/fHove+y6wsBS9RwUg+sLxC5472zICgv9Lif0V1DW23bFFHucjwyWeGTIzL3akQZUxtg+l6B4ilJ
sRhuMe2t/oT6eN8lfr0TAJlwIJBvEeiqHMExwPLMZjhl/vMgg86/9Jo5U2C+YWwJ5zSW/uL5/+4g
ky0EhBKHcqHQmIb3cxm6uoEHlHC+F32rlTXbuTHw5xqCJZrHP1xLT8JfJinjTOBy4XdohJRD+Ht/
LZviQo74gf08WbFM3R+2PiIkJ1HTM+9ixOUY4mL2+/5PiKnfZpLHHIJGq2FToL6OOSwOet84lOby
+4RYYkBPURTBcBvZRsrofjyXjjAs+hWSI8DLAavEjCIte/+QGVTJfOQc/iwRESjFIQ2j6r6wFTFq
rUQcxc3VFC6RWZ7XaVf55tYbknx5yKRoGmdVFgREBN+yqAxvsgwglrtOhsouznNaBcF8APboIhT7
8U3/9mI0VhXpaVJUCzj9cUCzEDa0J9usvlcABbiLzgjz7AUReMP7UtelXzs4pYAT/hMu9QjCz2B5
IW9FM+EtGvnWcdiKDGrYTecZ32g9WvaCOIkH2GstggaH9bXlIDxSHFgmuXjCwhO7wk3bdV1IscOY
7OGOQuWI20ASTIv6Fle0PnZOhXLAmQcW7s/M/eB4eXKDAjAWyyTU9Kvjd+vFY9OVqAN8S4IU3D8a
ybNariWugEyqZUbVbtiHspH+peFEKatJVhgAGPRs5plgGeZuPH9nApbZiy81TJPtz80X2i4WcIKX
twCMUy/RxZswt/4CGJySFe5iImemojUqeTtVpxBHpO5gDbyRpIx0iDZkknBBe56QTuY4q6avdKpJ
IVYUPyLGws7gQrcrc0l9HAZst/VY322C+dV147sZWAvEOFKLtDaSyzXLP/ToH1dMzW6pM+5Rq09U
6OeiV/IFw4omq7a9PxXLw6IcMdwNXesPtzLjb8ZVgr0WQ5Ikfs07s6m8cOnSSZBYWGfY+mh3hoDv
QNEGVSBcc2ZMLrCylWNm80nfSiM+kvpClpTqQKWpGzXilJju0fjICMGyA2yKn1AccmkjHUM+vjh0
3+qNARTQv3Rwb2u/tkGKzVDkDm16UbiIke5HS07VWQLIuT/tsbljLk1Y6jF0tOqt+SyAMMtmaaKl
xx8tzlasNroMCiGn2q2aHG+ItwfwkG3lUStoQ362MUG5M6CeWTH95BTrIFaUWFaX21ZGPn+koplp
jEiM9rq/v6NtWqPbOimNvARNXMgq08pJFo8x6J105tJTkxAcZ6fmmeK3UXXzfGTkvKDp+cA4qiQ/
rYqup3VrJaG+omMIsra5iSBrrxp6lzwegV5PlzpU7FpOTjFSomLiZ+VtpTxkTHeZw+nSX2E3aLOm
BmypmTWx3RW8M2cy+UJIZlYkdipWeeCcGu6Uzt/bEuZxs66RFeH6MNIoeH8KCtNnTBZkoorxJPKr
IUe2aKGJEqDROiEPiecj2SIPkSF6OV20ToTr2bbG4ZQ7Rm2bKLDtFmfgYWo70vO3c1qXn2h8t85w
ir6zy7fQsIFzDp4EahNnw1gJ9i5MwBS3NPP0/OXY0wfINm6Iy4iP6JFgCc5ByzF54yzYNxwGHz3O
dJ2VaaDzNvTFkFGS2tbhS9q7/ACPZtZ+Ipkb6jFusbLMXvpp7BnOJaDfUCMpFqMInanJZXxi09dT
VKfWw10TVPy3tYKCBSwyRWwgdVzIMtwxZZ3P3bzo4JHkJGIZUlp6SSNMzZd2JpRLmg6SvBElocZy
hjuBBCajADFd18mGiYpoeaHtpPhCdLo67g9BxV7PaidNtTNIHi6Wd5gC2I7IAZh3gNDScNhYVCt0
ZEoK1Il3vmnsPKwXG2en0FpygaQnCxXSeKAvfu3N88T0DyTYTXeLMgIyOiQK2AfS2fWGvFslpipa
5HOx3k2vaitJaQ6Sq+s3jATkbCKjzloejBPADpTNV1OHuit9hYLj8YgPpEQJGgdbdAu+t2B4aw9N
IovWBKy+DPzDp7BsI7e6rGUdTsHah+49Imnf1YSbrXLiDKueuOkhyCFU6wc4wUW2j0R15GQ9XG9Q
IoRZ//sy0ldB+dRyZ54ZF1NUapMVxKwkic/zOuktcammUOrJk+Igz0xEZaFtdjmmrvxkgsdlDgGO
wW3yrEb3ld+19tB31iWAckIlgreM0qak6I5B9WQaVt9e4q5iE3Kzqu15SzA9bfaCei5HvitsTR0F
ewafmUuBOVLDzlTNyCc5wqB/iXpUpONSbg7ldBOqTGeEidvHhKfGpYE3nqkET7vLgVFkLVg2uBFA
UajrzfUJb7+dMUHH1dQ9BAUk/PgsmYyeS7sWch6oRsdEpRcap1BeN/jW0AxGGb3Qmyz42ZbpOPkI
0Blsyt1MfJiDxHCvJnPusDEmRHkoobeq4pGCuqu7FRpgOsUyYePN38sAcMfFz3MIUV8PzojjcR3u
846oSr8ryQBvnPQoeeFoi9xJvAHvUUVbFwpi+ylqJx6eQk9BtKdNJ7hjkcFKG3Z1iShQtslQumLy
0EvTI/hzWpcpNXaCjIvJCoUlTIm4c782dLiXmA4tDxZ1W8bYEV3Y0S+ccVZnfaKkxcp1gwiGEUYK
lmgu7ZSwu5EhNjvGSizW7D+ix1F0IE2m4i6EMJYxh7o2BSBSNUO+8+uhb743JXvMWReXhnuBg5tw
EIts0vYxJeaiUCGqunh2we13t2Xtl93TiHPBeIXNU2Fqap6qzxrHGxsaZwDgNLUPMrrsd+PoBcNl
1yYR5XxkQEsU1Qq2VXxh1WBBMOzmjiCPpdtCZ6MaOrzq4ykfdEq/dOOMZ4+YCztcNZ0xq6+hbfUu
YhVqduF6tC6AHuT7gNgj1x7y/KCy5ijGji9hJyvWYsGMYwESgHVOt4vsZazPJhZHv/JRdxzhYjQ7
ui4xJqUkaMtdnNnYJdO+UOJUznNP0cyl87meLSIcLbJYIdqNdZ7Q1sLCBmyOl+EBAL5Cjs8cl7Mo
rCCXWKOV2LuowR5drZQolnSdRI5nXDd5Xbr3oBfoQe2B5M9Nuw1xM5juJvQk1IUhVWXcuoYrlwdV
MatXUBT87n4RQwwnrFC+6Jo9RnPxMq3MQTT+JqR4n++jFOcNzDNcnOdXYV47drIWOHa2wTerxKr3
ObGbepg2SInM7Y8w8xyADT06ZmJFQ9xTNHijqvWQpMtNr/D3UYkJ6iVmEEae7we/Ia1NfiRBhaib
ta4DerkIr3sIY4FgpK5oxJedzcNkmDu8Zt/IfsPmuEUmvKZhOQIfY1tqSoe26D2UnqZxN000dlg3
1qYZk6PMg/DIxiJzZMF006xzzcroMjKozkGShm0lJJCwuNtAp48dGzjLIcFBl9BQ0tgilKTGjBLH
Dh4i7Uj9YM0YnC3I25KS0ukf2Ho8BB3ZZVTlga3az0LwnUBoa5390WHSJweRWQt3O7sDAnr7vi1T
/4tXyYpbwWdZ68TFBuJBmwYgGGHSk5LMPsgNRmnv2h5Z8GiSuxnrcB4bYlkW0J0ZzyJjjCC/Yjfn
mVrbz1+cA2XpgpSoAjlITCn70uRByUsQc0dgv+x0QCwLmz16DIAzjSfjHCoGCBc/vXMG7Thxp12c
CK7dgyaol08DUnD8Dr+5iS+DzxSxlqRXd9y/DDMdJ3MXqbhibWcWkmebKmrQzHkKYazxkRA33OUB
84TO/zaObUX7yqb1ex7X2cC2qJpG51JVI3TKgsC2HiNVV76yXnpDzjmGB4WlzW3YD6kbrEQTTYxt
CIeP4SeGzzpFei33+LLUu9TPHcy1asYRLUZdsfDDUd+95eChA2kgBsxZ7+cUZ+aXojcYWMJMpu+g
l+h754e/RwJMGM20vkGKgfpQlfCNdalAvODOUM0BRrBGoadiCl6FM0s5Rd6XAkO9/PTtNbJhWtYD
x79e3QVtNPHETlYBZjn0chDY+FVxPozJ9TJmZhR+HWgj4umNaWRcjicu6ehwt0D95qmsBT+Vadt1
/ZAmJ41Z6aTCVFlKCj7asz7IB37LZCmp19GXQxGvE2rj5jZZSmxHOptHmRMRw4PZxHIIrheFUl16
7kfC5H7mxdXrwHEAzGNukJNk3hXS1UukLVtd8Kqylg9EA/ZwT5lVcDROW6StQWhFPbQolOQFZvCb
+G13TYYhZtPEJ5NEde04CB/e+Q7cucOgkO2c1ygugfZb487CUTtaaLfOa/5ef5qspFuuxyIQbJdW
wn1h15UInRqiKAJsb2M5jb7bt+WRK4/3UtAQ5aUi8Oeo8tzBmSF+HIIxTruDZ4mcFnLZMheAd87k
BMjcYzfECy8qO6wuytGKB7WJCxlYmD2qsnRIascaUPu6NwbUNLd4NvAIZjOkulhh6dQ6HGqOfLEI
0+5p6PrUKRGd6htFcMGAyTl3RwtE7AoYLvOsNG19CMwajxMbakr6hUg3JL3k4Ml7VrO3zGfOaHN+
8rGMnIb9ZDtt/jQk1sSggNzQmY+MzYFcQyKTy9NiCJKTGPw8EQfoEpMYTJAtOH1VcevwU8yZBdQX
BNjpOxCKdrk2jQHJdScBcxNshqSLpXEI/Mbp7+isOJjpGKPF+ENX0IduevU6C+smSx/y0WnViXzc
1MyPSEYxb02VFHRrFOuNJcSeZvAqcpTQq5cHRl1HXJgYHBlPWgFQUOrzA9PJpxnOF3W4VfC1DTHZ
PzQCRRK0QMTE1D9YAQ2973MekEe9LT1cCHRqVRhlWJX4S9WFbDdqGKSeGNWo60dG5Mx6SsJPHKsr
052mqmVAFn3i9hCSZyBHvOdZ4pyW4+bC93MgRMuMav8+Sqqpv/HBP8uToJ+gaQaApCFo9sJwyQ9A
9w6ETh/wDl8TuqDdw33WVjoTtREmIM6Mb6fGKY9zVmkLWYwgRcLf+7hDj0TnLYaa+hT4drAookXf
dL0g1BSvWWWzxrsFCydeF2NTJjqHJJPZPyZVxStFJU7feo/hFDL0U9JHiK0CVnLzC9FQHOGDy8yM
mu1cByzFa0Q/bsolSL8VXuZyoTOQ4ELx5NSTPqHPb5EjnKROdEsr17Py49rav6gZBdQEUWoNbeH9
RgcH8IHxYliM36ZI6XPmkBgFehCGC6UuXMm+43n/cMnjcidlKowuPVeX86CiHtdZ56ZCKkL56pvn
j7p78zY1CsCZbF0fP93vl8KPjhwXtR+b4vkx69VO4mYZqE58S91Ix6fadx0sdSaCNbHr42u9VgN/
rR9blI4FbEVboA30e1cKiCxqbziDfpucsucgg3knUK61p9yEZQgsyGIvXBBrzZ/6yvUA+/cYYgYw
xJXNuZsqhO5sIHCrKzzyLTL/7H1UeC3rFEl4kj1B+O3ITx/f/m9DhcgGFLcQYSqO47apf/+LXMnU
RaWKkel4Uqk1cR9sUPpYyObKEerjS/0251BQQlcXmjdAdAALR5140ijAPCRQT2ECT2A+RHOQjQ/W
IvQSQQx2/OOUO26hIHUCoRw+ANf0bJQe3j9c10p8AqnfPzVAivl2NbHYrvuUyH4b2yCq5k0Uku+T
TMz8/KOwhdldEe1A3X787MfDTNfUQzRMd1VZbpAJ39/JWKlpALrpPFKT4Og4JwlVKuzd9HH+4ysd
jzLkB5OndUzokXSQjovXOYkh5LvMeuyrWuQXqin0BoUKosMmn9g6a/z4gu+JizRNoA1SdqbJi6wn
SdPRDFJZsBBM5u4RWKOuJ0OH02GOoIjFIY49bTHhcoctWIJWfu4l7Iwf38ArNfLXFUiqBWIF7qvA
24RHt98PLqdExBAbUT22iTljhkcva8m3VD2SMMPmXqctQ5fo1Bi5Hh2/fxbFDQ8Cj7MtfQWW72R8
G5wy83SJh9I/xHWKq6HDaQFsQ8WWIBG2eTVzU0YAU9LKFdEat2e9WQ7Ybw31JolMFj5WzvTQsw3A
SIpH1thNI7TgnBLdFo3L1FYnKa1lNBPr3NC5FTgwnXYZnQ3Pbi3TVm/nfpOS2wjoznx903QNtyXe
CvSS1J6omee2Tpoy/FX19mpbOlmOMmyWqdpI6EWUx+KsozJpD9OgiyxVTln24+H/bcIJFyYwaCG4
/yiLHE/tnpNFYpjL/LVOWoecNW6wnKo3gHJ1BvCzZP3xJfVqeffCCbVow9CjgYgciGMaOo0yuGgI
TX8NY1/XGIEe+vmF1mPKjUtTmtwBYJ6w5xA1WZFOCg1UWvnLj2/j+MkBVrkmkVNj/Flzx+R7OMi4
fNoq+ZrXlD9Pwfyp8h7pbLs7t6W6/PhixxEERw0teRuAQAXt5R6z0H3LjCEESvk4tE22PHiZ0NMi
yxqdWX18KftoSfPtCLNpWT1B5w3U1lG3UMsIFkU12PcAMU2sFClfqngXU0blpJtmI7sDBLOl5A9B
wYZ5OUFJfyAV9jr0nCnrUoLhyKP7983oFOSh1uLqRD2NOaEkaG9hllRniS5rTYYuAwQKO4/kZAh8
XSbOS7ojdwNMOB7OyD32ojjGfoqwMmDIxanKwoOpPcHlPZ2LHc5ysXvx8SAcjTdjgOoYYo3oWQgA
dMdj4HmxCku/n+77EqwxurQ1rYp8ZYwoYz18fCntovvrfNbvlOCF2UqIozVx9AgnMdYNNVXLje7g
175eq/coneZDq1P9nlBPCHrrvReAdBiFaqp0lfTnT6j76gqBMaL1/sVzha5nchZsiHR2icP1eGJg
mWYsSHk1CWwa1FTzcT87PQcmBJEjjscp7kUcS342/ugW6SaSAVOQtbMgxsrvhrrUL3zxMq5ivHbH
xVtpArlaXeM1vES/ycwiaxlXYiDw1xuwjrqw/LOFxopk7kLe0ofnCC02vnC2ypESyMdDGrx/fVDZ
YGLZphbi9NgL0VR8vye0PAFMrib6XgyO+JJ1yDXvbNqjBz8PGpcaf6J2sTuFZ3OQFtGmcSPQiHZe
PAxxaiKCC2iWpmmM2YExo+WMblh7H3F+ldfFJIcEfZnBPqRhdlPSavuO5wlAPL8zknlNL8e/Gryo
PkvMVF6wIyULp/UEiqkhM+fzQh95OEVIOUNUGH0bd0PVMH8wFkNxOCimZETOvrt22ZXynVsYzoWY
u2Gjmrnd0hMvHvB5c0+LwqZLkDWKcl6dj7TwlFU8gpoADD3FAIz7pTWtjdN04s5mf35qEsD0qCv7
CSWMWMq9nVXV3Sic/iF1HADcOAWA8Tao233N+1A+F0bTfYIyJEmLov6AIHW2o00w4w1Bv2iCZhym
xqp3y+G0qPAlHcOBgk2SZZ/7AMzlKoh6mHVjV98tGT5ppJ8GNHzDcNeo+9y4CvtYe1by0RKLew/j
C7mnyS/PciHTLWDJ9OzjGfE+WDMhaCsTzDxSBReBhWM4DUTDXLReXD3zvqBU2FGVb/1CWyD4nenf
f3yx9wv67WICoJze5snhjjOSaHFJ7bqwekYUpAQjNJl3eADZclWW+cXgOgjETWhQ3tAiFPkf8rHf
Zv7rY4LVoWVDED+GTfSeDOvc7cpnbA45uDpFk2NG5lgA3z5+yNdv+t9t+PUpXdsGeICCFBvyMUpn
ssvcRgs6ebZwixjIPzRuH50rK91MSSFuMS6NblMZGYBsCy9sNs7QpMV+SD145IUC9gVYz7/q/C48
rYxW3LPfSvKkvlAPZUnyYquqRGxOWe4Nfk7VC8j04Bw0rrgZ7Nn+HGacU3FGtgCUQiK5ckrtmmuI
0qd6k9OLs8aQwloXzs8ZHkm0EvpuZ8We+WROysFwJXT+kAtZOqy8GxKdBpAGMS4ogtnHKYFlCDm5
wbw8u7jMQd9PnWQPn6w4TMv0hC5E8dUx0HzuEUyE8NoZ/sGF6FZtPn4z3m+3ITRYU+NB0MjXwsLv
o58F7ZT2QSKe457GAeW0DhsHLfC3kXRJ1GZwy+kgSoVlY2o0Jd2eujzU1K0uhsYf4AUIgNqLFePJ
B/GX/kQEiSOlnr7ucuMinStxPjvzvnJK544aaHFVG7y0lU9jbF4vaqLtktUyWosmFLekjfAjRjd9
mf0svXQELOacSvEhhXx4VXoKGmwdyf7bXCT9venZ+Y1RBWwQ/mSNO8dWI6yRLo3v8M/DCAkDFR4g
mSzEHRSS2fSv24xGCHviJ2xTcQpPZvezRVU7AludY4P08eC+hyUx6xlbdI457vucZoGCvx9bOBW0
10wRPbep613iM5I94Oc9z7CfKxMiveYFfXzFIw3B10uSG3DEsZDM1XC195e0TLvoSrbOH1mTuaeU
zaDXRP1snFGozHY0IhSR3ou758Yxi4c0ntR5mobmjTGEzu7je3nVr303w/HtMAmfdmCjvWMdgwG7
sfRQAMBiLp5oMHBuh5ZUQyUdNm2JCEVr2jkVjrJG+kt51Ao3MJK9QwIcdkOdJETECTcEdFtqX3xJ
FU7FlH4poVeGTC5yP5WH1nGmS79P4pMY1qoLbV4TOSXatmDlGzyUVp2FXRLWUV6zxy+p2WW5Mi5C
3xr4wCiMc1/CWJ6RwUDHDs74Lh7ZveGSpfl5SZuXjNIpcSUo2gIj2GHM6OHS9HzwBo6m5CLyk7Kn
6iQpC6dbdQK4DDORdpGWHpTXTphWtFxB1EHPmugrKb8o4rUE+3AxovMooVg2KBszfjW2zYEYu73p
x/Zn1dXpFzwk1Yub2pD45JDBzvn47fwef7A7CAHNAV2DAPxbXc+x6YTm05j/CHzqA6sQOvw3UB4z
XUNeGWcq8bxIraJbGd9mZDbRZPCH5k+afv9qwgYagszWF4QutYH3ExaklCzlIoofET7dPVqXvBAf
ln9xnha+2pmw4O7arup3s4+jQYNDwdck6IaGebJYd38Yk3+xYGFPU1smdIC1DO33N7OUPaIIU579
iIXpf2p9S97C1zZgkpNksC/2l33RqtPGrcqTYnKsC1UJNjJRqOk6FTgEofYyDucQjZ0XkPOttwra
NP/0h7v8LWVgXQGfZ4mDmeZQeTRkQxnNZdi6/Q+q3m18r7Vm5ZpK4rzqpTkgrDvk9JTkAkkv6Lz6
JYG1iGF7ZDfj3hG1fPBwuDs3xZjf253b0yFhF9hhbVIw3HEm1jizYubzetf/IXHdzc2P//mvp+cS
JfyfhKxfzTKZ2jru//9ZXJd1p5J/bJ5g472jW/z8hz/5FqH/F+qBQIBBtwKTZ7P+m28BxNTFgIdS
KeqNFLUw0/kn4cLFmgfVIE4GzGaONoKp8pNw4Xp/vXoMoFgGlpmG8r9nsymOCqiwx1g4vmOjrulR
tj/OY0kwGlJ9YZ8vpufGC/LGMQbqm9o20XWUF3Ruwm2DPxoo0MDL2hXrcPlq2IVvre3UOkgsOs4j
7n07t/CuY5pDaNgv8qKOq0PSOf0pLV2xoVTjn9V9ZXxqKwlqr4qNM1RpLZBEpf8Jm93pPgtACK76
OjP2VtPWK3z+2rUPwwNm/QKOq23ppYR459L6CdGY5t+sEi8+0PC58KlKnXLMJx1ro5txaa8mBEOp
tZjwyBvr0Gr4KudyWPmFf8oxnIIHHe4kbp97zxrB8TWsxKHL1mgrzxd4kMfbUZmIZ5nfNYth1RbQ
qaIss3azuSx7mCYQmmN7b1Re9TkkzG6BV6YUEVFpnrqrLsdK3ohz9dTZytkVogwQZGm6g1P6XL/E
fO7/sXdmy3EbWxb9IjiAxJivAGpkcaYoUS8IyrQwz2Pi63uBsm9LcrfVt5+vHaFwyKKqCgVknjxn
77W5UhbyBU8eVT+mD26cEDRtGOsRRI6E+aEiyAbNdIyH7LZTEk9nn6+7skUpO9Jk8C29QTah22aI
dAhaIcxG5sxFf85T9zoxZMTQvXyQejmDzXMPshyPDfwhPyoEO4KsAfOTFRSKSD9oUPDQVahnG45F
MA3bh2hyxBUj2LNCjXGAUhogkDd+KdHNmMtSnhuQa1cNJpPAFDB8VnevpUWzt9e2QnviYKSjleu3
tnOUkTwPimR3b7PipWukPSuTbFRTH23GqQ3anHFZ9vj6pc/EV51EnWRPbtasp97wppAYyXbfL4a9
F72GsnnhOI0yCeKoFx+W0bH8lkPFThrZ5wYuwVWreSfSofHDgrwJx74jN6KID4kJX1qiew2LQtvl
WftU984zAu5LJrDaxZNj7bUq1XeGviYHtykJ9sk+Z7C3DkgvumBmJ90RTKOdW8YIFqNCJqDSDrkn
mNeToTpzS4Boupd1Vu/HbT4r4qgIck4lE2HOgdWjsDIG+9Si1/is8DAHeddfLVr+ZVXWwlTRa3ZZ
mqmjXcG7XElJpD3DvZAiAAjduLGOCYK2HSDiJdCJTUIK0REvNZRh7i5R6FQ99N5atQeqAWtXc5rb
o7JFLmVmHzrhxNdo5cq96X2JZa+fl5iIIXpQ2hMizpIIdiexQrdI04eSrMqgIvfGz3LC5ZtUdk96
taAIcGX+QG/DCvt+vcbjWuy9LJ93cOad/ZqPZYgM191VuCz8QWj6Xep0605f83JnAGwJEBuKMBlM
AkfdzDkZoGmCNPamoxDxabAncYX7GeanSJoPI0y8/ehFZigsdjYnlnNoz2ULoKROg97O9A8qwisz
aFjBy6kFFJU0biDH1YB6klePuWaqOxwe+tkYNksivEnSsgm7S3ZO483hMpROMBa0CEzVA49yuvFC
4BXdIEe7VKBdDzXKKc3Kv6TgaYKs8orT1LpQOTzCBt2V69msvX3EgZX5AB2/wkIglxJz+JlQc+Fn
zvCoe+lprCbn7K1u6lud/YBQtWUAZ9a7RC4YyebCCS1rGXzRStKci4cUukBkjHcFWWOIflIDtYz2
R2mtak8Q2FU3uMSW8ud7tzrMqPtxg1cVcAGtCyDWNKGKpt5PAHL7hpW+tnU8+7G3Pva14DTIfMAv
clfzZ+J5AwoUwuLTGhZk1XJLxU53rYS7H0vxKhEO+F6amVgAevsxYt4K5FpC/dN8+uXZYbHaPyaq
fZSJKrqBxWAe9MIwzhFeu31WEA6Tq6b3YRZswKbSOyamflsX4rPj9JcMHdCpt5dnwNqAU1Ki2Apl
OieAedWTlNPHgt5Z2DTuH05CttKEKi5ACfaEaPDKZfx/03jinNKG8IFzFNcFCDPgrXcFnjs6bYkX
RG37FcWOHqbSIoRqHeuDRcEUEheQ7VqQ2BekZd3Bwj/h22YkjwWkkN5MPktF7r2y1LEG8Xi1Otm4
pw/R7gevmBBa8IrVuj61k5XeITK7ZAabEC7axc8hhAS5EcPwHm3b10v7kSjbJHSGNr1SbX8CgkXy
+wTWLB5G4dOcJCgUQcZLkS+f5mgkD1K5b/UoJj+Ji2Q/cig+0APW9uTC2IFbTvKWsxSYJqK5Wo6v
vPH5ukHjHwy2wJgSPeCWqHezk+6XNsXa4VjgnhLtI9124hy05c1MG8FaOI4nD00maw1pZQiMnSPr
b3pOgHSjiGOVmz1gaWPnlRgnhXlIwRWiZpnNvUBXHSxWYxxiN/s40+U5QZZ4osV31edt52Oi/mpq
jUu3sIj2GoJJH7OlsUfm7+0Mq9TPXgN1AtVYRfh0Te3qkL0200wxqy8FaILhg5ViA8m5Z7VWVscF
2I61cXtaHArPQ4QfhUexBXFCa4W7r/RuI7uTc+O7CdILHrI64/BqHlsUVshS3cYR0QdznCvTyX2I
xpxrd0zaWb3xWKwQMvCIish+gODgOt0L0sqKUAzGab0rYZB7TKZISytSDbhb1XRr132bQfynvP5F
eY2Hyfyn6hob85fX8ofC+tuP/JXSRUIlTARCKsldoEWxFc9/pld63m8WAfQIA7AFGPxK8fwXFsGm
rna3lAu0EA5qLsZif9bVpv6bENvM0QY8bG9mun/HyLx1iP67hYJNCzkCbkPUFmKr0X+OeWJdEFZv
WtpR0g1nf8jUehyxrP7i4Ptjx/vby9B8dhkqIYH5m/phhbCmpnXSjv1qGWguSxWao+7dljMGll80
Hn48Y7+/1nuKAPQByejwnf37nYyE7yIjn9eMjsqo5S1cko2DZJhna6XZ3gCE/FVPDJfP364iahLO
zPQ5PYQeuvHjsR79lN0abhcdofeSJBy19XCpO4SIPg2m2g48mh/POCJNsYfFOaH+BpOiDg754dWB
SQCkyolVDcAN2M4mQ5GIv4XBCQHEQIWWtCP9vZcEKcbyMIOxO9DKEFg/lo3QZJT3RY7QrNC64YMx
gHmSEzn3WlSmN5GCWwWIirauCYMQc5hentK4V7t26Mt7KGAr4mwEiwlt+meoeNf6qNLd7BZVMDaF
flwFjm2L7r4XJJk53ose4NBqrvUt8rjsg9BTYLN6VOyJrK4CiMQTis5qJvI6woq4ovr0Jr32O8ww
OyNZGiTlZn/lGkN9g72BoETUSq86LI5jQWEarp02H1tcr8AlFhk5gbcBR3uvLC/Ourk76jUZfb0l
KdrvPGuvo797SXNNAiyFfuyiaHK/wUwlKhjQpknVZHuXCUgFh4f7PNATSJa+bpbVF8zmzQt+ee8j
+CLxIGNdQiPSe/mWeT1bkSE7YIClUBj0IWQt+44xXuyju0pgLJENQcVrFbckrnuExZNdcXHHebxS
NNae2SooqYnZDIUouPcyTEdwNzKgj6bxkCypHkRLph6SVjq7HpXsS+nWWDYWfdh7k8NBacH18NaV
ZXJIquR31WVNGIOSvoqlNzaofRGW73ouTlJFxTVRkutHvNnavVml60VfMQ/6nEVyumuTroU5rgpA
SbX2aDlshhSkKHDmCjmvohMJ4XV8wzw9fMmNjV68xqtT7bQhlWcuQY+QxPm9hYQ9ox65qfC/+4tL
bKe5zD7qSITmA3VFHn+QvUZka9QUBw3eEDCnkqTVBaxijWojkFHqoM4erjKwnaQkDTEJKrqXveJN
xiemuZ/RCZthUjtqtyAwe4jmQlycpL+zl3k2sL4AGJNUJuGCnPfazC2xywwQh6WLN6vThutcVOuX
YalhJ7iN/QW0ZH4L01WE+ToMD609YOcavIe2lekOrOMnbezMG7EmkM3V2t9o7rruZunMj4TrAuAy
5LRXpXVfzeVH14xqhqy5N09QbOMJ4WnlpED1o2lkoggWa2GrV14jMn/tM/ijcZnbO0eMoBtVAZDz
4s2FWk5MWfETBZzodd2PNC1GBNvPFj3gRYz9HHMhak6DChXOk9VlXgzFBFQuaWdPrkL7Ko3ejUMb
Vm8OcA6LvW+3OmTcwasotKeVVvYC28/buyoX9qmkcqW6BMLk7Xuktq3lx+jTwc3Ma/ww5TZ/EpTr
BIK07UZyP8qumu9i4MeeSc5s2ydXMtImYtb6aLZfRIPVLvN1YsfR53VwDZ+zcdbsfbsgGXlzmRgj
sBqSQTtTVsdj94h8oio56sk+f4E7lj/KCcBiB3t6ezEXfiHOuGc3UhwMIlNEykfsDDRtmSB7AUNm
4PLORbcH0zzPImovBglmR1Fq9JSXXKUqLFdpPOGj2QDr7fbbbuREj7hp5t9BZ5LqXTHw3Fu5aZ7q
YuF1RwZdYT4W1qmBQXZOGR/vhnIk2hgXHY1wFFX1FaVr3wYuIvy94dCkKbq02tmNHDhy6vDQNJUQ
ARsxjVo6/qslwPdxBSAE5a/SNmTiNJf3i2k1f1iMRi+8kY0CJix8S0qWazg6VM+7DpPgydMLeVvY
qfMKaIH3ZxaTscesVt5viW15kDNgAHKNCAuNsjZANfO64tnUaQrDHXXgJK5l/RiXCWO+njLCYPFA
B89zW4T/abL+n2A2tBcpwf73JiuxXz/WgN9+4K/mqv6bQRuJ6oAeJsXDnwUgPVfiyxhcMR5BIkL7
9V8FoGX+ZuuboMxiasH9sQkN/2qs6r+hXpWsioiYIWbxUz+Ra/6JZEPl+GPxAqoF/SxNZBM+FRP0
91Ck7+olVQ7DVLkpOFSsylcaWBiCngTQJaQgb2U1rac5GiyXjuTmFMXMlt+YtDFfgC8gNIncXrsD
98HGmDRqurPMIXrOVxjiV226LL8nQ5rFJ0ZdAOyiajS1ALt9vB+NSO4i8r+elT3M92PXmL1PZnMB
lzjzirdpUvZlakfvOVnqDNNksR3zBkTWKqxqsFCDOZ8SSPinyZ6KXZaYLR472m0gj0vTeaMUJw1Z
d08x7MabTC4TvM3WesgjbeTZm5ro62Cu5S1Cquu8GEkYUFWavUDxaV+tKJ4+LnFLZw48zlfNNDFy
Qq1B7NQtLiXkJMtwUehvMjterle3I/JVgqL+6paadl9X2TyhOSrjm0kTzLeshnN/jHEkxZhmWheR
ZDl+vmxlbIxJOnldIX5R/0T9zp6i5MVQZrwEpld6h34LgiFq3SkelQFcG2nKya6JnDymM71C0IPe
GczGdNAJ70YbWtKkLpMYei3hIIXLSTIRzAbhScIayCsjDiurlm9qo0oECna7HiTFNF45shsC4trb
8xjl2S7rDQjSoq7BKrKyX3VA6XGiK7jpumy8G3i8BCmAIR4fJrdsjwhq6yPw2P5LouGzDGRaFnVg
EYDz2BbzcAYOp1EELFwcWdCh15qqgF6EsQji4prdkkZfs+Ha7vSpGHV8j6M1eFcGJm54y6taNpij
K8+ojSM8OOWc7QrwgLcVmxGU1LQldtShYWrNC2RTlE7DeciAKSCVWuI7b2i+AmhX41Ef1jYNNSJR
v0L6LCwQtvg1/dRah9+rznS0Y0Rb6Dkal+w0mVW7W6XKNoK6M702qBuQcqB+qpvK3kvN7BjGYbXf
c8qAhbaQ93WLzjTOnls9j5bpno5DWiP8QEw1HFxjSh9m5SZ3pZDKKN74dsUMuqTssCr6i1UlWk/d
hgMvvdEdt4xu4r6VdNprQYdsmF5me3ZOHqPnD7HHa0Q4W3DHPlqgFHa0DQzgKYYxVceoMij+64gO
EE9oMGG6OKsBFj1EzpLHm8QiRVO9oQLAsAY22pJWvUOouu1hm5kxyRXClUHs0GBsKfJmGRa5cSVw
Yl6DLmfXra0H3aIXNev2ZUWuFii903cLlrOjs7Rcd/o0DHInS0Vh5XXcgVbV6jeaXSuHluxoBiYq
jj3UuOEMPQLyQ6bck7nI+TJCXg7ntsw5Fo0jEp5yba+cvh3PIhvLByh+VgXWzrEPTlYND5rs79eE
BzPHQIVu8IOhsQwUXv7mdbUVZvRSmYFn/ZM2iuIG9JUb9BWgu3SxjUdo1KxaXlkVvsRo5UMlWIIo
Z7afzbEXTMJiljTmd6ZVPUurKwA08GBrtQnHIH5wnAq6U21kNPGqKsiQ6lG094V37FanxFODgEzL
6vkJVWsS6pOSJ5fgQ2JWnengiUw8OM3Y0+RHH65ouZ7IoSjB30tUIjFO5mtb5voOmMdywUO+fjRR
WH5ySzsLiQ4ufLAXydkdB/cJudl41cxOsbBI9awpSDRZK1M70n7XgZoya8rj9VYHju+n4H7v1om1
MY8b71ijhD2Omswus4EWaBf38bK5lmHpVXoZQL0nRSnN25sSU+HB7UrvKu/EKwNBRsFxipMsgoRt
y3bYlT1YCB7DKrmHHIvdmlYZkoy44GoLKANkZ2lS/p6SAcM1N6e05UsgxyXBcHlJ7aS/zVBRv026
rZF3kq+HchD6TvcahBOWO+7piJWfWhpdd8kQNyqI+fo/ZR7DFnvUbux8qW5xgabh5lN/YvBefO2V
Nby4CIce3Xap7tuW9BVltPq+aKzxeloH75QBh8/pNGsE8XmiYNFN0vExtcz67CW9+Wr23NKm2c6X
RbTVtWc0/XGBF3/b9zYxKNAaeapm9Rgb5YZE1IwUwrocLjqm1ktvF9FRT+wsgFOQh1ilWTKL+JZS
ODumkZbekc7qen4+eW4Qs+aHRCsKThSQJc560cAIzrPyhtTy6ENSrXPiY2buP6t3xcaqTelF4Nc5
9tTEvb8ay5eSyO5gNZv1yZxMmNURumy/KNIh9t22/9DGM8PTJJovuNI3zYmjZ9xvbfJgO6PxKOJJ
IM3gmKnmduBoxmnjY9M2yExAf90lfU1ng4WpPbKjL68JQOsnM7Hc3h+xk+7m2cwDXVgr3OZxOMN/
vR9G1WcEQJjGMHzSW4dDNhKP2cj1T0qLi+pYL26XfrRsBJBDMNTOyE6UcyK8XetkgslsjuUOvXcb
KhMS5K7Rl/XNGyZnF+WqCrouZQlOEHNO4AVmFFaJGg+zXj7Ny0J2VT4T/hOn0Ymvsghh6Rb3ZqOG
0K7c8xhrTdjCnvsmePxPl/QXXVJzG8n/U3388bVPWFwwZn+vXfjzx/5CPhogZA0k58RVSxMhPRX3
n5UyJq3fkL7/xZX9s0v6rj4QFnUrP2TR6eMt/FUk27/ZFl09JAio42i//ltd0h/7e7Ak6VsihKF5
i7lC/E1DtHFM8JqPzn050WgJqnQZ70GmDQ71W9t//u7C3H1rvn7PlvxRffP+YohYpatDq3TA6P6k
EYrtxYL6Nlj3iaaaF+o1weBiks95OnQwOgTRDrHuQtifwCT9P14aj8UWMIfWYjuPfO/AAyZoLEON
xPWdRl5JMGfvTJFl5/KQP5neAiq9x5YHeTzaGNj//PI/dm63T46EEZ08DXPsoJjXf3x5YUISkVlh
3hfIg1I2jAmtnD6Ma8MQbXu5pSR/5p9fU2y92f/ugP/5otwqFh349yjBH1+0aqpojBsp7m1RiacK
0eNJlM5KEABMyudN1H6x0g2TPRojURvJMA5vToOBq9A4UwUtXpFD48Ykf/XaltK0rqv1ijSX5kFk
QzC44qwBfDzdkoP8vjGYtS1FZZq/kFr/7JPZrp3D4dJ2xCa6/lkA7cFrGBeGS/cG+/nze3NjKehK
7T3agE/vJP4l/2XQ449nx28Xz0Hk56DC5IXlT9+YQ7clW+zOuKcRZzxVkNgPLVbsr3pGhIkCqf5g
M4W7YdCB8UAlY3r452/v7w8m2hiQlK6zmZ8wVv745U1SVjmkKuPe0ZzlARxH86Ik+Szx1Bq/MD39
JCR8/6ymgSoRQSMvSJD2j68VKZeiSB+Newu6/IPWYGDbQ0RDXBqZZv+25Jb1OunO9nRuQPnGnXlY
NAIR7pAn/Aqx+j99cAycrJbGdgT8WQ0lLK2GjBTp9+PQ8pBYblTUFzGU9GZB0sn/x0OydS94LvkX
N8E2RvquR2A0GWEo5iTuux5vegVqEJ0Inv6r0dWxV3WE7zCKpGnWptzlsliNG+bASxyozCA0yWDg
e6U50/IQtzbnlRzJ2GXIJ7ljXkFtkUwE11Uq4ymzPbzrZ5noY7H/53vlZ3f0trzgwwH+a7BVkPv4
kw8HHm80ekoa91GUEfrIub07vt83SCyal64jZqTwZpZcxQWkcQp7KV0LRBxKtkfQdIgS0txqi8PK
sbELjYh0Jq/Tl4d/fp//wyromszF6cHzZv9mF4LbOE5OZBn35CtwQd4vs4Hl8sXQI+OphR7yiztb
/HwzofrjrmbP1Rlh/Z3aiOtaZHqu+vu5MesreyjtV2Au2y9mho6ERv8dp+Pe8aM0AhWB/4F+yQwa
hty8fPN1QMV8M5lJ32XQEw86ncqX1KTpaW33xPsl6tk1HJ/0Swnw3K2vlIF9QmNofhK0T+ArjPUv
TDbfpOjfr+xs1oxHXearuEKhUPx0065eLt2W88Y92gsVyEat8N1cLbttTUybx2pKpplqdcqGUNha
4QQpytdkL5OYoVbB360Hamkk2BpUIno5uPtpheFwTJye2FyaKWrDSdjRGurmKhkMEbb+odEwBZKu
XEP6mumL2AHusKQPkU/yZGT9PO7YAvAk5VlR+xbnm3sUNMmV15fZRZRefYMW221DWGE6EVuogz8Z
ys1vjVoVv+t5TxQodQBnKrWSMgIEJHlT27ka6VqCfnRg/z5jRCtN1GZZc0ckVs1hNCGt07dqRgE2
KmLwLa6rNc9jVWRzaEau+yglhmVCYSDAgwec2skvEfGD0eGoRwLVILwv2LU79FZlP8DGgCcq/HYc
yWURLcqfU4QH6CJigsF8Ap3OHBHlo5ongstdhhsdnWycKn5mb8aNthd5QtJL3DR3blwWXbBIK4lC
PPjyOU5Gtt2ce8RVMAyAkim5w7NGNU9pgMfZGFbeXW3brz1hlGlQeaw2lIAsxFPDLtCTzBITQgRB
CpENNB8P3yGBpEZWuBePfvrIzmwkBkO7tRp1tzmjL8wU2sy6vQBA8wzUobDToMeli3ey8LreTLkc
8MiDa/JjkegHxp5dKE1afJ2wun0nEXS0dfMy6/r6CQ1ZehaTt4QoOcUXRdxiYKdEauAeiPZiNevP
JVnun2qTMV9LaN4bN8ryRzxGGbkcSVyFOkARYEck7x6IbrHpArlTwI1V6nSaompZPGIkNeV7BMFY
jH/wvKZx86TZXppfTRD2cuvMeUeWT+4U1brkBihU7YYl+k6E18DMXA+dCb5TMIAw4cRM9AiUppTs
EZB1wKTLkOBI2XzSkskxebt5VnWhIrLQ29Pmo/hZ7eWhzpn64aODZ6HHON1Z7TXrtfVw8u0QvTQK
8HdUfFi0nm9MRQObgsLqGUwuyXg+s9yUuFvuSvi0pDMQzNryd8AAa14kCbTEwxpbanuagQnS9Q4w
HsQ1Ambinq8+n1iyUyu+5wi9DsGqHOs1smdUZKnuwjwsyNTJytl+XaJVPs+CtJN+TayTMzosPBbr
kGuVcld2CadngrF7L4Dpw1+vWps3x4mDQQ004mcADV6Yq7K+yqtcPLW6vf2hupAX+uaszyxnUUR6
iSzj0DAGfgdWGp9pSil8hK7zG6sLu3LvwVZ83Vz1uFEKkz/RJUZ2M1YtS8wm07jQcZYX6dbLg7Ad
NvVUY0V9XyOp4bxLZLOJYjDqjhHO/7dWbpeStrPxtLXURgoO3m05jozBIIEudzVlp/BHO1V37Xst
kheORdO0zDHGx5NxM658IzTpWI3FbDxNBulaQjCUHlOOG+aWzUn+JNvzsBBQp7bqUQmuvVEqPhSP
JK+UJ8QDgqNcHrLtv6ZuE9PFGaM1PZ/sV9zXcscAon9rCnbbVsbtS0aEFeqstFcP74UCtPRKnRmf
Oq9iob7P+oKvtuXNLOQvvVlmgQA0ZXDBFEHTb8j40zDuRPoNeZl5feE24rt7TxKt6paNp6+7Yx/x
jvRMpwivayCKtpE3LxFBTmDWcgFRNkKE/er065aHw8C5PrV9xzuf+BkQcfWslkurdYTVvBc4xCVL
knszYpfeDz/057lomcxojdrKKgJLI2+S4TaN6+vZVt4FbIf1iryxKw5sO7zBRizZ6nuQETNk6kb0
pdAAE/vV+yNkRDY0vQnoJ2UQO88QdvO9Z804X2XPd9QQjYjMjiDKeGM1gW5hbaPLZ57yhGmqoQwK
A528KIdv+qbqTffEx6mvzElzUGqOyC8RhvFu6ZBtQFx23GG7Pe2qMG70GACcn1tbfEA2Ua5aULbG
62aOteRY0p+jSnMQGfgkU3rmzuOfC1I0bmC6ylyzwfDk8zKl7lOWe22xG1o9PQDJ4B4pksJ+TcqZ
a0pDmM//vgjkhbk8kGDGVSnyVF4cZZunVvKENc728uU8eEG2PfWYyVBoGHV9BSClO1Lut0ciBvlW
U4GxvGAj5zrMlKCSJN9nLM/L3QLJ87Xz4EPmelGWCEdXjfQ3mye+67CvYHTmTrRwUfVXc8oSYBvU
6DujQ0JITdvG/Z1cIjGfvHr7grLWYmkSddQey86Qz+mwLtIfOI72u9XBfeyTyUgNJAAuPSo9s8m9
RGktNDQrgcw4hliLZzzNJvw8bKmKZhXrPJkIKpXNiwOhog1aY8YGvH1CdiJq5N5hBQIVSgbhduBd
Z615gQ7CIxpzRE1ZuhmNc6R9Glt+E1MaX8uwVWkrJCUAltvd+b5tqhWpTNhg3N4CsPns+NTkpRIe
8TajKMNuHDnJbFeNFMZFhtlsFGvIOIuH3uFT5JjwX5uR0Tsc3FheipzkQvgayO1dczX3Y18QOWv3
MctRmvNwCctjdUz6zjYZBwo8nRWzkAdwt465mye3ParULsqdLcfCfli6ectrnSF8wxvR7Vdr2VYW
/rR8xqfMsbUYrVPe1lq9IwVhLs4lretyx7xOtI8GvDRukSjnQq/b5pKi5WHtWwTOjDo2NpJtM8Xb
kdwiTJNRC/fE+wX4thZtB/eJnNaX94W1i112nPd7N4IHykBnwAaxuKn60rEN3b/fn5YYo0NGI+Aw
VbBAr93R4xYB3scNZefTGZYEQt1vN0SJ6PNrg5SZMPtu6o4k8QG8Vo39GhMR9PR+VzhYwVY/F5Fx
4xDidjDayriBlclFyNHS1IFToV3AvFixEqk1hzHbCpoQoA3T1U+3D6TNJXdf2hH11Vkz/09RCJFx
CY3qhozO7sgtZzzZcMbn0CggiwUuztgHbDamuYesu9yNWc1qb6bGLSlM6z0ndW5qHdo8U4CZR+V9
BbTyIS+xxrpcbMLYtu2buJ3YN92Zx2bbgJigxiZB5g35PBgP426K9lgcCBStxu3dZswqlp3ZKl6X
Bv7yAIG+22ja0Drkoij87HdWgEJkBbDQGjQa/0DlsD1qzfo4GV66HIdxqpJbo8/0+lSxjN50+qYV
t4lHJPsxrbnbdSNau6fBHilCYi2Xz/qMybdqlu3zupIYy1G4jyTalbfCtHHNRFqQy6w/2gCafZfA
w6s5j7OvsdnXvivaiKEGR+pgqk0e4E2zRVgiO9IW1c2YBDTHppp0nvNMcZ1ToBJ+bc/rctBw1O91
kOqTHyMI9BN62Ke0abJr0wL6GLBrlidO9suRiV2lgqJpquuoZjgpl4J6wRELiyFFJjGNvRi8HenW
g35ut8X/nEUxjUg85tRUI+FNoUDKfIIUSxeGTtEYtEU0a4/wZfl6urLh11YaXCTTXpc7OoDwEcyZ
BafbFv92osbBxLo8tEQFPGAFocJbWuiMLUqY94NyXrDKzkDjt1fd/Mx6x9uLVpdmk6ipD6xo5p0u
75tJlLBur0CR8z9qakx2F9nIXbbt4YZGOmvkRdxB7wfDWI+rBoRExoy9G1jTakxe0RX9tA7LQi0v
qYytE25W4yZebAmWmDxmsSovdFCAnTiD8b0SacD+2W3CybGMWa1WJxVPE68cvK+bRFuwOMJoM3F/
kSsniq3ebCIyacvOS8swamhfzSjGX94jZAlyoFRreYSGgpuHYU1+1mp7T0Iz73tda3YgznbJUdhJ
+oc1OXp/BReaJ27Q0I3beSsv2rcKo6VHorEzlzl43ZNLeLl74sC2DMee843vjWN3qAfAxeTfCY+z
ymC/6jnOUxKIwMQxBEwD+jxcEjfT2DaiSHCSKB02FmdSDjnquhOuZMCfGiIIb7o13paD95LZ1suv
uH0ZC0JD1JF8lajbGesItGFj8pR0EGWWBGVaYqn0Q4MVKOx5QlidOe2sezZEnEiuA5cSNm2j3YEI
qBmQrrLydmZnLkcR29rvG57tLcPP8kdBVfkVhVVPuY06AdSdEleMzPQLHtz6UNBc+QTkx+nCMYoK
zAEthqEdEe/t2TaX9Ab+P9zDzEk/ls0QP0LHnZZgLAu0Wr2tH5RnqxtpNkzDgOL+Tn46f5NNvmFP
pVzJ+G6F3wv8kQBeBPWDjk6tk5Pz8t6d+c+E51cTHhP353eNrL+FBT79gWsbAssfPwx4vv3UnwMe
z/gNNtffZVAImgyamBu6DcMPv/5LBmWikKIhRe8GHCDJK9tI4C8dvPUbdQ1tBMobwoDQ2P9bMigX
Vf93cwBYkLTzHQNyiGHSTJY/t3cB25haMtvVCbRSbzQHjnVxNu2gKM/kj5b0zXwDbNJ8GYRSQUkg
eGj0i3ng1OUe29IiSt2OiKcTNol8fWs5T0uuw3VJ9SqMY6e3g7kD8BY7y6eS+eQ21LTNVxlXxkk0
ehGM0p5JdI6tHbqYt7FqBjQofXywGauFOELbwIjomqzrMB4UfFZIq6ZV+0xqSC5OECsVlUcibabq
T1bTeq9V15enEbLpXk8dKjXXDfVh0hlGp8ygCVs/VirFqpQwi/en3mJKbAqn/pQYY3sQk7ae+wnI
BQEXjvMl8twmYfzSFKSUYDq9JsFw+JBng3fhWKM/jHMnOLm499NoyGsdXUzolXH8uUh6MpHNfDqu
7ogoNmU7pfnaHToXyNGcWlgLTXVfwwU/dZWo9o6G+mQdJ+MWzfY5rvKQtTK/I7EM0EEk6FWo2dsV
MXvzmLf2Y6eb+IBa5MU6WoYLkQX9aexXlDzaapwtGu9npELNLhctFaCWreFWO1y3TuImO7LXtIxG
5vhkpI21w3jsXuKotA/MLMq9aE2bv7Vf75tJ9NduqgGRHcWTs5QL1NkR3fYM2T5yczQoObrPWTnF
3hnrJdSaRT2g9na/jNESsLl/1su0xy5sZkdSsMV2PIqeJ/RB+wzc/ZuXOrm6HpXIrmO7RJGAZxgs
D33pnVdi6EoTzzv2TtftW0egccC5vyMvWmA/Qh4M0V5+8dDtfo3pye7XzQMZtFGJXBXvx72l5h4f
WdZANjKyD/BW1avmMEPCImbr18TPTVckbmN3KnW+5PS/2DuP5biRdVu/y52jAy5hbsSdlK+i96Im
CIqS4F0mTAJPfz9QfaIlSod99vxMdiiiN1msKgD5m7W+FSbNtokX0JQdkcI758EpMr3qijSd+qIY
rYdEGw0aLsdtD0Ff5zeavvwEqn24QswTnrlt6hHHXbhEYqcAR30UJn06oeDIGQOFPeks65l0kJOX
zmQ+2EO4mrV0donb0MdbLfGVbW2XB2j42bqaCeNd2W5vVmvOo3KDZGuwN2AJ/I2ySlaC9lwyJBGH
ULT5KmGcciE9+4UEdD86pz/UyVljFU8eWgHQMmIfGYFlHBXBJZG9x4yQ5f5qCMcqfJ0BzqbbOJrm
q3nQ6lr1dlC+hhUMyXOXXJ8q6PoHQR15LYOew3OLQ/HejVS2DWVvbRE0hKex9u1yFZIrPm3gmzW3
jTZAIMIVGWJszX4uH+yCfkdvhJkz9t1Unl/7p0qJQBkbxD22ecWDks+9HJp5R/pM5cltHUfmMzKn
sVubWNcu2wkSyBPRfnYrt0pM1k2FVCv6Spi4YtI4hyuecKvEguu/Nfv6jitX5KsAa/WbTtFCujIU
lAlmB5LDN9BeHwJsAjXSwmI0VjVFCQnOvaSyjmAIM9KIy/CxXHqXnC0qV4o5WTGevY6WsmrpFqvO
d79OaD/zvY32rTn4E3vADfOxkHGjhUp6W4llVTAXMUV/uTR3Tjwzms5VQdP2VqPz7OMVu5ziYGWH
ikVpySSeQHo0/PWVH0w2esSpbxOnO8uLUZibuh6wKfraj7eMhbwrPXh6J1xGxSauDM5/wWfMGDGa
7osxsM+kZyiJVkwSxTKX4bjPXMe7qEK3PTKI4L7XItoIlIGIIXvH3/eAXvaVPwT7Gr399ZIyNscM
KMG+iPpcJyI5i3B/7upxAW0WbuBzUzH4Q8BPCNSqyzz7FPhyL4wKwFRAx7SyYi/dypjZ7870U/PO
LxpUODaskbUzCgMIc1Vd+klf3waDTxSO1w7PgjHchIoqPJsoYYHFSGuTazfed7Kb0f7MPY5tICdk
w0ztF84oeUnUs7cbfXobUptMelKzNe/iGX2fNrPgAYKCunFdI+JwoG8oYl9d1V1g7Ja05tOAo+d1
tj1xTbzBRvlefOTRGR1KftWn3IeppcoweB6sloyNDuzHIROtPiMOYL5AzRPQ7+h804xT9jkBUHUS
bT3gQtI7NPIM4jtzBhHn0COsssFxt9kUwTgPs2ybkHWgiqohf6LujuBg+j0BP2AMhlJARrfw2M7K
GNZjUSdXYPcQw0mGhGepwyMetpPYNHARViOvf8dKQaxsNk5M7KPkupliDLqkCG1B+8d7jzewa6gw
cVeMbsKjcXY/ofSSnIUibF6GwO4uwMFZ3waiJ3bQWcETWpF1QIvoPEHUbrZ2WMebxlLxjoaw2cqq
Ky5zc2wfe+7DC3Bg8loIKzwnE6oiurfKzgn3ZD/uJMNlXpNyL5ACHop5+NwGbno+uUnyFNU9wcAR
c6Y+Ux6VQDkzdwuAEtSlw8RTM8RYsgSCa6Cbeg82Ur4EfsVGxcvhHcwdC1pB8K9bBt6RJUN4k3vJ
fGZlef1lVDEITF2aOJ5r85iY8VNEvt7aojmgeICCwErB2abExQcr0zI+6Soyty4LiAuRpuaZYwDs
Wk7/dqMNp9m4VoJjUFvdg2H3bIV7xkB4nGjyQ8iUzMW1F65bmCFrVMoTuuzY7tYtslfU0IgRrZjf
ZgJadgJuaglcn7B78WMErF0yl1Y+IX+cbjIP0bIO3pT4d7Srb46YuEzj5F55U5Pe/G99/z9xOCC8
CT80ul7lxQu7wpefy/u/f+jv8j50/yJfGz0C9zQzfdBP/+i3TAdDK0ZWRkiQMFlu/1Pi+8t/wYOK
kWHpMP6rvHf+wlApRODxIsvPBf9Jec+N9Wt5D3wT9yklPjWczaj0fXkvYUVU2rPaE4MlDQGygMMw
dDun7IIbgcOOwy+MDWZtSMXFNpdebxCpK7KvmPZtZt3akM1iECrDNGK0g/z7vgdQfxbEYZpd47qU
nweZ+s8C69wpwV9/1hHVtwmNXG4YiKflydYRQx1irDbdkFXnGcl29XOVNPUFvOYGweuEXZ3qBpkx
4Tm7chglgR8pj/xDYCbLdISO99Mw6j64nugyNj6UWqAgdeduHW9Ag0w8WZC+DJ2RfOqRp4HRk3Ue
85gDdHLeCRPl7A76sOmue1LbEr0qx5Qp0GWRuF7g7xjezw0RYoq3m2glsXygyXCjA1NuR2rEzq0J
W7hCeEewSWsDnxPYqBatemDPEcVFVPB5IuydqDQW+VNogqwZsFCRuxdZ5us4Fmqct3mSitEkkUGJ
mbhfDPb5uuzlzEbT6yse4FUAxBh9LVCEguXg3LrWRmQN4tLcYwbekEDT2AnMKaJ56jn7ShTrtChy
uzKexIZckdRldOcO8d7OdSQv/bIzjibD5msOP7yGqPdXGPkk+/gEuhrY/30sGhsWh9enK0eZMLSt
arwhcYqhD8qBF+IC8+1Y9AX7oynZpEyAdkNQ5ufSSJ19rdzyWNd0Znk1tN2KFBtvBU9uARjotU8m
w64sK8CjXhJfCfJECDko9MZzGbm4HbPyzItrvNFhdCOZGz8RydyhEIiIMUfo21wVmfeAaTq+ceJW
XY/J4N8Avhmek5IlMwVJdJJNom+4HurdhFnvEdBLdF3Y9fREmrFB6kPfD+vItyMGw6l/GYZ59JhQ
yh6Y/xhXho4WUgdqv93gS+cc+xwWTtQ488byQQQ90k8K2q/Ce2g9q7pTk86tFVoJbCqglhzCZErp
63WNJuFYgXBZ/Ii0wj3KhuOoZ7knlCB+dMgEOQtnnw2B1YjxniQAoElBI6MMFI8svnMSe8xYfQaR
qxhIHF1bzc4IjeS1TGc6xFEQA0/hn/UYSF1H++cWLsN4xXy5IEaF6JurPo4ZOmldH9CN9pRgE991
T7ztTVJ41aMk3HJPSEfzZbSTJ6uVw5pVcXDimy63U0OY7KSa4GKeCn0TeSo5VbA37mPLmT9hTSjL
XThq+zVDnHFmzJUPr6J1/NNY6HDnZs23IWyjgyXMdpuQncc36Gd3ZMf2n/AWFE8TcXpPztilYi3a
IH9qGVvhteIO84wONB+l9Tb0x24Hte9srHFvlBCB9xkt8lUVVuI0ahUSqDnlWbPiZ40rKwMMMYuZ
PhS2V3pNGqA+0Z5pua7jnNLZorhORKBZo3eG2rhGO23rsW9wQyMo53MBLucXyTo2zDXq8vGEWgCv
+CTsR9c3nKvOkA/pLO8ySKdftaiRcJvhovQXI2LEtQ308d5H/nVWmlN0bnaQrUh0YT2UxkcwAv7F
NMqWW6NXd4Dri42QZv3q9VSkzTjX1yBN5i/MmCU0bWMxMJRjw+w3dh/ixBVrry1sF2QUs5YZhc0F
4tH+uRMGFjA4h2x+KONJEkRzruWJLVz8olDwfytGBuBqaM9Z14xbMj70Jhl655OdROmB6E8qVBzF
07mtGTiSeziyxIQDxB3nJmAzW1gmsl4QwaEZ1Dd5phj3Np3F+obQl8tBpYy/iwjDx4rdJsJPmw35
bT26LDTzeHTuiBENvgBCZrJOwAOj97c1eBQlDAXwR53XQyVeeiFZW3pQkIHPLOKVN51VbMGwp+JL
FBtF17zwQR3cT5ahLv047KdV3DvscRxRyJWCUV6XAdObZrLQNFh2falSEEHhKOp1Z+rXljPv1oK+
cySRTK35pdg5skgdRd6E+w6RwLnR2cR3Bk3w6tZSfK8N9yvti32O4ER166ktp1URgqJhTcBNbgBT
Bf90wUQnP0/M2stW2fyamETNE52EnEnrh9qUd7qdwWhZMoFRwFKAkItkl1qWQDczhzetJest4tmE
fasa1YE982VBevMO8k0E40daT2RBg7MCj7vjfn/NQEzdtrYaAa4W9X3s0zlYiWxOI1oCEq8iUVwI
qMproarhoq7M+GCMmpLTK71u71pWfcOVW24qk/VPivvpa6shOK1sJgOUPW7wGCO4O/EXQiknUnBd
CyBo+EJEeV1GuJsJ/KuPZOvZa1OZejMpMz1H7OvjOKzqfUdM7sbtdfdsS5lsiqAG5ennnztlfcna
hmkHx+M5duAYb5IizMsNWipaVcMsKBOG645W3y1nyDE7TP1dZnoCCui49P0BqpigDjZsj6O7dLDU
JRTnbj+GDNgmlcqrARK+tc3mUEJMQD7GHjUxjlAI0MYka1GNX6TpFp9bPfawR/FFlbQjW/bCfK9B
8DkJim8yT9XRMTjuoTjmm1bwL+Idw9WE2PgwpJ15NBF0bNC6wi0nmwXPl5G9hphveHYmxp71pLFy
EVndZAhbTrbK0l3TZe2xpyDZ9qT4HJhUqp2vqbxoDcQej9VwRrhawX2k6ZY7CwamOaHj0aQGbh1f
Va+dGNl8uMV92sfWup8S7zAODpt/QVzm2Bwql0GZiXB7B0z8tTWbm74PKB2gkK3BLex5RBuryUE+
lwKuTBJwQ2k+U2EQvYsAtb70G3njmwq0eouiE5arCYp+wxzhNjC6/JTV2FQr2QSrFt/sih2gvaJF
OylGGLvILS4czJ63IXyDfeH14YHI1HgzO3i28+p6kmmyY2iM9qc2qrVXTDcho1EGoHmxV10DjH7G
2QQzgvU5Y7l9NTgzD2HfuQKmgPUlNPz7zrXTw5xFNfIg61tLRvIWLBTOLnL7VnbaCA6yPOE8cPqb
0bYwV5Vw2X2Dy68mscvTQ4Uuegg4jGdCXQWiRdyb/VEzpTtkkA3ZmM7BqeymmyIVn0nmffjfXup/
0kuxQVgWFf+9W/zwMr6k6c+d1N8/8ncnZQmoQaTmIOwWKLxpjP7ppDz4PxAD8CuQC8H/5Z9liW3/
ReeFLYGe2nXZpqDW/7ubsoK/QlSfoJJJaCDy6j+DBol3FhX2LsEbZweGLRZ0pPG/ysFND+EW3mf7
TqmmQaU6lxRyVMz4SucCEVvjovhM0kK+Nj6auSTJjVs7bKF0u0j010XKo4MSdbETEwmxYRq97kKj
2QpGh8/KNPk9ECjsGM5inV5nUjdAGVAKHGvKql3PpnTbkGV/DrsPpUpYjZuUzJp9bU9w/zJnPoQM
tBiAGv23ajboMRJ3dClz0+RKVwVzh0R1I7uXpbB3kindxAkfG1CORdAncznv/MJkKzkZzZceu/YL
uVQTdj18HEjSpudJzhJBMRj/tcNT69sgY4vTBNVbTMLVTZx4N4sSEFFooeyHnsFMvvnpevmDSehN
4P+TuHn5CjyaMr5VfEIBaKlfv4KSbUfGoe7dzdIJj8KBUYnehmJiIQdhxLTbzl+ldhleQ4O2z6vR
5q01XgCNKCUpeT8nsKaxjtbHkHXLxRyJ5NJGSfAVNLXxRDSruk0WGLZIs+yiFx3C0CDpiseiiIJ9
zOHLSsmpr4JAPvDQFwfRjOd+PNoslOy9n8DQab32y8dveqFe/bSjA6mAIn65gIPANPF7vWc5N+hp
GYU3wNXrMnq2lm8/rmvrk2WjdzQIzCIm2ZFHJu4d+MmqtFclyak75WTzhe61+aXJLT4GNm36KiYU
j3m9AzRw4l+tY9vfyKy1zmLDHq8S/E7ndFv6WgTRI+kc9j5M0+KRFMFh7SGGOKTVWO0TQxr7fHC8
DVVFt53NkmvaYSx+Zs7O18rrz1mMWchWInHAbk+17UKKTPWUb7UY7S3nV7IT6XPRhCT6ufX4SgvH
hLdzxlf6IufoT4U8yA7VWIRLAnFNv+vgKt5yU+aX/oBKuEApe8idr2yYMgn2Xnpqg6qISGsXOmca
BRQnaQoYCZZluMdhTpZB2gcbv0LLRfihR9IH6IOLEoTCOYml9tPUVc23oGhLenMURQBMcfiSGgAJ
pUqUOoS6Sc9IhTIvqGj1dVBZwwWSB96c7fTIs9pkzg6TTLJwPbuxfWugSr9SncUHSlb0jjNnPjDq
5t408hlL3aie3ES1X0KCE85dQjdBPGr9LyaHd88sbBQseJetlmNhCrTfhl0/W1iwt0ZwHXzjNmH+
fNOFhKoYxOU9TnoMNtLvQ4T6y7Uj6/l1tIN5rTqFz9gdp+Rr1tT6ckH0ndrObJ/81m02aBvNfRs0
nxg0UzX1XvlQtvyWfECLtQy2q33Bd39eU/ezaYlnNjWx3iIktm+1KXMmFOztGH0a0wXidxKbSdze
DczPlwdqnZ+koOfYAi3CiW9SRa0yPehLmdfzzdtl24AXXqegEy5kK6xzq6kj1BeB+SkwSvUUom98
wpDVXqbUiRne4YSFigMe6ktl4q6vJROWnrURuJm+9/Yu8jJ/mwdJcBWYbf1vwWj2rzEQy8ePEzOA
fO4x5RNkLv76vBpbS8E6ktGtLRvPoOLzrdUkW+OO2pV3YLH5ot1Txn02pcDzBcaL5oJI3kTvAyQe
EB64B/uVXbTRKUD8/ZIPnpwA5Y5NvG7YZz8D4ODNkE9gHdu0N/7FPfSnNwBRbjEJ2pzL9nusXDXn
SlpJ7N8W3txtkY/qy5bZAxtZ9HYrkJCs65ZVGOB3HjFVgo/dI6ntBfGOOKMJi75z7zmLBLR+YXJh
ndOW5icmfT06uSKI7pE50yslVczU5+Pn5tt5/M9h8fbhu9D4CVWE6G677//2EciEpGgWtzXMT/Yj
SkXfuZrRAEhE1OQepvMFm3N9VfhDte8wCaQEllbwJkBDnWgyAdKGtjwWYpTH2m+N+44Fyj4c3Y40
6LavruZApedsnvT1WIYFggkau+9Ex+IBCFP3C/Co/giQOhjWeYsArYfwXO19pk3rJhPzSttMALq+
j55sRPEHIzCCE7Aqm9R239sVymGKWST6WXpsg+Q4RMcUAtaWCUwVrDHN62/kCPG8skuX9ZBqbGuL
ET7cOXVOHjl6cDJN25WTN82xcIfoufK51akJENgtt14UGvFXCdNq2AI0489DtXpiKW3fFrYiNKDM
nGEd2m3y1WwUS2sziZ658oZvblEuT5Dlo8n8iBFExQbMXKyqbsmTr0mluZrIprk3G3umQ2u9FIZD
9urUJZLzONHHfLTVWmK5WRsuuLNEjwqPTqEvSXngLPn4QqBI/OUE5UpAFELNYKEOeCsH35UNPKuJ
Ks6H9paYws4H3MENtnp7NgPHaPdT1BJfguYbFS5OlB2lWPPi2d18M1s8k7ZxqRiXMoJDTV6c2pRx
7mqizUEeCSGvXMVxtevafLldLd/8MpEH8sDjv/vCMGP41qe+a2xCT5TM8JIA/S1BKcXFUHViS7TF
xHXgVqgsC6eAKFhYWFdWIZkJhyCmc5zmxj9qt3yAXWw5/JVqKtaGne7D1oN7x401blRv9l9bwbHC
9bUke7T1QVuz2rvctQeo0UvJuXyvEFW7J6XzgzDyYdpoVOL4FKYnCxHmxqnZsvL3JMQ1Z9wQKBC5
WDNbuWuQTP6rg3VkI4chP4H/gJEYkjG+8pyZPrKFQ3bBpN8N102fJ4+cA+mjMrKiWEFxhXZcp2X2
pAI3RKmWt158QMxm6nXp8DRYKSKXvxqhb90aw7gUOKhRT8DGOKpU6W0WDA8qnaTvth2bQJO3m/PI
K2rFB6XGhd8WdT23wZQwj18HnnLdDV7M6j6OO3WMTJdTZ7Yy50viRBDRY8tr8jPwNEv5E043yD5r
A/pfa36B38NztWNdt5l4sptro5qt81iM+WniQmDFO6LKJ6M3wdtkOc4nCzcPizyzn28QOkf9ysIZ
fCupLQ9sfXHHgeKev+M2CohOng1GaSVWs8CLYHCbch637jCEyB+9lIW9jPzVKLG+rLBNOTWqUrnp
QpEbK9FE4Oycufju++NtV7eIzgVlKxD6nD1oMeblpe+XybVd+iM8CnB7KxVO883bjfS/KsD7fwmb
sKzF4/3fd7YX6Sv5qS+/UB7sHz/0XyJA+y9Cl1HtMbaHz/pzbxuaf7no6Ahmxu9EioNHA0vP2CX/
7/+4wV/YSEhMIcfFM+mJ/xECuqgKaXkdeO6A3emJxH+yKbR+7TFQJ1AgOkvUBD5vkqveZ5Yx/IXr
UijrrCKRHnPGwK5ZH6QAgBMlZuWVqzqhiDvPaCXGh1RX7lE3U9JQA4QIZPx0qGwLiRZHhoaZ5c0T
ZbSLGuostrFQIg6quIlJl0Cr/9Mn/YeekI/gp+6IvxzH8CJjpMiixLLf/+UBAeLwyGd59uYisRaf
lBjpkqfBNy9HY2LG/PELos387SXRS1q4lOnFvIW2+2tVR5QCue3gyM48LzyvO8y1a9iFloewBisN
K77WaA+WNHH0jW3YIud1B989hKBeoh2pYFZ9jBDWMSZjYIqV0Iv6eW93eMKDCsvXtq4w8ycgXu4L
G9/nnmjE+gw6GValmLN2WBEsQ8/byhY1vNCc20w5Kz7rN7N5MbfBxgaV+kJHw1IzQ/BH95dEQ7xF
gIgfahQRcqYRWVCw9vhG2nXZqb4HvkhVPi0icmk5XASjg5FJOnitJtfA0jB3uKdkUCPO9mMsxtsx
DVEdvbnZzcTFgIGS07636DbxafiK96Zk1j6/eW1iD1o4JU8a4IcQGFDsYURW79UUGFc81/mLwsUS
Nc0Qcx8o7pMZu52BtN/OElxLdu369uWcky+18/zJaz7Rd1XJqUP78eLHCq+LQdL6cDsjqbw3nMLW
T01gaeMzAWZ8cinnHgbZrtb1kflmWa4HmfNDDBh56aJZDhkOL/46m9OPPezcsuowzCxLriNm0B7B
ehXNhAvyJ11nOcsMgFk4JScvfPwhGwtHS5YbhIA3idfzqzHi8SH9MHt6btepT8lYIRODyYxFi88R
/6JIF98L/ABMHFp07XzHScPXOoBIoSvnlE1O8/KV+MuHE2I44vtbDOthayyAjaIzkJqA3bxIWKPf
GCzNNT0TN68TM0zbwCawui0gam7CIrR4k9LziXypB7vYMvyM8fK1BAFSxE73OJ47gGUhwLAyi1xE
VqKvX+KsExcTBrNHg6X25Tg0xbXj5PEL5U16APDhBjjTKv+livPhqXHAYOysmUs2GRlVDOOA/SbJ
Rj5xQIf5hCTAE4xYEN0/GjQ/3c0Ps5oYfC6bQS6OJCxqnrwC9SmcHQ2kAVSr7LF9sRfFazU7m4wr
0n4dywXNkjqNO36fsO81z/yzzL43mmFBWiK3y8gGS9kKLuZZSCdEXNZgUydyRmdseEbr4WUf+W4B
w9LDI8BqnvlkuLn8rOKmzJt6jHbKNBr16c1dSWAPN4IBy14fUruxvf2bRUTA04UKiXzgEA8ZNpY3
C6nriPaAfxBbpVMtrm6/XiYFP/xPFncbZk+d8bkgaqYJetuNVUluy/t8ng3j0ej9uUV5LQ1JmlrI
X0IOA4/fGfpW+JC6jO5vo4WHo0tDojwYcJrMg8sDYp5KPktJjZOutTkiQQzDmA+C9DaMtKwk9c7l
qZKcmhZL1PrtQs61wRdXY7eQG29YbopOuvwWPTo8Q9+IPDSY1KDM5RLvkyZwxr7KopAHRRBbef3q
O6N1mXjBYnIpFn+WgaOIXIsoltlnackxblaij4EmQEvMnyRPCAu9bzQLeVWXNF4sKFnZYXaHjC23
dm7xm+ARZCfV+nzn3QKByNCk6aegj9r8m/ArmyUcClbsbqU52PZVyfkztyu7z2LvGOH5YxoG0NFE
+UUmuVwBFpmZqqax+TnVqAhTEk4uK8cMP4mhj9ZEGd35Q6zHtVXW/cNUT4TRII5BddKotdPHydEp
wgh6QMQKukwJXEV2g/oigVF3MNTojee1m7VG+sQqt1c7txEeKsi6maKKh0x9bJrAfFTILtZOaX42
0E0yiCpIEp9IFEmTUQcHK7fjL4WK/G86djDLIgYkW8I7R27OHjsvpL7xaj/+LJyh2pYcUpsa8+tt
0EbVZ8slRMZmF0j041ySdNH5EpMlOGa/yVtnZc95ccHKuHiwM8I9QlN1O1CNgH0HrdcVwcHbgW30
1VDM5blwh37bg0W/4bHefM4Ym9wNbnE9Urtne9kqd4f0UhOEUiMvSOv0DhNn8TCWLvJA2VXVOU0x
6Aaa31NhhJjBHQwDUE8qRcAlcRDp4NT3HDrNp0owqtlks6p2QWrWT4nnLR9tmYZUy6JnmeT3yzBK
O6xvhnKD/UB9R90sN5gl3YM9Z/EOcLZ9KWLlu5vEFNW00tBDq42izTxrVVnvme7RPMFTqI9+ou1d
LED4RHWzN9H7biTv8VOWy2bklBq8Y4UMdGBy5feXbedGdyHSZjqSOd8JI/TWKEXmYDdNHjE0Sdee
8cCeDmZVTcfRsMLj3BG9MykpadRdjGn9lB0SYnvuh3SYvyLUzc6gzhAZU8nwb17xq/6/8bf6DyXR
r4uKpSQKyBswA25dhje/lURTGbtdKDv3xOCAM8w3Fjs+ly3PuUoTCbtyYY45oBUgf+B5zLhJPy6R
fqsmXR8AibPwfUFa/eYqaZFtBlnRRKc3OykB18XaHBfzv2sANMBsXp9FPGb+5VWXsuuneQ9vm8k9
UzZCdxf82fuYQTeasTeMIjyxLscRT1bJImDAMv0v0Kllz/P+dfC8eNTrfLrM5H8t/4YEZp8K4wij
xVLiMIDn0Kh08yz0YvD7+KP804v5JvYckE9Akd8P/y0eIlDJvfD0pqaoa2AOKvEYAaR9uP34pX6v
pAOWKnxuXD0wmN+DyNo49BtDm97J8Sbrslrgl2IMi7VabOXKZyH/H7/esuRjuEi4Huq5d2QiMkR5
bhSlYOaURI8/zsAqQaPHBl9RDv1Amnz8mr9fI4HwBG/ThIpkMxn69burK7c1dZF7p/4HEwCPOBm3
/0bh+eOr+BZkMM8SNp3Jr69SYKQHfK68U9wl8oDpH4xoMI3/cmn86VVoKBlq4Qfjun/3Kl7HuotB
jncKW7AAXkoY7Ju25+NP7A9XBZpWx1yWn0Tfvv+W8hY4e4Nr92RHWPNTCVZ1NUwjguc3rEHX6GH+
l5bu98cHz3RuZt4WToTfFl5VOkQT0Vsu7tPI+2T1QXyazYFSpC9qLBXBtCgT1EKx+Pit/n6vBYhl
EfPyblFxvn+roT2m5twI+5T33FxRzWOq8/AIzxmcko9f6g9vkYsD2iA1ODnG759VPvlWvFRpn94w
+hPA47MZhcRz4XLB5EsHp5er5uMX/dP7w1QYWK4pwE2+x6cNuB4cmEjWqSD24FCVrnMszCDZ0+jw
pX78Wu+4Y8shBKASeq9LHq4f/H6nJYEMmLOaJ0AgYYCNoRTjitV+cUsAm7wkkhucVjRBWtEjdd1I
raUuh3bQ0c41lEtzUYuXIoZgYwGlpeqcqyK5DnKPoI2P/9Tfr3CSPFluYJWwPQY0y332E+atQpYL
/SfiCgfR4rA8TMFvaIPjashcLrUspKz/+CWt3+/dELkCdSWRRiy13+eDxwXzEihEXOKBQa2rSVdp
Vh3eN9hqkJTWSRMt1zsJc5ct4bjPwyBmIqYXBh8cKWhsLcHi7Y4qKd13kLWTzcd/4J8+E56UXCvI
6kwwXb9+JmaLIHxgbX4q54Ci2yRs0YoN56QKdmmrsUVB9PEL/nZtkuW93A2McrhEMb7++oJtiiPK
kNN8Glxc6IpwlgwoEa51Dla68f/8xZgbQU4nLpjj4N2LBTNJ3zEoIWIWsfNnFeQ7UwV0OcJs6JI+
frHfvmreGXQYjLxM43mc2b++szI3rEZF5nTyIkFjGacdVxY3Il3ixy/0DurJLefxuFzObri0nKjv
C5MCFaj2Gn/kAJeJuv5BszAw1+cPkQEw6KzJBiYhbgykLhmTUtORsBJatQsqBT/jgizJmRMYI83S
WpEr//xGQXhD24VMvSA7FMv0Y2xzmuPRjqfrrqrD+t/CrH6/GIRFdcXANBQoH95XImlFpIxfKnV6
Qx6MFZi8ckzSfWxCRfv4Q/vtQicFi2uARSEDW3zY7y6FLjbtbiBE6SQXkhCEct5/u8CTDBsmhlvp
f50fLsfyT+Ujlg+ehyiS+F800b99S9VcOlYrhXvyWu1+Y3E8nKQL++VtIOL5iqlOOxfiodbILz5+
s/b7SwTCGbxUz8N5jiiKSgjzy8/POreIutQd0+xkoXghjwVngJeDT/HmHnj2qJHwelaeo3usFbrL
NzxP5cg4Pdgdsa2rN1KW2ZdMEdmc84hqJdHXK7dHqg7xi+tIlp7K8BBa6bXfTQZ2yHpMMaqSt0u4
VE4MwY3I1PwIX4bjzuAw2E+dtJrTD4qW7Sm2yaNmNKainLkfimIO+rQd8L4GSG3yC2Eu9hLTysub
kWnDpfQ6g8TL1LuuJ8tAA+lXUN6GrppXJuQY85yxNEZa5Ysef6grGyCcrI2J9mjmcUMk60wDPaen
MUittTsUokeWbCUkHK76NgUMifNzGNlfzxkhHKsCpN687lHRWl9HGQDjyoyM+wWByDIMneI8uR7Q
V8SIEtu5Pno1I8p9KMMoOZAhTlNStTP/dW7BV7wVnwM+ar1jn8Zh0zZe85xUALa+My1PxzWplZLG
fZI6zI8EL2rctTOrHgchaX2ex+3Q3ShH8YXYjc/dXVtlk9/Ws8l5IfvOaneQBqCbmMBHYfDU+a3f
WIBblcm7GB320N/g12N3la21jKLGgq9Zmyk/yFsXL2Lkz70jCIKk6dzO3PO/aWENGbBoSztgu16D
QHPDHITJFaJLBuFBOYE+Io6O34gMOrK+zKNTHeH698adJr51Xrf5zKkVmpXLCCcpHGVfoTIS3a1F
nCNiHi6X5Jp2EVUcKMixWb8x4YZBKj/f9EDo1nNTQWDxFmCMmGOuoKoaaHFtf0x9IJyRRVaKNlDb
dtoa0staFsy0AuIH5r0uaCFRk4ZMGeOe3ei9VQmoZUEquMCqBH/WpZFKzoa3OoCZPVffHHuMGmAK
MTcDiuBMZ0R5aLiS81Tr78hNo+sADzVJA8sIThQ9f4yTwCF2M1u8pEiZoq3qFSreH7cVWgS8gMs9
Azowg10g0oVhJCDqWNpK0gPTXmbzNorYfi09wVXUBh6NEXwxPldbLTNzJ1P9lymtR2IJcKBf/1jN
oKKEC+gshcSbvTioQWeXVrZMYiXj+dVb3J62YK6Qncvx5+P8ktcJsyv/XPjsI1a5mepsVwc5lJcy
jLlNy8Zg01BMLh+sGw2us8tCO05vVPX/2TuT5biRNFu/yrXeow3zsLibQMwMzpPIDYwSJcyAA3DA
HXj6+4HKrs7Ka9XVta+dUkqSEQzA4X7+c77T8UIsE+0Ev4I9PDA07fQ7YGbHmBB6vLJ8CNtIU+6g
K+vJL4qGLFbPLPYnXEYu2SLsbBdwsgBZls3sjcmuWCqoeR4zBqDcJEMt4FrBRklPVeZKJ3hlY14C
b4C4D85pU+UUnRdgYpYabd6ovOJc9WuWeq4QJfcoaEuIIkCs61ybpkZqQyGXIQIZo1qS6l/L7L/n
pP9kTorLzOVR/o/npE8/9cfwZwPwH1/xX1HKtf6JXXjEuDVAQVrrn/4LhW/CRMHAxlmaXUEILuVv
Q1JoKW7k809sl3maMgn8mwHY9v4zXJH6bIdQw5ik/kulUZb7F/+ph5XIc/ERk6Jj0URcY1T758en
KQnNdS05YgWR7HUy3GAD9OBHqOlZWSyDABTuOogh6yqrwmuMwtM3fyq6R0EJYWf2w5lxEaSHcM2M
t6NxmhPHTw5Ty1oHxMH4GIOgBT/bmt3RDROKgBh5psNdE3izQ3Sd7r2aDFRlBafF6kP7JmKW1D4P
VYfijd6+tM6BbnghrgmYQSmPeXAtFAmRv5S1y/1RFu5+WVIzgAgI5qx7rkJ8KJpOnLqyzrRe+zyC
yDjKXZCZ7rDPADSJswQHi72JlQKLKurozDYMRweskaCdyUzN6QCGYmktfLZIpTo8hDbzqtOIbkDL
IX11QfEEcMEYmV0GGHHoO/Taj4Kaus8VLsXaag966HY9PZUT/ZfDCgnQy1r/KHkJw6HUrX0FonxZ
q9AjAAQYhUjEy8Ab9jyQQNZQ4gEeC03pWKfIf7rJeXCDnJfHwtDhTsFRf5snz92ETpodsQc+UpIl
+LDG4rqzm/ZY2OqlaMk1FmRYNxZr3pEyDQjuXZ1mrxQu8cyep/wUhPq6dXumW+P4OqQ1naHVwONY
k1Ztpoga6dT/IXWiNv2o3nCMD7GNZ7HUzgnEHsxICTSOku4zZ4bv0Nv6nZOU4+MSjhwLaI88jPxK
DadpOS0LdRiCjJAqjalslh+mJX/xKxvHYy4RDFrIFmV6AySDgd0o39p6ABbYNscS0CVpNEojFwYg
wyz8KyFMaw9g9C5L63ZD1dmLQBbejj2YwbKefhL18K+pAEjuVESOk8SPAbZkTDYD3MMSKPHBnVw6
9haAJwXW32ki5AmYEwyomrILmNH+OpS4e9EETEp/8nzf6MXbjEYKv2fowu+EwqZDPXn59zDrCOz1
87wTKFgPONJdArHpz4S+yVu6/h49mevHpp6rAw1N+ApRoI5wiH2SZdQ+Ou0MM6LxcAUjWp1YF7I9
ZrJon8Ifjb3MiA6Tr4CwlfWJVsZ2SwaUEV+KUY3+0fw7dWRtPHlNvUtTEkSRWQ9ANRx8Tw0VMB7k
TA6C9KsRQMs3oa2fLIBbG7irL+wmTsvSKLgTotvgUn315sTEYqeLc9Z5UWwIN/+FLb1/H5cgLiy5
KUrIJ3ABOt/djLNZXuqppHrMl9zxYx92pLIX41dLlprgIvgzD8tyaKbbvpiWOZ5rbRzt0hwfYGiq
4LECPnrnm3bdbDr0uBvBfh+/Xx7uEgBKQ2xVYwEhAF6CNK0lPcBEs8/NmPaQFB3JT+PCIqKZKPkD
WcEBsjZNd4UqrXiauCzSaKroHNV6/uwEi+ouDdz5PMq8Yf+vZkV+jktLx7CSsW91vNqS1I2Sv6yu
UzCAVSL2vh7HjHEsnOoNOPmOlnGzE+rGDr3hbYBTQslN5mbL3ppq8yprovpAIBvwM8P+g2mT4+lK
hQW88HHUt6wSWtlxa6bkgJxp3ND0w1RQdM6OFOWqgyS4NsPlm+ZE+RLkQt9UhfHBLfVqL7m5YbbW
7uqObjSjcxEy7HIL4q24aoz8MxnCfssUN3+B5U+Qzxdefm3T2UzMd2TguFi1dYc99ZlAJuavddRB
yKNqz1ZEhj5wpgtkWfHgOpHxWBL7/LBrj1RFGXUrZwX7MfNCbmOys1g6mRDsZ7b4134ytzuZyGGb
SilvqiFrd3yfhtGrOYOI4q4lHOvf18vkYK5lVG50VXYIqumOyHqOn2A4KsvM1s4kEk5duMDFTvzm
XjnzG0dl7+hOdfSjt4f7AKSE2gylMx2dUH7zv3JUpmnsbGc6uVBMCbLjC4JVI+SvpHWhkhjSoMvX
y/bhmtxqTIDE2MApZU7DNQBmsR6E801OqO52MczpGqArXcjzGGxzZktUgRXcWqAYd+xa00MWuYwH
FYg/QCc4vK3+MBtpzxosr6ORVWtxoPSuomzMsL85cTDzNr7qvU1qqYcRoWZT4pPYtWvsjfcWHTsN
Y3LuohMMTOa1lgYJ5kf1j3mN0JmGI+NxjdUBOaEp7itrF4X28ASuINo6YTlvO7eKtoPsTpGBP683
xC/dBc91HrQU35EXNAeBwDFH2EmIJuyyRmf7caz1Gdjx51Qu15VMxitLr95G5XXwmYLm1mZncrE1
H2xjzsUem6V5WtYgobFGCjvBgRRUAeUuFPBtjJD3PELCx7hbst51/vuyRhObNaSYlfLdBjEOWRHA
tjVT05Y4aibtWlgXroHhMKwZR1WWv0a/ivZaLO+p4LuWX2nIYvYScJpWYiNesvSXUfq9FhamwEr2
d9S8JXG2BiqVG0483G2Cy2b6Rpbwl4i6nxibcaB6bBgm7b7WWCvjuhy6l2odoy896ABB4PNXTxYp
LoaCGD+L6CZY052tVxX3EUzMk/mV+ywlvwbioGONdZHFtGXVzqfXEIZ4zAb+EQs/PIAUVm6hQ9Z1
P6++22vWdG2ePo1u7e/BMs8xmcCGDl+m0bZlq52cFzeenPn7kFGaO8HQ2Cg4jxuVleXOjLrwZTDt
5a4EY8ovFIyWv8mYHNODXQpe/iTL4o3bvpTXUjXhUxd4fK1jzo/9SGdlxeDfqKL0HsSvuvNkUrwF
hf+ImK5istc3rt0OR4d5BCTvrCC5NQCmhNybuc/4NFWsPR8bKtBSd0l8O+4oLeaTnhRB7jVTnNOh
acVpa396WIA90jNlSYDKam8na5FHauuCY6C98F2Vg/nGsfRHIRJ5u5iOUewmihuOhZDOrVf7EwWL
hW5YWYXkqJlR9GBPEUZYz+OKMOuHLow8mhfNwYxZNQ22GJhVYs8daIjrnRAe0VCkfKaMHltaA3r/
IITlccs0vmzxxxOPislwk/BJnUcBTDuGLXkhoVR8G/yIeva0O1cqowWiaLM07lLns/IH75F6aPsH
8XsDOjFjj9VqMeqT+Mq652VWjJicZv3DXFPx4isfj6mBZm4y81NmVIeo8e9wgF8lbSCD7cTjQB/R
dAouZ38KPinEpEXaHoLbSHr5qyd699oac28LQKIiteWIWLRiqbZ9F9S7VjrtQ++4FJ7N/CpudGlT
0G0mLVgHCflzu0DMBg+uB0gDK3Mgtfpin6wsAoaWpO14XQfqp4xDAYyqPnRYqV9ZzcpXHnHjN7zj
5iM0QPruiiA/mZ5ix5t0/rlr8IXj6ULAWqvfqpfUBpZ7NRkzlLQFrTEybG6IzFTlTuRVdLZXIgN6
rPXViSmw36QmsSrwDXLR8tUMl/GTqNl0DIc2umqLQt66pNGeyXH1JfdfS5mH0/nbsl4x/eyulhfm
/3VLKzN0A0AOrLAx56Qx2i6RcPyNW9FaSwEl9wM2BHd1o62cC5WEi/8tLVcGBk0OPFnD0Y24EXtI
GXPvU2Ljlq4PZ6vM3qYAByGblfGxWhpES6AixnXV6PwNmGCzh7VYu+B1dXWCiGFuC3xB4cZ1SyPc
DCvuw0x0cg/iqsG+xPLa19GjqtkbIyeM35sVHGJkQbH35ZLikljRIl+UEYlr4clCvt6gHNsHteJI
ihVMQqUvWPS0q2JhLNWANCC8vVqBJpXr9UBTF9pBiykvd1NhjZe6WUbC40UD6pm+VFs4yfwQBkXf
3moiCt42SjX1fWXM8MZms4A/JZqHcDOOti2GT7abeTjSDBx0yn1sZYqMyjI2t5DPhmMRZXW0UcU8
LVeVdkH3D4W1AzRDn4QzZKyjGg8WWyffOcrM915teLzjFllQBMeewIb1Hc9vssWckaSXfFqLI7mE
+2Jno4GiedHlG5dGAKQzk317maQhjpgSrAdNAjKurc44LJ6fbSck2HOnenHquSbRzZz8QvaE8AeY
21/EvtwfZlO6eMXyXhaQ18XTUNJZ/2bhPIhrN1LXck1khPjYva0/hOHPNhTp0R9rtuCWpOKpw4bz
shTK3JHKWtxdNFTUrsJ2+zDZWF+pWXibivMxiUzzQM3aeF6Iad4LkYtvGcmGB6UsPAACrZMgi9h6
meWspIMaknVJvK41E3YHxCsOupwsUiNFS/FJtwqOlvs8sIskF6BJ3TVWsUt51rE5xydFPEXuxio4
UbtLfS0H9weZ5tG+Rwn98FztHqmEwLNXksHBLxJugrzNDnnqTAQoqD9zsCDy8Q6Z+l5FoHJgctw6
moinSQcvfHMQ3RJGsLDt+dhZVcdWakwveF1CvUEsVTuum24vaBTadTMJBFJp8OpAl2Q7ldRU2jPq
5TRilO8De/pNGwX10cjJSdJ+rsDD+02IjU4OMe4dAnnFCvJOXAgKUWDc0uI8k+bIjqPGz6VLDFJe
ik7PDtyo4K1n2U8hfPcam1rOQtultGcY3LsDC/8oingmxxcvPWbEvpQTDx0135MQjG4mnZa7osn9
Y+nnHrWtJgvm0Lbn3LTuwrCeSDQMukX+hjoSNAVMklnSGWN14Q12SjptavCvVpXQelNFzlu6cgMd
NTDCq/OsfsNI+QY7BhUPvKDroUDijZs+TbpDjhi/ltNcU/NqcfBckXRy3GiSYdCHHNSHIPW3/lJ9
eJGT7bCbUQfU6G/46a6ylMDG0n02RfWN7Mp6vY1muxtlUxKjcBwyaUjrVR4l5yLHCloCCqKlhQoZ
9sxfMQ+KOHY9MuuYurq7gPhouFqG4IBCGsQ2PsgLnOfyDv3BNLejC41qNwlzuhkk+20MTfa2W+Uf
HQ4Cky59EJTmLse0CM2fquGIVshiOtauHLfK6GyQEQGKgOh/yEzLc0CIdWOGZXAm2L7NslkQQfM7
HsAQuO2gplW5JJaU5t13zmtsxeYmn7fuUtSnZsS4HKfTML/CXxk26D3X9JQnL2ylnnKj6+Kgl8FV
5jtgdvXCxrHNTolaqH/JUHy3zTS+R1Z3rSxqnbLCfmkMlrxict298PswVp4TvqJh1xsogQ1yPVk2
+DLeE3EYb+MtpX1FL9oFFPWbFMFwpDr8sfetX4y82f/N7I6alORy1tpvoA+rE5ZF95OOWOY3ae9s
6Y160UHo/BKiNpZ92oQ+aB4gObGhBcEeOoUfwllSWNymhbWVIkzeJ5Niko1mEoBAMauHDhROC9eD
YN8BAULtvQGyN5v/2uKMo+FujE700LBgyY2g4Mbn7SUBEPI+kwZ3AoZcs+zPGJg3aslTzVEn2fJR
ieC6LDyskD40QCZXRru6J3Nr49twl3ZTWFnDbjQzcWNbfnjiD/wTvPNfdmo/uEXL4hHm2TkSJukh
j4erRbw5KQWgYap30532R9KwAZMTr9LnJQ9KbnXrpeeRFBNTg4djr1qgaOiTi1YmueVP6z3BLi8H
KmN77ITTwWZJ8HU/qWPRjsdg6t7TcDlrLniAA8I8lalxnUQDex183ju4MmdhQYDDxB7sgtKvzsJD
/gP2McQNW32sV9qOE7e79Ol0HxXDmrDmik9mbxetfcIuSTGEmeBEkNzGWiizA2cXBMSlNm4pMHjN
LXe4oixBbFXv53GKYeCQmQIffFtbR11wOOu9cTg1jF5RLiTV5aX3KVQS3Y+GiQyXQEDJ2vm9TC2U
Mzk7ewCy+aaQzneqJa1HFXrl1tcglmI4aOqnNwTTI2sfniDf6+PApDa77xCjTFqqrcRwr6s+NNBZ
8tze9WZZEsRorinHGKC6O+64tXMVjbuAOmO6zc2MWBjPRyta2n2Zz+JjoInljYk7jeClsSw/SoBK
mplUaXy0ft3fYmkxjgUPvB6IV6CPYVn0l6DkiATDu6D3Mk/PveGmO4ceqO/ss7i1UlF/5IUV3raY
q68XmY0/jNz/lfbWjFU7M4Zzhwx9v2hqxr08UE0sclM9h9ob72w7c5ebXod0XDMkaQ+ooDXUJgmd
El6UTzV7bgVbv8z1Vtg5XSP5MgvoWlR8u2Zi3Fg5uZ7Y42FAIfP0NKfeMzsE77FL0nafdrM8ch/M
O78fLA5X4YtaW7MofrQfUwqaY1Klt6E1JB+1JmtT1EkYg+cA0FxxSDeuSHb6zgWcKQVTcsqu2ENI
vU/9vo2pKvDHs9uw/mx8aYrikCZKryIRXHxGqR17mtq3cDyvaC9HtcKLA7/tX3rhdlddF4awp4gN
mFCj0PhmUVDCzrrwBqE/cm4YM5tPE9/A34bduLyOJZhobmNieQ4CNUjUZh6unVGMl2AFdMWmUFCF
uiaH7SMEVmIEHkzvY8qOaVZyY9myljzm150Qq8wb2b3g3e2zkFt7LORRhMymOkN3bFpDFwxPalRT
jItOP3qjkIhPZil8CNlmyCdhRC8Mx9JPjwapdNukFK5s0dTmh7mcdBk73GjMhFeAUzBw8NY2j2i2
oLXYTo74pdhe7xgR3M8G2/pl8M2zKH16ncWoDvQ9d/c6nezXomAHvvVcFuyl96y7oWstvL/dFD4M
zMrY8ULhvavg670abj6enaxDl6lhlV4TEZGvpVjLpsgXHGzCMxGH18G5h9McPEQQk2sQwEl0ZRgZ
BW9VXp7lEE6Ptu0ghpJT5y5tab6nsps+S0atQwYz0BsgYgckRebtCBt32Dh9lBY3KPyS50nUO9VV
Ydmzt5e+8vik62KXyD4ttroc7pZ0gLYK8NTewdHTT+YSpGea0csYM9j8q6IM5S0hm0M9hQ+MFaWj
v8miKE9p48q719H32r0yeOqmLSEVxSW15bCT78wUj4IwFKUrSKNXfaKD06RMuRMgZS/CanCog/w1
L+3SqmdJ67pmlaUyIzMUcVj8Giwn0rjHUy9uPODsVEZZ6W6YFnFQA6hJR5RcJUav5DVZCOcb6q3B
Q0yJJ5P93YWIrtqPkt0/cmaASmNkD3NWTHHIpBXRvi3iVAz19SijHwbRsh2LE7y8zJNbg4DUdTRx
aziFne3ybuXDWOEdnE99UrM3nX0jWBRMjArKIqeOkR1jjN7cn4csGq9BXpUXDMXfm1BbO5yW0MbC
+SOd6yy2Xcw9SVggK1pJjVbWzy+QHpN9AARgR5jb2Rlc6IdsEgPxqdk+lUOLZtOWzUx8K1y2maOt
rW+ZAfU9LXtZ0v9veeXOMUeFBTyG9iHcWsN4FwbkbNjoVdW28eypetCUimznjIdN4VEch541lReD
TkjlMb5BYyWbOLfZHgsJBY3tckPemb83E9wPer5V4Dw2VMO/RIP9zUlZrMFP73LXWbBv6o+owXoF
6jTfKpWl28GozG0DNGpvW6V7VG59cNPiYQkFRwVyf3E0QsNM0+UWTxXj5aJ7FUNX3PnpCGPfPrKx
kodpcad3AzxFbAPcwpdl7s2FHTIVMpQjTzyodTh+1NRh3auxux9bu5o3ZhvyaKf6pmeMb9xS8TDH
iWlnp64xbVwLxqdrBON1azf9pmf93xBT6RF6IvebVN64SWt9mYTQp77qXv89tv7fgKugTa0Rzn88
tn7JMTg1+cffTa5/f9Efk+vAW/FU/BXz4XU4bWHy+2NyHYL0DcBQUHiKR5uzyZ8m19F/rhlSyzQJ
3GKEN/8bXcVQm++GHS2gZNq2bf9fmlwH1urr+rPpDDcueYy1TJ5XwTB8NSn+yeMaTn7btnNqHcMQ
SVlR/xfGPewsTs1zd8mVs4N7/T43IRQX9M3s2eSEF2OhbK/yLB1vnNYnQ9ozkcAdYiUESb3wLptT
cUXGpHpqm9Uchrnz1CXyKZkYAcN46T5M1sE+3yIupM+QVpuXr5SrqNfCtsk2+k9vjbaiIEYXd6Z7
tzGh8fLo44zmCFawzZrCeJF+a/wsdaCfSxAS+ueaOgmKcz646ob9wK6vwTymurjCgiLCgz8lzZNy
3FSCnzdG92aUeP+2MAqMJ8P1aHGASz7txBpUCzoEtKHOO3dLmkbfWL1GPCyz8L0qK9j5g5xCfi2t
bR8tLF3wi+l2BSzMbgKDXQupQwHLtTqT4fpQfnfrpblK17ydFy7u1uvd8ltfDHRSWIm7NQiGU93m
qJcvGx3FDPQJuAP94K2oxR3zLDM46ISIh6kn400OFfPZAbpkZhJBK3N4hJtumbrghSb2SbI30kQI
l37NHuoiod05+Ur5BVS/2bcdwIBub3jUrvWw1j9GwdBt41dKvH05QLFCW0+/w32/o3Zf0cioxDkI
vUNZT7+dqpVYNUXpVCSJ+pbCuQGb6yoHD+zwHEGAg1KOCQNQCJKshsTYYRL6smz+Lhf8+uNvz1zC
kZLY8vjV6/aV+PWcuQwuYg3P2DAv6hjLWfJSgHlaAQe47uXkrtmlDIj/Nl2bsH6nZhuJYZLOdxxA
fTi1FGz0pKVtay0xrdfgiiJqic1LRs7JAWj9IXRFgZQrQ/YovR4WqhNnXvOX8d4mvYgNyl14Q+Qt
+D5dT5hargY1/NlrOZ/C0ISfj4rPPK6nBOPilysxTSbiuB4lOsU21AG4SB5rWMeSqVpjozIx05MU
a3IhRaL9/Gp3BMfIf//R+dd2mM4q9FwaO8kCDtPG/wprsZnE9Kj99c1T9AoWfvmKrPZK8zdfzkHX
r8ng64yP5Ss5wKPJiF1D8CaS0TbvwnzyL18/kegcJj1KMTGaVXS+bLrJ5vf7FfpU6D9h7LgeHgxX
2bi8+t5yP0zI0iG9kGul4hpvohQMSxuzSPKteeG592lBQqJ0uqw95U7eD7vEH/HOd3bO90+dirc1
ry2OGbLyK9uQ2Xj5epVhtYzpEQ8Zo3hMqrxYT/gYSA0gRDdRXzEoq8oBGPbgKyygGBMwH0q1Nsli
d1xj8owv+Z0Uq54v54gctD/QStq3/Hc057jG2UKhxOJ3zg9l+9XZR4Ll8NvX+FUk6xIMnvd5J6pf
iJpckYVv8LMaaxXlU48Oy0PL0IbaWavWJIZFqWMdlFJB47AXgNW+egDhT7S5mEkcc6WhT7YjnZBE
Gmprg1MSi2k4xpxfwnnj2UaHbGYP0W6sG0ZHMxbGlWiaXBURDYAdq/bKqAos2mRnCSGlH8Qbh46B
fVdha8C6EaYUhO79Am0KS0/q3Y+5HH4UBpkxlA9uiyqq9GPoM3YJ7J4L2+5Vz5vhF3DxTdfg3TFq
dLDoEK2KpeorZ+tFpKwo9MPad9SRFzBUjoIfnSggEAA1pDWOcjvc0PawNs6lBWX3zfr7nde0Vh8E
4cUfqbjgB9bqFgnX3YEet9OdIR21oUGQ00Pdu+JEyRms8CrMsrjniXG/9v49VPTPwostq4K6wTKz
n9nRBXtD9fNPN6idc9LL/FhMofVZecHyEqa4CfdEw4pLh6rw0wHt+gTVaT6JGhvHXFTMgnPjGWBv
/5LZ7rBtuhJpoYpC4AW0721snKAXS2PdqNAx9iYO1V2TmstPOAYldwCM9qvQU0HB3DTAjlIvifMG
chotQyUUH0Z2YJ3GpS+vaw8AvEed7NoTI20K1OkDvHhphxG5r3+CIMrc3RL2lGzouZvPnB3Cm0oZ
D1aNp3xnAo7p4zKcBotmUVbz+8V1stNk4q2YKHJh6j9tsVOJazViHiiNMblrpp7VZA4wwhhifOB4
whZXgf6V0YDJA/eAcxElG8jnBDTAi8qq/pHCnbvMg3lE2D2lHGSwHhIc8I9NwMYUpLMMbztgIEdi
Y4LzUGZ+S22lr9wkfFpS238dh9k+tMCvKXJRmPy5P0QljoyC1htfHUGV4e0V9t0wpFgnGI94O9Ri
86LaBcU2gRl3j7WhRYgPzF1V9BZYIYD6KL+SrqVKmQyFsiRT7wn1HFXMYMAr9iZVzpQgdXSgxobl
VniIuzYOtSmfbNxnbznJDczBuWPejoXLydU0xImybq5qvMzvmsf7FcD68Uba5vsqKVyDrpo5yist
fMj+ibwM/lJsJ2KQj3NkuFezLqz70vLlrwno+fuMN7f70JImnfscJE96JfsF4zUlsLHo+m800Cf3
FFDiifJL/PChxX5ckoqvBrY0gQ+Re3CM276XNGXZDvPfOah/VlJRrbzknG29Gfk3l9NbmPvJNq0z
/46aSO9Wjwq0MvymutuYOL9uAiMpr80Eb9o2Q++4d6lP2QbuqHb8uqhvcn195ozYvOejxPXUiudk
FOa5NPsXySNxh5rrAY033yw7PRWqGC7G7LnflOJwxD1HwT0IAouqtyy7GlI3vXXCdrweg/4Yjogf
ZWDT3mlaOMCCVmj3ojLp8g5DK0aAcqptKuwR/WE2aHHlUjHz7FKrsF1rJl8TzuibtAIb08PtYJoh
V8mOs55F5SRrIb1jmfYjnhQRI+QUQhgUFB7h+zWJqEkZCOc+TF3/jiZV+dj2LpO2vpla3k8m43LR
eyOQQK97RGgGuc++2XE87DneWY4WMUKPt49kXT/if5oawmdFRSqeCh+MmsWwE6u5jeM39ToI1tld
vTZxldgAnsy+n67mwTFfjZ4vnGgouGYFmo65hjK+lXV0v4IuD6IZMakT7RZXTr0AFvNoLIvnZlC7
sW2o38nAdZ1HtxjvcTqY2z4BKycLKOhlOj+bQ5XgMavHl2zMvjFaRuXzLDoaUj2lzxNWDDQgzWS/
G5yzL2p91CbTejfKwr0/+nwOsi8UjVK1iU8lDEa/389l5nEn1LKMhfa6PeoOT8cqw+TCLLw6CCwf
L4yjjM0EKP8xKdpgP+guKSAnWOoYFkO+BVpNuwS+Exzx1kOGqYi+9iJztwsOz6vWnSkgMLN5vNK9
i7Bi29qB4hfp6wD3Ix27rDcQUEf/V1hlapeXvrccs0hWP0QQdMc1ArGr1q2VqBFLq2nGOo9S1cZV
Xfg7phWC0dOES2YMx2slLHubzBU8dlKB25I871VZ1NPNMoTCeeb5Vl5DTqBXKK4jXd8VMiezVHrt
A2ad1H9gaAdcmqj+6voo2BbQuPy9tGwz3aP/IvZPJnvBkrTLbcpDNp0qfUEBH3ZYHSONvSVEWWAb
cG1TUcvKOzvpN0YxjKUXBxUL1tlbOlrtw5IoegmwiO4JRc0Xb/C8m67Juh5KY2ds8WOhsrWVvNJW
Nx/CJtd3lieHp0zVyIzdlQgXve3A7N3WVJD88FktDxCY+rM1ecmhT8MXNmpqHwz9dgp6976YZqxH
3kSF+r7QdVoh6yx43PNogfOtiLcUeFUaRMLa9peH0THFdyQLnlYL6Uc8WDh9N2uJfZ4heV9KDKC4
p9bqNwNi2K2RLT19cCL3xu8oFU9inBvK4vrf1XG1weJ2SrR/oI8seGjpmBNfbXPNV/Oc05gfUq0I
S4+NXB5yLYD6Q5zcLAXwV5TxDCERVKP5mtf8qVdwh5vkDrgGaRMIxdSFxxgdXpcMh6br9GEa3KW2
6O54+p1kzRNU/ZMk5l/SeYRUiZe5HNpxipqc09e01p8OxiWbJRovmDt48wpIAfzLQXa06FM9/Uky
uPt91v4/TJHu2ryRw//9j/Ub/fkE/vWDIh/7OMdgh5Dj3/+gsGcz31EnfPyqh+eciulCfiUnqNoj
8ZivHeJpq9mPfmFo/tWfHpLgpusTKzwq9l8TdQJWEGg/+kGwVNtPvoL+mnf5zFYCDENLzY+PIh+w
HzTUSm75n3+49Rf+Ir9kqGK2SbraCpzo/3vvqvCMpE16yl4spv6bSaXkjYKys5+aYuAE5Vo+b35y
ZwLXmNlWNl4zrk6QNKiOTGStp//5Bf0l9MfrcdbyVNAsK1Kcmp+//yxSfH6znXKYCfqemmUH+cHL
M/tpmYPhM+qtfxq8/kugkR/oOsQybWLGJizbv2ZAq4zSYo85OqHrPrrgSQb4zdP4ozQkIRW7HX/A
1XXdm3QKRyJ0vY8ZhQCmkdXXWI+g9XzhHvyucftbetWtm9rwF3GGtAt7KpPRbipbdv3u0iTs1Ung
fZqp6USoOK5cHm3fIGVDO11/zMeRswUOkI/Wm5R8HODSDfsFTLFiAEhw0H1fOESWqMCa03xKiIgD
XsoBlNoR66kOHPGmqnn4ZJ1ofhF3ah4diOJUiXTrjB+KrHgzaxoxLikHYoi3Nfs1FF8juV+MASBO
RF31cAjTFi4C/2N/67aCwFhPakzvBpgQb18CyFfV89eH/u9Uzj9J5bDcrACKfyxvnkBgNW3+d8Gc
P77oD3kzDIjYoH/h58avwSLC9/tD3owsMjueH7K4cHt7bP/+Fsxxbf4JM2DI7cvCarr/HcxB3lwj
PiFzhpXYb/r2v0IvJNr8l8UVwZWFBWEzcgOPyjN+0p9X8dwn28U4PjvrzoIrpAQWP49++ivRBcbA
kdVyt+5YRI8MbGBKy8TLk9icQo8iKSwc3bFnvgI7tK3887IELvuUqWWIIgmL3Y+OW7sHi2OhcV9G
Rf/KbYiQNwnuCw46lc/SZQ/TBU2IMGCVeKO9GWuaeTcUG/q089J2ugFUupDZWdi7Uf2FaleRvN5N
VkHlLWOp5AydWEwbl0n196iYgx9soehMQ8zYpRhAm00mVjMQdeDs6q1UufYlsjG8DVHtXysebZt6
Gh+GyjbYKlgOpLtqMjnk+/+PvXPZbttYt/Wr7HH6yCigcG2cDu+kRIqSbNlyB0OWZNyBKtyBpz8f
nHgdx3uvZKe/GnGcEcuiSKBQNf85v2kmjypNp3uUovYC46h4KAjElFtvrIx4nfpj5BClEHjz3FQ9
5I7q9/z1GoNpNR2iAfKMperkxoz9/ZhYeC7iigJfp3RcEogxxuMWQ6SJrTNkz9l61if2kAuTrc4f
TUhvW07DX6J+UndONQWbcpby2llpfeyrCU6TaV3pYm82DpWwW2NK3NWoDPBynpFfZDk8OIJ1ycnR
k7DMefGri491b3uVXNekfG9IrOYbYo/6oa+lx9sOpvPMMmNfhnhh6rbd3N2KYautqrqEqi6+pb1L
31dmT7vGAd0a1V7zwL7o1QnDakPVZUgHQ6xXlGCRSnXmT4QOcXp5pHxU7pxQhVBYaGZ9TGuQW3IM
xhtJ4v6aNEIzDYy/kgSOXzCZDMRFx5tcONPG6YgCEPa0V7WrjPu+GovHvM4KDBd5c7HwUsKIYkga
Btl9nacQ+DB0rcFpNR+zcYbW1FjjZUqaYsPG3tqaDq/UQIzGVh1GH2bfMwg6EaHsiHJWHMrLNK23
Ag/hDdNdcYJO+5bz5wm62vk9qGuilNMYBg9e4qh737IRECkjC1cqmueLvVjoU9UD+MeUtZ+NrnwQ
Flc0CdH21spsTsxEwRS2WgIcVnOuRjk/Q+1zEpSfNj7Z0Bo3ys7ozJaytzc6y4Y95aCU8GlyLzJo
TiJ2z33faI+pLf52XVF57JO0Pcgy75HjuQY3o2Da3IVGuwY8/mQY+S5u5gc/YVwZejd2HwBw1uXn
aehSUJk1BTIQvUHLb/DVPaDH53Bi1GvDwYNihOppktBGGL9/Kbw6x9eBrwRDmnVDHCVfl8snNb0Z
ESVU1eK8mTvxCbPsuO6nIDxgvDXOA5urLQfsCHyV/cxi2NxZHMx2RoOxgZ435zjBQ3uyXQMbeOo1
myKEgm3gW3NT4+SFsYNtx8I0G+ot5YH1HvC5dUyb09wmt9gMCHIg/WHsupQhqSO800yPAS4XAAK3
w6CSXUbp1tpGkXrwQ5nfK9+Jjn3K2wzDHjJk4I73xZjP+7LNrM3iZ9jP2eie7bo/IVAPx3qyw4wm
vGa4H+z2qTMpQKYYzSELACaNG4w+v0E8lilI7mBDXZWVXqdwkAWKjnMpav8rXGln67pz8CGVOEps
FJlV7CfhlbbG5M6Jm5fSVvbRARm0mhPzxVXYlVZxLdovTc2PLIpYbWqVWzfURhc7YTlc0gJ/X1+g
9OBazK/0+M3UMLLe5dQ4VksX45e5CzADhqzPfcc1mEzj9CWYsNUA4BP6UddExQSFDhGiOSDB2A5W
fZB36hrBOT1KbJLNXlm2R7eV0wNGnlMwfFkfVit28vmmUmXw0KbeN1WJYc1Z0NwNNER1jHBMbLcG
xgIqRMqiCtc2Jt0xWlcoVRykEteAc0mQyccnspvItHGLl2rIR8717JFM+zBB+T4VpYg7ni2Gfs2M
lFwCDbKd2I7xYLl31M5WZCAquH8Z1d/z7WjX7j3wn4ra15BbJGOvTtql7Z3PDc6dUzwXE9utWTpf
W65+nEodSPU1OyyP0jjwHw/gPHyOzqaoTxWb8pOeQmPXBnQfHVDljhP7ubuYUsdH30glR7ve8PZx
FnLhBvMQPyvfbra9ZRcHk7rZF05O1GoXfp3iSZha+zaSbJBXnq1otJ0HYhO98rk/ZN/3KzpfMEWw
tH/DVCyGFRFaDMR908CvtLTYeO401sC4S0V9odPJkUHI3GEFl/pF1yJ55pkcgeovunND8eBd2DvB
NwGdD2cBgzMA4RnGFeCdl0J4Rxxx+XtRSJc8ReCAE6TMowOjSXQvCuyEYu/+WLDaQjDDYUIWvPaX
mnLexRVUV/+p6yfnlthC/maktO6eCqzdFMDjRL4Pte0+8Rwh/TTSiNVNk2WsK89T4drMzDg61sk4
vmZJEtgsRmBgAzowr6OnsSoWU2xck9Rt1MqSRf1M03N2kflS2diHrY2fNCjmI/Gn7M1udYaPt3xE
PSTllrB/P2aALTZmFnOzqqrVd7OWOlzTLMAswWqSELkbEfRMM8Dw7OBTeg8x/H/xbbvflUaK3GFE
QRTgQsD5TcNEfy0d1puVZP76aoupuZtqzEcrCRgG6/ukOAUZg/qC3Z1WAdTN7qhMJPxNmqSabBbg
/k/aT2zCfJVsH4jQg8cwRqkvbqvyI/dcAu6DfT9hRbyzGCXjYCu9WjyTIg7tbZkIit+xvzj7LreT
hxBD5F7LyVuX5AKokvTtdM/ynNIJhpd7LTPLu8V9pU80rWP4JYa4mfqu2RC0AssKs2M9+rW91YLw
lZta7ZYiW6KGZqPuza5pNwgwwW1u9NSFeWHVbkYvVcfGs3FRFHlZP2c17ttVEnUNBWtjU33OJkuV
5NUC9CjqReZ3lw3UORSD2nCO/0rSIvjoxWXxAka22smYitMNSzxpgoljl0FJRMaK6IyTOCae8M7B
bHtfenASBxVTwL22Imcm8isn+dUb6hhzpCmfgjaOmWMVEosH6Q+iv5VVHTg08dtshkN8SOloevCz
UPeLF8x86YMeu3npqC+RHbb3TtDSqJqOFkmhmQ3kNhJDx7UkGqytpWe+BdrS6M242I0TsejwcxK0
5UeKm9xmJylAuOmabtr3GDJjgjAc/TncZcc0yq5i7pLPuvQu0YQdJi76de8b28HHlVZObXBvt4G4
dJ4d0cJaeAmTJGXduTl7Q9+MvD11D/QIOnVvfw08RKcVR7zoqbQnb1qlxWCTG2BwhSWoScQ+wFeN
i9qatwP0/qOV5rQ02ficZoSlXSdEd8sxeOt2jFZQtDvcjJ3rvbscI2l3a6g7yLA2fYywJXx1IeLv
+krIbMWnSVSceFB3jq0R/Z5tFqJd6Ai1woyQ2szG7PRNUetZrurlF2XEOUuLHM4VdRCf8nCkhI/2
YIRtx+B8EHa3tRoJO5qZ699kxFXWkWCPWAzRycf82lCbpyltSAK8AaUVZZ8b8nw17Ari0WTESJNt
lbLcrQ7n+WaBQp0G1IlbfsL81rKT5DWck3ZX0BtxKJTud1GwEFPySG6sbP6kIMp0a9My65dIau8q
ERffTZHUv8tU/zkl/80pmfnyQnv496fky/vwX+f3MXmtfrYB/fFlf5yTQXxR683hTwZSuBxTEZ7+
OCdj7vlNYOkRgGV+bwD41zlZenwR812CqOYP7MWPPnDzN2kF2Mcls1dhcSr/J+dk5xexUwToUCYm
JFxHJu0B34/RP4mdOrXzeYjK9JaoQzK92FjdWHhsjy5tERO0DFZyqEktHRJgrYVxrKxYYalmOFwe
oDiJPcj46a2WUYfRQ2BBHL8nnEYOb+84GcgAgzysZ33A3P09D5Xlw2Q/GijUS1aq/z06lXvLblOQ
KPboHJ/x+gZ3IjFaj6NR15tyq7ij1fQoyzpk+z/0rXgG45InE+MCg2POQokoi1PiL3ttjj/4/gqH
XfAqmp1sjG+pBdfKf4wtD/cmDAx4pxybsPQDgE5Lhg8fGl+65tZPmWMhRWuvnbt9qXrfYq8g2K/d
JOCxOiJ4+hUzdr3ztJqujpWXJJanAVOl707G/EWVwkvO/5Gp/jcuPJ7K2N/+/f23fsmTbyD2/2zD
+/2rftx+pv2bSXgV1Qm262K2+/+3n2XTsoFAxE2J6GQuFUE/Sjas34Tp+SQibDNAoV7ErR+3HwqW
5C8EuOD7sE//WYHkrzK4gAfLAu36ricFO9+FlfOzSsWevVK6g2NdDhLJdggRvSuZ4mbOvKG/dw1n
OlF3VpJkFln73FZ2/xGuAJuqJij/cHv+W0j0r5Ufy6thFmCx4kDNAROxiPY/LQZ2OaksiLv+YunS
vEQZe89Vh30J63nfVpyhBrt79nqF3aYufBxKOq2R5sOZvRQ+Za98C9pW3PF3AM+28tz8OOOdMWHJ
OeE7h0tz/Du+4a/L1/KKWUAWSCugUN/6hdVnJx5grmBqL3J0ooiB8px/ZJDvy13rTSh+UNfMdJN4
IQXynDSAFmRC7ou+Jp1a91X7Fo8Nmz48FAzGaf3pV6jvAkB27ZDHwaIVX7MuOBVNwGzXQ2x8QgW6
YQ2DwZA0hntmz9EX+5+u4v9hLrRIkz/NhfgYFg6oxweBAxTE0fJD//QxICpGg6EQgr572ig/XnR8
MiaKSR01IMNYo1qGZv75r7/tLxMJ4fGoAT3LNIZrkV9+UUwdMUa2aqLyUvqzeWHT3l0oZ1knfhg/
/fV34vb50w+4fKcAgigSsMtTbBGIf/4BFRu/WbNkX3wl7BdNFDzfh62PYTxT8Za0Do5PRu9+tU6l
MxR/d9H8Ig3zg3KhMHGxpQ2NGQn7z98eTywGVg4pF09nzkuRdkxd0BbyvTMXDSGXivy74KPfD1Rw
AD/KKu+9zYPmOASTfTu6shYItHQ6rFMgSR9lrSy5iUE4vCujVxthzIW3dgKIQAce/2SK//rdM//7
B+V7y7IhgQTDRLZZ035++4TbobU6oUHOPSQ0VLcNYTQja0t7BTujjE6AMbOvkY/nbJx1vHMre0zW
ltl731pvnqv1BLtubVdp/56gkb71joq901+/SGDdv37IEliWhLQRsLZydy7+45+uYqKCiSBPJ8+p
rVUY+Fjl4sV/Ocpg1yLbrOtRC9LeExb2OI69dW2W+4ZWxH1uAyZALSweEFhBkoJ/iz4NoDuOU9OS
2HO0+ug2mb8JdRmuO8LvHPRbmQ6rEGPtZVBGc6cNkgkRMXcYWHPIHMrq4+LguG3+YKXRNZpKlIa8
8/SlDfWH1ioMuXF7izcymSgo4JQww4oc/PQ2jx3/OWRsdopdn85vDBnBeqDcpmCoPiVHw6/RJYeJ
qIM5OMaSLXhleN0+4tCB1jUUrUeNDmNvO7SsDzo2h2wfegaCyYzE8pVtY90jO2njS1d4qF+qIUNR
lepo6iB/S3rFMEHJInskqzriUdA24bGw7tYT78PetK3gTtN6srXJL+1MMIH9FnsKTjBmqj61TWTT
tkUj602ngjsa7SKxoQi+PfCosUgVi5T2sdbLPxPTjW+sOlCPjmw5mQepYe0at5hffAJXW+hP6YxM
DvPFGEfxYiFPfGsixZZvtlrRkeq0qK4fW2gvchhoOoj6zt/VVUgTfCuLQ8kfhWNm1xVvdNETrGvS
1Fh74UCQsXJGHLAtnj1JS1qxr1069mzgSCBsGNQkTS3o/eRKgrKDnYDgt/TGW5etYh7ed4PG2LOa
knwq6zcMZJY1PzeDMX4PwdUs5dWrNRXEBWssPow7xQVmUZGNpyDR874Pujak73TxqaYYPh+/AxjT
SeIA7fgMwtWkBeLyHGNf3ZRhyPOwzTMGIi40MLGu89YM79DVGeocsskbFjE9D9pbt2klV9QAfKUZ
1h3Pwh2ThDS867l1XBAZviIRZHIMLXa0MdfBilSWjSNm7BPaJEKgeA4cH3iY66pZuJmEdTARD7mH
w7oJ2RUwdIloBvJnhxWzRIonlhbjmOAYjD3n2iQGloIqSvxvRkeXDtiVymr3iY2d5sIAnsKCUkLV
cNJ1CWttng6NYHUj1xPFwDJCwkt6F9RNmcApcovpIJqmUGvHIum19sB25Psaz4CxXkwOnwxVYMmW
0kWs4h9h3OWpYNRG5rr8RPY2KI4Evdp8m6HiPMyAB8BFGhWdRqAbSI6vvNiK231Y98SDeRjLUxrh
cd51ilcAuSOniQRv3Uw7Hi7b4Vz4E5c2Le/k9PAxEvGUjoMJLeQwQqtvz8dJnwz7k3Kpwn7PM3DT
G58XACeAaJM+cla2MS+TeV1bGVUoGwYs4WbuQixk+E5VcCV5mtprmWim3YVKZ+OGnm6mHCpkRObF
gae25hRDdI0TExZcFixwpeXPEWNiJMTlw8l8PQ6JMYMcTYwvNYElOhIT7iPrQiNSQqOVj6FdfphQ
+7qLq4Kp2pSBbs9Ox5loH8E25QuChUO+C5PYLJ9nMwc3qqcCE0AzODOTuDZqf0eK0jeBS9wnui13
XQluc4u3EXN50ZmkinMJM2HtD+GWw4zGsT6wswCr3T82jjt8VXUsDzA8qM7xv3v+S8YKxDvyChZt
uXgM5lFJ+75pHXikrUEqYPjeGNaCYx0RiIs0OdSjZQ3Hkvot6y4xKHT6PcDBBAq3vQfaqrmOE657
+A0Dnw31V7ywCmepecMTLHgiAMPVXbBK1hvihmN1bJsgtCg/74CGWj7CHuWX6dCd27FdNp9L9TKN
iHgFqqHgW1fVjDGdUhNq0ojqLz/88tIH1ideF/HAi+2U/BSddnirYnzk8zrIem4dlUdZcl/WHrd8
3bEriPh/rKlWW8Z32rRRSYk3xIKPe6jH7lwYMTaHRHR63I1Liz0wwGXmxn8vNmoe4N16DMxln9yW
xVNoSTo7+iSB4hDTE70ep8h9Gcql6Gms0+lBtiNk1YhtbnrDCCJLH32eFvumFCDfg0g/g55nqAEp
LbFOlR8F3U0YV6QDp9rTAxvcCdSjxdu6Fp6eXrM8c65jtziZtECX/DS4RdQcitAovk20iLGGJGDE
NpwDcHYn1hQ3JPyL4JMhwmJX0CeM59BmmZvqIX5Iqra5CQry7xvHqq2IZc/B0dnHVvCEx5omudwq
l1SCEdLDbpeVqd8LFuTp5JtcUlv4zVwj2H54R+mH6Lc8ZPC6mXWHXxqYa8u0PJYMY7xa0w0V9MEH
Y2KbfpqDtjbf2oak7qowTa8/JoPFXzUWZjyv7SFyo6PiY4HTlBF1nqu+b88jzNjHlIHiygdBYBdj
7xzmAUjKOhMmtF8FA646ly4mVqMVC9RLl0V/E02DitdQ6Yr4AzsRPDMBoEEsrgk5jCxGcV8FQw8z
rwwn/ZhH2kyWwk9JChnWZzZ9BMZE/ibWDe6a2CPTfzJCNXyNI0Edb+4RJT0mgTDvx8YICVZ0uoHe
hrZKOZ7VpvIKu2NmskajAUNQ1QuGdWZsj5D60qHZDkz8Gf3hGMT7OsOIIFDbACUc5YgVMLd8Bnw+
caAV3b2kNyaSnCTaCbDqT8PCEE7jmmuNJ13wxLVeNNcyKE0WWIvW9Z2P75ieo+7Zwuzrm6ss672P
jlVCFx6cqLXPNi1h/YMOG+rOpogrGlLRkifi4ECdWSJbuNderWJ5tUaR07U1VgE/1zga0TmrDcDM
BdB7GHVl0bXnPA95/TWwyh0VuFm8AZ0kmJja3Pc0KGHZsMPY+4+S8v6/UVLM5bjw0wZ+89K+/Nfv
X3l5Kd7/7/+5eSmbP3N4//iSP3SUwP7N4QDvOQKpECO8+ZOOIlBLHLx8v/eIfC/V/qGjcPL6oZtg
78H3Y0JVkWyTkbH/iWxp2simfzpC4ljkiIwIirKKUuH+cvAnU+jnaTS6N8WSSl9DfTOBIJkMv4Ck
NIZqWbuYHnQDLjVZhRfiiKazrh1hYAiYW2onHvNKC6PAZcOWB6LijIM5PPhhZ7rrTvbIoB7JQ3XJ
YtyC3o6HSEG4sCVxEgMEsTxS3zYKQBvtSOUV7m1v6+Y1i4b7FlWCmaBFC6Mdu94ut4MAb4mOSPzP
06PhzzPHiDZO1FoHJo/HFT0kKTkms27EbTmauYPXWDA7gRuVNIdc+52+pnj/H2sdBs/0WkqCMxwp
FvRRn6obt6zZCWGm+WyQa634FtD7t2OQUwqN3UHw2Jq4XcHt+XeZLt1n7XnDxgiq4UvS2+l1djij
VN3krJEzagClvQXdq5IxYK62MtQ+m4v8mHZ5/AWim/5sNdKqVkAlgtcq8F/zcbr4ApQD6Z1iOvJL
eO47V94lTiIOBDPNLWtbsB4XoMGqlwHJ57RkwSZTJgAeRDTeMTsOoOp3FS5wUJfYlk2nP0BIKq4d
M7wn6kAZBdXTsMeMNd0T6Z5ORpDiqZ4SgjzMcYzkQBl38sb14NynWd9Dm68s4y4uSnxKjlsfmmo0
b4ewLT/EtDWyVHZUqzGZW4M4or7Z9lvrbDsgE4wqB4vkakveVTabyUDlFbMwjCN9YoLvah2mYNif
u61pld2WunR2QkY47uQg5wMVt+CQiLvMX8C7qR0YOWOvOWkcbeqoX0VheccY2+sjlJTw0hm6uq0M
9PM91NeJ0Mfs9qbJM9JuLSgbP/6NhcPu47PhWEphBRJM2TSxvcAu61OKbDOUpyJshrzaeJxo02CH
MevBN0x/EOh29JPPCPo4AF6/LxP/GQ793XCIapW/FKcv71/rlyZ7+dNo6Pcv+rGmOr9xdrXtn1ue
/zUasllT0RMZ85AP91CAfiypyzgJXQXF+HuJ0s/9z+KfLKnWrx3GmDKxbUI4Z6y0VGzZv8iOuQS2
M4Vxf0t8JeBSm7OaFHqGY0OnU3nLJsieVHGkiit+jzvD16ssyYYPDj72YzO34WNe+OEM4URaZ1wG
7p1VN+7tSCMA4RRqPTAHYmDEAFEbO8o1us92UxSUB3ua8JUVdMRz/ORiUXy0zpw6QujpZ2ur6Hpa
O5MjLy0s5zX9CnqHJaS4Zpkor8CdugcIkRbhBVJ7TywQw8mmIwJMGDH0zxwywqdOxAYynl8FD3ns
Fw+11T65fjYfMYGMe8TK6OpqZ34QZl4/LAWbO4lD824OWx4Lg2xPmSJTQy46W/euidIS2x77/kzn
H7oEkoTnFRp8eBVG2K3d8aq1aq6o1vEnXRAAIQkKtFzCYtkFsWc+eo6OH5zRBeApMIpQKFyOsJUG
69bXzccCjjeiAO7WemX3NLAIeCAfyrZjV2+OX7NxrAlZ91lzYEuZ3OqkTOHgKqf5Qg80CES2+uHH
nFjMxWfKvIPGNANSZAS5ismrbPLeB0JNbo7+LZbMqxU06cHIo7shS1PCpWO2mWP0gAZd7yCGargd
47K7LdGrLrFZuDwQQME8Tq3udhn9I+vWzaw7nwD1YWJqcMbuMtzabNYPbALkC+O06pRyBnp0fSsf
1+CAsm1pKQBxdWz5x0Ixjp8x5+20iTecWsjyng25fGw5Iz6jUuffJqsRHywCjYgKY0kkxjEuMvGo
6hTtZ94rXCZ6LIOrbvzis6yTfmf6C5GKuN92gGy9H4RjbA2e8W96aJo73Hz0s6BDrgO5QBRTLhyI
30YQvEqZ4ibQtcm8Hv2QiuExj7Ot7Zbxfdn0Ilu5nMxpuSs4VIqq3/mMMUkX2y+91fs33/sRbemo
i12jv4G4ZCZqgU2Nm4gTomkEHJJ5aN2qmdaQPFL+QfT4lbBhpVehKJdJMvgimZMqlCgE3lf8NfiT
QpKaIIMHYLQcZ5zuBhifx/oVx6ckY27KATLdLBUXnxOzEJ/qMUUaCzKxjSEJnBNPgfNizNTf10Y0
P+tcWegbuRpvgFtHHwI7c+58jRUViuO+773ymoimfUAwtbYZWuDCq52zgmuSiJRTwVFaxS00TOQt
qH3NUBoDwR43PMo05RkdmPXRgeqTr3zOzIDFRw3Sl9xk8cQyoq7AJuYDsFgB4rpwyHgpcfbQNbCE
9kqtPQ25nFQw4aeoiO7q2LY2rnbllxwsKiU+Rj1+ajgZRAtKZXp03UxGeGByYzunZozCGxanjhAC
1h5gmBgEDe1gg1KToJkYPuTaIIhUXAyEzCfPZCqMjbUK1drWOmQlSRR0mKJ6y0F0QPZ0i/EsOWlB
6s2cJKNkujeeYOuR3E5xxofr3IDZJBMT1ZMuIG3txlHPxUr5arwHlWh+qpuw7ED3cJzUu9ytOC2d
Gcj7I9kmGWEetHYIXtHiHRkm1wcCJziyP4YoIpP7MfIK1T60kqHcoVp6F0uwmFZjzOvWT4tRbWyC
+8NjnY6R/2pHWRiX69jLxeB8LPp00N7WVxRC7gxskunb5GEBzvYMNeuaBxeT1//sA/5uH7DUZv3V
yeqcNGzSmwR46Z+2Ar9/3R9bAd//zWTWzCosHemYDuGHHy4R0hSE0RyJR+RfmwDJb3+cq8RvxC+8
ZUzNscyFsfJPNgG/zGyWMQ1gdfv7IJB6FI+X8fPMphOtH0Noi46sqPNZFPW0R3hg3Iv/l4kpmfD6
dex6/arMOvybiRFD7z+f6fjuDPxNxCZXyoDR/C/fPWFH62Rg2hd79nz2mD/vDKtBs5kL5W/AHIpD
qwGkrCwET1xX3yGq7PFLCrar6SOnPa2hQjZo7lXmsjAG5kRXVBbSKFkndrZhskp/HfwZIPJNmnTz
TZh4U7ctm4UmZrbzOfAiceBVLqI/ukt26eHCvHupj5Snk2TeIZEGzYrHmvugDRyLdRqOe4gvdDx5
vF6FQ2/vUVh4YqLB++ZC9b6F9epQbDmU6kUGJeZgEWSbsqPlaaIDGkRkbBulOuSTirr60QznDnse
XmBzNRl8Sm99JCN3N0B5tZ4Wg3+yLboIxRBFynCeY4FkDIlnwD94A9+aPjWGTtQrXLXlAcz0In+g
EASemL+rssmMHhhauNT2ZQWLfhIVwt+RVWkFcGVCckfTXv5kZKJufx4BD5d7l9EG2JwsAcQ/xTVJ
MBOMOdMuH+UL86tr0gWzKtxQYMfUJXh5wsF3PQP4bSXmPFk13sQ6a0ba/zyDGTC2pTmMPJy1t+/c
edPyXzB9+/rVSXV/8fwU2SoTkTzk1Nbdz4lVbYYw7D/X+T2Ro3xf1IU4m41PO1ewU3VPWKDPXX1T
F8NOM2286hjDuwPoT5D3SCrKKQLA0jiNP2bKyT4TWIaRjYq+lk5XrVvW9nejHNMHihEX8uWIwMeG
YBeTDz8SuJHPqdNkEOXjCi9BXaLhYeJGDztYppk/cOzM7vuRMQf0Syar5aD3hjm4sFvL4xhMH3A3
9Zhwg6D56gDifyiy2NsAoU1gcbrFVgxtcQMzstk2iqliPCf5x6p3ab0wzHgPcSV4dSN2myvGfukV
aot+iXrTMdcjTzUQJz5wNrBuxqmkIx1bKRiF+7pR037QYL+llX9IDWU9u24EwAmg22uC5MsOmJvK
Boq0C2HzHiPAKhx5x+JIMuA9hIj/Mo+ZuQ3wwE/IvFH7Us/NNp2T+gBr22ZUP9z0duzcQWfJd7Kf
YQi4UUielH6xY4WFjdYBz3yGAuhfTK8cQCMM7TFIsxxS6BSsO7vCdtVVYAYGh8mZLOTNgJp/gQQ/
U9mjHIjQsXlhW5DiPY3TZz7RfD+OnbzpIEocoAYhz8w2YfKodcN1WEfeiYn2fNUOcnLR0plLdNXs
V6ECVzilLTlngwz4zoBAcvanWt4DWHLTFQQEccjHOjR4cifJqXQjeUfkvLklRJR8ohlvxMk+DXis
sz45t3GmP3RZNyydBeoks6jcGmMSPJOHT5/q3m1vYN0FxnbsgFJBKJytnVnExdURQXhU8zjs25lC
F5EGTEh173xz+loTYnKnT2NKH0kUGMcy47DV0t1AQrjchF0sVkOA7cQsIzZZ6mZyBJy4QK4UY7+3
rsSpILMyP4iIsgY8wWSXzKZnQFd6OysW42YeXf1VkUW74VSUIEtNydot7eE+rRx9iTN/OlR1J+9p
Wp4+d1Uyk4Aye1IlSXg3Vqr7hPBCKYw9FBvuk3YDdys9DKgde2WnzCWKrso+qoShFR87d4sxMDz0
MvUmUclQW4qRaqWQKQlYQhzORd1ePZPSW7IeEwRe9pvI2Y71bbYwHq6EC6RzEkzDUCM/KEDf5zgs
rkD0gotVWdFny+f+n52AcYKcjB73YCLObpKJc9BmwcWoCut+GntKsMxmCm4rkulYi8e7XHcKnjQ3
6gk8NyADO2C0Sv3NeExoVjypKi03kQ+oljejPHe6xfEuWWrKvLwxXHrkLI166E5QX9bUf2HE1+70
GqcDOYYBN0Cy6phsH5qp0V/Bg7KhS7MTzxLCQrqyvqTAqI45wOO9xuL7gX6B5iFiCHuxWqC5RkfT
56qbMv2xKbvgMsK6OfeNMl7oRhA80czhIU8qzVGzarzbchimt4X/Oa3pfXQOZekMJyMq+j0gj/7S
t7U8WQxmEKG0fhoch+kb/USbyYbrJJMxvufJpp6hAFRk+0vv20R/Y07wG0tJEERvAzVGWzuZA5pl
1G6o/A46SgN0xBTt2kAyzNaB0RhH38ywXwCx6F9U4Zvkd6xB5gS1DGr3Yls/hV3ZbitPVUffKUha
Om6afSttKiWboNefiHi47tauouKrjCJ/X5KcOXdm6N/0fmmscoiHxzjwD0GXWTnqK883dMI2v7S2
CO5Sv2jOmTlBd/eb6qQroz2HLdWBKWebC/PyfmX0ZfcJBYQySBX0zbqxqQBbNXLo7lXU+LczqIN3
ITtCPgHtESU8SR3d5ENrfIhjB8U0qVh6ID7bhKKMtFwWbUCu8xyG21b41Z2XlfKSiJDygLKfNpmf
TyZHbMffe231/ZoYoFFYgYGr3kRtHCvPf8lo/N6JRL6AdqrORlQ6j34UNStTjPJ2aAOI9NFkXekj
FQSvy/PyAZ50Ls393HZE0cpkgwZqnTu/TTG0g3OqqRe6VnjbP3p+229Hj5icJqS1NwCYAxKmgxN2
r7XJM9glRiXVcZpFc+85kQ15HCvDivPxvOmGPniEnaZ2pW6snYhr84MTwv1YF4ay/x9359acNrLE
8a/iOu+40F2qOpuqY7ANTmycxImTfaEU0KLRFXRBSJ/+/CQga2GbJCseUktVHgLyXFoz09Pd//73
PSkIU7jW1xvrfbCIjGsARzGYGOWdOU3InoOHrH+76ku3mQojjZXJ5iUlPFd4jYhyXfTKwhpNs5Ux
Mnoe5MFBSk2XaZneU6Vjee+Xy9XIA8Ix2ihaNKg04AVFUVnV9VRKjEfuAvIDECIPq1RTjL/MsJd/
DWNTu4JH+4u2CsgZ9WBkwffkMb9+zaxZkNZCWJSgmZd57k2xTHpjPSJxZmCo2KUo7VU1E6SCgqoU
0+JGzuHLjVFvJUYiS5Oid6FHLJVImn8lCZR1rpMqcFWYieENlVXF/WPDIXwH8GA1TFcJMe8knKyL
tbqEULqvXqPvoitCzD5QmF5J6r5kjGQIsCY4n4heAxn+ygVNh9mf7NsLsrNGUPJPBwvXt0izlBLJ
H2vBQhqwsoP7Anp8/P/qxgODAMvYJSxx5SWOleKDnpACUVSk9un9Mppk/qpgnyh6wuKwjDkXX/eS
ehsymZwcK6Yhc5necFONLvCWFB/X/WDxqe/HwSdV5g6oLlIIxcniXU2oIGi9rXyd2wopdOO+sSSX
ZtH3lP6FH6PBADFMxyJfJ9UQB5p342WWtQLmIImcK6YVj8IVRQsdJSQPEivep0C5ubxQVuY78rn8
IdRTyY0WuCsQr6lyq6pJeWfhhxlavoDSakFtODfCg73g4v+lItnCU/WHhS6KYS6THik0iVmqNyEE
vX8KQ5UvEhhRBqupjk/FCPUvUNXJ47IHxmRduMpwlfdg/FEqGz/DN2H03ptLHBWWu9aHQSW5pJGK
/iDOcElQZ0fFG4kjCBPhrQikEN6qxSdeC/iK0lQHVmrlQwVuPzwqYrJWhXKbaupXKVUJ6q9hV174
fjD0fTMZLMMAwYQFMJ+wpCaLooD1NdToZuGulKsIsBSoRMLlYj1xS1X+rCRUKoPoivziPhGeq5pS
e1D1NtWA4oCUIqPMwgVVsK4Nc0PwX3iQk8Emdu2Jagn/jXltTTVjstFd2H/0iBK2LD+7lxqXsqFN
H8Is1UdLCJxvNPxrty5ux+GaHPIBNGWoudQVY7E0zCsQd9WAYuUaqVwE00g/W9xFvQDN7nvlROsz
Oc8MiGFnIXbCMgGdv8Q5+sRifgEQ+9wshUVVUVRTBU8I7Lo2HJ9ACd2pCuAoN8XYC1PMOoBd05uk
MjmlNYg3P6r9CIuUu1SEyu77w+OdH6AtsUp1We/LMmQpoDWpQ9ruvBLwBJfUIhlLmziZVV4SvaNC
jzsxfcv/cLyrAzRz3RWcIPyrrV88eQddAaXydAJddAWMI7pkj5QBNEOL2DneT809+zR62nSkAhzF
4UBMVj9kO/HjslQT31iM8+W0vHJJnhvreKIuA0pk3sN/Svlfakf1KZKkhvbSgMOPU2XhTnpg6zCu
p6AlLpsh/Wv8R7uJ1IHzyybi/j53kvKDk+ZwLLz57xZjX//akP08UNUtE1n5qw8db2gXsf+BR2pX
QLeVNtEMqhnMsTYCmzHnc+AAinSu6mQ5mFLNRMwH8EAQR9C7Nj9jqZ6DN0Nl4C5qPuzYv72Fx8Rw
fIZbeR5/5tgMtpCG8ZwZUH7hEPHwq1JQ4TiRJAUGE9iD6w+I+KdSYPOca1BF1Wkieyn9XlIw9Pqs
7LYUTIAbJgzRIDz2k2wJoa+dA/SqnXa/2xrYMdZ0mr6Kf1WGrQYisO30meXT6ZvWOd3oLDe8gs3n
d5NC7VTtugaMc1kjVwLA8ctrQLLOda4fBh7s31MIMkChzseBfA7qiKwRZbcTDpaCoZ1DZgXzEekO
zWe79Z5ojtd0w/ED75cPxVmMMV0rJ0pFR62gQx3T/5ntcNDCE8VgQeDEichF7MXtgGLoNw58GI2b
z7bDn5LBTzz0XdMOXBHMGx0rnPQlLfvaA3tRP/99p1dq5SEjp9aDtcrd9r3VMPX/39jzUESkHmSJ
mGVNpOzJj/vIWdPP7s93E3zedauv/az2X46Ek9jJzIV8uL5S7Ia5he39L7C/2SGhum3P9djRRKzL
v0fyx39a43zy/n/Q8AF2hfgUGLvO7SaiiqP2gK0667F7w/5zCKOlsee7tnw0y/R18OX3bXZMzGQI
xYk9b+WPb3V251HHUeTMMjHLs70I6tUBaIirWtfGh05gF3aC1bFtqW4Zs+wEwt5vp7P4rzOEk4ff
2sm9EDSeYBVeIXUxb69CEvWxkrpK5tqJKQzSbhmdwCnYteUREhetEDL5f7WF2LXh8dx2WwtQUpti
IZ3bPcIh2HHbjKO5sA9OkbrIygmEERftl0euMLf+rrJ4HV7dURJvGVk+88v9EBsNUFsk+y9eNBZ/
6mx6F+cifSZmSzZPoF5ubRG1Tg+JksInGPOtjWPPjub72dfikEllP8ErvLXT1J65eepkWdpuX1NP
IRIxg4nQbt/XpMbd1HX13Qp0AVW3Wisb5pDaLdS97aPwlo7LuwbPxBSJ24+zeZ9Etk8x8DjKDs4Q
uFZMTKWuIjmG/O0ojztnbbf1Vp2rf4LrU01lM7LDZeqKtlqn/drt0V0mxdmNk6RO66TCKqs5KE7R
+Os8PJ1FXpx9pWrAfpjNEtxak53HHSeZezawkxi23fbmxNEs7Xv850f4XdPB0PYP976i16QSXcc/
Iaq3b6URi8pq2X/xz0c98QNuJG2rRiaN/QSH7CRxFocmMfZ69zHfO9R/hD/XPiCjkQkenGDcH9x4
7pyN02e6zYBSqvvoP8b5KwuRBAXpBK9028HzhVg3fwJ75AHpO2nqtK4UigLHR3fZPDgbu6Xvd/71
rpvnU2a7+9HVmwcuEvkEt/nPThKi2Votg1A9gcL8fKTkYccz9tFG70SLrL01dy78roJ+dNLs7MXB
4607weJ7FOksjlLRurlRvNE8wcZ8LGN8TIvW24T05Yc68yVP03cw93P/097D+NKftZ1r9ROzwLGT
N/8HAAD//w==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6AADCA24-7BA9-924F-9265-027334F62225}">
          <cx:dataLabels/>
          <cx:dataId val="0"/>
          <cx:layoutPr>
            <cx:geography cultureLanguage="en-US" cultureRegion="US" attribution="Powered by Bing">
              <cx:geoCache provider="{E9337A44-BEBE-4D9F-B70C-5C5E7DAFC167}">
                <cx:binary>7Htpb924tuVfCfK5lSLF+eLWBVrSGexjO7bjDM4XwTd2JEqUKJGaqF/f+zhJVezKS1X1e0DjAm0E
MY41kNzzWnuff35a/vHJPNy5F0tjWv+PT8uvL8th6P7xyy/+U/nQ3PlXjf7krLefh1efbPOL/fxZ
f3r45d7dzbotfokRpr98Ku/c8LC8/Nc/4W3Fgz2zn+4Gbdur8cGF6wc/msH/5NoPL724u290m2k/
OP1pwL++fH/nS1hxsO3LFw/toIdwE7qHX18+ue/li1+ev+0PK78wsLlhvIdnqXhFMSZMSKEef8TL
F8a2xdfLEY7RK8Y4lYhidPzB39a+uGvg+b+2p8cd3d3fuwfv4ViPv58+++QMcOl/v3zxyY7tcJRe
AYL89eXbVg8P9y/eDHfDg3/5QnubfrkhtceDvH3zePJfnsr/X/989geQxbO/fKei54L7s0t/0FB6
Z/Rn61p9901K/30NEfEqZpRzhdWjAo4aeKIhrF5xLGKBKf6iwm9rf9HQX9vTjzX0/bPPNJT+Z2jo
50b0vRc9ufNvehFRrxgCJ6JEfNEReaojpV4hLAknin5REX2qo2e2/V9v68dqevb4k5P8ZzjOzcNy
B079/cGf2Nvf1Qd+RTmRVOIvQeu5z4A+CCGxEiL+og/5be0vPvOn2/mxHr4+9mTnv768+fCfGcus
se7u3n6TzP9AJJOvlJKMIRr/OJIh9opRcfSTb4t+DWF/YSs/1kj625PPlJK+/o9UyokxurX6f9BV
KHqFY4o5Ej8OXVK9wlRywiT74irqqW7+yo5+rJvfn3ymm5Oz/0jdXDzML26tq7/J57/vMDR+pYiK
KYSqH6YVwV5xuMI4/ppW+Le1v/jNX9nRj3Xz+5PPdHNx+/9GN/910fZbdZvdDXebx7L4u7rt51cf
Dw/l+rNHf5aHvqSok/tfXxLOJeTx38rt40u+PvlF/O+1/2Rbr38r17976uHOD7++jCR/JRGPGWYx
k0IqBBqcHx4vqfiVlJhDgqKQyQRncKm1bigfi3YkSQzpDa7EQhDYhrfj46X4FVVQhSio2WMkFezw
2yEvrQkF7OfZ5xft2Fxa3Q7+15ewRPflruNWqVSKCUYQWCC8DXNyvP7p7hpACNyM/1eMUVmPrOQH
VVi3dw1eLhlu3X4NoV7TwXkGhfBvAvq6gT9bUMQcKYoZkmDXTxes4dRd3DXsQFgsMzzNereqcbnk
Rvb7Inh88fP12A8OKCgHeSlFpIzR0/VUxVevYkEPwpb8rlKwAKkqfOPZpHc/XwpKiueyBFWDrgFO
IYHos6O5ci6Lscb0UDczu9Oicns2rLpLeFzgi2Fd1TtRV/jC5Wy5/vnSPzglWBIDa5AIK4GfqXHu
6ymgyNGDjyt60soOx0nEWpk1U9E26c8Xw4BHnh8ULBCrGOKS5PLoI98bzWKNb8Si6WG2HBYSnUNT
MlfI6HQaRFUkLam68rRZFi/T4MrJf6DYmjJbjI5SFLcK8sPPjOqPx+cIjIkjiQUXND5q5jsrrnCZ
j6bI6UHOFI6rml7vUFTDf/93a2EMToPBhMFwnhlUURFkyhDogfgZX4w08vdiaJbrsYo7CK0/O9ZR
jk+dkwP1ICljAjGJWPz0WHroXMTtSA9TXn72sVebMW6iP9Hmj2QHQQiQJSwGUeqZMtFUUTHEhh7W
2ttDJaeySyTvohSvdaSTn58IH6Xz/EgEkGzMCQURymeakjnB0xphcqhiXTcZmWBNnEeeJ8b57lb2
NbujPICTarVch3IgJ8WUk5M/2cYfLZgjCmEPHV2Vxs8NJo9xnOe8podFDvEpqVscJX2u5FkXebDQ
XjXNpq5jx5OwjgFnj87LOq93EEHc/ue7+ZEGKD0ix6OmoUh7qubaKL40dQfOO+XLNdQJczK3oz3Q
zqnN31+KA25iWEBqiZ9b1NJJZ53oyUEzEK9SBbhsZBYI9ZKDJn6+2NPcAuGbUqSQUBQyi/ij+Xbl
YE3fd9FpHlC1JlHkutuWmO52neVyObUBosPPV8RPQ/BxSQAXAkHiBmum5JhRvw8EXb3SGKgUdYpy
p3dUtpFJvPPLNZ+j5Vr7HPRK2LpclrKKb3QBLtUsgz2IqO3mTGre79ce0t9jBBlo3XkwgFivSV5G
K840tn8mJPaYYn93CYBDXEA0BUNUiBAOqfHpnlu5VHRpCD31BjVbtJbr1moebQvs6zGxqAlLkRpT
OZuntuoC32B42ZVzkWk2oTKwx7zJQZE5K4b7lTTD/RLXYLqqXMGv4j6CyItchaeE4bkuElwoeteX
crk2vHd7VMFjDnFyIgI8l/kqJidzXPW3wyTsQRaUnLoKBJiEugqXhTaR23DA3u+GtYyqtFR5j/fY
M3i1F6Wbs0aVvE6N0zlJilETvjNtD2tIkDT3Zbjse4lQQical8moO3zhSwsW0lHc3QYrhnUX5avi
p3NH7MEPReOy4HBbntamHO7ryvS3omvj7rTBOlxjCVVLFA/RlKxdXeiPOChQmVgJr+tklnP+rjcW
bG+o+V2tY7B2WsXsLmDl7z3ujhl6mthdE+r4U7fm8X7qRX/t+NDs2Cz6VOiCTgnE34kls2KQYXDA
+CYiPTjpIuUZzesoJQsFieY6fxdorHc5If7e+UFmkY3xzbDGIB815+La+2J9F0/M33eKgp4aPqt3
eHH+vm6KOE44GdRm9TkmqQxOvRu7AHdFeSAnKm/hLU0V8M06gNzoiHz/JaO2kKm3neeGJKEpXbUv
6DKYJAgBlk1LTkPStGEVp+WxMIkqsVwWfaPOUBUv17UNfNkYFEU8Y63BF73uwWpqgtid4DVIM1RV
N6STlaFNJ5QLftod42U0id7vPJ16s4uXGDYDJFrdbNwAeZHbEvzPoiIUm2aV+KKMGgOqZM0g09zK
fs5EoJBvhjrPTYJbArY8VZF651EOr5XDKLMlIstlhyXkomEQ9bINBvJyMrQsJmlHivV8FWYtUqwb
djfZnt3xclRx4lunTMYCdm8Kssb7dZ0LkcUFpx/baWpv5KrDueknk/V+sTipIoPlFmvkTrWx00lh
AizjzbKkc7vaMUM+5zfGrHpOEJdtnQhWhQuJJDo0tLRd0tRKpZp5ki4somlo13BTK8Q2oy277rRG
QUNlxOsyWZFvr4bOyzap8rF5sMwNnyVd7QmLxXihOBvbNCxVvqRjDZEpXQ0Erhl1DoQQhe4DN7Xz
W88C/7SsAmd+aNsz65ErtohIMSdq7HSGK9vuJjvaC1VNeE7b1ZcfCxKxRNihOw+85Lu+DfkBh0H0
O+lnftvpZtiGtls/8mK2p4Q2RUiWma4fW9PXG8biNfV4AjXKnE1pXc/tx6qrxJC1U+mzGjmxOxaj
PhFL7+PMuSba9FADJhMUL9tGxsMxMOVJa1F+PdY+OmnrvjupXOm3gY3hIS/svCkjHV0FZZsPup5o
akI7JF2r66TqvU5E7e7EQME/9BpledyU6Tg5vG06Cy+S0QVdSgThn+TWJrUjJc64MMQOad0rQVji
uJCFPWq+m8+g0pX7mODAslZPc0LzHBaiRuUZHYvyRNrOp9D+KbPVhmgTN3Z829W879Kp9duR1SFt
S/TJCG8/KKPjRCu8bH2Uk2w0sA+VD80VZKW1BsWv5Rmn/Zx0BQKNiiKuzqxQ7SUaxu7S+AGMOuJQ
kd2FfMAXUVyBS3gPiGFjuyGuDnzJocCOyTL0KUTb4b5wCAKSXRW+CWgFk0XDpN45MS7FRo4LQ5ta
l0ubDLZHU9KI3KxpzCJ7m2O6XJqlj1IRjNsPXkE+liPLdWJiag/WmePb8NL5Xa0HCEEQjaEw6yxE
2wVwlPcVlHB8WvHN1FFw/bFk/Z4utFr2DNfdbdeB2aZWTNYntWnNbWz7Auq5cpwTTGxswedL3zUf
WVXK7nPoJpr4SQz5xojBb9qKzg+NnPsiZXXE3iueqxNXKr83NhRl0i6FHhODq/Lffhruqo6RDaO6
KNI8QPj4YNZojN7otbNkL+NSXkyu0ik3ut6U89zvq4iv2yDb7u2qikYkStD57cRcc82L7nNs1g8L
8Gqv6yEe9hBXhUlj5cYNHbv4vhjK4n7Ven5TjAI0Bx5fbfqpLlRCCzGvyVTqOiS98eKUM2h1Zcts
uib1HOJ4Wo++mPeDWtCB9jac934g13xddJS4ph5xwkELVQrFjnoXtdPSbhY8mPPFOfp61at53WM6
Xjda9qmz2H+iU2Q2dljJv63i02Hg3RonLI81T7wkOq1LVybzuM4qaXoD4ULlLKsaSU/DPP0776L5
zTwU9RUeR3TudME+1jOvi9SZUkGubLFO+kCKC0WDPncLI6eRmhVPyqnwd7Geu0MjiNq0mo0HICKj
PKGDb9wOQ8jbRlDMTtmC4zhPNM3Fsi1NS2543XX7qSXrm06X+RkK43o1lMgmairmW2i39uMGeU/1
6aKXhaXSoognMp9lfcEXNHc7VY5+Dyg3OqvEat8i7WKVRvXYtEkcCVTvRzCeixky/Gc89f587Lpp
t0AiPLSVb0zWqTL3icUAL0oIbrua5linHVQWUVpMYroq4mkmSVvlrAO7NO62XgaSuGDY2aJjCKME
BTWkfTe1cxY3bsxT09r4fBBhZUlQPZYbaQSFgIjnBxvzMd+qqF+3RVfQE0r7eEMMX/d+FPraN7h/
O+Lg30kT6GZa1jpdq0UnteA0oagscbKslchINwud4nwt71EzQB4aUJjSPJq0ySiI6nJaAae0ZhUu
ZTbXr2MklrfIzdE50wMpEk16spURcSJpu5Ztey/YnNpYK78bwXY/56Zc3neSDJ9mlov7mQ9cb1HH
R596g5lJK2uES3JJ7Od1WHuduXIN414M3WdWLsWlrxoCWQ4a36dkXkqbWNv2WbnoPiRUOJfWkJ1f
R2auNjHi+ZCpAmr2Yg3LkqDSijJhIx3koR5RSCIqpg8lD3ZMRbFWr5HIBUryrjWvW2XMkLTxEl2V
EQGtGSCQ6L7pZrOM75ayX3L6BcF+ZR8vvxTmXxi0TxYKK12UXxv7v338141t4N9jm/n3Px7nAn7/
dP5toOCnd+0e7JFI9M9vOu7mt3fBZr7u7sg/PvnwBzL0G/P3jO78Mp/wX1z8q1wokI3fobE/cqFA
ar54p12hv2uOf+FDH5/8yocK8QroP8Bn5Eg2EGA+f+NDZfyKsxgITY4VpkfS9Hc+FL3iBGF0HGIA
+MoFUCFf+VDonkN+Bv5HAICiseLqb/Gh8ikaZ1AUcIGBcxECA+lOnlNpRaCzaStI+8BxjQcrWwYh
IO78gYSGZoYOx2Q2EnztgTMITWESpBedGYTnPcRZSAN5PoqtG5R7oyTco4hR77QczK5UUZEQPSpI
rgvrtyNvhjpd6pKd+BzcdTtWY76mUDzOgN4kMyyhNePZpEKdsa5Z9n1OT1tZjxNEocIlRSOLt7iF
cJ5A3spTxasPap7fYW9yDnWMD2/XYQK4M5uw1VOEsoFW4xUUdvgUhlB0mSytnzdDHpkpXaO8v2ah
12fwCO4yh8S062x0pfOu8uC91bx3AHnO1zm0yeIJer86Nx2AEAs3eRfINjhfXsbK8z5R6/Hkpq09
1EtcA3KuzJYLNrVJOYfmTVEytoUqpksrD5cF6vFBYf3W1pYlhRymc0nDVk5mSKMe2ayY7ATwUtPh
TQ3V5mVuMbnKgeJZEssdxVsbRjixkdGaqTFXiRQT3cTdBLk09CaDPdcZ8QNNqVXNMT+IJF/I+7Gu
uz3W5ZmgId7hsXxdyHUasjggajIxlXFK2UyT1hQrPRsiN+WALPgAFNk6AO4e9mpuh7fUAz5KOr3i
TTTFDnJmIE3ifMtAH2w8W2W8Hyp0qwF3ZiOcZVPnw7u8DehUze5tqANNVUDtRzdX4RSXnUiaIMsM
astNgQeWmaoorj1tSZsBKDfnsmr6C9OWDYjaNKVIusby18Xo+WVNojyLSjHd5i6Pr0Jvqw0r+HIW
1u4B6kuo5wEH8k3e6+JynSt/uiiTAMInKQEkfWZ4nUNVxfNsbKP8CpPhQ+FtmzJAXycld3lxmAdk
pqsFegb9nSsK/xHN/fhZA8i44k3HDlXRkzc1p1UG6Xk8Y973PB2mBkQ2d407H2P0cV7oeBF1MRTU
M3oA2vajmGfr04a1/QmQklDZaYJeByOwzxoX5K0syvEGajqbVlNuNrzPzZiuzTg2e0RHVm1zblsD
KXieP5bFalGGA7ALGx9BnZ/UlcPJClreMOBrN7r1E7qa7GrSGpXorDsCg3TBIb+auvhyZvgWGge3
yI2JQ1DbOIGabq+47qAiEmXvdpMHi0FFzN+zXN4UefeA4jEPSSVMt3Ewb7VnZprk69LQLmmV1GlV
8nhfQMy5hjcUiSC+vPC9Pkiu5pMFtw1UI5yWAPoKP8fnUJCvxU7miyvSEbizRkfdeO2GIGBLfltF
Y345ja1NXF8DmpvIlPmJL9sRqV2gpDyp63Xqr+I1ls1+zHGjoLwP1QFQfVVvtIcMmizIsnPPSL4R
xJYnZZPjTd8Nc8JFFGW44/I9dU1gybAeWiSifQE4aFdLUyQ5j6Mty8OUKBTmbUsrnRSLqT9AfRiy
purng9RiS9uhSbo84DGRntYAxyp2Vdqm3nS8nhI+l00qp5qmVd/0p1VN1syOY7ebqId2Am6K83li
M0igWteb3iB2wgbpzhc0RO/mIitHcxhRXWSN8Z1JdGHlBiiDZlt1Bx6WD3G+8Mw6H58sa75uGNx1
MAzZc2xIrxNGo8Ulve1jlLGREXFS80lCpHL9FVGO3Egmy5TzTmYlw+Wchm4NuzzKrUiVqevbtVJj
QhcxHxjFVQIB4qOpZQWl8VguCRPKbY9tFCjdpgugKcLnsVwnuCrEtmQFNYnQ3bhbcijic94DTC1V
nZS8xZmN0XiSN8Gk1ubuTJvxIyQWvp0HM+3btZ/BS3MbrcnQzTNPm0YPn6DdQcxGUOHPaJOr7VTg
N4Xgck+iBh00El3qWlntjIiapFzd3ncSJRgS7KYVNqS4jaZ97Fp0goLAaa7q8oTPdNkAXkYHPswI
cLuTW9+h+GwE4HxYWqE3S2yuc76GVPhC7OYOkGQCBOznUYfRAgUladJ0EHtnIA4yReL+pFe4WZOq
qPsMLeTSYZtGdolDysBFz8uu0BcaLTKtDXQiwlqrjMUan4ahz7fz2B+Wpuk3aF38PbNuSQso+TaV
Md3ZQKDCXUdanrhV/VuqoTkpmLvvVTFuxnr+d9NQwBXA323GEdINdoDvnS/242xI1uQAEnF+PfiW
XJAmbhM5TuxqprrZushfFKG6BsYtuprL6nIBuZ7mC4vBG81FIZp1u/BaQWoEAIWAUvR8y1bvMlqr
ok3YNA6po0t4S+sQAI2BXK/7URf8dK2GMJ4Hjwq7iSFzuiTWCwFaDJEjzqWzDWjDW7miTZmrbn3T
aKSiD7OPl5BpIeSaAe0Up2iqW7EmS42NoRsxYBz2HdNvmHC8ytZphVLG14ZeTDV2YFYMkySuqsoC
ynfNQ7B4YQka1/51bOOozLrKre9JNy7vG4uWUzFU+DD2rd/1IZqBDIQmIAcqtJ5OEa9nCP2mBRlM
5bAPDVo3uIGIKeuI34VKVhnUc9XphNRIEmC5mmu5jvq0QY3PCGEbIdS8DbEs7vt4jHZ+mNmlD7Lf
zrLHW+KGqgX+EsJr3RMQUB2ACSxRUbyjIe8yUTVD4jpgkxIFVPpeu5VOGVrZmMx2xHMC2W2dE0s7
cnDd2JSbIXYd9kkcRiUTyFxoyzzktkQGaA0AszLqZAW2+RQARVtkq/TTeILKMB5MWUcnUd9zKPxy
NNYJIlS9xiziQwoQvNfbmvVqY6VaXVaSkWd10aNbDxwHzpYKVVeydP11parZJ4oHnVqs2M7rfNk6
6C/vV1wuU9LXy4QSFJwAJs2F4b2BBneWe4XPmko2DDiaJXxYiaZb7tmODPnYJ3odxpDIFlBrX+s8
9ZZM+0JH85RE2hcbskTNBQ38yCBFojdpw2N5QjVF7/O8rNKiQ3mZFiOR9bYLtJ3AXAaUajcMHyB4
r9A78fxgFf43FUCtB8FQk4BG8z4xQG8uiXJ1uZmHsQqJG1mcDgNfu5Tysnnd9l7iFNjPcTOw8rxj
c7dVczOczaNgJxwIIKDRoHN15Y0b640HGnpHW+42CpR2KkffT5lpabhfcll+VFBzv40DF4ecli1P
dZjEmQdalWd5AQ2O8wYxksZBfBga4t+HHGhzXjC6NRFwxTHQYicuDqtLfVXxW9LRaU697NxeEwFx
wMTq3FQhPMRRXqRDr/EdxFN9qucIb0JP+Ydpqj0QOQ4ItW3U61JmAwLSpRgaB/Qp0DkjtkBH8blN
bBD1pqZa7dTSjBu2TNNhFdN8EYAFuvZAZiZVOy9pxeo4sXVX3oV+XvoktpYCIW0HYN5w5zZ9PA1p
Y4ESIPnQbyKgb7fxhMR9DAj4DJqT64Xs1+5NN0P7OoV4Xn22A/Y3qkXmQ4GRKYAOr9QpkGf5qRYG
naIu77cC7PWA+oJfkXWYU2CZ7Um8IlhgZVGCBe02oRUYan/Egf/NR2D0hrKG0Ny025l3bFeZqD1Z
ENTinTLzDRCHZBshtxm6vnqtC+CeqqqZLioY1jxAkJgycEBwFjHFULBA5CO102kZ9d2mbiq+CRQ3
NgUSuU9s48HXHa0OnYYaxTQIhkTUYD6VNWfrXphy3uh+5J+nwc73vFlKmXZGLedTHC9kOztqt4+g
9v/j/x8Os303C8VQDKD7t/GFP+D/dw+use3wbT7tEfl/eeYb8oeRXUEI4HcE7X8F3f/fkL8gryih
AiD8cU4RMw4rfZuEYjBYzaBDfxx/lzB+DXj990komO6F2gTa5hIj6KT+HeT/dNgCeAfGYAYCRq2A
kxDQuX42ByHxNK7aSraX0g9JU5YSypOefKGPvnwn4St79P3407MGNcxZYgJnpEoSGAUjR0rl+wZ1
Pk59TGyR78eqbXEC6VAmcsntx3aYlsuGC3Ji1h66sBb6e38yTnLU13fDF0BtwOIw7yCRArEJEPbT
xUtuzEJqqaA1qGy9Fc7P2bRA87RhqL6ucGzvCtV0ChCuJplfg35YIugsbbjjJDMOQxtwrPRumKRJ
SR/1p2Nty9deVsCYViZn6RAc4K0CmnKjF/l1w82cfWdUPxDgDw8BIz4KM2idgSE9kyBykA6aYVX7
fl3izULtum2ihp5oMYe3PUFAheJakE3UACuK0dLdzgraiMwWAfYHUyWXHMLlpfVSJmha9U5BO2o7
ydqcLGqqgXOY8U2jx2MXbB2gom/aPxsU+wPFBHqQQFfB+Mtx7i9+1vH3lIxjELOCZAO9WYdWwGGT
C7tjxP65tJ6NYDxqHEbCCOj+ON77fNyGTdg3HYaVJlKgPVTPoDwu+1M3kP4KseLPRsOeOdHjejDy
ATOLYOIxVPJPLSzGvm2byMB6hXZXEFE81OLF3xv3erRjCoNRx+80EQkc4jP5KQfhwsyR3LsYxgcl
SK0jSu9rL29+Lr7HOaDvZzPAYxjMQEJgOsaFPwSFqsCxmsEG9/GKzckqfLwpFdhMCKC40BB37GBx
gO12qK/DxGCACOiTjFYAIsqxXQ8NY/2VCxy613xiHhK5hi7chMm6L0yXn1rThp0G23w7FaINKVkR
jZKimlcHjSRYZOlovMEy1nsfc/9+5qve//yQRB7l9eSUMG3x+BWxWADVABOhT7WWx0CkABhc9nNF
cNJA//VEFLmHKtfVW1v740iC/bwYFwEhZVwCxlvtTVON2wl3w7bunLvoaj1Dc7olWc9b9B7Htb5g
KlBgdZrmPev5xuE5foNhsgbIptng1PHc3MSoVttyhW/JDVO5vC2LNs7gu2thVxdbXE3FRwhn9Z4P
jAG5FbP9pGECB7JLCSR/Du2Tgut91KoAYEY3mxL6dTtPrLyBGcvqpIqqJmtxXw5JX+SfSkg8aePr
4oR26/S6M3juk+n/sHcmW3Yb17b9lfcDoRGBGl0Ap8w6mUyS6mAkSQmBui6//k2kJF+J15bG7bth
mZR5mAdAIGLvteba3lzrtvTAF6bYsQ/NZFihYzVj6IxOXYSDSupz3tX5Kz1hWLRIJlW5igfbb9bv
67r2gQeSckjywTzZsZX1dBpohlveOJFwN+vJ1qZ8aca+/OQmOv+1UbpGi5L+uoZ+p6uY/kSaQV3p
5bMLVBC5pQE26vvFJVuz5XZrfecBt5/y0ksrPzDLdH4Yh6r9WmWF/Sbb/iAWHwgnzn8RufDuRFWI
yErS5CDc7lqWDt/aUe0hN/zLMonqvo6bODCWah6CBIYoEG51kk12u9/PqC6yJjR9TwR9TXuiSvML
cDCWOH76JcnLEtSlWT+KAlOU/1Vu92oUoBsrQulBcr6EWTmbJ6P2vcu4WeZbFzv9I4V0X10GOfph
6/bmS24dK92wIqYiD8bWNN/qtquPuTYE7tbilUFtVN1HADFqzXyZeTRLFkBpJOd5HY9am09GTCXN
3jZdBszgYBXL4AWdNr6bHc+8c1TztHbFXRrbOqT9yaMpKcZojKm1dTmMYSfltTHog2RiWUHmL8kH
RP+7OHF+1ssqz+RH5XOstvWQdc6ndcjfjLKqornrs1BkDuwToh9taadu3WWcr5Wd+0E9bUtYSgSI
MWtFMMDJBK4vNFvUOIeqrLB0s3q5EV7in/J+gfEQXvxFNHrlyyzxURvoYDo3oRY62U4srml2I46h
/JgmnlNF2Zym0Zg4xqnre3Fjb3WNKF3LEFN2faOjlE9j2rseCq/tYd6DDzwghO5wTa/am3VVFl7n
UpyVmcqzW/O6OGKtZR74rbHlI1osSJZG3wy2QcfhIrPqWzdZyecsVuN3x+3Xz+bUzdfS86ZLPvlD
MCWNddtJ0ZxaMJ7QjuV0GRXvl1jzJhiLdU3MQGZury5V6rtbG6nWKQ+lTMpgEdvy0ZpkdYTV1Bdk
vOZgFTVa4DrGGCdjelJOW92mC6ZLhdsZ2DW/zaoxb6LUWdqr38g8gpFdT8Lx+qDtZX6Ms2mlIejm
+l6uSRHFDUXBBpMSdLWRR41RelGacHKoLfYCVLbmIKfZOHDF3dV1BuMwd7gFhpbrzTbI/tPmz9aD
wYt6v6ayHSO0e0cH9EnTLyqDd/MLuZ0xALpv2l2So1On7qtOh+q2sl0wMUl9AX+mH4BlqE4mSr66
RklzEj/j24FgtMGoJMUMMspzkVjt5ywzc1iabY5SQV0o7GY9FbmCy7NaWvPEH1/roS8uLbrP901o
eS4yi72n4yLbhvLLKer4uvkW32s1m3sT4ubq9jCR6wzZHZIGyiPooObgdxNXDiLy4MtyRgM1jUML
rHawbCt52NwGizy3YIyAH4r+U+I4NmK0yTfJR1+epmnYvWdHJcFgurTWQ57ZB9PX9oNiYwg30hMn
wJUNzNApQt8d4yu1ih02seMH1JHddUJbBAfR66/UwNNrOnXs67WBFrwWUxFQ22DMyLI9xZWwb4au
Fs8rP0BHouDk3WIXjMxetf3zHNvdLkvr4Rmhk1/lCXK5NNqoc7X6LD37ps9VdnKntj5BOSIIUS+a
N/YiT0PLpqC60byfzNY6NljHlzI3nHAqMn2szVgf6mp8AVU2wnkYEI7zGdEqlY9dXPlTkOtkOnXN
tOoTt9/Nv2EAtPq268t2YjXbQzAsFdoM8oCMOtPo4ls/LuEKEAR7gHnPsPT9MhtLuf3GOv+3Yf2H
htWwkNX/VAn9r4b1ofuFsMyf+9XfP/J7v6qUQ8bUp1MiRkpicS8Of0/ukKf7ycaH9jybTk7yp/6n
X3V+Moj08DnaWWmq3cT+o19VpCN9ixbTg+CyHPl/cqpN44finoaXbs4lVyQNwnvyxzYi78ctn0c/
fcxy38z80KTbaYMuyZ0HP24s68kC7+1PdSGr7hjHdNLgq1PqhHk81fNy35ock7B0bR70Q0oF86y9
Ahr8k+1NIpdodR3OzVTl52Sr5Pw4FK38XspmBlB3aRG9sFMa+8BA6kKmrjm9vOlU+xa0p26zawk4
9KuZVPAfft96XwU1Ybg4XnJ1c6tlD0y2cBnc4tkG0T1h2G2RyVbKNpnWE1qgM45BawBEBVvRdHaw
mZb46Erx1VscHZUQV+CUvnvv6Cm9pNuW3S6obBd3ssef52xkC5MNkFJXOfq5c71cI0EvK5bZFvuc
AnPZHcyGK0bk3wbv0LdFE/lwNjdtnB+TKWUzS2bnazpPw0eMNZ3d25AmUZ827kPaSWsO1nTRKfXV
3lm6Wusg9ukhg14O6frBtYehingS6+d4ratASH8ag3WJkw/EzLGo+xpZMoTCnC6pE+ubbV6Wz1aa
KvvkWAv1VmVOB9+BlQmlykp1dDl2sA3pGj+t3dKFSdJmfYjTXV5FX4FOCdujci3jzXvw8tkdA7Ow
WBLZlhoZPKbutyizeywJaLb1C1px6zxyJYYMjXwqFw4yvUSpHM1DL+H9SpHpX90OL0EnaX7GfR+P
c2KCCLcpxVSt3ad2sxa2L40BZ6xD/ZQ7ZXddaysO2LHVk7D9+VBNpXONLXeFbuts5zv+EEo4L829
a6itCfRalzoPkhVc4thWorm1Epmtd7Ia2cev1ESz14Rw17TsB26E1YTlpKvm0cpbXV+2KlUWKny6
4rJoGH4alLK3bueYWEca6Io2PKfxQoGKyo279wR9x7Pa1OR+KIFKoZCpoZvXogNmpsLoZbRqYENq
MHxKuO7F7SMyXH19zXDi/FunSfT3snVX6IXCzd2g8NZS3E42gYIw9pb6vhdeejtVg75x4mqmdtRO
E+T9PB7Whv7hsiQcWMjzlLkBx5jUlA+FUZ8hXAoVDPC4Kpy3RAxnicJ8pCNKH9NlVVuo20lnQd3F
JW927LlxYDZrOkRdtteYTdxM0+22pWMbGQJAttY8zaiZykmFshIdnhvtUoIGItM+7MqxdO+WrZzv
i96Wpy53x0gnIAKsOEtwcrkYn4Vw03tR18V0nOC0gbOUdDpEcm/+bIA2ngAZ2+Rqyf55W4Zse/JH
8U1sfsU7RX5pCT2bE/B+qM1+Ow4t9fcxGdf6M7KXtDBcRv2yAUjUJ3qLrjrxL6nLfVENw5mdaP1g
tf6CJG07IK9pURjECaQ26FEzyD2zbrpfZ2F9tEfHuzWph7YPU25MzXnOtaovXbwukdcIRV6rl3db
nBlPVjXzPsaWn5WHLGE3s0dZYSm12WlbTO+aCY/6zyMystwuaiYeYvYVtnTT5SfPi/tDoZJYhCnP
qobl27LIoNd5Es0qp6M56iJy/My4qZ3KP5gePPtBpE2pofAX9dJsVhpJszB4zrmVZF+71s3eMuzs
j8gJ05deogUdutqyeNesZYpEtpmHUjliuMBawEKbY9YfHN0n3Q1/AFBCiQbO3jacZsXl8LZSX61e
2EYZrpZrNzKgksIOW0ZHh0bvyCSwnY6qvJqa6UyTb9YHEOU5GYLaLkfrjrpwRJas6M8V1fvrNG+f
LJbwEKT9sqcYKmmcHW92n0BbVZQM8RoNhm4vgMyuPNCvGIdC2Dgn9TIvz1XcW/dFaUAtlZ1bqru5
q6GIhs3JTl5bm5/bYfmcLMvkB4CGxGxUGhdeOE1y6INxypbxrmxKdb+tqn8uszrrcMTnJXlSyxR3
RpBZxbqt59J0B5D80MKyia9tz65xb3m5+q8B8JvK/4/1lGEiHP1nA+BBp/8aJbGr/4b1/oE/ctBM
GYKnkxwmLkL7n9V/z/qJ3CY4IHIeoijk3/9UU5RMVDg7LYhOupsG/6qmTO8nDneGrlhURnwcbfMP
wPF3GfnvctDqR02W4UioaDYNGZATwesftPF4Fglnim1fpgVXLDKyLX/Wu0JnW9YUmqvdf6LI2o5E
MLajmpf46hUo9D6v60eCts0Xy8n6T9Ks6JEWerk/3cl/o3rvovafFTq+HSCsT60HM+k46gddFQG7
i5FxrUs2WfWbrSH3W6n3BnNBWWzTYj3RCU9h39T578Trf7QsTIOb/Jef7mHAe8oioI6067wjm38x
LbRRAP+m7YUX63PZxmY4zmPq3+V+VzsRDqB7CwKKC2vuhuxi+elH+uL052Wrtu/uu3MLNWNekyLp
D7kzFqfh3ePt2tp5ct+d32U3gePdDlaN2Ryp3KxgA6gOsqX0VWhNffmggfKa0FX7Uea1oMT4nG40
jluJ5z3iHwbm4CwEiBzjS7IHdOo+45jvPTbw3bzu6mJ81lVfAQvu3rYYdp87aTEAQn+3vzHT5SeB
KHbwcvdlXDYgCQs3hprLaar7jlLnIPTupne7sb6KMg5zsZkUWLvvvrnz1AYJDWjY6EqH5e7QV+9m
vdh9e3vO4sjZvXzqXWz9VBaoAPLd7ucBOGfPzNfjrAvntPgGwUzLQIODk22fOVGzJ9lTG0aYUvJL
UUuoJjZbYjh68Q/zaHbpcTIXbw1SXqVnTPJkCeJ3TGGz9PCiKNfAid15vPiejxVcGdXwvKQjeJMy
5x4231HyWKocTaSKhxz+xHYaJQ5Wspk31dJxTiZJasz0uiBPoCEcKU0mrLON2SqCwqLwmm37s5ut
3kHbTvWYVx05mIQaPmDGwBZY7xRHIhd1lKglMLJAHmthiBOIGuCHNqZjLtOjjw4Q8ab6F2cHRTYD
to38CvjItoMkHiTimwY2P287ZuIXDcBJ2mEEDcaQEPzLAAPCdiL/Fk47ruLt4EosvOVKhRm/mpkx
nr1Zz01QuLb+xZrl9KDe4Ze0cstfCH3ndWBsmH+tnVZl4KsEVGx952cgw2BpePc+6ERk5v2YpyNt
fBaT4vsARZMuTdC6FQ1MbMYkV7IlxufzmiH/XmU6Tr1g6LKTIbGrc2puLMBcU80Sbmomede3fpe+
QfIXsIYV+cgHqnWEnHHDF5RmNn12oIv829XGq9uEiWgRMz2h461oxfCtikcUpc6nyAqdobbSwzB2
lThQKK5306owGHoJF3QYJ7GlH1azXtfziiU5hiKuyhgduiuTqBt10vxsQaYWQS4quwr81a7oN+Zc
ko9NNEcB6hYDD9ImaqVZv/U1xqXakxGBACm8rHmfP0Mh7JshBXiQo/A/ZNvo3htj3ZLSMHx+Wrdf
26pj+0MXb2o+tHaP2qQh/z4NqZNZQZdOfPslcbdzWy/bOa3n5gthqPrLPMEZB75NBRPpmReZjmVc
RDDKZfwqs44cS5Z2trz349kcQ0ZO1G9dX/h2RKm0Hd+3cp8r1yiydIpDtucLczFM9yQ7tteiN0UK
gzCbpOKh83BItoiTQK1v9jh2srl6Uyr5LwI/8CkBWcHEoixX2zx9rqAg0568s129jetQsnS6rSdP
tTn3LWmUKQIArgUc25BmgUUs+tR6RvGwVnpaAtRDXLNeZQtSbmI8WDWAc5DGXvHQ2UVbhlXi1Hbk
rdN0WSAxUHmnQZe3pejcjC1xm1m7ZcMUCKW86d5qO7TzzYTbiKq+c38WhFWAVNMu90Og5h009Bxk
w1GvHuJ4685faiXqe+2sfhl5DnRYjARySYh3HvK5r7/2avhoLrNzmXw/s09q8OenkdxpEQkiNNPJ
015rBcpLS0KztR+Hlp3FRwWleafNCVZIiLW61cXcvRj5uDiBq0f7G2i4kwWTqZDb5vyQGaCNIWmT
5dYqsvom1pOGONy6PhhaD6+29Rr74C0dhb0ohotvGJsbsIDES845s3HJ/hpZPsnfQLWla4QOna8X
jLVBL0zeEd8NTmpl95ucrIvYx4mZ7YTQsrNC/U4NvZ/h/xXi/qlwREb6WyHufp958//CN87ftHr7
iyD320f/AEjsnyxqQReX2XYN431ezu+CHCWkyfgaCx/TcnZMhALqd4DEdH6yGbMDOYYPbvAxqsvf
BTnT/Ik/qjzfMH2buSlUl/+HEpKZHD/USdSuBoCLC78CjwIo9lcflXByW3ZFn50xo0g1K+hZN9o4
AEmHTZ2/HIapQaXxpKudS2yshMA4hX0vZEYNgV9jdrLlaG4MgzjU8ArtWRS1mrtdgyspFDSB8jLF
Y15jbV0a2K772i6sy2CNBDXXPbFPnWZeplRh+MxQWWzfxTIH5UZSm7Bb/QUJhVim3OLuMGUIWQya
UN6twjd9q7pJ3Zd+KaqQ6aGOs78pXnMyCiL9hz4X+0dM5ieEeZauj0Y7EEwn42MEcyPZO4eeeQLJ
YvuvZaqW5y5jiECMYbjrE4vbPSRGlddXgs61d3V8l+A9k2xeiqrkZVMafgTMkhkGjbUulAQLezb+
ApfxW0TeMBIGFShTvTDFlEi6QcytrsV4NidtfnyfJ1GZDDAilIJT5JSkUxODwQdBg5H9ivPAX922
KVla18/6/tT4W/+dEpU7UFk1kyB6xlJwXuPNL2bHH7MWVd+Utc2UAM5+fKyEL2C/j0+YC6ZXYPIZ
L1m860Oj6VDbOP7CVVs5P9OjdvpSZJJr9wsb2nucpXnvABHfVFhr92YusltvihU+eLrcZXE6IWP4
Of6Yy2dcsd/P33K+5VKSyGdd829+e6CFTKCDkjT2X41xf8IAdOTj5db3n8nIrcvtvMP20ZIbGKGy
L/L0SZQGl1CvGX9LMxGthsQnyB7axch9mTOxE+mLKDCjV0vYoSvcJMXOK+3p3OSllp86B2jlWJSb
qAPUgF+Zt8Nzk1Plv67F/DxsvQ0uox3UiX0Awmb02RMBHN8K3gPGjSqNl8piAS6aoTmoDCz0HOki
Pq5Nwt/E0AX+6eqY76b3RTRIUv84z/zeHSZWg9H1PFnfHEB7qEbMi2cppIrCdVGFmoQRH4kwGFkQ
Twavnjs3w3eXCiY5yH1Ogp7bfdgAgdspqEHejcDzE4Zj5FlTrdcq81Gmc8KE5WFiiTqB4rW8rVGP
rfO7yiSyiWA23hnfO4Vb3gj7M6vFlAkOfjWXrBj80f77slj8yGoTKFjTvk5WHwBp3B8RcUrzUtoj
Q25Uz182tBL2CC4NXB/CiOPcP7wPwOiaLH59X8KpcLm/+1ge+BJ1n+2LNHam5ZmShlsyG8n6uCCc
PJabwSQKnVX5cQdzXk3D58YNdWMyIqHwWDCjK+uboto5lPdXYiya9OSkEEHhqrFZW2C1S6rS9gs5
tO7ckjbTEQiEeoE+j19FJicRNPRTNQl8sKGiI0hOrbIyqcLw0lOhbdqiOS25HJlCY70LRa1c+VPQ
JywwYfKS9/nE/YkJbL1MxsBVvyfWmXPG8BFd+7dzXfgwD84+EyJdWRJ1oxgMUgiv88LR7bX5mLWQ
MpHo+pX9NNn8SBaNe3bsTh5lkfm3dotGb85adMFS7xOMTPIz83Hr0RkPPi8F9ENX8oU2kx2rNOpZ
P6/MAbhLstE/pOTfTiY51GegfetCF4l6V6qCv8dyoMyo2b0oG9gypIzVy2A3I3ewZPJHQ5I+DQyd
t19yplecfdUnp3jQxotrsuadvJjjo6fpmz70MDjWeRnZIs2NC15wPJiP4xs8KLoh9RLLbWuuSe0S
+zerEgy9jOHuMgl6NFr7AJNp5ikVaWy99anB1qzilTUVexYLfCWaRjC83/mQmYEE4UIp+NIyx+gl
s9d5jfB1TGh6WbNeVM+wkbpilc4+iYWgdFp1n4J4v5T0gh0p8SaJD5O/rxxXwVpcrazjrzcAhL4n
eZ2eUm2zun1+BDPmmDyQ2ipjdtHYnUdFru/4vuYtw+JDDDngWxrtvv6JsjA+K538V8BMl+uU+7YH
fNcOT1Nrg/ejULO/dfsIlUKb+3r095FBTbun4s2NB/nblpb1zP6IGnfmMILK6MZL5vXwF3SAc3eg
hVWPlsPbVRQ5pMw4c3vNgjki+xtXTp71SoJvUeHS2p0+vu+sda2Vc5qpY19ValYVQaNkzT/Zs8k+
UVj7LvU+uY7G2n7zi9k/ZGNbPik9GqGXVN+heZhU0OyqrNdCwwZrnLAD+8Wm7ucNh4F8neQN9mom
tQWLpkXSD8aq1zPbj4kNr5KREiLAv6wx6xnucFNW/aADw42xW7o+9YunLSt+yWRauB7DKUTyylHa
navBLnlE1T5widqavZZ3khwCWwz20Gygj5pt53yvq/K1TlR39eNlpLNfvZm0jWNSklvepfb3g6h3
quIFV6W54YzxHhVyQ8y7O5nHrjVRnZQa7m26vxuGoyfhRDzvY+q2NjRQFf/cogEL5j0A5ft22A1u
KN2MdwBvRpViPg/Deun12Ny4md+V8aPUVh36/vCpasdj0/TtUTiu/wiYH2Sl+xzj3cpPq0MciHOi
Lp34olRdsquSOjMZrh1tphyNqJFNGWHQbhVZpMFGDm+tLGxqozwrRefKBILGQ1nJzWNeGSjOLnIe
neN8JZ+R56GAIqVrqUByjqtD+BBLRqS0vv1oL9x+7d8MprU9eBiX154Qx5ObLu05XUQDNDyrj5aa
6jshneoh3XLv6hoxq1fBZpBwqA+Jx2A8yJEF1Rqv5aYj5HHnwmYSzBH28lZYdfZxdcuPVkY847ZA
xX5qc10dxNDPHmJU5x89gn6/9mvnf9WEioN+ZtjNxiKjfXbTyOtWAggi889yIjGxLmQdS69ZaHSt
DNrK7LM7r9PYa9wv53s2eNVxGxmRtBapPCTp/JGmrjnmqdud3Hj+GfQqtNPM/Zq0y/qs7bWKVNEa
RzOn2zQGu3sitqQpfyrCAUu5fKOdfmG6UByoue/vvFRvT+WGQVq7Y4nwJqxT7JPVaPzUOiRt/9Lu
2lbQOVRGAF3Ei4cNOyHPS+qTWTeHhLrhOpaduhp9J0Dj6v6S+6N1W8NKhty06jDlrf1hcaCmQGm8
g/CZtJKxYwWskPzRarPIpeoUW64eOASIv1pTdUw84VyKzlyfkprkK8nasyH67kSylpqVWSTRAmZz
tsljkDteBbrD0kYZM9nuNhKMY1oaEWy0fM67zLut12L4SIcsbteyKWhxPZfPzVbnfB2mwqcuoT+9
woC0pywd6s8Z5TuDnMZySlnfRv4CEeKd3dkU99JpZcjJ60a5Zx3RRddjVuflZWbA75vIy8+LaHOA
Lrcow6ljDJBwWTaEcRATV4TIk4xzHdpe3pJQTMku2QUHEWMOLlNlf290Qi56YBqQamSx71bqsmad
+RajarRRXPd40LVxoLruqARTWUVrLvPD0FrOS9yyo7Dzd+Rna7xVkRruWfaLeSp1sUa9AdVow3bO
t3oUrgoarCq0wt7xOu7dYMvnac4LdUjsogOddEG4s+c0VgseFr5ucXa3fkq+s/knR50B7jA0qokY
bVE1YaJjmNg6MWMQZi3YmLoUyTQf51cBoupx7MWGE6Sj0lHXDHQguj24TlffAcQRQDeH+ZU4KxSv
s2qCSmt+3PCgDqOW/DZz06NjFPLjnCweS9wsa0tcUxiDyWAjLVP/G/NFk1tGZt3raeg/CUTQm7Lz
7py86kMOr/hDSayZuDcxsmCkdxmuOSJ1+ql3mlECEzn+cBWt2nbxEVzjaPrm2JJaVLugnNC4xQ8x
UgrVLPJQsNiEEb7ELYOeznGWzQ2DMOZVkvS3VbeZJ5fY3maHRmEJGSS9kERkiR2O5hdPk5I5GmSw
HOYjeWZydCGjyptWwhQe85qSK5LvI7ggrfzuYI/UoAyIodqqZkJEgMoA6mHaNsV6lWpbnlcDJJ5a
lLxYO1OWgzQ2/5CLMH/0GHzGlzqW7TNylwiI/ePYBXdiuFXZtfrcOEDXnHyUgiPz0ubOXXbkoa8+
NLrwrMtac4pGi1n3+RWBdHoerQkpUE8MUZPk5ZgC8H5Mq4GqWjBs4ZBYG9UE3jwlQFzvJcXeela+
ZIgVEj7NW+52mIwrOsX332rktMS3HN9HtlVrszwj3CaIUxmTA/dj5S2tcv+WcVoeKTjbZexg+Pd+
j7Ej1382fLgd/B8+WMxXtVA0fGs3hP400VQrMmVE2sTJ1DaPxKg3pt954155VQvfnnWICmx4k/hQ
GRu93FJqvtaajtuHxXe4W4mpKJbsTcDkFha/5Gbxz8VlhvDhvVtlEi/PfO4ymkYMnSQ91wkNeZi6
zZQckonZgNta8tNtI6eXdPJ1J1KpT77//cW+u1d/vdh92obNiCBmXbvwVn+92MknomgKrzhX8VR2
iM0Lk2YYIQjD19m+zSU3JSGUpW/fSsKzz+2AwtBqOvC0Xrrnsmr/4farf7cayW1CfRFZUhyef/1G
wm7FNnLan7tMUOw5wlmeB4Sk1x5hhpsg9qZ1Jt7w3VIo30AXXgRU0BWnXQRPw75v9s6JduTvb9WP
PiAKk43+tVurex7qx7mlo2bOY4NqfI5rn9Vb1rW5fNqsbWTC7rpt7dEqfYr2urKL3AnmHMj177/A
v3lWTEjByFX7pE2+xQ8+6awdVW/YLGd78T0Yy6pPIJJ9FRv3SvQ6oSeLm1Nqpjq5GZp4q4j59/F9
Ug3qxZMjIwtrphL8w+7xb24Lw51NQDgH+Y8Y4V8fV2WOca0zKzlX2Bonpv5g1C1pTes2oSGR+jFo
EMYSMCIS8Mr/kKt635v+un4ZFENygv/QqWJg//DjyXeO1bRxT9YCxSBT7cooApC3MuOB6JUY5WbO
HuC7G4uL2rvUyioINU5W26DwO+uUb4HMh0Sfh11oatqkyn7dp749z5VJPfL+EP+rRP+TEo0wy5v+
nxGGx1+qqocqfvthhBFs0f7BP3Ro6yfHR+El3+8SqeJX/wJDvZ1yoNX1aTHeI46sxD+CjAZgqO8g
djBK0MdRhxn9Q4f2f2L7Q9lmUin5yB0++D/o0Ibzv/I85BdN0wUZt8AqnB9ZhgLvYisbuZ5tt8rX
CDwT39guZvOeaRi1v6sgzBZlYERXMk3Caf2A0rq7WF6NA7y1zKAJNbNASWv0Q2FHmlH0BEKgqbEW
vzXTED/MjrPelKuSTByjywy2kpHD8IJ9Tz2zWtHmFEaD5MOMpIO7rfRGho5pUSjKmO1K0PAV/QZQ
MGv1PUegPLhi2z7GhqCvtFCcD51PJuWAvNp+QO9cqrNs/ZZ58Yt037bMJNWSK1555qWYxFPgPPOo
HBdG1ujqnLpb+otQKvk2byK9W/jMZ3utszHyhW/d6rKIM8pnDENGsPh9gTmdUPAKzGi2tOJmMn1i
y7Ue7qa5FycVZ1sYy5hZHfUwLQfM+/yYuUk2hTY3JVyWeWTuByw60w59MvBNLBH/bPOj13GblXCp
1kfSBNfKYQhFRS7zbBhtcjB87jzhe3WdN798HITpHMnLl08EAuvHDObjQaPoGKRE8+qKJQJu6G0g
B7N2jwZnKfMkvPKObHYiD6vLJJWgy6HRwopWGTRiuB1r63PPVOAPqu8r7wREwkhUA3GSYaWjl58q
gPdXRrYYx4zM/wmpJ1vCaYvjO3bpNFpNmRM4r7Y72576Z9epvezgOLF9NcUsfwXuqw5WqZ7d6bFk
1lPUk044wW4+WszWqHe80dwPhfGLQuX9iOi0PEx9ZjOf3TmI3htCu8wFqi9zdk1CKVeONLD4Jque
bDlYd7llfEpniwEKBFSi1RnXY0WO68M62u3BEXZ5nmUZylox1jPPsmcmIMiHUfRuFCPDXrBJT3mG
M1xa8xzqkSlS8VaXKQMG6/icMQLxyACu/FdqzG8q9sUR5C6uAz0U6plFjge4LO2l31QJf+ybhPDs
Ofr/7J3ZdtvGFm1/5f4AMgAU2leCPUWqsSzLfsGQ5Rh9V+jx9XcWHd9ryznxyHvOQ05GbAoiCVTt
2nutuTJ2xLVT2vcVd1sAafqEuyZeYSDD7xW3zwsDmtUyuRpeHqgv9gx6Z2zRekZ9xJG4N5JjTgf+
mU0sOtR53DzYeQ28h8r46NK1WqdaPGOVmwb6TJJZwdBw33DbjqvJgTdUMy5f9WWcrFMd6nCALocp
KFPSh3nsbMw4iVVFyIeLOTLee3hLki3Sk1GJOYzFcnocRHEUew+jM+VOjf/I9/p3ppnZ4zsbZaBt
rWz6DcaTYXEvbHQ7TU6O1N17ulFh/GGyFjw4PSwvsS39isoop4fM9Yfk4nuziUSqrvRVnhpyCGQo
mBwB/tfs58kXZXoYK9Wbz6sl5d3QzLTKHW4OObwbksQa33XfpBTRVVeRCcj0H7Osk0sJuuQKNokV
5GSuHX9ZD61in3CbRdFHINARRW5soOTNtKrg9rwSU6Z5MWhNGFeWijfObgRGq0RD3BSiyyLssJ71
sa9wwr26mW9kzkc+Ix+VYt531RGFg6DlU4YI4/k/J8wOKbAkDY2x3nfhY5n1DjLZBnVaYHbSRDOm
GdM33dd/O/XvdmomhxyJ/vdOreJrjn/K9s/553nx9WXf92nxh09FqAD0aru9ogP+mheTq2PzXzwX
NeJfJo3v27TxB0NnmDmmTSwIwSsUuN+3adKt+HHE8bC2WpwKnH+zTbMhUxb+VDbqNlpID4ABcAPL
uNpyfzjjmY0sC9Hbcu8PWiKCUopuQ76LzE5xONinSZfN8C5C0nCs9CTumeuW3X1ca0PBugZ2J4C+
l4NxyvwkcMNerMJe0pOrwcVHhGEk9zT09Z2blVDY/SYNlkkbL1FmxGIN5ix8nEzwdE45vOTGDPA0
Lx6HBi1Ol1XLfSv9x4olAJpajaKwcvKwZQlBtSZRQZ770UIV5KWe8dA6FeKsuqP1gbkKTjlNoYey
HLNjK4duUxWAz5yaF44gxXCVudOlmKp2TVveeAgX+G9Fq/lfW1OycoDqZV4NKE6CCU45C1pTVr+I
weg2y9j6wWK1mD7UB5UtlAPSjT/z/SOV01pePRqDPNiZXNjqMG7DiSv6w5KlVuCKnhe29giRmubu
nDIj9gv/Ayd6NFpl7unPLlCBs1MPfmDDYNoXOnqjbmzlYdB6rm544wgKVpu3bdL5wZhUomev8PGl
YNkw4cy3eLppBfb0n+tI+9j3wn6H8qwoVg6D8hvptfjl4MrljPRo2uNI7Y1nWVyFRxPTAMqHeLr1
6lz7usSjH0yiCY9ZPMVftLydLjUqh93192vVb8WdLZHx8M+DmXd8GSUzrQAfezlugdaVOxADQ8B8
YdkmwJw2rTd3DCahkjFQTcybyDOQg6/6DlPijWOGcbwPcyNb9g5ppQI2mUt8iliUFTUNF21ValV2
XKzqMEgLzVGXDv22Q5/0XGsks2yNevb0HbfKsu+7gnvBq7Nj2rftmqsngd+2drJBjG6/q4olf5Ka
yN/FtZyfmzpubzx8PI/pAngtFqZ01pDgBJbaPjqFjRV/SOdarHKmvieNtnGAJonDbdbZ8OEq3mQK
p2ZjM3Mudza5Qyt4Ngpg58PNmdJ6+bggeNp5VuvvMA+Ir6Mjxjqgh1mgDEJtEa+BcCfZ1keDH1+y
vOJn+cxH8XE62GEDSwx8w6tBVm7K6TZrH8LCn8/JMmaBUGUSHtHwXDhI/wLQxZ4SRBlb0MniKVdF
VuFNTM0zJ6b2mrqk8HaZobfvkOc9213e3wDf+EAIxJwG6NGo4dJ+0RZ62vm5iMKlC1rDcbaJKvws
VQIioyqP0bUuRLwpbxdVLLaqbGxVATnOc3Fnq6Kyj/CLG6rQLFTJueBspeS0lmOMhxRliDmKYFRl
6kRDbsXYyEMwqsrYURW0liptUack3FSq4FV8ko1ZdVTBuiqIe1UaN7Voz70qlye0q6dSldAMXczN
QI+Uv3itsaNrve2p0jv3lXFoVAU5KTDJOVRF+izTFIU6Vg2ad+tFlfLltapPrxX+fK329Wvhfz0D
aKk6D0TqaNBcTwnjYMS0cQfODlpWLu8nG1zaoo4Wg6jlcdHr6klz7HlnNi7KbDFrFbAwWFfaBhAm
FjgooxZ237LdiL7kHDOyUBhYl0d9PaiDzhjW1X08LUjAef/iYIX0rQ8QN5UvaInksQ9TbOZUqLQS
4VMzCSrthPff9AAqY5cZnlvWEpy2GT86bqTTrstlhqahoAfQpQDkBwmMlSgGh2mWU+PM8YdpB9+s
DKClvlQKxyST2TxUYeNeYJ2icsuQK6hzBWrGcUoFl0CQHizeIu8kfcmjW9KUoo263JvOwKrUgp/+
eF1ZmqwLv8Kiyo55xROKCcvQvz1FdKGZpMC6eJIjLmlH01lWB7NCoOrO7DDovcvdFLE8A480LR6H
0XwwbHUhzNMTouKW3ySnnXHGJTjg7Ro1v7yw28+XVpIysa4A22xQOy1nSdn6LXHmv3Lpd+WS6yiY
z/8ulx5iIpT/z6HNX0qas9/8HlePxrcXfi+YDJIi9WsMnI+E7cesOtf4w6OO0n2ONLQ9UL59r5fM
P3gFaCbVt8e6YfJHf9VLFj+OqezV7MF//hctDcYlb2olrLaeINGH34HfS7zt8DUy6mXh+9Vew3mK
nymu3vkZChImqj7DKNN+HothOOdazTytr5/zyNYO+ojeuOpzDrFLjPG/tQpqoqK8y3v9CVBBhBgm
b1IOfqO3XnpNHCRTtcCaNXdLU3xEJuVeau5meBnGXTqN8sUXxdkZ8zMHYMQdGEU6OtQshgrIN2Ca
4jn+2ut9cin4HKFd1CWntapZ6ZoHmNFGPZ/oCwQ9/c4xWsEYanxRHins5BLu2ZytZJd8bfOUdgYu
vA1zy4srpt1ITx6VU/nVz8ozZc4D3EnAkEm/RQ1y7uflDuLwSY8U3zPVUBQkLzRdqnXVLK92x3M+
GK+V6zw3c7utclqisojFBzZXSIkejWKd2UgFg5pt3rsYnXjOhvzFZVK01aPxQZfZWX0CHU0DaJb5
V1RTaHmiLt2KfK7WKBaYLEdujHxjeIzE+OCVkCE904kOMvdf2T/8nRFbe1QUMN1NPJtKkKeNLR+M
rqMPTo6m0k5M2fToxPPDWFvPsciOCKlfZJOy/tkXNxbMdhyr3Vi8IZCcwO3mOwtz4nYW3bbxa6au
lqpRcI1MKKKhdjOzMSs+KDOG7AgdgOgRU483SQa1v9eGig41x9dIU59lXLz0xkwvCdroquMACQam
RZHFXwDZfze2+l1njjtAOSfDQwGlDfqpdistQMD/VeT8NdtIzlk2nWiyQREjiQGVNe+wsuanJeyg
tXZOvk58oa1BB1LlJngZYjbkG2mnQPmWJ2k14Qo1zSPwwvU0lyS2xLJjJpu8lIy3NiAfX71qOQ1m
pGDCMrlkjfucTPpnrxG3/pigFRkNKJrdHvIlKq5peFwae4/MseNGFfuo4DuiXoN53A0c5PvlhIQL
YuPI94kHSxxRZvqbaekg5piFQPGlP5WR8eoLcDHFJIkRifKj4Q6PjewfrSn/WuDUDXSn6uivT48i
NOIVYSH1Fjcr0jBHQ19tJBSA6nM3SueCXP4Zhke6ZRhITWu5W8LzHukUdAj/XG5F4TyjPZj3CCDR
RBkUvqZWf0pD2pFuGs9rqYXDvUDquM6nKAyAMdoBKQzDHj/ucGwqe4Dc7ngKdqPdZvGcb5qlBj+J
O3Orx/lwxJveBqaWi1fgiJ/mQTo3hsesibumShprDcKyTtdwisTazZbxJXQrMDlRbeLLSa2mfMrK
8KmYNJopHEf8ZIW6Mpji8GKV2Sf0BITiTPlmQj8fgOdc1zDRNg0AHWMt4eKnqwQ92tGrQIs5Lgxv
Lb4rK6va4GF9qjQjClCa2Juht1+mcpavZWn2PJVpvCGsa+W5HF1qorG2RVL0WK6r8M7ooEtEJbf/
kpqvlUESUdsUbL0DFv7JBJ7q4nblt6BxtHAbNiFt2wmZz62lu6CHTW66OXOfXc259GYzHsJBftVG
ebKc7PjDpnP37Wz7I/3uDbHA8pBa0zKnw805GgOP+vMfTrxJ6lh9OmbVnsCSbMX4u1N26UtiNxhz
Dec3U6G3cmx1NZ8NDUIIx3UiAn6+Gj2zvnRml1qRRx0OVHY0c2IpHMGC/s/v6+38iSspi5zLxXRg
Edfd64f3NbruJFKKxL0JKAjHCelBLMepMQL0wstRHfg3ffvP12Rc8FP34HpNGgcOfkVf/f/P7y4S
pR97bVjSxrLjjd0Oj9XEg61Bvx01MjrU+0Xke5Itq9s/X/qXYf312qRQoTgxOPS/nU4zNh4XXF7l
vi2kgCNTeHcztje1XJzw52Z73Z9ex3bCzjUOwzEFlc7ogD6EjOfXGGd9BBqtjygbMabsfUTnQdrL
jemNp5EqFbg+Bx28JIC50zMMWDSEw8NURE+6HTOInqxLD7chmKrK39k20W4RiXiB5bE8/PM7/Ztb
CFyjbqJHADBpvkVsmHniF5VplfvYbLdWpd/p/oLaVja/+USVj/WXb9MyhCqtsCRwlP/52/RHA6iF
p+5VH0U/nee72UAgpTPLoffoQ0/2snMXGcV9Psx3bqcX97HSy1tL9LUZWJdVqcJBIuPEN50iDT+f
P/aPmu9chBx2scdyb5PtRWdIhX5NJo5r25x3BM7VjErnBIi6bB/KbHqaJNt+bybWsUs8Mqowkp2Q
D34NE9tZlRn5cnLyqt2kpV/Dannyon67dDRmp1rsmXXuUTMmALmJ+EL5f8pcBAhmv9y5M346RFDG
FrzYJ6lSs1yDGuufv7C/WWEY2Xs+wy+ae1g+fv4cF1erGgup8X4ZUXRSTkysbHZt0pcaxf6fr0WF
/ct3ZuvsU54Hndp+OwqX5gxE15pLNGLDA7T6Y0GL5DeX+JuVBR2saYGJpGNFvuXP7yeJOavlul7u
K3+oaT1N9CPC5VWt9Mki5l2Hgy4zrb2vmZcx9OMNp8CjNoUf4Bp/9hziNsxikEDqUrEfUjbx2Gd1
qufizNH76+KMYuOSdrbPhQMawhboM7ES3OSJsxm8+r3HPGrltB7IvDmZgxz5MLR4QeaR39RbUwIL
E5DDdv3EiE83k692yS3YJNl5mLJjZgOSoFtDgQqCe7KNOigZXQSD3j1UpRlvLLH8JnPU+psnlu8C
wYzOOmzhF/r5AyOppZuquSj3Rs5BYYiLJEg6KN0myrkzAH8YBpRb63z2LgX+1iBspb5ixnMLuOLJ
AxkCV7kEcxIuIzQCo2KiqD+PaS3Wng5bPRuci6LwB31oX2IGqWtbshLVnLOBkM9Pujm+Lq2+Stzk
HRolqqqGNyy1aZfF+tNMIUYWQlzvRD7i2B4fIttRXlruTxTTSnJL/pyvEZxBoqe/M+3lya/lcP7n
u+pvHhL2DPU/xs2c3t58RmPUuHk3DuV+ROpGiYPAauTXsRiIhnX0m2/EMBiHv31OyN1GTWNjB1I2
rJ+/ksYSM1OzvgTX2ZYbg6DZtRemx5CdihSAJFjw+62WmQPSAOEaVjQVYJQjrKMA7CuCbKrSrwPc
hA00nKVYJcTkAbjzPkPzIoDSu839Ar2QT7U/lZVYkyL5WqTLw5Qzo3bVZsxtFonsJRxVlUpLL130
c9OD05sqM6Bc3dCE8bYdX+n1eAnTRkDU5y/CMz8C3uAV9Ths67DvVjmYuMOEteN6CArLqVqPtMyP
ZT8+Jh0HSY9BebA0HPXsZXyUXYQs0/KxrgzYHY07XAJHIajWDFgr6MjmtfoXreC/hIO6Iet+2BqW
bDfqMWon+1K546MDZGOVE4PH80QiQt5QLdGHO08NaEi35m9LxmxNavOIdWFz49vTK9T29Yh0Ef1X
ck4EZxZ/ohRHefKcxgMmEgvHfgVTs4QfNGCuLgDRSYTuq67LjxyKd0XIzpIQwLxqeTqcsTtjyPwU
t2N5zAz7MrTDmn7tHKiDEW75ZDfCcTzBa77QUXs26Vj9Zj92/ubxptZhdqPD3yLe580+mc8ibZCC
F/vWnV+JcHnAz3yhvuDDs3msVf11PWpXqgfbwfPFXMYzX8bgfMcW4FvKy5j/rbOuTDc+uRLeIIW7
zrsIT4PplRt/6ud9bpAkMJBQjZ8fFzXYz+gVO5l/Rv5LDGTEvkj4LTIeauJgcRFWaKwxxDg8DYJy
S5eiDhw96YMp6jLwQFTWEQdD9sNYVHwhEWW2m/aPHW6llTRRq5JUEdB1Pg99/2DZOHKqnERWXLoA
VUc4svGI3YyWXGGQ+GFX86vTLvVWInR1OR3ss8S5DGwiHDL7R+FMd6qa79zv++t/HbbfddgE+8kP
q+wvNDk1kNy/FHUbJ/LPn1ps3175vcWm/4Eb9v+3yr7PI03mkXhaPZ02F+XLjwgU+w+hgyEGKIe0
zLqCU7432AhMg9arDh/U4WqN/TdNtl/KGYoYQQXK1slvob8Fa1toHKPGw2qflUBTxUKZTgPn6YcP
5e7XE+Avz6+6CCdAaOu8T2RUP+8FXTUwwvE9pkSZ2awAay1rkqrcgMlRt/nnS/1yQOJSmEGpqDnH
6vZbFnVVoNdPif7dT0PCrk/s58k0BSKMqi5WeZR0+8KQGuuWbRG2Nle/ufwvHycjRlDVVKKQbQRo
4Z/fKfGh6EVgd+zJdng0C/eDl7S/Ww1/2Vi5hBpT0xF1OFK/2VgBlcw9LrRGGVMfJ1s8IfWogt40
3JW+NNyl/69h/DffHMPxXy+HEw/kIRJLD5SP2ud/OOWKCAvAxCRvj8C6OUIDpp6rfK2gzgsLWozW
eyscmwJuddMxUBJVWhCASgwKZkm03dD3iJZ1zcjwV3HqZYd+dH0sDNXgN8xD8qhata1PzIvZGDWm
5dhfydQ3DyZhkp/NdNxFQ9t9LS01MJWdbj7NLWWBNvvMNqBUiEvc9P5agM9d92SRPM2pSk0ixZjM
PdOV4Lcav3h0cEN8SGYXJiFn13vChu1bmxTNBwet/2og7IpOZhdd+gFsRVSQAVx5PVQ4nbw+yIHL
IfOic59qgL6K4qsFvbBKrFdn8e4hkxbBaHnFsdanTxHmMy5BnIVm8zMLkS5rxFmkjMIUIYQJQV6b
jn/K2Aeblca35LprNAcrFDMmaOOxGp3LBK0/8DUnPJpQuFzNCI8p5A1keW69SobhT+Fo/uMEYnU9
G2l6WfwmeuwcKw+YOwbgBiOML6qvNYbDfknycJPqU3wuWxCuyIh0qCDEVkVQZzej1DpEAOMc+YfO
S3v08sQSPzYuZ/QYbV+AyRPTDtgW/VTWRmhsIcJI571VutqHOBvkLU41fo43TeZjZWTDifj3fk9v
Bs6NlESAmY0dn8KikWeAlPbGLAHZFiNZfAx707umouGa4kbf4DUztxBQ9Cc0aN6amegUaHFi9h97
4Lv0x/SZqm9xo0cORwuZs5UB85VoxrhxWsbwCdiYRUNIRqKNvK+XUt4Vsr0J/Vl8bBave7R6ke0b
LTbOxiScfUFQyqpZSDgFqz3tkGR8jDNpEzSU9BE6PzHtOdv597oTpTuNgeIZLl91B9h4bbb9fI6m
qsZpU+f6FuFk87Fy7IiMVRiBK+KUkp30rf6UqJ4Qia3gFt0WFqeoilXYuYZCy3xKe1K2eNmHaYCi
V4QN0Pfxvp6z9yke0hWlmbazipJc39bJVkmMCn/oo/FeC0djZyqQs6HXOZlLnXWw6xbM85X4rEd2
dUt0m2dyR5uOR4J8pN9jcp9fWoWMznloboYo1U5dBFBaTFQ2Dtg2yuICY2jGpBG4S8PVoiuR2tc0
eIIKUx0qYPWk0NXMOktaeOCsozAcTxNhUoGrQISOwl63CoBdZIW2Mi2gc1bYg8dWoGxBLsRxMWPj
BmGYB7DZ8Z+qqkqDIoMETwbaiwjFB1/ht6Ou0x9AH+p7cxCfXL5XjALROySBIEZcPmmR4KuyCIcd
FNx7sTQa5gr43XgGEJwlPWttU9+nhAWuy2b5AkcbCkisE87shdFwCDU0mYam30+QxTk6RsRC9+hK
OZztlowfC8+peS9RcRYsT6O2rhWqnBmGeCESGMaUApm30xbqsni0bdIBabzJ8lC6Q3vXa7V4Yd32
DhhKxA7UUx6Qj0WIQNxjjLbh0F/CK0tdgAkljczLb1iQloMx+USEm/ZHqTDsZKZqq9ELqwAgGZk5
eox8o9zFCt9eDDpnpihCJJ4XRnlpC++QD+Z7ZdtfmaFRBpEnjxah6OuFhM91qCDxEbT4UGHjF/jx
bg/9odet+jMiULD4Vlv4K/wD3polwblNFIbed4g/cBSaXnhJxlR5GZ+ZW4kV1RBX1n0Q73BQeYBW
WjmlX/1Uyz+A19cfQwXBF0vqrIlBNQKD2ADiEuwcB5MC5yM/AjM/OdOXQmH1MwXYR6saZMBsnuzY
pr3pJ3D4G0nWI4HloMEtVo9cAft7he7PRTI2dJoAjhetp+2RWTF3a9xXQG8RdHL0/2tUTekBsZL7
iJDG2DGbLzbStGhADXOyhy9qciolUgDRqkpm7e293RE44CRGto+1KPrk2ZtChRLkc8zHr4IKgLGh
8wEOvOVDyh+FFxkBo1Bk/1qXme8s8g6ckeCDbs6sTxPw2IsjneVDSz4CkhGSEtKa0ITeUPEJKkiB
UMd0z2hNoqjkJmPz/Ep2qgnBiwgGR4UxsD+O5GIS0OA3cH+cU2cUs4mcN2/7b3XFf0X+b4p86IPK
iPX/qqJfivwPkGiTMvqxvP/rNX+V94Zu/aFKTddhEq4jRqS+/avEpwzkj5h+QIihxfvjCF1FHOEK
YC5ypUIreM33Cl9XyGiamTrTb+B7tGr+xRj9TUlK8A+3IDN0WzUUsayo4vyHAi7sRyOxw2a89MWX
qM3Xcf75h0/jb2rENxXiLxd4U/PKSeRFPXEBDyFg7FFK+S/JcEn8IP6daezayPt2vlDCBVv3DOjb
8LWFsKAl2G9nLrPRGjn0G+Oc2vmspyjaNXiUzkwtb1JjfWrTKfJeY9Bnnb7Ta7MFJ1XRwEzKoy6I
Oyu+VE3luRG5IlbM4W8XykjfMdTo/0w4piXFTS+hqFon3amXQ05lGspHLyUTwLG0Knycm26bmol9
bKHLQaWoMKJTcjZlF5DHFq08IZnLmYPDmBvstvA7LBhFE2eolsxokIyXS6J81/wSaKoTxN1EHPTm
URp18n6ecpIGw6Z3VXBBPm7xCeeiOLkdTQ57ckh6M9Bsf2IfRwmnRajavY7cYfSmlri1NLdeTmnn
x9q7Efu6VW7EECFxrwPw/N0UsvbKpN1dv/z/Vo3frBrcVepJ+t+rxuXP4eXLG67V9SXfFw2DRQOh
Mb1YTsTf+KffFw01cfpBaaO7gtwuGlwsLcYPBiJWEBpi6uBu0USw/50ymWfo55Me7QZXXYYAJ+xI
tNvePMdxZ01DKWtxdsPWfZoR+x5mYUBUsZdcwbFpFFKjVkfH8BsD6l0zkMUK23PEX73rzba5QV3T
m89AHzPal7mMT2gRhBWYdTMRgC2RRKCqHJ67jHNhF83LKq5ncwr8wSPmu+7Sbg3jvRx2/TgbD0AL
QFcN4XAL/wAegaeVKBSzRdKQb0I5bhNsoXtXpsCYZAZk3a3nbofHta5WdZxOGVOvSoVRz0CFrBmr
zDaevDHa0z9YelBJqU7tk7czHL8s+9K4WkNsoT0Uq3EsptsQU3ykEoR474CI6Y+mU5K5h2qW1rJd
DIYfO7Kg+VPRMmo69h5cnia2m/kQQU+kl1/Mk3b0+AWZpCGmJd+mKQpxD1+ruvehXT8saTbcNtAx
yDbP6drGBLszmqiGXYoBeq/cNQ2VT4XHMJm6CYFfn5VrzZJTVxOfaL7v6rpzl3o9hnrVNfvQsJOe
9i3nRnfn2SVpSq5EecTgH1V1qQcZitMLgR1FaRDaNmgHqzUqWph11MROwJzeK0syor/lAbQ1BmLx
gAkDfRLq+RoXcBIOE/KTwfLDTZEn0ke7HeEnq70aW2hP79aBp6fFKa52Y9Ygh1dGOwZ22wkWx6Yf
sCe1ujagvm10x63ACIxGeDJlnIfrxmoHdePQjEJpaS9bjfB5oqMLpFfDsevIh9YvxlyknZAr2bYg
qQqUl+bYGs9RGDNl/DjBxC3ll24EY1Ugr0ImG97/t+CVXdLNv1nw0PmpGc7/XvBOCAz71+wna8Zf
L/pryfMU1xlthu272P4RB36vkjz/D3QhFCc0tVwWMrX0/LX+CR85IYIOFGEgkE2D+IzvZRKMP0pt
Gou2Qbiirl71L8ok402dhDoFbwfL6HX5M36Z+uMKjyV66+hIFnRHKxQ49f1oRMtWjGW3SxrXJ8f4
c6qN06FuLPo8KWm/DzSyuj1882EnGqPZ6R2A0OCHj/Fv6ivb/KWpafLmKH7wtZhKmPBm/jG19mxn
puccSLmoq1vfz/Rbb3F6fgcttJl29NW7BHS/xeggRKwl/JVWD21QTKT0fuGhNu5beqYNXCQwM+6H
BZ7OZY4b4pytuDU+knvZOXKTD/gGFmoX4DU2JgPOVrbXEizmdMTujUzm1hY69C4GBjNa2bSuCASW
7+N5iPYVIcPpSF5D3jwAy6dPYhH6VShttn+EzmRsKnNONxMOkwZss+w3Pt7ou8Vw+vd+xQlqlA3k
UD83CZnvaal8LoiTfrBomlwbdHUaJHGlc37PbEjCQ2jG+bETVU5IFrVSjv5TWPfEDa+zEfBXKcMn
Mje0HeBueWyi1MAaIdrXRI/lrV/Y09pJ2xMxb8e6ctpHt0ymO8OfSGNs++5EE2mg1THQm3NxxuJC
SIG4MtG8KaN4qyUpGVcxBtsHzfI/6oKzLUHLVbVW2dFkz4c1rdjeHs9aVGn3S5/5U+DGMztlMkw3
cG3f6X0E2HUmbnoiMcEF50OW0tbLNOuzbIsUN2ncMjq3LST3Qk+cB/Lw6gesQBh4Qw+pPwF2MYBy
aWRnUcKtfZ+qwN3J0BKsAc2GeGwTcSSxvLNOQG8ZC6J6VWgv6vFyW1+TfA3p9EFL8bxZVNDvRDMC
166vrSDsNKRSEQhsqWhgAErOPZ96c/LIhqE3RoRwxIj5CM3CO8aGShgOVdhwrWKHKxVn2Ywqizij
EfKuUQHFQkUVi4HQYuSiztZSQcZFw7uXjH6DHDXexrwmHvO5W3iRVQ5yrSKRM257+rhkvXfcaSuo
muhSXUKUfdMaTvbY9pvcImLZauJ802kLbeQxEbyhjlgbUpe26BrAiiCz55aWKrWZJhEJzgtN7Wd6
7FagTUTBhJ5PQjNynBfEoyC8rxnQbP3npoitNd1NubdgUo1Bx5j6Y3uNkA5JlzpQ6EORra5E2eVK
lx2upFkYyPSbzCuB1r7SaHUFps2vjFrICNqjPTHDXFlXiO0Eztav7creTHyOh8FdZLsCP0fDJ3PK
E/REPj0ErgtE9HST0orY5jNQLwKkQuu1GK0RAo4C6y5jXd74ZIbz8UEwx8ALghfIZKgauerpujJ6
I1hmw264sntN2DP3LrEgNpaxyjngvHzvx+Py2SXVbhOOrXXwFQyYkwqtD6hq1YWVcPw4XLnBtacY
wsWVJ5xd2cLRqDjDlUIOl6Hr92v7SiKurlRioQDF05VVXPgeJCnjyjCerzxjuMzDocK+a6/bK/E4
VfBj+8pBJpXHvG1za7x3JOGmK7AoMJPnss1vLR6M3WiC2CNTUfGVZWtAcaoVdtlhOWCGCg9pReOt
eAq7snlIetFVmwlP0JlDcXOjNR2+NFfgIkaaWz26+KbytdEn1hpcd3PjcI/6eHPn+AgKXJ6Jyovv
AKJn72s6b49gyY0gmplGFDUAY5ZnFl8c4tlrGnXYRhOLaT+eeOncwZPKtedaRMsIdq7xH0zwEAnk
xCKyUJpKFG+WXvh/AvppjnNhjPDsaR1C8B4ejG5o9vSc14vmUJFHcN335PwRFg/12zrF/pAC/Bnk
O3pISwqW0onvgQ+YH6qhSB7ceSqMfSvb6I4WQY33hWxDBFpu3H6qZh3YuWWUrA6SPJpN6PTZS4zU
ByMzjuRz5xVDtYqMkRH3DDsfE9HcxbdkL2rZGoc4l8ujbvjK+u4/0AAet43rtJ8YUnCJyNeXG2Db
Amm9SA8yM6dNM+LkZm2YDqmbhc9DNhj8g5uOQQwPeSYEIfNgCvHPLzFaGr0wyyC1G/fGiGwfENwM
b3GltwZBgNOYhIeha/pT54GDU1/bXvPiU6FLDZ+b4E0OhrtpY+c1Ffq4Hj1yhLJmEk+J0dWHtHbd
O1/EsMpF8QqiEKqab2fiFrLbDcd6lhyb5uzsha8Tgk6C7PD12doUoMnT0AYRpVfXVnqZ7crdWZVW
8wICim+h2vKdjok3XgAtEbRkQqmDCUJTXvIPWg3aJ2rb5l6aYjpZdsP0piU+4COO8OF1EHl7ygjC
XRO+PQEDkt7nXMuqV+5S8u2t2U1YOlKmNBuM4fENJwasOmyn8iS8ZsKyKWIXBkFLq3TTzxpoBmKv
fLGdJXzz9bRghHBScqo2jdNkn63OjbLN7Jc4niMrwtOcthqHsy5HpL3yYnd8gSCcLxj9kkEL+kGX
H5M2zp4o4fi64heUS8OtplvZw6w777IpJBw+LaJiIywOa0EJwPPcJkgKVwguzVvkVtaBEqv6hJC5
23a9VmAk0vm+QmTlAAtFWn4SdlPwM5Phi2lwJtGd0FKbqCzOXtMaNy3LGU9ROy9BtCAgWlF3wZ7I
vS7kBnHN7MXw3Y+tZhBbNRPODe/Wr4+pF2ruiqdOs4C9TWEc9Hk4Iv7iZPYwxnp3qdJ0vgfQhI4r
H3SxdloayissXNq2b9uHyB/ZrAldPsd2Fa+nikfsJsHzb6/9qW1bJoGQI7HVkYZGrNawDtPZfR3T
qfnsoZ0jQmLRsPxb7agKTNuUG5Jt/A0RTx3c+1EuNKw5Fq38qnducFQu1qpO8t5UmZluQ8ZBOtwA
EyN6YGQdSZkoWiQzUp7ID2ZK1NY9x+3C2vVs+vc8tajZdO6BcOOjKzkOKefoAFdj2eyzhs9zzYiQ
uM/Otai/qlx476bJsLCPuBosZEhiJ4+D9YR6UNSkmf5f9s5kO24j7bYvdFEr0APTRLZkskuSosgJ
lkRK6JtAj3j6fwdtV9letxrPPfDIopjKREZ8zTn7eGV+g5S3WCKO9uoWU/3ypQNncTHt2X+TcZAf
Gi9B0l9khfHukJqI4N2X9UH23YJ1IiEkdZOy3iGtEvj7ISOk+t7KkrS6CtosZCTntz/DWjjQNkUi
Tm2QlyIiVAEMiT16dLGjTO3h2oM50Hi/FNl/z7H+S1uHusSknfj3bd1jM8Jp334rmuEP06xff/DX
1i6kF3MQuLj0Y5SlnpYy/zbN0tNxmkebswuv6ifA/bfhlvuP0LFZZP1rOv7bCNz6hxNoOI5nU0b+
1d6O4dyfZlvoFlxk+nBxoPQAmtMz7N8NwUPRI5CLpXFNmsP0gNqh2imnc09VqYqdT1LzVnCMXOzS
I8mgITbGnNbwxDSaSUXRUEYTcXdt94RrQaoNEF6Jyd1A6Kt5Pk22n16d7iA5XRLk0A42G3LGdIyM
U3+Zx+J+thy+FXMCg7RA+mVCfGfOo+WBld58OQV7Uq4A65ECBT19azEARrl368xT/4RLGhalj1l1
HbvyQxjECQYU/NTZdjtwKMTjwxquwyVnm3zgcnXqjZ2P1SUjeuMK7jWrYZqFYbPIqjhMtoIiUtbL
ecWaf6qShTQ0kmxYFsbhfuhHO8pBAXjYo4W47TzDWgBarvF2WhYUNP4iMVNQMqxHBVlwJ1onjlpX
umfRBUec1pdWIESxEeLdVIV5XcdLheASHGTCqHpXpGxgoXXG+wFka8QD0+yC2uyYsxWY5MAgsnXu
Ij6s6pojsdj7ruETKZl7UdzEbBYcv90vVoIVeKmR3zBZAvpVlOpRurXczmv6JVxN6xlnnndaHH96
rc3G2qS9hBhN8El8i/vcEruyYYUJ6Qg9gLie6thWj/AFCqKQs7kJjHcA+iZjRmCEhoIX0+fAHeum
V5FwG9i0Blhjsl0JuLtIuw5uQ8ocYzfjx1o2nfZzHyrYSkdmrMvBJ0GaMhCy2t1SEb5jIOMfNmtm
VASUB6q3ubuSzD3T32DHNZkx7oxCYZQZprDSba1T3BprZrcGctEFF+6BRDrVIahA4GmkVGMNSnWX
I3Lq/TBqp6VW9ZUf13T0r40Vu5dOtXNG1nPfZAYw2G5ounx+iJnCHupfliGMBKdp3hOHJEZ1cFTb
DZeQ4ebqPc9i7MWjMa1eQAwS0cVVCAUa6pK1F0jkGbhhcm9csdzMGdBEuZe4U1jalsJ8gUOwPNDL
MaZb8xp8rJWZOfkqRkLeJNq3ODK4VDV+ezK+pIXLjpk4D3KdBq9abvDLC0KJQvnhqkQSxCet+FKX
KfsM9myS9B06xC8xY87q1shXy4wqovju1DR70x6D4BxH3BeYoGBC1kCnzPRITWnsMpSbSTQH40oA
TeqjJTC65aXIyhCqo/TsNwpqi1atSu5kuso7T2bBbphatJ2pWc8HXgCJgqLX22EpaNlKImpWgim9
vqu/hIuEa+pL0yH5aAXevoEcBq0hz+NTGgAwDlrfQCTc09BukoG5OEiMAQ4coGU+clVUWpA/rPRG
WjEg+uHC1LS+l0GbHHwSVlJzcu/CfEqe4hJlaVsiGNhII1Gvf885/5c5J6M29q3/4UKEHMsl1WW/
3wf/+kO/zTnDf4C3/vWy+92YM3T/gTqRmOA/WKk/taHccZZGK2osze8HnEIgvsMFgrFFL5D/yoAT
qeWfL0EKXxZNLt9L24eb+KcxYse9I0dw2FeK76vcIL7zuBacPLbWTes50yvp7P6tgbfqkrVrfatm
pkHwDIUZ1eGY70zAwI/5UCDQ6ayluINEzXniGTUDK8DRS5jZV0M9goSbMqjCbgAfYtPEoUNlTzDt
nvTT9Hoq5+YsEiznm8Yqz23aFfd+ozlkIkwPsR/TSBWlM2AmQrjSj4V3UFnanQp2Czdjz02kVE9b
aBOyhMZwDqxrf2nmN9YEa7FdfPIn7XRkhWJgiJ3qJr7gDWJam+nB7Si+F4VqvgFnC25Ugd5og61p
2PEHkt08eeRTxIt3N8cLpx3qEOpPAlTECXKOcyw6y3gH9yl/+rpcpUuBmR5XBE4vVixZdlPOZmk7
Hgbb7rAGOfMVuG9q3rXIVxJlcwtyOxKs3AXTzvfWxrq8Jt5tIurkum+V8Q4qjvLZBFx+ayhZn9ZM
fp04US4dK1/Cywv/OW2H4TEMhwU1q6G6707sJ187oyjwo7vOuvEQrI2b4FMohZipFIVPPoHIulPq
hoVPJ2p23yQ2d8I1nPkFoCHalrEuv5fZMBxDlQ3YELLsXYmxPGeiuyMhyb0quqG9Iq5LXbdxSUqz
i57NXwK4Oh0oMKTvyPfANFtJ8TXMML8QVStH/rbK6PdWb5fXq+nHEVJJj38oEqRNb8bjGV2Cccxd
kR4WhFpPTQ31pRiytIjmurXh52P121Wem5tbxtyCmatlFygLefZOsnPGm9Eh0SUaG6EnBuYU71P4
IkwjVkEn1tfptlQ2GfUuY4KfWW6NXdQudp1tmJjSzeZpfZ950L4cufrnhCi5ravWcWNpvl47ENcC
mRBIUsGEzdCGbn9Fg98mX1A3Yd0Jx8T5LpeZILCidT29XedPtaI6qlYRVjH5ToKMtCbCtHLDhyQm
dYrOc9em1RQxM996nXvLrTO9175dnETXS53KYqRgzsb14BAncA2r2uv3eTjUDMnz+KtReYlxFUtL
YmNgavshMfFDJBLzeJkUmR0IKQvzdQjLGAkYUP0Hc6zlW7cKXC0t882iwxjISGlYL/3sl8HRsQuU
ChgRmmNmQecO4fU5qBTTVA/NTJuNrWCPC6j/++hJAnNZM6xJ5HeqPIImCN5yX/g3zORXcVpwVjxB
bcMAteY+5ZqD87rcktPSkIFRV9/cJA2fu8z5Dri63XptZ9/AI1p/uFRlkmfCbOpdHMT11zwZe5O4
kXzw+bDq7pUeFVMKcqn2hCJu2FYGcBMqMDc8p9YybNuhe4B8DAeI23rYdQh3I5LNnF1QtopMRjwS
UJD67eK0GYm8jHvVPMirojH9K1f0ut5Gncz74NDEjiMnGp5uPzLCVhwmRswXazLcQ5MJth5GOMTO
zvE78WqRikgjwWE6WaJdo7CusvxASGF5SlZb3uJmHUu6eVt7PTKHN9avcmqNnBxLaQ72zGEWjyRs
LnXAgntu3ybypZk2G0F/lCJExuuKtb9zgOC/N64PG4uMuOl+lavB4YIZZdMYRClsIGhMewZf8s2b
1/mHLNP5dXVq88busxjbygwJamO72MEJvbTlXbqGMWHHFrkJXjpTmljEREQoSgFv9i1upnC+ZiCZ
RVVZSNCH/pXDdn071XX5EKaoiGAOxqecnmbXmPAfF1E9JbCbDn03EyqJvZZA9C7rfBZAax3h1Pd2
ErjWh7InOo7J9OQWlla1E00Ka70UATQhYULTuHZK6SGncbq5zV6UAZz6uBKWU4iv5DN77APSzjaH
4es4rn1+Fy8xQlP2M3dmTtQKEJvu4lWluHjoRO85FqnAg0KdYDR9oTOqLxIw22U0+5gIvYzMnbnz
6q+UgAGGezBaV+maFF+INSUvrp/5WgVZW9+TFVHdYz2UBFtWxL5nhUPRj/+smZS1y90O0aHJbQeQ
e83w04fjHlMFEQR2XzEpCQUv1ysMclcYCm16gCV6IGUhZu16j4kOL18tg8XAvsb+1mHYf3SCzjtB
qJqfktEIJMb+OP1hK2MFapCM1WEwZHNeidq5ZX3WPiqe8RPQJfHeZlKd5rVzDwtz0f0SS/VWOJje
2HoY6piYJdECDlPIxRzGnRzikc7V5TwaM1NdW4PyTymrtqiaEWiXI/IPadl3cVP2DodsEV9mFSNc
zq2bDuFsE9XK8fmujc19Qs76Qb+fT12zmOcwV92R48I/5LJD5VlMk72zrNl9wB6QfsSDk+kIjZmA
eLkwOQX/uV6tyl8fiMTBmbiG4Wkyx/5LF5P5MQEcOvJ9QutVj02H+BMfAR9RQpaCWlexHfI6nVmX
hfJhtgXaKKBEYaStGuSSIpfOZencjUUV3ygioU49FyMkGGu+JYvtXTSw/s3ethpKc1d+zcYyfRMg
TE49U91DbadGgPieo4bHT2MrIEK5OgDAZ/2YF/dxSAnCMBkW5WB6r1aTBXfWWvPNS/WhSSCPlR3U
PLsE0naW1TzWa/g1s2qdspMSG3cteznqsPbASqMJhfxrZsTFI9jhXt57RL/0R9sPibdRnle4bKhM
Kc6WN2TcY6FZC0m4YZoBgqpD3vnGUjQ3MtkuoR2sezv1/D2xVn6U1iAtMaLNDwocb349EFxXHcfB
SLFL226GbJmveLRaBXLbblZdgtDMo4PzcA6T1T0cmoTZx3jFI2vhkvSJbzT6bzJWr5S9dFGoy9/z
abG+hMPoP7E6bK9IYHuStb/uKltWJ1/2pPmOU4VifLl4JaC2ePzpZOm3fPBe/XEevwP5p4JgOgOM
1R1f/RCnm+cH5b00y93sVMaZD4csr64lPK0Y5E9bESMJjVDC5Z8lWuVNNmblsWvW4cF2ZzznI2o/
dmJdmCRPgQd0gOws9ZAq6h0Cs2YXsfrf3dP/0j3hHrUQb/z7ceLz8C39fef06w/8JooTtE40JtqJ
xsAOedy/xohaL0eXhNpDIPsQDt3Nb2NEaFRaGvfZVv06QLR9xHFoRvSsD7McopO/0jt9Ou7/oDtF
OIviD9SVjRoFEN0f54eIRjkSV/J0Q2LeVBEFc7uue5RJJB9Wjn0qlkXncyXEJvWu03+Y65odlgxL
5irr7tjJucEI2uAfJiRk9xmWmK6re0/P0NMhNCB74wA4CuOWCQxl5WGqYlS0Eh0TjejjQuc5Rbtf
tcex4mbC30SK7UaUsYGawZmqK2Y6HahMixoqYC7okwlxnNGULNMp8QEQx6fYB94A6ieAL9pOvMmP
Rt34FrAjgiB3CZIzGEefStKAJigS/FqyqFqkpkllJdoSqxgydpWD3m4us1tSIdOD9C0FUJBT5amu
4NypobGP/KPg9IDW+o6kLUM+63Tkm1Rp/sDC5HZYOnlSbkbYSxOP30JToAPoiTrbZAUFhydgyYUN
mg4f57Lyrfoq54x3GdSoYiaNdia4WV5bv6jY9BLiNk0KtGzL3OiUM6ZL66OxmiOyN1IT82QfO61r
+QcrW1g6TL9I5UyRxCazq6qYZKHPITqkm5YdX82nULHVqabT3yfC/3IiWCZW1f90Itw09fDtTwmw
v/zMPw8FvvkWXkfkYYzwQ41R+W23YHr/4DTQ2jDE9D4y2H8dCpwkQvC/MDn9tpH4bblAbqxOnfGZ
t4CI8Rzzr5wNZMf+aa7iovuH4mJqGhCwjs/D43fLhVY1BaKfNb3zWy7jqDQqTIVzajGeluSnHP2m
sOs92ZkpavHMJnTQgh5BSlP60ceBajY+37A2CkQql1OqZFWjoPC9d9WR0VPVWeBsHGab50YWXfmS
KUeemUWLj9xOFmCfY8HEUZ+Dq26LJvuQGV7z7A+Db50YfIPiWeysm2+6FnJ7OhQLjZRVYnVbveKm
NUMnMscYUMxqnMW4gtLrEHNGZl4rayvX7m2it6duS8uTMy1ipbcLzB8cLaOLHiBxILsgvkQrog3E
jpdmN+WEaWUsR/9odCMo3aZCqN9l9fIwSeNg5ezCGyt8mWsipFIUMFVUJY1+VavKXxaXAsEe7XY7
klCThmbWHXNldqa5nQuUeduxKXN23P6n0t7UonurKbs+wudUKHPDJ8+7LNTIMEYL9Z1c9fd9O+fe
tVYlvfOOgKP7RdivtMh/+EXw73fJQgB1R34VehrEvV1A9NCOdK+ZUbtTZg5BVSR+m6LeY/ysJpNl
L7o5+5hzsDT4FfuinUb/Wo1L3YUqMulnUTvMaTECXtiESbdY08lkKxLik5zDPPPYyTBkwhRLLJnv
t1tGuc7rZFvmpe9JxC1laCwf9Pmt9laZ/c81FpbOc8DLWZmPpPWZe0pAn2yalrnZ13YuRxrgKpzO
cwILFKQJEaV+V7DoXssxP2UOS/5dVxYPXBPdTmT0k3FazHc6HoN2KMt5LJei2a7AnohrN82rgG3Q
LgFeuldZVhyKJr0zM7KRBm90MkK6Sgv/apfWwCkGAGcBjXrk2LzbkcW2/ShqjGq70l5ZtS2i21Nx
9d8aqy3frUGa9j4ses+l/lfpZggQ/DASzzvgR3iar3rCu6B4gJ7L6arNo1OPb+S9oBhTjePes4yA
ut+ArH9LOkdcJ7lT7avFNdhxOfXW59fdlB6ba0Cny0NNluohnQv6TDbT/qaSgVaTWwJ/uJnIeTNb
cC0C9FanaRYMZoY4p0UaSufsBbm6oi+DGIMRZFuM1KrwsPeBqEAmlcmtlzKm3I6Odwad1X9NlyJ+
o0sI91CPJ+ZMtrMrJPze0fTb57xXt27tuw/6yUYl3YstM0KCjqRJxBwjJsr4IQrs1t3TejJVc+xW
/GxMVhuNWyRfkzYD7yWd+dxACz72AP3ZJnkJkoupOMQZDKhYtv0HCqX+0Hpd+JiQ7rsBKGadg8L/
otB11vA0yPuNvTOpPO6ZjpE5XN7PL64kGJXFyjKfl8y2XiuXUNQNpMmG4KNS2Bf0qRgn697+afhE
juEsGdN9ofLhNA7lu4eBPOqyuMdFOK7kXADOcR5beyaI0PKn5t0J1uTJJbNHbBrstt+HiijRGnc5
f0drnMqgtCIwKUydx6kk+85rrnS8dhRgMd3Fkw7KrpPguLhgCtC6TSS7e0u+hz6MKswfh+zaDFMA
GwyVo5L356lf5AOPdXMJrPUckg8buUUcwhNN2wCzjvTRphoZi1inDD4Wtrj3YRlkR3Tr9QfT7nBb
CpqhTVsJdJJr40B1EeYp9vIL6sIAf8S0kA6xuo8o41iPQnyzjuFox9E8qOdAMLlcFzfxkaTI7DYv
aVOaUdhvTZlor/toIMEw8SgswnNf3WDGyW626tIwSof73M0vRQrPyLXz5sYqW2afk7+8G0s97SbL
Hn6yNDUilJlq15Rpf1gIkPpq1aq6UyYD6mkJ1P1au83eRKB1b3Vdex0T4fHokyVXRD0mQ7lvcDns
+kaKb0E7dltnGZtLjtVpIPc4taM0Hw3EYUPyc1GJONZT7b/azAjwlfJo7dgsllGKlcDbEAQ6b+uG
kz/AVr7xg8m7saQiKcU17L2TsJVNwHVeB+jIrpqwa2nnEMgMUjAaWsN0/UG23/DoTgnQelZ9KY7X
lUzF1OyrCKgD8czmZJ1Ut65j5FjyB0k2xHMsDcZi12pugH7ncPBkd1Z1Mz+UYOfHtQhv5GS5AAjW
LI1POOeLm1SYcgshO38r+8l60vnKN34brI9iNnucrCC7L064sDwIhuXULHEGCT925mhKM3HXTW3x
UoWNfMGM293XCIi+tEUMSY3FH+DjQD2bGF3Y3DX5Ye2mdRcTt7wRHiqoLWtj0UQMesRwYm0IKZna
/BkAL7rmzOnxdmRuHXkuW3EmruIey38CqouJ51UNKXLAKT2v16ydqyLKOpJ1kCrYvI/D/NVZ2AG7
E5g3tH5TGmF9VldmZnrvuAKFETVxnd0nAxMSLxfhy6rc/igcxUUf1Iz6N33Sk4WYFd7Zz9oWA+/U
YUInFZstZczocktU7HmUTbfvW6hOf6tvfsEt/xf1DVt/nUL379vl08e3tPl9v/zrT/xWGmt7qYOt
hrxAlNq6kv1Xaez/w7LRQOh+9Q8Lx/9QGGPQYHFJl42IB8bMX0PLBLolb3/fNeu/gYOREkarhWzt
H/m96oZyTY6uH3u3buoYpwRslrxmErRaOyMwV93SLVZFbXy1iNArH1XWuuF30/J/pLB/HzEXMGMz
G/vJ80xmS76RXbP0ZARXWgGx9W3tYTaloAibLcnQNKdUIzSqaTLP8lnUkslw/YuDsggxPk5TCS7D
t4BvMCYqgz0ixvpUxSsUdZKcI5Ktki25284WtbK7TzNMIrs8HB+KNmTVmDMOxHjetud+tIbD6k3y
ygLl/MHM+c2phuDDCXvxynrTx3matW9dVWjKceWdPLv/Znc5q6gFWmUODgVvnFrT5YjK3tnTwRi3
pEzEy9b3p30qApM5ffeLYRRxkllNe7eH8bSxsjm/M9LUepkojmFatFuCbtqoz1JBnnndXIZR1ttp
EC+lm4VA8Zf1btF1dkvBvSwBgD8q+NieqgcnN+TRGTvrllCE7jQG3Foiz7IzwsH55OpCPjTKb+Eg
3ZH3ut25rVdcoyEiUaExJjhsfnxaY1dnKpvlD20Hg79Pa8CKO5BR0HfNMbSyH6NuH8AUL19d4jTq
TZLlqJ10iyGrMnizrBHZNDAU3pvmBcDtC6qc7KaWLaKIdJ5e48Fwd7ZdNzuHfOLIbVHUgK7TCIGy
mlwqfnCdj75aHA8Badqe9BP5LKfe2wdmDGCfFQw+QWuU2Sb1/YFXP/nb+rNTEpPtrdu21NkHXmEm
F6cwi/t17dVdjB40SnWvldpEBEPwXlx+i93sQt93Dk5OmC3uYzt7nL2+PLu6QUtXz76x4APuvTSe
77G0dPu675f3IXBKVmcChuJYGKgc+54tbTI75qHy8/ncqTijqqn78/DZEC7enHykn11i2wLXRMKS
bNax9a/NNkyR4w++uJ1rlJTcwops09oSdSQ9oq0hXYxfbLgW80baq7Uv7EKu0SJIw7WSdNojK8Ga
8dmiNpUVXk9VteQMT/WhPunznVyBcyZ5Ub702qterf1z0vloxCe0az+bUSHZCsrw6OvLonONDw85
wcZO0zzXsBFvY3fskjC2gJ6zW7vd+/rCwaRTbKbOZ4HMRVQFAR4Gkmu/TzAmtC7Ie0eSqq7U5+Xl
6XuMKoLOQN9tob7ljCL2t5jl4z05TSEpFfoqbD5vxUBfkJhT2ClWsZHuWEZDHtW3qJIh96m31Nth
semGWSxc4NC4h6CcR02aaKgOa8KhcwgZG59I0mvgHax58SdQdYb8k7wGX9zGKkPsVP4Mblnf6aaa
ctYr8YpejBt/0nf/NEuTBBUBOidc+UgGJ75JdY3gsesySah/QhbrXUJ7PHa1re7mUcxRs7B/HPla
b3I43yd2dfMxmD2C4CriW8zPigRv5fpY6DKl0gWLpUuXTBcxBrBEvFIdJddneVNjaH9ccsmutyGd
eEGnVFEGCV0PJQ6V0aprJA5Pcduz44wat04jNpY2hwICORDu4qSk+WHOrnfbAr0+WbrkqvoRf4ku
w5a6pRjmQz6QfEW6ddY+YTpfIUlTjT4qXcRVAqGUYnJ5XMl2foD/yiam05WebbPaYOVfHHy8s9ss
5iAXlhquSTlanutSOOBU6iTydOUolppluq4mQ11XgpIPXu1GpMdVV5yYdrBkOMNqIFV3vVcuQXV0
wtD4YebsSBZdua5Qp38CEG9uAc03l156ZtQ67Ix1rZuoKtmxTgCkgXb+EEy9gTYglumrpZLh3FXl
BT/XeJWGZA7aunDGljbcK11Mz7qsFrrA7mkz5GbAmLNzEq87VA6UPwT9wbYvAvZpfur8SFaK9Zmq
nZ0FjHDOzFKLYdKo81zjnBqORDPgzi+oIij5dfHv6TYAZ5v3OmL/2DMYw/XhBuXJzIrlptZNQ6vb
h9nNnLdCtxRsGrNbM67rgyIX79uMn4TMGZIVdSNi6ZbEhTFZbQQqiscsM5dtK1Rwwl98UXQzVA+C
TALb9HaF0N1Obbnh1s+mh5kxwIuxuFWEnrQna5v+KMcxXW8MyT5VJB4WDN1EYVShn+JxDI+cm6QE
DOLc+4Z9UWq8J2MYsHwpymt8fwWSzXF8Qq9XXYG4B2Pg6Q7QrM9kqqQnmDeXAqtRtMxdE2xsGzmP
o1u+bPFG0tuHctezNo5EEJ/R/xUoznv254Ldfa1Etp3bChwS+Sj7UbeWyQDVx1pK/GxBXJ0Tt+P4
nuP5G6V8ewDm710rZJPvBECUOO9a49btuwd8i+6jCpxnsTr9bRFC1pxn2z91OMwOweizNXX96bmn
gbtyvepbrvvflHDIvSyy5jDRdxxHVaI5WIykv8osVqxOljiXPqmbe9j8bN65uSagpw9m0lqvBq6p
M3t5Bu62GU8vsPONI/2Be67aLL9ijLVvdMsu6N0Lz/nC0tTZiKAqd1kN284nxuuJEMv2MA6BvGsD
LElL39p7IeMfgEk5ApM0PRBFhW+A5f2xJ037nCJ6um71SIEkbTqkHlx6q0qJ3dNVP11ZPqVIVyNS
oP1HGhx3P5jFEPH6EBnl9s3EqYqWxXxDyAyQqHHSO+Ltz+VsrDeQfc5rbDrPpR57SD0AcUj8O2R6
KJLp8UjHcO/gLFn3thg1G4aQrUiDj+Pkz3BxSvxDM5qrDd4fc8+uY1M42ElKJi/G6EIVJ6OSDpOx
TBiuG78gvnMZrv3Gc6yN01TTrVM2SZQGNFup8MvnHLrvI0UVYUWfYx9XT4Cyz2FQo+dCoZ+0tzh2
WOhop4OeHMFJrbe1niYxcqrIELCSs5/XHDvML49JrGdPE2Oue+liZEqd0twvAQ30mhN1iSPvrTc5
axu/c7Gnzaa6a2c/p1fvzKtGdfWeZn/5Nn6OvHo9/Yo/B2FFmch64xFvsHUbtbzXpBK8ERQM1o25
WZUApuOF/KzGSu7hdRF2ttZGd1p7EbATLoxjorrCi3wJXgilDrEh7WIRWFU4HvI2OCSR4SRs3jtr
69Rq5krz2GXDXV0uhGneUfeibRDlfrY8tRew7ZHJxOaV0uNALuEWKlwgjrFtiJ8BRu4NFKSJNDEw
yI03oJjTA0VKj27XM2N0fRR2G7r4BUNtLyJZW/kJ5d/4BhQgOcIUi3f+54gyWYl173ryv5PU6EGf
fs4x9UhTpqIL9+ZIc5sp8eC3XEgbeHX5rTkP5vvS+iXKCdwlYrLKyI4JNY1rVdbmY7DEYw75agrS
5j0bKyZRBDQBDX7yl7QonKvYBWp1PSxIn55mJhgspIePxTBgydRUyvCZPRMV/qY0fRRvc+5u3RAA
BCCMhEad8SCcqWRdfrRem37MIa+QGsH9ys80b0aCFmW1pvYUr/HSbcwpWLaiD7KrcQrkjWz50w0Z
eq/IczZ2sXZ7fqNxU+Dc3I4JiZ+Zj5OQ7dtSf3SxMG+abAlO2OMV32C2HLf+6D2plFxN2bneh1O2
jP2UrxjwYGPVUWYdmzrQ67lXdVcG/IoHMaeQ3uxmTaCXzePRKYdAnwbrlqqPgbxDCQNKoYIqBhnc
60pn55eudS3q3rnqREcJ4AobPVW6bF1vhVBPem97LYq2eV6yyXnpYdMsmz5rKyxSpmFtpCCDR/DO
XWY7cKOsHNbX2Y3vkjzgbRVluDwuc5hspxwtUTSwsLshMRbq8kA8VWeXqKp6l239Jk7a4C7gFsYJ
vsjxlPcmS5O+hWC84A14SoJyeMX45dEz9dPtWqvksXJVvw/0mx2zeDyg2dJCQKtKb0kSmdEq1su0
8yBKnBBpy8c4rsRAah1/dFSheyrQcl+GBGVVgq3/C5IP86uJleJr3aD/q3xxdixU9ThRhXG0rbZF
PRSiUBzJh0GX0j6CC2OegxW89m/GJcWanspvvmL2jjV3SQhkSQkEC2bBtZ+pBIEqy1zvrijX8iUX
bf4cIGc6BJARkmgdTYvZ9TQ8F904f0wGAcOt5SAarZKWmVtS73Mk/Tj7uhr1kIeah5E6/MlBZtLa
xqk7f1dUfQDuDMiMiHPWe4kqKt3WeGMvXRJSiUmdbzCxmyE00DB37FfD01w4GQsplZ/ddMpOlR36
t6UmZvpwWraeML6XJNM8p4kTM2E2Pf5x9sqhIeD8vxQcFRZP/iwi5trqzlgRWJZjGx8GayovuA2D
ra14rjqFOwY9S3IVW0XGotgyogwo5rHOYxM3Ci59+k9dyJpud3ZtiuusJiuHEwyX3Spn4m36LK/k
12aYg+rOLPLe3pWrRzPGjJHqfWr6NIB+6fUC6b3jqQ9jrcV8b35KS8ib5i+cjPUFkl27PKnZyLlf
jYGGd7gfRU8w1W4cfQv+Zmh3y3zNW9IFwb75xKbYvzBU/h9r+D51BmO5VclywGgon3DbL19+N/75
/8AgtDnrDzMVjfPCWYGmgeGKyfryjzMVUDozQbwmmZ5G76JF1H4i/I/+Up2MINjGyZtV2Ycpt67s
wt0Di9m7qbkL/PimHRWTXvIgJ+MQqnxbyOzwn1+cRon9ft7z+do0As3BuBWiX/vja6vMSdYiRlLV
tt2t31IrxkdIYH/9l8AKgUarN7/+n98AF5QVTS8MgMyCuM9/nlHuwXnuP3/N34bA/zKStJjU/Rf/
Q13/4Dn5gxvw15/6dSwJzwW/Hy4cF9nMZ0DcP8eSoZ5KatR14Albk17+sLG3A/ICfAflT2jxhP/T
CeHYoF5wFhJdAIr4M9T3r6BeGNT96UnFXsDpw3fI4gUKsDJ/fFLhBYeAU2uwtsJoUqkpk5B4F7Pm
gR3Mpd1hNxga9ttTy92MDNzeee1g/1iW0ofNoLJ606I/vVkwBoSQZAH9viyqdJwvZljaxRYm0fck
sJLnaoHmliVwXifHGW445Wgj8VXEoHZzFG5NavwfdWeyG8eSZulXKfTeCz4PQFcDHfPACDI4idTG
QVKST+aDufloT99f6GZXXvEmlJWLWhSQixSuxGB4eJj/wznfCU5UuK67pKKOaErytNi1iBmPQU4Y
LQvNi2g7552SP56PppKUJoiwupshj9zqySniPrhRWmoTM7MP+R+tgNN/y/Xc0sgpjIY+aY5R3myY
5KA3Bn+xclqT1U7g9K+UNWPKhm8oqT6czAOtBSaj2RR8tg+wr0rCAuyqLtaNiLMnCz/Ugn680mz5
8sHf0yqob0Fbywe6beYrgEW29pR/Y3PNaASB5VKZMuOxPdj2Fm4ePkqnuPMRh+c7/opzQtEdl9fh
TLYjeZspawsLfd1ZxttUuJjPzbwc9y2t5FXZ6Kwl7hryVkPGCToNpIf22lD3IEi800D4wRpFa2Dt
e8ooUt50FD/rMgweqLZiIhlmO9y3cUcSW64aTxwRtCK5By6bv1ARpGvDwXdZ+EHANWgGVpBTdfBx
TpMXF3AtyZDASQG8w0Q5AUK567uroTNpiF/JfH0vK0IDzG2clO2ugIq86FpyU+xuZBIyEmcehDN7
GTcmejAkiHlHo2K/NNqZSZoHU/gYCXJl8AKOQYb+m7i2Z1L6+uopIYcmMNd95doTJsOOKlNt7T7H
5LBPE4/BXJkz7LXeEqXbhE9OAG7wGJCUCvSabNyz9uIRoEvMkjmqrH026HuC3f11RNvCSKIeYesg
YaZ1YtWaEqG7aPsOfonQjDepwexxLXRMtvsUNqSSBY8FtjVEUnviGU+E3ecLDbwhyBi1SI1ejRGP
O5XxgRDqTeUX6glTw2WCp7RoeZlNgtQZi9D8apmj3gRBBlt4YP0mcoWtI00JkJP5jSwNLOAeHlCS
LexDZFRYaJWl1gq82KKkdzy4vWAcE9YM7cSs96bkq2n7wn6KZvtrxcx1KS12r3naGUuX7OJNXaGK
OXgOJAp4BO9t3YoDdoTkKH3SOLQuzXXbzNua1DnlNsQsamARhSFXWWngp5AGfqjGghBDO/3d0/Il
mCy8TzHha740NVvktgiXphuOq6ifk5vKQ9UC9qPZylw/dBljZKvOLMwCHkZ8FgJ3/Pb5MUd6gxAD
qtsejVH/HW/QvApTh4vDl20HN2BVBA2qiER3u1rKfTV6D9IR90WY3Wgr3kZtj63I1o9ISra1qUAM
JOM9KXV7lsE2nAqIyjlXP/HTZQixXUm5DefplNvGBO8C7nfbCPJQYg32OXaffUzCi7EqyesuxXfh
mu3CrkYf33DaP2RGBYPBshD1+2ohO49DMAtPbkPvl+NQZTARWQs7tN2L2afV+hoguAx4YHNvNcoi
x5Phrq0Qzxv4MHZhKz7QfGdED5rRwee4PPQtQ40pdnKydrp8x2YiXfGtsC5JKi9Drtge8aZ0XZ0n
/Bpv4nqaFX1MeRZCrjjin3bvM1v6mJ8BefGBtZtmaqLXQKYvpqEG9kfTj7QDiZKAe2J5IgXVazhD
roujQ4/Zdq041i/4M9jQaj/aMwO5j/32Qg1ubjgmwmMNCCxA8uN3XzhXCOUbgnhYNE6XnzEaDUvZ
Fd2W5sfbmLXsz17ipffONEWI5s17DXd95eblq0ps+p2ov2Vpu6kkkk7W2AFdhbpXPpYQVj2sL8x8
kzuFw69Xu2+pSwCkk/J0kDFZV1a0zfLuUVSFv7GJ33oYi/HUGLJdIu/PnwIjf/IS4gqFMbwpHb34
CWz9nkyvxuqbTSkES2t73KixvWr6t+wuCGLLpXu+qmK2Y0gWIfCxtddq9sWd/djEQcENjOkYnomA
wYQD6Zxazn0fNTdCpc9+YWvG5RpnB3Y0Tto1JJivbsSwAULAsriepY0R3oXK2VK1T/cTH125aNj7
LzlGw69FnFgvgsaPHjDgq2aQCId45BTMqB4kmvPQ7jbeIG0MKoz95IB8ZYn+Pl0Wswi3Yur1Pq27
XdfkhyGLiy1RWkSTwUFFwG9seJiJpY6jYBGOLg6C2u3dDxcKEAd2TQ7qrE33kpbMtHTQypPoM9xM
41Cvm9xL35vJhyVi98hjgMNUo3iy3GFXxfUpGjQP1jyK1jYyhmFWZ5kF5Qd27B05Ey85lsP1wPvx
0VcVrAWD7DjMzt5qmXC5aRzay8Tz9HnyXEYq8HrRv+nUOnqZl2xmg52E6hPnNa775t4xrYIRbNux
lAtR3GMYcKo78g4h4dctJMeO51qTjRhnakCUlmU1G+Ys/Y2dVPEys+0GjQqqW+Y4T6kxXh/PI1Y1
H2pc6J1HM7CfDVxXt2aCm3zlzsJNoNzqvL9nSRnuI1XoA2DPJxdI2DtzPSPZxWXVFxsvGEk+dIRF
g+26pLTveM6SC95FHygT76w0yJadO3b3yqvuSB81lrIwLuWc9rfFlH1RrQOxa0L0g+HgS6hc8Ygd
/mBjkF5bvL2VXQn5leOVsEOmg8xdrXbNRKHdO5PBqpbA6q0vCNMOyaFHKwGaIFPDK6J/ta5M5ivJ
MBbPLHPJaBhU+MPvvWTVe4298FJHvMEFnh+C0cDy0LNtKEhVKsMyeAZImWFA9MH4BGn+WCWVyYrB
VIwNyeJ2HLKgJjTU44YPLF84xDdg/sk4kDF+rxOkzUBevjVt8T6bRnAfRdXwxVGwU6M+PePP9Eg7
4JGNtc1i5ZS1brrUTQv4xWzFUWld79CMu9QIVXKybLHrirhYGl7Q0JNGCJtKWyKBDNP+YuB9uCa+
yy+GjnYE5U6Pg2KqaeHJJIxVF9lN1XXfZBF+cDoLAHF+BJY17p+Q1x19QBOYSdp55Y1Gto4bnwdE
FvmrznYwLHrXDaNR5/a5cpyMSABP3qBJ1GQPqfmmdMdoN9asFoJUfmCet5b9JDLrrkFq/sABqaY1
ok7BkqAbU4G7MSFaEYArDy9lVK/QFZ1j4s/eRlALPpsj9rtlHYoQQY47Ow8EF1vvlfD8d3haKckN
zGaQLuKgBZO21oQ7bOyIw5JFCeVxORyCXhvYQMxV5UAcolG5MoCqto/Z6YhVSeXBfDgbEmhvsVWO
6ZHJSgCVfUgeIoNC1DpRaC3JX3hmwcrkbfxGJhkZik2gV2XXTOueedM+rmp7oScvWvCQ3PKpHRC3
kTecDc1KEG2wmNz+69Ch3LH1dUTUxA486DpetDFxtCCddqlbod+LGxLiQkvsnA5TWNrmw4H5xDpu
nXOe5s5T5rJeEo0fsiwrayDPSO+KIHqYNWvUQTLsSweXpIF3tkwUTHlcr/MyfrJgsy7EdQRkuLCM
0qZZKY9cwCGPD60/V+tAip2uuO/KFkktAmxrWRsVsWsuWsjrAK5umXMTA45pTQ7gKor06xh1Nz4F
/sYMucRl1DxNNcv5wGS7AGOfLE8CwHIrLFe0KrDBOsNF1hk0PBNFva9r9z4aYRT5ifMhqv6pbmbv
1vD1BS0ge1ZmV5tprNxlS3px4+ItRgnZnkA0DBvgSfYznDsFmqosn6aOlaRt5zzqZoBOObk+C4CQ
ZCR74DPsvK5vilI/lbKZNrWipsuIovlWtNbKmgJ90Rl3+SR8FH2sBX0WRE+BJW5k2rvn1r1mRcvq
B8WvAnGl1lauWSaAb+EjHW6nVKUbLfryqUVtvBIuoSHSZTvgYlOl6GY0Phu5OBVsdxbzWJSbCEfq
2Q/jd1O1ySoqJn+LGnW6YD02NpFiOYnhgaqH/f4t479zxRj9bLPAKGs5LrVqi0XqmvPZzqODQdzB
Uvs1upVhYPQTBeMNjv9vNf2GsIxXO9RvSYMj2VL9DW3uzMUoNqPQezwmw1obxlakPzAV9qBolHlj
qbzZoS2/k5lzrKaU4zGVzMuGzNygaK+pV1tn63TDllxt9BZ5fgwthwdobh7MInzySOm+JnK8TUH/
EffJe10X3D+1c+m7U1DHT7gkyZ2equSrYdjDsnfFHuca6C4nuNFR+AIRmaTYqN4WPBwXdhI25zjG
5mJUpnUDsO6Sj1RnhsrN65iYkTlxPOa5iOuR8sy4632JErQoJ31dxbGfYqnL0WAaTbqZw1DtW+7g
r3OLfxLB5MKJQRSmDoQWyDYCVk/qla+C3KJ6zXK0PPPIAt4x1Q4OFFW3wcpO2+oydleegDGxhcv9
YptnRsLK2G7NdFkXXfNqjxaB0CNYIFY+8mns2dgOQzrsqaoLyHFptUV97W6aWSdHbD7+pq36x7nV
iGHq6DYK+/yuygzrh5ep/qjTzD80TghEBjr1gUDEeeONbvvoVmRgh62NnsjMT5DUaPATqCc6wdat
6uTGmUC/MTD2ThZUJmKwJwhyNbPWfKBbwpRubDpMQKs2SygA2BkPleOuErxBaKIJU8xUl6yYbaCd
cszbxO3DpY+EeY3+P771rc6/quDfw7KPFqUdvAWJ4IpR1J6QQhL2mM97rx2YQo/D2SprygqVBjyL
o69YNbIVrliig0v08EaD1NGlrkTWz49XEd5NvjuJP1Hu0fWTcZ9fZRs2Ggkkvmltij114x71DxoG
lD8bjitvzWmOk6H0qrUosm2eNrc0U+E9WU3ullaYiYsz5a8DmxUqadcsTjyqeQqNdAtnoqSOlapC
WKO5u7JjljL4Q5fGQPtRoxA9BizW8FqJbKcK11r+3EAUHXHHXSG7g6qdH1L3pzkiwOPaW9iaNTyn
O1HqSXmXt3yMdUEefFQQNSLEuMTraiEoyTpmr6FxHN0cj0Jpg/ApT4kfPAMUVnA4LZKxmqv/eJo2
lWVuk5F5hyDwGdJSOmMkyfhRYQ9HMOu+67q5+HXH6gRhWXvFYyAZZcpAn2U71bI0UEuNIHvtGP8G
QrSlmU6cyp4Z71J8E2tdNB5Fy3wY+aYScIqwzuw7zkjPalcUgO9DkL+zjtqHrrybuhqRCmSgFS3k
kSP6uYmHauP205pWizvZwjTfDQp1gpWZZ231NuvUkTGK5qHrds6+baz7OTfg3GHBH/xiKaVVRTQ6
uvoiXRQt0NfHcGML65Gz896ek5l3hIeg8Ec6r3BcJi3tYGegxmcZBiaAJjXO8G3jAWS2X71XyIMu
eWLwQYZXHpZkUzE5+im03DuWGjDmG8vGmG1uOuXBUWxbzAoUygY5SMjvaXDyxxKvdWjJs9L2sQj9
NyRtm0a8Eb5yXbH/QALU0OZm87qydL4kOmclQYFZyGtWWg4/mu6qPzeKrylatrV0bZpM8jsLu64Z
qhB5GuicxVdVMQsAiEfZksdfAXrdtSkH9FL1rT8tGyyQt2U/2AeDmr5ZTIlg9TnQlA+4cvhLPMmb
AV5QZDZyXSlcJ6sUXsIo/WNTWsfW9ND6shrtp0L0G6Y4yYFHlgdC3wokT+hZ9jcGy+itq5A3LQLf
bfeZkPFdyKnWsZ+0Wg+IeirTEHaY9rtHw/VLtSlDZcwbmCNjixwgZdTm0yMghpN2n2EtjyxpLyqu
kRdj+8G9Pps3PdlyKAanoOhuYkzNTCwW/y3z+u33+vxWflf/+7oI+KC44JxLu//z6x/VH39OvtfX
MJhf/rD+6Xm79N/b+f676gX/lB/0t7/5X/2P//ZfEwdjdf3TauQvuTT/ty0Ab76pX+TBP//N38fw
2Nwwp0URE+E/8iX/ZpyLXBIp/Qiiusskl5E6q5q/uWkd/989/okdsF3BgcsU/z/H8I5zNdryt6H8
kWmD2e1fMc5hjvt1Co9Xiv9h0Q0sFln8pp/2RdftpNvYPYodEVJveMZwbivKDB2n0wEphLfTdBw0
AuM4f/PwxN14hUu3E1rWeI8+y+T73xhvDE5NECRudNag3B79POfZ5uN2WyXKDc6MKRRnzpA9wjMX
24K6Bu6db32tmzhcizzID6Htr7tZyfeBBO0dIWctRr18ZHOv+kZ/mA0RvBkFv40TobAf8OMXh4gW
+RgHDtkX16Z36qoTOFD6LMFE2+AZd7A4CPdVVpbU14bvrGwjAWYne2ibsZhuQfOJbSPC6GZWycBS
1Z/sy2T00RlppXmy5oyFuDMbA/tLR25sqtOtBWPn5drPnS2juCNCqz/FtvWoTaoCy49pMaTLkNKU
jfPDmamex3L2l6E1VPaSNMbuDjwe1Ik8cICzetT8rSAywhNm8w2Jk9w4UPBAqLRiC2SheJJu7hPY
KaCiNMhEd5G6pgu7Y4kScyZDwrJ7KG9ZfNv16Xjp6kx/RPM4v9BoOZekCOedM+ft2Xfy6cIqKEPB
ZGcbkrn6ozn5MN6dfgIqkoAnGMRAwYr3zEqYISJdEdCb0JHKwu2/GZGzIMF7Xjo4SKAm7N3YoAUj
L3BRQAqmq4nBDTbXFSguoiIoyJeo9Rd3aOVWysH7kURArFWOQYikxHHrm1G8RwxQ3lmoJuwNe+AC
8gdg7jWpZf2RxiN/TubsOjP0ASQS7HegIR4xTo/yMYrdDAKcb55GhcF6wbwy+wLOQt3kvSkeXDxp
aAHZ3XMW1+bOY2eULwrhOBcNuveU4KTezAGSM4qgMLivMlQti6qT4SpTznDjj5l5F7XcK3XSXXEN
2hUfPfjFMx0oiX9T7xz9rhHbsvEzRIJB9iIRYp2rpPEuJaDe3ZTO09mkjjnao1fv2r5ObknLU4+5
BokxlUrsS6PfN1UMrCWqvPDMnsB+RYbnn2TiFvvMEg2OMEFjVKI83eB09G5FMx7tlM34UMt2Z5jd
uk8T7P4982VYTQWiAR6eb9IZv3uSdXQys0WB4u/ta2izmwAd62oOKvvZcYuPeXQaLIaJa78GYfVY
w6V8Vorhu8YyeKlT368WUwpC1jNIvmPvjmg1hQGC69Lw5ZuK2/wObDGTW9dxog/c8+m2GvhHCZGX
T4xfyBh1DDyOPCGPecKHODK22PvsyFaIsRGMO6p7Z1M5tIuusB67uton9sjMeJTbqgp9Gqyr0DwT
eXFxLEvce7HY+fPYHfxYV3u3KOuVaghP6TksX6k5sn3glah+MkeuAtVNC+wO+X2jTPe7nmSNCIvF
gYafu8hR3b0EpjE9BVVjXBq7rJd8oKgw27TAc0vWyh0NLx2bL4+yHcJ8GUUbr8vLbaxG8xSGkdhK
cRnieHghD7JeFb5jXXIzcXYVvaFaCjzyZ6yX7YfDFOha+K5Gcwq2tTVOa6ZNvbFm/Re+dOhzGyZN
GkT6GJCGW+k5udWqLrbwvVkCwCgIlu0w+ZBUjBFFEpLnvtIKBjuYpHAVRcNTomeXirKImHm0ieSY
Uzjro6bFk9nI5jRXsbm2LOMlR34doi/SzhruVbDgBDAJW698aqUMvQjyY2Eqc12buby2rPW78FN9
jOs0ungl8RdKeXDPSOLsLtmVPh4E1dKrGvXGRnHa5sgm7kzllx0aEsc8DyGwNWSf6OPxi/jwR+ro
GbIydSnG3S+wnvA66OFrBGRrxxNR42xGPsTEDEUq2r4blaP+RWQc3ZS9294xVpEnXCDy2YgzcVZF
2ayvSjbma/Q5BFtikVDS+VKMpb3zO95lG4f1hnLb/k5yaX8avah5c7GoXQEl2n1J8Uw8dbY1sH7I
imjD9DhBfpQWa1RalPhWnN5ZFg6GMXJRGyZyIjiCS1+lnl7Nc9cQQWmHJK9HTHknmKa3DmYCbjSL
IA4DqjifLDzPOXH6LQEX3b6IdPMk+nibIU5cF3Os7wrMsutmGNAuzZ1JMdsblbvwkmnjy5oWbkhs
gh6S4usobdba10TRAbjnKeMrfgSi1Ozgckz1opBt9Fr4frYqq9F8EXEb7ziZUkDf9mq2fe9O05N9
NG5gHpouNDYluxesxJXYey7bcN9N1EXMY/iUkHm5sUxpPqA5ggDKYoUJ/Gz4cGyC9gwp7L3ClfCB
xZvjv287llZicpPt5IzWSjuhs7DZAnmVSbgEdWjGGKv/g/FiVdexN3Gj5oXkPQJPsJUmj71HIQJo
VZLqzgy0u8iEsVid8pVeIDAEKsP4BeNKEIfyB8bFYj9c+TPuNBqwv8s16XHgiYaq2HXgarwrt4az
ll1O2EOzKcDaeOBtTDA3AbibEOwNXQPdiR4bXg8mTnul47RgcpjkNocGk8ojLkP7uSAa94OsrukL
6L3XcPjJ2mG6RndxaP7g8DRwg6DykBpPgX6i1KoSSGc/8T2ZXXfumm4zvZkQW6z6cerDO9nJ2X9R
fvyjz2bGxYLVd/RqEHHZbIxBD3B2zW2P1URvy7SpT1kjjfq14QCl9ooGRmcx4+1iToB2G0W7UmNu
ryjyiqOF1J3VXRa8sjBiTA+JMb+Lp1Qcg5Re8rFPdRpv4S0LXSFPHjW29QSG7rcQqZzx5Ml48tYY
BWI8skZW1HsZZM6qMsx520Z1tRl89QU/5AixMRErc+aT7BL3C5P/cednDQyqsuuBYVXThlU65aRI
D0zTb/rIJpsKmQedD8Hgz0YwGDtqkadK4+9PSUI78AQxHlIjS24mtueA86z5PKSJPLOv9g6EoCyA
K41vbhHNhzby4ZG7Rr+1mNEhC7iWW462exapAPizbF/ELOGxFQ3Q7XehYPBMt59tMbqbS+Qil1Kn
aoVPIdlrN8E4HcdMY0s7O3RmcoMdRizNwGpu2NB3qzkJ5Nee5NxlOHkzKUQDHVYHM9dIzHjdZqJe
j7HbTOhICh5kcaOWHh/zrjcZPHbCLrc0+uYPwkMoo4lUyaaMqETH+uaDOAu/KLOvAvUBVlkW3lMs
XSqOJevQDPLwf0t7dso+2lrVP7pfG7KfTdbfu7X/UU2cHf7W4XlT95nKPgFQLO5J/tX/7+PCfwet
btPFoY/6GZ31dzkVaBQXKZMXhPBHbGYcf+/jaNbYsuOcDLmHEcbgzkQa3KX/8b9sfmCEbSkKbJux
G4j1f6WPc65t2p9kf+wPgSJhQfUCD3uq91n2h2977JE1tHvodUwW89yw7mGZ6FMIB3ZTyzxEY055
866MIH4M0gjFelnFzDWy+KDIV1kGIoBahkl6W7icQTaPmJItXmE8hg0DjyBtvIyyoIuWFsl+t1Zl
9N/z1iZJOk3EM27wbt2UIVveFLxbbbpolCt2xqtWQhO3EhOcXFcCv0Pg4j/0VT/9E03iVXT56xVw
6bBdj8vANXU+axJzUJNDDSJ6P7XWdOfHimjsuQfH1HXX98Xv/adG/+6Pn/xvKIru6qzqFMGn/+D1
oiuPykVIFwAH5r//iTjDRtScIHw0+9GAlsF5+E6ozECLyjX4/St9svDy2bpgciwIWrT9lv0ZfKV7
RPAq9YExsLFagbFGHj/jisAtmj2guXe3M2l/979/0X/w9pg+BOSxcTOFyF1/fXu5aauxJN1n3/vX
etnoW4ahyPkIkZw8bJf/+qt5JMiFJCG4fnCNLvjzxUyiEHQ5Gqo9eiSvOFVtqTdITK3xthfR4+9f
y/oURHC9ntEVSMac2yRo0v30YhNelRRfcLaX6SQcUMVkpa2kpJkIW4tATEzBt33bWzejKoYdJiKq
vEwhtPn97/HXK4yKGOGYa7IdCjhUfn3PwlLBXPbooCQTb4JM1KxWBE7Hj5HfsIb7/Yv99R7yGPQA
zQrZvroArX99sVYiiewQa+wbS+tLHbaK+S3f4CZtihTzSkb5GlRREf6T1/1HbzLwLQDrWNAD3/w0
XipgmqG8bHL0UqhEFgOf5uj047ioMmxhv3+Pn16LEpufH0Uw6fl4gad9ei0XvDTEdprADOghm88Z
vDsb/PmY0Ok+/f61Pp23P1/Lw0RN4kZgkgr76cPLy44MKLJx9nrWlLw1UNmDyJzBWv3+dcB0/flU
++N1HLhbPocMt6v96+fW+0K1fj1l+Ou8gQ5jRMQC1L4ioHxwvIc0y8gwnsgTwAeBOSNek2SVnn7/
O3y6d66/g0VBQiyHH9iACT7dO4RfFZn0On4HpAwrBiXMltn5JacY4SQDkpC4MN+Z/8l5/vMS/ulA
v77sdQCKRSAEjGN+RnoNkNFrHQe4H8LY+cKGoDz4jjufGyCj29ZpKnbQxpVZNc5TEizjsZ+H/ehX
0zdcELL9aAhvOBQxcuLENHA6Yuw9xDo3Lr+/Ov/o9/T4YEgLpzpAVf3p8hQey0wdGMbOdAL/HTSK
2+LiFhEfEWJgf1cZVz0ZC5cgIOVoLE74pPBPOFUc7/uido9RxyRsykLnHBm+CjZYr+t8RccdDNvf
/65/vWtDk6sJvIDMYt///KuaEYsZJUZmr5E5F8siCYnoxR3frX//On/9JmIM4CMDdk9id/D52ZgZ
NheFEcS+Hmt9iTINErwqau+q9/Uefv9an49z7pPQDFCc8XS8TsXDT9d/DpWn3CnnOK9bho5hPKxM
0fRLpsrFhu44WTYTPnWrn4JXNnE0qbXX/ZMLa5ne9Zv46+2K3N5EYuFRFPDrfHqqiLZhrw40ZwdA
tZ33gbA5TLtocho0uo2+GPDz3r00xmuEFa5dzAQkJ/z/6zzGL03vyAA6PkQgle+6IaKXUTJvWgQb
XY+jGRXFCb4Q0hkG9vdaOPGPYerFczgLfdICR8wikq3/EMgJtVYZesehNTlwVTna9x4E/wekJ+au
s0LrJq3cuV/BxzCwjo/6Miex0y8EgX63JVunNxHP5jthyfFJGazKF9FUxT/K0PCaQ1XKUkP0aOKd
VpYLF50UKfQhQXutEerCNZl+2ygko9j6oLhynhj5NYyvY9TtSzXF7g+BFmdEvzM56VqFeXpKHL7Z
rsfRYrVD9t6nHN4QkRgYowW0McdTNhJ3ZUKrGLMo6TGC+u52dE2KoSqY1LcwwDFV5TJ4DeXYhvek
AXG/8e1Pik1RR7w8XhjjEtqKsxNWe/CqMUuRPh0lp+D6bxVBYqdk9hjDyGxkcxpkwngEGT6feM6I
Zynn8fbn5Y39sVvbVWpeGodEeXykgWC+YiW+c7DNMkVtEpV4k1GhkeT587TqrfnIgIQTKrQm4yva
R+7I2pwskxW6pXd91nDtZpyQatmaZvqIrNr90rcmfEKbXII7UqaDapW7/JwRKvSJMWXC7jfI3lsz
YiYSt+2c4CaKBHEnHg+FPHGcp7AaWnth2Fzb0rGzd/Rg9sZqUa8S42cAG4JmguA5K/UFrdnUgRFr
pzuwntNtNrukQweulX0VfsfRBF3lGfiZK9bO9T4sgdwf0EqM2OLSsMtWerIoYJAa6E01CO6loOw0
joqZRXZM60WajBr0pfQMgnl1SZ3Tp8yZlzlvACdHDs2aBS5cflOlzVs6QrlCLcHdy6qJyG02UfWu
h1Bw9r3aePQJMOJzTNz5lBgiPxShWEek9WC9c9noGEKiviJNNWG8sZYq9pazUbcXwEvZ3gzb6jgm
o7ukvc5Wvq1Y8jiVPvTS9ME7Y1JIumCNILV4A4FenGZebRnHHmtgHWyLDDW6JFBpC7fceSV7h+Bw
t9yaYI6hrPfOiomyRqOIpNjyK0AeU12iMq9wYXJV7WdUaQScV/Mht6JNmkpnM/ZpjYHfIVnB6Ikx
gDu9AMqSH0QRtktcsgJt4hU7o9DgdrAJ20A5p6TMbtsJ9+gwOGxvZnT2PHCcDWO0Jz9m0j6rxj4K
jzlGD6u66QjNwW5D/Li20kXK4mQVNShssii9V+n8HjX2W9Mbap0bpbOC20CKq4Y7gQfiReK3qBaD
04jlPIU81frG/lo67oE531VHn51TPwO67fqPwxAfEfgnL11j63XqztMhFSUHsHutkUp7PvuZ45wY
F8oL6Fd1MAaM+FoDwQvkjLPBLfNAReAPpJ2o7xJn6262ajgtVTzEALYTJz9YtVtbi5hF3k3P0tKG
3Os6GAxnWz952nXQrgnc/t0AWaWzLHlLoeSiXvevwcSBKZ7wFyRPvW2OD0gOqB9q1TCdahAPn4qA
kXFcwuomQSz8BvSw3aNPw10uo5IXpYo+tYl5H3rjeB+M88yuqu/X1+ePh1ypwV3CtK68U2TCQzTy
JIIPAorthV2g7EAasmMjRxhwUfkKzG6QcRRVKKhcMkxgCETBrslpfXruP7Qac7WJkEJve7xJDWo8
u7xVZvfMCBOayYirD68Hi4lE1GG+6nwI8xsyo0v4KarYVHnh3Zn9pDYYK5IvHcTx43XV12UxoSiQ
TzpG8mP0lb0gxmUPn1K2xGll7KuoTQ+OpG7HjEwGgh5Kbsyc2oEWQRhMiNtgXc4tPlwQTWbZDa+9
W4U/OnciWcyvLPgopRd8mUZIk1vTu4q3GXwu0E1Tj8Gf2jVaR+fJkP4F9jkLxbpulkYnA6zzSFih
p9tIMa2+/d7YYbiGGzofZOecgtI1T1HcQh9B4HADXbaihKmCbR+I6CJiGaMvIk+G5j9PIaqmrfVo
ZFBFLHSkBz7U6GHyehJG0lgwlTYG92MiROoSdAZTA1kp9HIINUOfW8DPf2pCE287Bngb/bADIRJm
7lMxKyj7nXIWiFbzfZxL+8QVzFYOkSJyiK3t4Hnc2FF18hkfLOMysu8YZns70lOdm6sQetE22nuI
PWmtynCst8LUzUZoFb71HW+Jg0aiIxszZxmSE4bSDpv8NmV9LFC7A1lMVJw8V+bknHszrG9NjYnf
jKCVLBpl5NV6LjApsDsfxFYUwAK9wmeIU8vkOP0/9s5kO3Iku7ZfhFroDM3Ue3c6ySCD/QSLwQii
BwytGfD12mCkpGjyZbyqsSaSSllJdwcMBrv3nrOPIYIaRzTiP0Yq07eecvzcO2q46V0DU5sjEWWj
ia14p2MXaJfkR3FFxS73een7FABWfSqsqefp6uWlysrik/REfx2gkzo4TZeg8AwDHHNze1QB/BiC
3DFqNDq6zIYq2LvxWH7Jq8aHcyLD5tGNRbPzvCx/D0WJA136RF4bQ0UvCbjTg9/Jl5I/TWe+xicV
ihnCQBfN4yuhd5liE+hgmqGUgwZumf26SSo8yWTuXYDIYNJdk3YuhnSbl/abIkhkk+J9JmIsdFCj
x/F06YdD/cW3qhHqUUaabMg7kIBLBjYCGRfBxv0nyxy7L1mbs2d/b8pGYZvToh2/N2z77+1bz6VW
XJku0s33xJgaGA7kTPBgI0mInN54b7ykutQI3a9SJYZ7I47GL26bBs/xwPhtVVWAvmBQzoHgtTeV
hV+u6YhUBwNhz8lGchpvS298nHorvTLzEvJQsEjWs2ZJhobKu+YURaC8PfmbvmjoathNdBRAzR2+
Va8ht2bmpavSYlPkincGUcEEIhXD4IGJBSmLDjVr9MGKmK5iiJDDpndtDB0pWsnPAcFJAKyEPRxF
qHmNWHSHWJeknq6xvBl3zBJNQLI4mxFMWnvHlP1JzunwJqmNlvTZgilCyVUgguUlspelTEfJvEx8
aTPVsVt9wKsaPUzCdl4NWxrvtjeocxQsrNKKkZhV82e1q8N7q0rHFfaZ9iWSbspx0iREsEvvORhH
2x6LwCrJm1vPeWDICc94ZntFUMeiKh8YzZhoxoxbf9SMgH08lNCssJjhN0D0Mq1JgSxXmsMJY02U
7FaFIy+gxkaH6dag0NMveWED2jWok1dD0kPp9RaKhmGTUKi+MW8M99TymN7ARu9yaPlrMrFOOK2A
6KUjqVxi2AUx6CyEOsbGj1jOZqati0mgaput11nyh5N6CPb21EBBLyd0+n2qPzce5CZ7COLLrBrf
DQmwvpmZjXsj4jQmL+aWaZdm2DIVh9CkPWDrkbQZ2Q57mfREbvVWCGzV5a3DQQjbXu2i90ybXan6
7mz2Ojvnlt7nUGoQ5yZ6TVGN7UDpawX2G92z9g6iBV5iluh8O6wxBWgkXhB19ElbSDT7Antr0Hff
eoKythJR297y0hpFWvjSTka5ayfpYeOkdwDF9Jip7mZwjNfUc3d1lEycU8Ir3G6n0mieVTmTEhKd
+tq7l210yZZLw4h0rAuvnd+zJn6wwvAWLP1ecppeVxmIPDNV+zmnSen38AsFA3icmMMmNCxxXy9c
PLO2v+jQ4mBlxGzyiX0sAK9sQtvcZYMk4d1XqyH23soREb1d0tVeQU2Fyq+G4XF25jeNZskDzrBr
/AL15xRO8aMpuxihbRvkhHcitZgmKKJ16uyteTs26ZMedUe2R3IW0BCDcbhrgibcJl2K9iFODr4K
83XbjMOTYbfBFuky+mZqmPMwtMahhSPGYz6Z2CVT/8nr3IrA3saDbZXgFUsbj/aoypZywg8Tva+V
xRGaDHicKpY3n/tRGO0uKfWtsL3wq+mRTnwyZEFDZ5WHXWDu7dFWzgXp4rDwVk0ywru22+Xv2U2e
vU40nRWNC4jfxNr0rGhf5YTE0NV0Ia+YGcAdZu+w8HLOQwe8zL5x1Q89mLsOzRjGkJCmqdcpSk7o
j+t2sKPnIM6j9y7CgrXiUxkxCJDTeBsDCqmNHdSURTHLftjUbC/0mZaZxlQP0fMAoHsbGQ01BsaX
iyyd9VXDO+4haKLpklE7VXIKoaKfGs+8ygyRjts+nCg7Bp9tSRFFswaSSHVipXr8ls22us68yTrj
5Jp32DRQH+UqeibzjiZ3DDX01upEv/XQUi8WxNFEU688cdkn41Lyhn09YcmR3WMDBxGrhuFhP7Gc
9sjZnj8N7wiFR02BvhFTjI/U8qmvSOB+8QoMoWnL8Y90LvkJ/fU6Rx12rCRx0qQ3EFUJHB3flBOd
nETQFOgo8oFe0SNYJjUfnzdK14CG7LWQkB1mNlDI9tD5y6eP/wroPPvW9Cj7az8L9+gP5wPBbfK1
K3tqMN3adAkCR13jiu42BsUms5658j6HORcTRpQA/NiDJl4axbAZGaNo7IZDzn8sylRCfUiTEKQL
X7HERHHy5r7ae6XoHpFW8wNSUkoxB+n5pqPx8kmkhfVUDiZ3nRQpvjO6vmMrKv0p15x3Z0gshzkf
5ktNpkcPKpHf5Zb0wiXO2KtmZAy+FlPW7DmqUdsPQ+G3mzGPVA6TiK4IzUs2AyT34CfbcFO7o2gY
Aptlyfo3Z+OMPES+0vxL92ae0VEM5ouwbTvgKEXY05JpiFtbzL31rs+Vcs9F05tXAgofLtOZCdks
aF7hIjh9rDsjrebdmHEHnLkvHoq2IMmmxy66GqEX8f0SGb0b5GLQFKHMuimG5ZoUeFJ9QklvuFf6
qvZHLhtNyvWCnLu0K6va10srjijAGadlpK7nQgWbGkUf0gxWQA9EmNHxuPzBIvM+x3ZoYCAfA+5Q
TT/fR9ylK998Kk3+FXwJ7dGHz72Rdc/VsjzNgsUzMl2O/KHtNLehgPNkmE8J8D5YJD1Y0bRj3ScG
x2sL1BZP5FLwQxKK3mfLpamUsZqcmT+aaaN+pZVYoams7BENzRI3ZanoNBLX+EqMLbkrUcKjQ8Av
N9MhhUCoPkLDZ9WvOeqsY9hAdVhN3ViYpLIXkXVLccAvrGyP9lcUk0OMdkhV+7BK7TN1S/vYh8vl
LaEa4cfgMmG3sG9V3mectPjidpcnX8u5lK9M+/loPXTjCeZRdOxpuZJdHJCUhLxqHZt05PqGfy9s
IVCx+X4ZRIfFzkopPXr5hlcxXIcM8/bd2EYns+fu9H3Ew655AqNhwp4O/Gvft+ji49qbLh1a4Jey
HKPnVqG+QLs2WxdFbFug3r3oJAqHb95T+YhNxXa4N0FtdCvGosFGLKtAYT47CyloKQiS5NZ5AN4c
2dHAKvFn80tsZvKVUaRRr5nF8kzXrYg2NdXpbjDZH0OXKxWTTXhHnl307keSHxz2yxpsTfBl0Kyi
UxrbJeZiZ5rhr6Mdg85B2Rd4yfgNgxmoXwoM/URKsX7Ri3Zr1XEgb2mlyhicdmXzZpRZg1tprK4S
1Q93qamCr3J0o/cUYvppFAkq9FjxZnKJkt4hXQN2BfGACIqwiZ4zj3i11WIyjTZ+TYN7U8i0nr63
n/+PG/MnboyJh/KH7vlvcvXL1657fUsGTmF996Nm3f7+b/4ldvDCfyF+YGrHe8FhtL0o0/8SrfvO
okwHTc0g0XNpJyKP/98IqGWkSgS9LzAAf3TA/xI7uNYHcQZUUOB4ocXE/N8RO/w6XQj4BEZ8C7qG
D/ttJhY6Ewx5achDkBbvSR3zHgrwc6YBZKkfrs6fZ/z8CMu3Tejepu8xgXd+mb4VlVu5NDf5JHsm
LMCUL7KqNc6lZPjDjP/vfhOfQUfA9aHBB8s//0FNEPdGxPyOdlev8oH9xbzuRviBXjM//Ns/aRmn
EUHMx5l81s8fNCKuCmviyA/w/t7zIn+PjPQ943//Jx8jmOf73PHf7lGPaLRLhJYH0g7CbRg0gOSQ
MKzxmP8Hl461ipbGDxnqWx/zuR8vnTSBvib8opEm2lnT8KTVZAfntsr+8KOWoe6PIx6WAzoe4NHc
J5BKv04k/ZEedR8qeUgUBw9vmG6nWD9YxvSAejP4w+R3mRf99mEOQzpmSbhHftWzULfUPJs1nICG
LA+/A2mTcdRdhHmvzEJoD7joTvDg9//+Ugw8GFDIaHyXqf0vi95r68EukkoeZJPWnwf0OzRMjPzB
yPi//nmV/DqP/LiggiGh4y2xUv4vozvkqJA+ahLVjAE5O23GaZvZZvT5nz/lb56twPvhU9iyfny2
kGq7ozGgpjdCLXjX6wfSHatTBYjoP7l0P3zSL5cOk3FSjxWflBTDtCEW5XVmHrH+/3i8PvQ3Py8P
ssiDgJXhh65t/6oeIfRaBCV5Jwc52kBjzRG/9SR7/Wl2y2kbErG2scLW2jWhEAezBZAAsi7cOlik
T2NDItcaSL7eBjoeCIWu1JufpARCZpGDUdYkVMfP3xkrOMd4tsZL6dMjpm3ZeSub4I0lY9kiS5xY
WzMntHbgjXHwdVPeTG1oExNg10cRYagbYQxtFACtA4HNkDEmjkwqYz3n4AvjdTcNRrmiJxxgqIvd
Y98Dqxnyotr2zLw+k//snsCuqrcmYpfH+Mp39yw+JXPrC3rTYwZCC7jodnIL80uWgz1OO76PYYfu
axnxo3P6lDtY5fI6tud6wwBFeLgSIqLuLKRFGmxYT88mauWuMSO9JZ2d4BxmuevS5NfNJRsXM4l+
7ffYdyKfzSWJUyhOHq8Apo/Wrqc2oRsINu0E9AD/azvXFzQjUROV0P2CkOkl5ij7EfK7uNCxlb3E
QV08eAqzbNM58hl7i413hT8EU9+Sz7J0kYx7TDwKaPmwMtaOMy0aM8/lCAlOsHjoFBNeDrPlDefh
/iXi0lwkWSOvvSF7Ny3u6ZB59iN6vHdkvtHn3pvrI45nvn3X1RdTYdf5roV8QZMjDAuQ0qmnbzMm
j0d29H7NuDbdj3HhrDgGoH4v7KHi8Ii2YIXPPr2K6RRTPcfVO2QZ64oRDRdxKESF80CBf/hY9gUy
/tNsRsGZAVG1RfLNzxwSalyXhg9MgPgumG1+UozZCgsAJ9+SkMZNJJKsxGyL/GONN9Ir9ilsfUlO
9SjDDVj/8SmJpAHlBXdXQI+asdzKM6sWK2U6PwZGJe50lZfvsEJq3PExHtGenZO+BWkLVOcPte1Z
d8QZsH4EHk1aE64Ycyz3yVhDPynDc6uBPYFX5Bb0+M0Y7iAkqFdGjAsN83n40DUtj51LbUknmFfc
PIUBqfNyHFaiUDJ56MkIHvdDUGWvobIBDFQ8R55fw0BNQ1rz3RjpW4Tf49NMFNBeSNKbdmgJMWdl
0iGkliCHvFm1HQ2oFe0S68scLplSM88Wav3J2hRKdPcj6rRncrcETumCPVTXfNl2MJwTYikoELR8
jbWVcycEGY0vTUyYo47iagttwl7TMHuHWxJiCGWCzRehoxOX08bAiKc2SeklVzH5zdshLsJ9ZnCH
BodXH507MoeCltKFSf/nbGyZVyVSJ98qGYoDICRaYV5CD8q1hifZTePeKWvKmXBgIcxMBk6K3m0X
IfpvjN5cd/jqsFt96we8/kmnPzMAPPT1iBpgSk8lUdDAPugf8ir0b5KBhxLHst4uadWXY08KUoz/
f+cGPcZ17AKPASX1hRnqHcOUYg3tjDyvkjSufEXwN7jfvmBRsyvqT8kC+qqGLLx2OFTuGoOnPh8K
pOOIHFZOl03buWV3o0867q3lvStdfrddZq9pZ8DEBd/3WuguuHHG3rqqY2XdZW7knPTAisrZUF+G
MKLNW2APHCt+vuhmHqOSRuB1Xw3qrTNaGmDx4k5O3Dy4sTwosK5ZvDJHghHQsn94EAqBZVDKkSA1
bSKfGfRKOENwE5HhdbbUwE72cdJimNAwUCqHTYbiaF3aQ73xFB/d1nV7SLsADArOzbdEVHjPCMSI
Q7DQNATsRcl+7cget4xyCFDoSnndNcu5urbri8KSLCaM3APlt4Wc3ufqpFGIksMbLOSR7LqoE577
nPSRBR3DwJg1IszZAhLRp1eZ0PFuRKjKHsdJYmXAdr3KYrHrmNesx7q11wLk2b7B3r4eIWvcYxoJ
r2c/qhiL+O3aNTrwBNxhfE5m2x7w5VV4NOKI8rWqUHYN5U03sPcYMbuHAn5Y5SOazhG7EbYenDgx
STRXTmSbX0Jr6C9Ik+c8Wg/XAfa6Q+eZI+yCOtyXYWxc9m167aDnezIIZQMNlvSXEXzJ1HTUY5BP
wSaYYNu7s4U/Fn3TFrRweS2NNvpU5BgW23KTOiR1xAs7v0/veZ4f2tFkVhDUdAXjkgGR6chrd8L3
zWsRUZLnfjFEzaDf56WHNMU9GmmC9qRi58WfFT6YZWBRb1u0wmZuqfy+yXpuB1aSe4C5z2Em42lc
GIELkGoCw3UobeG2+4qQettKJCYKUheZihQFm1lGkUfkDrOlchFok+SsGpMpgfQXtRZWVZQHzdyu
CumkQJZiWmJ0a1UDKay077uS+ACinlEA+r0pIQUNzckpumFDWA7hlpuo0bXvXUzKpsXHy6do2f9K
X0W3ja0QDNCIS4y9m47YdElid0bg1yWs8JM70ttZRd7ggNHgLN6SfQFN23/vpgwffICd8JsUXkwj
N/aPOvAljsQpbDtON8JE8qHZ16fAzxkB9m3ff6o8Yo7azB1CIABBnG17mbQuPqXBIgQbfMFLkJuA
9WmmfFaZowumzx4cDg7XLvnkUM9OFR7EDX3PL24wMKNfclYmB86nMJKd7fF8sXGMN0JkxqInMRjH
++XCTbKnPc+pTbxwhgxmKIL+YDdDv9VN9JonIt/6ys63tklztfYbeqT00a4wmKFw0HELOglwgYGf
2ZmveFzjtxiVPpmJVmesCp+2bFYYxjHVwgx2JJiyv4EHYNOPOZ1QLYG0Vm5YiI3kBx/yQWGDDibx
J1mh89sJO4T7jDJdeGAw6RsshdMPJZjUKVItNAuHhCRm+Opd+Y5dmiuoeuy58MxdjlYFTctslWRW
fzV6nCwswPrXkvRQctTKV15cFR5wDLiTTZ0Bw7xiPDkN4sK10/BctVl7zj1cNz1zFbkkfggiAHgG
HU2ZsnVJ4vzsuKb7SvjoTNQn/2MPRNu/IQSB7TaadPGwpGu+fOyBFTktwVrNOejmfy42FrfHz3Ub
bg76IIiQhWM7kHx/vhbQwmJ36MziwDyFvddW42UfD/T6CUtnx+eYfTU5C1TQnjlj5WFbX7D5iYve
KUG8WeGfitZf1bswB+hV+qA96dZQ+P9S8PuxHbMf8H2g3D0MJmK0nPcLLMfXqhhuo4lX/j9fgd+q
ZBaDSZmMXniRxP4q/uzovZexknjHGw6kVTREvKw5mlRVUl9AEqu/pzp/Rzr8TZPG+rvVZ/poP3HT
OA4u5J+veNVy2HM9gjjZzmALsWPWuLgRKW4yFhYa4XCbIyy79gh8+PTxCkaVagF/ghe0Syx0dlFe
iNd6bsa97jjj/PP1+E2gyh1Aee+hS/c8It1+MzcMKmJU0OFN9Ijdwkxdr5i3omZ03CcAhcbB4NgI
ySmxd4KePHSV/vTPX+G3OjvEohjYhEgs9hFMAD9foX5ChyxTK4U5SCa6MOIae7360zbwW8eCT6FR
YXuO79q+/+suMKTDGHlVnR48l8OzB3VkXYFvXzd2SJ3h5TXNfnIGruh+j0///APt5R7/VA6HHFHg
Vgc4DbBC/VoOI1EHNFCo5OB2Ko4OhVuHZyOKwhdsw4zN8J5O16Ehwge0rw94CBtm6EIxLBxFvMZ4
nuAzjVuCOBrm2s427iXHSTcnNr6Lw3NWV93XJloGoUbUUbh+fPv/61f/sV9N0+6HG/03/Wr0Cq/V
159b1R//0l+tal8s5jteOlQzJi46Osv/06oOAZabtLGEoO8Mbet/OtVO+C+fh2Bp/HiQhm0yFv/b
luf4/1qa2JZPwwgftM8/+m+6zF9bEWCa/+fW9OtWyNbr4Z1iXzKpFemX//zcVebADpTk88GPLbje
0ehW51jH031p6XEdx0L8oQH164POB/qIz1Gn883RZf36oBchoOXZmw5aZ+0N+ImR6DX1p4yB30wp
H28U7IYLL8ayPx7GH173vejQCQuiEyfSLfac75qbvG7xvvmu3JqGKlYWbu2N22TGbad8ff/DGvib
DR/T2y9PO/sYPpTFk8IL7ffuMhp5xnuTD4m58AqN4DOZd4XPDHl0RYDVOmlPOtNtt5/w5ZAmjipw
Ud1BGwSGjkIa4SJleI286LKjamG8bwFIDGaV7yY7579b1BNHJacwOEpoCYOAg2/HUK8Ppum96af8
1qE6R/gczOAjBRNBnxyu0hPNEzXttF/k7pwcYwuyeN041Kt4XeaD2WjrjkmDvGqRbN2h0dGfegcg
JvmF8jUgTpdSuB6nd9iGDJirYnwohmrad5muKNEpqNooDTjt1naFOdmsXxLI1s8c3vkXleacBJse
0JnnRbfhiAp7M3bSrI9cKk5TMSZGax3haXL2NmYDpo9+Z29Bq9p3U01N42v4BaKZq3Pthm2xYnrJ
UdhP25u6GMmLGX3VEw3jIwCiv385Ozo9MGNXG4yI7Skf7OYGfUF0mgdf7z2y3Y5NP/N1wBY+ZAiH
HkBwe5+5O/Z2xku4JeSsoHeom7epxjoZ+xZrSFXTfdJH9fNgEka6Io/OPHgq5BlSDGKdvgoxaBvp
oWmS6V3RMr43W/6VyWy7R68OgnOkqZ2auLfuBkSVj1mvqrOueR+UoGQR/EBWzhAaKzqP3jBDrykK
KA6SGl1Vo71FAprfShKIVwOyfpDedfvmRvzHOOfNs45hfMcHxJIwINyhedMdjzNjgWnvpUNxrANu
7uRLtdEDqO5N51RttTWJpzzKjuK0nxE8+4gt96Al8lu6BTni0qS5wiUo0HDH47ccXz0omj4HDW2a
bBpW/UItPD4AWJ4vw2bkTznJBA0oClaW5heHygBMky8Pu9FA8ozNEYUsv8VzsxAPCqTSMc9ZimNS
jd9wc037KbVdyILciWgMwbVWdEFI0nTpuyGnfFdQM19R1QpwilFGNaORPGBJiqJbz4yaN04a82Wl
kuneVpxiUQLngEeafId2tP9Kg4xKlQHwBmsw2hqDa0vumglFd7nUyxItyP75NrX8+jmfbKh1M3fC
9epp71qs/zYf5XMR+9Gp6PJnZXTkAFIlXMfBO0Ix5AKpQW9q1UWlfUw68WIil3uyo2h4iG3W5so2
aK5+VFWuSzIsUcpoXX2Jd0ywKJcRvk64UZ5v9Dss99QhCNqvoRKL64GC4a5KO/kMopsYKWSQ29lH
IkTeYv3ilGK6yBxDfNbBIlg3MnQCQaXqVzICumqdAotCUxDmm48fF3C8PHaQT2/1JCu4d2k2XwLS
7B6R6ua3E8lnaPgJeUCjbEUnXWTl2lMmSQw1rKm1jjTHNZ1iZis8OBxumRNlgemieSKJkHOJOUGR
8mynueo9mJ02vYnQyr3nkY5+/5a2g/ucWlWZxwfgPpVLsMZsVFsCg9VwSWpPJE4qdgb3lvyradW4
erqHwU4h7EGNX1lCt/hiZ2/HOhRI/BiNoZYHSrMbh+pqqNG196ywkwsHqzc74wZA5K0hhiu3lOUu
SHxxMyPyWQkfrTJMDjTP0RUCP2wSPg8RHfnkWNr5fYc1eEuK97Ad3OlLCthySw/ga57Y0KSq+A1L
XUIGEhV/BTH9TLocaQhi1EiB4/6rlXbNNk478ueaaAeb1jrpOQ83Fjr1deHDl44lp053xjCCBnic
1kS9nuCWn2j4kStQNCQ2SRIGj1jaSKM0NPpNMxarMs1HBIxF8R7LGa+FIxateedOa1I/bqfKT7d2
aYQXWRLLy87LFJGzPLBNBvkvJXNsOxAIiEGUG0mn2jyaSM4PpY8KR/ZOsCU41V4jl+WxrKxsn5i+
XNtGaV4okYaHIbY+O2UUIv3xuzPdTqfY2lz7t04q5a1FExozISjcw1VMq/xgyxTnoKUwGEXoB2kr
rWmaD8dYhRaK4BCqo4hIQZ2i7s2p1bCPRcw7jxd4sBsTXnOJrfttVnnNLWW+tbL6vNvFKN2A0+eA
ScNAvwRYUFfKyTWE2piKpcjzZ2JUah+iujftMbegi/Q9ZEhUQcnaH12HE6LT3HA6Q2Y7IDY4SvZX
czOxiYCQziVoX8lzdekWnbzABzRva9u0j7aW3YY8W56qbosQqFlVNSsQ9bM4Sa/V97NysnWbobkP
uuqgio0zGjXCZW9+laTLHu2pnO8kaYjx2urCg55FeCyHaPqU5s68GSN6VbCD3LVnFyXLPSeQQMX5
tnMdAlM7l1EVHXbigVtFZqcM6AuP5dZYLFaK9KsNmTvZk+9RsAPegpMaTSDIQtD2TVLUyEjLGyDA
vMuRxxzTFB75yh3HTWzE4UMRxNa+SFnxJMElx2DU0ZKH6V7WZOwi9lfGLea44Mpq5um0QA3Aawli
QraN15bfXIgoSTT755AIe2/tKoVEmYw4wkDcJL+U3WwdZVLiIEgTr70gM8R5HjJ/cle+IP0QwW7R
XSQTLpR1ZmXmNwkZr9i4fuURjpeZI+GzTQi7yWj3g1WIZ2IAUwxedM3Pbh93b6WTeVimKPKB5lqV
FYvncDTNg0pymMBw4BCSGtTjO4Az45c6s+p1X6jlXCCbG637YgMoGFR1wIDpwtAFcWURATQ+y69M
jq0ztmfm3TXsaY06dKVqkR50FUTdOktrcT3ZhDTPDKe/2JLxF56YCRSOMSJUWo5IGRkNmw9XXSa6
6sz4RrA5y/4rfDxIP7Faxl5m3vHCkezC71VRII+bjOhW4vzhGcAuePYjU0abWCzyqGUm2kC+uJ6J
A701ain5uXR2FwBsHmxikpLWJYe8hMROLb9o8r3kNhHcJGvm7TwNnAq/H76a1GYwYE3dVwntkAGC
IAV0ZZUL7FUvcewcQ73PmgRmAj04MFZbe3TzDU2B4oivuDoX7UzArkl+UFkrNuM2o79WSmT+m0R0
vNzDsjZuqzgcHlLbia/jkpNGJTx5RXzG8i3C5skxPI6lUdMsmzJGvPc+40yShj7HkxAK7Ce2weqr
I7163Bj4r3lr40kFE45orGz5OtjKpn1iGcMD6a3cO6sxggpNeDvt49IjG2nE95gMo9rEMe/ymsPW
MxJpmqzTcvwNiVv0e10cbRhqdJRd6y4o9fQeTDLd6xlkegXunr6uolkKu5Twulo6xTG3w+bmD0WE
9XsRAVUjoGikPbboD36plQQzMgntqj1ooqPWUAHhcTVlOO3qiXm0TCsSZBLHf8etPR5wZ8c7w7Jf
g0w+qgq+byp4TRmC1IZBlvXl2Nru8yhldZnOkJhMs3RebDdP9KWMZTVeEKoTINW18g1juZkEVi5k
yS08xGEqrk2a89tWl5wTCqaPvLiROWtnunCBHoFQGdQGndPwYLuDcTvGGH0NlHWYcmNTkAvjEpXh
QIzjZeFx3lA12A5EHEeUmJyVKFI4D8b5kqcBO6YCCFvyBHyckXQ1NzdEOiz3MqQJ7eYcpEJ0vEyg
Uu+zi2Z4S0qoJO8Eq1A2IL8esemuY7DaDwsEAC6gsIuX1sFjfOqL2R/PTaRiLlKKgczQUPi2Is4J
ch+kExUkNTrZABFG2L3RQXwm89x+qCPXwlTgwPXyvbmIjzmvkk00L/+PiINUtDE78DzrKPWsgGgO
TjoXoemSe1UQsc0uyFkKCjiw6gjh6cikJ6y3msXP5FpzhGJOb9Kw53BFGWMeqHpY2oHbPZpgCddI
b8W6I9mlXYPSR4PccmAOEld+mTISNdq0T/eMngMmFmo+RCid+01SecNDnxYvfsu5fdGIPQeqcNJN
Oy2+vOXahTmGsdM8LzAdkRi3LTDoo8UDe5M76ASiPAGdF4geEDuurFcA+vWrO1m8k+3Cht7LJHfn
9EH7iQogOE+NWaxo4CsQyVX3WOGifdTaco6m7uuXfjlTM+VhKosfT63duQCKORVq2FmAsI9tl3Fa
rPylLZf6N6XTDg+mhfUZ7W79SuAyumiXk620qFo2RFjy5PWA9R7tjEK+aQp5hayfkMfI1fVrH1Xk
RgY9J9KIRDWfFPOZZ6TDCsXYwuIfgrFr3sCAcVUW9h8ZOx3BBCSEVwl7USMbuiEMgcKVDpetKymz
eScmsqOQxjdPavIDhpqUt51kNh1bsj2lYCvPXsyFa9m49pDlBCMnsiFA71FWKfqawVJ5h4yDrsqc
uhzyHZUZQWnvuBPieZsGswSPBydO+/ILPgXKHFPEkIxcTMgq8daWyx+tjOXAsnxrTTaNtQpSJqfr
uljugaMg1CyPqqaS5UWSK+KaU/kiGj3sdFtmkMZNxax6TKlIl6Ih1SaFU6Ld5gaBAnemzngFfOyB
BK0zxaXGni5yBwnuctignnbwTNDQ4teBwr6YY6TFeqSr8bEMEVkveomqMQ96IOXZjak0nW5qbj4q
7cph+ZSKkbdnUbE2JdUHQbwp/VBeZEXgBech8sT6oywzYoPL4DZUFDR6uPRLA2VOg2mXw/hgmpu8
twGe2JnHDVocuLlopTQ9iCCma2BKnd820gUGycEj5HzIq3BAUvSpGUaaIlXPLY6Z+mEf5xfBdrQp
nmcewTpkRG5H8AgoqQFk4zsmETxjCWKAsNS2Agi5jnUpru3cWxAnpgkD2Bs7PKwtnZjZzZun2UEG
sxK9at7ijEoXX+x0X8FkWkV2WxyNpajF9su2RiWFg2KpkBcrzSro/Apf45zyl0qbIruBvr51LD7+
o272GUdf6pyeWVUnzGBN45sJm5Njim9w+4qSl1TTmfnu+9LEereTLiV5VVvRLXqE6ixrKI0N0tUz
digCUS16F9hk6GUMyxlFlU5yPbqccFGh92zuht19rYuwfqEBzbzfbMKz8tlnawVjkmAEUCZmRfyL
ynMm7R/ISzh2lIho8RmJlZ+adtmGu6ju4GsUdILC1Oeskbf862HfTBcp4LC7ZOk2qoZJxGrmYPxi
BSwJdx66r0ODYD+xovjaB1QBJGBZP8TOHjhi0gTy+DnR0nX4OFYEIZ2pOK/y21KNVO/Ylzeeb9l3
H+8Gq6f1hkstufbZ8qn3aV4xZ3ev/dgQvCpUGJybkCvcTLl9BydjXIeEtq49sCRHlzJknXiZdSeB
5MPn5EYiJsarWpjVmWltdRY2h4dyuQcJ56XnjswsSSZJzaFIWexm+EsfJsXxROb0Rcy6sO9AfrDZ
so891V0gnxGhYudYgoo/WjEj/MJjADT3FFeJwtVAI6NjN5Frjpc5afeaFVITAjn0HDJBwaeIfEhK
bOqCh2Iyx/qlsA0ag4penZNGHNF6DiyOh3zGpqlH6PyyeD62We1zNajYGcHVbvxINTVB/LTL5RwH
GuOkWwfaAcXyvSTv6ACcklJx/C/2zmM5bmzLor/S0XNUA7i4MIOepEUmvegkThCURMF7j6/vBZaq
m0xmM0Nv/AavIqpelZAw152z99p1x8NUmd6CjnEUY119VM2uYG8t+NYU1fsy9NQp9GRIyZqDOLqn
90bxZp4qSalC10He49Vk6zGvck5MJ7SWRrnD+hBwVGVMVlQFswZfiEVv5U6UVvtizYwD8kFwHJcx
Azd02PzhMim+o0Nly1HWU7Ijip3NYxEGV4j1nrpO8tQA4YgdiiKGShfzDBo0Zqus68uv7EoiY9GS
1smirOYO+5ZWhpf4T5hkEZZ0D3nuiaUzohjsWl74aMfTRaxTynz929eBOaYRS4yCN/wHoZnKF5h0
BgF7yB4HHSA+MdMhNricAR0a5d63JJNMJ/myDUKDJNFE4XRRmBM7YVC7mwEJdGtMuYkjj4PDa4Fu
thwbOicC4ihTgAcQWFfADNotBzjuuAfsEvVuaxvf8BcGq2mugDccZNctESzwG/Bu7huP3NLPt6uH
mcNUuTXoS9ac6IpHx3LmVsObmnubC3SyUdm4RkhxeGlOrbyyzEanVYXnZjSY2gISRteNj/HG8nOI
2bUULnayJ9/LOLuAOd3XohvPsr4ovxJnZVx1oT7cMyVMmxM/lv5J8bYbN/9YG7k84CpJgNXhj7Ut
O4bwKWpXCWcyQ42xbCw4i6kEN14phFOyvZ43olrHoYg0D7ZWlDJmOED+HBWUVl9f9uc/6kOL0KGy
b+mE4vKjLFiBB/t9v+VLdkK/dtNUYJAm69Zb1YhWzgmb7rZV1QYrTu/TehSC2oTXUmSLkEBvLZLh
FiBR4i9EUs8SF5PZwJP5zyJMrBvb9Is1sywbQ6XKkbM1pFh8/suPnFQ0kgLmtw/nCP/0LDl48+4r
+qe5D3HZ9RW93HsOdRsq9+wey6isbqA/0IkQKCc65sSnemQVyfqMc2HbyN+9l3+3Kk+0KgGgGfSc
/+uf5t+RVmWYvbztU/7+L/6x1Jh/ccgk11zooLewdtG5+8dSo/1Fh9AyiI3QADXPWQ//OGqsv+hX
IY+3iIGw3/UpDcii0sJogxabk85MFv3np13/PRI/61NyiXfjFVAXzhP+HFpqDp/aQZ9ydARRy+MM
5/TWo7OW44UdXb15Gr8v+Qkuk54tBzQp6c/P8nEgpe+/Yehss++arVDnCeJPkOmN2cI2eaT/+8z/
havMN/p2pHjOMCBJZfOfPdXKUz68NKdarB+f1fsbOZiIidg1EA5ziXa6sdSbkUCl6fvnd3HYNsY7
hVVKmnhaHM3+oO03h0QnIN6u3N6wy0WnwAsIi/wmTcutDMANfX61Dzf0ejX06SouCfNDk9oa5NDI
3KpIqqTorULeWoQp1oDEL5ITM9mxS6FAsRybiiSk1oMpWK3NYuAIw40Ftn83RAaizKjTLtQGrezn
d/VB9sRdaYCWaFIzk39YL7VYqmPCtt6l/9aex0kTuybJWISHTIj+OV5s884fT7Tfj90fNjESgm1D
QgQ8+DZk6Gk6GvTaHWOeIrtRuTBh3CPN5S+f399hD37+RnQdKOQMEKWsc/AoY6EUU4Hg1CW6k6ys
xFMiVyntiFqZOiwSmnHXxagNdDen4KKlCnLi+vN4fbvEv16f3QiARnuemg7G8+gbRYC0vnbtlBgQ
gnINzGr9/ec3Od/E4UXYRVBFnUUU0ATfD+dBy5uxcfTKbZpS21p90M9mAeFdJro6udOoD4sO6fM6
R6x6Yg9z7PsROvBbhIBoiubJ/+1M4khj0HxdYLrq43FdCNn4i0ghWstS1KSkdolFfqRPvf78jsGy
fxz95PugaUFXYRmadujQqxOliHwCJV2pZNUPJLSkUNJHoFE/d8ElWrUvQiXaWyVFYE+GFpWHWvAK
okHbjkPXb8Oiqh70YBLaEnN8tKoa60aXaSdXEB76c6cyQ5gbiEtFQ6KjRoTFLdYMmAZW2kbEwwOo
oiIfnXHmBlqXg+CxkdLZdGKSXOtcNC1L6ZQBFTWor6tYsYKLpCiIgCvbnBQFBI1m1WKyVxPrjIBK
E+qixa49kGNwoZaKiSsazP9EDPQ6UGR31vhpy4c6NwemNm6hxRMZGTb8bVAEZDNb5Q9TTy0InqlY
20rZrWprSreGXp8bsd7cD9lo3PReq20VSFDrXFQR8ACV806rGZs6Zg61CBy7sOHmrCNhDJg5hu6L
sBr+EGzW50SBjeucI9IIRazWLjxPsBRGTLt+3gY3XtT1P5wmHW86DqEQVDw01lYXcb1weukz0/sa
FPCRVyn9oXukdlKs+kl7qaq5WiJro/ml0FsNlkOUNA+OHtoBcOPGuCHygT9ofsA0QC9y4DeEsjdp
sTRHaa7SwmvOExN60IJ89HTt0X4slvy+GGkvRbc2iRQU9MZLUxO92Y9N+zOahntj0l+czJHfSBxA
fN4q4dcmHqKdSgURK3jAQMp68lDgTDiLoGfjGpXMGBF9/4EW4dQgEuXPSwd+R0RY2D51ZP0Qzp8+
aaTWWWq3AT733lsLWWn0Q/vgpk/0aOdTpFg5VVFtesru21zXcXyx4PhLxxs9nGajivWH9tdegsJz
UWByAX0yl2UZNds+tWM3klF3G+dTe9sUHv9y5dR8GHYobxJ/zBdq4sV7NsjGwlDydt3BY72yHR4n
HRNqxCmEtBVOZ+uy6Z0o2kXADzdFMidLoBHWSNarYAzA4fdBXobqbURe8kAjiPq7nswdWN9Xt5pR
ed+JIRTUJjkGXuq9A7mNWq3VLgwtaxcR+KyrEQ0LwQDkOpEzaOzHoirPSwUCgUbxamc6hXntKULZ
UiQS15aW+ue9IR+8tIQ6YAUYGQbZqS6oS1PflVVDZZeo3mEZh4H3vYHruXCKPm8WQmmVbU6//5cR
xfYvoFHNssYHcVZZmvM94Bi25lhD7XzWxq6VuiGQN3fm5+GpsbnSpuFnAgGReLxuIGfBL1QqUdro
puQ2nieEIN1B5JjW3miTfoSoQdvaVMe2sjf6r7budU8ZXqwbNaXcyFmR2B6jHYBlWGGHgQV22A8t
rpt9mbbpZSuG/rkSIiOE0neuBm0Sd6A1IDXWNeCWodTkWY8U+Vp0lEX9orLxnFXZ8xjI/qYaR07w
UdBcDnVpnpMNizAL5+JZXMA20UrZLYuxMW8L4jJWDchlF6Gv3WEv0blASQTWbFHzmptqUi0qhKoX
W4sMNe6Kvg2Jm15P/kJoNlSaiWi5Lasu+ikpS7paxyQUK2m95dMACWo6knTQot42ee+nq7oI6xUb
SmPdqkZ5lvTmhII9L4O7CauCv/C7hD9TeoG5ihzLA/wISpJf69/pWj7tR5opZxD5xmUikYUt0ZGp
0UKmkbPjlCo3eRSZiIF8ZydrB/IIhI51ofrKlgyiMOUGBN8E7C3gMQ5RT+pYVTvlldUSlJRpPbKZ
1hb66goDAUnJnUcE2GLI2eDosEeuEV2X3/uyaZjGuphzogFGDskIpoigfApDh2Z7Z1luo0fdi6WC
NEFCgkF2JpH0eUhEpw26+LmOc+17Y2W05BKIGL9qB+7siE76ChQ3GJn5X9czKrVpAHEEFjNpmpO0
ZrYMOQE1epJ1Z8dAHviGJ55uQ5cJkxm8w/mSEDXhFcE2IpN21CFiiGTGVVEUeLSGhqBFGfCvYnVW
SIalFv4KydFpKHyBtQZQwgjyhy5M023jtNkWzo23DifKwBF1JcqdwMHUYUZo5O0zbcBmZ1umHS/8
NpIr24spUVJWZfKsuksHlBsMGJKL1xXxbhdmPHSgT+aUaxiUg5tDzNNxx9BzqYjjJs+EJvY+qjVs
WVZuNu1MnpvcJiv4wUSrTa4TAuDRhlr9+so/DY2Zd/QakiALO2M/M3djp6LlsiHoIWQrlD60qu0A
OpXKXRGagNKVgVdvi4kQAwu4UJuI4OcrZyWeGTBpZcozT8O25Js14QAljTlGv2JvOYgSyl5g3O7J
qiNPq6QlVZrKGkMQkqUGXg/WPqyP82JXO3AFlYjqfY8minI4QJLcAXJIAspwLarReNbSMllnBR+4
6RnxfuKLXoJGb9ZQGbOXiDWcrq5a39WxOT3wIfnXuNbIPIta5zabhRo4leDLVEW2tSthfm04i5JI
HOreeUJDdfybp6ITKneN9o1saEXtXrrMU+5TvGZwkZpIW9mK+fs9xc3g/RpVfuxgiH6jGoV2CWVI
ufO9mEkGQdM+wrVKh3YIv2Ut/jwn74aNorbyUbSj8dhVivEYyWK8ZKUyN0RsKquRLv8KYg9kLg9R
CilX1Zc8SOnFVxnyj1gMl69PvZF0/Ckn27Qo1I2aZTkLXx2dyQrfTkls0TJrJ3o9fIibQebqmQWZ
cJ05UbNLx0asCzozQJhUg0FsEWjTQqe58mzN3wHSBWb4+i1PtgY7WzFs9hW2cTbZ4XCJxMxbAwdE
1WJghFlAU4mvVMq4OxNe21eHNLJt49HKo23FYqjSK3noJ2JA4hrtoFaClUIQJNKlOkLKkZM2w34A
CceE1TEpjDsq4dmVhdRghdyi9aHzFOODCjFbLrKpj9ZTO9YbMgKd88Qh7LbF4Hgl8F1vWgFSymhT
yFz9NFxruPzITi+Gq9KqWbotGkJbq8wVbMxTSjigriFlXdi0qdasTd0O9yeIDQ8320Xf0LPCXJ3l
dy189w22LXidYWbVZ3TomqvSp0+AKYwuEfW6i7HXin0JmXkDwkNBxhZnyl2tqnTt7JRWFMwUmlsd
bC3Vp3q9aGQRESc1Jx7YHVajsuhg+2BReVABmK3TAnWYcELt+yti2EjBxiKzUb9j8NXbBVYnga9r
JnHTc1qHOD/2OJenmyq2rL3ZG+PabsZqZ486ACIxduCnU8fE3IafmZkuq8V0o5oDY14RyIyXHn9z
ZygIVhcOvKTzFtc7CVCxcR0JLUOINJWeW2uRsQ3JONpFtmdue8qS8x1dWQHhzCCFAvQmoV4v2zC9
1Ye4WkOExWhbYLDjbN9U9MJG/WnMRtLg9ay8FZ0AQR+Hyhkcyuu2GK1FbkD36yPlxS4ba6MZ2VfR
AphMotE75zbQ1agUGum919XGtqt+ndO63HoeNMaMfckZSO0K6HqpWmt2iAH4R5kum2C8RpmWL+Pa
TH9YmfIDktbVoNdiow9Iq9i3lTuEgjpxvOFdD8ZjWdmKj1eo3PIguiUxD0SIAvaALml/pYhdLZsI
YCwZ2RQ47d73F7EA46faDeRaWRjrxCq436yg+bdo0eQzYwPeLLyLIgv8ZdxhfTbJbAoXueja7TRF
wZPfdtKNBw1119gO3RrBRH5bGKY+0Z5VS7rDeoC93iyusywuvmICn5Odx/QbfHQQl51l3loa8OlV
YiNYaLtx2uNZi7dGErSuEsQS3KZfGteGXU3XKA6qWwSJ8RqurgVVk77xypxMcz1Ylbf0EIpsE2eK
Nl0ZU41Tk3DvR9oItq4pvzs0v880R6Gwj2XJqVZ97ose8GI7xPFZnX1ne699GziOX2hOi7EaZ1l+
05VRpZDI3vbX3oT/qhlht0VKUG8aG+O2nkK2obOkgDysKt7iavDkdyMwSL1HGjheGVoT3WQSazCB
ZdU3s2J/RZ8/0C9H22m+xUlg7ekXZo9IuVRvNmCJB3VeIWE1ENIc2AEarqw9C0LbuAjSunnMGizV
6DX7fSL97qxXxvgHUlJaQ4HGyyVCybvurCL9mdYW9mRTMyAbRbnOECmsvRbrxnnVcAI36fjiKuoy
osHD2mjXI3rde5FZmLg9qUGH67rgMlfGl7iz7K96biHGdiYb7wXCZBDo0TLq0nHBHm9iKQxSOKgt
NveVOVbMZFESuRGxqIsC/RCvl9V2T5BeihJaoATUUIDVxbSqw/ROSaA9ghnAUB01aGlUivAOotpY
Kx4rEQnyIaGlwWK1ynYl2RkjjjLTu5wMy/NmSvRdVcFFZT+fjp4vIJEWdotYpkam7nJcMpWXsUng
MPeV3GmtaT80CvninDvtLaeYHjVP6N3DGGvOWRSTa7aK0TPykPw+KmmXF21B9GShSNCPoVeG8bbL
pUcaG+JrDlNNdmMIrc8wH0D+iitTnxNV+2jf6e2L39vY/qnsng+OnZ0JdrY/skIlsNuzSKxR4ssp
J9d+UWP43jaAvJewFvNzFNw9Hd+yaC4pBPqXEZuhRWQkUb1GKlCC0SZXtUYU84Xx/7PJSBhtWdOQ
3Vu0KoXXTHsnr9vrmF4ThtYkeMDQIVi4LG2NpNm7qQuRf6cM9mREdf8Ea/x2aqGkbyxoZisFkNk2
wsqwbQpFLBlqyS0uSfwLQVBWX6Sa1OnSM4FjB626mboZ28AX70KSMrZBYFrniA9Al8VVa+2C1OFs
Gun+d8Bu6P6ZCXHfKz4o18G646jDegL3/8lLLXVV+M6jMRj9mVpo+pY/hTTRoWxujdBArmRXVx1F
LbKivG7TzQohntsYXThQTrZdhcIGFZa9xTtL8LHi8FCEZz1aXWDchZjkQZWGDNjKIZAyY081Biap
pIqkKR3o15xBHpiQ46uhmMx9CbgdYUxjrosk855zJ56WSdXblAlFdGkORKhiRuQUo1fsbodalqi6
+uwL0aI+O1yFenPa7HC8pDdeqJjXFqLolQlW5FILOvFL87MMNUuPbq0N/b2XBe1VJofgPJGxvDUK
gOHkA0ye0n6LMgUWZFxvU6bbdVeIgr7poN6g1zddYBntMm/ifDt2IrltmHHpEmc01RCWbqukvfPb
CY0kHrC9mEWFTV89BU5muZEfsGKxEdwzkSpuKpzunK2cBVsCFHLtlzH73zz71TYET8MTKb4LIjW+
1XZDK3Dhk9/wnZjTSD3TitY7szE6rKiW4FtC33LX6sowLhUHU+VlSKaqvsyzshwWosoLuSkzysho
xCqgtWOV3GUpynisAc42COeMHEpYd4QLvKB4bRfqxFalKkW1Vyc4O5JTgyQWENWU5JBUwumdNKCU
aehoNG01VwH3vGf8y69Waj6kcKqXhpf7LrvCZEW540eth/BR1dEDRcL6OvY0pAfz2eIIMkTTOUiT
G/ZQeFcsykRKa2s/MIH3Z0YuMQuUgkJKnFVXvqe5HfLtXwH0nmupKvpNPTi/ysFQHnyG3j3UoSpY
yTovoU5Ww9wt1awFdJV8C1qjXethma3MZlaCE/VxIv7nYxVUp+ukskBT4sY8O7eY33RyRI1WlPDJ
yrXKKNlraXdvAnN1fZPTrWNRyP+87nqsci9otqgGWK+5df3+cn5Vqhr6IC5XN/Ku1MstJ4BhXXqW
eqLd8tEOTOUeUyIINpp7BE4eVpan6XdRmx4+9I/XIv3otT+HhiK9UicaUSSgZE17Up+RenOi7KnH
fX67x6r3wrFNyzQELfEP3QNLNBMxGxWRF75xI1vyTwqfOunnVzn2UHmFcw1bpfF5GFxnEPfSGik9
mNd2SBfNMAxnHBaaERUn3t+xGzIQ8kKkojRH/tf79xcPbQbwAjFv35d4OPr8ybTzp89v59Q1Dro7
oURxz2itXE1vLiaz2hp2ekKVfPTj4PvTeDl8HlAE3t+H40R2X+lN5RYsYBdwA/S9nmdUy7s+/Boo
tFqg/6pXPkr5VYGWdUc21qnWzsehhwFIUkdl/DmcXw5aOwYoIoFpvnR9DY1dkzewwrS4PE/gtuzi
wslWf/pcuZ5l4x3XJTGHh2OvnLXZs03ETbOBWcocb6xAs07MJx+/RUEPHWQk9R39o4bC8bVmquKk
xAIFHasu8nBJXMe5BfPqxKd45ErcxKwxMTX50Yru1GE4jaOdY4O3AQIr9ZkYrbuiih4+f2xHXhNM
Bx3YgpzbxMbcwXozQ5pFGsNGsXI0m+q6Sp4VG9JcjAWt9E7gA/SPzcYZH/F/lzpoNnJQNedQFFJ4
0FWujMzwZ5VpQ/Kc05F21GXT/ShpTEuKoFjGDEp8agXu1WTfusYCirGIFtBWrzlLp5WgCpYasJQl
Yvp9IwYyHHDwXngJm0GjzAQGGkrGbK6adaI3UbO3umS47POWMhaWClywlB0WvRlOJ270Fc7xvuFI
K5PivsoA0NCHHgy/JJkU4cCPIN0qaB6dNFOJ37a/jIRqP6fYWvft7FiBVfytIkZyA2KGg9Ng7kwi
d0JJe0YrixhO/33qsTuCggmdLP2C1+Ri8jhdpnlcouDsKTqEwiK5KRIgzvsc/HFHBrISKe1yMHLD
pcGFdq4h/orrRCvO8dZ5bKBliGLHWw7M1yuHeHIizYeVQUvV4WnpCptHfLXfrZmZ/MffGsg8wC7w
8WzW/YNvzUu7kjbsyHOJlPq80xyx460Prh9V5E8Mnujdzy/4sfOLLx+VliQcB1v/YeeXuI+u6/FV
uI7dGITjoWcr4WKcm6Jotp7tN+cB9Zc7g0Cws8+vfGT40tYGKECgHOhN62CWr/yxU4LWzAjmGsev
ndlrTyVF3zsyIKOXzy915Cbp8jIbceDhf4c9dJojbDrHNnPTrqI0SlZKRc2mBcgeZdXOrOPQXtZ0
2cZFr1O5+/ziR+6TfZUwaYghkaDZ/H76sGK/5eyZZS7CYbBbfXbnD3NIWTRWf7wNMOZJSgPaS9Sp
PCSZchCsfTLZZj6L/TiOCIZ1e2gZRUL88WfKdgPBFMIoZBgfohiLOs9bPIsJzUUcM1CxQKtEV30v
zQ2nz59/+gANvEMa+xsDQ708XLb8MCkyA+eMS29duCTlZTmNBAq7dSLiU2GxHyd7LsbWhq0BOAv9
UAKInFwLzDblzhTjLhDKI8lPP6NB3Pm9eWIPMo/l93Mgl0KfA7BGZ85/DTp8s64gTw/HTKEbiz1q
LSiYOLlMFlbSTYtpDspJ9FO70eNXdNiKOrMA7hCQoyDOtQFIxW6pdaDPiud8RIdc4fpskWsvglY/
//NXx8Yb/jG7Dq54MMYl8AGC7awY7my7H5POBfVyFZrqict83DCCWSYM0hC2xe7jEP/R2eoQhvzR
bqfoc9ZiZuyKgRXx85v5OItwFYhLGjMzNopD/BHhM0MWRVrsVoJjLcc9cO3tLyszb5AL01Wzp6UY
8xOzpH7oniNF+HXisKTE7A9+5f304aUT4RoBqipHEhHZAx5hrStQbA8Orbopo5NVjw4JHmRRxXiB
J6eg9q1a22Yo/V1CM2mDzeduGmX5BcY9wZ0Flt/XbUE553ugjTHvHZ38VL+p5Ylff/TFkKnLF6cB
gTl8MfQlg4TyZuJSosrW0ehEe2Wg2PH5i/k4w/KI0FUim3f0mUDz/hGlWGvMzM8TF3E9kL+8c1Wg
H7b1x3Sn+VU4Jntb5iEMcAevQmKCy4oyYyIaCkE32wt2g6kOm8/v5tgMBO0FPaLNoZxn9/5upkjV
YQUrMQoCPL6dxTJFthZxFXXynSiMP99Fc2ZEJsqSMcePH55QiZU0O1QXMWdH7+f87KrQvEkr7/Hz
uzo2eGxGOzT5mZB1+BnjAMi0KWfwJKG0r+PZ86158icV13xT+dL+0SeEV6NiqU8sVcfmPISk0HRZ
fD8eeqifqIFAVO76vg4HVCGcxN8U0UMRTbdM1yeuduyD59ij87FzsvygFiRnFB0ZqYAuZtR4C6fG
uul1As8+f5ivhK/DpYOHaAGV1JDZHx74nVYfWszPsWu3vfoQBmq+UVAcL7xIdAkFequ/jzQ7xyfW
dFflmMWXMrHENrARdk3kQ9FdioqVVkKCIPqEpmyLZerEbkQ7+uQtTtiMTCHZ/7z/kCuvViUgRFab
waBW2JTPWuPkS6Ql9S607Md2oDphFQGVzEyED3Hf1TvQK08Bbd3JnIPN+hTPENrdhTkqBdRg7uPz
B3lkrNHYYgtqWQJf3OGCmFj8hnBgu4178Wcxac1GLVBUeQlN7PH582sdeRzaq9CQTAeUsofbGJ1g
V9IcGrb2nvZTpeCwSqX6XI9J5lpOFpF/ZDYndhhHBp2mUbZnR8OK9WGLDahtHCo/5/Yi+TUIfYJu
ad1TzKymhYDkcl9WfbmiJdu5f36vmjYj4tjZaB9IgYbioDmy69zlrHZJfFaFPDe5QZbsY/33H0Zb
+ie+tmNvki0bZQBd4/RrzI/izWaKsdI3tVHmrqL65XLUOlqTmWhuevJE3dTkIP35HR5Zc7hB9lDY
sRGuHjL4Uq/CMZ7zaIfOR8Jt4N5Vy7xcCWRx/8qlgG/hTWXDCDXq/a0VlhE2acYRTXPy7FomJUFo
FhzysNW0E9PXsW8U1hefp8G08kEH3KGLySYqA26dtncE5r5IWd4lmP8WoY9Zl7zIPz4cMYFhutCh
mqIjPxyA2kDBXa+nzJ2gPWG26b9UbQUpAmz+5+/ryMSMthhKHcEfBjaO+X2++T6KiSAs1eMImPjy
0R+GrT2Vd59fQgr+jINZ+d015m/0zTUcJYojA5+9i6pXWxhhWOxrWcsvemuSz5z0WC19ldShvipW
YGz8+7yvLBQDNGxau4op/rVIokBXL3PsvmtFaNoaekbihqKp9pNhBDe64w/LbCT8yCvUbJvWKDQ4
3Y5LtHDeLpDYsSd1GK6lNgeFR/TwvkxOiuIi03BZ5mldbUHKeQ4HqMG/ihKV3WE+5y7GYXUVDFaw
1ap63CUSnVYngvSiU6rOBXZ0F+ZxveQJz7Qs6qYL2CeFi0IJ7loPiwPevEQxGPcgzURIgHjUbj5/
vMe+TVZxLK5YKOhT6O+fLqnC8OBMvk20gs/l0DzboEYNoWwgnpNX159yAh4b4ey52exRvkcZf3A9
GYxZKfwxc5symGtOlwCEd32Tndi8fiz5GdRKdUHhjxrBhxQQsnwDUQ1OBuAtvimKsEI4ZP8o43s6
UUDzlGUr9Se/yk4cmcTx61Kl5YlyuD7ckDkFCfNFL6mJ5OP0NRhUXEKVodygdleTNY1zzjilTIn6
jLtylWQohciLZSIv9W4nkfrKqFd2Qm2VjdaAwfZQh/HBFVuMH7SxnOi71KA69QN6IJgv/sppQMGG
nTWtfM271WMiMu1JlgtCxcAANRPJVxG/Bydr8YLwW7uO7GTaFgPpVji6+OfphKG+bqK1RSzoQwkl
6sSrOPbGTSzaloMfgRcyP7I34zdUa5nCMs9ctXke8WUsxl7dxlrTnZjQj81Fb65zuDHqii5NMOdn
ri0TdQmpoV2mQbD+fLgcWxBNgDX0Fei3mYcZOmqpQ4AiEd2l6WQvR0ygHMYf8xgwfFCPJ0xnRy9G
vZIzCyDiD9tes2IyyhLGihKYKSfRadsZxQYZGILKJjzx+I5NBLO1lNUCy96HzW8yjsKMkFK4FehN
vbbgSXjjY55UL02IeSswTzzJj9zjOV2JUxIHWLxUWFvffxdTDRTONtinRUNCUO+ka3t7qnrYV9JY
5UIJXKMoCVMsHPElVL3AHX2UzX4eZhe2b8cbeFPjPdZyRhSGeNLgP3/Txz5b3rOgjET91jmcGPvB
A3EXsM3py+JFOP5DoHe3iaCZ/C9cxwLzwY4SGNphqbjulDEoEOW4nEQLqjnNczYq8HLa6sRCemzb
SnEK95o6/8U6GIeih6TuIcByG4TjQY3Orc9uqlzuI1u7SvLyLk2cE4WKYx/wm0seHu2jyUgQ6qip
q/TD1m/zF7y/KFzNfZV3J84c4tj3y4mUJhnbR87CB+eipreNYhqslGlGH59Io/kFoIWwHMgnS8q3
/nKO3lymzMjrsJwFx4o2y7MqlD+khj8aFFUevZLA+FZHtoy1BbNB0FS3/uSQhQNqa5l6tb0ZrN5+
sCWzJlnxNaoJpR4AjM2lzVz/pfY6mnZAREOhPkV5S6CGxNTOli+0O/JhRhGuW+IFbsFZSxZ7XZ74
mo49BWd26lLi4Ls9bMDCAq3rDJGyOxXTbmombdGoxqMs5Bk108cmHE/hwY+94tmegWPQoth6+NiL
SPPHks2QG4L0QxzTQrR4Df4UYCG9RT0LUz8fMEdukXV9dhs7GHE+nC4dc7SJGRCJO6dMrINqNC+y
gB3aGOXgUittctEhff/8mq96jYNNKNobnYfKEOVoe/B1+cqY0JlNUtdMJ2cZ9C1wqQDMTCZGeRbk
SfJQ6CmxogaSrVedsh2QrJq2E1nzaIm2St8jmT3xo44UMVElUPWZZ23YCvr7GdQf5FR4HSO6njz0
bADJNqjSxKb2YAc7BOgt+FKQT8lk7fhVsBzpySC/NrTV5z/kY4CCDVqIkw31II45MJXf/xAVaYSZ
NmGKbzkStEZmcXMoSJVFYJnJM16XtYN+I8/wWdQAHykia0pKH5Wo3u66F726GUdP/RoQe7DUm0n9
yrY42wY9nxS2CWg1gyO36HJfRhSZTNnd2jCjYI1g0IBAkzUuXCZrPQSttbL9MzB54jYW2XDFsMWJ
MjIQHgO7dfaJan1T2zE+cTA/slbMPG486NbcoT8sHFFui5KaBATXSuLhNsCf6w7mED6GGvkanz/r
Y5dCfYnWADc6y8bBqknTqSzTeVlychGsitKeLT1DEe+dIPEfP7/W63s7/Orn6q/g9MoyeHj8zxQz
gdkVcjiAQgKmioYxjo/J0LZeAVgkI43xTMtV77oZ9P5S1xX/Bi4akcAiKbaQj6u/t5L/xjecwDf8
/Un9L0ngA70BmFZePf/M3wIc/v5vfvMb2MQAmhdsI+XrIc9mKvnNb9BUBxYDFmyq1fNnZbFv+Afg
ANphjkWBqTBbiM2ZQf87ElUAhMCgPmuwfoes/gnA4VWY8OZDY0Myb0wQPlHlpWd++KGpaVConjIp
ZwQklZGzAcNgj+3XqgNVW+2Bb1scjWLWoSDaInEDBHQunCTt0Rs7LEzNQuajUfh7w/HsWFxkCq5s
c1woTeCTOwzqtQqpBsQRrpvtbMgMw3Pp9x2gFCy7kde6XjlxrXtVwvqhZOK3eHqDc/J1aA9hsLIt
ZRHYSr9UOtPO0v3cNGuXMUC1EMcGthX1m/4ayIiRCqjnLdJdRFJr2/B7GCsBdgnnKgybdd84Bpls
qQ0pdynbTGS4fKsJ2wfh9l689GVOt/7vdeLfo+bEqJnTa1in//9hc4sQP/iP5XOVJ2FG3fkla8Jm
3P387//8/Z/+k9Jg/0VHQLVoT8H+eB0GvwePLf6iBj9HCpPZ8ff/83vsCPkXzee5qSmI7Pl7WP0z
duaxSMgBI+f1HMkc/ifwE2deXd8MHgO5IH1aY240mcAbDvd8eNDQw8KXpWhqAaBzAr7LZZbhmguy
stiYmW4Q9uhH9o0TCjCxepgBrsKtueqSwIbZJlp4a14oHs0aw0tu6tltV5veEyv9cF1MODRcq5+k
W1QzSZWDjDwLFdKBrJg4YcD9UNxWjTJE9QLgqCPO7UQJLmMtJ9MzIdVn305lUq5L6EXUWEcMT8u4
NQO2zV2U/aImClsOG5mxiUFqXgVaNFzHgWcslXzolDWWe7GvvDFLF7yCLFopaMWDXTfUsLFyNn86
sWXFstGJ/mxTIfY9+XQ7ZwjZ6A9J2X0DZWo5qzL1mheuglO4MjKHIIEWLxPumpIoPctMCB0dpdgN
3v+wdybLcSPZtv2V+wNIQ99MgWgYZDBIBhuJnMAoUQIcPdzRf/1bYGa+kqh7lZbzGlSVVTJJRKBx
+Dln77UrV0a529X5VmijcyF4F3tba9HL74ILDsDAmW7dCiTjFs9S/La4TsvSZIzqU7NgoSZ7cqKa
aBz1qRr1/BzkAK3goKc3Yx9XD0C66ptOSUBWUzslDpZkE5V8nHpMnIuywOatG22th0va+HdTzudq
XVyQYWbEMSxnGG1TSK2y5uktUPAS37+NC5hh+NKkbmximvjVBrl0TaBaCYpxIWKsIQsvN9rg1lGp
SI8ZLJ8LxfnbDTW0PrBq7X5J0/GY9oG5m9KB7AjhVPW9YbT+nWZzt5BNWsI28wkSxPtKJSSNh9Xk
dRAzVwfzCCKn3qtvctkO2v17hqvrZcYlcTZjBJ21tzcCzYZC/0GGgd0b1s6qBPbepWyfZV+bnxp9
tqFaLWS7Rk7iqDc2iP4Wl0znhj7xaHdTAyVwnu3g3pQiuZusZUq2wSTZbjgDsNoY4jILveaYmy7V
xld/ARKdKyM4Ng0y4V0/67wfpqwCUumBmwQxO5vzXsS9dsS2CfFtNPHdWPrkV+AIrdXtmOIFGFG4
Nf0Zx7qTH1NrCm4bgrnI/5Ku+1gZM5YgpeljQtyGrQFozLKajppryMXaJ0ADghhnKj4D3kacCMTE
jqj953ZANbemMbdR2rhWzPXRxiEEzN2343Z9Xe4SShmTN1Mtte6yc5tePxRtO4tPZqOC7pL9ocM0
htvnsxcn2j0oYBWR/nHtleVwJQYcyIT6neLASo5Fjzr/a+ZosCZDk86urV0mpe5VG88s9EcEhQIn
80ymJDtlfI9QqXl9pmFnAcDkfTg+ic4UGy1I62uVpYgAm+6c9UYKfp7eBbwNhAphzj30RHZH4l7w
eGsPYIbjfS0lGXyw0+Ex6L7RbERmthvMyfCIO4zQb2AhzOJi1gWaqqE3+82MkPxK8/XsUPe6s5mD
6gzc4thlKj5A21FR4NfT5doK33qTKLZ2RxoZkMM9OnMNUygrTRHLqI2X/eTDRSArwlizhb2TwmTT
YQ/ZeMm497vMeTIk6rSs7/twmfv6ZvT1M3QcMxxg7CNmD9JNYrckhxQxm4jGTXZxpSKVOdWVXjXq
G5OAk76Y8XMr8/GCnmpxX7mDf5MNtWKAQE8KMPxwa/QUZZhHAYIDdd3b7nISOOD3ha2vhh5V7AiA
Aj2r8VtGjoFWSGwaGyiwzzUsh4ja82Zp5DXh6nHUmOnAzqOW+zaucNS4mn6N+Wq8IaQDnqGqvwSs
tvtKGP5WQK7Y1bLLIkgIijaI2dKmQDtcDIN2mZXCIEt3Zb97yUuNAZMeciroK88E4QbQUAooG5/G
rB0v9DLpHrNeMsp1R22fyOl7v0bbkog5bzs5Gg+DYcYvVu6QSzLFoEfdzCYBXqNRc+jdekSPVdoU
gKTf7YJAvsfLINxr+ty+9GNAI5NGSGgPMHcvljXuuVQC86ddcle4i3eaVVshR84XkW39VnTnAAfl
U0AvHZAH/XTevelpIan9C4G6dR4uk8g/N15R7oyeqWUsQPhj3Qv29TKQUTzG+ic8u8h7yYKIagbV
p8o3iRZuEeGXVrnmofYVsQiTBgMgefKSttQjI2j7XaIW90SaBnSifupy49IhDe0Y5FApQNtiQyo6
AZQW7iQuzRaVL/5bPHpOZ9cRwECLDE+MgkuZrhapBrqnR5LP3iP39VKTCfjiJumJle21p67R1Sfu
uIqYh35srnRLnt04q++mpdNPFmrpzSovJbmY28DGRY4zNcLYaF+YpowBF9raQcZe9s1SdvmtL1en
ZmqV5JV28UjMLlr1y2plq0XZ3DobqKzGYw3+/JziVn2b/D7ZNkEL8jQ2X7Sg/y5ElXymH4HPY66I
B7CdR4idpI0uCtWwRQrBYLDOLXMbPybS3k9W9kIO5ldyEZ39UttdSELCEFli/gwmM2AmUZsbz5Ov
bYksebD0A8DxHHyB2XxLCD0J80yrUVta2QVOvqqOzGW2t4sbG7eFciWxeGN+VxnuqUq66lgust/S
atDnkHgg0YEAlti7FEyTUzKDOmpKYLFZSljQhq0U+wtQ57A70XZceEa2bFZgexsG6+KaO9hmU6CE
UWdLBeFes7ZpFYtXM88fNNOtNxZwhpfU9MRFLXzvmzTkuR+M7zBSGPgAywg077kqDH3TOvC3p1z3
LoM5Xo6N3hNmYLXPdbLQKQv6y7HKY9bOptkO0ErpXwwWLfG5PFhDc3BmUNaZazyKcc6PBfd8WAmX
mGMJjcDMujRq9GxPykJzWXfTvb3gijVIGMAxDs84zZa3DsRYREpTfR/7pHYJ0KfQgEtSIJgsDFvH
BdQyV6rcIcsuQ6n5X+PE/Gy0Sfyst451g7qZ1qfv3LUG4Z+m85XgVOMgIO9uG4CNV9Dh66u+Nb95
5Yj913hT5D6nm56PFBmVGi98WDihsvE2i5YxyQAres+OxTvjdk82aTFmO53d441ZefGtjOtLyUVn
7rBHgHNKZ2VHKNO5RUkv3swYxjfSyIyT1WSPU96455iuz36l4PShZ1b1uU/7OsoIGPUGl29HUKzN
K/2otcplPLw8dTBW181ma1Q3RL/i6RmDK6Y63x2RXLRmiWBT02/iUd0shQiLtCOmQXlh1pQvssAm
t6jpYcTY2RjdTadVUAlYT/nDUFKI2o7muc/ZA/aYB1c/sOMX2DkdSzirB9B2jhUkqqNbthWoYBma
s0dDTMvL5RZGQ/5n+/2/hd8/FH6mBXD0d4Xf6dv4P8+1zH8s+f76pb9LPuMP3DaIsdchFdK61ZH1
N/CS+D3i2/DP0/F1HNtlkPJ3w4Q4P0o+tLkuCi16I5RqfxV9tk6cX0AvZQUVIqvkD/6bou9DyUds
PRUn01QqP3owH9vRxoCTS9eT+jD4REVFeZU4Nxar3em99f7Dqbn9s5D8EX35S4efY+HQWXs0FHy/
iEkGpWtL6xvVwbNG47QMs3EiAiF4mjkDR/KVgu3vj/fLnIpmFEhQIgDx7CDP+dBqlxrOisbXOV5J
8Hs46g1FZzYtxqmDlXKouti1thZbuwcsNOY/DMl+GS6s1Tx9bFpJLprXj42oVtPVVCtZHRaSl99o
USs3LPDQHGdjmc6YjoOnGObeP3zl/+UU49fBsOauQae/zAA7xu+SHhNBByUVN0CC7m2oSgH/XMjp
NtGBmv7+HP9yQBoP6OK4idwAtfxHT0OmaxPZRTK4SMk/uvJ80iFQQwfb0re0Fyse3OffH+9X1SI9
CrRP2I2R3jK3+dC2BvumL0k8gd+rJwa2SHeUebMsLWkX/miT7jf3wjj5BRpzb86Nczs41VPVNN7I
Oplj9U4gBp+72YRhIgenH0IyoRWorWD6PJv+P9wFoGg/PmBwqlHZvdvGEFJ9bLNjiCZou+z6C8dj
rAKF3XTiK5UUertLaNFtyjYxxkujTuciCfHcwoEGAnQmYkleUNC77qVQtCHKuXFeE0tJN8QKwL2k
YjaZJWycEy0BksMHnQSnLdEKxqk0dc5Dm4O12fRURmyepTCRFJmLv2ucyThp0tPktvd08m+1eTob
HXSjWAR0FBfJoPWLP1gE4blygQLCW9jMrqS1titYJVxYYkMeXBCSpH0i2i8gx1yaklsuzlrakGBu
yNUl1Tk1DMbdTC/WgHKRTdcdWXz2HZTC8QjloBCRi0YlpFtqszNZFwI5k9AWToOabrWxm26DvJU+
4W8tGXSZ2UAa160DcuiujaaBzTdy2eFWV6qmpUB8gYgmPQu2mSGdV1/q07mWhWGG5RA3z1baTWet
1fAvdQQaiUU4r2QUm9WhmoPpmb2L2UNmMmrk+jRmzr0t+aYguZi1MpFhG1aJ+MnM8lxuen90Xoue
80igDOdNkirQB1y0xW+DJ9q+zqurudMZxnawba3RsXZzLTo/CiYNNLoa4un8572aZqTORaklxv5a
5JN6K7KaggamavNM2g4qBTUOxRJpFNLpJaZCUR7yVmvLLmTE6PfbzjbTT+kwBk8+gW4EnOU9xNpy
trlPhsq1X4EzwfpPGh5+Mn2OwSyDp6YgcIeoQ8Gdwc5HIxNnqq8kPvoiBBQw3dLQIE5jIPBAUCWq
5pkUVVo5SZ0v7W7oJRcpSMF/sS2k4zY263cdsdaHflIDCl3Pvw1LN7LAw29TeECbwIeyErVVoJ/e
/50ujquoBITIurGkFxrf9S71umEzJkGw61vFDQxfzsdWn9M0RGkfx1eGGvQmGtTYb/J28gPwn54h
rbBjntaHXUGlf+pawgagPpW5Od03cOaIBYvrCchEAfEtjC2NX6gKYeiH0eg8cERJqVXppVKd0PYz
QbXEvDCkJQmrqbD7pMAJMGykgFiO5hLMzyjExrdhhr4JJEgt4nacNXP8pDj96V5V1bBXZlqNsPfy
mqJ10KJaz0UI39PhPKuHxorT7SToicRwUXbE2UVt2k6H0WrtXeNn1okQnD7C9XcR4xEHClpPD27J
VjRtAEW54P1PtpO7kcIc/BnNUIsrcnbDbp6MG81Nu/OYtioJu3hwXjo7D2zuLzWSORKI6WogvOPC
9uukDFE41/DT6+Xkyz55axXLplsK77ISqXtCMES/qScrkMy9seSCT2teN+L8NZ5k6d4CkRJroLQ+
ERtubsIP426iYWgPiuAqz4ufrEp11cbQ7EeGJxqtiPa1MrzshKrRsS/a0WLJRnTHTSf1gVtqzmnW
pQb/h6iCfjrzmuNeNgFqkKStEUY5LoSTzKprnh2U6k8Af/ss9BK/dEJnGKbzMqXx05Syt2hso3me
VT4VFPrj61RTeGcUKFclmSQPIPEy5vsLD9Z7qzbW6RAIxuIHv1lJIwHhXxteo/WDS1OAPkG1UXyN
ZGdQzjswKxY9+ITqyHgppaahjkjt3j9YJY26MTIaNe0sqjhYe3T0vyzJ4LioRvPLImjiI/kryS2I
tPSQ+MGDB4Tlqejk61xO6+ovjCdVBv0m6zlPU5CxzjuNIQDANOZLr8U9wSvpqF83wejdA0XOvY0Y
xoNj9dqwFpJGxHPpgaCqpb8LKrO6mVYrAukk5lOZQq+tJ0UvaSiJ+LBns4ViQV99CEsrrk6Vp9lf
CsPi3294Y8lHJyU47kvgj0KGbdvE9W7xwSFSFNOGpSOaa8eyED2nrqSrtXRO8nnGwHYh7MqHyGXp
m4yvtPeILcojEuvUcz357EUacp6O1ii0KDcGLmtLG2crCmWzWNhFIk9I0+fDTLLwCfYIr4WyzsqN
VrjqTS/IeqFzzvIGXo+bpgUYelYJlKFkIl4VxQD5JZskrSnszIC1tHVN1vQs4O8MJp/G7UhSUiOX
JiqKgHUQ1i+fyfMRtIjG5h+kecUtOFnknbtFI8pNYuas93Kg5fre0iYqXSGLQMdwDJpCizIfR0KY
8TIhKtkDOAmQh2fJoYu392be4zTOyCCJF/t1mZE1RO9LoJeuwEoPiBa3PvlA6S0BvRjl+2a0j2Pf
63uvcBiySPLB3irYck1oWJI7wqS1/eoVvB9ht7FOl3gG5GYmiSUF7oKqgIwo6pr9nx/LqBxZ7KmX
2UnEmsbry5Os9m0h5cUA5eu2g2j6UPpjwBiiqOZLczTRI4X9XNrTteHCfo50GdTPo9k2JJw4A59a
lA3fdRwWDllJIqmwqzeF4m3h0pwqKXYxv9Ck9HW4mmQY2e5ln6uMMMbWme9jrXae3dRgYZ2llh3H
Rk4EPhZ9pnhlGMnD6C0A4QhRdY/2gh2FddEz7ota0y+bPtW+d7JlJNWPAQgNnmJjIzQveAKkxm3B
hJY3eYuaFeckPULSpNYYRunZYH+SSaxnlEIboplDanfUg5fhhSlZqkhl5YoSnchl6kvuuEJxGTWD
gU/YmYsOKNpRSL+2hU+D54mmA3JEzhNby3vXElp/P0CsB+YrxjRJ/XOR47zjVdUEi0XTN6HjvptB
zSXGY+azW07209g5IUKQ6QxJyQFubTO5jYtSbIjRIWTKnc09warsQTwz1UGLyfRkkWsWCS2dt/yn
3Uy2gxglW5prLn97BneXHvIh1T5PWiAugXau3buUVw9aJ4JmXRrYk6ftUGM4fI/W3VQIIhH2B1f2
rOKoLa07kJViY8mEyDQ9MTZyMejmTFN7qAfY30lXGGeC9uKaWC105tkgRWjk7Eg6t8y/a8J2dv5Q
xxfBUpci7JhPbHgCx4hV4Xsl2+9aMd8Ekz0euK/ZGPStTt5wo9845TxsBmClLklopHo57Za9cXw/
uf28y3iJbrI2HbcTeS10u+3riUbeHVeb93I1FZe8+aBYlzntGs3qIB662yQorukKg1LlVN3oc5M8
NprbP8vatE71UGZ1BDmEDeTUQporYPgMt1ZpnNn5QbrUYOU6LsnAljXgFYB9F2SIsCtvtGPYUdny
zWldLghk6STfoW0Y002JNns1P2tDE2m8gRUcPaCsrEc6KwTvK1bDLnvvcmkH15pb8nLzgpu0TFlt
hCu5I5dhlbvFSFnV7ZyPmYgGtt2b35dRa5X046QXjZFHweHQWMB+9IvdbxnMjHAsq7lonPdN/zDR
HZTrxvf3x/ml+uFA6BPoZVD2445Zy8cfJNuAHLs+q7vmoqhWxmuP2P2hVZIBBlh5+Oj2Wrq8L4e/
P+4vpf/6BbGTMGinK/mLSZOSvLCyemouQI27r51W0otXkKV3Iyk2UCHLaj67tLBZKYZ1l/v7o68C
2A9nFwHMqrMOXD7ER/PRrDK6J4aLr8uJKUAWX5oP/rrqZp5ite/wHmKmaSRlybrzBkzE4v7+Ef7b
sfuHjh2NFp9e2f8t1ThUb+L1Z43GX7/zV8POt/8AzsDeEoQCNqsf+nW+T0AN2iIXLoaP19uklfd3
v874w8PWBr6Hct8GaMMD97dIw/vD4wfrrwV/yaL+Rb/OfsfZ/HRzoSTnU0Dgttjhoen/+ZGioE/F
ksKKgVc8bay2KF4dqqMEhLBuNiHZcUALZzUvkWJXOEZ5YhpHN5UlqCZSKyMDmOo21sXw5vVGebPE
U/USwE+rITbmBDnzW+VmquNuV1ZLBZIfOYTuGuaNFKPbreu9db0YBW76PCuTcquCAt+I6997YIXO
cuqHG314LRnXYmRI86du0OVzTZCpxtJWVMs+15vpVQEMnxgyavMC/zUx4w0eGwhOVucRP924bf4l
hTOcwJlbc+FmxlDb2pzFIUftoHBrBT14MIAru15nY7VxJK0ichlQt0aSkbsRZtRS+5aUPlDgaZwe
rcwb/C0IIrGy2wrXinItr782qmmea3I6T72aCWe1yIVOAjV+hZlbPdudcIpo8BPCA8e8vZuJpHg1
U2JJmT6Tic4Ub+jXoAKm59Ek/PG0OFN96wAawMPlT60MZwhB+4Ih4sm3yunOLqx3+DcRwvXB80bY
wm1OvVf1eHfseT+awrtdhb/0RKzy6wQHLbSm0r9FdtccYihA99Y8qo1QSm3tcbYIYm1Iu6y0vLok
nMPbZPPSX/nTKOLDooz2ct2l5SFB7kESCqf1jr5emlUkUSI/MUzv73s75z3eG+MCx3gwPgsvjz93
WjMdMCC126oKtOO4mFnYMTGCwzvbSHWYQC2J0X8qQP+0kROU8jjGsr1CBzR8DyTg1pBZmUaKYGGv
OY9VsW1afLREcgUAOxFlD9eFNkmY/W6fv7ZzVmwT3sTOPhElW0gzG9UL4FHk8mNM9UGqhpXcVsiA
jQseF3FOm9z6ZCaluAsWh6PRDJD3RmNmtA9S+8oA5k4UXF/TXbBI7A5nBuFmN7QXI9Kdc5KWhDuW
2fSsVYm8JEgk+DbK0ZM7lwm1zVYbJOV2bNvgHGQuDGtFIa59pl/j3qYgXpkyMmyuGPIt+VfIQ5i7
+9TMt4m+lKS+dwZbKaPiXRfkj6Oh0lsPVdO1Mub00pPmwGa7HttjGlf2RoOvWZIrktUPvsVuCLxP
Dfqm5edGndjX7WD35DwSe3fKKo9UnXAsecqhrAJDziDzEv+w0pfQuDeXpHLr/E9NIvmfWKo5c8+q
Dia9oOmmQ2YNTaV1y0U59mCmByICzvM4WPNl6qQZVbl7a/gZuXS2By7DondHLym4nwqenq0ikeE5
pi0RGkU8FBuvtwMV5Y0J57tUzn3fO5BZZ2F0TDtnBCmV0E92U07HzmFWZ7eZEyoSLiNwq0hu4iHH
f8TUXPK8nGM16d7KqS0ep3i0yqPbd3p2661zxgC409LrTCXVWMJiIwfcOZmEbl+MvXwCLzzeaey2
8w3RkePBksMleGP3mphyuS+73NwU0+pV64kuaWvfPBDu24Y1Lmfw1Kq4GyXzcMaHE7jZTOxiFKFb
r+FCWm4QYtZgg9umJ7J5w77s2C134jhk2N8Ff8nSIDR7cbsNhPnsxrB4nQxFRGaG/aq+MnxD8WcQ
fE6tsp9S27IPsZI1fYJyIs7AVzds+5+DvknISrGCbT0O2nW2GPFFsq7Wc69/qoyuCeOEGjuf36Qi
KGbhHMadfpUJs5sRE6zwdZU+TtY6r83qJ9+bvQNpNV8drhjdJvOs0/jbxDgJEkveuGOW3XZt9RlW
NRkJ85UnZn1X6vU9me4wySaPmbdOHrE+5sPGrApSqfqp8S9oOVHJuxVE6UHRPVhS95pEEXUpLXXV
Id7fAQcf9qQC2BtDzYBr8GvpGy+geykTjNJ8vWZ5TlFYXQfTaO+gSoUmt9GVy9U+6ok0Qx0b41kn
b3KvOZW2t9HcR91Mm2qmwYwPpDbo9FP43rXzTAsQmB31vuiKuxxe8Y0byDevXoslkRhXSxm0xIGM
fhk19L3XZbZFVuJz+z14tAY36C5rsLSOSZtHsU93k/lUEMAOStmQjzQY+ojUVnUiMPHOkVrLIwHE
RQ6DOpUyLyPJYOceUU9855gxcSyk36Ag1ueNxWUKYn3coN5IX4spfgXT1d6ZFIu3JrOGKyGVdXZF
UN33I/3rznIvlVdWMM24dehQfUJih4lT47/SbIojuCcUUrn3daQ/fva1wIsWQkR31rzQMCXq+Lur
aOIs41b1S38cO6TzdEOUfWKN0Y5ZJ4CLt2nZnp0iLTatx5DY8morcmKz2QeTSr/apGWRuFIrFXl5
f+YmLE4BVfhttiKS3cr1tsJd1Aamwa1nE1pOYIY8lItl3RbQLTYatfCNAyfMGaS7bQ0tvwcYbCJY
8XAMwVXf0XfJDe6MlOYA+4I1adqrduiqwHKjN9/TKRJXKKODS0eN80UF6v/gdrwiSWdxD1rBtPbP
Qui/++R/2CfjMfntYHvzrXglp+bbj4PtP3/n77k2E2r09cygbY9MTvaj/5lrO394WHiAuv5/sf/f
WubgD/ygaJgBGODyslafyN/bZP8Pm6EwCmjX+Svj8V9skwHtfajBAoo/ZswQ1+A/sFn/MPzNsyHN
jAV454z+8DPbpqrZuI01klywlHUEY77sdk073yId4vWOuCJidx+gb9ObHZzkCpY1YSOfY9GXpKFU
dNxFoI/fps7VyEtIswjiKLLkpGNTomk8asWLrRE5aqFC3lVsIfezpSdbOeEzCzmJqEVLx7nP6PId
wSEvpyJzujH0exLcPMKJ7CjOSnkJjSzf9DXiXM0rEE6msg2ZoklUvqwtbslTrU1Oth/5cCa7Y7c5
EBkQH2pNducKI9ulVOIl81rtsyhKYkDayg3tdqr2aHKRYSWNFZIs29wsE3Gz5aTu2N2+OThUwyrm
m0Kzv7NNdJsBi/YGJbMWZgmZFXqSf0e2LcZQD7qathGGNKcRZOW0XUN4OEdPB/POtSY9FF533dUt
/ErTvEM++ICM5dqI0bykU3XPgMw4TiPhE0VeISL3kauafnms5/Jo+83nGOlVBOtlumSZfgnc+OAS
PhxiWLpD0vhCrBBd/7q+nzJtgblfgRq30hSRY9NTDJCkjboMpU/wMFnxFtEareLYXT9CG7oOfzpo
J2vvLZ5OYIem7YhcrO+Z1BVP9dzbT8ZE0pJVoTmi+WTtwExNYdXBs08RbquluSWEkIxbdK/rFue1
tg350AR40FMR0ypdWXEjOdq3BZLv2F/IDnK69mYeUvmZjLUHV4l6X08MMng/JkeXgKbtAjjrgkga
VMqF/1gsjcZ70xofEztGaFzWinA0EjvuzCDuv2p6K6vIa3XrjlRy61SihTI2o5lOflin7bIt0ure
0oxpa8kKbLVZW2eKrWCnfKYalpW6EX1OyiMBCzwtiJYYyol2KlxuMhuSxjDCRFAMZshTmKwNbs1G
a+qv1tzdfjdKzXn07FFc2aWrv9h88Y2aO+yw1ENi43Au653hy5ikDSTLVyNywO5QZ0RlO07Wzd+h
Zi8awTdkXH+fA2+8Lkxppcgd7ZzECmFJtpZJ1JSZcf/fhsi7y+TPhf5rDdxFzudviairHxftd8XB
/90OeaxE9+3tf+671+6b+uX3/lrrXTxajL+gYbF6v6/pf6/1hmf+gbpp9REi/qDh9R/Pl2fgaLGB
ZkDbMtZWyV8LveGTAAxPZnV9oXX3zH+V2Gv9vM6vRzSQyay8Ec9F4/OxHUJenayMMXe++QaxX8HW
bOwGEbDeDGJ5cqhH8leWZUftqpamyLpnIeNiwhIS61+SCgcHA1pzyhFVps5Mtz7QKkpEmCzqunBK
1BFhnU9O88WBg4GaWHPdImOYirfX+OZNLBnnAi5L8QratIm/WkRqu6cEIwTLbGnQ3ygiLByyxI2i
s/JvEtAteQOTxSnLo+HNLR85KUtjvjJLq8q+a2pA3h390OH6X4RXP3dhbZQ5gYkVY6XVcfloTP7c
MiJ3TwCQTP1v8VhXWXvRlXZhXxSMaqUH4TfpBAhd0RTie6Gjb453vz/8B/cnxwffBc4a2yBvKmyC
vPV/7AIvGTMcV3fFG3RGi25rV0P4XOesptZmOzmNlLwbmXaJTRiQrS1NdTva1qxM9oeLO1qYFtJK
EQHEO0UaJ7p3LT/7/Yf8WchksxlZvancQmSo4FRdBXc/fsYpFZqZkq725kLUAf6VwBT22l3h23gX
wkp2rvtClm78T3DED9dmPS7bKA+9K75Yuo4fjtv0c+2RBuW/JTP3HKoNnUEa/mVCUJCsZaIXNxVd
dIp5uGs4y8Pff+2fW9Xr18btRQMUT+470PhDgz5xBqHpU2q9sdvwSIN3RmiErzxIGsv2IrziJDSj
Nq6tvJ37+1zpOv00OpAFJ+XffhJ0gat71AePawUfkdMpjXkylnT5Zrsjj9xuNlziIHaOHClitsKP
bfdlNfigrFZAc9wXyixwwdtB1HozHn7/YViefujgc1qcNXABY/TqxTN/YdriC6Ujmlfx1zhYGKDu
6xbtICO3uFTBvJ9p5nOL/P6QH8gA6zFBs/CU8KAik/xFrpjQMnOCptO+pEJ6pUYsULo+EOVUpwpU
4AgSwI5EqWa6vBNWa06EI/S0vy8blxyISjNkdR+UxARWm9appXku2caqL7//mD9PVtjrM82xkVWC
MWYNx5H483PSjzHSqnaZvkyyk9wEep/rXB99Gi1HC+m/YNtqTJp1PDTdWK//I/Ah/MP1+eVkGdQc
qA51OK+0TFjafv4YfmuqblZu/aUqiAdmBs/qtSAmm/UOjoIVO6z7KkGq9FpismFFlaQRGs4FSY4a
3QwKYet95Z9TfqsSSzFcgXpqqMR/f7reoUT/adev54uT5JloQOl0MI/60K6frLEiKWCxviDYczVy
dztwNf1tu3SiqaKxnVs+nOaVAz+r5xba08bPl1m7H5smPqhAFhBHyIvR56sybdGshoioXPJPe5JK
irNbBslS4pmggjcjU8tmoyJeJSj4q7mIaWD+w2NqUCb+9GgwI2asxWALLryLRO7DisGdWYE8H5oX
z6mdzME2AJurDcmwQcYRGQvjV7RN85+rZ9Hb/Kx/X04aI/b5EUNvy21pWVAp/NMzZH9cxQF5sxlB
G43bfH12P9wW+ZSrMk5JEm4kT1G7tUg9tq9NI7XmK0v1M6eDtmOxoIaZZsLeepwdxL2x4I/uOWlJ
6bmQJfGVT1LrlXvyhbtuECYbIlSwz3tnvTy1ImAnp0NEgs2ZOIN8eVoKNx/psRfF+tISnH0uUF0F
Kf/QmiU7Eb+k5otDy8kwkIRq0ROyAfB2WiQvef167TCyCTYY7fvhEY1qCFLwp5HLyb7e0PnkQqvW
vUHXOGX+Oil39eQGgzSGe9uql+4oZc6+uyCdi1AdMnJLuPQ2L9dnZCWx/TToA1bIrecn7DOGtqrZ
ovz+Zv+4anL20VqDEHk3MaMx+fmhtPDWJgaSmBckAwrh3WTqXkO7us7q4rD6EVkofn/Ej6uR6bEW
mcZ7p4F398cjKknbcyyt8dla+vVmHHt7Xf6gTpG/tXMHTKAvQFcXbsLR7DuVXL83M+Q/POXrdvan
h8LC0m16q2/bROPLLvnnb77g8Wo1csyeSiTIHZLEune0bwTktivVBQSJscU/VYvbAQ8YK06TOnWy
TfzOhMGGjnssBjQmCdG6se/eTxaF4BwqZsjDufM1XUStg5ftipsIfVqGTgTNgB3TAOFhT3Xuw3pI
2V0c4izv1id/wC19A3Lfw0Vl5dKahv3vT/zHdc23eEGx3eBb820toA4/f+OcVnc1tsp7xN2ms4l1
pKSRbA4gCMaQRBDbvkiNceK2nfIA1AjCkfedrfb/2DuP5biRNW3fy7/HBLxZ/JtCWXojsiltEKSo
gXcJJDKBq58HKvacFvtEK2bWc+JEK0SWCkAizWde43frlHYAWtrJY6L9dUrbfb7Qoseq01m3yH4Z
TGvfVwBg88PizZjmbhNVrzG1BY6F1RlYPcvonx/pk5Q3PVvMBzg22dV4gxQxP23VgJfrpS0a+ykc
M4e1NVIsWbmDhgP682Md26Y5c28JDViWOHvluqWIDtrmq5FZhPGW9tYftT34uFcAZoF7zBWG4f2m
n1Xr3yS95lM5mEy+hsYP1ms4xwsHjJOYHMienBc87m8e7VOUyaNBF3Fti6UCuJJ479e3NerSCirZ
zk9OCiASOT/RM7XATuXt99EMS7vZzFRslmeYT+v5WButxQvRfo3h+G6pfWtMwaoaUj0RpQqGQwUF
tpwXzrSwmzS5ETHFXESi191Nsm0ec7tTbGsjEQkXzHFj5W/kWBZDQYeNoRixADfG2AP4xZIAbIhq
XHwen3UrLBFa+O/E9t9kQZ/WKGrPEG6JtFG7wXaQdPHXMaC9CU3R740vUx3gK7w/h7d2BpmtjMks
s7T53bbw6ThaL4kPk4m47yrwS9T06yXNoiVq7XTwZZAAQl/xuxqZUJz9jA/eTxiR7RKFOsGw8Stn
ZsCrKWkIWdj0GCUldDXeBT6Vm2KfjG7IZsCCnB5E1fIpXQMqfgB0y0H18drSHv6p2ugqbFgrrKL1
daTYIjL0RkGjhurXXETTg9lSVsoPXllyNiFSsOap/zzaEMp5uL9EPjw8NWCHTcJCPuPvGRXh4GCk
pp6/ZOCTgTSNsnS6GAvyBNc9e3EFigQZ9ctwgytHVGR4bmJRf4HApaO9TUe0Y1yKtDbca+qStPV7
1er0u5lX5lEl0vW3Jc641btbVIt4qFu/Fq+KloW6dSfL1MsW59fIo4xH/DhQuVJeON2IPkt0SxnV
rK0rxxRWtG0agYhDgUEdTFcAqv2qg9RMguZbqsuJxTAhJohLrDY8+q17VMyl++hX4+ymsUlTScEa
jFRmAVDAshKnwCwgMkPpv1LYB4uMqdiddIm12aYfusLfT1GQOluvNvQC86i182cJ7DXZOu5oW2gj
u4hbb/x0HCJc7my1irlU6TGwnXFLS1Etl1RSTfNgKWq1+9QYwszcdWVbu5gPTWlpPNG00fqLHrUz
XhsgG40HToxAvgOb9elqBTRH203Xtoj33UcaGuchyalu7GHWhnW7icrWsbEqEMvQh29WXYTNewax
cdKYd45z/wNHVaXMuEQy1yqOY9L0XrglD/BAgiS1UeJNbQVGibmmD32gyn5kIVrPjLKGuyTc68Vp
J6b0Ave0y+4d3xx9E5iBC0vnJKMkz+hVe7rsURyd0lFNV+Co0pzGrEvX2ntIGtvpV1p4loZ75opP
Hb6jk034WQ1hrmBPG67fj1ugXksxn1Q6GFl+UHnNaROXkXLZYKcul95La0iExE5MDmUkMV3ngfoC
HqEFXzLOTqj92wpxcv4Yzz808rzid6hBu1xuaQe3f1tkH9nTRYHMZmofrZV/HkDa9OBiHLCksGCC
ei7qjJTOPXwVp6vU8ThUXnUy+/iyF+CsvfR2Vp3qgrsiMQpV4ajkGHZ3KuXaUL31C8fLow1A6bUm
EYjRA1gTpAlKR5cuygCMlAEA2Kqv2bX7zLs0nEQE1ZWV052lf1co7JJ3NLjVkO7aHMlnEbNlrbc0
T0Zl2jszzea835pdWdDDaEaT5uuLnUKl7fd1UUXRE15UfR8LUm9G1g5lzgkSW8gz8CXcPyELIHFw
BvbWzQaePu4yq3H8fZGpdcScCiZHtGnxkzIemzpYt3wXQGkYxJEaWybA0hBvHMZI1HyuOz9qNnoL
w9cXAf/jLBkSrlZlFklmY+Xr67E6N7O9P6xKr+PcuFFBLQnOO06VR6Mpw8z90fckNP1e5PCrg1iF
1ow3ax5mngSS1Lqyl3B5G5k3jJeRLS3QYpTJ9HVYBOst57zpbnn0mVlcweFX/Rvu7OsE8wXGmNOF
N4MSfquieh2aaULtNeeIDXvFPUzNwGXjj+cRwnH6NwpuGT/zdNf6j6XnIq2xkocpAG06WuyMxcfs
SZYh4iuDwlgfLhnnn4MhmTUi/ohxI2/B/5gEcPDKa+Q3hPH4MdTG+eN/DvL5c1QK7PI6sLuaG7Aa
I5veytxH1viQo0DIQ/f2orkWsO80Nx9JwFOQTN75RaF4MDLVyLylSE+NBQ/dA/ubTbN/G0FRYZQm
u674iN1RY8N3PIICGG1Kc16D3rRGeZ81GqQmDs7nEWw7VhD72vmZMgw9wY1gVuor6zjLcM3OzfOr
PU8PGiYV4+O7Of9ih+XH+vCaFh/zNLV+eqdnbgYKIJ5bLLizpwVEshwveFJnHd7zRFrkLLlLHnL9
FotePNdxAMwyu4YxW2/9PKDGohb+0lZO6wY7w8RmvjgtNDh1d0jXIpK5U7kEs3EFlWCtfMC06d9Q
Ubb7N7DzYJ02g0fEysMLaF/+7UAte/1Cmya3iN0JFggj0pjrckAKdB2mRvpppp5klVZpTicRDhFK
gI6VOsdyQDF8vHTOcyUvUBgIDh9DHoHM43Z07pR8CSdAy8WLLi855yerX3zzicitCPFL7FHnzWNz
SBMu7hVZS8qErDO1zYqCASUbXlMmT0GbrstZcr7ys3KWfhHuS4JFPV840VDp9gja34QZViHHWk+b
ZKBJdEICTvL5bOwH/iBo9KobgHL8d4XC+d88U1mUinpq+dUNZL6EooASBVe3srSdnv0m0WQBCcAG
ZoaK2MqLvXZ6mx0mFFklw12FwTAf0UaTRMMJYCZExa+mrwv2m7Rq2xIToHM5uRirTAAJyyry3e8z
qAXHOXZFxnAcnJ9rBkBQxYANCZooy7OTha0an3rQ3FjujOdH11EKk3frdHopeaIyVYO38xfTYpcb
hbsOn6W7ddZQr1qn+Ll+Gq4Od0CApL0+75jnNn8IJjif73Oqj8YmrxbqypGL8Fa0oWQx+/W101mC
T/hIuTCpoUINzKtzkWWxPADve9n0mGSfUrTm+I7lXHpLSMupGuKQVVKiTKyS1LeuyZ3w3wNFRx5a
l/66nkbadxTh0zIc2SodP5k584aZnabYk+utgydzZy0V2DIsqcUXFYxU71LMFU/5VRGeJcaFAsUk
8pvIKdYiZSs57q7BDTr+eE9fFPPunU4KFImB+HReNWwpXeACA9uBBPebmwIN6DcchhEvHyuvhafy
m3o9NgCcrtMNSqnF5DuPZDG2VKKd3MydCVkuZFqC+3KRyngUBNNUFRawhf439lvmlwHEiBEogAas
06hDfLLfk16uVaoqJ14lso5qgEjfcNLFJ/7NhbVR3fh+3yFyg+HNMBpI/qIeluw40ZwK0BpOZr0R
h5UViGcqkpgtf8HHokhTmqmzk+kHFRDb9O/A76be/jokIaWJgyjlVEexYSNr8rwg0OW2G8npoEn2
LaslpgROHElLMsvrIrLjiR8ayJUEis6U3n48yfld9jjiMDwQDeb1sX5uNxXiHEy3aE7X3YTof128
AJnWTzQ/q/dJYa8/A55v8IkZR13+SByqE/WOzH3tbeRoErGUU6LF5GYZZ6vDpVIF66qM6vU3H1OW
mJKdKIICza/OJfh1OzXSWOhZYONo2cIM72SGKBIkCLOhYA96K4nsk+qbdZWnBkQ0yvf0ifgDNiS7
Rb+YzG/XpP+AAlK03nmZ02n89nEhT6Dx89gzVYzHc8bW5MUSoGPWdNK9L88bFuSh9ZtRF1iL0UaF
1Bv3KHzhultAyn2bbLLel8ajBDnGM8OvKZhKuZ2uYVzmov71iLnmelvy54IzUGJnXieeXBd5Z69t
RqCrep2TQbLAGdh4GSzVepeBJWT2ngeEOvC66ZUhYHC2d2iDxWWGxHAQ/qbw9Smhp5azKkYgqsnm
5qP3/Smhz0Z6CNSr7cesRWavhwYJ/+1RKCzqbnrDXVcQqL11dU15v977b7K7X3O79fJojKNwgI0h
oKvPdVYhdWuoIaBUdd4aC2rA6/jTUKl+o8f9qUPFakIhGy6FR8mK//prWv8XComCfh4mhJJ/zhGz
1G0bQ0eECBRE9KzYkf1sfakSJS8miStcXtnH5vjPj/1rCcEz0RXj/7gP4pPlMM/tX+8lmXDlGVl6
j6vDjf8t96w1Hh8GUOe7pSV0/t04//2CNlB/FFNhDlBcjD7VLMpMmFZVg9EFwMNBkZac+KuuAdvc
x8r+5wdcZS3/krSvT0jt1kQGGq8ArJc+FzLB+bqgfSr/4WPHwI92LdrPkJU8b6/dIZz2RZcs4l4q
Zy5gPDXrfg7k1ng0hgURp99U5T4LPsCcWB1vOLxgZSDw/1nFY45MQwWz0z9U50WliOtY41qC6un3
eTjlvAIYuDMrM3I4HAgtjGy9kQIvZYlGVU9mv8ebEgH5jWZrmWO2+p6Psz4S6wa2JPlkrM79rO68
zf7zsH5+jbw4yE+426yYNBS2P79GP+tHWxvTTTaU6860/AyEusFr5P1shNL9jXvIv7ueh5An9r0o
yPifwW+BJhoBDi5vPo49nWZ9sTFhYXjtBnxY+j8qraFzAowZ6XYWhsNS/dt24KiESvSUFzfnY4kg
eX0bQYmp2a4BKMwj//OAroWzf9WWqM+iDcpEXUEpdIr5+68LUc2osonFK9EJN0TpxUFdB843Hyzw
b5fg3y/Fq8PJAgsJMn0UXX69VJ3Y9SwBBh/PocjkUR1hHtlQJX/XAv+AYvzlwagVcinkfeyfjfm/
GdKbJn2ZIM+Gg1hQ/xh2tqdXNIJE50a24M8aeuhxO6TUVldoOiIbUP+9dLTqS05rIDhp3JYdlZ8r
26X2YN7ViZem7RE5OnrCN+iHlpae48Sm5fR16HsoljtR2G4D27KSOFTHZmv6QKFD4VFqu3Kg6UF5
iM79vNInGXFuk6a2en1dptkEWZ0gx88taiIFUI0jiUYA4xGP9I5X8RGgoDqwTvvyHFYQoSPktvF/
bmPnVKNUJlu3wseArZvUcA0D1IS2sXFsEUyvbhpb8gFCLF8GN85QrcGccY5tOpqjrHazC9FR3ZTD
WFsLFpsCxY6tj3BfITd/ljx6jk3w++dA5mcERWdNMb7oEq2HeNBPVJbILUrf3nXoMBiPdUlWMV2Y
dCvyNK50PZBPUc+viurJIeyNnBt/Roy5OxW+aazFgGES1Fnncx4WqXlw+m1WypqyKxWYgC7DpshG
OOOxIdtUmfWmx5vAs++iPgIevkt738XWy5ujaWm/0G9YO1rEgNA4b9pxoInwJe+oNqM+ie6RG+0z
0VtWEdcWQed/zqSeQ3jh+VrZ36AWz2N4Q9ks6e4bTH9Ke1c0qIySCbNx6DFGF5Ve+q5pZ97tVml7
QcfSRNSnnWJCM0CA8ezOiboqo2EcUN2tCpWTTUehoC+KsNpwcM1qVG/QZso52yYuATdmFkFTi5eG
yoshN5htBERDH3tRTz889a9CpCZIOJqs8uFrf8RZFL7XOHFuxvXQOU8NDCmJBlGIL0nZBMZ1UEwm
Yfq1xU6WtgG3gZYe8jalMUVf2MTb8LGDslTt6xz9102WpurRm3Ov2M65Sg65iyxebjrLqRarjBAG
fA+B8O0YZ4DsJoBJYFIznsSXhEl9dBHSHjasvuytEF31kpp5C1XNgs4bVs54INmlpGTjTRBi1NGW
LMcGQZQrX+XdNnCzjLdrGqhrBtrdFW0ub5eiGs0dUfm4C2cTOG85+PX3DB4WBsvdpXCN9LKeBtC1
AyVosC/pccLxfZtFKrzHjrGnr9/l7zkKftsq61aCTtMgORj1uN7Y9X5OGrrATee5fHU4N7ELa2iv
+MpTSD72Bg9VHuw5S977qKwOpbYwZMf51dtnBQyQDrkyyPGUaJCTc9r0SeklfK3AbZLKy/oL4NZ8
Z9qjeeGaUZZvWsNwrlzKdHsxDs2PoQiSe4qHOXil0YneLVo95DNWZz3AOc7yPfbQeDYM9fgwTC4F
B7YCEKRaXjgDIjcbr1ZhnAQQh8OXfLKj+QQCQX4fbLewdq3sRtKcvM5mRB698EeI3AHKEIkhLuoI
OMLWtcbiXk9OSZ5Ut5feMFp9nIRZ+2oWQ3eFcJ55OfjWOkMTb+2hppO60ISz12ZQTieq38ZFXqIL
vQ3Z/d4tpVA0WlBZAokNrvCr6nr1ozcMHdu5tbyiS9PaIAo64IPLMjBzs6oDoG21Qm67RZX6wpcp
uq+m1eU3sxWwEZNSxZNyKucC7UjUFoXuxd7upH3pVVAiqfQ+e2r+bsokuXEtls80yHFLadHMN6mu
p2Drza2zc4OxuekyV3ydO01MZtLehuWGg7AuyzjIU9QVDImWAZ3pduPYVQPsWDkb26zHew0H9B6J
7rGMy3FMn3qkBF6E7mooIlrqOLEE8OyC+6PjGlJzY+HpbIldHaq7CAZqFTdobr8WdQd9MzXr56ZF
V7/rJuseN6Xw1NkIN0kc/S7gyrmvQ+jrK/gkArUtCq5cNBk3iYRPM6cSFHRooHBaWWX0KgyCmm1I
fAaRphj6O1/h2sFGj+NglC/BcUQq6w6cDtgOZDmf7LbpDhNaTIeim/xX4SRPijz5aenRxjr0nYsq
b1+nP2YG5JCNgZQ7wsD5cRQRQorC7enYlum4MbNpOvlR2R164lAw0MEQPUXNGL05mAl/KZCTfJuW
afkhmeDbKWjtaxdgwcHkpNj2uh8fiS8hsahmujLEUH5bzBYcOTLcILMoJ6M/abqcZSh1c1DmIfUg
RHyOAY2ZuBua4lB6UjyB7XK4/8m+sMzGQYvVGb5Sl+vvoiYTR2uuoscamZnLFC2NnQ7YckmD6/ym
QRHhQkhX3TVYtnwRmFZ/R0WVzcHu5+nGxY19B3ZS3VrOKC+1CNQpV9ppqduEzSHxa3dLegzCkrJH
dFrQQb9CWlbcL3aYPYWUTr5isz5+4cBPjyy2AAKwMYJh8vN9FSXeFR1uy4nHOqq24TI3DvNdNPsl
Ndq7khL8HSz3DgmtrjL3QhX9126UOH4m3rJciciVlwCVSqoDdfsldbAAYs+uwa8HZXi06PnFU7e4
t+GU4pArhfFuJDYYtKvZc5c8ipHOIdaFi0hJO7wqPWcKxp2JZmM1bv4luUOVpbox3Ln538jtAPWR
T7k9Tf0hA3Pv/qKyY9ZNdPFZXCeMlhqpT7zBP8R1WoN+/yWyUQFj7ZtqFFd9NNHosaDAqlPj9vWt
o/H3C5ooh0+sRQbnM+rEA4pLUw0zoJ2zyzovW9SzReMBQkwSyzgE0zAsD3PYCJkd1tDD3MJvwOWj
ZNRalZYo0IaYu8ZWQOQSe7VMput/L7UCXC+BSWARIl6OJOLjs5eT/Qn2EYFkj0/glDbAio7T6AcX
nq3NpviyOHOy8s11b6JAa7PZmVgC0xE49KjCim02DZ58jJDIKEDgpFUkNsJI0qqMDTfSj7kDamZj
I/tzj9e9sRwUiWYRm0Fvm1cqKnQT24I6/nVQsZ1uAcgt25bK1kWBlk/sW0gdjwjYDcVtNRs+Qito
GzWmrrfUaepyRWl1tlffjqNbhON29gsfJ/ZGQiLctSHtzVhas13vXEtW2RUSO5BF6oYyb7xgz95s
nHqm8RPIojw2CJu0u5RG4XWZUybdFjrXRyT9LETKQjMLKInhGXUqU9HRjpRegHqwovvtj/Z4Y3iR
DuK6SFAjQYnGoRRHze7Z6gzxPkWEJo7oEHuBFYHZRzpltrRjQrjMaGN680DRkIDJ/IfZcNuAwEyG
Mz7B7KQjH2hNI9f5dzahPvR3WVd12Ef3CBruyjqwgmzX2RoVs2sLYp1Eeqapk2PRh+5rOk3fliVL
n9Ks+5ZGnQfPvlf1owLbsUvCZPUiRZ6FTcIXtL+C5bKa7eoGEhCs90xEcdd3C44LwDRRMKm9+lHA
q98KAeFJhrnL/jqN9Xc0aJZ9gLPVBjuj5JoOY4gAth6wNl44bNy7aMicxwAAkUDNiloP84EJswEP
p96ttivvMXUfwt0QBOnV0GInIHvY2Dup0wluUFOnEPprHZ2Qiephq/bVvuwT77EpTWsXYZl2WSZo
S9uldpHnpWnZpgPN64i0aGvbyfTayEAeFm3byKEFHMJbM5p6RIlR8LgBP6jGUycUdhWDMjWyihhm
uv4wdZvIqhPYAwAi5WnwebjdTJH7cUlE/p7Q9+4PBf21rWBRogc3l+KGU57DHx+qCvV64gtuIXng
1Mn3EoZdLJsuey4grn6j8qb3gHaiQ2tG9T7oguLOKEwBWcfPXpB3fELOjoIqids+sJPia6vssYVD
2bZfHTMRF9J2oJAlQhdhnFMcvUg6FArK1KTCnaPeTLLr3BakJReTsvLvmJwG38oktV5Ky1FXE53b
rdf17cmhZPxM8d1GTzpaNJ5Zhdlf+0niELfCu14nofvdLddkeG7q9dRGO/ytRSgSoSQ/pxFKMbn1
T43X5G08iFyP9JqWlmJhoAoLswP2kQ3iMIV3jeec/ZZl2Vhu7Ip72BRVkOG9wPfGlL+YExkymKca
tYUAbwaAnAifc3xf1F07/oG5hZ/BRncc8xsHL6bIkQG37GiMpb/FO804oj5lP624AZStp1Ju8JyA
sIrq+pucwo7jgcxz38oENFSbeM4VrTtx2c2ASjYiJaS50oPs3kp71Ag1U2acoKtX+vs4zqwVFiV5
muyoYr5PdK2mDR25adcUE04iPWQyDle9EMwDG/3hAiFN9nWQjegukb9tDMKRcVslveHtjB59xthc
Ju95HKrqa9BNGrk1Z9hWptGbN1IF1iPdtTACFUQMt/FHlVUHRVB1we7XIJLUZwhk9zoi9ATFYbQ3
DrJ4eNUmKxJvrk28BEU3wTAAkcIkilcdHmxep306+bRS6jJG6XJEKWdNY6c4mXu8YWLPaZLlpRlk
U97arYUKBVlFUrKlRX67dLGwZFrNB8O0i8a99aWD1Vdp9bnzil1aYDTxZIS6WI0EmlKb12XW+m0U
k21rBAzkktWDjAP07bx5C9EcxeuNBM3tzttmmpO6vJxDKHbIxUsSMBh2E9UhZ6OBeUdyLyQGLC9p
WrotTHqWCm0U2DgOlrgTZHJ/3KfEag2aldKAyNcPevLQpizzutl5Pb22R0Tb6b0cOoBS6BaKGROO
4q6QXcl7cHFUyFEblJIeAOJwgsf/gTRXYDKOQ9HM26jLtPfi0WXKHs/FWqNbGw5jFa2lUdtKdHeJ
uMzaugcvsHYrWIdL8A7Lz9T+AVz1wnrrrSHKv6IBlxkQMkMKXQaZbVIonyOC7Xh8lhkFhfBqJKDU
N+idYncSy3SQfXlY6G7xtjjyirZ4c/ADn+qtV41ybi4dyeMtG9hjNtr+gF5w4Hl0Riic/s4HqJo7
F6aU/dyCQ8pHYhxyh7Tfd0hSsh8bUD5LUEjXNmAuQvcuYsecI9RixtA95GNQz3NHFXaikppjGQQb
Vrm7tNEuvhqdAnETUTto2vBqIfQL8YOu/IQu2JREndxYbh+5u2BeHPewSsk+d6GsngzQNahVtJDP
INazdnagTep3s1ntMEC/Z6Lctf6AtcYkwKnozQIV9R7CkJx/ouwvsAma7tC9no7UgfMr7OXQfLF9
eV1Y81zvOqcGrDVFNII7o3osECQITog0LHh+N93sbnSjyuYgRhMUow47hWsEQpXvHZoZCN8LF104
n3NUbkdnmR8GXH40AYJR7YhAyRCTovO8g/Ddsd4mdajfDLR2ZlT8UoQaH8IyL72typvmu8ANUGyG
YiI1aBZjIhsRhZXtCCfEcMS4u5zeU0OvFRciaqRbljJL9/C0psTY19IKAefYaKvEiem27c6dTXxZ
hzb4Wk1YNELmT+y0jSko5h4ZajCjXRD6ptzapifHF6APwCY2ogNlF4Pp6CcCJMsGV0Rx6yYl8643
bk8cfq1puGlsDqCsBqVfXRgpiqADwGvIFWDruhrohj3LAZNTL6IlhWnaAd4CLybQqbFBabs/IhPY
F7GkYPa2AFhgbiTRvTTMlufExsC3UKpFwVlvVwM2tHzBVvwwAC9RPCy69MpgGx6+kVyq7D4oauzZ
B3BM+ZEIBi9YhM7zN7ZIZz44k1s8tMpJroFJpu9Y4DDyoVo0cLVEUhlZllxvutxUT6H25J0SMMBv
OmhsdIeDumU3DWBD69KLHizKhyjVFa06WRQt8q0CG/OHclx4hJjDu8fGLQrgicJ77JO03Y92Y774
YkDaJgCHmIlqAaE/LPMGytF8A6cSqqwthwlSV4X7C+LcUzSdUh9ZEKDiELM3aaI0txvBAFeCbDju
mmC293SI6LPCq89xWJmcia3XgO+AzF4XAC900gEjurSZh2tHdvIqtS2U40wv7YI9QIjui0LZA9Tx
2PCUoAGCbygKhkhgEoDf9sYa8Q6hiwYlMTX+jH6ZRMBRSoytthzoBcgryiV3iGrYw2bxu87flRMA
u61j1vlu6TX/JvWA0wEbqbvt5OCcO2RI6SHtEiN1OH8N2C2mSz1iLLut+il8GDwxIt1reLidGGB6
Lpzabq+dKrEvw6wqA2BCCTokAvL4pWFk9ttc5eWFNroBpb6hiMGA2a+wYmRDnwFTLuymhkLEaPTl
81aqGSexSoRYdsgsDyv2X+FUl4WFM/R+9JX3bCRZp2+oXJUOxYAWd5Wqq62vyHKk86YGiHHTgjAx
d4HCvi9eIhtWQ5+YyMLWFgYgpaeFQjSG83kiPt9mSE6G67j5t8pRlKEdu00QI6+dlx6UBf4/COg4
Q92+iLFtN1neUHsEUQlQKp2Y8pX4mqI7mBJbaSNGG8u6FhJ6z0Dd5VuTSlxYChb1VuRlcDvKsb0Y
vR6uhwjKK+oCwdFIzPCZijEaV2mT+m+dvThIJprDwyRm+1QO6FzHxRSqNVoza6AzDSWeYBjC44B4
jL9dIoPACZMnfWg8e6oeYMvmaEAi+yGY6m7cO57cEb5Yl83cZmADlfWSJbN+iZLR2nSDNKFOerjD
hlXyn8CKzS0qmeNTSLh/sNzEemtBoL+Y/BMPIQMGDsj/C5yb8FrT5D9008iqC+UrAOXxrpPmnGzC
sTUt1sFyF6UGynnCcusD54FALDUcnC1Sh5dU0RCp6m3xR0GxYxtqEhVkPpsF8S+rfTbCyn0sMset
Y5eq/qnrGpRfNiAtS8f5Pkuq/7jAdNSDxBsHVFlPSFbDZwleyGhRXnoQ7tC63u2IZxW7/BCGKzZJ
9PCfAQnouaixoupoOLa37gyUZtXxgqthb53W1GN2MmWGfNAJIPc8PiW5Vt53r3Hb8li0eBAj/eAK
c1x1JTxXCTavEjQLPS3wEUVk5b65BXhnLYSNoTnnsSh9YeqTnDVVTCShtbd33UaF3/wGqYJx03cl
gkfsY16G7xVxHjiFrTH7aQqgxQVjBRyZMB5U1QwXmkUDjN31gIJmXfvD7I05GLY0NAHq7YYOuxhs
sZY8LUELdWmygsiZg+hFH9IiXRC1mZxwJIXJHe0L8dyGKpkKxIy8kLwPylCu0Xwu2kG220H5oW/t
zM6RQ/8my2Wy5g3f0uVzrFqXkGyzdBk7AwILZMVRTMV6fRLXT82oOmQpxoT9HwhuLvhd5zh08juw
8IGPz9c4kDBfFqiYVn6szSgMpv0/Nx0/Ud9o/kGgxlKUGJOuNHprn9q4jUnOUegu+m4WsEg+ut62
X3q0n4RTp6A9VYjfQmzWrrCDTSAqiEgb9KI5hUdshIOn4mej65/v69duL7cV0KeHrooiIM1DekW/
dihzb4aalObBe9l2a6OlPgM/6jKqmIhGS7vsN+3XX9En6xWhcTMaK3eYlu9nUwOKhuFowpf4UZ+v
OJ1RNY7XCFrzKJO7EhDcZGoDykde0Kw8v4r/k+35jWyPBb+IBvR/0162r+Prh9vozWv94///v8OP
VqQ57ft/WZB+/Js/5S3N/1hFcaCcm/STIM8yW/70IPX+A+Swa5OL4TxNT59f/Sncw5yjeTxmOJqa
6DrAvQX5A5EG0vj/xH4GbvenTn60SgfxZUhIuqv39zq5/wLviSjghwkQzKMTpl8Vtl0bDuN25wfm
C8C9R3AlR/hl/UtYWy+zUhaVknlP8nYxojW+W4zePjmqnk9DRYaBEoR3iiRtLTGb9N8M3JGI8OmK
4kSybbMg3LbhYBJGVt032Lrmg2FTdluMUW4d6BpxF640A6PRO5kGD8gAhXdqydGWGevLRiGTMHKC
bxzy+d1g2PZ2Vq64MGlK9VN9C/cT3sroIpJZ6ZMYguXeGxJv2wYKrPWs5Bc7j2BzIFt5wj6T7pNh
3SP65h0oZ/3hu8gl20qhGV5X2fVo4qlXgGeJTbPJ7yx/EDsPJOMdQJkdWdUz4l8boJj07nofN81g
em3BqtEXm9RWuJ1+y1EDuiwVyZKDFvOGwNunQqzIWF0RHBRRYqzcSu8Q1nmH/eHsASgm27wEpQlZ
5NWeZlyKR3gNONLRS0Xtv1gwmVvGBu2+AHnLLGge6n7Yj9UMdcS4TVYNR5o6+tg5BI46aK2HqLOr
l3Hyuj+Q7dnXkbpH2ad+ILkPr/IqFJIuU0DDipj8WnROqnZ2ONGAxcDsRS5tfk8zzj05IAWRXms0
zMl0Eo+9YySPmK54l245k68ZtSeO6ej3V8Rz+Q02veoF3OHwTvMweta1U1LRaaXa+m0QXoFaQLZU
le6plxU9VUXzgTCIyKKyJ+84OmH3NciL4L/YO5PluJVsy/5KWc1xDZ2jKbM3qEAgOvaNKEoTmEiJ
6HvA0Xx9LaduZkmUUrTMcU7S8ppIIgJwAMfP2XttJ8jQBD5UOdNdoGn+XjcL49KuVjiF9ITqnJZC
053Tq8bKi2KWk+ebowF0kiZLbzbVqesjIsvWWq9OrYZNBIEihgoUl/mkbQz42Jc6dSB9DcvYmXRd
P7umJHZkjmKaEiaBI5lZ1HcUImidy5Qc1RwiuUXg7pk9AcKP5zn7jE0csjJj6JQ9Yb4alGTaHA66
xUYKusPlOOQxhRJO4LBPeWmvEBQPFr1+XCmpXChiaAWDEyoeFiiAT93oWkfNwp8ZxP3AWe0wy3QJ
OSecQC2QFPmkCem6cS9rUZ1mZWhzTfT0W52a+dqMWZpijJb8wDSCL9/SQLx1aVxB0KYWus2dsT7r
a+HguVu4Do2HcX9jDDNhoIRrV+Eiy2U7D2XzKeH+gyzrc7rnmdAWxCsAMuiZFQ+NQZbs0tr917Rd
5R7BefONWpwwFlwIV6+fLGP/7UFnNfjzBU7Ym3hNSKGgQ+MEZHB4NwwzvXNbG8qXokzsEw3K8b7P
bFqa2AShfakvPjABuF1GMXxw55IfLFDdHYXkIbL1rHoJdb+X+2yyM+SqrDSIXhxtjX1JU2MxSTee
4ep7GLqupsanjEribAwEKcYPtj+ZH6dKS+sQHIt704nYPtY50TDGPNU00SnUzXjEPoq1iafeaFcn
rVy5amY0NbtiKoev+CeZ/em1c4XEYjlrI8O8jfTMu51a9DMJK5L4ShqLn9m3sK0VJTtFxPX8Ielx
RNI5810RJ0pY28r96mT1XRvDgqrhRYWvV6ucyvoujZfeC/o8qobAGKQX1Cp6bnEJoTPol9AFec2m
w7UA4Xta4sAtZlb9yv+knvcJx9cSmBTj5J2ul32VXMp2uR61/l62BAVJUX+uUg93CMI837swh/GK
FNzrROqUTkNyKLPuRRCt51s11EANRJvp3s49wb8y2Q/O+hB3JPLRMCcOT6X0NZEIc2L7zGapA08l
+Q28x0biahE+GKnh3NpE/uFcI6NB8gzPDfIAHZdkQMOtFGFjuUxnHy1Mtu0JEbRUmqBBQ+fKmIHL
kp2yMMpS2YNI5bONR6ZRuDQ5odJNS6SCSisc0KwmjOmMr1XMzpBIw1ZlG9Jka86ylbzDSiUf4kR+
7ohCrIhEpNRSru0R07bKS9Ri87HXPDYmkHBXlalIxT1syoWcRU0lLpI8Q/ii2Zl0+xyHiQgFfACU
bv1akjND9lJFYDMJjijB7ip6mGQH5XtLpTwKsXKBU5If53YkDk2lQeaO8cFBsUcftwWwTGKkThF8
mFSKpO6NTTirZEk14GtimjQaQ4ZWJ31yrmrGsDmJlB0Lf59hZ9uSD/FJN2jYawRYMl17sZbmtsEC
9S1VGZf2RNql6xDMaBCAORh99mV5zcTMgOWnNDYDfSR9IlLZmbSA7Bb35crzQGVrxtlqGQQhkri5
Mrrxo7uWIE76kVGoV95yOQNzaEIczkR2VoNJ3E+1kuQJELs6rw3nsuCZf8Oy6kIAGsY1TTs7nF7j
QMtRyw55lTdbu9fkpjfIDe0FON+1NI9LSQqs1TRfRlCB29bDlpkZ8hHsNMhAlUXqm63YEyzwrNv6
pzZBFKBySyeVYAouVDKVwcPJ7lG76GzxAUiCHiiPCwg2UlA9diwBAeLbAenx+aSiUikSvK/0suQt
/SzjQw5DjRpCpav2iFdP9PknsZFm5OFQldmHzB3zDcaW8luvIlqHritOmOjcTRX3EY0bTe54p0+7
vOd349IKIarql66Kf8W9PBNO0FJZYdPZTE3nXTayodegL8XnyTQQt6m0WUGFtelUAm3BXcSTfFDB
tInKqI1e42qx3sTnclYhtv1roG3Srw7UVPjYBF8QeDuQwEPImHblGChDcsucSTqoa52gT7JzZZ6N
50wAidMwKlDmdSsac2OvE6/Beawva89wT7ZK541UTm/0PbGX7N7pNcaXQS6KnsGvtEsMheJIpZDv
Db1uw3QuogAUX020DEnDVWmaV0iShg8TNPNDg2vsIz4+8olVUnG8+kkwuYw1NLvBH+Wux1wlG5eS
jGNdpR2jqm0PjIb6oFFZyNlrKnJKPnKkkpIXu3hyVXZyr1KU89c8ZZWsjHmM8ZAJYXKklR9QM1zM
dbazNeKPzdgJYKl/yl6DmrNKkl88tYjlVI4zOlBUbGg7AuQMNsG36wWSu2XfwUzYmCoLGmeNvF5V
QzxXSdG1Q2b0otKj26wnMBXA4SeMt5eGypieXCQ6LWLFna8CqEcVRa1ZakKEM3I7qqBqHQc9YGv9
ljdofUVPfcSIOUKi0OmVWc1MYskcb3trvUMQ7pI8RyD24HlEY1fGHslbHxQG6Qqyjr/RDdxbKlBb
EkwDpImQ7Rnh5SmV7IVJeokwhUTnadzeAiEWeCq87Lis7OCjzEv8YcvoNDdCx1oJvufpapy5o+ak
MszoDxjNHilpFmMdZuLLLdxP8YYvjJ2OmR/dgYcYHQI2DF+HqkU3sFjm40z9u54LShWGW3GZi5Cc
BrmlsQ/ZXIzIPGHfypEuRemk6Al7xvDLc5IzQrQ3BKvXJszs8uNc2jcaA2Lo+P4YxPY43UXuymxi
WfvLOBM18FBhXyCIe2xXi7Zo49ymfg2haB1AZBLKtC1obVy1biOeiIhcgsys1iejN4aLqSSaJTXk
ty5ezHCi/3bhSWltoa3aJ0guE08/UkH8qTDPJ9dpb2NKFdqro7XFNvQZPVlEKMuYfZmGmK6O1tlk
nUXRqdTgtseZzgC47ZnCyZTpROMlvCqbYj8PdroH8HcP82veiNw+Wy0K7aLIvrombE6kKd2lA/i5
qO3npCDcOxpS/4Slk5gURikK3L50w5NuT8NXNxcE+kwVymWPzrjlpIKepX/H6MrXaUzBB9nmcsiP
64pHiiKBgDEb0+oNoXTrx6LTi4s+KZ/ZgBItUJstYs9pWMXZUkX1Nq2S57YseeszIv3qSkc9s6Jh
wBCXyh1+Mdqn+MBC07Tm2wF0F9Fnxq3FaPnKylbUcQbqnRNY23bLsIk7jWneg4OB/wy0SHUOBMqD
F7AMxVVetcSlK+vDU9X2NGSjLJ13pZHwKmCC5zIKSr2aOqDwva8ezakkkLEwblNc0h+HziWr0Cqr
pzWBTbaRkWVrPPJdRjSjPlX3FUV/KIzVO4vqod71PBhDxMvHFO3mhjlTygt6zS/TeJw+GQP5Rk7r
4nEXJKEFHWZu0hU5+BU5dfMVDcSEjW/qD/eIyrs4CuF4wJuiucl7kDDhOZ0Ydm+tnkZ71/byJenL
8uBaQ3roWrL1MFF+y2eU0/0SuWwf+/O8G0v2WZ13CydBXsfJ0Nxamb9u86mlus1sdG5xDa00stJt
5nvRiQ/2gY1ftHX9pN5pWekdC8b13fe203+7Pu90fXi304r5100fUFLVt+chfR6HHxs/33/tH7xm
AygzrgmHDqHziuT8Z9/Htf5ysSzrOrEmtvEd5fyPXBPzL+WuMAHz4b8Bj8Pn+LsPZOt/AVYG12cJ
oexCvvHvNILs157hD84H28PMQWgO9CTIcjrMlJ8bQcJc6BPVqTzUQKS2JojBMFkrPxDD8Lg4+RNZ
YhnqUbDDFfN/wkcc4tTnJT95Rt4E+uDde9LLTxqcgQuo9+fSU1orjSqkJfKRDSjRpJlEL6iGmIzG
151tlaSqKyAyGnh/1xAXB2Z99APXN2+aSOpbxhSIUGwvD42WAXNMF0bJXSUZ4hXH1Fsi7vL+URb+
/ShSErGa2lSppk+O1ujbArgP+gfKxFq63bGR3aNB0k+wCmmhDRRaiI/1gXnPLSidJ9lxeEc0j0Wd
vtTxgLIBJ0jgOuaNkfCoNCu+DzAZxI1d++gYGYQK9SCaNL4epR4CdsQfW6m5x67zjri4BgolTo30
ozAeSngwWf5i5tq8cRxOZe11/VZnC72Bs2Rt7Dz+wFfgNOjesSRdZBt1/JTU+QyysbUwQdKkMi7q
Q2Z3za7Gns5zyeFfc/uGunUI1W9mhGNtUh+pxEqMHBEgnIIGoXwoBmO9ievixl8KGRY9hywYFJ0J
G050NVlmOLZ8IKtx2HOs8QecbuiXXLb9fl29LFVbH1qrQxVHa2E75YvJq76In6NCowTpeHnp+hC+
cpt7nWmsGrfsbGoTnPDS5Knp9/dI2nJUlw6KW60ghGWFvD15nD2r56CTcI+eod2/LpK0XQgyttt+
27isA2Oxbkrp8fTVfRTwhgzg2MsAHc2NTPlQcUYzydI6f2dkzL+J15xPrj+YoWzUKhr4WWb8l2lv
5CBcejN0FUDciRwlWmBhjQUZMtDBL1nPL7PPMNLE9bIppvQJFxTXfuW/MhXWAMKt2k6Dx1Rf1vxO
yVnqDVKXTbdZLxDt+0HXd4+v17uMGeXKgmWF3XXdxQlLhvkAl75lTDyyaz/pRvzCTc6qdvhZL2F1
ei5LpVb3QtwOy4cCUiIbfOQkBh+EO8/byCanrcTpcm33nrCZIaSU4+5yp+g0ATu4oDHYBL7bP7pI
KgMHjyY3HIuJ8GAaXpwMEkSJT6WdgRqwfMKLbZJI5LYnigsREoLXBEXeR6el8o1bxrxNAEuKl20H
3NsamgY3t2mGXV7r27KzOaW65DPESX/m9dq8jx3TOLfaCGrasJphjlgbrJaFSjkjv20kXAUdE2HB
U5VfgOrW1fwazblMihDieBHq3Cd6IdMbmYjL19uL6mE96Bj5maUWoG5qoOB4f+qNXnK57cTPT0S8
VftZt/IQ4Rq3Ye7Vweu1ZR9sbbSoOncAQPAIYQlUSKwC5OsN436uH27mdVc3nb/vYzDYYED8HT6l
YouWpAleF4Ba4dziN6m9oipfeIz5qAdCe/VJclGXecCOyX3AMprRp4UyM6IvTSq0g0j4qiu5w8jQ
DY1MWYunFzIJXI9cAiN/iXM+n29x9+gU2EHJfiEwKyM66d1YnbspKiMxi703ZU8aZHCw9FN1HuVs
jnE1p8G46tohFtyn9SoMukKJv3MdFlkFYfNcQ80UrBWPL9QaXxCneyQ2Viif7L2fFBhrtJk/Zkwy
sHvLCVzalrS+RL+B79kdJwdEvVuhYZjTUj+QkWjh7Y55KMYGD7eJS6e5ub+PRvMmIX1rvxrVsm8G
HiaNLWUgWr42AJIULqDBXeQ29aH0eIKVxMN9fzaZ/myGrzctskwZaDHEfGNIrkE269tO2Dfmki17
J9K8jRgQq+XZxGJq52bXO+i085oBd9LqIP0de74c3fwF0C6nZuEOeD3XjD7yLfGIyTUKdH9nV04e
2nRNt5oneATaAqEMuMhr0yBvBiFWsfei9qWlS+xSyYfc9ERYpjxPbK1Id5Ahnj3sNSG0V5x+rftQ
1nYd5lpCYvZ46dYDQUiTF5+WdFa53wXxUVsEURiO8ok4mmqmT7GF+wbLWBE7wJbaTugTUgNHYu2y
J5PUvK3RZL4IEJPdixipau8B679Y0JidUuhd3gaFKXJG1KL2GKo5MinJ6XANrdZh7+4AcHd3HSOa
LFhyrE5EuHZ9uNpJY2C8bbVTE41fEJTVX3tfPtupXo+b2JrzF4+2/kqCp4baIODGmA4IReodasTZ
b5CNgyduMgTuZWZLjbaFSRPI8KILf6pXIi2tauovc3hu7rHy7b48wL8ZtMcFA1KQjLEsGA741sB2
lxwRynx0LZdCOuYCB6aKtNsK2sUpcZ37H0qx6+8VzP+qxvIaNcHQ/8//pkL62arqYlvHGOswssLG
bZk/1zWFD/4BRMh4cNOFrfuavKQ5Lxer8u7HrrZYVtx1dspK//Nx1TD6TT1lOza8PxP5uWvpb+op
f7HNhWDN8WBMrw877kErzb9Wk5Zv5iZ/+fPRfp5BUyKqb6lIBExd0DC+dWmvE8itdK3GQ7GwQFQl
4OeRFkIn079/r/9uAt7ZBDCy5aT/603A/wUjW78JNnz9lb83AIbuk9iCR5tessWsVcDr+3vwaxj2
X0DAne++f193WKP/GPy6fzFx1hnHsTlQ//LDIBjAP1UIhYsFEwGH/r9T/5vmm0Ewa0bwudQeQ+fz
oGj4+T4pW1RIc+5MQLga/LU8B6ahLChKyO3Wz+pGelBts9Yd1nGfQ5kq9Y+4RFGT5FVT9vdmaQ8r
6RHIFUwGSZg1p4waCUaud5c69L8ckMlZlRIC1UwzsnkSNlBqEG63HDJtmjTEj8I0S3lEu1r2kt4E
qrKhuaiKhQBweibcQL7XVMRPZ/Op1kqpH7PUWS4WO4ruM6ttsMU6j6Sky/1Ewa/ggAD8RNacZyVD
MrLmmA0KkZv3CZ3UKkgTADYbv5wYPML+9EPQUQxZi25liOEUDoHmSI+/6I3JGIdHj7yA9o0k20wG
Umw6OapBnBXrxb6aJW0cCTR2K/w6PTpl3LqXPuEcWUCoIcRJjZ49m4dl2A9dznBKU3zopLTzQxN1
0y5bO5cMbK3iDyNmjGY0JJG8MkVUfRqmxbidAPDLPW8XoHp9T5stxq4yB328rJs+L7ttJlr5ODDp
eYjWmslpF7cNPTcKJSWVFXxRZM6j+QjjvQXnZxT73nQ6jDe5DJ24aQ2q2O58gkmobLO4oHUqoGaT
5gz0nah3H/xsmc/NYSJXJ83sdtglPc0i+hUGCXoWb7ibljerOWhVSd+Rrq9TC4bjMhsIleuzTAuE
xDy5Yafb1VumF4zqHVkeQMMkW5wko8cEdprCiXzeACmPJMvMHHROdNw0IjD6Ynpxo1T/QpUT73LB
3bjLo5RZQmUvX0riLswdXXexH4mdvTOIXjkDllg81tjiN5EujYldRzxA+ExifWt27hVwpm47mkkU
4vWCSKcamywaYzZkGMdFu1sklpLE7fyrWbQYE6NuDEb0W6fEj2Z3U1tlDofSokAQyVh81TOtPkIn
MY9DiSuWNI/oM3cDnksYhP5TVEojJRiUvJt9PLTmfUR2+3FiULDDbOESx1BF/R36zGeavdpWLt66
hfWO+pI7ID3WDMhK7JoztWfseMZ56RT2KU8EAz76DXtSpp1oI/rVMJgBsTvrzVKzmKC19ziRu8vW
09cnQj+jLeS15WFMm5LkSkgCgUY7lZ29hlJRNlp/tdRzddkK+lyboc4yRBEyjQKBE2drJFH9wWFf
wq7Xr3jNp/HHoVW2WTSexW1uN2ZAICOOUMKghxpUQudG9riBiaXfiKQdgwU0gr+rK9uErk06b3T2
qnBnwttcdWVETI6jF98qI1+OrQ92n7E0m2BKGBqpw3Omp/YWSNwUCPxNB8VFZLBjfpmn5SNkLhFU
eezPW1+ahKFukUpyHZEsUIaOzvXUY3zjsIC5xuW/rbG/FUzvvRUNXVVU//q1uCtq7FY/C6K+/87/
F0TxJ3TBeM1BgOR6xj/fi577F0vXESqqhtenpbKA//FeNHgv8kr2Lf6YblL9/LMxZtp/CXpsvMl0
KiKTAv/feTG+LR99xxK2hZRFkJ1i6a/ZKj/oo+Jp1levqceDiblyYF/sw9sDR+Cf2yMQvg1Ts4oB
LvTKrZ+wU/rhXP2meH1T1gnVjiO+h/ODiJYkDPXpfjg6tqUVCsU87KfRlDg0SFU3UrPYkqJbHv6D
Q1EEkLJmM6l4S7TqrEwaRimGvW10EDZMAyJjnzDP9Yz2P/hWnEr/VeRGZ/NNqbEakLMW2x7geMzp
frbWdtsNeOGH2X0vqOJNVfN6AiFAU0JZLArKqJ9P4CyhHheCE+inkU88hXmDN8Z5mZGjxVVEhVIT
sNZGUR40mDfeYzD/vAX4++A0CNQqNn6JakBTg0+vGQY0oLazAWiXhBVem38PNsRRgN4bcODZKqI+
dd+czT72rF620bjHyu0APTMrbDtibgmMzZqSB/yf18nP2lPxejgFGzJBBLJM3mpPqTNI1DSGcU9v
EchE3n2D0/XixSglQGWdOch+vo8dnuf/E3+rf3MTcCv/uJN6PSL1qskux7AN3Xmzk4oSNv2ofcZ9
pgse8ZFfcLH8Ovzz91Kn6Yf92vej2LB/PBcRJqion1eKPUZAGYiC3luosjaWpp2zebpaDJPGrl6K
d77T786i+cPR3lw01N1gKSCv7z38n5uImX4sywE+qgqnonLcdHn+9Ocv+Iav//3KqYwfxU8DZ/b2
UbYkIGamidvOSBz7yq5t0mjBXBzxDnoHUDjkHra3LoVH0BYou5xB907YKQ8jGrQ980OJ5Zf3Zze5
zfM8W9pxIfEKOdTQ3ilqDV7RODDydn3nwWT85vqjcXaZnaB4JRdI/fsPD0Gvp6FYo6vfp8RLILXQ
plwp0gRaHA3bK11dijewoVuLsxeaxWx/1rE80fDBVMp+hbiwJvav2JrE79wL4rcfjeezusPhXJtv
PlrmEzyy4vBjiJswCE7ENu1wJWEEH0Ko0P0HcLDY6ScHMkNdrOj1qqw776kFc7IfB0l/v9rkdq90
epW+sYwm2kaVR6PIJPI8Hs3u0nRW7bjSPdq2tBy3mAqYkdKPfBinVHtADkY2rZVChrY1d4d+IKUm
77yQMvg05B3pH1oxBkMkfLD0ZGHY+Ydx8mjU2Iu1Waw133UkZtLqHK5q310PbcpOBCUF44+oiM51
bI4ftQ55WlblmqJtvuSLdTvgOMBdFecHosGGK/5ytfvzav31BgGwSGHAXY/q33UpMn686LhKxSgm
ddH75FLLxwRitH400vl+XKMmHEf4Q//BEQUPayyJWMDepqT50IiwWOfDvosijGak2Rvxs1/Z552F
LA1HyOOfj/fru50dN08bEEWKMfh24NajUiQYaRzQbYEMMKU9HWMcc6Fndu/lT/y6TD2E4o4J/tZH
Q/KWoRaPiH8nWfMWxOFyVmutcayn0X3nBP72KCQCUqZYFhr1N5cMTKJWDqBZ0WJ1eoe/3NcObDa8
6z+ftzc2EPUc49t4huFRLWLWE2+Ok6faajgNG9EZONq2RsO2c+YSDWEPVt9ms0pJwcKnKRefOu9j
Z8b72s7T9x5L9GvevDA87H4OEnxDWLRM3ryW2raGfyJdAFxz4TKC8YtdNGXDDhlG6jE2WO2jUUGB
6PT6W1FP7i0JhtM+Frq8IE/KOgGyezdC5befyaUhhDvKp2Z981qJ0TRhqbP6PWa16qh3IvR1cubX
amgvo74ZgwROy6dCcCvDaF2uRuX8IWwNdKNX1fT6i29AhuVl7s3bdZ0+jxkOkjYdmrsFQPumGVJx
ENCxT9UCzkUf3isuzN9+AZ+QM5yeNvc/m4Efb3vAR365eBMnNVluY4Qcu3Gy4w8JTzFwF262jXpD
D0rXGXhjdeWJ/LAvXurew5r1j2MTRQE+XRkmeu3f1Ktb33v2+m2lj3KykDXtpiZemF5mGu+KoQBJ
j7XzndWpLvvPdQTL4odv8GZ1TgPO67he+v2iZfEpWv0Kk+BcIajSt0Pa8ZAf4XNkmX5EwCyDvsHf
++ePYP3+JHq6LrgZjV+Qid7Cs2QRY6/4F0TXI7IXT5RV167dk0/v61/rQs4fXWK5nnsFy5ZxAEeL
CF+VXy/jfmfqPRJox3YVkGhCWmuOTZBwwD3Rx+A3stj4huTM4FHp3iGNCQVRK1tH8z9iVweUJAUe
D5pMBySGXxjg3jkLB4rBvND883vxzjn/tXTDL63TtKRCcABTvjnlAqYjFn0eCG1WfKwioDxZsdVW
AB3MxKx36sTfPLYdSm52nmTZUCu+2VH0cPCYihj9vomrF59cRN7azFbtefXfOZL6S29WEkeCPOvb
9Pb1t4U9XuYRW7FgJXXxPVyQ+CNRKwjQy4XdBKlMEF10R/NO5FC9x/f8zdvX0W1oyRapRUqB8vNt
OMRpC9UEuCBun0/R4F3PbqtCTF4Kd3hiy+ts/7xkX2vPX76rIIHTwJGIC+nNJYTR0M9pypJlG17d
jhZ1zxIhq6tQbZJx9E2Pyvs6LVDLLg3Fjc3kU/Zxt0Uk+s7d89vFJJjcINQBR/f2tZyOuGXgJ/X7
yauHrd64xHcn+N9xCsSBSLKXP3/z37w0iV6lkU8DH5Dr2ye2AxMyLgmg2y9Lx+ickL5gJXfhnT3i
b8+vQSeDlcTpxXf28wXNeiOuwRv2e/bI5ELIGWpDhcHTiTztOPUAkWIJSYEUE/Kzo5hOvzSKcJba
2YrT/J371fjdPUQ9wtelcvbst1d7ABxkWpXe7QnbSZ4al1Rr1AXxcNWnhig3hPJgAAF7hPNEW5BC
bKTTFmKrZw3CUCYVSY56YZkuZGIxCDWHYTQCWJP91z9fm998TMolMN+O6v78cgM2yCSGxrPbPV6g
7gYsnbOrFzc6I+KEhtc/e2LX3xf6j0PKX9sUHrAs9g86TxUGz2+W/4TFBbtAzuWRTGyT2I13fbde
LBI3R1xCjmn6ston7mAShzzq7zxofvM9EZkAMechQ0X11lebaF66iMpp984cdbvRXmVo960fsmtI
//1DIYKzXc4mDb9f+LppZvTYNNx2P6xR+ULIsHuzVkkJR8jR37t8v3mIcfloi1Ai4tF9u2801yjO
6pHLl1p6jGi2au4YzJghb7d1A6TM3th1srzz+PjNufTpZNJqgctuA57++UaLYx1oYSJQo5tKoSRQ
8qZZaW473ezfORT+4l/fEFQauo/djxhAnlg/H8wDtjPGq8GFswmF3TnLghUyTexpJd4qqorA6Xpz
61CTF4AD5KTt2DmOc7jOrlXelJ5gKaUWPcZj1C/Fg9nIItkCB/KgZxbQozZD1CZfCMvWLnKA+D0a
pgJZQ0/2D3QcvpKFPq720IhJgTV0snRyPoWGVS9dmGiFsODhIMV5YtzDjEJIW9izMHdEMs1OaIHs
MR998FflNwcEMjMLGFlOcoaPxIoUY6FLPvRFbSzHAi4K+MjUKAkX0BvjVK7zrO37MZf9pShRDlzY
UHaiG6c3imrHf2vTrpzgQKLtsv2c6IBc2vGF51bC3Y5guogkEcj0Jfi76NRVWn0gIK6KNkvcmYCr
kvShhGyCxWa06+xIokKMMmsk2WS35OkSh2UDXe88k2wnUQ36DbbRvp/8fIuHfplxfSyRflZqfaTT
dygbc9uUQhVXGLLMLy6QyGXjRsOMxBltwl0jUs1lvNdny/UUufIO2l03hOAKffeWrDgP2hrTqPFI
ETvvWm/2U5QssYOFFUfQGsBB9fcVAsY6LCLV/oOE7JOy2wvvA8QElNZFWSv7SiINsOwNflVvvKHP
uxuVNRQ2WfFYaPgOBoJ/NhGj0oOmdOVW61+NuEvRYO9mZTeFDLuR5H6FubKimnY+AXHHnhqP8mQp
w6rZ9F8yZWEVI2bWUdlagUB9tS1tCqWyvMLtcveOssH6dursbWWNpWJeAWlil+2VcdYdGMPaIzav
Clft2mKvlcpoyxgIy2TxoOsgk5QVV/hlF0LqTK9zZdQdlWXXU+ZdS9l42S0gqsbEOSuLr8DrmyrT
b6Lsv5Fv58Gc5SNFRe/iALHFtleGYcANx3bAVJSuADJQgV8B0EKqhs04n2dA1XoO+XMgCieDfxbk
bg7420oA52FVjjz7ttSSOTQmL9mh51mDRVmbo1eTM6XrLeTF5jNyLP28UmboZWhxm+JffnGUVRq3
b7P1lH3arWt0+8pS7eJUOpIrZR7JHkLzjfPaNOYdhn+DKejyWCpzdpVGB1fYd+m4PIo5qsJJxwDc
jdFj+SoDjzEJHeXoVjupVOJIX+9zpRvvlYIcz56H5g5VOelD68ZWSnMYcM0ttgB53SodOsQv3spI
0yGtuZtCqdUXZOu90q97SslO5kl5qEpPvtg9OndAz0rznn9XwI9/C+KpNJU+vlZa+fxVNm+yeD6W
Jl7ZrfsqsTeV2j5TuvtGKfCJU1S2NsSNXm4c9ZEsTE0p9h2l3ef/1OHMDRFGwhRLf+4tUzz1n+C5
uT2UNTOyp3y79mb3STOsnZ7FoHY0k8+8dzWzfp5dJpUHKy/McVt6HbyypTawJ2uag4ordz1YM8Ui
hXaiPavjiatbJPsdZ2oz5FWxXb1S3id09a/NImOcW1Z5epxIoQuFn7aXxmR6O/TUEwiUlmZckvb6
k6NH1JP0d5vQXfXirOHV9zyQSesgWQMSlU0itc5nwoXvbJlHLz7NfQyrlYM3/VURvS7e/IE5U/nS
NR0C36Xsjc+ALTqARo24wt7SKHrOtO0JgdsP1Ev33mJnn2TP31k07OYQaNoTdvEiSOfKPpqQkT7S
hWMMkvXJusNgz0pAzdc+Eu/XPreNne/yWWsf8VmnB0C8A1nCOM12uJX7j6JumVC79YS3OxLlsB3X
npujMDUR5Dra0NhxBEYt0zqOLUo8lxZyyK7U73Y5+6byADqQnx9AhT200RSvoYfnjkjKWKmmah0y
GTJf3zo2kMrVGtSmU0xY5Z1eJsWmdrvR3OFVbLQHNGd8RbfJ/eQsNlc+qpPLB2nO43RBUl98lXot
IkkdmW6NLvncTmz+qtWke1tPnTs5mGLdUN61J6dJkqts6pvPtO7wAWHGuoo7blUw7eW6W8c535GF
CQTHBYl5VRSNJGBOJOKKm6jlpuLq0oRvT3npk5GCqPepk3EHGq0z7vuU851m+QK/DbGkR+TaAaPQ
Al7JbG8a0TVPgImrDuDi2sht3mYp8keRHsRc8me1cb42Ors9NQjQz1fZN0/D0nSPMuG8rq7bPtdG
jNl4JVkb4Ces0ROQy2U/+gNu/KkXV/baagS11358NaeKwT05KCG+rhkxIBC5zMkCXA48KVrODV7L
zRYMbBxoSPTJEK4StDjeOEYoRIEC3TfGIq4ItYg+NE4SXzpirD87MWruAZwYIFGQa4YytPVfxYgq
NB689rSApd7G2ijPupIvj1xq/kAsPM/FOEoPrwL0Rtfiq9HHMIY1gMzGTaV7TCystjiSsQ33bfBp
4sBKQPGclAM/gMoUC3M8FTjX1gZF48p9Thur6j8uC01raDT9Vze2RRBFS3E0ukGt8hFhADMXU9zB
NJcPdj1gq5xqPmQh9PzWG7rmi5Ulzp3m4xnfNNWUXBERVqGWsavusWjX+dpz+vFBb+b8NlWX2+wi
71wg/71tbcmBcm3Z+S4wkA1FRnJl95w1L0uWa52E8RcdxMJem20B67bzolsTbeWx1RPUyphWb9N6
zW8ppOcPvs5EZp2krZ3WjpY4NuRkeXEb2nywG5BlbOi39HDnHW2qAvy9OBPIUS9x3GtOdGsnbDA2
zdi3y/H/sXdmy3XrWJp+lYy65wnOICOqOqL3rHmwJNu6YciWxXkEOD59f5B8sqztbDnyPm+Oj6zt
TRIEFhbW+gfolGgJJz0zCfmOjtDru8w0YlZyVeRZbeFksNTXhoOIIx3Tgndt4nGKPLdTB9U6lOql
DgxObINZIrtWju2LUWfWgxs342YYpfUDekPfr1l67Q3RYnmpbcwo1r5dQf3rMq//gX3l4vHOICQb
TcOw+Ozkcm+OudWtfFLeu8UujNtQmUQz4Q8/piZobzA6pfDf2s2lGubmK0qW7Y0FsfUKIxpsokMw
0MA4nRPiWIhyZsD6Ri9ZfW7TtDJvOiOQxPg6L72Teq4ZPCB3F5yJo13TRx1BzLcFdVPl4BMbOcHj
IgN1GZVNvB+w0Ti4fsmrYds8d8C8g2kRcXrtu7LZNTBD7pHzRG8XdKmKa/5KNk2ziYbG+eaFMfJQ
TYG4iTuDmHXQVIaA4u8txmtFR9Pd5KpjHb5qHeAfOl2ThKD7Bg7swS5id10Y9ScE+y4G8E/0Is2U
s0zXbcY+zPCaCk4Rt0IlpGw6Lpv7kPdL6zIRJXHDWWivm6lxMUGIuapmL/rkR3Z9Ek4Q5Qi6JcoP
Fc3G1vLMEzwDTod5RhqXtXlhxmN3XsWiAllfYUmBH+NuCmn/UUJ9CsHynGD/i5xEPTjPyByetqlp
EdIC/uPIdluhJLiG2XiGRIb7mXwbwTNzqr+Fo+4z1cDHqCyftFEt6JYlJKRDVs+fg2mMb80qGXdi
ag5+XbSbcDTSeJVCP0E98In6X/kVWWU0R0TNINkG9gyZzwlnLebZTbRsqjzJDRMh6sgwr/LSBSne
9zS+rB5JPKBD19CJkJzMMvmpbw2fUBfGtz2ePGhaRuK6N0O4+5xjUGqM3KcwDf0HX6rikKbiYcrM
ck+5NCEPJJVDp21Gwz0dk4s0oHBTW/ZJ5CzWt8SMxh0SvOZegSvfBCkM0XFgMeK3C3Yqp1QYz7N/
RnLhfs5cD623qd6xnAjANdoCq9hHBgL5qPBlyHv789S41mVYhguohdK9Q+o0W0/ksDuP2HVWRrJ4
sDwhbmbogztvkBMmteSFq051uGziRvRjodVkr5tYpZdtxjRIK3D8CMBV2CU0zZys3DKT6wl895oG
wipckL/ohU9C78b4DMwTDIuxOqgc45WV5xrn9ZxNN4tpf1apUe5YiuiPLfA76OqRkIn+snS96L7I
a9IMFwY8IRCQWaDS28DsoDKWTnAm51SLZibbxENNAVVu76psPNzFkjG0aFoUy8k818OF7xlsO2Vg
5Cw4v0IFYUJwPHMSGF/ZgrU1fo0cS/G8YRnRQxsuEMPLvpS2i+KORQGe0lrNjrU0FBr61JiuQ4R4
z2eK2ZpvMyCS3HdZfhqOqXkL9fW0y8R0iAa1HvCQvCh4y2eyGhG7dJHAmGnwwJiS6py6L0bRMjvg
ORx+CemZcs556uqqX5eJt6xbrXadiSqBszMo68s0u91JbYtv1uL/iLq6fSRjLR4LBAkJWtK4x07V
2DkDGgRK9OUNbunBpkC4kKZ3qBb8sJHXIR2aDgNA2fQUf5DR3QzClOIgcstij3H9+spAdj5eVbOo
ryiqwDqwgwxIa48L5cIc9TJ8KbPqxm6D8sZPqSMjxEwAxShYPRfSNr9VMkuekVlEUtg2+MIWFMCp
1yFPAqg9GL90ZDy8Nyx8d2XiIwI9GL5zUjQBO0o4NV/ZLancLYWFswykBOekjlL7jvyYk2mutV7i
fJLPZV6rZ9lLighy7suX3K2oKshFRY+mzKxveEmx09fuPF3Ldooe7Rwo6NqN8LpfN0sknw2vMUq4
Wfh5b5fcqz4V7URgkAkCLjsRq6HeuXC1k00/JUyPxO41bahC0Sfx+xw/FdS/Hz3L49+EzVR0+PyG
aMK6lck0qhyUnTeD5C63mQdcalOB0hIrFx8xDIRSt5Jn6eIpzo1mNVgIFzQjCkAkr3zzgs5yfeLC
EQ82iYup4h5NP1IARYc0gsRVhudZYrqYjHYlSWsRAbFeGRhGIkYw9dHj0A0w9+MeGUhoHl75Yvc9
V+1bZ8YhwHXCx7fB9AYjRnaU9iQsH2mCTBPWgr8654l67+AKvcawSeZrakEMPVDd6pMHfqzaF2lG
uQdkQcoBE8eSQ2NRBUL8xJusHdx5CN8oZH7yRhAVvEL6resxanm+XHjUQ7rGzLMzCYph2JczwI8L
6FDDy+BTmV31ttckF75hoc85D/a+6qvqMwBdLEPRN4H81wTmHeQrOR8myvDRldvz0Ad7MLlHsnLu
Oq0iXp4/T5VB/w9PxTXvhLVL7T+ZN9RlGMUBxUFFkEBlKuX0gh+klmSaQY7/SDOZFfuwh25N4lum
GTYhKXDpwmT9rEZe53KoqP+dophgIFNQKzI6L0GW5sT0O4oomFcUsMta1IpY6i4HbjZh9q912Wvt
4Qr6aonKC9btV8mAInarU8hCVDaCsmAD760MEHxb1OYpPenuMJY9/MU4mGDA5OkDmv/j/WhDi3kt
Iv+HmfEHDGpoOTRh/1lu/02Tj6yPBOq7+kf98g+sovvy23uBvrd//zdP2/8L/gzoUQwk6cpg8PlP
OKoQf1kUABAVB0IR0vCntvs3HDX4KwSMCiHbARtH0Y9fyZ96fcFfcDQcDSwD8o2Fuv/vwFGPGzku
PFoPX0jLs8Go+Y5+8l8b5DMgNYsSlnnAhhOc/EsRG1fTHJ0gCbWp2KHL1DyVZrQNo/4Lhw/8jOQf
enWa+/5rX/L1FqBT0aPnmW1NPHl3C2iH+U2A6MKhRuXvMnK/zGFzLod8W1EIzO1mZaq234T0R1du
geFEE2d7gVPCdrS/olC+XhIYmEZ8YaKtntbBTlGqbIR12WoEu+sNK/hvG4MsC0+57y6Vp7SGLlvR
gssfM8i7+n+Bj67QGL6X2MWnpVxJYzt72IXVSisw5/45nFTS1gV9N9gWnXScjZlTAXGqhznIVx1z
gugTrEonJqQ7QK3Y3jG2vXGVRKgaERk8gi48L4Ntpxy5lTlSZf1NkVToqKDbbxuhuvHDr5ZjbGUs
nha2722ZITnt4yXv4zXS4siXJOCwis0wleuuz28nA6IKOtXbXOL+q5rHHkL+HnuI61gKZJERrIjB
amX5uvUpYPoLtzEqxXEclfISGeE93h0kpub4vcJ+LvZ7eV5JxIgKE4VqX3KxZYd91lWsDQz+E1wq
lar5D8HFAjr8UXD5v8WTzN/D21//xd+sLzv8KwQnQECBAwg4isXyxvqiW/OXixKoCbAVsBkh55/R
RMDscqGGuOi7AkS1dFP4ZzTx+JUHPlUjrHR3Gtz7//nvd0haefTzr23HVzjN/7bd9e2ArPfATcBT
dPGePepWkfvOJXua+yMh2csQ4lsix9yMo20gr6xUZs8PGQcFtZOzU6CDLXGh/Q4wsKnOLSSKWnvX
GHozzjEaRJqlCiO2WJYPOqL3nVka2QwusfFhlaYRJB/0C52BugiuIz1uA5iwkP5dWQJ/lW6FmKMx
3ieKw/gW00hqRRsXiwNbF7MgyO0dCSrBW03IySCyW4yTEUS7asBXLl3PEqUI409t6vdQHiRWddy2
NIbGhwMAp+Ao0OFUR09m8X40chxCjnuxQBR91bnIil1wrEfwaj1ZaVW+tKQN8x2AERTO1zYuWTwP
YqjxdP/L3PoXfeJX9MGvL4xSEbgupP0C4KZgBo5uSWT2VNayi5+twsTxvXHRhT5dXBx50n0Cfxwp
zRL/UoRIof4HPar9cE1xwjKbOn+qJzlTxRM956nTwhwkRy+apItmJE+8iq1SS7I8JB1862nrL3nr
Xy5LbvExSlvSa3Ggkjjl/KGP+R4CAbCXQQZPA2mVw5j/G/CSnGhKjbyofpg09f1PGNUY9W1ZRPVy
/fHove+y6wsBS9RwUg+sLxC5472zICgv9Lif0V1DW23bFFHucjwyWeGTIzL3akQZUxtg+l6B4ilJ
sRhuMe2t/oT6eN8lfr0TAJlwIJBvEeiqHMExwPLMZjhl/vMgg86/9Jo5U2C+YWwJ5zSW/uL5/+4g
ky0EhBKHcqHQmIb3cxm6uoEHlHC+F32rlTXbuTHw5xqCJZrHP1xLT8JfJinjTOBy4XdohJRD+Ht/
LZviQo74gf08WbFM3R+2PiIkJ1HTM+9ixOUY4mL2+/5PiKnfZpLHHIJGq2FToL6OOSwOet84lOby
+4RYYkBPURTBcBvZRsrofjyXjjAs+hWSI8DLAavEjCIte/+QGVTJfOQc/iwRESjFIQ2j6r6wFTFq
rUQcxc3VFC6RWZ7XaVf55tYbknx5yKRoGmdVFgREBN+yqAxvsgwglrtOhsouznNaBcF8APboIhT7
8U3/9mI0VhXpaVJUCzj9cUCzEDa0J9usvlcABbiLzgjz7AUReMP7UtelXzs4pYAT/hMu9QjCz2B5
IW9FM+EtGvnWcdiKDGrYTecZ32g9WvaCOIkH2GstggaH9bXlIDxSHFgmuXjCwhO7wk3bdV1IscOY
7OGOQuWI20ASTIv6Fle0PnZOhXLAmQcW7s/M/eB4eXKDAjAWyyTU9Kvjd+vFY9OVqAN8S4IU3D8a
ybNariWugEyqZUbVbtiHspH+peFEKatJVhgAGPRs5plgGeZuPH9nApbZiy81TJPtz80X2i4WcIKX
twCMUy/RxZswt/4CGJySFe5iImemojUqeTtVpxBHpO5gDbyRpIx0iDZkknBBe56QTuY4q6avdKpJ
IVYUPyLGws7gQrcrc0l9HAZst/VY322C+dV147sZWAvEOFKLtDaSyzXLP/ToH1dMzW6pM+5Rq09U
6OeiV/IFw4omq7a9PxXLw6IcMdwNXesPtzLjb8ZVgr0WQ5Ikfs07s6m8cOnSSZBYWGfY+mh3hoDv
QNEGVSBcc2ZMLrCylWNm80nfSiM+kvpClpTqQKWpGzXilJju0fjICMGyA2yKn1AccmkjHUM+vjh0
3+qNARTQv3Rwb2u/tkGKzVDkDm16UbiIke5HS07VWQLIuT/tsbljLk1Y6jF0tOqt+SyAMMtmaaKl
xx8tzlasNroMCiGn2q2aHG+ItwfwkG3lUStoQ362MUG5M6CeWTH95BTrIFaUWFaX21ZGPn+koplp
jEiM9rq/v6NtWqPbOimNvARNXMgq08pJFo8x6J105tJTkxAcZ6fmmeK3UXXzfGTkvKDp+cA4qiQ/
rYqup3VrJaG+omMIsra5iSBrrxp6lzwegV5PlzpU7FpOTjFSomLiZ+VtpTxkTHeZw+nSX2E3aLOm
BmypmTWx3RW8M2cy+UJIZlYkdipWeeCcGu6Uzt/bEuZxs66RFeH6MNIoeH8KCtNnTBZkoorxJPKr
IUe2aKGJEqDROiEPiecj2SIPkSF6OV20ToTr2bbG4ZQ7Rm2bKLDtFmfgYWo70vO3c1qXn2h8t85w
ir6zy7fQsIFzDp4EahNnw1gJ9i5MwBS3NPP0/OXY0wfINm6Iy4iP6JFgCc5ByzF54yzYNxwGHz3O
dJ2VaaDzNvTFkFGS2tbhS9q7/ACPZtZ+Ipkb6jFusbLMXvpp7BnOJaDfUCMpFqMInanJZXxi09dT
VKfWw10TVPy3tYKCBSwyRWwgdVzIMtwxZZ3P3bzo4JHkJGIZUlp6SSNMzZd2JpRLmg6SvBElocZy
hjuBBCajADFd18mGiYpoeaHtpPhCdLo67g9BxV7PaidNtTNIHi6Wd5gC2I7IAZh3gNDScNhYVCt0
ZEoK1Il3vmnsPKwXG2en0FpygaQnCxXSeKAvfu3N88T0DyTYTXeLMgIyOiQK2AfS2fWGvFslpipa
5HOx3k2vaitJaQ6Sq+s3jATkbCKjzloejBPADpTNV1OHuit9hYLj8YgPpEQJGgdbdAu+t2B4aw9N
IovWBKy+DPzDp7BsI7e6rGUdTsHah+49Imnf1YSbrXLiDKueuOkhyCFU6wc4wUW2j0R15GQ9XG9Q
IoRZ//sy0ldB+dRyZ54ZF1NUapMVxKwkic/zOuktcammUOrJk+Igz0xEZaFtdjmmrvxkgsdlDgGO
wW3yrEb3ld+19tB31iWAckIlgreM0qak6I5B9WQaVt9e4q5iE3Kzqu15SzA9bfaCei5HvitsTR0F
ewafmUuBOVLDzlTNyCc5wqB/iXpUpONSbg7ldBOqTGeEidvHhKfGpYE3nqkET7vLgVFkLVg2uBFA
UajrzfUJb7+dMUHH1dQ9BAUk/PgsmYyeS7sWch6oRsdEpRcap1BeN/jW0AxGGb3Qmyz42ZbpOPkI
0Blsyt1MfJiDxHCvJnPusDEmRHkoobeq4pGCuqu7FRpgOsUyYePN38sAcMfFz3MIUV8PzojjcR3u
846oSr8ryQBvnPQoeeFoi9xJvAHvUUVbFwpi+ylqJx6eQk9BtKdNJ7hjkcFKG3Z1iShQtslQumLy
0EvTI/hzWpcpNXaCjIvJCoUlTIm4c782dLiXmA4tDxZ1W8bYEV3Y0S+ccVZnfaKkxcp1gwiGEUYK
lmgu7ZSwu5EhNjvGSizW7D+ix1F0IE2m4i6EMJYxh7o2BSBSNUO+8+uhb743JXvMWReXhnuBg5tw
EIts0vYxJeaiUCGqunh2we13t2Xtl93TiHPBeIXNU2Fqap6qzxrHGxsaZwDgNLUPMrrsd+PoBcNl
1yYR5XxkQEsU1Qq2VXxh1WBBMOzmjiCPpdtCZ6MaOrzq4ykfdEq/dOOMZ4+YCztcNZ0xq6+hbfUu
YhVqduF6tC6AHuT7gNgj1x7y/KCy5ijGji9hJyvWYsGMYwESgHVOt4vsZazPJhZHv/JRdxzhYjQ7
ui4xJqUkaMtdnNnYJdO+UOJUznNP0cyl87meLSIcLbJYIdqNdZ7Q1sLCBmyOl+EBAL5Cjs8cl7Mo
rCCXWKOV2LuowR5drZQolnSdRI5nXDd5Xbr3oBfoQe2B5M9Nuw1xM5juJvQk1IUhVWXcuoYrlwdV
MatXUBT87n4RQwwnrFC+6Jo9RnPxMq3MQTT+JqR4n++jFOcNzDNcnOdXYV47drIWOHa2wTerxKr3
ObGbepg2SInM7Y8w8xyADT06ZmJFQ9xTNHijqvWQpMtNr/D3UYkJ6iVmEEae7we/Ia1NfiRBhaib
ta4DerkIr3sIY4FgpK5oxJedzcNkmDu8Zt/IfsPmuEUmvKZhOQIfY1tqSoe26D2UnqZxN000dlg3
1qYZk6PMg/DIxiJzZMF006xzzcroMjKozkGShm0lJJCwuNtAp48dGzjLIcFBl9BQ0tgilKTGjBLH
Dh4i7Uj9YM0YnC3I25KS0ukf2Ho8BB3ZZVTlga3az0LwnUBoa5390WHSJweRWQt3O7sDAnr7vi1T
/4tXyYpbwWdZ68TFBuJBmwYgGGHSk5LMPsgNRmnv2h5Z8GiSuxnrcB4bYlkW0J0ZzyJjjCC/Yjfn
mVrbz1+cA2XpgpSoAjlITCn70uRByUsQc0dgv+x0QCwLmz16DIAzjSfjHCoGCBc/vXMG7Thxp12c
CK7dgyaol08DUnD8Dr+5iS+DzxSxlqRXd9y/DDMdJ3MXqbhibWcWkmebKmrQzHkKYazxkRA33OUB
84TO/zaObUX7yqb1ex7X2cC2qJpG51JVI3TKgsC2HiNVV76yXnpDzjmGB4WlzW3YD6kbrEQTTYxt
CIeP4SeGzzpFei33+LLUu9TPHcy1asYRLUZdsfDDUd+95eChA2kgBsxZ7+cUZ+aXojcYWMJMpu+g
l+h754e/RwJMGM20vkGKgfpQlfCNdalAvODOUM0BRrBGoadiCl6FM0s5Rd6XAkO9/PTtNbJhWtYD
x79e3QVtNPHETlYBZjn0chDY+FVxPozJ9TJmZhR+HWgj4umNaWRcjicu6ehwt0D95qmsBT+Vadt1
/ZAmJ41Z6aTCVFlKCj7asz7IB37LZCmp19GXQxGvE2rj5jZZSmxHOptHmRMRw4PZxHIIrheFUl16
7kfC5H7mxdXrwHEAzGNukJNk3hXS1UukLVtd8Kqylg9EA/ZwT5lVcDROW6StQWhFPbQolOQFZvCb
+G13TYYhZtPEJ5NEde04CB/e+Q7cucOgkO2c1ygugfZb487CUTtaaLfOa/5ef5qspFuuxyIQbJdW
wn1h15UInRqiKAJsb2M5jb7bt+WRK4/3UtAQ5aUi8Oeo8tzBmSF+HIIxTruDZ4mcFnLZMheAd87k
BMjcYzfECy8qO6wuytGKB7WJCxlYmD2qsnRIascaUPu6NwbUNLd4NvAIZjOkulhh6dQ6HGqOfLEI
0+5p6PrUKRGd6htFcMGAyTl3RwtE7AoYLvOsNG19CMwajxMbakr6hUg3JL3k4Ml7VrO3zGfOaHN+
8rGMnIb9ZDtt/jQk1sSggNzQmY+MzYFcQyKTy9NiCJKTGPw8EQfoEpMYTJAtOH1VcevwU8yZBdQX
BNjpOxCKdrk2jQHJdScBcxNshqSLpXEI/Mbp7+isOJjpGKPF+ENX0IduevU6C+smSx/y0WnViXzc
1MyPSEYxb02VFHRrFOuNJcSeZvAqcpTQq5cHRl1HXJgYHBlPWgFQUOrzA9PJpxnOF3W4VfC1DTHZ
PzQCRRK0QMTE1D9YAQ2973MekEe9LT1cCHRqVRhlWJX4S9WFbDdqGKSeGNWo60dG5Mx6SsJPHKsr
052mqmVAFn3i9hCSZyBHvOdZ4pyW4+bC93MgRMuMav8+Sqqpv/HBP8uToJ+gaQaApCFo9sJwyQ9A
9w6ETh/wDl8TuqDdw33WVjoTtREmIM6Mb6fGKY9zVmkLWYwgRcLf+7hDj0TnLYaa+hT4drAookXf
dL0g1BSvWWWzxrsFCydeF2NTJjqHJJPZPyZVxStFJU7feo/hFDL0U9JHiK0CVnLzC9FQHOGDy8yM
mu1cByzFa0Q/bsolSL8VXuZyoTOQ4ELx5NSTPqHPb5EjnKROdEsr17Py49rav6gZBdQEUWoNbeH9
RgcH8IHxYliM36ZI6XPmkBgFehCGC6UuXMm+43n/cMnjcidlKowuPVeX86CiHtdZ56ZCKkL56pvn
j7p78zY1CsCZbF0fP93vl8KPjhwXtR+b4vkx69VO4mYZqE58S91Ix6fadx0sdSaCNbHr42u9VgN/
rR9blI4FbEVboA30e1cKiCxqbziDfpucsucgg3knUK61p9yEZQgsyGIvXBBrzZ/6yvUA+/cYYgYw
xJXNuZsqhO5sIHCrKzzyLTL/7H1UeC3rFEl4kj1B+O3ITx/f/m9DhcgGFLcQYSqO47apf/+LXMnU
RaWKkel4Uqk1cR9sUPpYyObKEerjS/0251BQQlcXmjdAdAALR5140ijAPCRQT2ECT2A+RHOQjQ/W
IvQSQQx2/OOUO26hIHUCoRw+ANf0bJQe3j9c10p8AqnfPzVAivl2NbHYrvuUyH4b2yCq5k0Uku+T
TMz8/KOwhdldEe1A3X787MfDTNfUQzRMd1VZbpAJ39/JWKlpALrpPFKT4Og4JwlVKuzd9HH+4ysd
jzLkB5OndUzokXSQjovXOYkh5LvMeuyrWuQXqin0BoUKosMmn9g6a/z4gu+JizRNoA1SdqbJi6wn
SdPRDFJZsBBM5u4RWKOuJ0OH02GOoIjFIY49bTHhcoctWIJWfu4l7Iwf38ArNfLXFUiqBWIF7qvA
24RHt98PLqdExBAbUT22iTljhkcva8m3VD2SMMPmXqctQ5fo1Bi5Hh2/fxbFDQ8Cj7MtfQWW72R8
G5wy83SJh9I/xHWKq6HDaQFsQ8WWIBG2eTVzU0YAU9LKFdEat2e9WQ7Ybw31JolMFj5WzvTQsw3A
SIpH1thNI7TgnBLdFo3L1FYnKa1lNBPr3NC5FTgwnXYZnQ3Pbi3TVm/nfpOS2wjoznx903QNtyXe
CvSS1J6omee2Tpoy/FX19mpbOlmOMmyWqdpI6EWUx+KsozJpD9OgiyxVTln24+H/bcIJFyYwaCG4
/yiLHE/tnpNFYpjL/LVOWoecNW6wnKo3gHJ1BvCzZP3xJfVqeffCCbVow9CjgYgciGMaOo0yuGgI
TX8NY1/XGIEe+vmF1mPKjUtTmtwBYJ6w5xA1WZFOCg1UWvnLj2/j+MkBVrkmkVNj/Flzx+R7OMi4
fNoq+ZrXlD9Pwfyp8h7pbLs7t6W6/PhixxEERw0teRuAQAXt5R6z0H3LjCEESvk4tE22PHiZ0NMi
yxqdWX18KftoSfPtCLNpWT1B5w3U1lG3UMsIFkU12PcAMU2sFClfqngXU0blpJtmI7sDBLOl5A9B
wYZ5OUFJfyAV9jr0nCnrUoLhyKP7983oFOSh1uLqRD2NOaEkaG9hllRniS5rTYYuAwQKO4/kZAh8
XSbOS7ojdwNMOB7OyD32ojjGfoqwMmDIxanKwoOpPcHlPZ2LHc5ysXvx8SAcjTdjgOoYYo3oWQgA
dMdj4HmxCku/n+77EqwxurQ1rYp8ZYwoYz18fCntovvrfNbvlOCF2UqIozVx9AgnMdYNNVXLje7g
175eq/coneZDq1P9nlBPCHrrvReAdBiFaqp0lfTnT6j76gqBMaL1/sVzha5nchZsiHR2icP1eGJg
mWYsSHk1CWwa1FTzcT87PQcmBJEjjscp7kUcS342/ugW6SaSAVOQtbMgxsrvhrrUL3zxMq5ivHbH
xVtpArlaXeM1vES/ycwiaxlXYiDw1xuwjrqw/LOFxopk7kLe0ofnCC02vnC2ypESyMdDGrx/fVDZ
YGLZphbi9NgL0VR8vye0PAFMrib6XgyO+JJ1yDXvbNqjBz8PGpcaf6J2sTuFZ3OQFtGmcSPQiHZe
PAxxaiKCC2iWpmmM2YExo+WMblh7H3F+ldfFJIcEfZnBPqRhdlPSavuO5wlAPL8zknlNL8e/Gryo
PkvMVF6wIyULp/UEiqkhM+fzQh95OEVIOUNUGH0bd0PVMH8wFkNxOCimZETOvrt22ZXynVsYzoWY
u2Gjmrnd0hMvHvB5c0+LwqZLkDWKcl6dj7TwlFU8gpoADD3FAIz7pTWtjdN04s5mf35qEsD0qCv7
CSWMWMq9nVXV3Sic/iF1HADcOAWA8Tao233N+1A+F0bTfYIyJEmLov6AIHW2o00w4w1Bv2iCZhym
xqp3y+G0qPAlHcOBgk2SZZ/7AMzlKoh6mHVjV98tGT5ppJ8GNHzDcNeo+9y4CvtYe1by0RKLew/j
C7mnyS/PciHTLWDJ9OzjGfE+WDMhaCsTzDxSBReBhWM4DUTDXLReXD3zvqBU2FGVb/1CWyD4nenf
f3yx9wv67WICoJze5snhjjOSaHFJ7bqwekYUpAQjNJl3eADZclWW+cXgOgjETWhQ3tAiFPkf8rHf
Zv7rY4LVoWVDED+GTfSeDOvc7cpnbA45uDpFk2NG5lgA3z5+yNdv+t9t+PUpXdsGeICCFBvyMUpn
ssvcRgs6ebZwixjIPzRuH50rK91MSSFuMS6NblMZGYBsCy9sNs7QpMV+SD145IUC9gVYz7/q/C48
rYxW3LPfSvKkvlAPZUnyYquqRGxOWe4Nfk7VC8j04Bw0rrgZ7Nn+HGacU3FGtgCUQiK5ckrtmmuI
0qd6k9OLs8aQwloXzs8ZHkm0EvpuZ8We+WROysFwJXT+kAtZOqy8GxKdBpAGMS4ogtnHKYFlCDm5
wbw8u7jMQd9PnWQPn6w4TMv0hC5E8dUx0HzuEUyE8NoZ/sGF6FZtPn4z3m+3ITRYU+NB0MjXwsLv
o58F7ZT2QSKe457GAeW0DhsHLfC3kXRJ1GZwy+kgSoVlY2o0Jd2eujzU1K0uhsYf4AUIgNqLFePJ
B/GX/kQEiSOlnr7ucuMinStxPjvzvnJK544aaHFVG7y0lU9jbF4vaqLtktUyWosmFLekjfAjRjd9
mf0svXQELOacSvEhhXx4VXoKGmwdyf7bXCT9venZ+Y1RBWwQ/mSNO8dWI6yRLo3v8M/DCAkDFR4g
mSzEHRSS2fSv24xGCHviJ2xTcQpPZvezRVU7AludY4P08eC+hyUx6xlbdI457vucZoGCvx9bOBW0
10wRPbep613iM5I94Oc9z7CfKxMiveYFfXzFIw3B10uSG3DEsZDM1XC195e0TLvoSrbOH1mTuaeU
zaDXRP1snFGozHY0IhSR3ou758Yxi4c0ntR5mobmjTGEzu7je3nVr303w/HtMAmfdmCjvWMdgwG7
sfRQAMBiLp5oMHBuh5ZUQyUdNm2JCEVr2jkVjrJG+kt51Ao3MJK9QwIcdkOdJETECTcEdFtqX3xJ
FU7FlH4poVeGTC5yP5WH1nGmS79P4pMY1qoLbV4TOSXatmDlGzyUVp2FXRLWUV6zxy+p2WW5Mi5C
3xr4wCiMc1/CWJ6RwUDHDs74Lh7ZveGSpfl5SZuXjNIpcSUo2gIj2GHM6OHS9HzwBo6m5CLyk7Kn
6iQpC6dbdQK4DDORdpGWHpTXTphWtFxB1EHPmugrKb8o4rUE+3AxovMooVg2KBszfjW2zYEYu73p
x/Zn1dXpFzwk1Yub2pD45JDBzvn47fwef7A7CAHNAV2DAPxbXc+x6YTm05j/CHzqA6sQOvw3UB4z
XUNeGWcq8bxIraJbGd9mZDbRZPCH5k+afv9qwgYagszWF4QutYH3ExaklCzlIoofET7dPVqXvBAf
ln9xnha+2pmw4O7arup3s4+jQYNDwdck6IaGebJYd38Yk3+xYGFPU1smdIC1DO33N7OUPaIIU579
iIXpf2p9S97C1zZgkpNksC/2l33RqtPGrcqTYnKsC1UJNjJRqOk6FTgEofYyDucQjZ0XkPOttwra
NP/0h7v8LWVgXQGfZ4mDmeZQeTRkQxnNZdi6/Q+q3m18r7Vm5ZpK4rzqpTkgrDvk9JTkAkkv6Lz6
JYG1iGF7ZDfj3hG1fPBwuDs3xZjf253b0yFhF9hhbVIw3HEm1jizYubzetf/IXHdzc2P//mvp+cS
JfyfhKxfzTKZ2jru//9ZXJd1p5J/bJ5g472jW/z8hz/5FqH/F+qBQIBBtwKTZ7P+m28BxNTFgIdS
KeqNFLUw0/kn4cLFmgfVIE4GzGaONoKp8pNw4Xp/vXoMoFgGlpmG8r9nsymOCqiwx1g4vmOjrulR
tj/OY0kwGlJ9YZ8vpufGC/LGMQbqm9o20XWUF3Ruwm2DPxoo0MDL2hXrcPlq2IVvre3UOkgsOs4j
7n07t/CuY5pDaNgv8qKOq0PSOf0pLV2xoVTjn9V9ZXxqKwlqr4qNM1RpLZBEpf8Jm93pPgtACK76
OjP2VtPWK3z+2rUPwwNm/QKOq23ppYR459L6CdGY5t+sEi8+0PC58KlKnXLMJx1ro5txaa8mBEOp
tZjwyBvr0Gr4KudyWPmFf8oxnIIHHe4kbp97zxrB8TWsxKHL1mgrzxd4kMfbUZmIZ5nfNYth1RbQ
qaIss3azuSx7mCYQmmN7b1Re9TkkzG6BV6YUEVFpnrqrLsdK3ohz9dTZytkVogwQZGm6g1P6XL/E
fO7/sXdmy3EbWxb9IjiAxJivAGpkcaYoUS8IyrQwz2Pi63uBsm9LcrfVt5+vHaFwyKKqCgVknjxn
77W5UhbyBU8eVT+mD26cEDRtGOsRRI6E+aEiyAbNdIyH7LZTEk9nn6+7skUpO9Jk8C29QTah22aI
dAhaIcxG5sxFf85T9zoxZMTQvXyQejmDzXMPshyPDfwhPyoEO4KsAfOTFRSKSD9oUPDQVahnG45F
MA3bh2hyxBUj2LNCjXGAUhogkDd+KdHNmMtSnhuQa1cNJpPAFDB8VnevpUWzt9e2QnviYKSjleu3
tnOUkTwPimR3b7PipWukPSuTbFRTH23GqQ3anHFZ9vj6pc/EV51EnWRPbtasp97wppAYyXbfL4a9
F72GsnnhOI0yCeKoFx+W0bH8lkPFThrZ5wYuwVWreSfSofHDgrwJx74jN6KID4kJX1qiew2LQtvl
WftU984zAu5LJrDaxZNj7bUq1XeGviYHtykJ9sk+Z7C3DkgvumBmJ90RTKOdW8YIFqNCJqDSDrkn
mNeToTpzS4Boupd1Vu/HbT4r4qgIck4lE2HOgdWjsDIG+9Si1/is8DAHeddfLVr+ZVXWwlTRa3ZZ
mqmjXcG7XElJpD3DvZAiAAjduLGOCYK2HSDiJdCJTUIK0REvNZRh7i5R6FQ99N5atQeqAWtXc5rb
o7JFLmVmHzrhxNdo5cq96X2JZa+fl5iIIXpQ2hMizpIIdiexQrdI04eSrMqgIvfGz3LC5ZtUdk96
taAIcGX+QG/DCvt+vcbjWuy9LJ93cOad/ZqPZYgM191VuCz8QWj6Xep0605f83JnAGwJEBuKMBlM
AkfdzDkZoGmCNPamoxDxabAncYX7GeanSJoPI0y8/ehFZigsdjYnlnNoz2ULoKROg97O9A8qwisz
aFjBy6kFFJU0biDH1YB6klePuWaqOxwe+tkYNksivEnSsgm7S3ZO483hMpROMBa0CEzVA49yuvFC
4BXdIEe7VKBdDzXKKc3Kv6TgaYKs8orT1LpQOTzCBt2V69msvX3EgZX5AB2/wkIglxJz+JlQc+Fn
zvCoe+lprCbn7K1u6lud/YBQtWUAZ9a7RC4YyebCCS1rGXzRStKci4cUukBkjHcFWWOIflIDtYz2
R2mtak8Q2FU3uMSW8ud7tzrMqPtxg1cVcAGtCyDWNKGKpt5PAHL7hpW+tnU8+7G3Pva14DTIfMAv
clfzZ+J5AwoUwuLTGhZk1XJLxU53rYS7H0vxKhEO+F6amVgAevsxYt4K5FpC/dN8+uXZYbHaPyaq
fZSJKrqBxWAe9MIwzhFeu31WEA6Tq6b3YRZswKbSOyamflsX4rPj9JcMHdCpt5dnwNqAU1Ki2Apl
OieAedWTlNPHgt5Z2DTuH05CttKEKi5ACfaEaPDKZfx/03jinNKG8IFzFNcFCDPgrXcFnjs6bYkX
RG37FcWOHqbSIoRqHeuDRcEUEheQ7VqQ2BekZd3Bwj/h22YkjwWkkN5MPktF7r2y1LEG8Xi1Otm4
pw/R7gevmBBa8IrVuj61k5XeITK7ZAabEC7axc8hhAS5EcPwHm3b10v7kSjbJHSGNr1SbX8CgkXy
+wTWLB5G4dOcJCgUQcZLkS+f5mgkD1K5b/UoJj+Ji2Q/cig+0APW9uTC2IFbTvKWsxSYJqK5Wo6v
vPH5ukHjHwy2wJgSPeCWqHezk+6XNsXa4VjgnhLtI9124hy05c1MG8FaOI4nD00maw1pZQiMnSPr
b3pOgHSjiGOVmz1gaWPnlRgnhXlIwRWiZpnNvUBXHSxWYxxiN/s40+U5QZZ4osV31edt52Oi/mpq
jUu3sIj2GoJJH7OlsUfm7+0Mq9TPXgN1AtVYRfh0Te3qkL0200wxqy8FaILhg5ViA8m5Z7VWVscF
2I61cXtaHArPQ4QfhUexBXFCa4W7r/RuI7uTc+O7CdILHrI64/BqHlsUVshS3cYR0QdznCvTyX2I
xpxrd0zaWb3xWKwQMvCIish+gODgOt0L0sqKUAzGab0rYZB7TKZISytSDbhb1XRr132bQfynvP5F
eY2Hyfyn6hob85fX8ofC+tuP/JXSRUIlTARCKsldoEWxFc9/pld63m8WAfQIA7AFGPxK8fwXFsGm
rna3lAu0EA5qLsZif9bVpv6bENvM0QY8bG9mun/HyLx1iP67hYJNCzkCbkPUFmKr0X+OeWJdEFZv
WtpR0g1nf8jUehyxrP7i4Ptjx/vby9B8dhkqIYH5m/phhbCmpnXSjv1qGWguSxWao+7dljMGll80
Hn48Y7+/1nuKAPQByejwnf37nYyE7yIjn9eMjsqo5S1cko2DZJhna6XZ3gCE/FVPDJfP364iahLO
zPQ5PYQeuvHjsR79lN0abhcdofeSJBy19XCpO4SIPg2m2g48mh/POCJNsYfFOaH+BpOiDg754dWB
SQCkyolVDcAN2M4mQ5GIv4XBCQHEQIWWtCP9vZcEKcbyMIOxO9DKEFg/lo3QZJT3RY7QrNC64YMx
gHmSEzn3WlSmN5GCWwWIirauCYMQc5hentK4V7t26Mt7KGAr4mwEiwlt+meoeNf6qNLd7BZVMDaF
flwFjm2L7r4XJJk53ose4NBqrvUt8rjsg9BTYLN6VOyJrK4CiMQTis5qJvI6woq4ovr0Jr32O8ww
OyNZGiTlZn/lGkN9g72BoETUSq86LI5jQWEarp02H1tcr8AlFhk5gbcBR3uvLC/Ourk76jUZfb0l
KdrvPGuvo797SXNNAiyFfuyiaHK/wUwlKhjQpknVZHuXCUgFh4f7PNATSJa+bpbVF8zmzQt+ee8j
+CLxIGNdQiPSe/mWeT1bkSE7YIClUBj0IWQt+44xXuyju0pgLJENQcVrFbckrnuExZNdcXHHebxS
NNae2SooqYnZDIUouPcyTEdwNzKgj6bxkCypHkRLph6SVjq7HpXsS+nWWDYWfdh7k8NBacH18NaV
ZXJIquR31WVNGIOSvoqlNzaofRGW73ouTlJFxTVRkutHvNnavVml60VfMQ/6nEVyumuTroU5rgpA
SbX2aDlshhSkKHDmCjmvohMJ4XV8wzw9fMmNjV68xqtT7bQhlWcuQY+QxPm9hYQ9ox65qfC/+4tL
bKe5zD7qSITmA3VFHn+QvUZka9QUBw3eEDCnkqTVBaxijWojkFHqoM4erjKwnaQkDTEJKrqXveJN
xiemuZ/RCZthUjtqtyAwe4jmQlycpL+zl3k2sL4AGJNUJuGCnPfazC2xywwQh6WLN6vThutcVOuX
YalhJ7iN/QW0ZH4L01WE+ToMD609YOcavIe2lekOrOMnbezMG7EmkM3V2t9o7rruZunMj4TrAuAy
5LRXpXVfzeVH14xqhqy5N09QbOMJ4WnlpED1o2lkoggWa2GrV14jMn/tM/ijcZnbO0eMoBtVAZDz
4s2FWk5MWfETBZzodd2PNC1GBNvPFj3gRYz9HHMhak6DChXOk9VlXgzFBFQuaWdPrkL7Ko3ejUMb
Vm8OcA6LvW+3OmTcwasotKeVVvYC28/buyoX9qmkcqW6BMLk7Xuktq3lx+jTwc3Ma/ww5TZ/EpTr
BIK07UZyP8qumu9i4MeeSc5s2ydXMtImYtb6aLZfRIPVLvN1YsfR53VwDZ+zcdbsfbsgGXlzmRgj
sBqSQTtTVsdj94h8oio56sk+f4E7lj/KCcBiB3t6ezEXfiHOuGc3UhwMIlNEykfsDDRtmSB7AUNm
4PLORbcH0zzPImovBglmR1Fq9JSXXKUqLFdpPOGj2QDr7fbbbuREj7hp5t9BZ5LqXTHw3Fu5aZ7q
YuF1RwZdYT4W1qmBQXZOGR/vhnIk2hgXHY1wFFX1FaVr3wYuIvy94dCkKbq02tmNHDhy6vDQNJUQ
ARsxjVo6/qslwPdxBSAE5a/SNmTiNJf3i2k1f1iMRi+8kY0CJix8S0qWazg6VM+7DpPgydMLeVvY
qfMKaIH3ZxaTscesVt5viW15kDNgAHKNCAuNsjZANfO64tnUaQrDHXXgJK5l/RiXCWO+njLCYPFA
B89zW4T/abL+n2A2tBcpwf73JiuxXz/WgN9+4K/mqv6bQRuJ6oAeJsXDnwUgPVfiyxhcMR5BIkL7
9V8FoGX+ZuuboMxiasH9sQkN/2qs6r+hXpWsioiYIWbxUz+Ra/6JZEPl+GPxAqoF/SxNZBM+FRP0
91Ck7+olVQ7DVLkpOFSsylcaWBiCngTQJaQgb2U1rac5GiyXjuTmFMXMlt+YtDFfgC8gNIncXrsD
98HGmDRqurPMIXrOVxjiV226LL8nQ5rFJ0ZdAOyiajS1ALt9vB+NSO4i8r+elT3M92PXmL1PZnMB
lzjzirdpUvZlakfvOVnqDNNksR3zBkTWKqxqsFCDOZ8SSPinyZ6KXZaYLR472m0gj0vTeaMUJw1Z
d08x7MabTC4TvM3WesgjbeTZm5ro62Cu5S1Cquu8GEkYUFWavUDxaV+tKJ4+LnFLZw48zlfNNDFy
Qq1B7NQtLiXkJMtwUehvMjterle3I/JVgqL+6paadl9X2TyhOSrjm0kTzLeshnN/jHEkxZhmWheR
ZDl+vmxlbIxJOnldIX5R/0T9zp6i5MVQZrwEpld6h34LgiFq3SkelQFcG2nKya6JnDymM71C0IPe
GczGdNAJ70YbWtKkLpMYei3hIIXLSTIRzAbhScIayCsjDiurlm9qo0oECna7HiTFNF45shsC4trb
8xjl2S7rDQjSoq7BKrKyX3VA6XGiK7jpumy8G3i8BCmAIR4fJrdsjwhq6yPw2P5LouGzDGRaFnVg
EYDz2BbzcAYOp1EELFwcWdCh15qqgF6EsQji4prdkkZfs+Ha7vSpGHV8j6M1eFcGJm54y6taNpij
K8+ojSM8OOWc7QrwgLcVmxGU1LQldtShYWrNC2RTlE7DeciAKSCVWuI7b2i+AmhX41Ef1jYNNSJR
v0L6LCwQtvg1/dRah9+rznS0Y0Rb6Dkal+w0mVW7W6XKNoK6M702qBuQcqB+qpvK3kvN7BjGYbXf
c8qAhbaQ93WLzjTOnls9j5bpno5DWiP8QEw1HFxjSh9m5SZ3pZDKKN74dsUMuqTssCr6i1UlWk/d
hgMvvdEdt4xu4r6VdNprQYdsmF5me3ZOHqPnD7HHa0Q4W3DHPlqgFHa0DQzgKYYxVceoMij+64gO
EE9oMGG6OKsBFj1EzpLHm8QiRVO9oQLAsAY22pJWvUOouu1hm5kxyRXClUHs0GBsKfJmGRa5cSVw
Yl6DLmfXra0H3aIXNev2ZUWuFii903cLlrOjs7Rcd/o0DHInS0Vh5XXcgVbV6jeaXSuHluxoBiYq
jj3UuOEMPQLyQ6bck7nI+TJCXg7ntsw5Fo0jEp5yba+cvh3PIhvLByh+VgXWzrEPTlYND5rs79eE
BzPHQIVu8IOhsQwUXv7mdbUVZvRSmYFn/ZM2iuIG9JUb9BWgu3SxjUdo1KxaXlkVvsRo5UMlWIIo
Z7afzbEXTMJiljTmd6ZVPUurKwA08GBrtQnHIH5wnAq6U21kNPGqKsiQ6lG094V37FanxFODgEzL
6vkJVWsS6pOSJ5fgQ2JWnengiUw8OM3Y0+RHH65ouZ7IoSjB30tUIjFO5mtb5voOmMdywUO+fjRR
WH5ySzsLiQ4ufLAXydkdB/cJudl41cxOsbBI9awpSDRZK1M70n7XgZoya8rj9VYHju+n4H7v1om1
MY8b71ijhD2Omswus4EWaBf38bK5lmHpVXoZQL0nRSnN25sSU+HB7UrvKu/EKwNBRsFxipMsgoRt
y3bYlT1YCB7DKrmHHIvdmlYZkoy44GoLKANkZ2lS/p6SAcM1N6e05UsgxyXBcHlJ7aS/zVBRv026
rZF3kq+HchD6TvcahBOWO+7piJWfWhpdd8kQNyqI+fo/ZR7DFnvUbux8qW5xgabh5lN/YvBefO2V
Nby4CIce3Xap7tuW9BVltPq+aKzxeloH75QBh8/pNGsE8XmiYNFN0vExtcz67CW9+Wr23NKm2c6X
RbTVtWc0/XGBF3/b9zYxKNAaeapm9Rgb5YZE1IwUwrocLjqm1ktvF9FRT+wsgFOQh1ilWTKL+JZS
ODumkZbekc7qen4+eW4Qs+aHRCsKThSQJc560cAIzrPyhtTy6ENSrXPiY2buP6t3xcaqTelF4Nc5
9tTEvb8ay5eSyO5gNZv1yZxMmNURumy/KNIh9t22/9DGM8PTJJovuNI3zYmjZ9xvbfJgO6PxKOJJ
IM3gmKnmduBoxmnjY9M2yExAf90lfU1ng4WpPbKjL68JQOsnM7Hc3h+xk+7m2cwDXVgr3OZxOMN/
vR9G1WcEQJjGMHzSW4dDNhKP2cj1T0qLi+pYL26XfrRsBJBDMNTOyE6UcyK8XetkgslsjuUOvXcb
KhMS5K7Rl/XNGyZnF+WqCrouZQlOEHNO4AVmFFaJGg+zXj7Ny0J2VT4T/hOn0Ymvsghh6Rb3ZqOG
0K7c8xhrTdjCnvsmePxPl/QXXVJzG8n/U3388bVPWFwwZn+vXfjzx/5CPhogZA0k58RVSxMhPRX3
n5UyJq3fkL7/xZX9s0v6rj4QFnUrP2TR6eMt/FUk27/ZFl09JAio42i//ltd0h/7e7Ak6VsihKF5
i7lC/E1DtHFM8JqPzn050WgJqnQZ70GmDQ71W9t//u7C3H1rvn7PlvxRffP+YohYpatDq3TA6P6k
EYrtxYL6Nlj3iaaaF+o1weBiks95OnQwOgTRDrHuQtifwCT9P14aj8UWMIfWYjuPfO/AAyZoLEON
xPWdRl5JMGfvTJFl5/KQP5neAiq9x5YHeTzaGNj//PI/dm63T46EEZ08DXPsoJjXf3x5YUISkVlh
3hfIg1I2jAmtnD6Ma8MQbXu5pSR/5p9fU2y92f/ugP/5otwqFh349yjBH1+0aqpojBsp7m1RiacK
0eNJlM5KEABMyudN1H6x0g2TPRojURvJMA5vToOBq9A4UwUtXpFD48Ykf/XaltK0rqv1ijSX5kFk
QzC44qwBfDzdkoP8vjGYtS1FZZq/kFr/7JPZrp3D4dJ2xCa6/lkA7cFrGBeGS/cG+/nze3NjKehK
7T3agE/vJP4l/2XQ449nx28Xz0Hk56DC5IXlT9+YQ7clW+zOuKcRZzxVkNgPLVbsr3pGhIkCqf5g
M4W7YdCB8UAlY3r452/v7w8m2hiQlK6zmZ8wVv745U1SVjmkKuPe0ZzlARxH86Ik+Szx1Bq/MD39
JCR8/6ymgSoRQSMvSJD2j68VKZeiSB+Newu6/IPWYGDbQ0RDXBqZZv+25Jb1OunO9nRuQPnGnXlY
NAIR7pAn/Aqx+j99cAycrJbGdgT8WQ0lLK2GjBTp9+PQ8pBYblTUFzGU9GZB0sn/x0OydS94LvkX
N8E2RvquR2A0GWEo5iTuux5vegVqEJ0Inv6r0dWxV3WE7zCKpGnWptzlsliNG+bASxyozCA0yWDg
e6U50/IQtzbnlRzJ2GXIJ7ljXkFtkUwE11Uq4ymzPbzrZ5noY7H/53vlZ3f0trzgwwH+a7BVkPv4
kw8HHm80ekoa91GUEfrIub07vt83SCyal64jZqTwZpZcxQWkcQp7KV0LRBxKtkfQdIgS0txqi8PK
sbELjYh0Jq/Tl4d/fp//wyromszF6cHzZv9mF4LbOE5OZBn35CtwQd4vs4Hl8sXQI+OphR7yiztb
/HwzofrjrmbP1Rlh/Z3aiOtaZHqu+vu5MesreyjtV2Au2y9mho6ERv8dp+Pe8aM0AhWB/4F+yQwa
hty8fPN1QMV8M5lJ32XQEw86ncqX1KTpaW33xPsl6tk1HJ/0Swnw3K2vlIF9QmNofhK0T+ArjPUv
TDbfpOjfr+xs1oxHXearuEKhUPx0065eLt2W88Y92gsVyEat8N1cLbttTUybx2pKpplqdcqGUNha
4QQpytdkL5OYoVbB360Hamkk2BpUIno5uPtpheFwTJye2FyaKWrDSdjRGurmKhkMEbb+odEwBZKu
XEP6mumL2AHusKQPkU/yZGT9PO7YAvAk5VlR+xbnm3sUNMmV15fZRZRefYMW221DWGE6EVuogz8Z
ys1vjVoVv+t5TxQodQBnKrWSMgIEJHlT27ka6VqCfnRg/z5jRCtN1GZZc0ckVs1hNCGt07dqRgE2
KmLwLa6rNc9jVWRzaEau+yglhmVCYSDAgwec2skvEfGD0eGoRwLVILwv2LU79FZlP8DGgCcq/HYc
yWURLcqfU4QH6CJigsF8Ap3OHBHlo5ongstdhhsdnWycKn5mb8aNthd5QtJL3DR3blwWXbBIK4lC
PPjyOU5Gtt2ce8RVMAyAkim5w7NGNU9pgMfZGFbeXW3brz1hlGlQeaw2lIAsxFPDLtCTzBITQgRB
CpENNB8P3yGBpEZWuBePfvrIzmwkBkO7tRp1tzmjL8wU2sy6vQBA8wzUobDToMeli3ey8LreTLkc
8MiDa/JjkegHxp5dKE1afJ2wun0nEXS0dfMy6/r6CQ1ZehaTt4QoOcUXRdxiYKdEauAeiPZiNevP
JVnun2qTMV9LaN4bN8ryRzxGGbkcSVyFOkARYEck7x6IbrHpArlTwI1V6nSaompZPGIkNeV7BMFY
jH/wvKZx86TZXppfTRD2cuvMeUeWT+4U1brkBihU7YYl+k6E18DMXA+dCb5TMIAw4cRM9AiUppTs
EZB1wKTLkOBI2XzSkskxebt5VnWhIrLQ29Pmo/hZ7eWhzpn64aODZ6HHON1Z7TXrtfVw8u0QvTQK
8HdUfFi0nm9MRQObgsLqGUwuyXg+s9yUuFvuSvi0pDMQzNryd8AAa14kCbTEwxpbanuagQnS9Q4w
HsQ1Ambinq8+n1iyUyu+5wi9DsGqHOs1smdUZKnuwjwsyNTJytl+XaJVPs+CtJN+TayTMzosPBbr
kGuVcld2CadngrF7L4Dpw1+vWps3x4mDQQ004mcADV6Yq7K+yqtcPLW6vf2hupAX+uaszyxnUUR6
iSzj0DAGfgdWGp9pSil8hK7zG6sLu3LvwVZ83Vz1uFEKkz/RJUZ2M1YtS8wm07jQcZYX6dbLg7Ad
NvVUY0V9XyOp4bxLZLOJYjDqjhHO/7dWbpeStrPxtLXURgoO3m05jozBIIEudzVlp/BHO1V37Xst
kheORdO0zDHGx5NxM658IzTpWI3FbDxNBulaQjCUHlOOG+aWzUn+JNvzsBBQp7bqUQmuvVEqPhSP
JK+UJ8QDgqNcHrLtv6ZuE9PFGaM1PZ/sV9zXcscAon9rCnbbVsbtS0aEFeqstFcP74UCtPRKnRmf
Oq9iob7P+oKvtuXNLOQvvVlmgQA0ZXDBFEHTb8j40zDuRPoNeZl5feE24rt7TxKt6paNp6+7Yx/x
jvRMpwivayCKtpE3LxFBTmDWcgFRNkKE/er065aHw8C5PrV9xzuf+BkQcfWslkurdYTVvBc4xCVL
knszYpfeDz/057lomcxojdrKKgJLI2+S4TaN6+vZVt4FbIf1iryxKw5sO7zBRizZ6nuQETNk6kb0
pdAAE/vV+yNkRDY0vQnoJ2UQO88QdvO9Z804X2XPd9QQjYjMjiDKeGM1gW5hbaPLZ57yhGmqoQwK
A528KIdv+qbqTffEx6mvzElzUGqOyC8RhvFu6ZBtQFx23GG7Pe2qMG70GACcn1tbfEA2Ua5aULbG
62aOteRY0p+jSnMQGfgkU3rmzuOfC1I0bmC6ylyzwfDk8zKl7lOWe22xG1o9PQDJ4B4pksJ+TcqZ
a0pDmM//vgjkhbk8kGDGVSnyVF4cZZunVvKENc728uU8eEG2PfWYyVBoGHV9BSClO1Lut0ciBvlW
U4GxvGAj5zrMlKCSJN9nLM/L3QLJ87Xz4EPmelGWCEdXjfQ3mye+67CvYHTmTrRwUfVXc8oSYBvU
6DujQ0JITdvG/Z1cIjGfvHr7grLWYmkSddQey86Qz+mwLtIfOI72u9XBfeyTyUgNJAAuPSo9s8m9
RGktNDQrgcw4hliLZzzNJvw8bKmKZhXrPJkIKpXNiwOhog1aY8YGvH1CdiJq5N5hBQIVSgbhduBd
Z615gQ7CIxpzRE1ZuhmNc6R9Glt+E1MaX8uwVWkrJCUAltvd+b5tqhWpTNhg3N4CsPns+NTkpRIe
8TajKMNuHDnJbFeNFMZFhtlsFGvIOIuH3uFT5JjwX5uR0Tsc3FheipzkQvgayO1dczX3Y18QOWv3
MctRmvNwCctjdUz6zjYZBwo8nRWzkAdwt465mye3ParULsqdLcfCfli6ectrnSF8wxvR7Vdr2VYW
/rR8xqfMsbUYrVPe1lq9IwVhLs4lretyx7xOtI8GvDRukSjnQq/b5pKi5WHtWwTOjDo2NpJtM8Xb
kdwiTJNRC/fE+wX4thZtB/eJnNaX94W1i112nPd7N4IHykBnwAaxuKn60rEN3b/fn5YYo0NGI+Aw
VbBAr93R4xYB3scNZefTGZYEQt1vN0SJ6PNrg5SZMPtu6o4k8QG8Vo39GhMR9PR+VzhYwVY/F5Fx
4xDidjDayriBlclFyNHS1IFToV3AvFixEqk1hzHbCpoQoA3T1U+3D6TNJXdf2hH11Vkz/09RCJFx
CY3qhozO7sgtZzzZcMbn0CggiwUuztgHbDamuYesu9yNWc1qb6bGLSlM6z0ndW5qHdo8U4CZR+V9
BbTyIS+xxrpcbMLYtu2buJ3YN92Zx2bbgJigxiZB5g35PBgP426K9lgcCBStxu3dZswqlp3ZKl6X
Bv7yAIG+22ja0Drkoij87HdWgEJkBbDQGjQa/0DlsD1qzfo4GV66HIdxqpJbo8/0+lSxjN50+qYV
t4lHJPsxrbnbdSNau6fBHilCYi2Xz/qMybdqlu3zupIYy1G4jyTalbfCtHHNRFqQy6w/2gCafZfA
w6s5j7OvsdnXvivaiKEGR+pgqk0e4E2zRVgiO9IW1c2YBDTHppp0nvNMcZ1ToBJ+bc/rctBw1O91
kOqTHyMI9BN62Ke0abJr0wL6GLBrlidO9suRiV2lgqJpquuoZjgpl4J6wRELiyFFJjGNvRi8HenW
g35ut8X/nEUxjUg85tRUI+FNoUDKfIIUSxeGTtEYtEU0a4/wZfl6urLh11YaXCTTXpc7OoDwEcyZ
BafbFv92osbBxLo8tEQFPGAFocJbWuiMLUqY94NyXrDKzkDjt1fd/Mx6x9uLVpdmk6ipD6xo5p0u
75tJlLBur0CR8z9qakx2F9nIXbbt4YZGOmvkRdxB7wfDWI+rBoRExoy9G1jTakxe0RX9tA7LQi0v
qYytE25W4yZebAmWmDxmsSovdFCAnTiD8b0SacD+2W3CybGMWa1WJxVPE68cvK+bRFuwOMJoM3F/
kSsniq3ebCIyacvOS8swamhfzSjGX94jZAlyoFRreYSGgpuHYU1+1mp7T0Iz73tda3YgznbJUdhJ
+oc1OXp/BReaJ27Q0I3beSsv2rcKo6VHorEzlzl43ZNLeLl74sC2DMee843vjWN3qAfAxeTfCY+z
ymC/6jnOUxKIwMQxBEwD+jxcEjfT2DaiSHCSKB02FmdSDjnquhOuZMCfGiIIb7o13paD95LZ1suv
uH0ZC0JD1JF8lajbGesItGFj8pR0EGWWBGVaYqn0Q4MVKOx5QlidOe2sezZEnEiuA5cSNm2j3YEI
qBmQrrLydmZnLkcR29rvG57tLcPP8kdBVfkVhVVPuY06AdSdEleMzPQLHtz6UNBc+QTkx+nCMYoK
zAEthqEdEe/t2TaX9Ab+P9zDzEk/ls0QP0LHnZZgLAu0Wr2tH5RnqxtpNkzDgOL+Tn46f5NNvmFP
pVzJ+G6F3wv8kQBeBPWDjk6tk5Pz8t6d+c+E51cTHhP353eNrL+FBT79gWsbAssfPwx4vv3UnwMe
z/gNNtffZVAImgyamBu6DcMPv/5LBmWikKIhRe8GHCDJK9tI4C8dvPUbdQ1tBMobwoDQ2P9bMigX
Vf93cwBYkLTzHQNyiGHSTJY/t3cB25haMtvVCbRSbzQHjnVxNu2gKM/kj5b0zXwDbNJ8GYRSQUkg
eGj0i3ng1OUe29IiSt2OiKcTNol8fWs5T0uuw3VJ9SqMY6e3g7kD8BY7y6eS+eQ21LTNVxlXxkk0
ehGM0p5JdI6tHbqYt7FqBjQofXywGauFOELbwIjomqzrMB4UfFZIq6ZV+0xqSC5OECsVlUcibabq
T1bTeq9V15enEbLpXk8dKjXXDfVh0hlGp8ygCVs/VirFqpQwi/en3mJKbAqn/pQYY3sQk7ae+wnI
BQEXjvMl8twmYfzSFKSUYDq9JsFw+JBng3fhWKM/jHMnOLm499NoyGsdXUzolXH8uUh6MpHNfDqu
7ogoNmU7pfnaHToXyNGcWlgLTXVfwwU/dZWo9o6G+mQdJ+MWzfY5rvKQtTK/I7EM0EEk6FWo2dsV
MXvzmLf2Y6eb+IBa5MU6WoYLkQX9aexXlDzaapwtGu9npELNLhctFaCWreFWO1y3TuImO7LXtIxG
5vhkpI21w3jsXuKotA/MLMq9aE2bv7Vf75tJ9NduqgGRHcWTs5QL1NkR3fYM2T5yczQoObrPWTnF
3hnrJdSaRT2g9na/jNESsLl/1su0xy5sZkdSsMV2PIqeJ/RB+wzc/ZuXOrm6HpXIrmO7RJGAZxgs
D33pnVdi6EoTzzv2TtftW0egccC5vyMvWmA/Qh4M0V5+8dDtfo3pye7XzQMZtFGJXBXvx72l5h4f
WdZANjKyD/BW1avmMEPCImbr18TPTVckbmN3KnW+5PS/2DuP5biRdVu/y52jAy5hbsSdlK+i96Im
CIqS4F0mTAJPfz9QfaIlSod99vxMdiiiN1msKgD5m7W+FSbNtokX0JQdkcI758EpMr3qijSd+qIY
rYdEGw0aLsdtD0Ff5zeavvwEqn24QswTnrlt6hHHXbhEYqcAR30UJn06oeDIGQOFPeks65l0kJOX
zmQ+2EO4mrV0donb0MdbLfGVbW2XB2j42bqaCeNd2W5vVmvOo3KDZGuwN2AJ/I2ySlaC9lwyJBGH
ULT5KmGcciE9+4UEdD86pz/UyVljFU8eWgHQMmIfGYFlHBXBJZG9x4yQ5f5qCMcqfJ0BzqbbOJrm
q3nQ6lr1dlC+hhUMyXOXXJ8q6PoHQR15LYOew3OLQ/HejVS2DWVvbRE0hKex9u1yFZIrPm3gmzW3
jTZAIMIVGWJszX4uH+yCfkdvhJkz9t1Unl/7p0qJQBkbxD22ecWDks+9HJp5R/pM5cltHUfmMzKn
sVubWNcu2wkSyBPRfnYrt0pM1k2FVCv6Spi4YtI4hyuecKvEguu/Nfv6jitX5KsAa/WbTtFCujIU
lAlmB5LDN9BeHwJsAjXSwmI0VjVFCQnOvaSyjmAIM9KIy/CxXHqXnC0qV4o5WTGevY6WsmrpFqvO
d79OaD/zvY32rTn4E3vADfOxkHGjhUp6W4llVTAXMUV/uTR3Tjwzms5VQdP2VqPz7OMVu5ziYGWH
ikVpySSeQHo0/PWVH0w2esSpbxOnO8uLUZibuh6wKfraj7eMhbwrPXh6J1xGxSauDM5/wWfMGDGa
7osxsM+kZyiJVkwSxTKX4bjPXMe7qEK3PTKI4L7XItoIlIGIIXvH3/eAXvaVPwT7Gr399ZIyNscM
KMG+iPpcJyI5i3B/7upxAW0WbuBzUzH4Q8BPCNSqyzz7FPhyL4wKwFRAx7SyYi/dypjZ7870U/PO
LxpUODaskbUzCgMIc1Vd+klf3waDTxSO1w7PgjHchIoqPJsoYYHFSGuTazfed7Kb0f7MPY5tICdk
w0ztF84oeUnUs7cbfXobUptMelKzNe/iGX2fNrPgAYKCunFdI+JwoG8oYl9d1V1g7Ja05tOAo+d1
tj1xTbzBRvlefOTRGR1KftWn3IeppcoweB6sloyNDuzHIROtPiMOYL5AzRPQ7+h804xT9jkBUHUS
bT3gQtI7NPIM4jtzBhHn0COsssFxt9kUwTgPs2ybkHWgiqohf6LujuBg+j0BP2AMhlJARrfw2M7K
GNZjUSdXYPcQw0mGhGepwyMetpPYNHARViOvf8dKQaxsNk5M7KPkupliDLqkCG1B+8d7jzewa6gw
cVeMbsKjcXY/ofSSnIUibF6GwO4uwMFZ3waiJ3bQWcETWpF1QIvoPEHUbrZ2WMebxlLxjoaw2cqq
Ky5zc2wfe+7DC3Bg8loIKzwnE6oiurfKzgn3ZD/uJMNlXpNyL5ACHop5+NwGbno+uUnyFNU9wcAR
c6Y+Ux6VQDkzdwuAEtSlw8RTM8RYsgSCa6Cbeg82Ur4EfsVGxcvhHcwdC1pB8K9bBt6RJUN4k3vJ
fGZlef1lVDEITF2aOJ5r85iY8VNEvt7aojmgeICCwErB2abExQcr0zI+6Soyty4LiAuRpuaZYwDs
Wk7/dqMNp9m4VoJjUFvdg2H3bIV7xkB4nGjyQ8iUzMW1F65bmCFrVMoTuuzY7tYtslfU0IgRrZjf
ZgJadgJuaglcn7B78WMErF0yl1Y+IX+cbjIP0bIO3pT4d7Srb46YuEzj5F55U5Pe/G99/z9xOCC8
CT80ul7lxQu7wpefy/u/f+jv8j50/yJfGz0C9zQzfdBP/+i3TAdDK0ZWRkiQMFlu/1Pi+8t/wYOK
kWHpMP6rvHf+wlApRODxIsvPBf9Jec+N9Wt5D3wT9yklPjWczaj0fXkvYUVU2rPaE4MlDQGygMMw
dDun7IIbgcOOwy+MDWZtSMXFNpdebxCpK7KvmPZtZt3akM1iECrDNGK0g/z7vgdQfxbEYZpd47qU
nweZ+s8C69wpwV9/1hHVtwmNXG4YiKflydYRQx1irDbdkFXnGcl29XOVNPUFvOYGweuEXZ3qBpkx
4Tm7chglgR8pj/xDYCbLdISO99Mw6j64nugyNj6UWqAgdeduHW9Ag0w8WZC+DJ2RfOqRp4HRk3Ue
85gDdHLeCRPl7A76sOmue1LbEr0qx5Qp0GWRuF7g7xjezw0RYoq3m2glsXygyXCjA1NuR2rEzq0J
W7hCeEewSWsDnxPYqBatemDPEcVFVPB5IuydqDQW+VNogqwZsFCRuxdZ5us4Fmqct3mSitEkkUGJ
mbhfDPb5uuzlzEbT6yse4FUAxBh9LVCEguXg3LrWRmQN4tLcYwbekEDT2AnMKaJ56jn7ShTrtChy
uzKexIZckdRldOcO8d7OdSQv/bIzjibD5msOP7yGqPdXGPkk+/gEuhrY/30sGhsWh9enK0eZMLSt
arwhcYqhD8qBF+IC8+1Y9AX7oynZpEyAdkNQ5ufSSJ19rdzyWNd0Znk1tN2KFBtvBU9uARjotU8m
w64sK8CjXhJfCfJECDko9MZzGbm4HbPyzItrvNFhdCOZGz8RydyhEIiIMUfo21wVmfeAaTq+ceJW
XY/J4N8Avhmek5IlMwVJdJJNom+4HurdhFnvEdBLdF3Y9fREmrFB6kPfD+vItyMGw6l/GYZ59JhQ
yh6Y/xhXho4WUgdqv93gS+cc+xwWTtQ488byQQQ90k8K2q/Ce2g9q7pTk86tFVoJbCqglhzCZErp
63WNJuFYgXBZ/Ii0wj3KhuOoZ7knlCB+dMgEOQtnnw2B1YjxniQAoElBI6MMFI8svnMSe8xYfQaR
qxhIHF1bzc4IjeS1TGc6xFEQA0/hn/UYSF1H++cWLsN4xXy5IEaF6JurPo4ZOmldH9CN9pRgE991
T7ztTVJ41aMk3HJPSEfzZbSTJ6uVw5pVcXDimy63U0OY7KSa4GKeCn0TeSo5VbA37mPLmT9hTSjL
XThq+zVDnHFmzJUPr6J1/NNY6HDnZs23IWyjgyXMdpuQncc36Gd3ZMf2n/AWFE8TcXpPztilYi3a
IH9qGVvhteIO84wONB+l9Tb0x24Hte9srHFvlBCB9xkt8lUVVuI0ahUSqDnlWbPiZ40rKwMMMYuZ
PhS2V3pNGqA+0Z5pua7jnNLZorhORKBZo3eG2rhGO23rsW9wQyMo53MBLucXyTo2zDXq8vGEWgCv
+CTsR9c3nKvOkA/pLO8ySKdftaiRcJvhovQXI2LEtQ308d5H/nVWmlN0bnaQrUh0YT2UxkcwAv7F
NMqWW6NXd4Dri42QZv3q9VSkzTjX1yBN5i/MmCU0bWMxMJRjw+w3dh/ixBVrry1sF2QUs5YZhc0F
4tH+uRMGFjA4h2x+KONJEkRzruWJLVz8olDwfytGBuBqaM9Z14xbMj70Jhl655OdROmB6E8qVBzF
07mtGTiSeziyxIQDxB3nJmAzW1gmsl4QwaEZ1Dd5phj3Np3F+obQl8tBpYy/iwjDx4rdJsJPmw35
bT26LDTzeHTuiBENvgBCZrJOwAOj97c1eBQlDAXwR53XQyVeeiFZW3pQkIHPLOKVN51VbMGwp+JL
FBtF17zwQR3cT5ahLv047KdV3DvscRxRyJWCUV6XAdObZrLQNFh2falSEEHhKOp1Z+rXljPv1oK+
cySRTK35pdg5skgdRd6E+w6RwLnR2cR3Bk3w6tZSfK8N9yvti32O4ER166ktp1URgqJhTcBNbgBT
Bf90wUQnP0/M2stW2fyamETNE52EnEnrh9qUd7qdwWhZMoFRwFKAkItkl1qWQDczhzetJest4tmE
fasa1YE982VBevMO8k0E40daT2RBg7MCj7vjfn/NQEzdtrYaAa4W9X3s0zlYiWxOI1oCEq8iUVwI
qMproarhoq7M+GCMmpLTK71u71pWfcOVW24qk/VPivvpa6shOK1sJgOUPW7wGCO4O/EXQiknUnBd
CyBo+EJEeV1GuJsJ/KuPZOvZa1OZejMpMz1H7OvjOKzqfUdM7sbtdfdsS5lsiqAG5ennnztlfcna
hmkHx+M5duAYb5IizMsNWipaVcMsKBOG645W3y1nyDE7TP1dZnoCCui49P0BqpigDjZsj6O7dLDU
JRTnbj+GDNgmlcqrARK+tc3mUEJMQD7GHjUxjlAI0MYka1GNX6TpFp9bPfawR/FFlbQjW/bCfK9B
8DkJim8yT9XRMTjuoTjmm1bwL+Idw9WE2PgwpJ15NBF0bNC6wi0nmwXPl5G9hphveHYmxp71pLFy
EVndZAhbTrbK0l3TZe2xpyDZ9qT4HJhUqp2vqbxoDcQej9VwRrhawX2k6ZY7CwamOaHj0aQGbh1f
Va+dGNl8uMV92sfWup8S7zAODpt/QVzm2Bwql0GZiXB7B0z8tTWbm74PKB2gkK3BLex5RBuryUE+
lwKuTBJwQ2k+U2EQvYsAtb70G3njmwq0eouiE5arCYp+wxzhNjC6/JTV2FQr2QSrFt/sih2gvaJF
OylGGLvILS4czJ63IXyDfeH14YHI1HgzO3i28+p6kmmyY2iM9qc2qrVXTDcho1EGoHmxV10DjH7G
2QQzgvU5Y7l9NTgzD2HfuQKmgPUlNPz7zrXTw5xFNfIg61tLRvIWLBTOLnL7VnbaCA6yPOE8cPqb
0bYwV5Vw2X2Dy68mscvTQ4Uuegg4jGdCXQWiRdyb/VEzpTtkkA3ZmM7BqeymmyIVn0nmffjfXup/
0kuxQVgWFf+9W/zwMr6k6c+d1N8/8ncnZQmoQaTmIOwWKLxpjP7ppDz4PxAD8CuQC8H/5Z9liW3/
ReeFLYGe2nXZpqDW/7ubsoK/QlSfoJJJaCDy6j+DBol3FhX2LsEbZweGLRZ0pPG/ysFND+EW3mf7
TqmmQaU6lxRyVMz4SucCEVvjovhM0kK+Nj6auSTJjVs7bKF0u0j010XKo4MSdbETEwmxYRq97kKj
2QpGh8/KNPk9ECjsGM5inV5nUjdAGVAKHGvKql3PpnTbkGV/DrsPpUpYjZuUzJp9bU9w/zJnPoQM
tBiAGv23ajboMRJ3dClz0+RKVwVzh0R1I7uXpbB3kindxAkfG1CORdAncznv/MJkKzkZzZceu/YL
uVQTdj18HEjSpudJzhJBMRj/tcNT69sgY4vTBNVbTMLVTZx4N4sSEFFooeyHnsFMvvnpevmDSehN
4P+TuHn5CjyaMr5VfEIBaKlfv4KSbUfGoe7dzdIJj8KBUYnehmJiIQdhxLTbzl+ldhleQ4O2z6vR
5q01XgCNKCUpeT8nsKaxjtbHkHXLxRyJ5NJGSfAVNLXxRDSruk0WGLZIs+yiFx3C0CDpiseiiIJ9
zOHLSsmpr4JAPvDQFwfRjOd+PNoslOy9n8DQab32y8dveqFe/bSjA6mAIn65gIPANPF7vWc5N+hp
GYU3wNXrMnq2lm8/rmvrk2WjdzQIzCIm2ZFHJu4d+MmqtFclyak75WTzhe61+aXJLT4GNm36KiYU
j3m9AzRw4l+tY9vfyKy1zmLDHq8S/E7ndFv6WgTRI+kc9j5M0+KRFMFh7SGGOKTVWO0TQxr7fHC8
DVVFt53NkmvaYSx+Zs7O18rrz1mMWchWInHAbk+17UKKTPWUb7UY7S3nV7IT6XPRhCT6ufX4SgvH
hLdzxlf6IufoT4U8yA7VWIRLAnFNv+vgKt5yU+aX/oBKuEApe8idr2yYMgn2Xnpqg6qISGsXOmca
BRQnaQoYCZZluMdhTpZB2gcbv0LLRfihR9IH6IOLEoTCOYml9tPUVc23oGhLenMURQBMcfiSGgAJ
pUqUOoS6Sc9IhTIvqGj1dVBZwwWSB96c7fTIs9pkzg6TTLJwPbuxfWugSr9SncUHSlb0jjNnPjDq
5t408hlL3aie3ES1X0KCE85dQjdBPGr9LyaHd88sbBQseJetlmNhCrTfhl0/W1iwt0ZwHXzjNmH+
fNOFhKoYxOU9TnoMNtLvQ4T6y7Uj6/l1tIN5rTqFz9gdp+Rr1tT6ckH0ndrObJ/81m02aBvNfRs0
nxg0UzX1XvlQtvyWfECLtQy2q33Bd39eU/ezaYlnNjWx3iIktm+1KXMmFOztGH0a0wXidxKbSdze
DczPlwdqnZ+koOfYAi3CiW9SRa0yPehLmdfzzdtl24AXXqegEy5kK6xzq6kj1BeB+SkwSvUUom98
wpDVXqbUiRne4YSFigMe6ktl4q6vJROWnrURuJm+9/Yu8jJ/mwdJcBWYbf1vwWj2rzEQy8ePEzOA
fO4x5RNkLv76vBpbS8E6ktGtLRvPoOLzrdUkW+OO2pV3YLH5ot1Txn02pcDzBcaL5oJI3kTvAyQe
EB64B/uVXbTRKUD8/ZIPnpwA5Y5NvG7YZz8D4ODNkE9gHdu0N/7FPfSnNwBRbjEJ2pzL9nusXDXn
SlpJ7N8W3txtkY/qy5bZAxtZ9HYrkJCs65ZVGOB3HjFVgo/dI6ntBfGOOKMJi75z7zmLBLR+YXJh
ndOW5icmfT06uSKI7pE50yslVczU5+Pn5tt5/M9h8fbhu9D4CVWE6G677//2EciEpGgWtzXMT/Yj
SkXfuZrRAEhE1OQepvMFm3N9VfhDte8wCaQEllbwJkBDnWgyAdKGtjwWYpTH2m+N+44Fyj4c3Y40
6LavruZApedsnvT1WIYFggkau+9Ex+IBCFP3C/Co/giQOhjWeYsArYfwXO19pk3rJhPzSttMALq+
j55sRPEHIzCCE7Aqm9R239sVymGKWST6WXpsg+Q4RMcUAtaWCUwVrDHN62/kCPG8skuX9ZBqbGuL
ET7cOXVOHjl6cDJN25WTN82xcIfoufK51akJENgtt14UGvFXCdNq2AI0489DtXpiKW3fFrYiNKDM
nGEd2m3y1WwUS2sziZ658oZvblEuT5Dlo8n8iBFExQbMXKyqbsmTr0mluZrIprk3G3umQ2u9FIZD
9urUJZLzONHHfLTVWmK5WRsuuLNEjwqPTqEvSXngLPn4QqBI/OUE5UpAFELNYKEOeCsH35UNPKuJ
Ks6H9paYws4H3MENtnp7NgPHaPdT1BJfguYbFS5OlB2lWPPi2d18M1s8k7ZxqRiXMoJDTV6c2pRx
7mqizUEeCSGvXMVxtevafLldLd/8MpEH8sDjv/vCMGP41qe+a2xCT5TM8JIA/S1BKcXFUHViS7TF
xHXgVqgsC6eAKFhYWFdWIZkJhyCmc5zmxj9qt3yAXWw5/JVqKtaGne7D1oN7x401blRv9l9bwbHC
9bUke7T1QVuz2rvctQeo0UvJuXyvEFW7J6XzgzDyYdpoVOL4FKYnCxHmxqnZsvL3JMQ1Z9wQKBC5
WDNbuWuQTP6rg3VkI4chP4H/gJEYkjG+8pyZPrKFQ3bBpN8N102fJ4+cA+mjMrKiWEFxhXZcp2X2
pAI3RKmWt158QMxm6nXp8DRYKSKXvxqhb90aw7gUOKhRT8DGOKpU6W0WDA8qnaTvth2bQJO3m/PI
K2rFB6XGhd8WdT23wZQwj18HnnLdDV7M6j6OO3WMTJdTZ7Yy50viRBDRY8tr8jPwNEv5E043yD5r
A/pfa36B38NztWNdt5l4sptro5qt81iM+WniQmDFO6LKJ6M3wdtkOc4nCzcPizyzn28QOkf9ysIZ
fCupLQ9sfXHHgeKev+M2CohOng1GaSVWs8CLYHCbch637jCEyB+9lIW9jPzVKLG+rLBNOTWqUrnp
QpEbK9FE4Oycufju++NtV7eIzgVlKxD6nD1oMeblpe+XybVd+iM8CnB7KxVO883bjfS/KsD7fwmb
sKzF4/3fd7YX6Sv5qS+/UB7sHz/0XyJA+y9Cl1HtMbaHz/pzbxuaf7no6Ahmxu9EioNHA0vP2CX/
7/+4wV/YSEhMIcfFM+mJ/xECuqgKaXkdeO6A3emJxH+yKbR+7TFQJ1AgOkvUBD5vkqveZ5Yx/IXr
UijrrCKRHnPGwK5ZH6QAgBMlZuWVqzqhiDvPaCXGh1RX7lE3U9JQA4QIZPx0qGwLiRZHhoaZ5c0T
ZbSLGuostrFQIg6quIlJl0Cr/9Mn/YeekI/gp+6IvxzH8CJjpMiixLLf/+UBAeLwyGd59uYisRaf
lBjpkqfBNy9HY2LG/PELos387SXRS1q4lOnFvIW2+2tVR5QCue3gyM48LzyvO8y1a9iFloewBisN
K77WaA+WNHH0jW3YIud1B989hKBeoh2pYFZ9jBDWMSZjYIqV0Iv6eW93eMKDCsvXtq4w8ycgXu4L
G9/nnmjE+gw6GValmLN2WBEsQ8/byhY1vNCc20w5Kz7rN7N5MbfBxgaV+kJHw1IzQ/BH95dEQ7xF
gIgfahQRcqYRWVCw9vhG2nXZqb4HvkhVPi0icmk5XASjg5FJOnitJtfA0jB3uKdkUCPO9mMsxtsx
DVEdvbnZzcTFgIGS07636DbxafiK96Zk1j6/eW1iD1o4JU8a4IcQGFDsYURW79UUGFc81/mLwsUS
Nc0Qcx8o7pMZu52BtN/OElxLdu369uWcky+18/zJaz7Rd1XJqUP78eLHCq+LQdL6cDsjqbw3nMLW
T01gaeMzAWZ8cinnHgbZrtb1kflmWa4HmfNDDBh56aJZDhkOL/46m9OPPezcsuowzCxLriNm0B7B
ehXNhAvyJ11nOcsMgFk4JScvfPwhGwtHS5YbhIA3idfzqzHi8SH9MHt6btepT8lYIRODyYxFi88R
/6JIF98L/ABMHFp07XzHScPXOoBIoSvnlE1O8/KV+MuHE2I44vtbDOthayyAjaIzkJqA3bxIWKPf
GCzNNT0TN68TM0zbwCawui0gam7CIrR4k9LziXypB7vYMvyM8fK1BAFSxE73OJ47gGUhwLAyi1xE
VqKvX+KsExcTBrNHg6X25Tg0xbXj5PEL5U16APDhBjjTKv+livPhqXHAYOysmUs2GRlVDOOA/SbJ
Rj5xQIf5hCTAE4xYEN0/GjQ/3c0Ps5oYfC6bQS6OJCxqnrwC9SmcHQ2kAVSr7LF9sRfFazU7m4wr
0n4dywXNkjqNO36fsO81z/yzzL43mmFBWiK3y8gGS9kKLuZZSCdEXNZgUydyRmdseEbr4WUf+W4B
w9LDI8BqnvlkuLn8rOKmzJt6jHbKNBr16c1dSWAPN4IBy14fUruxvf2bRUTA04UKiXzgEA8ZNpY3
C6nriPaAfxBbpVMtrm6/XiYFP/xPFncbZk+d8bkgaqYJetuNVUluy/t8ng3j0ej9uUV5LQ1JmlrI
X0IOA4/fGfpW+JC6jO5vo4WHo0tDojwYcJrMg8sDYp5KPktJjZOutTkiQQzDmA+C9DaMtKwk9c7l
qZKcmhZL1PrtQs61wRdXY7eQG29YbopOuvwWPTo8Q9+IPDSY1KDM5RLvkyZwxr7KopAHRRBbef3q
O6N1mXjBYnIpFn+WgaOIXIsoltlnackxblaij4EmQEvMnyRPCAu9bzQLeVWXNF4sKFnZYXaHjC23
dm7xm+ARZCfV+nzn3QKByNCk6aegj9r8m/ArmyUcClbsbqU52PZVyfkztyu7z2LvGOH5YxoG0NFE
+UUmuVwBFpmZqqax+TnVqAhTEk4uK8cMP4mhj9ZEGd35Q6zHtVXW/cNUT4TRII5BddKotdPHydEp
wgh6QMQKukwJXEV2g/oigVF3MNTojee1m7VG+sQqt1c7txEeKsi6maKKh0x9bJrAfFTILtZOaX42
0E0yiCpIEp9IFEmTUQcHK7fjL4WK/G86djDLIgYkW8I7R27OHjsvpL7xaj/+LJyh2pYcUpsa8+tt
0EbVZ8slRMZmF0j041ySdNH5EpMlOGa/yVtnZc95ccHKuHiwM8I9QlN1O1CNgH0HrdcVwcHbgW30
1VDM5blwh37bg0W/4bHefM4Ym9wNbnE9Urtne9kqd4f0UhOEUiMvSOv0DhNn8TCWLvJA2VXVOU0x
6Aaa31NhhJjBHQwDUE8qRcAlcRDp4NT3HDrNp0owqtlks6p2QWrWT4nnLR9tmYZUy6JnmeT3yzBK
O6xvhnKD/UB9R90sN5gl3YM9Z/EOcLZ9KWLlu5vEFNW00tBDq42izTxrVVnvme7RPMFTqI9+ou1d
LED4RHWzN9H7biTv8VOWy2bklBq8Y4UMdGBy5feXbedGdyHSZjqSOd8JI/TWKEXmYDdNHjE0Sdee
8cCeDmZVTcfRsMLj3BG9MykpadRdjGn9lB0SYnvuh3SYvyLUzc6gzhAZU8nwb17xq/6/8bf6DyXR
r4uKpSQKyBswA25dhje/lURTGbtdKDv3xOCAM8w3Fjs+ly3PuUoTCbtyYY45oBUgf+B5zLhJPy6R
fqsmXR8AibPwfUFa/eYqaZFtBlnRRKc3OykB18XaHBfzv2sANMBsXp9FPGb+5VWXsuuneQ9vm8k9
UzZCdxf82fuYQTeasTeMIjyxLscRT1bJImDAMv0v0Kllz/P+dfC8eNTrfLrM5H8t/4YEZp8K4wij
xVLiMIDn0Kh08yz0YvD7+KP804v5JvYckE9Akd8P/y0eIlDJvfD0pqaoa2AOKvEYAaR9uP34pX6v
pAOWKnxuXD0wmN+DyNo49BtDm97J8Sbrslrgl2IMi7VabOXKZyH/H7/esuRjuEi4Huq5d2QiMkR5
bhSlYOaURI8/zsAqQaPHBl9RDv1Amnz8mr9fI4HwBG/ThIpkMxn69burK7c1dZF7p/4HEwCPOBm3
/0bh+eOr+BZkMM8SNp3Jr69SYKQHfK68U9wl8oDpH4xoMI3/cmn86VVoKBlq4Qfjun/3Kl7HuotB
jncKW7AAXkoY7Ju25+NP7A9XBZpWx1yWn0Tfvv+W8hY4e4Nr92RHWPNTCVZ1NUwjguc3rEHX6GH+
l5bu98cHz3RuZt4WToTfFl5VOkQT0Vsu7tPI+2T1QXyazYFSpC9qLBXBtCgT1EKx+Pit/n6vBYhl
EfPyblFxvn+roT2m5twI+5T33FxRzWOq8/AIzxmcko9f6g9vkYsD2iA1ODnG759VPvlWvFRpn94w
+hPA47MZhcRz4XLB5EsHp5er5uMX/dP7w1QYWK4pwE2+x6cNuB4cmEjWqSD24FCVrnMszCDZ0+jw
pX78Wu+4Y8shBKASeq9LHq4f/H6nJYEMmLOaJ0AgYYCNoRTjitV+cUsAm7wkkhucVjRBWtEjdd1I
raUuh3bQ0c41lEtzUYuXIoZgYwGlpeqcqyK5DnKPoI2P/9Tfr3CSPFluYJWwPQY0y332E+atQpYL
/SfiCgfR4rA8TMFvaIPjashcLrUspKz/+CWt3+/dELkCdSWRRiy13+eDxwXzEihEXOKBQa2rSVdp
Vh3eN9hqkJTWSRMt1zsJc5ct4bjPwyBmIqYXBh8cKWhsLcHi7Y4qKd13kLWTzcd/4J8+E56UXCvI
6kwwXb9+JmaLIHxgbX4q54Ci2yRs0YoN56QKdmmrsUVB9PEL/nZtkuW93A2McrhEMb7++oJtiiPK
kNN8Glxc6IpwlgwoEa51Dla68f/8xZgbQU4nLpjj4N2LBTNJ3zEoIWIWsfNnFeQ7UwV0OcJs6JI+
frHfvmreGXQYjLxM43mc2b++szI3rEZF5nTyIkFjGacdVxY3Il3ixy/0DurJLefxuFzObri0nKjv
C5MCFaj2Gn/kAJeJuv5BszAw1+cPkQEw6KzJBiYhbgykLhmTUtORsBJatQsqBT/jgizJmRMYI83S
WpEr//xGQXhD24VMvSA7FMv0Y2xzmuPRjqfrrqrD+t/CrH6/GIRFdcXANBQoH95XImlFpIxfKnV6
Qx6MFZi8ckzSfWxCRfv4Q/vtQicFi2uARSEDW3zY7y6FLjbtbiBE6SQXkhCEct5/u8CTDBsmhlvp
f50fLsfyT+Ujlg+ehyiS+F800b99S9VcOlYrhXvyWu1+Y3E8nKQL++VtIOL5iqlOOxfiodbILz5+
s/b7SwTCGbxUz8N5jiiKSgjzy8/POreIutQd0+xkoXghjwVngJeDT/HmHnj2qJHwelaeo3usFbrL
NzxP5cg4Pdgdsa2rN1KW2ZdMEdmc84hqJdHXK7dHqg7xi+tIlp7K8BBa6bXfTQZ2yHpMMaqSt0u4
VE4MwY3I1PwIX4bjzuAw2E+dtJrTD4qW7Sm2yaNmNKainLkfimIO+rQd8L4GSG3yC2Eu9hLTysub
kWnDpfQ6g8TL1LuuJ8tAA+lXUN6GrppXJuQY85yxNEZa5Ysef6grGyCcrI2J9mjmcUMk60wDPaen
MUittTsUokeWbCUkHK76NgUMifNzGNlfzxkhHKsCpN687lHRWl9HGQDjyoyM+wWByDIMneI8uR7Q
V8SIEtu5Pno1I8p9KMMoOZAhTlNStTP/dW7BV7wVnwM+ar1jn8Zh0zZe85xUALa+My1PxzWplZLG
fZI6zI8EL2rctTOrHgchaX2ex+3Q3ShH8YXYjc/dXVtlk9/Ws8l5IfvOaneQBqCbmMBHYfDU+a3f
WIBblcm7GB320N/g12N3la21jKLGgq9Zmyk/yFsXL2Lkz70jCIKk6dzO3PO/aWENGbBoSztgu16D
QHPDHITJFaJLBuFBOYE+Io6O34gMOrK+zKNTHeH698adJr51Xrf5zKkVmpXLCCcpHGVfoTIS3a1F
nCNiHi6X5Jp2EVUcKMixWb8x4YZBKj/f9EDo1nNTQWDxFmCMmGOuoKoaaHFtf0x9IJyRRVaKNlDb
dtoa0staFsy0AuIH5r0uaCFRk4ZMGeOe3ei9VQmoZUEquMCqBH/WpZFKzoa3OoCZPVffHHuMGmAK
MTcDiuBMZ0R5aLiS81Tr78hNo+sADzVJA8sIThQ9f4yTwCF2M1u8pEiZoq3qFSreH7cVWgS8gMs9
Azowg10g0oVhJCDqWNpK0gPTXmbzNorYfi09wVXUBh6NEXwxPldbLTNzJ1P9lymtR2IJcKBf/1jN
oKKEC+gshcSbvTioQWeXVrZMYiXj+dVb3J62YK6Qncvx5+P8ktcJsyv/XPjsI1a5mepsVwc5lJcy
jLlNy8Zg01BMLh+sGw2us8tCO05vVPX/2TuT5biRNFu/yrXeow3zsLibQMwMzpPIDYwSJcyAA3DA
HXj6+4HKrs7Ka9XVta+dUkqSEQzA4X7+c77T8UIsE+0Ev4I9PDA07fQ7YGbHmBB6vLJ8CNtIU+6g
K+vJL4qGLFbPLPYnXEYu2SLsbBdwsgBZls3sjcmuWCqoeR4zBqDcJEMt4FrBRklPVeZKJ3hlY14C
b4C4D85pU+UUnRdgYpYabd6ovOJc9WuWeq4QJfcoaEuIIkCs61ybpkZqQyGXIQIZo1qS6l/L7L/n
pP9kTorLzOVR/o/npE8/9cfwZwPwH1/xX1HKtf6JXXjEuDVAQVrrn/4LhW/CRMHAxlmaXUEILuVv
Q1JoKW7k809sl3maMgn8mwHY9v4zXJH6bIdQw5ik/kulUZb7F/+ph5XIc/ERk6Jj0URcY1T758en
KQnNdS05YgWR7HUy3GAD9OBHqOlZWSyDABTuOogh6yqrwmuMwtM3fyq6R0EJYWf2w5lxEaSHcM2M
t6NxmhPHTw5Ty1oHxMH4GIOgBT/bmt3RDROKgBh5psNdE3izQ3Sd7r2aDFRlBafF6kP7JmKW1D4P
VYfijd6+tM6BbnghrgmYQSmPeXAtFAmRv5S1y/1RFu5+WVIzgAgI5qx7rkJ8KJpOnLqyzrRe+zyC
yDjKXZCZ7rDPADSJswQHi72JlQKLKurozDYMRweskaCdyUzN6QCGYmktfLZIpTo8hDbzqtOIbkDL
IX11QfEEcMEYmV0GGHHoO/Taj4Kaus8VLsXaag966HY9PZUT/ZfDCgnQy1r/KHkJw6HUrX0FonxZ
q9AjAAQYhUjEy8Ab9jyQQNZQ4gEeC03pWKfIf7rJeXCDnJfHwtDhTsFRf5snz92ETpodsQc+UpIl
+LDG4rqzm/ZY2OqlaMk1FmRYNxZr3pEyDQjuXZ1mrxQu8cyep/wUhPq6dXumW+P4OqQ1naHVwONY
k1Ztpoga6dT/IXWiNv2o3nCMD7GNZ7HUzgnEHsxICTSOku4zZ4bv0Nv6nZOU4+MSjhwLaI88jPxK
DadpOS0LdRiCjJAqjalslh+mJX/xKxvHYy4RDFrIFmV6AySDgd0o39p6ABbYNscS0CVpNEojFwYg
wyz8KyFMaw9g9C5L63ZD1dmLQBbejj2YwbKefhL18K+pAEjuVESOk8SPAbZkTDYD3MMSKPHBnVw6
9haAJwXW32ki5AmYEwyomrILmNH+OpS4e9EETEp/8nzf6MXbjEYKv2fowu+EwqZDPXn59zDrCOz1
87wTKFgPONJdArHpz4S+yVu6/h49mevHpp6rAw1N+ApRoI5wiH2SZdQ+Ou0MM6LxcAUjWp1YF7I9
ZrJon8Ifjb3MiA6Tr4CwlfWJVsZ2SwaUEV+KUY3+0fw7dWRtPHlNvUtTEkSRWQ9ANRx8Tw0VMB7k
TA6C9KsRQMs3oa2fLIBbG7irL+wmTsvSKLgTotvgUn315sTEYqeLc9Z5UWwIN/+FLb1/H5cgLiy5
KUrIJ3ABOt/djLNZXuqppHrMl9zxYx92pLIX41dLlprgIvgzD8tyaKbbvpiWOZ5rbRzt0hwfYGiq
4LECPnrnm3bdbDr0uBvBfh+/Xx7uEgBKQ2xVYwEhAF6CNK0lPcBEs8/NmPaQFB3JT+PCIqKZKPkD
WcEBsjZNd4UqrXiauCzSaKroHNV6/uwEi+ouDdz5PMq8Yf+vZkV+jktLx7CSsW91vNqS1I2Sv6yu
UzCAVSL2vh7HjHEsnOoNOPmOlnGzE+rGDr3hbYBTQslN5mbL3ppq8yprovpAIBvwM8P+g2mT4+lK
hQW88HHUt6wSWtlxa6bkgJxp3ND0w1RQdM6OFOWqgyS4NsPlm+ZE+RLkQt9UhfHBLfVqL7m5YbbW
7uqObjSjcxEy7HIL4q24aoz8MxnCfssUN3+B5U+Qzxdefm3T2UzMd2TguFi1dYc99ZlAJuavddRB
yKNqz1ZEhj5wpgtkWfHgOpHxWBL7/LBrj1RFGXUrZwX7MfNCbmOys1g6mRDsZ7b4134ytzuZyGGb
SilvqiFrd3yfhtGrOYOI4q4lHOvf18vkYK5lVG50VXYIqumOyHqOn2A4KsvM1s4kEk5duMDFTvzm
XjnzG0dl7+hOdfSjt4f7AKSE2gylMx2dUH7zv3JUpmnsbGc6uVBMCbLjC4JVI+SvpHWhkhjSoMvX
y/bhmtxqTIDE2MApZU7DNQBmsR6E801OqO52MczpGqArXcjzGGxzZktUgRXcWqAYd+xa00MWuYwH
FYg/QCc4vK3+MBtpzxosr6ORVWtxoPSuomzMsL85cTDzNr7qvU1qqYcRoWZT4pPYtWvsjfcWHTsN
Y3LuohMMTOa1lgYJ5kf1j3mN0JmGI+NxjdUBOaEp7itrF4X28ASuINo6YTlvO7eKtoPsTpGBP683
xC/dBc91HrQU35EXNAeBwDFH2EmIJuyyRmf7caz1Gdjx51Qu15VMxitLr95G5XXwmYLm1mZncrE1
H2xjzsUem6V5WtYgobFGCjvBgRRUAeUuFPBtjJD3PELCx7hbst51/vuyRhObNaSYlfLdBjEOWRHA
tjVT05Y4aibtWlgXroHhMKwZR1WWv0a/ivZaLO+p4LuWX2nIYvYScJpWYiNesvSXUfq9FhamwEr2
d9S8JXG2BiqVG0483G2Cy2b6Rpbwl4i6nxibcaB6bBgm7b7WWCvjuhy6l2odoy896ABB4PNXTxYp
LoaCGD+L6CZY052tVxX3EUzMk/mV+ywlvwbioGONdZHFtGXVzqfXEIZ4zAb+EQs/PIAUVm6hQ9Z1
P6++22vWdG2ePo1u7e/BMs8xmcCGDl+m0bZlq52cFzeenPn7kFGaO8HQ2Cg4jxuVleXOjLrwZTDt
5a4EY8ovFIyWv8mYHNODXQpe/iTL4o3bvpTXUjXhUxd4fK1jzo/9SGdlxeDfqKL0HsSvuvNkUrwF
hf+ImK5istc3rt0OR4d5BCTvrCC5NQCmhNybuc/4NFWsPR8bKtBSd0l8O+4oLeaTnhRB7jVTnNOh
acVpa396WIA90jNlSYDKam8na5FHauuCY6C98F2Vg/nGsfRHIRJ5u5iOUewmihuOhZDOrVf7EwWL
hW5YWYXkqJlR9GBPEUZYz+OKMOuHLow8mhfNwYxZNQ22GJhVYs8daIjrnRAe0VCkfKaMHltaA3r/
IITlccs0vmzxxxOPislwk/BJnUcBTDuGLXkhoVR8G/yIeva0O1cqowWiaLM07lLns/IH75F6aPsH
8XsDOjFjj9VqMeqT+Mq652VWjJicZv3DXFPx4isfj6mBZm4y81NmVIeo8e9wgF8lbSCD7cTjQB/R
dAouZ38KPinEpEXaHoLbSHr5qyd699oac28LQKIiteWIWLRiqbZ9F9S7VjrtQ++4FJ7N/CpudGlT
0G0mLVgHCflzu0DMBg+uB0gDK3Mgtfpin6wsAoaWpO14XQfqp4xDAYyqPnRYqV9ZzcpXHnHjN7zj
5iM0QPruiiA/mZ5ix5t0/rlr8IXj6ULAWqvfqpfUBpZ7NRkzlLQFrTEybG6IzFTlTuRVdLZXIgN6
rPXViSmw36QmsSrwDXLR8tUMl/GTqNl0DIc2umqLQt66pNGeyXH1JfdfS5mH0/nbsl4x/eyulhfm
/3VLKzN0A0AOrLAx56Qx2i6RcPyNW9FaSwEl9wM2BHd1o62cC5WEi/8tLVcGBk0OPFnD0Y24EXtI
GXPvU2Ljlq4PZ6vM3qYAByGblfGxWhpES6AixnXV6PwNmGCzh7VYu+B1dXWCiGFuC3xB4cZ1SyPc
DCvuw0x0cg/iqsG+xPLa19GjqtkbIyeM35sVHGJkQbH35ZLikljRIl+UEYlr4clCvt6gHNsHteJI
ihVMQqUvWPS0q2JhLNWANCC8vVqBJpXr9UBTF9pBiykvd1NhjZe6WUbC40UD6pm+VFs4yfwQBkXf
3moiCt42SjX1fWXM8MZms4A/JZqHcDOOti2GT7abeTjSDBx0yn1sZYqMyjI2t5DPhmMRZXW0UcU8
LVeVdkH3D4W1AzRDn4QzZKyjGg8WWyffOcrM915teLzjFllQBMeewIb1Hc9vssWckaSXfFqLI7mE
+2Jno4GiedHlG5dGAKQzk317maQhjpgSrAdNAjKurc44LJ6fbSck2HOnenHquSbRzZz8QvaE8AeY
21/EvtwfZlO6eMXyXhaQ18XTUNJZ/2bhPIhrN1LXck1khPjYva0/hOHPNhTp0R9rtuCWpOKpw4bz
shTK3JHKWtxdNFTUrsJ2+zDZWF+pWXibivMxiUzzQM3aeF6Iad4LkYtvGcmGB6UsPAACrZMgi9h6
meWspIMaknVJvK41E3YHxCsOupwsUiNFS/FJtwqOlvs8sIskF6BJ3TVWsUt51rE5xydFPEXuxio4
UbtLfS0H9weZ5tG+Rwn98FztHqmEwLNXksHBLxJugrzNDnnqTAQoqD9zsCDy8Q6Z+l5FoHJgctw6
moinSQcvfHMQ3RJGsLDt+dhZVcdWakwveF1CvUEsVTuum24vaBTadTMJBFJp8OpAl2Q7ldRU2jPq
5TRilO8De/pNGwX10cjJSdJ+rsDD+02IjU4OMe4dAnnFCvJOXAgKUWDc0uI8k+bIjqPGz6VLDFJe
ik7PDtyo4K1n2U8hfPcam1rOQtultGcY3LsDC/8oingmxxcvPWbEvpQTDx0135MQjG4mnZa7osn9
Y+nnHrWtJgvm0Lbn3LTuwrCeSDQMukX+hjoSNAVMklnSGWN14Q12SjptavCvVpXQelNFzlu6cgMd
NTDCq/OsfsNI+QY7BhUPvKDroUDijZs+TbpDjhi/ltNcU/NqcfBckXRy3GiSYdCHHNSHIPW3/lJ9
eJGT7bCbUQfU6G/46a6ylMDG0n02RfWN7Mp6vY1muxtlUxKjcBwyaUjrVR4l5yLHCloCCqKlhQoZ
9sxfMQ+KOHY9MuuYurq7gPhouFqG4IBCGsQ2PsgLnOfyDv3BNLejC41qNwlzuhkk+20MTfa2W+Uf
HQ4Cky59EJTmLse0CM2fquGIVshiOtauHLfK6GyQEQGKgOh/yEzLc0CIdWOGZXAm2L7NslkQQfM7
HsAQuO2gplW5JJaU5t13zmtsxeYmn7fuUtSnZsS4HKfTML/CXxk26D3X9JQnL2ylnnKj6+Kgl8FV
5jtgdvXCxrHNTolaqH/JUHy3zTS+R1Z3rSxqnbLCfmkMlrxict298PswVp4TvqJh1xsogQ1yPVk2
+DLeE3EYb+MtpX1FL9oFFPWbFMFwpDr8sfetX4y82f/N7I6alORy1tpvoA+rE5ZF95OOWOY3ae9s
6Y160UHo/BKiNpZ92oQ+aB4gObGhBcEeOoUfwllSWNymhbWVIkzeJ5Niko1mEoBAMauHDhROC9eD
YN8BAULtvQGyN5v/2uKMo+FujE700LBgyY2g4Mbn7SUBEPI+kwZ3AoZcs+zPGJg3aslTzVEn2fJR
ieC6LDyskD40QCZXRru6J3Nr49twl3ZTWFnDbjQzcWNbfnjiD/wTvPNfdmo/uEXL4hHm2TkSJukh
j4erRbw5KQWgYap30532R9KwAZMTr9LnJQ9KbnXrpeeRFBNTg4djr1qgaOiTi1YmueVP6z3BLi8H
KmN77ITTwWZJ8HU/qWPRjsdg6t7TcDlrLniAA8I8lalxnUQDex183ju4MmdhQYDDxB7sgtKvzsJD
/gP2McQNW32sV9qOE7e79Ol0HxXDmrDmik9mbxetfcIuSTGEmeBEkNzGWiizA2cXBMSlNm4pMHjN
LXe4oixBbFXv53GKYeCQmQIffFtbR11wOOu9cTg1jF5RLiTV5aX3KVQS3Y+GiQyXQEDJ2vm9TC2U
Mzk7ewCy+aaQzneqJa1HFXrl1tcglmI4aOqnNwTTI2sfniDf6+PApDa77xCjTFqqrcRwr6s+NNBZ
8tze9WZZEsRorinHGKC6O+64tXMVjbuAOmO6zc2MWBjPRyta2n2Zz+JjoInljYk7jeClsSw/SoBK
mplUaXy0ft3fYmkxjgUPvB6IV6CPYVn0l6DkiATDu6D3Mk/PveGmO4ceqO/ss7i1UlF/5IUV3raY
q68XmY0/jNz/lfbWjFU7M4Zzhwx9v2hqxr08UE0sclM9h9ob72w7c5ebXod0XDMkaQ+ooDXUJgmd
El6UTzV7bgVbv8z1Vtg5XSP5MgvoWlR8u2Zi3Fg5uZ7Y42FAIfP0NKfeMzsE77FL0nafdrM8ch/M
O78fLA5X4YtaW7MofrQfUwqaY1Klt6E1JB+1JmtT1EkYg+cA0FxxSDeuSHb6zgWcKQVTcsqu2ENI
vU/9vo2pKvDHs9uw/mx8aYrikCZKryIRXHxGqR17mtq3cDyvaC9HtcKLA7/tX3rhdlddF4awp4gN
mFCj0PhmUVDCzrrwBqE/cm4YM5tPE9/A34bduLyOJZhobmNieQ4CNUjUZh6unVGMl2AFdMWmUFCF
uiaH7SMEVmIEHkzvY8qOaVZyY9myljzm150Qq8wb2b3g3e2zkFt7LORRhMymOkN3bFpDFwxPalRT
jItOP3qjkIhPZil8CNlmyCdhRC8Mx9JPjwapdNukFK5s0dTmh7mcdBk73GjMhFeAUzBw8NY2j2i2
oLXYTo74pdhe7xgR3M8G2/pl8M2zKH16ncWoDvQ9d/c6nezXomAHvvVcFuyl96y7oWstvL/dFD4M
zMrY8ULhvavg670abj6enaxDl6lhlV4TEZGvpVjLpsgXHGzCMxGH18G5h9McPEQQk2sQwEl0ZRgZ
BW9VXp7lEE6Ptu0ghpJT5y5tab6nsps+S0atQwYz0BsgYgckRebtCBt32Dh9lBY3KPyS50nUO9VV
Ydmzt5e+8vik62KXyD4ttroc7pZ0gLYK8NTewdHTT+YSpGea0csYM9j8q6IM5S0hm0M9hQ+MFaWj
v8miKE9p48q719H32r0yeOqmLSEVxSW15bCT78wUj4IwFKUrSKNXfaKD06RMuRMgZS/CanCog/w1
L+3SqmdJ67pmlaUyIzMUcVj8Giwn0rjHUy9uPODsVEZZ6W6YFnFQA6hJR5RcJUav5DVZCOcb6q3B
Q0yJJ5P93YWIrtqPkt0/cmaASmNkD3NWTHHIpBXRvi3iVAz19SijHwbRsh2LE7y8zJNbg4DUdTRx
aziFne3ybuXDWOEdnE99UrM3nX0jWBRMjArKIqeOkR1jjN7cn4csGq9BXpUXDMXfm1BbO5yW0MbC
+SOd6yy2Xcw9SVggK1pJjVbWzy+QHpN9AARgR5jb2Rlc6IdsEgPxqdk+lUOLZtOWzUx8K1y2maOt
rW+ZAfU9LXtZ0v9veeXOMUeFBTyG9iHcWsN4FwbkbNjoVdW28eypetCUimznjIdN4VEch541lReD
TkjlMb5BYyWbOLfZHgsJBY3tckPemb83E9wPer5V4Dw2VMO/RIP9zUlZrMFP73LXWbBv6o+owXoF
6jTfKpWl28GozG0DNGpvW6V7VG59cNPiYQkFRwVyf3E0QsNM0+UWTxXj5aJ7FUNX3PnpCGPfPrKx
kodpcad3AzxFbAPcwpdl7s2FHTIVMpQjTzyodTh+1NRh3auxux9bu5o3ZhvyaKf6pmeMb9xS8TDH
iWlnp64xbVwLxqdrBON1azf9pmf93xBT6RF6IvebVN64SWt9mYTQp77qXv89tv7fgKugTa0Rzn88
tn7JMTg1+cffTa5/f9Efk+vAW/FU/BXz4XU4bWHy+2NyHYL0DcBQUHiKR5uzyZ8m19F/rhlSyzQJ
3GKEN/8bXcVQm++GHS2gZNq2bf9fmlwH1urr+rPpDDcueYy1TJ5XwTB8NSn+yeMaTn7btnNqHcMQ
SVlR/xfGPewsTs1zd8mVs4N7/T43IRQX9M3s2eSEF2OhbK/yLB1vnNYnQ9ozkcAdYiUESb3wLptT
cUXGpHpqm9Uchrnz1CXyKZkYAcN46T5M1sE+3yIupM+QVpuXr5SrqNfCtsk2+k9vjbaiIEYXd6Z7
tzGh8fLo44zmCFawzZrCeJF+a/wsdaCfSxAS+ueaOgmKcz646ob9wK6vwTymurjCgiLCgz8lzZNy
3FSCnzdG92aUeP+2MAqMJ8P1aHGASz7txBpUCzoEtKHOO3dLmkbfWL1GPCyz8L0qK9j5g5xCfi2t
bR8tLF3wi+l2BSzMbgKDXQupQwHLtTqT4fpQfnfrpblK17ydFy7u1uvd8ltfDHRSWIm7NQiGU93m
qJcvGx3FDPQJuAP94K2oxR3zLDM46ISIh6kn400OFfPZAbpkZhJBK3N4hJtumbrghSb2SbI30kQI
l37NHuoiod05+Ur5BVS/2bcdwIBub3jUrvWw1j9GwdBt41dKvH05QLFCW0+/w32/o3Zf0cioxDkI
vUNZT7+dqpVYNUXpVCSJ+pbCuQGb6yoHD+zwHEGAg1KOCQNQCJKshsTYYRL6smz+Lhf8+uNvz1zC
kZLY8vjV6/aV+PWcuQwuYg3P2DAv6hjLWfJSgHlaAQe47uXkrtmlDIj/Nl2bsH6nZhuJYZLOdxxA
fTi1FGz0pKVtay0xrdfgiiJqic1LRs7JAWj9IXRFgZQrQ/YovR4WqhNnXvOX8d4mvYgNyl14Q+Qt
+D5dT5hargY1/NlrOZ/C0ISfj4rPPK6nBOPilysxTSbiuB4lOsU21AG4SB5rWMeSqVpjozIx05MU
a3IhRaL9/Gp3BMfIf//R+dd2mM4q9FwaO8kCDtPG/wprsZnE9Kj99c1T9AoWfvmKrPZK8zdfzkHX
r8ng64yP5Ss5wKPJiF1D8CaS0TbvwnzyL18/kegcJj1KMTGaVXS+bLrJ5vf7FfpU6D9h7LgeHgxX
2bi8+t5yP0zI0iG9kGul4hpvohQMSxuzSPKteeG592lBQqJ0uqw95U7eD7vEH/HOd3bO90+dirc1
ry2OGbLyK9uQ2Xj5epVhtYzpEQ8Zo3hMqrxYT/gYSA0gRDdRXzEoq8oBGPbgKyygGBMwH0q1Nsli
d1xj8owv+Z0Uq54v54gctD/QStq3/Hc057jG2UKhxOJ3zg9l+9XZR4Ll8NvX+FUk6xIMnvd5J6pf
iJpckYVv8LMaaxXlU48Oy0PL0IbaWavWJIZFqWMdlFJB47AXgNW+egDhT7S5mEkcc6WhT7YjnZBE
Gmprg1MSi2k4xpxfwnnj2UaHbGYP0W6sG0ZHMxbGlWiaXBURDYAdq/bKqAos2mRnCSGlH8Qbh46B
fVdha8C6EaYUhO79Am0KS0/q3Y+5HH4UBpkxlA9uiyqq9GPoM3YJ7J4L2+5Vz5vhF3DxTdfg3TFq
dLDoEK2KpeorZ+tFpKwo9MPad9SRFzBUjoIfnSggEAA1pDWOcjvc0PawNs6lBWX3zfr7nde0Vh8E
4cUfqbjgB9bqFgnX3YEet9OdIR21oUGQ00Pdu+JEyRms8CrMsrjniXG/9v49VPTPwostq4K6wTKz
n9nRBXtD9fNPN6idc9LL/FhMofVZecHyEqa4CfdEw4pLh6rw0wHt+gTVaT6JGhvHXFTMgnPjGWBv
/5LZ7rBtuhJpoYpC4AW0721snKAXS2PdqNAx9iYO1V2TmstPOAYldwCM9qvQU0HB3DTAjlIvifMG
chotQyUUH0Z2YJ3GpS+vaw8AvEed7NoTI20K1OkDvHhphxG5r3+CIMrc3RL2lGzouZvPnB3Cm0oZ
D1aNp3xnAo7p4zKcBotmUVbz+8V1stNk4q2YKHJh6j9tsVOJazViHiiNMblrpp7VZA4wwhhifOB4
whZXgf6V0YDJA/eAcxElG8jnBDTAi8qq/pHCnbvMg3lE2D2lHGSwHhIc8I9NwMYUpLMMbztgIEdi
Y4LzUGZ+S22lr9wkfFpS238dh9k+tMCvKXJRmPy5P0QljoyC1htfHUGV4e0V9t0wpFgnGI94O9Ri
86LaBcU2gRl3j7WhRYgPzF1V9BZYIYD6KL+SrqVKmQyFsiRT7wn1HFXMYMAr9iZVzpQgdXSgxobl
VniIuzYOtSmfbNxnbznJDczBuWPejoXLydU0xImybq5qvMzvmsf7FcD68Uba5vsqKVyDrpo5yist
fMj+ibwM/lJsJ2KQj3NkuFezLqz70vLlrwno+fuMN7f70JImnfscJE96JfsF4zUlsLHo+m800Cf3
FFDiifJL/PChxX5ckoqvBrY0gQ+Re3CM276XNGXZDvPfOah/VlJRrbzknG29Gfk3l9NbmPvJNq0z
/46aSO9Wjwq0MvymutuYOL9uAiMpr80Eb9o2Q++4d6lP2QbuqHb8uqhvcn195ozYvOejxPXUiudk
FOa5NPsXySNxh5rrAY033yw7PRWqGC7G7LnflOJwxD1HwT0IAouqtyy7GlI3vXXCdrweg/4Yjogf
ZWDT3mlaOMCCVmj3ojLp8g5DK0aAcqptKuwR/WE2aHHlUjHz7FKrsF1rJl8TzuibtAIb08PtYJoh
V8mOs55F5SRrIb1jmfYjnhQRI+QUQhgUFB7h+zWJqEkZCOc+TF3/jiZV+dj2LpO2vpla3k8m43LR
eyOQQK97RGgGuc++2XE87DneWY4WMUKPt49kXT/if5oawmdFRSqeCh+MmsWwE6u5jeM39ToI1tld
vTZxldgAnsy+n67mwTFfjZ4vnGgouGYFmo65hjK+lXV0v4IuD6IZMakT7RZXTr0AFvNoLIvnZlC7
sW2o38nAdZ1HtxjvcTqY2z4BKycLKOhlOj+bQ5XgMavHl2zMvjFaRuXzLDoaUj2lzxNWDDQgzWS/
G5yzL2p91CbTejfKwr0/+nwOsi8UjVK1iU8lDEa/389l5nEn1LKMhfa6PeoOT8cqw+TCLLw6CCwf
L4yjjM0EKP8xKdpgP+guKSAnWOoYFkO+BVpNuwS+Exzx1kOGqYi+9iJztwsOz6vWnSkgMLN5vNK9
i7Bi29qB4hfp6wD3Ix27rDcQUEf/V1hlapeXvrccs0hWP0QQdMc1ArGr1q2VqBFLq2nGOo9S1cZV
Xfg7phWC0dOES2YMx2slLHubzBU8dlKB25I871VZ1NPNMoTCeeb5Vl5DTqBXKK4jXd8VMiezVHrt
A2ad1H9gaAdcmqj+6voo2BbQuPy9tGwz3aP/IvZPJnvBkrTLbcpDNp0qfUEBH3ZYHSONvSVEWWAb
cG1TUcvKOzvpN0YxjKUXBxUL1tlbOlrtw5IoegmwiO4JRc0Xb/C8m67Juh5KY2ds8WOhsrWVvNJW
Nx/CJtd3lieHp0zVyIzdlQgXve3A7N3WVJD88FktDxCY+rM1ecmhT8MXNmpqHwz9dgp6976YZqxH
3kSF+r7QdVoh6yx43PNogfOtiLcUeFUaRMLa9peH0THFdyQLnlYL6Uc8WDh9N2uJfZ4heV9KDKC4
p9bqNwNi2K2RLT19cCL3xu8oFU9inBvK4vrf1XG1weJ2SrR/oI8seGjpmBNfbXPNV/Oc05gfUq0I
S4+NXB5yLYD6Q5zcLAXwV5TxDCERVKP5mtf8qVdwh5vkDrgGaRMIxdSFxxgdXpcMh6br9GEa3KW2
6O54+p1kzRNU/ZMk5l/SeYRUiZe5HNpxipqc09e01p8OxiWbJRovmDt48wpIAfzLQXa06FM9/Uky
uPt91v4/TJHu2ryRw//9j/Ub/fkE/vWDIh/7OMdgh5Dj3/+gsGcz31EnfPyqh+eciulCfiUnqNoj
8ZivHeJpq9mPfmFo/tWfHpLgpusTKzwq9l8TdQJWEGg/+kGwVNtPvoL+mnf5zFYCDENLzY+PIh+w
HzTUSm75n3+49Rf+Ir9kqGK2SbraCpzo/3vvqvCMpE16yl4spv6bSaXkjYKys5+aYuAE5Vo+b35y
ZwLXmNlWNl4zrk6QNKiOTGStp//5Bf0l9MfrcdbyVNAsK1Kcmp+//yxSfH6znXKYCfqemmUH+cHL
M/tpmYPhM+qtfxq8/kugkR/oOsQybWLGJizbv2ZAq4zSYo85OqHrPrrgSQb4zdP4ozQkIRW7HX/A
1XXdm3QKRyJ0vY8ZhQCmkdXXWI+g9XzhHvyucftbetWtm9rwF3GGtAt7KpPRbipbdv3u0iTs1Ung
fZqp6USoOK5cHm3fIGVDO11/zMeRswUOkI/Wm5R8HODSDfsFTLFiAEhw0H1fOESWqMCa03xKiIgD
XsoBlNoR66kOHPGmqnn4ZJ1ofhF3ah4diOJUiXTrjB+KrHgzaxoxLikHYoi3Nfs1FF8juV+MASBO
RF31cAjTFi4C/2N/67aCwFhPakzvBpgQb18CyFfV89eH/u9Uzj9J5bDcrACKfyxvnkBgNW3+d8Gc
P77oD3kzDIjYoH/h58avwSLC9/tD3owsMjueH7K4cHt7bP/+Fsxxbf4JM2DI7cvCarr/HcxB3lwj
PiFzhpXYb/r2v0IvJNr8l8UVwZWFBWEzcgOPyjN+0p9X8dwn28U4PjvrzoIrpAQWP49++ivRBcbA
kdVyt+5YRI8MbGBKy8TLk9icQo8iKSwc3bFnvgI7tK3887IELvuUqWWIIgmL3Y+OW7sHi2OhcV9G
Rf/KbYiQNwnuCw46lc/SZQ/TBU2IMGCVeKO9GWuaeTcUG/q089J2ugFUupDZWdi7Uf2FaleRvN5N
VkHlLWOp5AydWEwbl0n196iYgx9soehMQ8zYpRhAm00mVjMQdeDs6q1UufYlsjG8DVHtXysebZt6
Gh+GyjbYKlgOpLtqMjnk+/+PvXPZbttYt/Wr7HH6yCigcG2cDu+kRIqSbNlyB0OWZNyBKtyBpz8f
nHgdx3uvZKe/GnGcEcuiSKBQNf85v2kmjypNp3uUovYC46h4KAjElFtvrIx4nfpj5BClEHjz3FQ9
5I7q9/z1GoNpNR2iAfKMperkxoz9/ZhYeC7iigJfp3RcEogxxuMWQ6SJrTNkz9l61if2kAuTrc4f
TUhvW07DX6J+UndONQWbcpby2llpfeyrCU6TaV3pYm82DpWwW2NK3NWoDPBynpFfZDk8OIJ1ycnR
k7DMefGri491b3uVXNekfG9IrOYbYo/6oa+lx9sOpvPMMmNfhnhh6rbd3N2KYautqrqEqi6+pb1L
31dmT7vGAd0a1V7zwL7o1QnDakPVZUgHQ6xXlGCRSnXmT4QOcXp5pHxU7pxQhVBYaGZ9TGuQW3IM
xhtJ4v6aNEIzDYy/kgSOXzCZDMRFx5tcONPG6YgCEPa0V7WrjPu+GovHvM4KDBd5c7HwUsKIYkga
Btl9nacQ+DB0rcFpNR+zcYbW1FjjZUqaYsPG3tqaDq/UQIzGVh1GH2bfMwg6EaHsiHJWHMrLNK23
Ag/hDdNdcYJO+5bz5wm62vk9qGuilNMYBg9e4qh737IRECkjC1cqmueLvVjoU9UD+MeUtZ+NrnwQ
Flc0CdH21spsTsxEwRS2WgIcVnOuRjk/Q+1zEpSfNj7Z0Bo3ys7ozJaytzc6y4Y95aCU8GlyLzJo
TiJ2z33faI+pLf52XVF57JO0Pcgy75HjuQY3o2Da3IVGuwY8/mQY+S5u5gc/YVwZejd2HwBw1uXn
aehSUJk1BTIQvUHLb/DVPaDH53Bi1GvDwYNihOppktBGGL9/Kbw6x9eBrwRDmnVDHCVfl8snNb0Z
ESVU1eK8mTvxCbPsuO6nIDxgvDXOA5urLQfsCHyV/cxi2NxZHMx2RoOxgZ435zjBQ3uyXQMbeOo1
myKEgm3gW3NT4+SFsYNtx8I0G+ot5YH1HvC5dUyb09wmt9gMCHIg/WHsupQhqSO800yPAS4XAAK3
w6CSXUbp1tpGkXrwQ5nfK9+Jjn3K2wzDHjJk4I73xZjP+7LNrM3iZ9jP2eie7bo/IVAPx3qyw4wm
vGa4H+z2qTMpQKYYzSELACaNG4w+v0E8lilI7mBDXZWVXqdwkAWKjnMpav8rXGln67pz8CGVOEps
FJlV7CfhlbbG5M6Jm5fSVvbRARm0mhPzxVXYlVZxLdovTc2PLIpYbWqVWzfURhc7YTlc0gJ/X1+g
9OBazK/0+M3UMLLe5dQ4VksX45e5CzADhqzPfcc1mEzj9CWYsNUA4BP6UddExQSFDhGiOSDB2A5W
fZB36hrBOT1KbJLNXlm2R7eV0wNGnlMwfFkfVit28vmmUmXw0KbeN1WJYc1Z0NwNNER1jHBMbLcG
xgIqRMqiCtc2Jt0xWlcoVRykEteAc0mQyccnspvItHGLl2rIR8717JFM+zBB+T4VpYg7ni2Gfs2M
lFwCDbKd2I7xYLl31M5WZCAquH8Z1d/z7WjX7j3wn4ra15BbJGOvTtql7Z3PDc6dUzwXE9utWTpf
W65+nEodSPU1OyyP0jjwHw/gPHyOzqaoTxWb8pOeQmPXBnQfHVDljhP7ubuYUsdH30glR7ve8PZx
FnLhBvMQPyvfbra9ZRcHk7rZF05O1GoXfp3iSZha+zaSbJBXnq1otJ0HYhO98rk/ZN/3KzpfMEWw
tH/DVCyGFRFaDMR908CvtLTYeO401sC4S0V9odPJkUHI3GEFl/pF1yJ55pkcgeovunND8eBd2DvB
NwGdD2cBgzMA4RnGFeCdl0J4Rxxx+XtRSJc8ReCAE6TMowOjSXQvCuyEYu/+WLDaQjDDYUIWvPaX
mnLexRVUV/+p6yfnlthC/maktO6eCqzdFMDjRL4Pte0+8Rwh/TTSiNVNk2WsK89T4drMzDg61sk4
vmZJEtgsRmBgAzowr6OnsSoWU2xck9Rt1MqSRf1M03N2kflS2diHrY2fNCjmI/Gn7M1udYaPt3xE
PSTllrB/P2aALTZmFnOzqqrVd7OWOlzTLMAswWqSELkbEfRMM8Dw7OBTeg8x/H/xbbvflUaK3GFE
QRTgQsD5TcNEfy0d1puVZP76aoupuZtqzEcrCRgG6/ukOAUZg/qC3Z1WAdTN7qhMJPxNmqSabBbg
/k/aT2zCfJVsH4jQg8cwRqkvbqvyI/dcAu6DfT9hRbyzGCXjYCu9WjyTIg7tbZkIit+xvzj7LreT
hxBD5F7LyVuX5AKokvTtdM/ynNIJhpd7LTPLu8V9pU80rWP4JYa4mfqu2RC0AssKs2M9+rW91YLw
lZta7ZYiW6KGZqPuza5pNwgwwW1u9NSFeWHVbkYvVcfGs3FRFHlZP2c17ttVEnUNBWtjU33OJkuV
5NUC9CjqReZ3lw3UORSD2nCO/0rSIvjoxWXxAka22smYitMNSzxpgoljl0FJRMaK6IyTOCae8M7B
bHtfenASBxVTwL22Imcm8isn+dUb6hhzpCmfgjaOmWMVEosH6Q+iv5VVHTg08dtshkN8SOloevCz
UPeLF8x86YMeu3npqC+RHbb3TtDSqJqOFkmhmQ3kNhJDx7UkGqytpWe+BdrS6M242I0TsejwcxK0
5UeKm9xmJylAuOmabtr3GDJjgjAc/TncZcc0yq5i7pLPuvQu0YQdJi76de8b28HHlVZObXBvt4G4
dJ4d0cJaeAmTJGXduTl7Q9+MvD11D/QIOnVvfw08RKcVR7zoqbQnb1qlxWCTG2BwhSWoScQ+wFeN
i9qatwP0/qOV5rQ02ficZoSlXSdEd8sxeOt2jFZQtDvcjJ3rvbscI2l3a6g7yLA2fYywJXx1IeLv
+krIbMWnSVSceFB3jq0R/Z5tFqJd6Ai1woyQ2szG7PRNUetZrurlF2XEOUuLHM4VdRCf8nCkhI/2
YIRtx+B8EHa3tRoJO5qZ699kxFXWkWCPWAzRycf82lCbpyltSAK8AaUVZZ8b8nw17Ari0WTESJNt
lbLcrQ7n+WaBQp0G1IlbfsL81rKT5DWck3ZX0BtxKJTud1GwEFPySG6sbP6kIMp0a9My65dIau8q
ERffTZHUv8tU/zkl/80pmfnyQnv496fky/vwX+f3MXmtfrYB/fFlf5yTQXxR683hTwZSuBxTEZ7+
OCdj7vlNYOkRgGV+bwD41zlZenwR812CqOYP7MWPPnDzN2kF2Mcls1dhcSr/J+dk5xexUwToUCYm
JFxHJu0B34/RP4mdOrXzeYjK9JaoQzK92FjdWHhsjy5tERO0DFZyqEktHRJgrYVxrKxYYalmOFwe
oDiJPcj46a2WUYfRQ2BBHL8nnEYOb+84GcgAgzysZ33A3P09D5Xlw2Q/GijUS1aq/z06lXvLblOQ
KPboHJ/x+gZ3IjFaj6NR15tyq7ij1fQoyzpk+z/0rXgG45InE+MCg2POQokoi1PiL3ttjj/4/gqH
XfAqmp1sjG+pBdfKf4wtD/cmDAx4pxybsPQDgE5Lhg8fGl+65tZPmWMhRWuvnbt9qXrfYq8g2K/d
JOCxOiJ4+hUzdr3ztJqujpWXJJanAVOl707G/EWVwkvO/5Gp/jcuPJ7K2N/+/f23fsmTbyD2/2zD
+/2rftx+pv2bSXgV1Qm262K2+/+3n2XTsoFAxE2J6GQuFUE/Sjas34Tp+SQibDNAoV7ErR+3HwqW
5C8EuOD7sE//WYHkrzK4gAfLAu36ricFO9+FlfOzSsWevVK6g2NdDhLJdggRvSuZ4mbOvKG/dw1n
OlF3VpJkFln73FZ2/xGuAJuqJij/cHv+W0j0r5Ufy6thFmCx4kDNAROxiPY/LQZ2OaksiLv+YunS
vEQZe89Vh30J63nfVpyhBrt79nqF3aYufBxKOq2R5sOZvRQ+Za98C9pW3PF3AM+28tz8OOOdMWHJ
OeE7h0tz/Du+4a/L1/KKWUAWSCugUN/6hdVnJx5grmBqL3J0ooiB8px/ZJDvy13rTSh+UNfMdJN4
IQXynDSAFmRC7ou+Jp1a91X7Fo8Nmz48FAzGaf3pV6jvAkB27ZDHwaIVX7MuOBVNwGzXQ2x8QgW6
YQ2DwZA0hntmz9EX+5+u4v9hLrRIkz/NhfgYFg6oxweBAxTE0fJD//QxICpGg6EQgr572ig/XnR8
MiaKSR01IMNYo1qGZv75r7/tLxMJ4fGoAT3LNIZrkV9+UUwdMUa2aqLyUvqzeWHT3l0oZ1knfhg/
/fV34vb50w+4fKcAgigSsMtTbBGIf/4BFRu/WbNkX3wl7BdNFDzfh62PYTxT8Za0Do5PRu9+tU6l
MxR/d9H8Ig3zg3KhMHGxpQ2NGQn7z98eTywGVg4pF09nzkuRdkxd0BbyvTMXDSGXivy74KPfD1Rw
AD/KKu+9zYPmOASTfTu6shYItHQ6rFMgSR9lrSy5iUE4vCujVxthzIW3dgKIQAce/2SK//rdM//7
B+V7y7IhgQTDRLZZ035++4TbobU6oUHOPSQ0VLcNYTQja0t7BTujjE6AMbOvkY/nbJx1vHMre0zW
ltl731pvnqv1BLtubVdp/56gkb71joq901+/SGDdv37IEliWhLQRsLZydy7+45+uYqKCiSBPJ8+p
rVUY+Fjl4sV/Ocpg1yLbrOtRC9LeExb2OI69dW2W+4ZWxH1uAyZALSweEFhBkoJ/iz4NoDuOU9OS
2HO0+ug2mb8JdRmuO8LvHPRbmQ6rEGPtZVBGc6cNkgkRMXcYWHPIHMrq4+LguG3+YKXRNZpKlIa8
8/SlDfWH1ioMuXF7izcymSgo4JQww4oc/PQ2jx3/OWRsdopdn85vDBnBeqDcpmCoPiVHw6/RJYeJ
qIM5OMaSLXhleN0+4tCB1jUUrUeNDmNvO7SsDzo2h2wfegaCyYzE8pVtY90jO2njS1d4qF+qIUNR
lepo6iB/S3rFMEHJInskqzriUdA24bGw7tYT78PetK3gTtN6srXJL+1MMIH9FnsKTjBmqj61TWTT
tkUj602ngjsa7SKxoQi+PfCosUgVi5T2sdbLPxPTjW+sOlCPjmw5mQepYe0at5hffAJXW+hP6YxM
DvPFGEfxYiFPfGsixZZvtlrRkeq0qK4fW2gvchhoOoj6zt/VVUgTfCuLQ8kfhWNm1xVvdNETrGvS
1Fh74UCQsXJGHLAtnj1JS1qxr1069mzgSCBsGNQkTS3o/eRKgrKDnYDgt/TGW5etYh7ed4PG2LOa
knwq6zcMZJY1PzeDMX4PwdUs5dWrNRXEBWssPow7xQVmUZGNpyDR874Pujak73TxqaYYPh+/AxjT
SeIA7fgMwtWkBeLyHGNf3ZRhyPOwzTMGIi40MLGu89YM79DVGeocsskbFjE9D9pbt2klV9QAfKUZ
1h3Pwh2ThDS867l1XBAZviIRZHIMLXa0MdfBilSWjSNm7BPaJEKgeA4cH3iY66pZuJmEdTARD7mH
w7oJ2RUwdIloBvJnhxWzRIonlhbjmOAYjD3n2iQGloIqSvxvRkeXDtiVymr3iY2d5sIAnsKCUkLV
cNJ1CWttng6NYHUj1xPFwDJCwkt6F9RNmcApcovpIJqmUGvHIum19sB25Psaz4CxXkwOnwxVYMmW
0kWs4h9h3OWpYNRG5rr8RPY2KI4Evdp8m6HiPMyAB8BFGhWdRqAbSI6vvNiK231Y98SDeRjLUxrh
cd51ilcAuSOniQRv3Uw7Hi7b4Vz4E5c2Le/k9PAxEvGUjoMJLeQwQqtvz8dJnwz7k3Kpwn7PM3DT
G58XACeAaJM+cla2MS+TeV1bGVUoGwYs4WbuQixk+E5VcCV5mtprmWim3YVKZ+OGnm6mHCpkRObF
gae25hRDdI0TExZcFixwpeXPEWNiJMTlw8l8PQ6JMYMcTYwvNYElOhIT7iPrQiNSQqOVj6FdfphQ
+7qLq4Kp2pSBbs9Ox5loH8E25QuChUO+C5PYLJ9nMwc3qqcCE0AzODOTuDZqf0eK0jeBS9wnui13
XQluc4u3EXN50ZmkinMJM2HtD+GWw4zGsT6wswCr3T82jjt8VXUsDzA8qM7xv3v+S8YKxDvyChZt
uXgM5lFJ+75pHXikrUEqYPjeGNaCYx0RiIs0OdSjZQ3Hkvot6y4xKHT6PcDBBAq3vQfaqrmOE657
+A0Dnw31V7ywCmepecMTLHgiAMPVXbBK1hvihmN1bJsgtCg/74CGWj7CHuWX6dCd27FdNp9L9TKN
iHgFqqHgW1fVjDGdUhNq0ojqLz/88tIH1ideF/HAi+2U/BSddnirYnzk8zrIem4dlUdZcl/WHrd8
3bEriPh/rKlWW8Z32rRRSYk3xIKPe6jH7lwYMTaHRHR63I1Liz0wwGXmxn8vNmoe4N16DMxln9yW
xVNoSTo7+iSB4hDTE70ep8h9Gcql6Gms0+lBtiNk1YhtbnrDCCJLH32eFvumFCDfg0g/g55nqAEp
LbFOlR8F3U0YV6QDp9rTAxvcCdSjxdu6Fp6eXrM8c65jtziZtECX/DS4RdQcitAovk20iLGGJGDE
NpwDcHYn1hQ3JPyL4JMhwmJX0CeM59BmmZvqIX5Iqra5CQry7xvHqq2IZc/B0dnHVvCEx5omudwq
l1SCEdLDbpeVqd8LFuTp5JtcUlv4zVwj2H54R+mH6Lc8ZPC6mXWHXxqYa8u0PJYMY7xa0w0V9MEH
Y2KbfpqDtjbf2oak7qowTa8/JoPFXzUWZjyv7SFyo6PiY4HTlBF1nqu+b88jzNjHlIHiygdBYBdj
7xzmAUjKOhMmtF8FA646ly4mVqMVC9RLl0V/E02DitdQ6Yr4AzsRPDMBoEEsrgk5jCxGcV8FQw8z
rwwn/ZhH2kyWwk9JChnWZzZ9BMZE/ibWDe6a2CPTfzJCNXyNI0Edb+4RJT0mgTDvx8YICVZ0uoHe
hrZKOZ7VpvIKu2NmskajAUNQ1QuGdWZsj5D60qHZDkz8Gf3hGMT7OsOIIFDbACUc5YgVMLd8Bnw+
caAV3b2kNyaSnCTaCbDqT8PCEE7jmmuNJ13wxLVeNNcyKE0WWIvW9Z2P75ieo+7Zwuzrm6ss672P
jlVCFx6cqLXPNi1h/YMOG+rOpogrGlLRkifi4ECdWSJbuNderWJ5tUaR07U1VgE/1zga0TmrDcDM
BdB7GHVl0bXnPA95/TWwyh0VuFm8AZ0kmJja3Pc0KGHZsMPY+4+S8v6/UVLM5bjw0wZ+89K+/Nfv
X3l5Kd7/7/+5eSmbP3N4//iSP3SUwP7N4QDvOQKpECO8+ZOOIlBLHLx8v/eIfC/V/qGjcPL6oZtg
78H3Y0JVkWyTkbH/iWxp2simfzpC4ljkiIwIirKKUuH+cvAnU+jnaTS6N8WSSl9DfTOBIJkMv4Ck
NIZqWbuYHnQDLjVZhRfiiKazrh1hYAiYW2onHvNKC6PAZcOWB6LijIM5PPhhZ7rrTvbIoB7JQ3XJ
YtyC3o6HSEG4sCVxEgMEsTxS3zYKQBvtSOUV7m1v6+Y1i4b7FlWCmaBFC6Mdu94ut4MAb4mOSPzP
06PhzzPHiDZO1FoHJo/HFT0kKTkms27EbTmauYPXWDA7gRuVNIdc+52+pnj/H2sdBs/0WkqCMxwp
FvRRn6obt6zZCWGm+WyQa634FtD7t2OQUwqN3UHw2Jq4XcHt+XeZLt1n7XnDxgiq4UvS2+l1djij
VN3krJEzagClvQXdq5IxYK62MtQ+m4v8mHZ5/AWim/5sNdKqVkAlgtcq8F/zcbr4ApQD6Z1iOvJL
eO47V94lTiIOBDPNLWtbsB4XoMGqlwHJ57RkwSZTJgAeRDTeMTsOoOp3FS5wUJfYlk2nP0BIKq4d
M7wn6kAZBdXTsMeMNd0T6Z5ORpDiqZ4SgjzMcYzkQBl38sb14NynWd9Dm68s4y4uSnxKjlsfmmo0
b4ewLT/EtDWyVHZUqzGZW4M4or7Z9lvrbDsgE4wqB4vkakveVTabyUDlFbMwjCN9YoLvah2mYNif
u61pld2WunR2QkY47uQg5wMVt+CQiLvMX8C7qR0YOWOvOWkcbeqoX0VheccY2+sjlJTw0hm6uq0M
9PM91NeJ0Mfs9qbJM9JuLSgbP/6NhcPu47PhWEphBRJM2TSxvcAu61OKbDOUpyJshrzaeJxo02CH
MevBN0x/EOh29JPPCPo4AF6/LxP/GQ793XCIapW/FKcv71/rlyZ7+dNo6Pcv+rGmOr9xdrXtn1ue
/zUasllT0RMZ85AP91CAfiypyzgJXQXF+HuJ0s/9z+KfLKnWrx3GmDKxbUI4Z6y0VGzZv8iOuQS2
M4Vxf0t8JeBSm7OaFHqGY0OnU3nLJsieVHGkiit+jzvD16ssyYYPDj72YzO34WNe+OEM4URaZ1wG
7p1VN+7tSCMA4RRqPTAHYmDEAFEbO8o1us92UxSUB3ua8JUVdMRz/ORiUXy0zpw6QujpZ2ur6Hpa
O5MjLy0s5zX9CnqHJaS4Zpkor8CdugcIkRbhBVJ7TywQw8mmIwJMGDH0zxwywqdOxAYynl8FD3ns
Fw+11T65fjYfMYGMe8TK6OpqZ34QZl4/LAWbO4lD824OWx4Lg2xPmSJTQy46W/euidIS2x77/kzn
H7oEkoTnFRp8eBVG2K3d8aq1aq6o1vEnXRAAIQkKtFzCYtkFsWc+eo6OH5zRBeApMIpQKFyOsJUG
69bXzccCjjeiAO7WemX3NLAIeCAfyrZjV2+OX7NxrAlZ91lzYEuZ3OqkTOHgKqf5Qg80CES2+uHH
nFjMxWfKvIPGNANSZAS5ismrbPLeB0JNbo7+LZbMqxU06cHIo7shS1PCpWO2mWP0gAZd7yCGargd
47K7LdGrLrFZuDwQQME8Tq3udhn9I+vWzaw7nwD1YWJqcMbuMtzabNYPbALkC+O06pRyBnp0fSsf
1+CAsm1pKQBxdWz5x0Ixjp8x5+20iTecWsjyng25fGw5Iz6jUuffJqsRHywCjYgKY0kkxjEuMvGo
6hTtZ94rXCZ6LIOrbvzis6yTfmf6C5GKuN92gGy9H4RjbA2e8W96aJo73Hz0s6BDrgO5QBRTLhyI
30YQvEqZ4ibQtcm8Hv2QiuExj7Ot7Zbxfdn0Ilu5nMxpuSs4VIqq3/mMMUkX2y+91fs33/sRbemo
i12jv4G4ZCZqgU2Nm4gTomkEHJJ5aN2qmdaQPFL+QfT4lbBhpVehKJdJMvgimZMqlCgE3lf8NfiT
QpKaIIMHYLQcZ5zuBhifx/oVx6ckY27KATLdLBUXnxOzEJ/qMUUaCzKxjSEJnBNPgfNizNTf10Y0
P+tcWegbuRpvgFtHHwI7c+58jRUViuO+773ymoimfUAwtbYZWuDCq52zgmuSiJRTwVFaxS00TOQt
qH3NUBoDwR43PMo05RkdmPXRgeqTr3zOzIDFRw3Sl9xk8cQyoq7AJuYDsFgB4rpwyHgpcfbQNbCE
9kqtPQ25nFQw4aeoiO7q2LY2rnbllxwsKiU+Rj1+ajgZRAtKZXp03UxGeGByYzunZozCGxanjhAC
1h5gmBgEDe1gg1KToJkYPuTaIIhUXAyEzCfPZCqMjbUK1drWOmQlSRR0mKJ6y0F0QPZ0i/EsOWlB
6s2cJKNkujeeYOuR3E5xxofr3IDZJBMT1ZMuIG3txlHPxUr5arwHlWh+qpuw7ED3cJzUu9ytOC2d
Gcj7I9kmGWEetHYIXtHiHRkm1wcCJziyP4YoIpP7MfIK1T60kqHcoVp6F0uwmFZjzOvWT4tRbWyC
+8NjnY6R/2pHWRiX69jLxeB8LPp00N7WVxRC7gxskunb5GEBzvYMNeuaBxeT1//sA/5uH7DUZv3V
yeqcNGzSmwR46Z+2Ar9/3R9bAd//zWTWzCosHemYDuGHHy4R0hSE0RyJR+RfmwDJb3+cq8RvxC+8
ZUzNscyFsfJPNgG/zGyWMQ1gdfv7IJB6FI+X8fPMphOtH0Noi46sqPNZFPW0R3hg3Iv/l4kpmfD6
dex6/arMOvybiRFD7z+f6fjuDPxNxCZXyoDR/C/fPWFH62Rg2hd79nz2mD/vDKtBs5kL5W/AHIpD
qwGkrCwET1xX3yGq7PFLCrar6SOnPa2hQjZo7lXmsjAG5kRXVBbSKFkndrZhskp/HfwZIPJNmnTz
TZh4U7ctm4UmZrbzOfAiceBVLqI/ukt26eHCvHupj5Snk2TeIZEGzYrHmvugDRyLdRqOe4gvdDx5
vF6FQ2/vUVh4YqLB++ZC9b6F9epQbDmU6kUGJeZgEWSbsqPlaaIDGkRkbBulOuSTirr60QznDnse
XmBzNRl8Sm99JCN3N0B5tZ4Wg3+yLboIxRBFynCeY4FkDIlnwD94A9+aPjWGTtQrXLXlAcz0In+g
EASemL+rssmMHhhauNT2ZQWLfhIVwt+RVWkFcGVCckfTXv5kZKJufx4BD5d7l9EG2JwsAcQ/xTVJ
MBOMOdMuH+UL86tr0gWzKtxQYMfUJXh5wsF3PQP4bSXmPFk13sQ6a0ba/zyDGTC2pTmMPJy1t+/c
edPyXzB9+/rVSXV/8fwU2SoTkTzk1Nbdz4lVbYYw7D/X+T2Ro3xf1IU4m41PO1ewU3VPWKDPXX1T
F8NOM2286hjDuwPoT5D3SCrKKQLA0jiNP2bKyT4TWIaRjYq+lk5XrVvW9nejHNMHihEX8uWIwMeG
YBeTDz8SuJHPqdNkEOXjCi9BXaLhYeJGDztYppk/cOzM7vuRMQf0Syar5aD3hjm4sFvL4xhMH3A3
9Zhwg6D56gDifyiy2NsAoU1gcbrFVgxtcQMzstk2iqliPCf5x6p3ab0wzHgPcSV4dSN2myvGfukV
aot+iXrTMdcjTzUQJz5wNrBuxqmkIx1bKRiF+7pR037QYL+llX9IDWU9u24EwAmg22uC5MsOmJvK
Boq0C2HzHiPAKhx5x+JIMuA9hIj/Mo+ZuQ3wwE/IvFH7Us/NNp2T+gBr22ZUP9z0duzcQWfJd7Kf
YQi4UUielH6xY4WFjdYBz3yGAuhfTK8cQCMM7TFIsxxS6BSsO7vCdtVVYAYGh8mZLOTNgJp/gQQ/
U9mjHIjQsXlhW5DiPY3TZz7RfD+OnbzpIEocoAYhz8w2YfKodcN1WEfeiYn2fNUOcnLR0plLdNXs
V6ECVzilLTlngwz4zoBAcvanWt4DWHLTFQQEccjHOjR4cifJqXQjeUfkvLklRJR8ohlvxMk+DXis
sz45t3GmP3RZNyydBeoks6jcGmMSPJOHT5/q3m1vYN0FxnbsgFJBKJytnVnExdURQXhU8zjs25lC
F5EGTEh173xz+loTYnKnT2NKH0kUGMcy47DV0t1AQrjchF0sVkOA7cQsIzZZ6mZyBJy4QK4UY7+3
rsSpILMyP4iIsgY8wWSXzKZnQFd6OysW42YeXf1VkUW74VSUIEtNydot7eE+rRx9iTN/OlR1J+9p
Wp4+d1Uyk4Aye1IlSXg3Vqr7hPBCKYw9FBvuk3YDdys9DKgde2WnzCWKrso+qoShFR87d4sxMDz0
MvUmUclQW4qRaqWQKQlYQhzORd1ePZPSW7IeEwRe9pvI2Y71bbYwHq6EC6RzEkzDUCM/KEDf5zgs
rkD0gotVWdFny+f+n52AcYKcjB73YCLObpKJc9BmwcWoCut+GntKsMxmCm4rkulYi8e7XHcKnjQ3
6gk8NyADO2C0Sv3NeExoVjypKi03kQ+oljejPHe6xfEuWWrKvLwxXHrkLI166E5QX9bUf2HE1+70
GqcDOYYBN0Cy6phsH5qp0V/Bg7KhS7MTzxLCQrqyvqTAqI45wOO9xuL7gX6B5iFiCHuxWqC5RkfT
56qbMv2xKbvgMsK6OfeNMl7oRhA80czhIU8qzVGzarzbchimt4X/Oa3pfXQOZekMJyMq+j0gj/7S
t7U8WQxmEKG0fhoch+kb/USbyYbrJJMxvufJpp6hAFRk+0vv20R/Y07wG0tJEERvAzVGWzuZA5pl
1G6o/A46SgN0xBTt2kAyzNaB0RhH38ywXwCx6F9U4Zvkd6xB5gS1DGr3Yls/hV3ZbitPVUffKUha
Om6afSttKiWboNefiHi47tauouKrjCJ/X5KcOXdm6N/0fmmscoiHxzjwD0GXWTnqK883dMI2v7S2
CO5Sv2jOmTlBd/eb6qQroz2HLdWBKWebC/PyfmX0ZfcJBYQySBX0zbqxqQBbNXLo7lXU+LczqIN3
ITtCPgHtESU8SR3d5ENrfIhjB8U0qVh6ID7bhKKMtFwWbUCu8xyG21b41Z2XlfKSiJDygLKfNpmf
TyZHbMffe231/ZoYoFFYgYGr3kRtHCvPf8lo/N6JRL6AdqrORlQ6j34UNStTjPJ2aAOI9NFkXekj
FQSvy/PyAZ50Ls393HZE0cpkgwZqnTu/TTG0g3OqqRe6VnjbP3p+229Hj5icJqS1NwCYAxKmgxN2
r7XJM9glRiXVcZpFc+85kQ15HCvDivPxvOmGPniEnaZ2pW6snYhr84MTwv1YF4ay/x9359acNrLE
8a/iOu+40F2qOpuqY7ANTmycxImTfaEU0KLRFXRBSJ/+/CQga2GbJCseUktVHgLyXFoz09Pd//73
PSkIU7jW1xvrfbCIjGsARzGYGOWdOU3InoOHrH+76ku3mQojjZXJ5iUlPFd4jYhyXfTKwhpNs5Ux
Mnoe5MFBSk2XaZneU6Vjee+Xy9XIA8Ix2ihaNKg04AVFUVnV9VRKjEfuAvIDECIPq1RTjL/MsJd/
DWNTu4JH+4u2CsgZ9WBkwffkMb9+zaxZkNZCWJSgmZd57k2xTHpjPSJxZmCo2KUo7VU1E6SCgqoU
0+JGzuHLjVFvJUYiS5Oid6FHLJVImn8lCZR1rpMqcFWYieENlVXF/WPDIXwH8GA1TFcJMe8knKyL
tbqEULqvXqPvoitCzD5QmF5J6r5kjGQIsCY4n4heAxn+ygVNh9mf7NsLsrNGUPJPBwvXt0izlBLJ
H2vBQhqwsoP7Anp8/P/qxgODAMvYJSxx5SWOleKDnpACUVSk9un9Mppk/qpgnyh6wuKwjDkXX/eS
ehsymZwcK6Yhc5necFONLvCWFB/X/WDxqe/HwSdV5g6oLlIIxcniXU2oIGi9rXyd2wopdOO+sSSX
ZtH3lP6FH6PBADFMxyJfJ9UQB5p342WWtQLmIImcK6YVj8IVRQsdJSQPEivep0C5ubxQVuY78rn8
IdRTyY0WuCsQr6lyq6pJeWfhhxlavoDSakFtODfCg73g4v+lItnCU/WHhS6KYS6THik0iVmqNyEE
vX8KQ5UvEhhRBqupjk/FCPUvUNXJ47IHxmRduMpwlfdg/FEqGz/DN2H03ptLHBWWu9aHQSW5pJGK
/iDOcElQZ0fFG4kjCBPhrQikEN6qxSdeC/iK0lQHVmrlQwVuPzwqYrJWhXKbaupXKVUJ6q9hV174
fjD0fTMZLMMAwYQFMJ+wpCaLooD1NdToZuGulKsIsBSoRMLlYj1xS1X+rCRUKoPoivziPhGeq5pS
e1D1NtWA4oCUIqPMwgVVsK4Nc0PwX3iQk8Emdu2Jagn/jXltTTVjstFd2H/0iBK2LD+7lxqXsqFN
H8Is1UdLCJxvNPxrty5ux+GaHPIBNGWoudQVY7E0zCsQd9WAYuUaqVwE00g/W9xFvQDN7nvlROsz
Oc8MiGFnIXbCMgGdv8Q5+sRifgEQ+9wshUVVUVRTBU8I7Lo2HJ9ACd2pCuAoN8XYC1PMOoBd05uk
MjmlNYg3P6r9CIuUu1SEyu77w+OdH6AtsUp1We/LMmQpoDWpQ9ruvBLwBJfUIhlLmziZVV4SvaNC
jzsxfcv/cLyrAzRz3RWcIPyrrV88eQddAaXydAJddAWMI7pkj5QBNEOL2DneT809+zR62nSkAhzF
4UBMVj9kO/HjslQT31iM8+W0vHJJnhvreKIuA0pk3sN/Svlfakf1KZKkhvbSgMOPU2XhTnpg6zCu
p6AlLpsh/Wv8R7uJ1IHzyybi/j53kvKDk+ZwLLz57xZjX//akP08UNUtE1n5qw8db2gXsf+BR2pX
QLeVNtEMqhnMsTYCmzHnc+AAinSu6mQ5mFLNRMwH8EAQR9C7Nj9jqZ6DN0Nl4C5qPuzYv72Fx8Rw
fIZbeR5/5tgMtpCG8ZwZUH7hEPHwq1JQ4TiRJAUGE9iD6w+I+KdSYPOca1BF1Wkieyn9XlIw9Pqs
7LYUTIAbJgzRIDz2k2wJoa+dA/SqnXa/2xrYMdZ0mr6Kf1WGrQYisO30meXT6ZvWOd3oLDe8gs3n
d5NC7VTtugaMc1kjVwLA8ctrQLLOda4fBh7s31MIMkChzseBfA7qiKwRZbcTDpaCoZ1DZgXzEekO
zWe79Z5ojtd0w/ED75cPxVmMMV0rJ0pFR62gQx3T/5ntcNDCE8VgQeDEichF7MXtgGLoNw58GI2b
z7bDn5LBTzz0XdMOXBHMGx0rnPQlLfvaA3tRP/99p1dq5SEjp9aDtcrd9r3VMPX/39jzUESkHmSJ
mGVNpOzJj/vIWdPP7s93E3zedauv/az2X46Ek9jJzIV8uL5S7Ia5he39L7C/2SGhum3P9djRRKzL
v0fyx39a43zy/n/Q8AF2hfgUGLvO7SaiiqP2gK0667F7w/5zCKOlsee7tnw0y/R18OX3bXZMzGQI
xYk9b+WPb3V251HHUeTMMjHLs70I6tUBaIirWtfGh05gF3aC1bFtqW4Zs+wEwt5vp7P4rzOEk4ff
2sm9EDSeYBVeIXUxb69CEvWxkrpK5tqJKQzSbhmdwCnYteUREhetEDL5f7WF2LXh8dx2WwtQUpti
IZ3bPcIh2HHbjKO5sA9OkbrIygmEERftl0euMLf+rrJ4HV7dURJvGVk+88v9EBsNUFsk+y9eNBZ/
6mx6F+cifSZmSzZPoF5ubRG1Tg+JksInGPOtjWPPjub72dfikEllP8ErvLXT1J65eepkWdpuX1NP
IRIxg4nQbt/XpMbd1HX13Qp0AVW3Wisb5pDaLdS97aPwlo7LuwbPxBSJ24+zeZ9Etk8x8DjKDs4Q
uFZMTKWuIjmG/O0ojztnbbf1Vp2rf4LrU01lM7LDZeqKtlqn/drt0V0mxdmNk6RO66TCKqs5KE7R
+Os8PJ1FXpx9pWrAfpjNEtxak53HHSeZezawkxi23fbmxNEs7Xv850f4XdPB0PYP976i16QSXcc/
Iaq3b6URi8pq2X/xz0c98QNuJG2rRiaN/QSH7CRxFocmMfZ69zHfO9R/hD/XPiCjkQkenGDcH9x4
7pyN02e6zYBSqvvoP8b5KwuRBAXpBK9028HzhVg3fwJ75AHpO2nqtK4UigLHR3fZPDgbu6Xvd/71
rpvnU2a7+9HVmwcuEvkEt/nPThKi2Votg1A9gcL8fKTkYccz9tFG70SLrL01dy78roJ+dNLs7MXB
4607weJ7FOksjlLRurlRvNE8wcZ8LGN8TIvW24T05Yc68yVP03cw93P/097D+NKftZ1r9ROzwLGT
N/8HAAD//w==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8</xdr:col>
      <xdr:colOff>908646</xdr:colOff>
      <xdr:row>3</xdr:row>
      <xdr:rowOff>67733</xdr:rowOff>
    </xdr:from>
    <xdr:to>
      <xdr:col>10</xdr:col>
      <xdr:colOff>97224</xdr:colOff>
      <xdr:row>4</xdr:row>
      <xdr:rowOff>33867</xdr:rowOff>
    </xdr:to>
    <xdr:sp macro="" textlink="">
      <xdr:nvSpPr>
        <xdr:cNvPr id="5" name="Rounded Rectangle 4">
          <a:extLst>
            <a:ext uri="{FF2B5EF4-FFF2-40B4-BE49-F238E27FC236}">
              <a16:creationId xmlns:a16="http://schemas.microsoft.com/office/drawing/2014/main" id="{085EE876-A57A-2B55-5125-187625BEF243}"/>
            </a:ext>
          </a:extLst>
        </xdr:cNvPr>
        <xdr:cNvSpPr/>
      </xdr:nvSpPr>
      <xdr:spPr>
        <a:xfrm>
          <a:off x="10090321" y="632853"/>
          <a:ext cx="3581927" cy="373263"/>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474134</xdr:colOff>
      <xdr:row>34</xdr:row>
      <xdr:rowOff>50799</xdr:rowOff>
    </xdr:from>
    <xdr:to>
      <xdr:col>9</xdr:col>
      <xdr:colOff>2082800</xdr:colOff>
      <xdr:row>36</xdr:row>
      <xdr:rowOff>101600</xdr:rowOff>
    </xdr:to>
    <xdr:sp macro="" textlink="">
      <xdr:nvSpPr>
        <xdr:cNvPr id="26" name="Rounded Rectangle 25">
          <a:extLst>
            <a:ext uri="{FF2B5EF4-FFF2-40B4-BE49-F238E27FC236}">
              <a16:creationId xmlns:a16="http://schemas.microsoft.com/office/drawing/2014/main" id="{E262CCC6-B2DF-FD8E-B946-6AEB9E03A618}"/>
            </a:ext>
          </a:extLst>
        </xdr:cNvPr>
        <xdr:cNvSpPr/>
      </xdr:nvSpPr>
      <xdr:spPr>
        <a:xfrm>
          <a:off x="9685867" y="8365066"/>
          <a:ext cx="2878666" cy="423334"/>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1473200</xdr:colOff>
      <xdr:row>34</xdr:row>
      <xdr:rowOff>50799</xdr:rowOff>
    </xdr:from>
    <xdr:to>
      <xdr:col>7</xdr:col>
      <xdr:colOff>338667</xdr:colOff>
      <xdr:row>36</xdr:row>
      <xdr:rowOff>101600</xdr:rowOff>
    </xdr:to>
    <xdr:sp macro="" textlink="">
      <xdr:nvSpPr>
        <xdr:cNvPr id="25" name="Rounded Rectangle 24">
          <a:extLst>
            <a:ext uri="{FF2B5EF4-FFF2-40B4-BE49-F238E27FC236}">
              <a16:creationId xmlns:a16="http://schemas.microsoft.com/office/drawing/2014/main" id="{6CBB5AC3-DE75-6CD9-5D81-311BC196E22C}"/>
            </a:ext>
          </a:extLst>
        </xdr:cNvPr>
        <xdr:cNvSpPr/>
      </xdr:nvSpPr>
      <xdr:spPr>
        <a:xfrm>
          <a:off x="5452533" y="8263466"/>
          <a:ext cx="3268134" cy="423334"/>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931333</xdr:colOff>
      <xdr:row>34</xdr:row>
      <xdr:rowOff>50799</xdr:rowOff>
    </xdr:from>
    <xdr:to>
      <xdr:col>3</xdr:col>
      <xdr:colOff>541867</xdr:colOff>
      <xdr:row>36</xdr:row>
      <xdr:rowOff>101600</xdr:rowOff>
    </xdr:to>
    <xdr:sp macro="" textlink="">
      <xdr:nvSpPr>
        <xdr:cNvPr id="13" name="Rounded Rectangle 12">
          <a:extLst>
            <a:ext uri="{FF2B5EF4-FFF2-40B4-BE49-F238E27FC236}">
              <a16:creationId xmlns:a16="http://schemas.microsoft.com/office/drawing/2014/main" id="{B0548505-BDC2-8148-BC60-06A17B4FE57D}"/>
            </a:ext>
          </a:extLst>
        </xdr:cNvPr>
        <xdr:cNvSpPr/>
      </xdr:nvSpPr>
      <xdr:spPr>
        <a:xfrm>
          <a:off x="1388533" y="8263466"/>
          <a:ext cx="3132667" cy="423334"/>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587375</xdr:colOff>
      <xdr:row>12</xdr:row>
      <xdr:rowOff>84666</xdr:rowOff>
    </xdr:from>
    <xdr:to>
      <xdr:col>9</xdr:col>
      <xdr:colOff>2873374</xdr:colOff>
      <xdr:row>14</xdr:row>
      <xdr:rowOff>135467</xdr:rowOff>
    </xdr:to>
    <xdr:sp macro="" textlink="">
      <xdr:nvSpPr>
        <xdr:cNvPr id="10" name="Rounded Rectangle 9">
          <a:extLst>
            <a:ext uri="{FF2B5EF4-FFF2-40B4-BE49-F238E27FC236}">
              <a16:creationId xmlns:a16="http://schemas.microsoft.com/office/drawing/2014/main" id="{6FE34934-AC18-5641-A500-A2FCE933C4C2}"/>
            </a:ext>
          </a:extLst>
        </xdr:cNvPr>
        <xdr:cNvSpPr/>
      </xdr:nvSpPr>
      <xdr:spPr>
        <a:xfrm>
          <a:off x="8128000" y="4132791"/>
          <a:ext cx="5206999" cy="431801"/>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968375</xdr:colOff>
      <xdr:row>12</xdr:row>
      <xdr:rowOff>67733</xdr:rowOff>
    </xdr:from>
    <xdr:to>
      <xdr:col>4</xdr:col>
      <xdr:colOff>237066</xdr:colOff>
      <xdr:row>14</xdr:row>
      <xdr:rowOff>118534</xdr:rowOff>
    </xdr:to>
    <xdr:sp macro="" textlink="">
      <xdr:nvSpPr>
        <xdr:cNvPr id="9" name="Rounded Rectangle 8">
          <a:extLst>
            <a:ext uri="{FF2B5EF4-FFF2-40B4-BE49-F238E27FC236}">
              <a16:creationId xmlns:a16="http://schemas.microsoft.com/office/drawing/2014/main" id="{C14C1AD1-A871-7A46-ABDE-767DB55D987E}"/>
            </a:ext>
          </a:extLst>
        </xdr:cNvPr>
        <xdr:cNvSpPr/>
      </xdr:nvSpPr>
      <xdr:spPr>
        <a:xfrm>
          <a:off x="1428750" y="4115858"/>
          <a:ext cx="5110691" cy="431801"/>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592667</xdr:colOff>
      <xdr:row>3</xdr:row>
      <xdr:rowOff>67733</xdr:rowOff>
    </xdr:from>
    <xdr:to>
      <xdr:col>8</xdr:col>
      <xdr:colOff>762000</xdr:colOff>
      <xdr:row>4</xdr:row>
      <xdr:rowOff>33867</xdr:rowOff>
    </xdr:to>
    <xdr:sp macro="" textlink="">
      <xdr:nvSpPr>
        <xdr:cNvPr id="7" name="Rounded Rectangle 6">
          <a:extLst>
            <a:ext uri="{FF2B5EF4-FFF2-40B4-BE49-F238E27FC236}">
              <a16:creationId xmlns:a16="http://schemas.microsoft.com/office/drawing/2014/main" id="{133E5EFB-889E-FF30-EEF6-71D7E739170C}"/>
            </a:ext>
          </a:extLst>
        </xdr:cNvPr>
        <xdr:cNvSpPr/>
      </xdr:nvSpPr>
      <xdr:spPr>
        <a:xfrm>
          <a:off x="6891867" y="626533"/>
          <a:ext cx="3081866" cy="372534"/>
        </a:xfrm>
        <a:prstGeom prst="roundRect">
          <a:avLst/>
        </a:prstGeom>
        <a:solidFill>
          <a:srgbClr val="B5C2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253999</xdr:colOff>
      <xdr:row>34</xdr:row>
      <xdr:rowOff>135467</xdr:rowOff>
    </xdr:from>
    <xdr:to>
      <xdr:col>11</xdr:col>
      <xdr:colOff>0</xdr:colOff>
      <xdr:row>51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0624E3-1887-CF48-9C7C-0FE5A9A158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84562" y="8488847"/>
              <a:ext cx="6605790" cy="30574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2286001</xdr:colOff>
      <xdr:row>3</xdr:row>
      <xdr:rowOff>77895</xdr:rowOff>
    </xdr:from>
    <xdr:to>
      <xdr:col>9</xdr:col>
      <xdr:colOff>135467</xdr:colOff>
      <xdr:row>14</xdr:row>
      <xdr:rowOff>33868</xdr:rowOff>
    </xdr:to>
    <xdr:graphicFrame macro="">
      <xdr:nvGraphicFramePr>
        <xdr:cNvPr id="11" name="Chart 10">
          <a:extLst>
            <a:ext uri="{FF2B5EF4-FFF2-40B4-BE49-F238E27FC236}">
              <a16:creationId xmlns:a16="http://schemas.microsoft.com/office/drawing/2014/main" id="{A4A68F6F-05EE-3547-887B-68FF4A302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278340</xdr:colOff>
      <xdr:row>6</xdr:row>
      <xdr:rowOff>205315</xdr:rowOff>
    </xdr:from>
    <xdr:to>
      <xdr:col>14</xdr:col>
      <xdr:colOff>635798</xdr:colOff>
      <xdr:row>10</xdr:row>
      <xdr:rowOff>116417</xdr:rowOff>
    </xdr:to>
    <mc:AlternateContent xmlns:mc="http://schemas.openxmlformats.org/markup-compatibility/2006">
      <mc:Choice xmlns:a14="http://schemas.microsoft.com/office/drawing/2010/main" Requires="a14">
        <xdr:graphicFrame macro="">
          <xdr:nvGraphicFramePr>
            <xdr:cNvPr id="15" name="department 4">
              <a:extLst>
                <a:ext uri="{FF2B5EF4-FFF2-40B4-BE49-F238E27FC236}">
                  <a16:creationId xmlns:a16="http://schemas.microsoft.com/office/drawing/2014/main" id="{22B055B9-13A4-5A44-B789-94BF9A1C8F7B}"/>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dr:sp macro="" textlink="">
          <xdr:nvSpPr>
            <xdr:cNvPr id="0" name=""/>
            <xdr:cNvSpPr>
              <a:spLocks noTextEdit="1"/>
            </xdr:cNvSpPr>
          </xdr:nvSpPr>
          <xdr:spPr>
            <a:xfrm>
              <a:off x="13892740" y="2017182"/>
              <a:ext cx="3185325" cy="175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311148</xdr:colOff>
      <xdr:row>11</xdr:row>
      <xdr:rowOff>42331</xdr:rowOff>
    </xdr:from>
    <xdr:to>
      <xdr:col>14</xdr:col>
      <xdr:colOff>645581</xdr:colOff>
      <xdr:row>37</xdr:row>
      <xdr:rowOff>84667</xdr:rowOff>
    </xdr:to>
    <mc:AlternateContent xmlns:mc="http://schemas.openxmlformats.org/markup-compatibility/2006">
      <mc:Choice xmlns:a14="http://schemas.microsoft.com/office/drawing/2010/main" Requires="a14">
        <xdr:graphicFrame macro="">
          <xdr:nvGraphicFramePr>
            <xdr:cNvPr id="16" name="Job Title">
              <a:extLst>
                <a:ext uri="{FF2B5EF4-FFF2-40B4-BE49-F238E27FC236}">
                  <a16:creationId xmlns:a16="http://schemas.microsoft.com/office/drawing/2014/main" id="{A66205D4-9157-2B4B-A796-1C9BB35D6676}"/>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13925548" y="3886198"/>
              <a:ext cx="3162300" cy="5105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262465</xdr:colOff>
      <xdr:row>3</xdr:row>
      <xdr:rowOff>79375</xdr:rowOff>
    </xdr:from>
    <xdr:to>
      <xdr:col>14</xdr:col>
      <xdr:colOff>643465</xdr:colOff>
      <xdr:row>6</xdr:row>
      <xdr:rowOff>121708</xdr:rowOff>
    </xdr:to>
    <mc:AlternateContent xmlns:mc="http://schemas.openxmlformats.org/markup-compatibility/2006">
      <mc:Choice xmlns:a14="http://schemas.microsoft.com/office/drawing/2010/main" Requires="a14">
        <xdr:graphicFrame macro="">
          <xdr:nvGraphicFramePr>
            <xdr:cNvPr id="17" name="city 2">
              <a:extLst>
                <a:ext uri="{FF2B5EF4-FFF2-40B4-BE49-F238E27FC236}">
                  <a16:creationId xmlns:a16="http://schemas.microsoft.com/office/drawing/2014/main" id="{73422DF1-737F-4E40-B4A3-EE2CC23E15BB}"/>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13876865" y="638175"/>
              <a:ext cx="3208867"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508000</xdr:colOff>
      <xdr:row>3</xdr:row>
      <xdr:rowOff>88553</xdr:rowOff>
    </xdr:from>
    <xdr:to>
      <xdr:col>11</xdr:col>
      <xdr:colOff>248726</xdr:colOff>
      <xdr:row>14</xdr:row>
      <xdr:rowOff>50801</xdr:rowOff>
    </xdr:to>
    <xdr:graphicFrame macro="">
      <xdr:nvGraphicFramePr>
        <xdr:cNvPr id="19" name="Chart 18">
          <a:extLst>
            <a:ext uri="{FF2B5EF4-FFF2-40B4-BE49-F238E27FC236}">
              <a16:creationId xmlns:a16="http://schemas.microsoft.com/office/drawing/2014/main" id="{12EE9594-4C5A-344F-ACB9-E2CF8285D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978246</xdr:colOff>
      <xdr:row>34</xdr:row>
      <xdr:rowOff>41639</xdr:rowOff>
    </xdr:from>
    <xdr:to>
      <xdr:col>7</xdr:col>
      <xdr:colOff>745067</xdr:colOff>
      <xdr:row>51</xdr:row>
      <xdr:rowOff>6662</xdr:rowOff>
    </xdr:to>
    <xdr:graphicFrame macro="">
      <xdr:nvGraphicFramePr>
        <xdr:cNvPr id="20" name="Chart 19">
          <a:extLst>
            <a:ext uri="{FF2B5EF4-FFF2-40B4-BE49-F238E27FC236}">
              <a16:creationId xmlns:a16="http://schemas.microsoft.com/office/drawing/2014/main" id="{BDCA0317-4200-7140-8F6E-54F9E291B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33868</xdr:colOff>
      <xdr:row>33</xdr:row>
      <xdr:rowOff>235262</xdr:rowOff>
    </xdr:from>
    <xdr:to>
      <xdr:col>3</xdr:col>
      <xdr:colOff>778935</xdr:colOff>
      <xdr:row>51</xdr:row>
      <xdr:rowOff>51494</xdr:rowOff>
    </xdr:to>
    <xdr:graphicFrame macro="">
      <xdr:nvGraphicFramePr>
        <xdr:cNvPr id="22" name="Chart 21">
          <a:extLst>
            <a:ext uri="{FF2B5EF4-FFF2-40B4-BE49-F238E27FC236}">
              <a16:creationId xmlns:a16="http://schemas.microsoft.com/office/drawing/2014/main" id="{2C6025A6-3935-5D43-B301-6ED448D6F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428624</xdr:colOff>
      <xdr:row>12</xdr:row>
      <xdr:rowOff>118533</xdr:rowOff>
    </xdr:from>
    <xdr:to>
      <xdr:col>10</xdr:col>
      <xdr:colOff>355600</xdr:colOff>
      <xdr:row>33</xdr:row>
      <xdr:rowOff>33866</xdr:rowOff>
    </xdr:to>
    <xdr:graphicFrame macro="">
      <xdr:nvGraphicFramePr>
        <xdr:cNvPr id="3" name="Chart 2">
          <a:extLst>
            <a:ext uri="{FF2B5EF4-FFF2-40B4-BE49-F238E27FC236}">
              <a16:creationId xmlns:a16="http://schemas.microsoft.com/office/drawing/2014/main" id="{F06CA608-BA3A-2348-9E68-E5E233BA3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389467</xdr:colOff>
      <xdr:row>12</xdr:row>
      <xdr:rowOff>101600</xdr:rowOff>
    </xdr:from>
    <xdr:to>
      <xdr:col>6</xdr:col>
      <xdr:colOff>33867</xdr:colOff>
      <xdr:row>33</xdr:row>
      <xdr:rowOff>203201</xdr:rowOff>
    </xdr:to>
    <xdr:graphicFrame macro="">
      <xdr:nvGraphicFramePr>
        <xdr:cNvPr id="4" name="Chart 3">
          <a:extLst>
            <a:ext uri="{FF2B5EF4-FFF2-40B4-BE49-F238E27FC236}">
              <a16:creationId xmlns:a16="http://schemas.microsoft.com/office/drawing/2014/main" id="{E4232AF9-20FA-EA45-B443-7C182954F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2</xdr:row>
      <xdr:rowOff>25400</xdr:rowOff>
    </xdr:from>
    <xdr:to>
      <xdr:col>6</xdr:col>
      <xdr:colOff>241300</xdr:colOff>
      <xdr:row>16</xdr:row>
      <xdr:rowOff>101600</xdr:rowOff>
    </xdr:to>
    <xdr:graphicFrame macro="">
      <xdr:nvGraphicFramePr>
        <xdr:cNvPr id="5" name="Chart 4">
          <a:extLst>
            <a:ext uri="{FF2B5EF4-FFF2-40B4-BE49-F238E27FC236}">
              <a16:creationId xmlns:a16="http://schemas.microsoft.com/office/drawing/2014/main" id="{82FC7BBD-2B38-177E-9AE4-4EC869E0A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336550</xdr:colOff>
      <xdr:row>21</xdr:row>
      <xdr:rowOff>152400</xdr:rowOff>
    </xdr:from>
    <xdr:to>
      <xdr:col>8</xdr:col>
      <xdr:colOff>781050</xdr:colOff>
      <xdr:row>36</xdr:row>
      <xdr:rowOff>38100</xdr:rowOff>
    </xdr:to>
    <xdr:graphicFrame macro="">
      <xdr:nvGraphicFramePr>
        <xdr:cNvPr id="2" name="Chart 1">
          <a:extLst>
            <a:ext uri="{FF2B5EF4-FFF2-40B4-BE49-F238E27FC236}">
              <a16:creationId xmlns:a16="http://schemas.microsoft.com/office/drawing/2014/main" id="{F8EEEEBA-81E6-7A47-8610-403BAF217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2</xdr:row>
      <xdr:rowOff>25400</xdr:rowOff>
    </xdr:from>
    <xdr:to>
      <xdr:col>7</xdr:col>
      <xdr:colOff>50800</xdr:colOff>
      <xdr:row>16</xdr:row>
      <xdr:rowOff>101600</xdr:rowOff>
    </xdr:to>
    <xdr:graphicFrame macro="">
      <xdr:nvGraphicFramePr>
        <xdr:cNvPr id="6" name="Chart 5">
          <a:extLst>
            <a:ext uri="{FF2B5EF4-FFF2-40B4-BE49-F238E27FC236}">
              <a16:creationId xmlns:a16="http://schemas.microsoft.com/office/drawing/2014/main" id="{0914DD1C-F479-B3B0-3B23-31B8C4880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488950</xdr:colOff>
      <xdr:row>6</xdr:row>
      <xdr:rowOff>165100</xdr:rowOff>
    </xdr:from>
    <xdr:to>
      <xdr:col>6</xdr:col>
      <xdr:colOff>361950</xdr:colOff>
      <xdr:row>21</xdr:row>
      <xdr:rowOff>50800</xdr:rowOff>
    </xdr:to>
    <xdr:graphicFrame macro="">
      <xdr:nvGraphicFramePr>
        <xdr:cNvPr id="2" name="Chart 1">
          <a:extLst>
            <a:ext uri="{FF2B5EF4-FFF2-40B4-BE49-F238E27FC236}">
              <a16:creationId xmlns:a16="http://schemas.microsoft.com/office/drawing/2014/main" id="{A8CCE0FC-0746-CE47-AB02-55515C84E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222250</xdr:colOff>
      <xdr:row>1</xdr:row>
      <xdr:rowOff>88900</xdr:rowOff>
    </xdr:from>
    <xdr:to>
      <xdr:col>10</xdr:col>
      <xdr:colOff>241300</xdr:colOff>
      <xdr:row>19</xdr:row>
      <xdr:rowOff>114300</xdr:rowOff>
    </xdr:to>
    <xdr:graphicFrame macro="">
      <xdr:nvGraphicFramePr>
        <xdr:cNvPr id="5" name="Chart 4">
          <a:extLst>
            <a:ext uri="{FF2B5EF4-FFF2-40B4-BE49-F238E27FC236}">
              <a16:creationId xmlns:a16="http://schemas.microsoft.com/office/drawing/2014/main" id="{CA9484CC-B602-5249-86A2-1D2EDD77B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285750</xdr:colOff>
      <xdr:row>1</xdr:row>
      <xdr:rowOff>101600</xdr:rowOff>
    </xdr:from>
    <xdr:to>
      <xdr:col>10</xdr:col>
      <xdr:colOff>514350</xdr:colOff>
      <xdr:row>15</xdr:row>
      <xdr:rowOff>177800</xdr:rowOff>
    </xdr:to>
    <xdr:graphicFrame macro="">
      <xdr:nvGraphicFramePr>
        <xdr:cNvPr id="8" name="Chart 7">
          <a:extLst>
            <a:ext uri="{FF2B5EF4-FFF2-40B4-BE49-F238E27FC236}">
              <a16:creationId xmlns:a16="http://schemas.microsoft.com/office/drawing/2014/main" id="{B465C667-C5CD-EEA2-EBAB-1D48BD915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666750</xdr:colOff>
      <xdr:row>7</xdr:row>
      <xdr:rowOff>88900</xdr:rowOff>
    </xdr:from>
    <xdr:to>
      <xdr:col>6</xdr:col>
      <xdr:colOff>539750</xdr:colOff>
      <xdr:row>21</xdr:row>
      <xdr:rowOff>165100</xdr:rowOff>
    </xdr:to>
    <xdr:graphicFrame macro="">
      <xdr:nvGraphicFramePr>
        <xdr:cNvPr id="3" name="Chart 2">
          <a:extLst>
            <a:ext uri="{FF2B5EF4-FFF2-40B4-BE49-F238E27FC236}">
              <a16:creationId xmlns:a16="http://schemas.microsoft.com/office/drawing/2014/main" id="{F8D5C4C0-4406-7286-3EBD-CCFF9E896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xdr:colOff>
      <xdr:row>0</xdr:row>
      <xdr:rowOff>0</xdr:rowOff>
    </xdr:from>
    <xdr:to>
      <xdr:col>8</xdr:col>
      <xdr:colOff>463550</xdr:colOff>
      <xdr:row>14</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EA0F57-0CC9-3F4B-4A24-D0E0C4CC18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9555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sana" refreshedDate="45863.400598379631" createdVersion="8" refreshedVersion="8" minRefreshableVersion="3" recordCount="1560" xr:uid="{B351EA47-B287-8046-A071-B225FA5E0553}">
  <cacheSource type="worksheet">
    <worksheetSource ref="A1:P1561" sheet="Employee_Data (with formulas)"/>
  </cacheSource>
  <cacheFields count="15">
    <cacheField name="employee_id" numFmtId="0">
      <sharedItems containsSemiMixedTypes="0" containsString="0" containsNumber="1" containsInteger="1" minValue="1000" maxValue="2559"/>
    </cacheField>
    <cacheField name="name" numFmtId="0">
      <sharedItems/>
    </cacheField>
    <cacheField name="department" numFmtId="0">
      <sharedItems count="10">
        <s v="Executive"/>
        <s v="IT"/>
        <s v="Sales"/>
        <s v="HR"/>
        <s v="Legal"/>
        <s v="Finance"/>
        <s v="Operations"/>
        <s v="Administration"/>
        <s v="Customer Service"/>
        <s v="Marketing"/>
      </sharedItems>
    </cacheField>
    <cacheField name="job_title" numFmtId="0">
      <sharedItems count="17">
        <s v="CEO"/>
        <s v="CFO"/>
        <s v="Software Engineer"/>
        <s v="IT Support Specialist"/>
        <s v="Sales Associate"/>
        <s v="Sales Manager"/>
        <s v="HR Specialist"/>
        <s v="HR Manager"/>
        <s v="Legal Counsel"/>
        <s v="Accountant"/>
        <s v="Financial Analyst"/>
        <s v="Operations Manager"/>
        <s v="Logistics Coordinator"/>
        <s v="Administrative Associate"/>
        <s v="Customer Service Rep"/>
        <s v="Marketing Specialist"/>
        <s v="Marketing Manager"/>
      </sharedItems>
    </cacheField>
    <cacheField name="city" numFmtId="0">
      <sharedItems count="9">
        <s v="New York"/>
        <s v="Denver"/>
        <s v="San Francisco"/>
        <s v="Chicago"/>
        <s v="San Diego"/>
        <s v="Los Angeles"/>
        <s v="Seattle"/>
        <s v="San Jose"/>
        <s v="Houston"/>
      </sharedItems>
    </cacheField>
    <cacheField name="State" numFmtId="0">
      <sharedItems/>
    </cacheField>
    <cacheField name="salary" numFmtId="0">
      <sharedItems containsSemiMixedTypes="0" containsString="0" containsNumber="1" minValue="37158.980000000003" maxValue="328104.46000000002"/>
    </cacheField>
    <cacheField name="gender" numFmtId="0">
      <sharedItems count="3">
        <s v="Male"/>
        <s v="Female"/>
        <s v="Non-binary"/>
      </sharedItems>
    </cacheField>
    <cacheField name="race" numFmtId="0">
      <sharedItems count="5">
        <s v="White"/>
        <s v="Hispanic or Latino"/>
        <s v="Black or African American"/>
        <s v="Asian"/>
        <s v="Other"/>
      </sharedItems>
    </cacheField>
    <cacheField name="Bonus Eligible" numFmtId="0">
      <sharedItems count="2">
        <b v="1"/>
        <b v="0"/>
      </sharedItems>
    </cacheField>
    <cacheField name="Bonus Amount" numFmtId="0">
      <sharedItems containsSemiMixedTypes="0" containsString="0" containsNumber="1" minValue="0" maxValue="19984.939999999999"/>
    </cacheField>
    <cacheField name="TTC" numFmtId="0">
      <sharedItems containsSemiMixedTypes="0" containsString="0" containsNumber="1" minValue="37158.980000000003" maxValue="330801.92000000004"/>
    </cacheField>
    <cacheField name="Bonus as % of Salary" numFmtId="9">
      <sharedItems containsSemiMixedTypes="0" containsString="0" containsNumber="1" minValue="0" maxValue="0.48050212678574517"/>
    </cacheField>
    <cacheField name="Compa-ratio" numFmtId="0">
      <sharedItems containsSemiMixedTypes="0" containsString="0" containsNumber="1" minValue="0.71928718183259899" maxValue="1.214241914622608"/>
    </cacheField>
    <cacheField name="Compa-ratio Interpretation" numFmtId="0">
      <sharedItems/>
    </cacheField>
  </cacheFields>
  <extLst>
    <ext xmlns:x14="http://schemas.microsoft.com/office/spreadsheetml/2009/9/main" uri="{725AE2AE-9491-48be-B2B4-4EB974FC3084}">
      <x14:pivotCacheDefinition pivotCacheId="14911657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sana" refreshedDate="45863.42381886574" createdVersion="8" refreshedVersion="8" minRefreshableVersion="3" recordCount="1560" xr:uid="{C900E77C-D48A-8F43-A2D8-9227881C8352}">
  <cacheSource type="worksheet">
    <worksheetSource ref="A1:Q1561" sheet="Employee_Data (with formulas)"/>
  </cacheSource>
  <cacheFields count="17">
    <cacheField name="employee_id" numFmtId="0">
      <sharedItems containsSemiMixedTypes="0" containsString="0" containsNumber="1" containsInteger="1" minValue="1000" maxValue="2559" count="1560">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sharedItems>
    </cacheField>
    <cacheField name="name" numFmtId="0">
      <sharedItems count="1560">
        <s v="Employee_1000"/>
        <s v="Employee_1001"/>
        <s v="Employee_1002"/>
        <s v="Employee_1003"/>
        <s v="Employee_1004"/>
        <s v="Employee_1005"/>
        <s v="Employee_1006"/>
        <s v="Employee_1007"/>
        <s v="Employee_1008"/>
        <s v="Employee_1009"/>
        <s v="Employee_1010"/>
        <s v="Employee_1011"/>
        <s v="Employee_1012"/>
        <s v="Employee_1013"/>
        <s v="Employee_1014"/>
        <s v="Employee_1015"/>
        <s v="Employee_1016"/>
        <s v="Employee_1017"/>
        <s v="Employee_1018"/>
        <s v="Employee_1019"/>
        <s v="Employee_1020"/>
        <s v="Employee_1021"/>
        <s v="Employee_1022"/>
        <s v="Employee_1023"/>
        <s v="Employee_1024"/>
        <s v="Employee_1025"/>
        <s v="Employee_1026"/>
        <s v="Employee_1027"/>
        <s v="Employee_1028"/>
        <s v="Employee_1029"/>
        <s v="Employee_1030"/>
        <s v="Employee_1031"/>
        <s v="Employee_1032"/>
        <s v="Employee_1033"/>
        <s v="Employee_1034"/>
        <s v="Employee_1035"/>
        <s v="Employee_1036"/>
        <s v="Employee_1037"/>
        <s v="Employee_1038"/>
        <s v="Employee_1039"/>
        <s v="Employee_1040"/>
        <s v="Employee_1041"/>
        <s v="Employee_1042"/>
        <s v="Employee_1043"/>
        <s v="Employee_1044"/>
        <s v="Employee_1045"/>
        <s v="Employee_1046"/>
        <s v="Employee_1047"/>
        <s v="Employee_1048"/>
        <s v="Employee_1049"/>
        <s v="Employee_1050"/>
        <s v="Employee_1051"/>
        <s v="Employee_1052"/>
        <s v="Employee_1053"/>
        <s v="Employee_1054"/>
        <s v="Employee_1055"/>
        <s v="Employee_1056"/>
        <s v="Employee_1057"/>
        <s v="Employee_1058"/>
        <s v="Employee_1059"/>
        <s v="Employee_1060"/>
        <s v="Employee_1061"/>
        <s v="Employee_1062"/>
        <s v="Employee_1063"/>
        <s v="Employee_1064"/>
        <s v="Employee_1065"/>
        <s v="Employee_1066"/>
        <s v="Employee_1067"/>
        <s v="Employee_1068"/>
        <s v="Employee_1069"/>
        <s v="Employee_1070"/>
        <s v="Employee_1071"/>
        <s v="Employee_1072"/>
        <s v="Employee_1073"/>
        <s v="Employee_1074"/>
        <s v="Employee_1075"/>
        <s v="Employee_1076"/>
        <s v="Employee_1077"/>
        <s v="Employee_1078"/>
        <s v="Employee_1079"/>
        <s v="Employee_1080"/>
        <s v="Employee_1081"/>
        <s v="Employee_1082"/>
        <s v="Employee_1083"/>
        <s v="Employee_1084"/>
        <s v="Employee_1085"/>
        <s v="Employee_1086"/>
        <s v="Employee_1087"/>
        <s v="Employee_1088"/>
        <s v="Employee_1089"/>
        <s v="Employee_1090"/>
        <s v="Employee_1091"/>
        <s v="Employee_1092"/>
        <s v="Employee_1093"/>
        <s v="Employee_1094"/>
        <s v="Employee_1095"/>
        <s v="Employee_1096"/>
        <s v="Employee_1097"/>
        <s v="Employee_1098"/>
        <s v="Employee_1099"/>
        <s v="Employee_1100"/>
        <s v="Employee_1101"/>
        <s v="Employee_1102"/>
        <s v="Employee_1103"/>
        <s v="Employee_1104"/>
        <s v="Employee_1105"/>
        <s v="Employee_1106"/>
        <s v="Employee_1107"/>
        <s v="Employee_1108"/>
        <s v="Employee_1109"/>
        <s v="Employee_1110"/>
        <s v="Employee_1111"/>
        <s v="Employee_1112"/>
        <s v="Employee_1113"/>
        <s v="Employee_1114"/>
        <s v="Employee_1115"/>
        <s v="Employee_1116"/>
        <s v="Employee_1117"/>
        <s v="Employee_1118"/>
        <s v="Employee_1119"/>
        <s v="Employee_1120"/>
        <s v="Employee_1121"/>
        <s v="Employee_1122"/>
        <s v="Employee_1123"/>
        <s v="Employee_1124"/>
        <s v="Employee_1125"/>
        <s v="Employee_1126"/>
        <s v="Employee_1127"/>
        <s v="Employee_1128"/>
        <s v="Employee_1129"/>
        <s v="Employee_1130"/>
        <s v="Employee_1131"/>
        <s v="Employee_1132"/>
        <s v="Employee_1133"/>
        <s v="Employee_1134"/>
        <s v="Employee_1135"/>
        <s v="Employee_1136"/>
        <s v="Employee_1137"/>
        <s v="Employee_1138"/>
        <s v="Employee_1139"/>
        <s v="Employee_1140"/>
        <s v="Employee_1141"/>
        <s v="Employee_1142"/>
        <s v="Employee_1143"/>
        <s v="Employee_1144"/>
        <s v="Employee_1145"/>
        <s v="Employee_1146"/>
        <s v="Employee_1147"/>
        <s v="Employee_1148"/>
        <s v="Employee_1149"/>
        <s v="Employee_1150"/>
        <s v="Employee_1151"/>
        <s v="Employee_1152"/>
        <s v="Employee_1153"/>
        <s v="Employee_1154"/>
        <s v="Employee_1155"/>
        <s v="Employee_1156"/>
        <s v="Employee_1157"/>
        <s v="Employee_1158"/>
        <s v="Employee_1159"/>
        <s v="Employee_1160"/>
        <s v="Employee_1161"/>
        <s v="Employee_1162"/>
        <s v="Employee_1163"/>
        <s v="Employee_1164"/>
        <s v="Employee_1165"/>
        <s v="Employee_1166"/>
        <s v="Employee_1167"/>
        <s v="Employee_1168"/>
        <s v="Employee_1169"/>
        <s v="Employee_1170"/>
        <s v="Employee_1171"/>
        <s v="Employee_1172"/>
        <s v="Employee_1173"/>
        <s v="Employee_1174"/>
        <s v="Employee_1175"/>
        <s v="Employee_1176"/>
        <s v="Employee_1177"/>
        <s v="Employee_1178"/>
        <s v="Employee_1179"/>
        <s v="Employee_1180"/>
        <s v="Employee_1181"/>
        <s v="Employee_1182"/>
        <s v="Employee_1183"/>
        <s v="Employee_1184"/>
        <s v="Employee_1185"/>
        <s v="Employee_1186"/>
        <s v="Employee_1187"/>
        <s v="Employee_1188"/>
        <s v="Employee_1189"/>
        <s v="Employee_1190"/>
        <s v="Employee_1191"/>
        <s v="Employee_1192"/>
        <s v="Employee_1193"/>
        <s v="Employee_1194"/>
        <s v="Employee_1195"/>
        <s v="Employee_1196"/>
        <s v="Employee_1197"/>
        <s v="Employee_1198"/>
        <s v="Employee_1199"/>
        <s v="Employee_1200"/>
        <s v="Employee_1201"/>
        <s v="Employee_1202"/>
        <s v="Employee_1203"/>
        <s v="Employee_1204"/>
        <s v="Employee_1205"/>
        <s v="Employee_1206"/>
        <s v="Employee_1207"/>
        <s v="Employee_1208"/>
        <s v="Employee_1209"/>
        <s v="Employee_1210"/>
        <s v="Employee_1211"/>
        <s v="Employee_1212"/>
        <s v="Employee_1213"/>
        <s v="Employee_1214"/>
        <s v="Employee_1215"/>
        <s v="Employee_1216"/>
        <s v="Employee_1217"/>
        <s v="Employee_1218"/>
        <s v="Employee_1219"/>
        <s v="Employee_1220"/>
        <s v="Employee_1221"/>
        <s v="Employee_1222"/>
        <s v="Employee_1223"/>
        <s v="Employee_1224"/>
        <s v="Employee_1225"/>
        <s v="Employee_1226"/>
        <s v="Employee_1227"/>
        <s v="Employee_1228"/>
        <s v="Employee_1229"/>
        <s v="Employee_1230"/>
        <s v="Employee_1231"/>
        <s v="Employee_1232"/>
        <s v="Employee_1233"/>
        <s v="Employee_1234"/>
        <s v="Employee_1235"/>
        <s v="Employee_1236"/>
        <s v="Employee_1237"/>
        <s v="Employee_1238"/>
        <s v="Employee_1239"/>
        <s v="Employee_1240"/>
        <s v="Employee_1241"/>
        <s v="Employee_1242"/>
        <s v="Employee_1243"/>
        <s v="Employee_1244"/>
        <s v="Employee_1245"/>
        <s v="Employee_1246"/>
        <s v="Employee_1247"/>
        <s v="Employee_1248"/>
        <s v="Employee_1249"/>
        <s v="Employee_1250"/>
        <s v="Employee_1251"/>
        <s v="Employee_1252"/>
        <s v="Employee_1253"/>
        <s v="Employee_1254"/>
        <s v="Employee_1255"/>
        <s v="Employee_1256"/>
        <s v="Employee_1257"/>
        <s v="Employee_1258"/>
        <s v="Employee_1259"/>
        <s v="Employee_1260"/>
        <s v="Employee_1261"/>
        <s v="Employee_1262"/>
        <s v="Employee_1263"/>
        <s v="Employee_1264"/>
        <s v="Employee_1265"/>
        <s v="Employee_1266"/>
        <s v="Employee_1267"/>
        <s v="Employee_1268"/>
        <s v="Employee_1269"/>
        <s v="Employee_1270"/>
        <s v="Employee_1271"/>
        <s v="Employee_1272"/>
        <s v="Employee_1273"/>
        <s v="Employee_1274"/>
        <s v="Employee_1275"/>
        <s v="Employee_1276"/>
        <s v="Employee_1277"/>
        <s v="Employee_1278"/>
        <s v="Employee_1279"/>
        <s v="Employee_1280"/>
        <s v="Employee_1281"/>
        <s v="Employee_1282"/>
        <s v="Employee_1283"/>
        <s v="Employee_1284"/>
        <s v="Employee_1285"/>
        <s v="Employee_1286"/>
        <s v="Employee_1287"/>
        <s v="Employee_1288"/>
        <s v="Employee_1289"/>
        <s v="Employee_1290"/>
        <s v="Employee_1291"/>
        <s v="Employee_1292"/>
        <s v="Employee_1293"/>
        <s v="Employee_1294"/>
        <s v="Employee_1295"/>
        <s v="Employee_1296"/>
        <s v="Employee_1297"/>
        <s v="Employee_1298"/>
        <s v="Employee_1299"/>
        <s v="Employee_1300"/>
        <s v="Employee_1301"/>
        <s v="Employee_1302"/>
        <s v="Employee_1303"/>
        <s v="Employee_1304"/>
        <s v="Employee_1305"/>
        <s v="Employee_1306"/>
        <s v="Employee_1307"/>
        <s v="Employee_1308"/>
        <s v="Employee_1309"/>
        <s v="Employee_1310"/>
        <s v="Employee_1311"/>
        <s v="Employee_1312"/>
        <s v="Employee_1313"/>
        <s v="Employee_1314"/>
        <s v="Employee_1315"/>
        <s v="Employee_1316"/>
        <s v="Employee_1317"/>
        <s v="Employee_1318"/>
        <s v="Employee_1319"/>
        <s v="Employee_1320"/>
        <s v="Employee_1321"/>
        <s v="Employee_1322"/>
        <s v="Employee_1323"/>
        <s v="Employee_1324"/>
        <s v="Employee_1325"/>
        <s v="Employee_1326"/>
        <s v="Employee_1327"/>
        <s v="Employee_1328"/>
        <s v="Employee_1329"/>
        <s v="Employee_1330"/>
        <s v="Employee_1331"/>
        <s v="Employee_1332"/>
        <s v="Employee_1333"/>
        <s v="Employee_1334"/>
        <s v="Employee_1335"/>
        <s v="Employee_1336"/>
        <s v="Employee_1337"/>
        <s v="Employee_1338"/>
        <s v="Employee_1339"/>
        <s v="Employee_1340"/>
        <s v="Employee_1341"/>
        <s v="Employee_1342"/>
        <s v="Employee_1343"/>
        <s v="Employee_1344"/>
        <s v="Employee_1345"/>
        <s v="Employee_1346"/>
        <s v="Employee_1347"/>
        <s v="Employee_1348"/>
        <s v="Employee_1349"/>
        <s v="Employee_1350"/>
        <s v="Employee_1351"/>
        <s v="Employee_1352"/>
        <s v="Employee_1353"/>
        <s v="Employee_1354"/>
        <s v="Employee_1355"/>
        <s v="Employee_1356"/>
        <s v="Employee_1357"/>
        <s v="Employee_1358"/>
        <s v="Employee_1359"/>
        <s v="Employee_1360"/>
        <s v="Employee_1361"/>
        <s v="Employee_1362"/>
        <s v="Employee_1363"/>
        <s v="Employee_1364"/>
        <s v="Employee_1365"/>
        <s v="Employee_1366"/>
        <s v="Employee_1367"/>
        <s v="Employee_1368"/>
        <s v="Employee_1369"/>
        <s v="Employee_1370"/>
        <s v="Employee_1371"/>
        <s v="Employee_1372"/>
        <s v="Employee_1373"/>
        <s v="Employee_1374"/>
        <s v="Employee_1375"/>
        <s v="Employee_1376"/>
        <s v="Employee_1377"/>
        <s v="Employee_1378"/>
        <s v="Employee_1379"/>
        <s v="Employee_1380"/>
        <s v="Employee_1381"/>
        <s v="Employee_1382"/>
        <s v="Employee_1383"/>
        <s v="Employee_1384"/>
        <s v="Employee_1385"/>
        <s v="Employee_1386"/>
        <s v="Employee_1387"/>
        <s v="Employee_1388"/>
        <s v="Employee_1389"/>
        <s v="Employee_1390"/>
        <s v="Employee_1391"/>
        <s v="Employee_1392"/>
        <s v="Employee_1393"/>
        <s v="Employee_1394"/>
        <s v="Employee_1395"/>
        <s v="Employee_1396"/>
        <s v="Employee_1397"/>
        <s v="Employee_1398"/>
        <s v="Employee_1399"/>
        <s v="Employee_1400"/>
        <s v="Employee_1401"/>
        <s v="Employee_1402"/>
        <s v="Employee_1403"/>
        <s v="Employee_1404"/>
        <s v="Employee_1405"/>
        <s v="Employee_1406"/>
        <s v="Employee_1407"/>
        <s v="Employee_1408"/>
        <s v="Employee_1409"/>
        <s v="Employee_1410"/>
        <s v="Employee_1411"/>
        <s v="Employee_1412"/>
        <s v="Employee_1413"/>
        <s v="Employee_1414"/>
        <s v="Employee_1415"/>
        <s v="Employee_1416"/>
        <s v="Employee_1417"/>
        <s v="Employee_1418"/>
        <s v="Employee_1419"/>
        <s v="Employee_1420"/>
        <s v="Employee_1421"/>
        <s v="Employee_1422"/>
        <s v="Employee_1423"/>
        <s v="Employee_1424"/>
        <s v="Employee_1425"/>
        <s v="Employee_1426"/>
        <s v="Employee_1427"/>
        <s v="Employee_1428"/>
        <s v="Employee_1429"/>
        <s v="Employee_1430"/>
        <s v="Employee_1431"/>
        <s v="Employee_1432"/>
        <s v="Employee_1433"/>
        <s v="Employee_1434"/>
        <s v="Employee_1435"/>
        <s v="Employee_1436"/>
        <s v="Employee_1437"/>
        <s v="Employee_1438"/>
        <s v="Employee_1439"/>
        <s v="Employee_1440"/>
        <s v="Employee_1441"/>
        <s v="Employee_1442"/>
        <s v="Employee_1443"/>
        <s v="Employee_1444"/>
        <s v="Employee_1445"/>
        <s v="Employee_1446"/>
        <s v="Employee_1447"/>
        <s v="Employee_1448"/>
        <s v="Employee_1449"/>
        <s v="Employee_1450"/>
        <s v="Employee_1451"/>
        <s v="Employee_1452"/>
        <s v="Employee_1453"/>
        <s v="Employee_1454"/>
        <s v="Employee_1455"/>
        <s v="Employee_1456"/>
        <s v="Employee_1457"/>
        <s v="Employee_1458"/>
        <s v="Employee_1459"/>
        <s v="Employee_1460"/>
        <s v="Employee_1461"/>
        <s v="Employee_1462"/>
        <s v="Employee_1463"/>
        <s v="Employee_1464"/>
        <s v="Employee_1465"/>
        <s v="Employee_1466"/>
        <s v="Employee_1467"/>
        <s v="Employee_1468"/>
        <s v="Employee_1469"/>
        <s v="Employee_1470"/>
        <s v="Employee_1471"/>
        <s v="Employee_1472"/>
        <s v="Employee_1473"/>
        <s v="Employee_1474"/>
        <s v="Employee_1475"/>
        <s v="Employee_1476"/>
        <s v="Employee_1477"/>
        <s v="Employee_1478"/>
        <s v="Employee_1479"/>
        <s v="Employee_1480"/>
        <s v="Employee_1481"/>
        <s v="Employee_1482"/>
        <s v="Employee_1483"/>
        <s v="Employee_1484"/>
        <s v="Employee_1485"/>
        <s v="Employee_1486"/>
        <s v="Employee_1487"/>
        <s v="Employee_1488"/>
        <s v="Employee_1489"/>
        <s v="Employee_1490"/>
        <s v="Employee_1491"/>
        <s v="Employee_1492"/>
        <s v="Employee_1493"/>
        <s v="Employee_1494"/>
        <s v="Employee_1495"/>
        <s v="Employee_1496"/>
        <s v="Employee_1497"/>
        <s v="Employee_1498"/>
        <s v="Employee_1499"/>
        <s v="Employee_1500"/>
        <s v="Employee_1501"/>
        <s v="Employee_1502"/>
        <s v="Employee_1503"/>
        <s v="Employee_1504"/>
        <s v="Employee_1505"/>
        <s v="Employee_1506"/>
        <s v="Employee_1507"/>
        <s v="Employee_1508"/>
        <s v="Employee_1509"/>
        <s v="Employee_1510"/>
        <s v="Employee_1511"/>
        <s v="Employee_1512"/>
        <s v="Employee_1513"/>
        <s v="Employee_1514"/>
        <s v="Employee_1515"/>
        <s v="Employee_1516"/>
        <s v="Employee_1517"/>
        <s v="Employee_1518"/>
        <s v="Employee_1519"/>
        <s v="Employee_1520"/>
        <s v="Employee_1521"/>
        <s v="Employee_1522"/>
        <s v="Employee_1523"/>
        <s v="Employee_1524"/>
        <s v="Employee_1525"/>
        <s v="Employee_1526"/>
        <s v="Employee_1527"/>
        <s v="Employee_1528"/>
        <s v="Employee_1529"/>
        <s v="Employee_1530"/>
        <s v="Employee_1531"/>
        <s v="Employee_1532"/>
        <s v="Employee_1533"/>
        <s v="Employee_1534"/>
        <s v="Employee_1535"/>
        <s v="Employee_1536"/>
        <s v="Employee_1537"/>
        <s v="Employee_1538"/>
        <s v="Employee_1539"/>
        <s v="Employee_1540"/>
        <s v="Employee_1541"/>
        <s v="Employee_1542"/>
        <s v="Employee_1543"/>
        <s v="Employee_1544"/>
        <s v="Employee_1545"/>
        <s v="Employee_1546"/>
        <s v="Employee_1547"/>
        <s v="Employee_1548"/>
        <s v="Employee_1549"/>
        <s v="Employee_1550"/>
        <s v="Employee_1551"/>
        <s v="Employee_1552"/>
        <s v="Employee_1553"/>
        <s v="Employee_1554"/>
        <s v="Employee_1555"/>
        <s v="Employee_1556"/>
        <s v="Employee_1557"/>
        <s v="Employee_1558"/>
        <s v="Employee_1559"/>
        <s v="Employee_1560"/>
        <s v="Employee_1561"/>
        <s v="Employee_1562"/>
        <s v="Employee_1563"/>
        <s v="Employee_1564"/>
        <s v="Employee_1565"/>
        <s v="Employee_1566"/>
        <s v="Employee_1567"/>
        <s v="Employee_1568"/>
        <s v="Employee_1569"/>
        <s v="Employee_1570"/>
        <s v="Employee_1571"/>
        <s v="Employee_1572"/>
        <s v="Employee_1573"/>
        <s v="Employee_1574"/>
        <s v="Employee_1575"/>
        <s v="Employee_1576"/>
        <s v="Employee_1577"/>
        <s v="Employee_1578"/>
        <s v="Employee_1579"/>
        <s v="Employee_1580"/>
        <s v="Employee_1581"/>
        <s v="Employee_1582"/>
        <s v="Employee_1583"/>
        <s v="Employee_1584"/>
        <s v="Employee_1585"/>
        <s v="Employee_1586"/>
        <s v="Employee_1587"/>
        <s v="Employee_1588"/>
        <s v="Employee_1589"/>
        <s v="Employee_1590"/>
        <s v="Employee_1591"/>
        <s v="Employee_1592"/>
        <s v="Employee_1593"/>
        <s v="Employee_1594"/>
        <s v="Employee_1595"/>
        <s v="Employee_1596"/>
        <s v="Employee_1597"/>
        <s v="Employee_1598"/>
        <s v="Employee_1599"/>
        <s v="Employee_1600"/>
        <s v="Employee_1601"/>
        <s v="Employee_1602"/>
        <s v="Employee_1603"/>
        <s v="Employee_1604"/>
        <s v="Employee_1605"/>
        <s v="Employee_1606"/>
        <s v="Employee_1607"/>
        <s v="Employee_1608"/>
        <s v="Employee_1609"/>
        <s v="Employee_1610"/>
        <s v="Employee_1611"/>
        <s v="Employee_1612"/>
        <s v="Employee_1613"/>
        <s v="Employee_1614"/>
        <s v="Employee_1615"/>
        <s v="Employee_1616"/>
        <s v="Employee_1617"/>
        <s v="Employee_1618"/>
        <s v="Employee_1619"/>
        <s v="Employee_1620"/>
        <s v="Employee_1621"/>
        <s v="Employee_1622"/>
        <s v="Employee_1623"/>
        <s v="Employee_1624"/>
        <s v="Employee_1625"/>
        <s v="Employee_1626"/>
        <s v="Employee_1627"/>
        <s v="Employee_1628"/>
        <s v="Employee_1629"/>
        <s v="Employee_1630"/>
        <s v="Employee_1631"/>
        <s v="Employee_1632"/>
        <s v="Employee_1633"/>
        <s v="Employee_1634"/>
        <s v="Employee_1635"/>
        <s v="Employee_1636"/>
        <s v="Employee_1637"/>
        <s v="Employee_1638"/>
        <s v="Employee_1639"/>
        <s v="Employee_1640"/>
        <s v="Employee_1641"/>
        <s v="Employee_1642"/>
        <s v="Employee_1643"/>
        <s v="Employee_1644"/>
        <s v="Employee_1645"/>
        <s v="Employee_1646"/>
        <s v="Employee_1647"/>
        <s v="Employee_1648"/>
        <s v="Employee_1649"/>
        <s v="Employee_1650"/>
        <s v="Employee_1651"/>
        <s v="Employee_1652"/>
        <s v="Employee_1653"/>
        <s v="Employee_1654"/>
        <s v="Employee_1655"/>
        <s v="Employee_1656"/>
        <s v="Employee_1657"/>
        <s v="Employee_1658"/>
        <s v="Employee_1659"/>
        <s v="Employee_1660"/>
        <s v="Employee_1661"/>
        <s v="Employee_1662"/>
        <s v="Employee_1663"/>
        <s v="Employee_1664"/>
        <s v="Employee_1665"/>
        <s v="Employee_1666"/>
        <s v="Employee_1667"/>
        <s v="Employee_1668"/>
        <s v="Employee_1669"/>
        <s v="Employee_1670"/>
        <s v="Employee_1671"/>
        <s v="Employee_1672"/>
        <s v="Employee_1673"/>
        <s v="Employee_1674"/>
        <s v="Employee_1675"/>
        <s v="Employee_1676"/>
        <s v="Employee_1677"/>
        <s v="Employee_1678"/>
        <s v="Employee_1679"/>
        <s v="Employee_1680"/>
        <s v="Employee_1681"/>
        <s v="Employee_1682"/>
        <s v="Employee_1683"/>
        <s v="Employee_1684"/>
        <s v="Employee_1685"/>
        <s v="Employee_1686"/>
        <s v="Employee_1687"/>
        <s v="Employee_1688"/>
        <s v="Employee_1689"/>
        <s v="Employee_1690"/>
        <s v="Employee_1691"/>
        <s v="Employee_1692"/>
        <s v="Employee_1693"/>
        <s v="Employee_1694"/>
        <s v="Employee_1695"/>
        <s v="Employee_1696"/>
        <s v="Employee_1697"/>
        <s v="Employee_1698"/>
        <s v="Employee_1699"/>
        <s v="Employee_1700"/>
        <s v="Employee_1701"/>
        <s v="Employee_1702"/>
        <s v="Employee_1703"/>
        <s v="Employee_1704"/>
        <s v="Employee_1705"/>
        <s v="Employee_1706"/>
        <s v="Employee_1707"/>
        <s v="Employee_1708"/>
        <s v="Employee_1709"/>
        <s v="Employee_1710"/>
        <s v="Employee_1711"/>
        <s v="Employee_1712"/>
        <s v="Employee_1713"/>
        <s v="Employee_1714"/>
        <s v="Employee_1715"/>
        <s v="Employee_1716"/>
        <s v="Employee_1717"/>
        <s v="Employee_1718"/>
        <s v="Employee_1719"/>
        <s v="Employee_1720"/>
        <s v="Employee_1721"/>
        <s v="Employee_1722"/>
        <s v="Employee_1723"/>
        <s v="Employee_1724"/>
        <s v="Employee_1725"/>
        <s v="Employee_1726"/>
        <s v="Employee_1727"/>
        <s v="Employee_1728"/>
        <s v="Employee_1729"/>
        <s v="Employee_1730"/>
        <s v="Employee_1731"/>
        <s v="Employee_1732"/>
        <s v="Employee_1733"/>
        <s v="Employee_1734"/>
        <s v="Employee_1735"/>
        <s v="Employee_1736"/>
        <s v="Employee_1737"/>
        <s v="Employee_1738"/>
        <s v="Employee_1739"/>
        <s v="Employee_1740"/>
        <s v="Employee_1741"/>
        <s v="Employee_1742"/>
        <s v="Employee_1743"/>
        <s v="Employee_1744"/>
        <s v="Employee_1745"/>
        <s v="Employee_1746"/>
        <s v="Employee_1747"/>
        <s v="Employee_1748"/>
        <s v="Employee_1749"/>
        <s v="Employee_1750"/>
        <s v="Employee_1751"/>
        <s v="Employee_1752"/>
        <s v="Employee_1753"/>
        <s v="Employee_1754"/>
        <s v="Employee_1755"/>
        <s v="Employee_1756"/>
        <s v="Employee_1757"/>
        <s v="Employee_1758"/>
        <s v="Employee_1759"/>
        <s v="Employee_1760"/>
        <s v="Employee_1761"/>
        <s v="Employee_1762"/>
        <s v="Employee_1763"/>
        <s v="Employee_1764"/>
        <s v="Employee_1765"/>
        <s v="Employee_1766"/>
        <s v="Employee_1767"/>
        <s v="Employee_1768"/>
        <s v="Employee_1769"/>
        <s v="Employee_1770"/>
        <s v="Employee_1771"/>
        <s v="Employee_1772"/>
        <s v="Employee_1773"/>
        <s v="Employee_1774"/>
        <s v="Employee_1775"/>
        <s v="Employee_1776"/>
        <s v="Employee_1777"/>
        <s v="Employee_1778"/>
        <s v="Employee_1779"/>
        <s v="Employee_1780"/>
        <s v="Employee_1781"/>
        <s v="Employee_1782"/>
        <s v="Employee_1783"/>
        <s v="Employee_1784"/>
        <s v="Employee_1785"/>
        <s v="Employee_1786"/>
        <s v="Employee_1787"/>
        <s v="Employee_1788"/>
        <s v="Employee_1789"/>
        <s v="Employee_1790"/>
        <s v="Employee_1791"/>
        <s v="Employee_1792"/>
        <s v="Employee_1793"/>
        <s v="Employee_1794"/>
        <s v="Employee_1795"/>
        <s v="Employee_1796"/>
        <s v="Employee_1797"/>
        <s v="Employee_1798"/>
        <s v="Employee_1799"/>
        <s v="Employee_1800"/>
        <s v="Employee_1801"/>
        <s v="Employee_1802"/>
        <s v="Employee_1803"/>
        <s v="Employee_1804"/>
        <s v="Employee_1805"/>
        <s v="Employee_1806"/>
        <s v="Employee_1807"/>
        <s v="Employee_1808"/>
        <s v="Employee_1809"/>
        <s v="Employee_1810"/>
        <s v="Employee_1811"/>
        <s v="Employee_1812"/>
        <s v="Employee_1813"/>
        <s v="Employee_1814"/>
        <s v="Employee_1815"/>
        <s v="Employee_1816"/>
        <s v="Employee_1817"/>
        <s v="Employee_1818"/>
        <s v="Employee_1819"/>
        <s v="Employee_1820"/>
        <s v="Employee_1821"/>
        <s v="Employee_1822"/>
        <s v="Employee_1823"/>
        <s v="Employee_1824"/>
        <s v="Employee_1825"/>
        <s v="Employee_1826"/>
        <s v="Employee_1827"/>
        <s v="Employee_1828"/>
        <s v="Employee_1829"/>
        <s v="Employee_1830"/>
        <s v="Employee_1831"/>
        <s v="Employee_1832"/>
        <s v="Employee_1833"/>
        <s v="Employee_1834"/>
        <s v="Employee_1835"/>
        <s v="Employee_1836"/>
        <s v="Employee_1837"/>
        <s v="Employee_1838"/>
        <s v="Employee_1839"/>
        <s v="Employee_1840"/>
        <s v="Employee_1841"/>
        <s v="Employee_1842"/>
        <s v="Employee_1843"/>
        <s v="Employee_1844"/>
        <s v="Employee_1845"/>
        <s v="Employee_1846"/>
        <s v="Employee_1847"/>
        <s v="Employee_1848"/>
        <s v="Employee_1849"/>
        <s v="Employee_1850"/>
        <s v="Employee_1851"/>
        <s v="Employee_1852"/>
        <s v="Employee_1853"/>
        <s v="Employee_1854"/>
        <s v="Employee_1855"/>
        <s v="Employee_1856"/>
        <s v="Employee_1857"/>
        <s v="Employee_1858"/>
        <s v="Employee_1859"/>
        <s v="Employee_1860"/>
        <s v="Employee_1861"/>
        <s v="Employee_1862"/>
        <s v="Employee_1863"/>
        <s v="Employee_1864"/>
        <s v="Employee_1865"/>
        <s v="Employee_1866"/>
        <s v="Employee_1867"/>
        <s v="Employee_1868"/>
        <s v="Employee_1869"/>
        <s v="Employee_1870"/>
        <s v="Employee_1871"/>
        <s v="Employee_1872"/>
        <s v="Employee_1873"/>
        <s v="Employee_1874"/>
        <s v="Employee_1875"/>
        <s v="Employee_1876"/>
        <s v="Employee_1877"/>
        <s v="Employee_1878"/>
        <s v="Employee_1879"/>
        <s v="Employee_1880"/>
        <s v="Employee_1881"/>
        <s v="Employee_1882"/>
        <s v="Employee_1883"/>
        <s v="Employee_1884"/>
        <s v="Employee_1885"/>
        <s v="Employee_1886"/>
        <s v="Employee_1887"/>
        <s v="Employee_1888"/>
        <s v="Employee_1889"/>
        <s v="Employee_1890"/>
        <s v="Employee_1891"/>
        <s v="Employee_1892"/>
        <s v="Employee_1893"/>
        <s v="Employee_1894"/>
        <s v="Employee_1895"/>
        <s v="Employee_1896"/>
        <s v="Employee_1897"/>
        <s v="Employee_1898"/>
        <s v="Employee_1899"/>
        <s v="Employee_1900"/>
        <s v="Employee_1901"/>
        <s v="Employee_1902"/>
        <s v="Employee_1903"/>
        <s v="Employee_1904"/>
        <s v="Employee_1905"/>
        <s v="Employee_1906"/>
        <s v="Employee_1907"/>
        <s v="Employee_1908"/>
        <s v="Employee_1909"/>
        <s v="Employee_1910"/>
        <s v="Employee_1911"/>
        <s v="Employee_1912"/>
        <s v="Employee_1913"/>
        <s v="Employee_1914"/>
        <s v="Employee_1915"/>
        <s v="Employee_1916"/>
        <s v="Employee_1917"/>
        <s v="Employee_1918"/>
        <s v="Employee_1919"/>
        <s v="Employee_1920"/>
        <s v="Employee_1921"/>
        <s v="Employee_1922"/>
        <s v="Employee_1923"/>
        <s v="Employee_1924"/>
        <s v="Employee_1925"/>
        <s v="Employee_1926"/>
        <s v="Employee_1927"/>
        <s v="Employee_1928"/>
        <s v="Employee_1929"/>
        <s v="Employee_1930"/>
        <s v="Employee_1931"/>
        <s v="Employee_1932"/>
        <s v="Employee_1933"/>
        <s v="Employee_1934"/>
        <s v="Employee_1935"/>
        <s v="Employee_1936"/>
        <s v="Employee_1937"/>
        <s v="Employee_1938"/>
        <s v="Employee_1939"/>
        <s v="Employee_1940"/>
        <s v="Employee_1941"/>
        <s v="Employee_1942"/>
        <s v="Employee_1943"/>
        <s v="Employee_1944"/>
        <s v="Employee_1945"/>
        <s v="Employee_1946"/>
        <s v="Employee_1947"/>
        <s v="Employee_1948"/>
        <s v="Employee_1949"/>
        <s v="Employee_1950"/>
        <s v="Employee_1951"/>
        <s v="Employee_1952"/>
        <s v="Employee_1953"/>
        <s v="Employee_1954"/>
        <s v="Employee_1955"/>
        <s v="Employee_1956"/>
        <s v="Employee_1957"/>
        <s v="Employee_1958"/>
        <s v="Employee_1959"/>
        <s v="Employee_1960"/>
        <s v="Employee_1961"/>
        <s v="Employee_1962"/>
        <s v="Employee_1963"/>
        <s v="Employee_1964"/>
        <s v="Employee_1965"/>
        <s v="Employee_1966"/>
        <s v="Employee_1967"/>
        <s v="Employee_1968"/>
        <s v="Employee_1969"/>
        <s v="Employee_1970"/>
        <s v="Employee_1971"/>
        <s v="Employee_1972"/>
        <s v="Employee_1973"/>
        <s v="Employee_1974"/>
        <s v="Employee_1975"/>
        <s v="Employee_1976"/>
        <s v="Employee_1977"/>
        <s v="Employee_1978"/>
        <s v="Employee_1979"/>
        <s v="Employee_1980"/>
        <s v="Employee_1981"/>
        <s v="Employee_1982"/>
        <s v="Employee_1983"/>
        <s v="Employee_1984"/>
        <s v="Employee_1985"/>
        <s v="Employee_1986"/>
        <s v="Employee_1987"/>
        <s v="Employee_1988"/>
        <s v="Employee_1989"/>
        <s v="Employee_1990"/>
        <s v="Employee_1991"/>
        <s v="Employee_1992"/>
        <s v="Employee_1993"/>
        <s v="Employee_1994"/>
        <s v="Employee_1995"/>
        <s v="Employee_1996"/>
        <s v="Employee_1997"/>
        <s v="Employee_1998"/>
        <s v="Employee_1999"/>
        <s v="Employee_2000"/>
        <s v="Employee_2001"/>
        <s v="Employee_2002"/>
        <s v="Employee_2003"/>
        <s v="Employee_2004"/>
        <s v="Employee_2005"/>
        <s v="Employee_2006"/>
        <s v="Employee_2007"/>
        <s v="Employee_2008"/>
        <s v="Employee_2009"/>
        <s v="Employee_2010"/>
        <s v="Employee_2011"/>
        <s v="Employee_2012"/>
        <s v="Employee_2013"/>
        <s v="Employee_2014"/>
        <s v="Employee_2015"/>
        <s v="Employee_2016"/>
        <s v="Employee_2017"/>
        <s v="Employee_2018"/>
        <s v="Employee_2019"/>
        <s v="Employee_2020"/>
        <s v="Employee_2021"/>
        <s v="Employee_2022"/>
        <s v="Employee_2023"/>
        <s v="Employee_2024"/>
        <s v="Employee_2025"/>
        <s v="Employee_2026"/>
        <s v="Employee_2027"/>
        <s v="Employee_2028"/>
        <s v="Employee_2029"/>
        <s v="Employee_2030"/>
        <s v="Employee_2031"/>
        <s v="Employee_2032"/>
        <s v="Employee_2033"/>
        <s v="Employee_2034"/>
        <s v="Employee_2035"/>
        <s v="Employee_2036"/>
        <s v="Employee_2037"/>
        <s v="Employee_2038"/>
        <s v="Employee_2039"/>
        <s v="Employee_2040"/>
        <s v="Employee_2041"/>
        <s v="Employee_2042"/>
        <s v="Employee_2043"/>
        <s v="Employee_2044"/>
        <s v="Employee_2045"/>
        <s v="Employee_2046"/>
        <s v="Employee_2047"/>
        <s v="Employee_2048"/>
        <s v="Employee_2049"/>
        <s v="Employee_2050"/>
        <s v="Employee_2051"/>
        <s v="Employee_2052"/>
        <s v="Employee_2053"/>
        <s v="Employee_2054"/>
        <s v="Employee_2055"/>
        <s v="Employee_2056"/>
        <s v="Employee_2057"/>
        <s v="Employee_2058"/>
        <s v="Employee_2059"/>
        <s v="Employee_2060"/>
        <s v="Employee_2061"/>
        <s v="Employee_2062"/>
        <s v="Employee_2063"/>
        <s v="Employee_2064"/>
        <s v="Employee_2065"/>
        <s v="Employee_2066"/>
        <s v="Employee_2067"/>
        <s v="Employee_2068"/>
        <s v="Employee_2069"/>
        <s v="Employee_2070"/>
        <s v="Employee_2071"/>
        <s v="Employee_2072"/>
        <s v="Employee_2073"/>
        <s v="Employee_2074"/>
        <s v="Employee_2075"/>
        <s v="Employee_2076"/>
        <s v="Employee_2077"/>
        <s v="Employee_2078"/>
        <s v="Employee_2079"/>
        <s v="Employee_2080"/>
        <s v="Employee_2081"/>
        <s v="Employee_2082"/>
        <s v="Employee_2083"/>
        <s v="Employee_2084"/>
        <s v="Employee_2085"/>
        <s v="Employee_2086"/>
        <s v="Employee_2087"/>
        <s v="Employee_2088"/>
        <s v="Employee_2089"/>
        <s v="Employee_2090"/>
        <s v="Employee_2091"/>
        <s v="Employee_2092"/>
        <s v="Employee_2093"/>
        <s v="Employee_2094"/>
        <s v="Employee_2095"/>
        <s v="Employee_2096"/>
        <s v="Employee_2097"/>
        <s v="Employee_2098"/>
        <s v="Employee_2099"/>
        <s v="Employee_2100"/>
        <s v="Employee_2101"/>
        <s v="Employee_2102"/>
        <s v="Employee_2103"/>
        <s v="Employee_2104"/>
        <s v="Employee_2105"/>
        <s v="Employee_2106"/>
        <s v="Employee_2107"/>
        <s v="Employee_2108"/>
        <s v="Employee_2109"/>
        <s v="Employee_2110"/>
        <s v="Employee_2111"/>
        <s v="Employee_2112"/>
        <s v="Employee_2113"/>
        <s v="Employee_2114"/>
        <s v="Employee_2115"/>
        <s v="Employee_2116"/>
        <s v="Employee_2117"/>
        <s v="Employee_2118"/>
        <s v="Employee_2119"/>
        <s v="Employee_2120"/>
        <s v="Employee_2121"/>
        <s v="Employee_2122"/>
        <s v="Employee_2123"/>
        <s v="Employee_2124"/>
        <s v="Employee_2125"/>
        <s v="Employee_2126"/>
        <s v="Employee_2127"/>
        <s v="Employee_2128"/>
        <s v="Employee_2129"/>
        <s v="Employee_2130"/>
        <s v="Employee_2131"/>
        <s v="Employee_2132"/>
        <s v="Employee_2133"/>
        <s v="Employee_2134"/>
        <s v="Employee_2135"/>
        <s v="Employee_2136"/>
        <s v="Employee_2137"/>
        <s v="Employee_2138"/>
        <s v="Employee_2139"/>
        <s v="Employee_2140"/>
        <s v="Employee_2141"/>
        <s v="Employee_2142"/>
        <s v="Employee_2143"/>
        <s v="Employee_2144"/>
        <s v="Employee_2145"/>
        <s v="Employee_2146"/>
        <s v="Employee_2147"/>
        <s v="Employee_2148"/>
        <s v="Employee_2149"/>
        <s v="Employee_2150"/>
        <s v="Employee_2151"/>
        <s v="Employee_2152"/>
        <s v="Employee_2153"/>
        <s v="Employee_2154"/>
        <s v="Employee_2155"/>
        <s v="Employee_2156"/>
        <s v="Employee_2157"/>
        <s v="Employee_2158"/>
        <s v="Employee_2159"/>
        <s v="Employee_2160"/>
        <s v="Employee_2161"/>
        <s v="Employee_2162"/>
        <s v="Employee_2163"/>
        <s v="Employee_2164"/>
        <s v="Employee_2165"/>
        <s v="Employee_2166"/>
        <s v="Employee_2167"/>
        <s v="Employee_2168"/>
        <s v="Employee_2169"/>
        <s v="Employee_2170"/>
        <s v="Employee_2171"/>
        <s v="Employee_2172"/>
        <s v="Employee_2173"/>
        <s v="Employee_2174"/>
        <s v="Employee_2175"/>
        <s v="Employee_2176"/>
        <s v="Employee_2177"/>
        <s v="Employee_2178"/>
        <s v="Employee_2179"/>
        <s v="Employee_2180"/>
        <s v="Employee_2181"/>
        <s v="Employee_2182"/>
        <s v="Employee_2183"/>
        <s v="Employee_2184"/>
        <s v="Employee_2185"/>
        <s v="Employee_2186"/>
        <s v="Employee_2187"/>
        <s v="Employee_2188"/>
        <s v="Employee_2189"/>
        <s v="Employee_2190"/>
        <s v="Employee_2191"/>
        <s v="Employee_2192"/>
        <s v="Employee_2193"/>
        <s v="Employee_2194"/>
        <s v="Employee_2195"/>
        <s v="Employee_2196"/>
        <s v="Employee_2197"/>
        <s v="Employee_2198"/>
        <s v="Employee_2199"/>
        <s v="Employee_2200"/>
        <s v="Employee_2201"/>
        <s v="Employee_2202"/>
        <s v="Employee_2203"/>
        <s v="Employee_2204"/>
        <s v="Employee_2205"/>
        <s v="Employee_2206"/>
        <s v="Employee_2207"/>
        <s v="Employee_2208"/>
        <s v="Employee_2209"/>
        <s v="Employee_2210"/>
        <s v="Employee_2211"/>
        <s v="Employee_2212"/>
        <s v="Employee_2213"/>
        <s v="Employee_2214"/>
        <s v="Employee_2215"/>
        <s v="Employee_2216"/>
        <s v="Employee_2217"/>
        <s v="Employee_2218"/>
        <s v="Employee_2219"/>
        <s v="Employee_2220"/>
        <s v="Employee_2221"/>
        <s v="Employee_2222"/>
        <s v="Employee_2223"/>
        <s v="Employee_2224"/>
        <s v="Employee_2225"/>
        <s v="Employee_2226"/>
        <s v="Employee_2227"/>
        <s v="Employee_2228"/>
        <s v="Employee_2229"/>
        <s v="Employee_2230"/>
        <s v="Employee_2231"/>
        <s v="Employee_2232"/>
        <s v="Employee_2233"/>
        <s v="Employee_2234"/>
        <s v="Employee_2235"/>
        <s v="Employee_2236"/>
        <s v="Employee_2237"/>
        <s v="Employee_2238"/>
        <s v="Employee_2239"/>
        <s v="Employee_2240"/>
        <s v="Employee_2241"/>
        <s v="Employee_2242"/>
        <s v="Employee_2243"/>
        <s v="Employee_2244"/>
        <s v="Employee_2245"/>
        <s v="Employee_2246"/>
        <s v="Employee_2247"/>
        <s v="Employee_2248"/>
        <s v="Employee_2249"/>
        <s v="Employee_2250"/>
        <s v="Employee_2251"/>
        <s v="Employee_2252"/>
        <s v="Employee_2253"/>
        <s v="Employee_2254"/>
        <s v="Employee_2255"/>
        <s v="Employee_2256"/>
        <s v="Employee_2257"/>
        <s v="Employee_2258"/>
        <s v="Employee_2259"/>
        <s v="Employee_2260"/>
        <s v="Employee_2261"/>
        <s v="Employee_2262"/>
        <s v="Employee_2263"/>
        <s v="Employee_2264"/>
        <s v="Employee_2265"/>
        <s v="Employee_2266"/>
        <s v="Employee_2267"/>
        <s v="Employee_2268"/>
        <s v="Employee_2269"/>
        <s v="Employee_2270"/>
        <s v="Employee_2271"/>
        <s v="Employee_2272"/>
        <s v="Employee_2273"/>
        <s v="Employee_2274"/>
        <s v="Employee_2275"/>
        <s v="Employee_2276"/>
        <s v="Employee_2277"/>
        <s v="Employee_2278"/>
        <s v="Employee_2279"/>
        <s v="Employee_2280"/>
        <s v="Employee_2281"/>
        <s v="Employee_2282"/>
        <s v="Employee_2283"/>
        <s v="Employee_2284"/>
        <s v="Employee_2285"/>
        <s v="Employee_2286"/>
        <s v="Employee_2287"/>
        <s v="Employee_2288"/>
        <s v="Employee_2289"/>
        <s v="Employee_2290"/>
        <s v="Employee_2291"/>
        <s v="Employee_2292"/>
        <s v="Employee_2293"/>
        <s v="Employee_2294"/>
        <s v="Employee_2295"/>
        <s v="Employee_2296"/>
        <s v="Employee_2297"/>
        <s v="Employee_2298"/>
        <s v="Employee_2299"/>
        <s v="Employee_2300"/>
        <s v="Employee_2301"/>
        <s v="Employee_2302"/>
        <s v="Employee_2303"/>
        <s v="Employee_2304"/>
        <s v="Employee_2305"/>
        <s v="Employee_2306"/>
        <s v="Employee_2307"/>
        <s v="Employee_2308"/>
        <s v="Employee_2309"/>
        <s v="Employee_2310"/>
        <s v="Employee_2311"/>
        <s v="Employee_2312"/>
        <s v="Employee_2313"/>
        <s v="Employee_2314"/>
        <s v="Employee_2315"/>
        <s v="Employee_2316"/>
        <s v="Employee_2317"/>
        <s v="Employee_2318"/>
        <s v="Employee_2319"/>
        <s v="Employee_2320"/>
        <s v="Employee_2321"/>
        <s v="Employee_2322"/>
        <s v="Employee_2323"/>
        <s v="Employee_2324"/>
        <s v="Employee_2325"/>
        <s v="Employee_2326"/>
        <s v="Employee_2327"/>
        <s v="Employee_2328"/>
        <s v="Employee_2329"/>
        <s v="Employee_2330"/>
        <s v="Employee_2331"/>
        <s v="Employee_2332"/>
        <s v="Employee_2333"/>
        <s v="Employee_2334"/>
        <s v="Employee_2335"/>
        <s v="Employee_2336"/>
        <s v="Employee_2337"/>
        <s v="Employee_2338"/>
        <s v="Employee_2339"/>
        <s v="Employee_2340"/>
        <s v="Employee_2341"/>
        <s v="Employee_2342"/>
        <s v="Employee_2343"/>
        <s v="Employee_2344"/>
        <s v="Employee_2345"/>
        <s v="Employee_2346"/>
        <s v="Employee_2347"/>
        <s v="Employee_2348"/>
        <s v="Employee_2349"/>
        <s v="Employee_2350"/>
        <s v="Employee_2351"/>
        <s v="Employee_2352"/>
        <s v="Employee_2353"/>
        <s v="Employee_2354"/>
        <s v="Employee_2355"/>
        <s v="Employee_2356"/>
        <s v="Employee_2357"/>
        <s v="Employee_2358"/>
        <s v="Employee_2359"/>
        <s v="Employee_2360"/>
        <s v="Employee_2361"/>
        <s v="Employee_2362"/>
        <s v="Employee_2363"/>
        <s v="Employee_2364"/>
        <s v="Employee_2365"/>
        <s v="Employee_2366"/>
        <s v="Employee_2367"/>
        <s v="Employee_2368"/>
        <s v="Employee_2369"/>
        <s v="Employee_2370"/>
        <s v="Employee_2371"/>
        <s v="Employee_2372"/>
        <s v="Employee_2373"/>
        <s v="Employee_2374"/>
        <s v="Employee_2375"/>
        <s v="Employee_2376"/>
        <s v="Employee_2377"/>
        <s v="Employee_2378"/>
        <s v="Employee_2379"/>
        <s v="Employee_2380"/>
        <s v="Employee_2381"/>
        <s v="Employee_2382"/>
        <s v="Employee_2383"/>
        <s v="Employee_2384"/>
        <s v="Employee_2385"/>
        <s v="Employee_2386"/>
        <s v="Employee_2387"/>
        <s v="Employee_2388"/>
        <s v="Employee_2389"/>
        <s v="Employee_2390"/>
        <s v="Employee_2391"/>
        <s v="Employee_2392"/>
        <s v="Employee_2393"/>
        <s v="Employee_2394"/>
        <s v="Employee_2395"/>
        <s v="Employee_2396"/>
        <s v="Employee_2397"/>
        <s v="Employee_2398"/>
        <s v="Employee_2399"/>
        <s v="Employee_2400"/>
        <s v="Employee_2401"/>
        <s v="Employee_2402"/>
        <s v="Employee_2403"/>
        <s v="Employee_2404"/>
        <s v="Employee_2405"/>
        <s v="Employee_2406"/>
        <s v="Employee_2407"/>
        <s v="Employee_2408"/>
        <s v="Employee_2409"/>
        <s v="Employee_2410"/>
        <s v="Employee_2411"/>
        <s v="Employee_2412"/>
        <s v="Employee_2413"/>
        <s v="Employee_2414"/>
        <s v="Employee_2415"/>
        <s v="Employee_2416"/>
        <s v="Employee_2417"/>
        <s v="Employee_2418"/>
        <s v="Employee_2419"/>
        <s v="Employee_2420"/>
        <s v="Employee_2421"/>
        <s v="Employee_2422"/>
        <s v="Employee_2423"/>
        <s v="Employee_2424"/>
        <s v="Employee_2425"/>
        <s v="Employee_2426"/>
        <s v="Employee_2427"/>
        <s v="Employee_2428"/>
        <s v="Employee_2429"/>
        <s v="Employee_2430"/>
        <s v="Employee_2431"/>
        <s v="Employee_2432"/>
        <s v="Employee_2433"/>
        <s v="Employee_2434"/>
        <s v="Employee_2435"/>
        <s v="Employee_2436"/>
        <s v="Employee_2437"/>
        <s v="Employee_2438"/>
        <s v="Employee_2439"/>
        <s v="Employee_2440"/>
        <s v="Employee_2441"/>
        <s v="Employee_2442"/>
        <s v="Employee_2443"/>
        <s v="Employee_2444"/>
        <s v="Employee_2445"/>
        <s v="Employee_2446"/>
        <s v="Employee_2447"/>
        <s v="Employee_2448"/>
        <s v="Employee_2449"/>
        <s v="Employee_2450"/>
        <s v="Employee_2451"/>
        <s v="Employee_2452"/>
        <s v="Employee_2453"/>
        <s v="Employee_2454"/>
        <s v="Employee_2455"/>
        <s v="Employee_2456"/>
        <s v="Employee_2457"/>
        <s v="Employee_2458"/>
        <s v="Employee_2459"/>
        <s v="Employee_2460"/>
        <s v="Employee_2461"/>
        <s v="Employee_2462"/>
        <s v="Employee_2463"/>
        <s v="Employee_2464"/>
        <s v="Employee_2465"/>
        <s v="Employee_2466"/>
        <s v="Employee_2467"/>
        <s v="Employee_2468"/>
        <s v="Employee_2469"/>
        <s v="Employee_2470"/>
        <s v="Employee_2471"/>
        <s v="Employee_2472"/>
        <s v="Employee_2473"/>
        <s v="Employee_2474"/>
        <s v="Employee_2475"/>
        <s v="Employee_2476"/>
        <s v="Employee_2477"/>
        <s v="Employee_2478"/>
        <s v="Employee_2479"/>
        <s v="Employee_2480"/>
        <s v="Employee_2481"/>
        <s v="Employee_2482"/>
        <s v="Employee_2483"/>
        <s v="Employee_2484"/>
        <s v="Employee_2485"/>
        <s v="Employee_2486"/>
        <s v="Employee_2487"/>
        <s v="Employee_2488"/>
        <s v="Employee_2489"/>
        <s v="Employee_2490"/>
        <s v="Employee_2491"/>
        <s v="Employee_2492"/>
        <s v="Employee_2493"/>
        <s v="Employee_2494"/>
        <s v="Employee_2495"/>
        <s v="Employee_2496"/>
        <s v="Employee_2497"/>
        <s v="Employee_2498"/>
        <s v="Employee_2499"/>
        <s v="Employee_2500"/>
        <s v="Employee_2501"/>
        <s v="Employee_2502"/>
        <s v="Employee_2503"/>
        <s v="Employee_2504"/>
        <s v="Employee_2505"/>
        <s v="Employee_2506"/>
        <s v="Employee_2507"/>
        <s v="Employee_2508"/>
        <s v="Employee_2509"/>
        <s v="Employee_2510"/>
        <s v="Employee_2511"/>
        <s v="Employee_2512"/>
        <s v="Employee_2513"/>
        <s v="Employee_2514"/>
        <s v="Employee_2515"/>
        <s v="Employee_2516"/>
        <s v="Employee_2517"/>
        <s v="Employee_2518"/>
        <s v="Employee_2519"/>
        <s v="Employee_2520"/>
        <s v="Employee_2521"/>
        <s v="Employee_2522"/>
        <s v="Employee_2523"/>
        <s v="Employee_2524"/>
        <s v="Employee_2525"/>
        <s v="Employee_2526"/>
        <s v="Employee_2527"/>
        <s v="Employee_2528"/>
        <s v="Employee_2529"/>
        <s v="Employee_2530"/>
        <s v="Employee_2531"/>
        <s v="Employee_2532"/>
        <s v="Employee_2533"/>
        <s v="Employee_2534"/>
        <s v="Employee_2535"/>
        <s v="Employee_2536"/>
        <s v="Employee_2537"/>
        <s v="Employee_2538"/>
        <s v="Employee_2539"/>
        <s v="Employee_2540"/>
        <s v="Employee_2541"/>
        <s v="Employee_2542"/>
        <s v="Employee_2543"/>
        <s v="Employee_2544"/>
        <s v="Employee_2545"/>
        <s v="Employee_2546"/>
        <s v="Employee_2547"/>
        <s v="Employee_2548"/>
        <s v="Employee_2549"/>
        <s v="Employee_2550"/>
        <s v="Employee_2551"/>
        <s v="Employee_2552"/>
        <s v="Employee_2553"/>
        <s v="Employee_2554"/>
        <s v="Employee_2555"/>
        <s v="Employee_2556"/>
        <s v="Employee_2557"/>
        <s v="Employee_2558"/>
        <s v="Employee_2559"/>
      </sharedItems>
    </cacheField>
    <cacheField name="department" numFmtId="0">
      <sharedItems count="10">
        <s v="Executive"/>
        <s v="IT"/>
        <s v="Sales"/>
        <s v="HR"/>
        <s v="Legal"/>
        <s v="Finance"/>
        <s v="Operations"/>
        <s v="Administration"/>
        <s v="Customer Service"/>
        <s v="Marketing"/>
      </sharedItems>
    </cacheField>
    <cacheField name="job_title" numFmtId="0">
      <sharedItems count="17">
        <s v="CEO"/>
        <s v="CFO"/>
        <s v="Software Engineer"/>
        <s v="IT Support Specialist"/>
        <s v="Sales Associate"/>
        <s v="Sales Manager"/>
        <s v="HR Specialist"/>
        <s v="HR Manager"/>
        <s v="Legal Counsel"/>
        <s v="Accountant"/>
        <s v="Financial Analyst"/>
        <s v="Operations Manager"/>
        <s v="Logistics Coordinator"/>
        <s v="Administrative Associate"/>
        <s v="Customer Service Rep"/>
        <s v="Marketing Specialist"/>
        <s v="Marketing Manager"/>
      </sharedItems>
    </cacheField>
    <cacheField name="city" numFmtId="0">
      <sharedItems count="9">
        <s v="New York"/>
        <s v="Denver"/>
        <s v="San Francisco"/>
        <s v="Chicago"/>
        <s v="San Diego"/>
        <s v="Los Angeles"/>
        <s v="Seattle"/>
        <s v="San Jose"/>
        <s v="Houston"/>
      </sharedItems>
    </cacheField>
    <cacheField name="State" numFmtId="0">
      <sharedItems/>
    </cacheField>
    <cacheField name="salary" numFmtId="0">
      <sharedItems containsSemiMixedTypes="0" containsString="0" containsNumber="1" minValue="37158.980000000003" maxValue="328104.46000000002"/>
    </cacheField>
    <cacheField name="gender" numFmtId="0">
      <sharedItems count="3">
        <s v="Male"/>
        <s v="Female"/>
        <s v="Non-binary"/>
      </sharedItems>
    </cacheField>
    <cacheField name="race" numFmtId="0">
      <sharedItems count="5">
        <s v="White"/>
        <s v="Hispanic or Latino"/>
        <s v="Black or African American"/>
        <s v="Asian"/>
        <s v="Other"/>
      </sharedItems>
    </cacheField>
    <cacheField name="Bonus Eligible" numFmtId="0">
      <sharedItems/>
    </cacheField>
    <cacheField name="Bonus Eligible_1" numFmtId="0">
      <sharedItems count="2">
        <s v="Eligible"/>
        <s v="Not Eligible"/>
      </sharedItems>
    </cacheField>
    <cacheField name="Bonus Amount" numFmtId="0">
      <sharedItems containsSemiMixedTypes="0" containsString="0" containsNumber="1" minValue="0" maxValue="19984.939999999999"/>
    </cacheField>
    <cacheField name="TTC" numFmtId="0">
      <sharedItems containsSemiMixedTypes="0" containsString="0" containsNumber="1" minValue="37158.980000000003" maxValue="330801.92000000004"/>
    </cacheField>
    <cacheField name="Bonus as % of Salary" numFmtId="9">
      <sharedItems containsSemiMixedTypes="0" containsString="0" containsNumber="1" minValue="0" maxValue="0.48050212678574517"/>
    </cacheField>
    <cacheField name="Compa-ratio" numFmtId="0">
      <sharedItems containsSemiMixedTypes="0" containsString="0" containsNumber="1" minValue="0.71928718183259899" maxValue="1.214241914622608"/>
    </cacheField>
    <cacheField name="Compa-ratio Interpretation" numFmtId="0">
      <sharedItems count="3">
        <s v="Above Market"/>
        <s v="Market Aligned"/>
        <s v="Below Market"/>
      </sharedItems>
    </cacheField>
    <cacheField name="Salary Percentile" numFmtId="9">
      <sharedItems containsSemiMixedTypes="0" containsString="0" containsNumber="1" minValue="0" maxValue="1" count="1001">
        <n v="1"/>
        <n v="0.999"/>
        <n v="0.97599999999999998"/>
        <n v="0.98799999999999999"/>
        <n v="0.94799999999999995"/>
        <n v="0.94899999999999995"/>
        <n v="0.99"/>
        <n v="0.97799999999999998"/>
        <n v="0.93899999999999995"/>
        <n v="0.97399999999999998"/>
        <n v="0.94"/>
        <n v="0.96399999999999997"/>
        <n v="0.91100000000000003"/>
        <n v="0.91500000000000004"/>
        <n v="0.93500000000000005"/>
        <n v="0.92800000000000005"/>
        <n v="0.96699999999999997"/>
        <n v="0.92900000000000005"/>
        <n v="0.92100000000000004"/>
        <n v="0.98699999999999999"/>
        <n v="0.95799999999999996"/>
        <n v="0.91900000000000004"/>
        <n v="0.93600000000000005"/>
        <n v="0.96099999999999997"/>
        <n v="0.92600000000000005"/>
        <n v="0.97299999999999998"/>
        <n v="0.94699999999999995"/>
        <n v="0.93400000000000005"/>
        <n v="0.99099999999999999"/>
        <n v="0.95699999999999996"/>
        <n v="0.92700000000000005"/>
        <n v="0.98"/>
        <n v="0.92300000000000004"/>
        <n v="0.91"/>
        <n v="0.92200000000000004"/>
        <n v="0.96299999999999997"/>
        <n v="0.96199999999999997"/>
        <n v="0.95299999999999996"/>
        <n v="0.94599999999999995"/>
        <n v="0.91800000000000004"/>
        <n v="0.93200000000000005"/>
        <n v="0.94099999999999995"/>
        <n v="0.98499999999999999"/>
        <n v="0.97"/>
        <n v="0.91400000000000003"/>
        <n v="0.96799999999999997"/>
        <n v="0.94299999999999995"/>
        <n v="0.93300000000000005"/>
        <n v="0.97499999999999998"/>
        <n v="0.98399999999999999"/>
        <n v="0.98199999999999998"/>
        <n v="0.93"/>
        <n v="0.94499999999999995"/>
        <n v="0.96899999999999997"/>
        <n v="0.98299999999999998"/>
        <n v="0.95099999999999996"/>
        <n v="0.92400000000000004"/>
        <n v="0.97899999999999998"/>
        <n v="0.98599999999999999"/>
        <n v="0.95399999999999996"/>
        <n v="0.97199999999999998"/>
        <n v="0.97099999999999997"/>
        <n v="0.98899999999999999"/>
        <n v="0.95499999999999996"/>
        <n v="0.90500000000000003"/>
        <n v="0.95899999999999996"/>
        <n v="0.96"/>
        <n v="0.90900000000000003"/>
        <n v="0.95"/>
        <n v="0.93700000000000006"/>
        <n v="0.93799999999999994"/>
        <n v="0.98099999999999998"/>
        <n v="0.94399999999999995"/>
        <n v="0.94199999999999995"/>
        <n v="0.96599999999999997"/>
        <n v="0.92"/>
        <n v="0.93100000000000005"/>
        <n v="0.95199999999999996"/>
        <n v="0.96499999999999997"/>
        <n v="0.95599999999999996"/>
        <n v="0.99199999999999999"/>
        <n v="0.92500000000000004"/>
        <n v="0.97699999999999998"/>
        <n v="0.81399999999999995"/>
        <n v="0.73499999999999999"/>
        <n v="0.79500000000000004"/>
        <n v="0.83"/>
        <n v="0.745"/>
        <n v="0.75900000000000001"/>
        <n v="0.77800000000000002"/>
        <n v="0.76"/>
        <n v="0.73"/>
        <n v="0.77600000000000002"/>
        <n v="0.74199999999999999"/>
        <n v="0.79200000000000004"/>
        <n v="0.748"/>
        <n v="0.81799999999999995"/>
        <n v="0.754"/>
        <n v="0.76500000000000001"/>
        <n v="0.80100000000000005"/>
        <n v="0.73799999999999999"/>
        <n v="0.78100000000000003"/>
        <n v="0.81299999999999994"/>
        <n v="0.72799999999999998"/>
        <n v="0.77900000000000003"/>
        <n v="0.78400000000000003"/>
        <n v="0.79900000000000004"/>
        <n v="0.73699999999999999"/>
        <n v="0.73599999999999999"/>
        <n v="0.79400000000000004"/>
        <n v="0.78600000000000003"/>
        <n v="0.78300000000000003"/>
        <n v="0.78800000000000003"/>
        <n v="0.75600000000000001"/>
        <n v="0.78200000000000003"/>
        <n v="0.78500000000000003"/>
        <n v="0.755"/>
        <n v="0.82499999999999996"/>
        <n v="0.79700000000000004"/>
        <n v="0.8"/>
        <n v="0.81200000000000006"/>
        <n v="0.751"/>
        <n v="0.80500000000000005"/>
        <n v="0.79"/>
        <n v="0.82599999999999996"/>
        <n v="0.76700000000000002"/>
        <n v="0.749"/>
        <n v="0.752"/>
        <n v="0.77200000000000002"/>
        <n v="0.78700000000000003"/>
        <n v="0.80200000000000005"/>
        <n v="0.77500000000000002"/>
        <n v="0.81499999999999995"/>
        <n v="0.76600000000000001"/>
        <n v="0.83799999999999997"/>
        <n v="0.79600000000000004"/>
        <n v="0.75"/>
        <n v="0.32900000000000001"/>
        <n v="0.51300000000000001"/>
        <n v="0.42099999999999999"/>
        <n v="0.54500000000000004"/>
        <n v="0.51100000000000001"/>
        <n v="0.44"/>
        <n v="0.34699999999999998"/>
        <n v="0.28999999999999998"/>
        <n v="0.39500000000000002"/>
        <n v="0.56100000000000005"/>
        <n v="0.48099999999999998"/>
        <n v="0.311"/>
        <n v="0.47599999999999998"/>
        <n v="0.505"/>
        <n v="0.34499999999999997"/>
        <n v="0.47499999999999998"/>
        <n v="0.45900000000000002"/>
        <n v="0.32200000000000001"/>
        <n v="0.499"/>
        <n v="0.52200000000000002"/>
        <n v="0.58399999999999996"/>
        <n v="0.57899999999999996"/>
        <n v="0.3"/>
        <n v="0.33900000000000002"/>
        <n v="0.51700000000000002"/>
        <n v="0.51600000000000001"/>
        <n v="0.51800000000000002"/>
        <n v="0.71899999999999997"/>
        <n v="0.52400000000000002"/>
        <n v="0.59199999999999997"/>
        <n v="0.57199999999999995"/>
        <n v="0.53800000000000003"/>
        <n v="0.40899999999999997"/>
        <n v="0.55000000000000004"/>
        <n v="0.35499999999999998"/>
        <n v="0.42"/>
        <n v="0.38800000000000001"/>
        <n v="0.46500000000000002"/>
        <n v="0.66600000000000004"/>
        <n v="0.27"/>
        <n v="0.54300000000000004"/>
        <n v="0.28399999999999997"/>
        <n v="0.39"/>
        <n v="0.58599999999999997"/>
        <n v="0.46100000000000002"/>
        <n v="0.32800000000000001"/>
        <n v="0.36199999999999999"/>
        <n v="0.54100000000000004"/>
        <n v="0.36"/>
        <n v="0.48199999999999998"/>
        <n v="0.45700000000000002"/>
        <n v="0.36699999999999999"/>
        <n v="0.65900000000000003"/>
        <n v="0.53400000000000003"/>
        <n v="0.26100000000000001"/>
        <n v="0.47799999999999998"/>
        <n v="0.36599999999999999"/>
        <n v="0.35299999999999998"/>
        <n v="0.434"/>
        <n v="0.51500000000000001"/>
        <n v="0.56299999999999994"/>
        <n v="0.318"/>
        <n v="0.40600000000000003"/>
        <n v="0.38900000000000001"/>
        <n v="0.63700000000000001"/>
        <n v="0.50600000000000001"/>
        <n v="0.31"/>
        <n v="0.56799999999999995"/>
        <n v="0.65800000000000003"/>
        <n v="0.28899999999999998"/>
        <n v="0.60399999999999998"/>
        <n v="0.36299999999999999"/>
        <n v="0.50800000000000001"/>
        <n v="0.55100000000000005"/>
        <n v="0.34100000000000003"/>
        <n v="0.441"/>
        <n v="0.193"/>
        <n v="0.33300000000000002"/>
        <n v="0.41699999999999998"/>
        <n v="0.629"/>
        <n v="0.29599999999999999"/>
        <n v="0.39700000000000002"/>
        <n v="0.47299999999999998"/>
        <n v="0.61499999999999999"/>
        <n v="0.29499999999999998"/>
        <n v="0.59499999999999997"/>
        <n v="0.45200000000000001"/>
        <n v="0.33600000000000002"/>
        <n v="0.51"/>
        <n v="0.47899999999999998"/>
        <n v="0.373"/>
        <n v="0.46300000000000002"/>
        <n v="0.40200000000000002"/>
        <n v="0.46899999999999997"/>
        <n v="0.54"/>
        <n v="0.626"/>
        <n v="0.312"/>
        <n v="0.26400000000000001"/>
        <n v="0.42899999999999999"/>
        <n v="0.52500000000000002"/>
        <n v="0.48899999999999999"/>
        <n v="0.37"/>
        <n v="0.42399999999999999"/>
        <n v="0.377"/>
        <n v="0.56000000000000005"/>
        <n v="0.36399999999999999"/>
        <n v="0.56699999999999995"/>
        <n v="0.49199999999999999"/>
        <n v="0.55600000000000005"/>
        <n v="0.34799999999999998"/>
        <n v="0.38100000000000001"/>
        <n v="0.54700000000000004"/>
        <n v="0.52900000000000003"/>
        <n v="0.44600000000000001"/>
        <n v="0.47099999999999997"/>
        <n v="0.60499999999999998"/>
        <n v="0.375"/>
        <n v="0.52"/>
        <n v="0.42499999999999999"/>
        <n v="0.42299999999999999"/>
        <n v="0.55800000000000005"/>
        <n v="0.55700000000000005"/>
        <n v="0.60799999999999998"/>
        <n v="0.45400000000000001"/>
        <n v="0.54200000000000004"/>
        <n v="0.495"/>
        <n v="0.432"/>
        <n v="0.46600000000000003"/>
        <n v="0.52700000000000002"/>
        <n v="0.35"/>
        <n v="0.65600000000000003"/>
        <n v="0.33400000000000002"/>
        <n v="0.314"/>
        <n v="0.59299999999999997"/>
        <n v="0.55500000000000005"/>
        <n v="0.53300000000000003"/>
        <n v="0.44900000000000001"/>
        <n v="0.34300000000000003"/>
        <n v="0.46400000000000002"/>
        <n v="0.57599999999999996"/>
        <n v="0.43"/>
        <n v="0.34899999999999998"/>
        <n v="0.40699999999999997"/>
        <n v="0.50700000000000001"/>
        <n v="0.379"/>
        <n v="0.48399999999999999"/>
        <n v="0.48599999999999999"/>
        <n v="0.38600000000000001"/>
        <n v="0.39100000000000001"/>
        <n v="0.48299999999999998"/>
        <n v="0.29399999999999998"/>
        <n v="0.29799999999999999"/>
        <n v="0.36099999999999999"/>
        <n v="0.49299999999999999"/>
        <n v="0.61799999999999999"/>
        <n v="0.56200000000000006"/>
        <n v="0.44700000000000001"/>
        <n v="0.41299999999999998"/>
        <n v="0.624"/>
        <n v="0.436"/>
        <n v="0.4"/>
        <n v="0.46700000000000003"/>
        <n v="0.35399999999999998"/>
        <n v="0.51400000000000001"/>
        <n v="0.61599999999999999"/>
        <n v="0.57399999999999995"/>
        <n v="0.66100000000000003"/>
        <n v="0.56399999999999995"/>
        <n v="0.47699999999999998"/>
        <n v="0.66400000000000003"/>
        <n v="0.35099999999999998"/>
        <n v="0.255"/>
        <n v="0.38400000000000001"/>
        <n v="0.35599999999999998"/>
        <n v="0.47399999999999998"/>
        <n v="0.498"/>
        <n v="0.64400000000000002"/>
        <n v="0.378"/>
        <n v="0.30499999999999999"/>
        <n v="0.64"/>
        <n v="0.59799999999999998"/>
        <n v="0.27700000000000002"/>
        <n v="0.61"/>
        <n v="0.60199999999999998"/>
        <n v="0.28599999999999998"/>
        <n v="0.374"/>
        <n v="0.45"/>
        <n v="0.45800000000000002"/>
        <n v="0.39300000000000002"/>
        <n v="0.53200000000000003"/>
        <n v="0.43099999999999999"/>
        <n v="0.47199999999999998"/>
        <n v="0.54400000000000004"/>
        <n v="0.32300000000000001"/>
        <n v="0.28799999999999998"/>
        <n v="0.60599999999999998"/>
        <n v="0.496"/>
        <n v="0.35699999999999998"/>
        <n v="0.47"/>
        <n v="0.59699999999999998"/>
        <n v="0.65500000000000003"/>
        <n v="0.63600000000000001"/>
        <n v="0.41799999999999998"/>
        <n v="0.53600000000000003"/>
        <n v="0.61099999999999999"/>
        <n v="0.33800000000000002"/>
        <n v="0.57999999999999996"/>
        <n v="0.27500000000000002"/>
        <n v="0.31900000000000001"/>
        <n v="0.25900000000000001"/>
        <n v="0.41499999999999998"/>
        <n v="0.62"/>
        <n v="0.627"/>
        <n v="0.27800000000000002"/>
        <n v="0.504"/>
        <n v="0.44500000000000001"/>
        <n v="0.25700000000000001"/>
        <n v="0.438"/>
        <n v="0.30599999999999999"/>
        <n v="0.501"/>
        <n v="0.38500000000000001"/>
        <n v="0.33"/>
        <n v="0.57299999999999995"/>
        <n v="0.33500000000000002"/>
        <n v="0.35199999999999998"/>
        <n v="0.437"/>
        <n v="0.33200000000000002"/>
        <n v="0.65100000000000002"/>
        <n v="0.45600000000000002"/>
        <n v="0.435"/>
        <n v="0.42199999999999999"/>
        <n v="0.54900000000000004"/>
        <n v="0.38300000000000001"/>
        <n v="0.24299999999999999"/>
        <n v="0.63100000000000001"/>
        <n v="0.69599999999999995"/>
        <n v="0.59"/>
        <n v="0.86499999999999999"/>
        <n v="0.88600000000000001"/>
        <n v="0.876"/>
        <n v="0.86699999999999999"/>
        <n v="0.878"/>
        <n v="0.871"/>
        <n v="0.89600000000000002"/>
        <n v="0.88900000000000001"/>
        <n v="0.88400000000000001"/>
        <n v="0.89400000000000002"/>
        <n v="0.88500000000000001"/>
        <n v="0.874"/>
        <n v="0.88800000000000001"/>
        <n v="0.872"/>
        <n v="0.88200000000000001"/>
        <n v="0.873"/>
        <n v="0.86899999999999999"/>
        <n v="0.89"/>
        <n v="0.89900000000000002"/>
        <n v="0.86799999999999999"/>
        <n v="0.877"/>
        <n v="0.88"/>
        <n v="0.875"/>
        <n v="0.88700000000000001"/>
        <n v="0.88300000000000001"/>
        <n v="0.73899999999999999"/>
        <n v="0.72599999999999998"/>
        <n v="0.73299999999999998"/>
        <n v="0.76200000000000001"/>
        <n v="0.72399999999999998"/>
        <n v="0.747"/>
        <n v="0.76100000000000001"/>
        <n v="0.71499999999999997"/>
        <n v="0.75800000000000001"/>
        <n v="0.73099999999999998"/>
        <n v="0.72899999999999998"/>
        <n v="0.71199999999999997"/>
        <n v="0.71799999999999997"/>
        <n v="0.753"/>
        <n v="0.71599999999999997"/>
        <n v="0.74299999999999999"/>
        <n v="0.72099999999999997"/>
        <n v="0.73199999999999998"/>
        <n v="0.746"/>
        <n v="0.76800000000000002"/>
        <n v="0.76300000000000001"/>
        <n v="0.72299999999999998"/>
        <n v="0.89500000000000002"/>
        <n v="0.90600000000000003"/>
        <n v="0.91700000000000004"/>
        <n v="0.99399999999999999"/>
        <n v="0.998"/>
        <n v="0.996"/>
        <n v="0.995"/>
        <n v="0.997"/>
        <n v="0.99299999999999999"/>
        <n v="0.81899999999999995"/>
        <n v="0.83499999999999996"/>
        <n v="0.82"/>
        <n v="0.83199999999999996"/>
        <n v="0.84699999999999998"/>
        <n v="0.84199999999999997"/>
        <n v="0.82299999999999995"/>
        <n v="0.84399999999999997"/>
        <n v="0.82099999999999995"/>
        <n v="0.77400000000000002"/>
        <n v="0.82199999999999995"/>
        <n v="0.82699999999999996"/>
        <n v="0.84599999999999997"/>
        <n v="0.83299999999999996"/>
        <n v="0.82399999999999995"/>
        <n v="0.84"/>
        <n v="0.76900000000000002"/>
        <n v="0.83099999999999996"/>
        <n v="0.83399999999999996"/>
        <n v="0.84899999999999998"/>
        <n v="0.81699999999999995"/>
        <n v="0.81100000000000005"/>
        <n v="0.84099999999999997"/>
        <n v="0.81"/>
        <n v="0.82799999999999996"/>
        <n v="0.83699999999999997"/>
        <n v="0.84299999999999997"/>
        <n v="0.80600000000000005"/>
        <n v="0.83899999999999997"/>
        <n v="0.80800000000000005"/>
        <n v="0.85299999999999998"/>
        <n v="0.84799999999999998"/>
        <n v="0.879"/>
        <n v="0.86099999999999999"/>
        <n v="0.86399999999999999"/>
        <n v="0.86299999999999999"/>
        <n v="0.87"/>
        <n v="0.85499999999999998"/>
        <n v="0.86599999999999999"/>
        <n v="0.88100000000000001"/>
        <n v="0.85599999999999998"/>
        <n v="0.86"/>
        <n v="0.86199999999999999"/>
        <n v="0.85399999999999998"/>
        <n v="0.85"/>
        <n v="0.85199999999999998"/>
        <n v="0.85099999999999998"/>
        <n v="0.85699999999999998"/>
        <n v="0.85799999999999998"/>
        <n v="0.85899999999999999"/>
        <n v="0.84499999999999997"/>
        <n v="0.89800000000000002"/>
        <n v="0.90400000000000003"/>
        <n v="0.90800000000000003"/>
        <n v="0.91600000000000004"/>
        <n v="0.90200000000000002"/>
        <n v="0.90100000000000002"/>
        <n v="0.90300000000000002"/>
        <n v="0.89200000000000002"/>
        <n v="0.9"/>
        <n v="0.89300000000000002"/>
        <n v="0.89100000000000001"/>
        <n v="0.89700000000000002"/>
        <n v="0.71099999999999997"/>
        <n v="0.36799999999999999"/>
        <n v="0.69799999999999995"/>
        <n v="0.70299999999999996"/>
        <n v="0.439"/>
        <n v="0.63200000000000001"/>
        <n v="0.52600000000000002"/>
        <n v="0.69"/>
        <n v="0.70399999999999996"/>
        <n v="0.68500000000000005"/>
        <n v="0.67700000000000005"/>
        <n v="0.55200000000000005"/>
        <n v="0.68400000000000005"/>
        <n v="0.68300000000000005"/>
        <n v="0.67400000000000004"/>
        <n v="0.70099999999999996"/>
        <n v="0.56899999999999995"/>
        <n v="0.68200000000000005"/>
        <n v="0.68"/>
        <n v="0.63400000000000001"/>
        <n v="0.66700000000000004"/>
        <n v="0.68899999999999995"/>
        <n v="0.63800000000000001"/>
        <n v="0.61899999999999999"/>
        <n v="0.69399999999999995"/>
        <n v="0.68100000000000005"/>
        <n v="0.54600000000000004"/>
        <n v="0.71699999999999997"/>
        <n v="0.71299999999999997"/>
        <n v="0.66500000000000004"/>
        <n v="0.64600000000000002"/>
        <n v="0.61699999999999999"/>
        <n v="0.67"/>
        <n v="0.64900000000000002"/>
        <n v="0.69899999999999995"/>
        <n v="0.65700000000000003"/>
        <n v="0.66"/>
        <n v="0.63"/>
        <n v="0.49099999999999999"/>
        <n v="0.68600000000000005"/>
        <n v="0.63900000000000001"/>
        <n v="0.65200000000000002"/>
        <n v="0.22"/>
        <n v="0.184"/>
        <n v="0.17499999999999999"/>
        <n v="0.21099999999999999"/>
        <n v="0.16300000000000001"/>
        <n v="0.223"/>
        <n v="0.13200000000000001"/>
        <n v="0.247"/>
        <n v="0.22700000000000001"/>
        <n v="0.216"/>
        <n v="0.245"/>
        <n v="0.246"/>
        <n v="0.127"/>
        <n v="0.152"/>
        <n v="0.18099999999999999"/>
        <n v="0.20300000000000001"/>
        <n v="0.22800000000000001"/>
        <n v="0.17699999999999999"/>
        <n v="0.182"/>
        <n v="0.14599999999999999"/>
        <n v="0.16700000000000001"/>
        <n v="0.14799999999999999"/>
        <n v="0.16400000000000001"/>
        <n v="0.249"/>
        <n v="0.16500000000000001"/>
        <n v="0.21"/>
        <n v="0.17100000000000001"/>
        <n v="0.23400000000000001"/>
        <n v="0.183"/>
        <n v="0.20799999999999999"/>
        <n v="0.32700000000000001"/>
        <n v="0.2"/>
        <n v="0.254"/>
        <n v="0.17799999999999999"/>
        <n v="0.28000000000000003"/>
        <n v="0.18"/>
        <n v="0.28199999999999997"/>
        <n v="0.23499999999999999"/>
        <n v="0.23200000000000001"/>
        <n v="0.13900000000000001"/>
        <n v="0.17599999999999999"/>
        <n v="0.19600000000000001"/>
        <n v="0.23100000000000001"/>
        <n v="0.20899999999999999"/>
        <n v="0.15"/>
        <n v="0.221"/>
        <n v="0.23"/>
        <n v="0.253"/>
        <n v="0.24"/>
        <n v="0.22500000000000001"/>
        <n v="0.20100000000000001"/>
        <n v="0.13400000000000001"/>
        <n v="0.21199999999999999"/>
        <n v="0.218"/>
        <n v="0.153"/>
        <n v="0.16200000000000001"/>
        <n v="0.248"/>
        <n v="0.20200000000000001"/>
        <n v="0.23300000000000001"/>
        <n v="0.20399999999999999"/>
        <n v="0.20499999999999999"/>
        <n v="0.186"/>
        <n v="0.20699999999999999"/>
        <n v="0.189"/>
        <n v="0.191"/>
        <n v="0.214"/>
        <n v="0.188"/>
        <n v="0.25800000000000001"/>
        <n v="0.16800000000000001"/>
        <n v="0.19800000000000001"/>
        <n v="0.19"/>
        <n v="0.26800000000000002"/>
        <n v="0.14299999999999999"/>
        <n v="0.217"/>
        <n v="0.24199999999999999"/>
        <n v="0.252"/>
        <n v="0.26600000000000001"/>
        <n v="0.309"/>
        <n v="0.192"/>
        <n v="0.26900000000000002"/>
        <n v="0.27200000000000002"/>
        <n v="4.3999999999999997E-2"/>
        <n v="5.0999999999999997E-2"/>
        <n v="5.7000000000000002E-2"/>
        <n v="1.0999999999999999E-2"/>
        <n v="2.3E-2"/>
        <n v="1.9E-2"/>
        <n v="2.5000000000000001E-2"/>
        <n v="7.0999999999999994E-2"/>
        <n v="0.09"/>
        <n v="0.159"/>
        <n v="2.1000000000000001E-2"/>
        <n v="0.13300000000000001"/>
        <n v="6.0999999999999999E-2"/>
        <n v="6.7000000000000004E-2"/>
        <n v="0.12"/>
        <n v="1.6E-2"/>
        <n v="9.9000000000000005E-2"/>
        <n v="8.2000000000000003E-2"/>
        <n v="0.107"/>
        <n v="9.4E-2"/>
        <n v="3.3000000000000002E-2"/>
        <n v="4.2000000000000003E-2"/>
        <n v="3.5000000000000003E-2"/>
        <n v="3.9E-2"/>
        <n v="0.14399999999999999"/>
        <n v="0.155"/>
        <n v="3.6999999999999998E-2"/>
        <n v="0.105"/>
        <n v="4.1000000000000002E-2"/>
        <n v="0.114"/>
        <n v="8.6999999999999994E-2"/>
        <n v="7.0000000000000001E-3"/>
        <n v="0.16900000000000001"/>
        <n v="5.2999999999999999E-2"/>
        <n v="9.5000000000000001E-2"/>
        <n v="0.11899999999999999"/>
        <n v="6.2E-2"/>
        <n v="0.01"/>
        <n v="2.5999999999999999E-2"/>
        <n v="7.1999999999999995E-2"/>
        <n v="8.8999999999999996E-2"/>
        <n v="7.3999999999999996E-2"/>
        <n v="0.19900000000000001"/>
        <n v="4.2999999999999997E-2"/>
        <n v="4.5999999999999999E-2"/>
        <n v="0.13500000000000001"/>
        <n v="0.121"/>
        <n v="0.17299999999999999"/>
        <n v="0.111"/>
        <n v="5.5E-2"/>
        <n v="0.112"/>
        <n v="0.126"/>
        <n v="0.108"/>
        <n v="0.13700000000000001"/>
        <n v="0.14199999999999999"/>
        <n v="0.11799999999999999"/>
        <n v="6.3E-2"/>
        <n v="2.4E-2"/>
        <n v="9.8000000000000004E-2"/>
        <n v="5.1999999999999998E-2"/>
        <n v="7.5999999999999998E-2"/>
        <n v="0.14699999999999999"/>
        <n v="8.4000000000000005E-2"/>
        <n v="7.8E-2"/>
        <n v="0.123"/>
        <n v="0.11600000000000001"/>
        <n v="0.187"/>
        <n v="5.6000000000000001E-2"/>
        <n v="8.7999999999999995E-2"/>
        <n v="9.1999999999999998E-2"/>
        <n v="0.161"/>
        <n v="6.5000000000000002E-2"/>
        <n v="9.2999999999999999E-2"/>
        <n v="8.3000000000000004E-2"/>
        <n v="0.05"/>
        <n v="1.7000000000000001E-2"/>
        <n v="8.1000000000000003E-2"/>
        <n v="0.14499999999999999"/>
        <n v="0.16"/>
        <n v="0.04"/>
        <n v="0.17399999999999999"/>
        <n v="8.0000000000000002E-3"/>
        <n v="1E-3"/>
        <n v="0.10299999999999999"/>
        <n v="4.4999999999999998E-2"/>
        <n v="0.122"/>
        <n v="9.0999999999999998E-2"/>
        <n v="3.7999999999999999E-2"/>
        <n v="1.2999999999999999E-2"/>
        <n v="0.128"/>
        <n v="6.4000000000000001E-2"/>
        <n v="0.17199999999999999"/>
        <n v="6.0000000000000001E-3"/>
        <n v="2.7E-2"/>
        <n v="6.9000000000000006E-2"/>
        <n v="0.06"/>
        <n v="9.7000000000000003E-2"/>
        <n v="1.4E-2"/>
        <n v="0.157"/>
        <n v="6.6000000000000003E-2"/>
        <n v="0.14000000000000001"/>
        <n v="9.6000000000000002E-2"/>
        <n v="0.11"/>
        <n v="0.104"/>
        <n v="0.14899999999999999"/>
        <n v="8.5000000000000006E-2"/>
        <n v="0.156"/>
        <n v="0.03"/>
        <n v="7.0000000000000007E-2"/>
        <n v="8.9999999999999993E-3"/>
        <n v="0.08"/>
        <n v="2.9000000000000001E-2"/>
        <n v="3.1E-2"/>
        <n v="2E-3"/>
        <n v="0"/>
        <n v="4.0000000000000001E-3"/>
        <n v="0.124"/>
        <n v="0.125"/>
        <n v="0.10199999999999999"/>
        <n v="2.1999999999999999E-2"/>
        <n v="6.8000000000000005E-2"/>
        <n v="7.4999999999999997E-2"/>
        <n v="1.4999999999999999E-2"/>
        <n v="0.158"/>
        <n v="5.8999999999999997E-2"/>
        <n v="2.8000000000000001E-2"/>
        <n v="0.02"/>
        <n v="0.17"/>
        <n v="0.115"/>
        <n v="0.154"/>
        <n v="0.13100000000000001"/>
        <n v="3.2000000000000001E-2"/>
        <n v="0.1"/>
        <n v="0.13"/>
        <n v="0.13600000000000001"/>
        <n v="0.16600000000000001"/>
        <n v="8.5999999999999993E-2"/>
        <n v="4.7E-2"/>
        <n v="0.10100000000000001"/>
        <n v="0.109"/>
        <n v="3.5999999999999997E-2"/>
        <n v="7.2999999999999995E-2"/>
        <n v="0.185"/>
        <n v="7.6999999999999999E-2"/>
        <n v="0.113"/>
        <n v="1.7999999999999999E-2"/>
        <n v="5.8000000000000003E-2"/>
        <n v="3.0000000000000001E-3"/>
        <n v="0.11700000000000001"/>
        <n v="4.8000000000000001E-2"/>
        <n v="4.9000000000000002E-2"/>
        <n v="0.13800000000000001"/>
        <n v="0.129"/>
        <n v="5.0000000000000001E-3"/>
        <n v="0.151"/>
        <n v="3.4000000000000002E-2"/>
        <n v="0.14099999999999999"/>
        <n v="5.3999999999999999E-2"/>
        <n v="1.2E-2"/>
        <n v="0.106"/>
        <n v="7.9000000000000001E-2"/>
        <n v="0.81599999999999995"/>
        <n v="0.80300000000000005"/>
        <n v="0.76400000000000001"/>
        <n v="0.79100000000000004"/>
        <n v="0.80700000000000005"/>
        <n v="0.79800000000000004"/>
        <n v="0.77100000000000002"/>
        <n v="0.77700000000000002"/>
        <n v="0.80400000000000005"/>
        <n v="0.82899999999999996"/>
        <n v="0.74399999999999999"/>
        <n v="0.75700000000000001"/>
        <n v="0.77"/>
        <n v="0.79300000000000004"/>
        <n v="0.78900000000000003"/>
        <n v="0.83599999999999997"/>
        <n v="0.77300000000000002"/>
        <n v="0.78"/>
        <n v="0.80900000000000005"/>
        <n v="0.74"/>
        <n v="0.91200000000000003"/>
        <n v="0.91300000000000003"/>
        <n v="0.90700000000000003"/>
        <n v="0.23599999999999999"/>
        <n v="0.6"/>
        <n v="0.61299999999999999"/>
        <n v="0.41099999999999998"/>
        <n v="0.48699999999999999"/>
        <n v="0.40400000000000003"/>
        <n v="0.27900000000000003"/>
        <n v="0.26200000000000001"/>
        <n v="0.22600000000000001"/>
        <n v="0.70499999999999996"/>
        <n v="0.65300000000000002"/>
        <n v="0.30099999999999999"/>
        <n v="0.65"/>
        <n v="0.73399999999999999"/>
        <n v="0.65400000000000003"/>
        <n v="0.74099999999999999"/>
        <n v="0.68700000000000006"/>
        <n v="0.59099999999999997"/>
        <n v="0.59899999999999998"/>
        <n v="0.63500000000000001"/>
        <n v="0.622"/>
        <n v="0.433"/>
        <n v="0.29199999999999998"/>
        <n v="0.38"/>
        <n v="0.42699999999999999"/>
        <n v="0.26300000000000001"/>
        <n v="0.25"/>
        <n v="0.5"/>
        <n v="0.68799999999999994"/>
        <n v="0.64100000000000001"/>
        <n v="0.19700000000000001"/>
        <n v="0.64500000000000002"/>
        <n v="0.58699999999999997"/>
        <n v="0.26700000000000002"/>
        <n v="0.48"/>
        <n v="0.224"/>
        <n v="0.317"/>
        <n v="0.53500000000000003"/>
        <n v="0.19500000000000001"/>
        <n v="0.56499999999999995"/>
        <n v="0.44400000000000001"/>
        <n v="0.58799999999999997"/>
        <n v="0.50900000000000001"/>
        <n v="0.34599999999999997"/>
        <n v="0.48499999999999999"/>
        <n v="0.58499999999999996"/>
        <n v="0.46800000000000003"/>
        <n v="0.30399999999999999"/>
        <n v="0.71"/>
        <n v="0.29899999999999999"/>
        <n v="0.376"/>
        <n v="0.67800000000000005"/>
        <n v="0.30199999999999999"/>
        <n v="0.52100000000000002"/>
        <n v="0.28100000000000003"/>
        <n v="0.23899999999999999"/>
        <n v="0.53100000000000003"/>
        <n v="0.40300000000000002"/>
        <n v="0.41599999999999998"/>
        <n v="0.41199999999999998"/>
        <n v="0.64800000000000002"/>
        <n v="0.32400000000000001"/>
        <n v="0.70799999999999996"/>
        <n v="0.32500000000000001"/>
        <n v="0.32"/>
        <n v="0.26"/>
        <n v="0.307"/>
        <n v="0.23699999999999999"/>
        <n v="0.46200000000000002"/>
        <n v="0.53900000000000003"/>
        <n v="0.63300000000000001"/>
        <n v="0.54800000000000004"/>
        <n v="0.67600000000000005"/>
        <n v="0.23799999999999999"/>
        <n v="0.70699999999999996"/>
        <n v="0.55900000000000005"/>
        <n v="0.29699999999999999"/>
        <n v="0.58299999999999996"/>
        <n v="0.27100000000000002"/>
        <n v="0.497"/>
        <n v="0.215"/>
        <n v="0.27300000000000002"/>
        <n v="0.29299999999999998"/>
        <n v="0.66300000000000003"/>
        <n v="0.60099999999999998"/>
        <n v="0.67200000000000004"/>
        <n v="0.49"/>
        <n v="0.55400000000000005"/>
        <n v="0.371"/>
        <n v="0.48799999999999999"/>
        <n v="0.41"/>
        <n v="0.64700000000000002"/>
        <n v="0.57699999999999996"/>
        <n v="0.42599999999999999"/>
        <n v="0.64200000000000002"/>
        <n v="0.51900000000000002"/>
        <n v="0.29099999999999998"/>
        <n v="0.58099999999999996"/>
        <n v="0.44800000000000001"/>
        <n v="0.66200000000000003"/>
        <n v="0.57099999999999995"/>
        <n v="0.443"/>
        <n v="0.58899999999999997"/>
        <n v="0.45300000000000001"/>
        <n v="0.372"/>
        <n v="0.57499999999999996"/>
        <n v="0.69499999999999995"/>
        <n v="0.67300000000000004"/>
        <n v="0.69199999999999995"/>
        <n v="0.36499999999999999"/>
        <n v="0.313"/>
        <n v="0.49399999999999999"/>
        <n v="0.45100000000000001"/>
        <n v="0.66900000000000004"/>
        <n v="0.39400000000000002"/>
        <n v="0.24099999999999999"/>
        <n v="0.55300000000000005"/>
        <n v="0.20599999999999999"/>
        <n v="0.502"/>
        <n v="0.59399999999999997"/>
        <n v="0.26500000000000001"/>
        <n v="0.40799999999999997"/>
        <n v="0.34399999999999997"/>
        <n v="0.40500000000000003"/>
        <n v="0.70899999999999996"/>
        <n v="0.219"/>
        <n v="0.19400000000000001"/>
        <n v="0.39800000000000002"/>
        <n v="0.30299999999999999"/>
        <n v="0.316"/>
        <n v="0.33700000000000002"/>
        <n v="0.72499999999999998"/>
        <n v="0.315"/>
        <n v="0.7"/>
        <n v="0.46"/>
        <n v="0.56999999999999995"/>
        <n v="0.72"/>
        <n v="0.35899999999999999"/>
        <n v="0.503"/>
        <n v="0.222"/>
        <n v="0.67100000000000004"/>
        <n v="0.25600000000000001"/>
        <n v="0.58199999999999996"/>
        <n v="0.66800000000000004"/>
        <n v="0.61399999999999999"/>
        <n v="0.21299999999999999"/>
        <n v="0.69299999999999995"/>
        <n v="0.36899999999999999"/>
        <n v="0.72699999999999998"/>
        <n v="0.308"/>
        <n v="0.72199999999999998"/>
        <n v="0.251"/>
        <n v="0.39600000000000002"/>
        <n v="0.38200000000000001"/>
        <n v="0.53"/>
        <n v="0.628"/>
        <n v="0.52300000000000002"/>
        <n v="0.38700000000000001"/>
        <n v="0.70199999999999996"/>
        <n v="0.22900000000000001"/>
        <n v="0.33100000000000002"/>
        <n v="0.59599999999999997"/>
        <n v="0.51200000000000001"/>
        <n v="0.17899999999999999"/>
        <n v="0.621"/>
        <n v="0.67900000000000005"/>
        <n v="0.60899999999999999"/>
        <n v="0.41399999999999998"/>
        <n v="0.32100000000000001"/>
        <n v="0.70599999999999996"/>
        <n v="0.56599999999999995"/>
        <n v="0.45500000000000002"/>
        <n v="0.28699999999999998"/>
        <n v="0.60699999999999998"/>
        <n v="0.27400000000000002"/>
        <n v="0.35799999999999998"/>
        <n v="0.64300000000000002"/>
        <n v="0.69699999999999995"/>
        <n v="0.625"/>
        <n v="0.32600000000000001"/>
        <n v="0.28299999999999997"/>
        <n v="0.34200000000000003"/>
        <n v="0.61199999999999999"/>
        <n v="0.69099999999999995"/>
        <n v="0.24399999999999999"/>
        <n v="0.40100000000000002"/>
        <n v="0.42799999999999999"/>
        <n v="0.41899999999999998"/>
        <n v="0.60299999999999998"/>
        <n v="0.71399999999999997"/>
        <n v="0.39200000000000002"/>
        <n v="0.53700000000000003"/>
        <n v="0.34"/>
        <n v="0.57799999999999996"/>
        <n v="0.442"/>
        <n v="0.52800000000000002"/>
        <n v="0.623"/>
        <n v="0.67500000000000004"/>
        <n v="0.39900000000000002"/>
        <n v="0.27600000000000002"/>
        <n v="0.28499999999999998"/>
      </sharedItems>
    </cacheField>
  </cacheFields>
  <extLst>
    <ext xmlns:x14="http://schemas.microsoft.com/office/spreadsheetml/2009/9/main" uri="{725AE2AE-9491-48be-B2B4-4EB974FC3084}">
      <x14:pivotCacheDefinition pivotCacheId="1467960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0">
  <r>
    <n v="1000"/>
    <s v="Employee_1000"/>
    <x v="0"/>
    <x v="0"/>
    <x v="0"/>
    <s v="New York"/>
    <n v="328104.46000000002"/>
    <x v="0"/>
    <x v="0"/>
    <x v="0"/>
    <n v="2697.46"/>
    <n v="330801.92000000004"/>
    <n v="8.2213451167350779E-3"/>
    <n v="1.1379308861874409"/>
    <s v="Above Market"/>
  </r>
  <r>
    <n v="1001"/>
    <s v="Employee_1001"/>
    <x v="0"/>
    <x v="1"/>
    <x v="0"/>
    <s v="New York"/>
    <n v="274135.84999999998"/>
    <x v="1"/>
    <x v="0"/>
    <x v="1"/>
    <n v="0"/>
    <n v="274135.84999999998"/>
    <n v="0"/>
    <n v="0.95766885186433481"/>
    <s v="Market Aligned"/>
  </r>
  <r>
    <n v="1002"/>
    <s v="Employee_1002"/>
    <x v="1"/>
    <x v="2"/>
    <x v="1"/>
    <s v="Colorado"/>
    <n v="113238.44"/>
    <x v="0"/>
    <x v="0"/>
    <x v="1"/>
    <n v="0"/>
    <n v="113238.44"/>
    <n v="0"/>
    <n v="1.1241262314657829"/>
    <s v="Above Market"/>
  </r>
  <r>
    <n v="1003"/>
    <s v="Employee_1003"/>
    <x v="1"/>
    <x v="2"/>
    <x v="2"/>
    <s v="California"/>
    <n v="117615.15"/>
    <x v="1"/>
    <x v="0"/>
    <x v="0"/>
    <n v="9317.85"/>
    <n v="126933"/>
    <n v="7.922321231576035E-2"/>
    <n v="1.1675741500216954"/>
    <s v="Above Market"/>
  </r>
  <r>
    <n v="1004"/>
    <s v="Employee_1004"/>
    <x v="1"/>
    <x v="2"/>
    <x v="1"/>
    <s v="Colorado"/>
    <n v="108829.23"/>
    <x v="0"/>
    <x v="1"/>
    <x v="1"/>
    <n v="0"/>
    <n v="108829.23"/>
    <n v="0"/>
    <n v="1.0803556830456418"/>
    <s v="Market Aligned"/>
  </r>
  <r>
    <n v="1005"/>
    <s v="Employee_1005"/>
    <x v="1"/>
    <x v="2"/>
    <x v="1"/>
    <s v="Colorado"/>
    <n v="108829.32"/>
    <x v="1"/>
    <x v="0"/>
    <x v="0"/>
    <n v="5383.96"/>
    <n v="114213.28000000001"/>
    <n v="4.9471594603366073E-2"/>
    <n v="1.080356576482189"/>
    <s v="Market Aligned"/>
  </r>
  <r>
    <n v="1006"/>
    <s v="Employee_1006"/>
    <x v="1"/>
    <x v="2"/>
    <x v="2"/>
    <s v="California"/>
    <n v="117896.06"/>
    <x v="0"/>
    <x v="0"/>
    <x v="0"/>
    <n v="6532.73"/>
    <n v="124428.79"/>
    <n v="5.5410927218432909E-2"/>
    <n v="1.170362764026631"/>
    <s v="Above Market"/>
  </r>
  <r>
    <n v="1007"/>
    <s v="Employee_1007"/>
    <x v="1"/>
    <x v="2"/>
    <x v="1"/>
    <s v="Colorado"/>
    <n v="113837.17"/>
    <x v="0"/>
    <x v="0"/>
    <x v="1"/>
    <n v="0"/>
    <n v="113837.17"/>
    <n v="0"/>
    <n v="1.13006986773069"/>
    <s v="Above Market"/>
  </r>
  <r>
    <n v="1008"/>
    <s v="Employee_1008"/>
    <x v="1"/>
    <x v="2"/>
    <x v="1"/>
    <s v="Colorado"/>
    <n v="107652.63"/>
    <x v="0"/>
    <x v="1"/>
    <x v="0"/>
    <n v="15673.08"/>
    <n v="123325.71"/>
    <n v="0.14558938318552922"/>
    <n v="1.0686754892532986"/>
    <s v="Market Aligned"/>
  </r>
  <r>
    <n v="1009"/>
    <s v="Employee_1009"/>
    <x v="1"/>
    <x v="2"/>
    <x v="3"/>
    <s v="Illinois"/>
    <n v="112712.8"/>
    <x v="0"/>
    <x v="2"/>
    <x v="1"/>
    <n v="0"/>
    <n v="112712.8"/>
    <n v="0"/>
    <n v="1.1189081649478436"/>
    <s v="Above Market"/>
  </r>
  <r>
    <n v="1010"/>
    <s v="Employee_1010"/>
    <x v="1"/>
    <x v="2"/>
    <x v="4"/>
    <s v="California"/>
    <n v="107682.91"/>
    <x v="1"/>
    <x v="0"/>
    <x v="0"/>
    <n v="2435.0100000000002"/>
    <n v="110117.92"/>
    <n v="2.2612780430989469E-2"/>
    <n v="1.0689760810160318"/>
    <s v="Market Aligned"/>
  </r>
  <r>
    <n v="1011"/>
    <s v="Employee_1011"/>
    <x v="1"/>
    <x v="2"/>
    <x v="5"/>
    <s v="California"/>
    <n v="107671.35"/>
    <x v="0"/>
    <x v="2"/>
    <x v="0"/>
    <n v="16724.04"/>
    <n v="124395.39000000001"/>
    <n v="0.15532488447483941"/>
    <n v="1.0688613240550942"/>
    <s v="Market Aligned"/>
  </r>
  <r>
    <n v="1012"/>
    <s v="Employee_1012"/>
    <x v="1"/>
    <x v="2"/>
    <x v="6"/>
    <s v="Washington"/>
    <n v="111209.81"/>
    <x v="1"/>
    <x v="0"/>
    <x v="0"/>
    <n v="9125.7099999999991"/>
    <n v="120335.51999999999"/>
    <n v="8.2058498256583651E-2"/>
    <n v="1.1039878738820998"/>
    <s v="Above Market"/>
  </r>
  <r>
    <n v="1013"/>
    <s v="Employee_1013"/>
    <x v="1"/>
    <x v="2"/>
    <x v="5"/>
    <s v="California"/>
    <n v="100433.60000000001"/>
    <x v="2"/>
    <x v="0"/>
    <x v="1"/>
    <n v="0"/>
    <n v="100433.60000000001"/>
    <n v="0"/>
    <n v="0.99701165329142516"/>
    <s v="Market Aligned"/>
  </r>
  <r>
    <n v="1014"/>
    <s v="Employee_1014"/>
    <x v="1"/>
    <x v="2"/>
    <x v="1"/>
    <s v="Colorado"/>
    <n v="101375.41"/>
    <x v="1"/>
    <x v="0"/>
    <x v="1"/>
    <n v="0"/>
    <n v="101375.41"/>
    <n v="0"/>
    <n v="1.006361069673855"/>
    <s v="Market Aligned"/>
  </r>
  <r>
    <n v="1015"/>
    <s v="Employee_1015"/>
    <x v="1"/>
    <x v="2"/>
    <x v="1"/>
    <s v="Colorado"/>
    <n v="107188.56"/>
    <x v="0"/>
    <x v="0"/>
    <x v="1"/>
    <n v="0"/>
    <n v="107188.56"/>
    <n v="0"/>
    <n v="1.064068632604299"/>
    <s v="Market Aligned"/>
  </r>
  <r>
    <n v="1016"/>
    <s v="Employee_1016"/>
    <x v="1"/>
    <x v="2"/>
    <x v="1"/>
    <s v="Colorado"/>
    <n v="104935.84"/>
    <x v="0"/>
    <x v="0"/>
    <x v="0"/>
    <n v="12325.21"/>
    <n v="117261.04999999999"/>
    <n v="0.11745472280967112"/>
    <n v="1.0417057172890791"/>
    <s v="Market Aligned"/>
  </r>
  <r>
    <n v="1017"/>
    <s v="Employee_1017"/>
    <x v="1"/>
    <x v="2"/>
    <x v="5"/>
    <s v="California"/>
    <n v="111571.24"/>
    <x v="1"/>
    <x v="1"/>
    <x v="0"/>
    <n v="2703.39"/>
    <n v="114274.63"/>
    <n v="2.4230168993371409E-2"/>
    <n v="1.1075758157845024"/>
    <s v="Above Market"/>
  </r>
  <r>
    <n v="1018"/>
    <s v="Employee_1018"/>
    <x v="1"/>
    <x v="2"/>
    <x v="5"/>
    <s v="California"/>
    <n v="105459.88"/>
    <x v="0"/>
    <x v="1"/>
    <x v="1"/>
    <n v="0"/>
    <n v="105459.88"/>
    <n v="0"/>
    <n v="1.0469079004906257"/>
    <s v="Market Aligned"/>
  </r>
  <r>
    <n v="1019"/>
    <s v="Employee_1019"/>
    <x v="1"/>
    <x v="2"/>
    <x v="2"/>
    <s v="California"/>
    <n v="102938.48"/>
    <x v="0"/>
    <x v="2"/>
    <x v="1"/>
    <n v="0"/>
    <n v="102938.48"/>
    <n v="0"/>
    <n v="1.0218777792701477"/>
    <s v="Market Aligned"/>
  </r>
  <r>
    <n v="1020"/>
    <s v="Employee_1020"/>
    <x v="1"/>
    <x v="2"/>
    <x v="5"/>
    <s v="California"/>
    <n v="117328.24"/>
    <x v="1"/>
    <x v="0"/>
    <x v="1"/>
    <n v="0"/>
    <n v="117328.24"/>
    <n v="0"/>
    <n v="1.1647259735802871"/>
    <s v="Above Market"/>
  </r>
  <r>
    <n v="1021"/>
    <s v="Employee_1021"/>
    <x v="1"/>
    <x v="2"/>
    <x v="1"/>
    <s v="Colorado"/>
    <n v="108871.12"/>
    <x v="1"/>
    <x v="0"/>
    <x v="0"/>
    <n v="7409.82"/>
    <n v="116280.94"/>
    <n v="6.8060473705056038E-2"/>
    <n v="1.0807715281229502"/>
    <s v="Market Aligned"/>
  </r>
  <r>
    <n v="1022"/>
    <s v="Employee_1022"/>
    <x v="1"/>
    <x v="2"/>
    <x v="1"/>
    <s v="Colorado"/>
    <n v="110337.64"/>
    <x v="1"/>
    <x v="2"/>
    <x v="1"/>
    <n v="0"/>
    <n v="110337.64"/>
    <n v="0"/>
    <n v="1.095329778845666"/>
    <s v="Market Aligned"/>
  </r>
  <r>
    <n v="1023"/>
    <s v="Employee_1023"/>
    <x v="1"/>
    <x v="2"/>
    <x v="5"/>
    <s v="California"/>
    <n v="102876.26"/>
    <x v="0"/>
    <x v="0"/>
    <x v="1"/>
    <n v="0"/>
    <n v="102876.26"/>
    <n v="0"/>
    <n v="1.0212601168039233"/>
    <s v="Market Aligned"/>
  </r>
  <r>
    <n v="1024"/>
    <s v="Employee_1024"/>
    <x v="1"/>
    <x v="2"/>
    <x v="1"/>
    <s v="Colorado"/>
    <n v="107278.09"/>
    <x v="1"/>
    <x v="0"/>
    <x v="1"/>
    <n v="0"/>
    <n v="107278.09"/>
    <n v="0"/>
    <n v="1.0649574034272027"/>
    <s v="Market Aligned"/>
  </r>
  <r>
    <n v="1025"/>
    <s v="Employee_1025"/>
    <x v="1"/>
    <x v="2"/>
    <x v="7"/>
    <s v="California"/>
    <n v="110554.61"/>
    <x v="0"/>
    <x v="0"/>
    <x v="1"/>
    <n v="0"/>
    <n v="110554.61"/>
    <n v="0"/>
    <n v="1.0974836558192549"/>
    <s v="Market Aligned"/>
  </r>
  <r>
    <n v="1026"/>
    <s v="Employee_1026"/>
    <x v="1"/>
    <x v="2"/>
    <x v="1"/>
    <s v="Colorado"/>
    <n v="104245.03"/>
    <x v="0"/>
    <x v="3"/>
    <x v="0"/>
    <n v="2704.32"/>
    <n v="106949.35"/>
    <n v="2.5941956177671015E-2"/>
    <n v="1.0348479961657673"/>
    <s v="Market Aligned"/>
  </r>
  <r>
    <n v="1027"/>
    <s v="Employee_1027"/>
    <x v="1"/>
    <x v="2"/>
    <x v="6"/>
    <s v="Washington"/>
    <n v="111878.49"/>
    <x v="1"/>
    <x v="0"/>
    <x v="1"/>
    <n v="0"/>
    <n v="111878.49"/>
    <n v="0"/>
    <n v="1.1106259088855541"/>
    <s v="Above Market"/>
  </r>
  <r>
    <n v="1028"/>
    <s v="Employee_1028"/>
    <x v="1"/>
    <x v="2"/>
    <x v="1"/>
    <s v="Colorado"/>
    <n v="106996.81"/>
    <x v="0"/>
    <x v="0"/>
    <x v="1"/>
    <n v="0"/>
    <n v="106996.81"/>
    <n v="0"/>
    <n v="1.0621651164053514"/>
    <s v="Market Aligned"/>
  </r>
  <r>
    <n v="1029"/>
    <s v="Employee_1029"/>
    <x v="1"/>
    <x v="2"/>
    <x v="1"/>
    <s v="Colorado"/>
    <n v="108541.53"/>
    <x v="0"/>
    <x v="3"/>
    <x v="1"/>
    <n v="0"/>
    <n v="108541.53"/>
    <n v="0"/>
    <n v="1.0774996642167642"/>
    <s v="Market Aligned"/>
  </r>
  <r>
    <n v="1030"/>
    <s v="Employee_1030"/>
    <x v="1"/>
    <x v="2"/>
    <x v="2"/>
    <s v="California"/>
    <n v="106991.47"/>
    <x v="0"/>
    <x v="0"/>
    <x v="1"/>
    <n v="0"/>
    <n v="106991.47"/>
    <n v="0"/>
    <n v="1.0621121058368903"/>
    <s v="Market Aligned"/>
  </r>
  <r>
    <n v="1031"/>
    <s v="Employee_1031"/>
    <x v="1"/>
    <x v="2"/>
    <x v="5"/>
    <s v="California"/>
    <n v="119261.39"/>
    <x v="1"/>
    <x v="0"/>
    <x v="1"/>
    <n v="0"/>
    <n v="119261.39"/>
    <n v="0"/>
    <n v="1.1839164942582308"/>
    <s v="Above Market"/>
  </r>
  <r>
    <n v="1032"/>
    <s v="Employee_1032"/>
    <x v="1"/>
    <x v="2"/>
    <x v="1"/>
    <s v="Colorado"/>
    <n v="109932.51"/>
    <x v="1"/>
    <x v="0"/>
    <x v="1"/>
    <n v="0"/>
    <n v="109932.51"/>
    <n v="0"/>
    <n v="1.0913080238642856"/>
    <s v="Market Aligned"/>
  </r>
  <r>
    <n v="1033"/>
    <s v="Employee_1033"/>
    <x v="1"/>
    <x v="2"/>
    <x v="1"/>
    <s v="Colorado"/>
    <n v="104711.45"/>
    <x v="1"/>
    <x v="0"/>
    <x v="0"/>
    <n v="19269.330000000002"/>
    <n v="123980.78"/>
    <n v="0.18402314169080844"/>
    <n v="1.0394781814357188"/>
    <s v="Market Aligned"/>
  </r>
  <r>
    <n v="1034"/>
    <s v="Employee_1034"/>
    <x v="1"/>
    <x v="2"/>
    <x v="1"/>
    <s v="Colorado"/>
    <n v="114112.72"/>
    <x v="1"/>
    <x v="3"/>
    <x v="0"/>
    <n v="16337.97"/>
    <n v="130450.69"/>
    <n v="0.14317395992313564"/>
    <n v="1.1328052726257096"/>
    <s v="Above Market"/>
  </r>
  <r>
    <n v="1035"/>
    <s v="Employee_1035"/>
    <x v="1"/>
    <x v="2"/>
    <x v="5"/>
    <s v="California"/>
    <n v="103895.78"/>
    <x v="0"/>
    <x v="0"/>
    <x v="1"/>
    <n v="0"/>
    <n v="103895.78"/>
    <n v="0"/>
    <n v="1.0313809660094051"/>
    <s v="Market Aligned"/>
  </r>
  <r>
    <n v="1036"/>
    <s v="Employee_1036"/>
    <x v="1"/>
    <x v="2"/>
    <x v="5"/>
    <s v="California"/>
    <n v="111044.32"/>
    <x v="0"/>
    <x v="0"/>
    <x v="1"/>
    <n v="0"/>
    <n v="111044.32"/>
    <n v="0"/>
    <n v="1.1023450426134489"/>
    <s v="Above Market"/>
  </r>
  <r>
    <n v="1037"/>
    <s v="Employee_1037"/>
    <x v="1"/>
    <x v="2"/>
    <x v="5"/>
    <s v="California"/>
    <n v="100201.65"/>
    <x v="0"/>
    <x v="1"/>
    <x v="1"/>
    <n v="0"/>
    <n v="100201.65"/>
    <n v="0"/>
    <n v="0.99470906876810872"/>
    <s v="Market Aligned"/>
  </r>
  <r>
    <n v="1038"/>
    <s v="Employee_1038"/>
    <x v="1"/>
    <x v="2"/>
    <x v="5"/>
    <s v="California"/>
    <n v="103359.07"/>
    <x v="0"/>
    <x v="1"/>
    <x v="0"/>
    <n v="9733.02"/>
    <n v="113092.09000000001"/>
    <n v="9.4167062455186565E-2"/>
    <n v="1.0260530067961733"/>
    <s v="Market Aligned"/>
  </r>
  <r>
    <n v="1039"/>
    <s v="Employee_1039"/>
    <x v="1"/>
    <x v="2"/>
    <x v="8"/>
    <s v="Texas"/>
    <n v="110984.31"/>
    <x v="1"/>
    <x v="1"/>
    <x v="1"/>
    <n v="0"/>
    <n v="110984.31"/>
    <n v="0"/>
    <n v="1.1017493189779919"/>
    <s v="Above Market"/>
  </r>
  <r>
    <n v="1040"/>
    <s v="Employee_1040"/>
    <x v="1"/>
    <x v="2"/>
    <x v="1"/>
    <s v="Colorado"/>
    <n v="113692.33"/>
    <x v="1"/>
    <x v="0"/>
    <x v="1"/>
    <n v="0"/>
    <n v="113692.33"/>
    <n v="0"/>
    <n v="1.1286320305142332"/>
    <s v="Above Market"/>
  </r>
  <r>
    <n v="1041"/>
    <s v="Employee_1041"/>
    <x v="1"/>
    <x v="2"/>
    <x v="1"/>
    <s v="Colorado"/>
    <n v="110856.84"/>
    <x v="0"/>
    <x v="0"/>
    <x v="0"/>
    <n v="5248.45"/>
    <n v="116105.29"/>
    <n v="4.7344394806851792E-2"/>
    <n v="1.1004839150151242"/>
    <s v="Above Market"/>
  </r>
  <r>
    <n v="1042"/>
    <s v="Employee_1042"/>
    <x v="1"/>
    <x v="2"/>
    <x v="1"/>
    <s v="Colorado"/>
    <n v="109421.75999999999"/>
    <x v="0"/>
    <x v="4"/>
    <x v="1"/>
    <n v="0"/>
    <n v="109421.75999999999"/>
    <n v="0"/>
    <n v="1.0862377714595268"/>
    <s v="Market Aligned"/>
  </r>
  <r>
    <n v="1043"/>
    <s v="Employee_1043"/>
    <x v="1"/>
    <x v="2"/>
    <x v="3"/>
    <s v="Illinois"/>
    <n v="108494.48"/>
    <x v="0"/>
    <x v="3"/>
    <x v="0"/>
    <n v="18735.650000000001"/>
    <n v="127230.13"/>
    <n v="0.17268758742380261"/>
    <n v="1.0770325954440889"/>
    <s v="Market Aligned"/>
  </r>
  <r>
    <n v="1044"/>
    <s v="Employee_1044"/>
    <x v="1"/>
    <x v="2"/>
    <x v="7"/>
    <s v="California"/>
    <n v="102607.39"/>
    <x v="0"/>
    <x v="0"/>
    <x v="0"/>
    <n v="7547.34"/>
    <n v="110154.73"/>
    <n v="7.3555520708596139E-2"/>
    <n v="1.0185910247548435"/>
    <s v="Market Aligned"/>
  </r>
  <r>
    <n v="1045"/>
    <s v="Employee_1045"/>
    <x v="1"/>
    <x v="2"/>
    <x v="1"/>
    <s v="Colorado"/>
    <n v="106400.78"/>
    <x v="1"/>
    <x v="0"/>
    <x v="1"/>
    <n v="0"/>
    <n v="106400.78"/>
    <n v="0"/>
    <n v="1.0562482832368569"/>
    <s v="Market Aligned"/>
  </r>
  <r>
    <n v="1046"/>
    <s v="Employee_1046"/>
    <x v="1"/>
    <x v="2"/>
    <x v="1"/>
    <s v="Colorado"/>
    <n v="107696.81"/>
    <x v="0"/>
    <x v="0"/>
    <x v="1"/>
    <n v="0"/>
    <n v="107696.81"/>
    <n v="0"/>
    <n v="1.0691140673271942"/>
    <s v="Market Aligned"/>
  </r>
  <r>
    <n v="1047"/>
    <s v="Employee_1047"/>
    <x v="1"/>
    <x v="2"/>
    <x v="1"/>
    <s v="Colorado"/>
    <n v="115285.61"/>
    <x v="0"/>
    <x v="1"/>
    <x v="1"/>
    <n v="0"/>
    <n v="115285.61"/>
    <n v="0"/>
    <n v="1.1444486369781672"/>
    <s v="Above Market"/>
  </r>
  <r>
    <n v="1048"/>
    <s v="Employee_1048"/>
    <x v="1"/>
    <x v="2"/>
    <x v="1"/>
    <s v="Colorado"/>
    <n v="111718.09"/>
    <x v="1"/>
    <x v="0"/>
    <x v="1"/>
    <n v="0"/>
    <n v="111718.09"/>
    <n v="0"/>
    <n v="1.1090336064171773"/>
    <s v="Above Market"/>
  </r>
  <r>
    <n v="1049"/>
    <s v="Employee_1049"/>
    <x v="1"/>
    <x v="2"/>
    <x v="1"/>
    <s v="Colorado"/>
    <n v="101184.8"/>
    <x v="0"/>
    <x v="0"/>
    <x v="1"/>
    <n v="0"/>
    <n v="101184.8"/>
    <n v="0"/>
    <n v="1.004468870337837"/>
    <s v="Market Aligned"/>
  </r>
  <r>
    <n v="1050"/>
    <s v="Employee_1050"/>
    <x v="1"/>
    <x v="2"/>
    <x v="1"/>
    <s v="Colorado"/>
    <n v="111620.42"/>
    <x v="1"/>
    <x v="0"/>
    <x v="1"/>
    <n v="0"/>
    <n v="111620.42"/>
    <n v="0"/>
    <n v="1.1080640292221253"/>
    <s v="Above Market"/>
  </r>
  <r>
    <n v="1051"/>
    <s v="Employee_1051"/>
    <x v="1"/>
    <x v="2"/>
    <x v="1"/>
    <s v="Colorado"/>
    <n v="108074.59"/>
    <x v="0"/>
    <x v="2"/>
    <x v="1"/>
    <n v="0"/>
    <n v="108074.59"/>
    <n v="0"/>
    <n v="1.0728643168689853"/>
    <s v="Market Aligned"/>
  </r>
  <r>
    <n v="1052"/>
    <s v="Employee_1052"/>
    <x v="1"/>
    <x v="2"/>
    <x v="8"/>
    <s v="Texas"/>
    <n v="106615.39"/>
    <x v="1"/>
    <x v="3"/>
    <x v="1"/>
    <n v="0"/>
    <n v="106615.39"/>
    <n v="0"/>
    <n v="1.0583787323187666"/>
    <s v="Market Aligned"/>
  </r>
  <r>
    <n v="1053"/>
    <s v="Employee_1053"/>
    <x v="1"/>
    <x v="2"/>
    <x v="1"/>
    <s v="Colorado"/>
    <n v="113058.38"/>
    <x v="2"/>
    <x v="0"/>
    <x v="0"/>
    <n v="4058.7"/>
    <n v="117117.08"/>
    <n v="3.5899152278672311E-2"/>
    <n v="1.1223387627472301"/>
    <s v="Above Market"/>
  </r>
  <r>
    <n v="1054"/>
    <s v="Employee_1054"/>
    <x v="1"/>
    <x v="2"/>
    <x v="1"/>
    <s v="Colorado"/>
    <n v="115155"/>
    <x v="1"/>
    <x v="3"/>
    <x v="1"/>
    <n v="0"/>
    <n v="115155"/>
    <n v="0"/>
    <n v="1.1431520620068789"/>
    <s v="Above Market"/>
  </r>
  <r>
    <n v="1055"/>
    <s v="Employee_1055"/>
    <x v="1"/>
    <x v="2"/>
    <x v="1"/>
    <s v="Colorado"/>
    <n v="114656.4"/>
    <x v="0"/>
    <x v="4"/>
    <x v="0"/>
    <n v="11700.12"/>
    <n v="126356.51999999999"/>
    <n v="0.10204506682575069"/>
    <n v="1.1382024235359776"/>
    <s v="Above Market"/>
  </r>
  <r>
    <n v="1056"/>
    <s v="Employee_1056"/>
    <x v="1"/>
    <x v="2"/>
    <x v="1"/>
    <s v="Colorado"/>
    <n v="105803.91"/>
    <x v="1"/>
    <x v="0"/>
    <x v="0"/>
    <n v="18931.71"/>
    <n v="124735.62"/>
    <n v="0.17893204513897454"/>
    <n v="1.0503231113272566"/>
    <s v="Market Aligned"/>
  </r>
  <r>
    <n v="1057"/>
    <s v="Employee_1057"/>
    <x v="1"/>
    <x v="2"/>
    <x v="1"/>
    <s v="Colorado"/>
    <n v="108453.94"/>
    <x v="0"/>
    <x v="0"/>
    <x v="1"/>
    <n v="0"/>
    <n v="108453.94"/>
    <n v="0"/>
    <n v="1.076630151914987"/>
    <s v="Market Aligned"/>
  </r>
  <r>
    <n v="1058"/>
    <s v="Employee_1058"/>
    <x v="1"/>
    <x v="2"/>
    <x v="1"/>
    <s v="Colorado"/>
    <n v="111656.32000000001"/>
    <x v="0"/>
    <x v="0"/>
    <x v="1"/>
    <n v="0"/>
    <n v="111656.32000000001"/>
    <n v="0"/>
    <n v="1.1084204111336886"/>
    <s v="Above Market"/>
  </r>
  <r>
    <n v="1059"/>
    <s v="Employee_1059"/>
    <x v="1"/>
    <x v="2"/>
    <x v="1"/>
    <s v="Colorado"/>
    <n v="114877.73"/>
    <x v="0"/>
    <x v="3"/>
    <x v="1"/>
    <n v="0"/>
    <n v="114877.73"/>
    <n v="0"/>
    <n v="1.1403995825467368"/>
    <s v="Above Market"/>
  </r>
  <r>
    <n v="1060"/>
    <s v="Employee_1060"/>
    <x v="1"/>
    <x v="2"/>
    <x v="5"/>
    <s v="California"/>
    <n v="107604.13"/>
    <x v="0"/>
    <x v="0"/>
    <x v="1"/>
    <n v="0"/>
    <n v="107604.13"/>
    <n v="0"/>
    <n v="1.0681940262251421"/>
    <s v="Market Aligned"/>
  </r>
  <r>
    <n v="1061"/>
    <s v="Employee_1061"/>
    <x v="1"/>
    <x v="2"/>
    <x v="2"/>
    <s v="California"/>
    <n v="109071.71"/>
    <x v="1"/>
    <x v="2"/>
    <x v="1"/>
    <n v="0"/>
    <n v="109071.71"/>
    <n v="0"/>
    <n v="1.0827627996449682"/>
    <s v="Market Aligned"/>
  </r>
  <r>
    <n v="1062"/>
    <s v="Employee_1062"/>
    <x v="1"/>
    <x v="2"/>
    <x v="5"/>
    <s v="California"/>
    <n v="104468.33"/>
    <x v="1"/>
    <x v="3"/>
    <x v="0"/>
    <n v="1072.78"/>
    <n v="105541.11"/>
    <n v="1.0268949450996297E-2"/>
    <n v="1.0370647115098353"/>
    <s v="Market Aligned"/>
  </r>
  <r>
    <n v="1063"/>
    <s v="Employee_1063"/>
    <x v="1"/>
    <x v="2"/>
    <x v="6"/>
    <s v="Washington"/>
    <n v="104018.97"/>
    <x v="1"/>
    <x v="0"/>
    <x v="0"/>
    <n v="5524.37"/>
    <n v="109543.34"/>
    <n v="5.3109254975318446E-2"/>
    <n v="1.032603882100922"/>
    <s v="Market Aligned"/>
  </r>
  <r>
    <n v="1064"/>
    <s v="Employee_1064"/>
    <x v="1"/>
    <x v="2"/>
    <x v="1"/>
    <s v="Colorado"/>
    <n v="114062.63"/>
    <x v="1"/>
    <x v="1"/>
    <x v="0"/>
    <n v="18830.509999999998"/>
    <n v="132893.14000000001"/>
    <n v="0.16508921458325129"/>
    <n v="1.1323080255518883"/>
    <s v="Above Market"/>
  </r>
  <r>
    <n v="1065"/>
    <s v="Employee_1065"/>
    <x v="1"/>
    <x v="2"/>
    <x v="1"/>
    <s v="Colorado"/>
    <n v="116781.2"/>
    <x v="1"/>
    <x v="0"/>
    <x v="1"/>
    <n v="0"/>
    <n v="116781.2"/>
    <n v="0"/>
    <n v="1.1592954677055942"/>
    <s v="Above Market"/>
  </r>
  <r>
    <n v="1066"/>
    <s v="Employee_1066"/>
    <x v="1"/>
    <x v="2"/>
    <x v="6"/>
    <s v="Washington"/>
    <n v="109639.95"/>
    <x v="0"/>
    <x v="0"/>
    <x v="0"/>
    <n v="4250.63"/>
    <n v="113890.58"/>
    <n v="3.8768988858531951E-2"/>
    <n v="1.0884037594618652"/>
    <s v="Market Aligned"/>
  </r>
  <r>
    <n v="1067"/>
    <s v="Employee_1067"/>
    <x v="1"/>
    <x v="2"/>
    <x v="3"/>
    <s v="Illinois"/>
    <n v="115017.66"/>
    <x v="0"/>
    <x v="2"/>
    <x v="1"/>
    <n v="0"/>
    <n v="115017.66"/>
    <n v="0"/>
    <n v="1.1417886778360133"/>
    <s v="Above Market"/>
  </r>
  <r>
    <n v="1068"/>
    <s v="Employee_1068"/>
    <x v="1"/>
    <x v="2"/>
    <x v="5"/>
    <s v="California"/>
    <n v="111808.18"/>
    <x v="1"/>
    <x v="3"/>
    <x v="1"/>
    <n v="0"/>
    <n v="111808.18"/>
    <n v="0"/>
    <n v="1.1099279364008185"/>
    <s v="Above Market"/>
  </r>
  <r>
    <n v="1069"/>
    <s v="Employee_1069"/>
    <x v="1"/>
    <x v="2"/>
    <x v="7"/>
    <s v="California"/>
    <n v="106774.39999999999"/>
    <x v="0"/>
    <x v="0"/>
    <x v="0"/>
    <n v="3151.63"/>
    <n v="109926.03"/>
    <n v="2.9516719363442925E-2"/>
    <n v="1.0599572361560268"/>
    <s v="Market Aligned"/>
  </r>
  <r>
    <n v="1070"/>
    <s v="Employee_1070"/>
    <x v="1"/>
    <x v="2"/>
    <x v="1"/>
    <s v="Colorado"/>
    <n v="111806.98"/>
    <x v="1"/>
    <x v="1"/>
    <x v="1"/>
    <n v="0"/>
    <n v="111806.98"/>
    <n v="0"/>
    <n v="1.109916023913524"/>
    <s v="Above Market"/>
  </r>
  <r>
    <n v="1071"/>
    <s v="Employee_1071"/>
    <x v="1"/>
    <x v="2"/>
    <x v="1"/>
    <s v="Colorado"/>
    <n v="117690.18"/>
    <x v="0"/>
    <x v="1"/>
    <x v="1"/>
    <n v="0"/>
    <n v="117690.18"/>
    <n v="0"/>
    <n v="1.1683189782897896"/>
    <s v="Above Market"/>
  </r>
  <r>
    <n v="1072"/>
    <s v="Employee_1072"/>
    <x v="1"/>
    <x v="2"/>
    <x v="2"/>
    <s v="California"/>
    <n v="109820.87"/>
    <x v="0"/>
    <x v="0"/>
    <x v="0"/>
    <n v="11833.56"/>
    <n v="121654.43"/>
    <n v="0.10775328951591806"/>
    <n v="1.0901997654629791"/>
    <s v="Market Aligned"/>
  </r>
  <r>
    <n v="1073"/>
    <s v="Employee_1073"/>
    <x v="1"/>
    <x v="2"/>
    <x v="5"/>
    <s v="California"/>
    <n v="117823.22"/>
    <x v="0"/>
    <x v="4"/>
    <x v="1"/>
    <n v="0"/>
    <n v="117823.22"/>
    <n v="0"/>
    <n v="1.1696396760478496"/>
    <s v="Above Market"/>
  </r>
  <r>
    <n v="1074"/>
    <s v="Employee_1074"/>
    <x v="1"/>
    <x v="2"/>
    <x v="1"/>
    <s v="Colorado"/>
    <n v="96901.27"/>
    <x v="0"/>
    <x v="0"/>
    <x v="1"/>
    <n v="0"/>
    <n v="96901.27"/>
    <n v="0"/>
    <n v="0.96194595642034919"/>
    <s v="Market Aligned"/>
  </r>
  <r>
    <n v="1075"/>
    <s v="Employee_1075"/>
    <x v="1"/>
    <x v="2"/>
    <x v="1"/>
    <s v="Colorado"/>
    <n v="114109.51"/>
    <x v="0"/>
    <x v="0"/>
    <x v="1"/>
    <n v="0"/>
    <n v="114109.51"/>
    <n v="0"/>
    <n v="1.1327734067221966"/>
    <s v="Above Market"/>
  </r>
  <r>
    <n v="1076"/>
    <s v="Employee_1076"/>
    <x v="1"/>
    <x v="2"/>
    <x v="7"/>
    <s v="California"/>
    <n v="110435.24"/>
    <x v="1"/>
    <x v="0"/>
    <x v="1"/>
    <n v="0"/>
    <n v="110435.24"/>
    <n v="0"/>
    <n v="1.0962986611456258"/>
    <s v="Market Aligned"/>
  </r>
  <r>
    <n v="1077"/>
    <s v="Employee_1077"/>
    <x v="1"/>
    <x v="2"/>
    <x v="1"/>
    <s v="Colorado"/>
    <n v="108504.96000000001"/>
    <x v="0"/>
    <x v="1"/>
    <x v="1"/>
    <n v="0"/>
    <n v="108504.96000000001"/>
    <n v="0"/>
    <n v="1.0771366311664619"/>
    <s v="Market Aligned"/>
  </r>
  <r>
    <n v="1078"/>
    <s v="Employee_1078"/>
    <x v="1"/>
    <x v="2"/>
    <x v="8"/>
    <s v="Texas"/>
    <n v="110458.8"/>
    <x v="1"/>
    <x v="2"/>
    <x v="1"/>
    <n v="0"/>
    <n v="110458.8"/>
    <n v="0"/>
    <n v="1.0965325429795096"/>
    <s v="Market Aligned"/>
  </r>
  <r>
    <n v="1079"/>
    <s v="Employee_1079"/>
    <x v="1"/>
    <x v="2"/>
    <x v="1"/>
    <s v="Colorado"/>
    <n v="100062.16"/>
    <x v="0"/>
    <x v="0"/>
    <x v="0"/>
    <n v="17375.03"/>
    <n v="117437.19"/>
    <n v="0.17364236390659565"/>
    <n v="0.99332434139084047"/>
    <s v="Market Aligned"/>
  </r>
  <r>
    <n v="1080"/>
    <s v="Employee_1080"/>
    <x v="1"/>
    <x v="2"/>
    <x v="5"/>
    <s v="California"/>
    <n v="108901.64"/>
    <x v="0"/>
    <x v="0"/>
    <x v="1"/>
    <n v="0"/>
    <n v="108901.64"/>
    <n v="0"/>
    <n v="1.0810745023831427"/>
    <s v="Market Aligned"/>
  </r>
  <r>
    <n v="1081"/>
    <s v="Employee_1081"/>
    <x v="1"/>
    <x v="2"/>
    <x v="6"/>
    <s v="Washington"/>
    <n v="111785.56"/>
    <x v="0"/>
    <x v="2"/>
    <x v="1"/>
    <n v="0"/>
    <n v="111785.56"/>
    <n v="0"/>
    <n v="1.1097033860153156"/>
    <s v="Above Market"/>
  </r>
  <r>
    <n v="1082"/>
    <s v="Employee_1082"/>
    <x v="1"/>
    <x v="2"/>
    <x v="4"/>
    <s v="California"/>
    <n v="117389.47"/>
    <x v="1"/>
    <x v="0"/>
    <x v="0"/>
    <n v="10065.09"/>
    <n v="127454.56"/>
    <n v="8.5740995337997519E-2"/>
    <n v="1.1653338082444935"/>
    <s v="Above Market"/>
  </r>
  <r>
    <n v="1083"/>
    <s v="Employee_1083"/>
    <x v="1"/>
    <x v="2"/>
    <x v="1"/>
    <s v="Colorado"/>
    <n v="107408.65"/>
    <x v="0"/>
    <x v="1"/>
    <x v="1"/>
    <n v="0"/>
    <n v="107408.65"/>
    <n v="0"/>
    <n v="1.0662534820448537"/>
    <s v="Market Aligned"/>
  </r>
  <r>
    <n v="1084"/>
    <s v="Employee_1084"/>
    <x v="1"/>
    <x v="2"/>
    <x v="1"/>
    <s v="Colorado"/>
    <n v="105957.53"/>
    <x v="1"/>
    <x v="3"/>
    <x v="1"/>
    <n v="0"/>
    <n v="105957.53"/>
    <n v="0"/>
    <n v="1.0518481082424187"/>
    <s v="Market Aligned"/>
  </r>
  <r>
    <n v="1085"/>
    <s v="Employee_1085"/>
    <x v="1"/>
    <x v="2"/>
    <x v="6"/>
    <s v="Washington"/>
    <n v="107491.21"/>
    <x v="0"/>
    <x v="0"/>
    <x v="1"/>
    <n v="0"/>
    <n v="107491.21"/>
    <n v="0"/>
    <n v="1.0670730611707215"/>
    <s v="Market Aligned"/>
  </r>
  <r>
    <n v="1086"/>
    <s v="Employee_1086"/>
    <x v="1"/>
    <x v="2"/>
    <x v="1"/>
    <s v="Colorado"/>
    <n v="114577.01"/>
    <x v="1"/>
    <x v="4"/>
    <x v="1"/>
    <n v="0"/>
    <n v="114577.01"/>
    <n v="0"/>
    <n v="1.1374143132307131"/>
    <s v="Above Market"/>
  </r>
  <r>
    <n v="1087"/>
    <s v="Employee_1087"/>
    <x v="1"/>
    <x v="2"/>
    <x v="1"/>
    <s v="Colorado"/>
    <n v="111643.76"/>
    <x v="0"/>
    <x v="0"/>
    <x v="1"/>
    <n v="0"/>
    <n v="111643.76"/>
    <n v="0"/>
    <n v="1.1082957271000051"/>
    <s v="Above Market"/>
  </r>
  <r>
    <n v="1088"/>
    <s v="Employee_1088"/>
    <x v="1"/>
    <x v="2"/>
    <x v="1"/>
    <s v="Colorado"/>
    <n v="107351.2"/>
    <x v="1"/>
    <x v="4"/>
    <x v="1"/>
    <n v="0"/>
    <n v="107351.2"/>
    <n v="0"/>
    <n v="1.0656831717156254"/>
    <s v="Market Aligned"/>
  </r>
  <r>
    <n v="1089"/>
    <s v="Employee_1089"/>
    <x v="1"/>
    <x v="2"/>
    <x v="1"/>
    <s v="Colorado"/>
    <n v="112566.34"/>
    <x v="1"/>
    <x v="2"/>
    <x v="1"/>
    <n v="0"/>
    <n v="112566.34"/>
    <n v="0"/>
    <n v="1.117454245873539"/>
    <s v="Above Market"/>
  </r>
  <r>
    <n v="1090"/>
    <s v="Employee_1090"/>
    <x v="1"/>
    <x v="2"/>
    <x v="8"/>
    <s v="Texas"/>
    <n v="110485.39"/>
    <x v="1"/>
    <x v="2"/>
    <x v="1"/>
    <n v="0"/>
    <n v="110485.39"/>
    <n v="0"/>
    <n v="1.0967965038438121"/>
    <s v="Market Aligned"/>
  </r>
  <r>
    <n v="1091"/>
    <s v="Employee_1091"/>
    <x v="1"/>
    <x v="2"/>
    <x v="7"/>
    <s v="California"/>
    <n v="114843.22"/>
    <x v="0"/>
    <x v="0"/>
    <x v="1"/>
    <n v="0"/>
    <n v="114843.22"/>
    <n v="0"/>
    <n v="1.1400569992662901"/>
    <s v="Above Market"/>
  </r>
  <r>
    <n v="1092"/>
    <s v="Employee_1092"/>
    <x v="1"/>
    <x v="2"/>
    <x v="1"/>
    <s v="Colorado"/>
    <n v="106489.73"/>
    <x v="0"/>
    <x v="1"/>
    <x v="1"/>
    <n v="0"/>
    <n v="106489.73"/>
    <n v="0"/>
    <n v="1.0571312963575683"/>
    <s v="Market Aligned"/>
  </r>
  <r>
    <n v="1093"/>
    <s v="Employee_1093"/>
    <x v="1"/>
    <x v="2"/>
    <x v="3"/>
    <s v="Illinois"/>
    <n v="108361.69"/>
    <x v="0"/>
    <x v="0"/>
    <x v="1"/>
    <n v="0"/>
    <n v="108361.69"/>
    <n v="0"/>
    <n v="1.0757143794542154"/>
    <s v="Market Aligned"/>
  </r>
  <r>
    <n v="1094"/>
    <s v="Employee_1094"/>
    <x v="1"/>
    <x v="2"/>
    <x v="6"/>
    <s v="Washington"/>
    <n v="108039.46"/>
    <x v="1"/>
    <x v="0"/>
    <x v="1"/>
    <n v="0"/>
    <n v="108039.46"/>
    <n v="0"/>
    <n v="1.0725155788034364"/>
    <s v="Market Aligned"/>
  </r>
  <r>
    <n v="1095"/>
    <s v="Employee_1095"/>
    <x v="1"/>
    <x v="2"/>
    <x v="3"/>
    <s v="Illinois"/>
    <n v="102682.43"/>
    <x v="1"/>
    <x v="0"/>
    <x v="1"/>
    <n v="0"/>
    <n v="102682.43"/>
    <n v="0"/>
    <n v="1.0193359522936649"/>
    <s v="Market Aligned"/>
  </r>
  <r>
    <n v="1096"/>
    <s v="Employee_1096"/>
    <x v="1"/>
    <x v="2"/>
    <x v="3"/>
    <s v="Illinois"/>
    <n v="111480.6"/>
    <x v="1"/>
    <x v="0"/>
    <x v="1"/>
    <n v="0"/>
    <n v="111480.6"/>
    <n v="0"/>
    <n v="1.106676025910851"/>
    <s v="Above Market"/>
  </r>
  <r>
    <n v="1097"/>
    <s v="Employee_1097"/>
    <x v="1"/>
    <x v="2"/>
    <x v="1"/>
    <s v="Colorado"/>
    <n v="111305.28"/>
    <x v="0"/>
    <x v="0"/>
    <x v="0"/>
    <n v="19896.72"/>
    <n v="131202"/>
    <n v="0.17875809665094056"/>
    <n v="1.1049356115171118"/>
    <s v="Above Market"/>
  </r>
  <r>
    <n v="1098"/>
    <s v="Employee_1098"/>
    <x v="1"/>
    <x v="2"/>
    <x v="8"/>
    <s v="Texas"/>
    <n v="110025.57"/>
    <x v="0"/>
    <x v="2"/>
    <x v="1"/>
    <n v="0"/>
    <n v="110025.57"/>
    <n v="0"/>
    <n v="1.0922318372539812"/>
    <s v="Market Aligned"/>
  </r>
  <r>
    <n v="1099"/>
    <s v="Employee_1099"/>
    <x v="1"/>
    <x v="2"/>
    <x v="3"/>
    <s v="Illinois"/>
    <n v="108827.06"/>
    <x v="0"/>
    <x v="1"/>
    <x v="1"/>
    <n v="0"/>
    <n v="108827.06"/>
    <n v="0"/>
    <n v="1.080334141297784"/>
    <s v="Market Aligned"/>
  </r>
  <r>
    <n v="1100"/>
    <s v="Employee_1100"/>
    <x v="1"/>
    <x v="2"/>
    <x v="6"/>
    <s v="Washington"/>
    <n v="102923.15"/>
    <x v="2"/>
    <x v="0"/>
    <x v="0"/>
    <n v="13904.26"/>
    <n v="116827.40999999999"/>
    <n v="0.13509361110692786"/>
    <n v="1.0217255972449593"/>
    <s v="Market Aligned"/>
  </r>
  <r>
    <n v="1101"/>
    <s v="Employee_1101"/>
    <x v="1"/>
    <x v="2"/>
    <x v="6"/>
    <s v="Washington"/>
    <n v="107896.77"/>
    <x v="1"/>
    <x v="3"/>
    <x v="1"/>
    <n v="0"/>
    <n v="107896.77"/>
    <n v="0"/>
    <n v="1.0710990847933823"/>
    <s v="Market Aligned"/>
  </r>
  <r>
    <n v="1102"/>
    <s v="Employee_1102"/>
    <x v="1"/>
    <x v="2"/>
    <x v="3"/>
    <s v="Illinois"/>
    <n v="108286.43"/>
    <x v="1"/>
    <x v="0"/>
    <x v="1"/>
    <n v="0"/>
    <n v="108286.43"/>
    <n v="0"/>
    <n v="1.0749672679593898"/>
    <s v="Market Aligned"/>
  </r>
  <r>
    <n v="1103"/>
    <s v="Employee_1103"/>
    <x v="1"/>
    <x v="2"/>
    <x v="1"/>
    <s v="Colorado"/>
    <n v="105988.61"/>
    <x v="0"/>
    <x v="1"/>
    <x v="1"/>
    <n v="0"/>
    <n v="105988.61"/>
    <n v="0"/>
    <n v="1.0521566416633485"/>
    <s v="Market Aligned"/>
  </r>
  <r>
    <n v="1104"/>
    <s v="Employee_1104"/>
    <x v="1"/>
    <x v="2"/>
    <x v="3"/>
    <s v="Illinois"/>
    <n v="109193.57"/>
    <x v="1"/>
    <x v="3"/>
    <x v="0"/>
    <n v="2407.42"/>
    <n v="111600.99"/>
    <n v="2.2047268900540571E-2"/>
    <n v="1.0839725127297335"/>
    <s v="Market Aligned"/>
  </r>
  <r>
    <n v="1105"/>
    <s v="Employee_1105"/>
    <x v="1"/>
    <x v="2"/>
    <x v="5"/>
    <s v="California"/>
    <n v="112020.25"/>
    <x v="1"/>
    <x v="0"/>
    <x v="1"/>
    <n v="0"/>
    <n v="112020.25"/>
    <n v="0"/>
    <n v="1.1120331707179547"/>
    <s v="Above Market"/>
  </r>
  <r>
    <n v="1106"/>
    <s v="Employee_1106"/>
    <x v="1"/>
    <x v="2"/>
    <x v="3"/>
    <s v="Illinois"/>
    <n v="119430.93"/>
    <x v="0"/>
    <x v="2"/>
    <x v="1"/>
    <n v="0"/>
    <n v="119430.93"/>
    <n v="0"/>
    <n v="1.185599530171501"/>
    <s v="Above Market"/>
  </r>
  <r>
    <n v="1107"/>
    <s v="Employee_1107"/>
    <x v="1"/>
    <x v="2"/>
    <x v="3"/>
    <s v="Illinois"/>
    <n v="110872.89"/>
    <x v="1"/>
    <x v="0"/>
    <x v="0"/>
    <n v="19863.810000000001"/>
    <n v="130736.7"/>
    <n v="0.17915840382621939"/>
    <n v="1.1006432445326895"/>
    <s v="Above Market"/>
  </r>
  <r>
    <n v="1108"/>
    <s v="Employee_1108"/>
    <x v="1"/>
    <x v="2"/>
    <x v="3"/>
    <s v="Illinois"/>
    <n v="111287.75"/>
    <x v="1"/>
    <x v="0"/>
    <x v="1"/>
    <n v="0"/>
    <n v="111287.75"/>
    <n v="0"/>
    <n v="1.1047615899318834"/>
    <s v="Above Market"/>
  </r>
  <r>
    <n v="1109"/>
    <s v="Employee_1109"/>
    <x v="1"/>
    <x v="2"/>
    <x v="3"/>
    <s v="Illinois"/>
    <n v="109627.77"/>
    <x v="1"/>
    <x v="3"/>
    <x v="1"/>
    <n v="0"/>
    <n v="109627.77"/>
    <n v="0"/>
    <n v="1.0882828477158253"/>
    <s v="Market Aligned"/>
  </r>
  <r>
    <n v="1110"/>
    <s v="Employee_1110"/>
    <x v="1"/>
    <x v="2"/>
    <x v="3"/>
    <s v="Illinois"/>
    <n v="100406.14"/>
    <x v="1"/>
    <x v="0"/>
    <x v="0"/>
    <n v="8749.99"/>
    <n v="109156.13"/>
    <n v="8.7145965376221018E-2"/>
    <n v="0.99673905587383405"/>
    <s v="Market Aligned"/>
  </r>
  <r>
    <n v="1111"/>
    <s v="Employee_1111"/>
    <x v="1"/>
    <x v="2"/>
    <x v="1"/>
    <s v="Colorado"/>
    <n v="109867.43"/>
    <x v="0"/>
    <x v="0"/>
    <x v="1"/>
    <n v="0"/>
    <n v="109867.43"/>
    <n v="0"/>
    <n v="1.0906619699700093"/>
    <s v="Market Aligned"/>
  </r>
  <r>
    <n v="1112"/>
    <s v="Employee_1112"/>
    <x v="1"/>
    <x v="2"/>
    <x v="3"/>
    <s v="Illinois"/>
    <n v="110301.15"/>
    <x v="0"/>
    <x v="0"/>
    <x v="1"/>
    <n v="0"/>
    <n v="110301.15"/>
    <n v="0"/>
    <n v="1.0949675399611831"/>
    <s v="Market Aligned"/>
  </r>
  <r>
    <n v="1113"/>
    <s v="Employee_1113"/>
    <x v="1"/>
    <x v="2"/>
    <x v="3"/>
    <s v="Illinois"/>
    <n v="122316.21"/>
    <x v="2"/>
    <x v="3"/>
    <x v="0"/>
    <n v="6460.65"/>
    <n v="128776.86"/>
    <n v="5.2819246116275177E-2"/>
    <n v="1.214241914622608"/>
    <s v="Above Market"/>
  </r>
  <r>
    <n v="1114"/>
    <s v="Employee_1114"/>
    <x v="1"/>
    <x v="2"/>
    <x v="7"/>
    <s v="California"/>
    <n v="109038.2"/>
    <x v="0"/>
    <x v="0"/>
    <x v="0"/>
    <n v="11599.7"/>
    <n v="120637.9"/>
    <n v="0.10638198356172425"/>
    <n v="1.0824301434372667"/>
    <s v="Market Aligned"/>
  </r>
  <r>
    <n v="1115"/>
    <s v="Employee_1115"/>
    <x v="1"/>
    <x v="2"/>
    <x v="3"/>
    <s v="Illinois"/>
    <n v="111507.74"/>
    <x v="1"/>
    <x v="0"/>
    <x v="0"/>
    <n v="6781.84"/>
    <n v="118289.58"/>
    <n v="6.0819455223466996E-2"/>
    <n v="1.1069454466651638"/>
    <s v="Above Market"/>
  </r>
  <r>
    <n v="1116"/>
    <s v="Employee_1116"/>
    <x v="1"/>
    <x v="2"/>
    <x v="3"/>
    <s v="Illinois"/>
    <n v="109826.44"/>
    <x v="1"/>
    <x v="2"/>
    <x v="0"/>
    <n v="2642.69"/>
    <n v="112469.13"/>
    <n v="2.4062420670286681E-2"/>
    <n v="1.0902550592581717"/>
    <s v="Market Aligned"/>
  </r>
  <r>
    <n v="1117"/>
    <s v="Employee_1117"/>
    <x v="1"/>
    <x v="2"/>
    <x v="6"/>
    <s v="Washington"/>
    <n v="104156.61"/>
    <x v="1"/>
    <x v="3"/>
    <x v="1"/>
    <n v="0"/>
    <n v="104156.61"/>
    <n v="0"/>
    <n v="1.0339702443936112"/>
    <s v="Market Aligned"/>
  </r>
  <r>
    <n v="1118"/>
    <s v="Employee_1118"/>
    <x v="1"/>
    <x v="2"/>
    <x v="6"/>
    <s v="Washington"/>
    <n v="115714.11"/>
    <x v="2"/>
    <x v="0"/>
    <x v="1"/>
    <n v="0"/>
    <n v="115714.11"/>
    <n v="0"/>
    <n v="1.1487023876496096"/>
    <s v="Above Market"/>
  </r>
  <r>
    <n v="1119"/>
    <s v="Employee_1119"/>
    <x v="1"/>
    <x v="2"/>
    <x v="3"/>
    <s v="Illinois"/>
    <n v="113759.67"/>
    <x v="0"/>
    <x v="0"/>
    <x v="0"/>
    <n v="1027.1400000000001"/>
    <n v="114786.81"/>
    <n v="9.0290346306384339E-3"/>
    <n v="1.1293005195929144"/>
    <s v="Above Market"/>
  </r>
  <r>
    <n v="1120"/>
    <s v="Employee_1120"/>
    <x v="1"/>
    <x v="2"/>
    <x v="5"/>
    <s v="California"/>
    <n v="113955.16"/>
    <x v="0"/>
    <x v="0"/>
    <x v="0"/>
    <n v="9542.08"/>
    <n v="123497.24"/>
    <n v="8.3735392061228292E-2"/>
    <n v="1.1312411630439303"/>
    <s v="Above Market"/>
  </r>
  <r>
    <n v="1121"/>
    <s v="Employee_1121"/>
    <x v="1"/>
    <x v="2"/>
    <x v="3"/>
    <s v="Illinois"/>
    <n v="105453.06"/>
    <x v="0"/>
    <x v="0"/>
    <x v="0"/>
    <n v="16900.41"/>
    <n v="122353.47"/>
    <n v="0.16026476614334378"/>
    <n v="1.0468401978545014"/>
    <s v="Market Aligned"/>
  </r>
  <r>
    <n v="1122"/>
    <s v="Employee_1122"/>
    <x v="1"/>
    <x v="3"/>
    <x v="3"/>
    <s v="Illinois"/>
    <n v="73506.990000000005"/>
    <x v="0"/>
    <x v="0"/>
    <x v="1"/>
    <n v="0"/>
    <n v="73506.990000000005"/>
    <n v="0"/>
    <n v="1.1354433476915928"/>
    <s v="Above Market"/>
  </r>
  <r>
    <n v="1123"/>
    <s v="Employee_1123"/>
    <x v="1"/>
    <x v="3"/>
    <x v="3"/>
    <s v="Illinois"/>
    <n v="66495.37"/>
    <x v="0"/>
    <x v="3"/>
    <x v="0"/>
    <n v="11873.99"/>
    <n v="78369.36"/>
    <n v="0.17856867327755302"/>
    <n v="1.0271366780056033"/>
    <s v="Market Aligned"/>
  </r>
  <r>
    <n v="1124"/>
    <s v="Employee_1124"/>
    <x v="1"/>
    <x v="3"/>
    <x v="5"/>
    <s v="California"/>
    <n v="71467.14"/>
    <x v="0"/>
    <x v="2"/>
    <x v="1"/>
    <n v="0"/>
    <n v="71467.14"/>
    <n v="0"/>
    <n v="1.1039343155194321"/>
    <s v="Above Market"/>
  </r>
  <r>
    <n v="1125"/>
    <s v="Employee_1125"/>
    <x v="1"/>
    <x v="3"/>
    <x v="3"/>
    <s v="Illinois"/>
    <n v="75476.14"/>
    <x v="1"/>
    <x v="2"/>
    <x v="1"/>
    <n v="0"/>
    <n v="75476.14"/>
    <n v="0"/>
    <n v="1.1658602953602009"/>
    <s v="Above Market"/>
  </r>
  <r>
    <n v="1126"/>
    <s v="Employee_1126"/>
    <x v="1"/>
    <x v="3"/>
    <x v="1"/>
    <s v="Colorado"/>
    <n v="67523.66"/>
    <x v="1"/>
    <x v="0"/>
    <x v="0"/>
    <n v="19984.939999999999"/>
    <n v="87508.6"/>
    <n v="0.29596944241470319"/>
    <n v="1.0430204060700745"/>
    <s v="Market Aligned"/>
  </r>
  <r>
    <n v="1127"/>
    <s v="Employee_1127"/>
    <x v="1"/>
    <x v="3"/>
    <x v="4"/>
    <s v="California"/>
    <n v="68584.259999999995"/>
    <x v="0"/>
    <x v="1"/>
    <x v="1"/>
    <n v="0"/>
    <n v="68584.259999999995"/>
    <n v="0"/>
    <n v="1.0594032182973427"/>
    <s v="Market Aligned"/>
  </r>
  <r>
    <n v="1128"/>
    <s v="Employee_1128"/>
    <x v="1"/>
    <x v="3"/>
    <x v="8"/>
    <s v="Texas"/>
    <n v="70249.13"/>
    <x v="0"/>
    <x v="0"/>
    <x v="1"/>
    <n v="0"/>
    <n v="70249.13"/>
    <n v="0"/>
    <n v="1.0851200319809302"/>
    <s v="Market Aligned"/>
  </r>
  <r>
    <n v="1129"/>
    <s v="Employee_1129"/>
    <x v="1"/>
    <x v="3"/>
    <x v="3"/>
    <s v="Illinois"/>
    <n v="68741.31"/>
    <x v="1"/>
    <x v="4"/>
    <x v="1"/>
    <n v="0"/>
    <n v="68741.31"/>
    <n v="0"/>
    <n v="1.0618291287822501"/>
    <s v="Market Aligned"/>
  </r>
  <r>
    <n v="1130"/>
    <s v="Employee_1130"/>
    <x v="1"/>
    <x v="3"/>
    <x v="4"/>
    <s v="California"/>
    <n v="66123.34"/>
    <x v="0"/>
    <x v="2"/>
    <x v="1"/>
    <n v="0"/>
    <n v="66123.34"/>
    <n v="0"/>
    <n v="1.021390027399427"/>
    <s v="Market Aligned"/>
  </r>
  <r>
    <n v="1131"/>
    <s v="Employee_1131"/>
    <x v="1"/>
    <x v="3"/>
    <x v="7"/>
    <s v="California"/>
    <n v="70171.41"/>
    <x v="0"/>
    <x v="0"/>
    <x v="0"/>
    <n v="6450.09"/>
    <n v="76621.5"/>
    <n v="9.1919059343399251E-2"/>
    <n v="1.0839195113640121"/>
    <s v="Market Aligned"/>
  </r>
  <r>
    <n v="1132"/>
    <s v="Employee_1132"/>
    <x v="1"/>
    <x v="3"/>
    <x v="3"/>
    <s v="Illinois"/>
    <n v="67344.240000000005"/>
    <x v="0"/>
    <x v="2"/>
    <x v="0"/>
    <n v="6328.65"/>
    <n v="73672.89"/>
    <n v="9.3974629456060374E-2"/>
    <n v="1.0402489520159386"/>
    <s v="Market Aligned"/>
  </r>
  <r>
    <n v="1133"/>
    <s v="Employee_1133"/>
    <x v="1"/>
    <x v="3"/>
    <x v="3"/>
    <s v="Illinois"/>
    <n v="71183.98"/>
    <x v="1"/>
    <x v="0"/>
    <x v="1"/>
    <n v="0"/>
    <n v="71183.98"/>
    <n v="0"/>
    <n v="1.0995604166788953"/>
    <s v="Market Aligned"/>
  </r>
  <r>
    <n v="1134"/>
    <s v="Employee_1134"/>
    <x v="1"/>
    <x v="3"/>
    <x v="3"/>
    <s v="Illinois"/>
    <n v="67701.440000000002"/>
    <x v="0"/>
    <x v="2"/>
    <x v="0"/>
    <n v="4035.24"/>
    <n v="71736.680000000008"/>
    <n v="5.9603458951537805E-2"/>
    <n v="1.0457665274709456"/>
    <s v="Market Aligned"/>
  </r>
  <r>
    <n v="1135"/>
    <s v="Employee_1135"/>
    <x v="1"/>
    <x v="3"/>
    <x v="3"/>
    <s v="Illinois"/>
    <n v="73874.84"/>
    <x v="2"/>
    <x v="0"/>
    <x v="0"/>
    <n v="4117.21"/>
    <n v="77992.05"/>
    <n v="5.5732235765248363E-2"/>
    <n v="1.1411254309254233"/>
    <s v="Above Market"/>
  </r>
  <r>
    <n v="1136"/>
    <s v="Employee_1136"/>
    <x v="1"/>
    <x v="3"/>
    <x v="3"/>
    <s v="Illinois"/>
    <n v="68041.87"/>
    <x v="0"/>
    <x v="0"/>
    <x v="0"/>
    <n v="6418.55"/>
    <n v="74460.42"/>
    <n v="9.4332357414633083E-2"/>
    <n v="1.0510250610995793"/>
    <s v="Market Aligned"/>
  </r>
  <r>
    <n v="1137"/>
    <s v="Employee_1137"/>
    <x v="1"/>
    <x v="3"/>
    <x v="3"/>
    <s v="Illinois"/>
    <n v="69194.850000000006"/>
    <x v="1"/>
    <x v="1"/>
    <x v="0"/>
    <n v="16063.96"/>
    <n v="85258.81"/>
    <n v="0.23215542775220985"/>
    <n v="1.0688348431491701"/>
    <s v="Market Aligned"/>
  </r>
  <r>
    <n v="1138"/>
    <s v="Employee_1138"/>
    <x v="1"/>
    <x v="3"/>
    <x v="3"/>
    <s v="Illinois"/>
    <n v="72033.789999999994"/>
    <x v="0"/>
    <x v="0"/>
    <x v="1"/>
    <n v="0"/>
    <n v="72033.789999999994"/>
    <n v="0"/>
    <n v="1.1126872106246382"/>
    <s v="Above Market"/>
  </r>
  <r>
    <n v="1139"/>
    <s v="Employee_1139"/>
    <x v="1"/>
    <x v="3"/>
    <x v="5"/>
    <s v="California"/>
    <n v="66922.84"/>
    <x v="0"/>
    <x v="1"/>
    <x v="0"/>
    <n v="18209.38"/>
    <n v="85132.22"/>
    <n v="0.27209514718741767"/>
    <n v="1.0337396958660507"/>
    <s v="Market Aligned"/>
  </r>
  <r>
    <n v="1140"/>
    <s v="Employee_1140"/>
    <x v="1"/>
    <x v="3"/>
    <x v="3"/>
    <s v="Illinois"/>
    <n v="70568.649999999994"/>
    <x v="1"/>
    <x v="0"/>
    <x v="1"/>
    <n v="0"/>
    <n v="70568.649999999994"/>
    <n v="0"/>
    <n v="1.0900555742804368"/>
    <s v="Market Aligned"/>
  </r>
  <r>
    <n v="1141"/>
    <s v="Employee_1141"/>
    <x v="1"/>
    <x v="3"/>
    <x v="6"/>
    <s v="Washington"/>
    <n v="73267.86"/>
    <x v="1"/>
    <x v="2"/>
    <x v="1"/>
    <n v="0"/>
    <n v="73267.86"/>
    <n v="0"/>
    <n v="1.1317495688042585"/>
    <s v="Above Market"/>
  </r>
  <r>
    <n v="1142"/>
    <s v="Employee_1142"/>
    <x v="1"/>
    <x v="3"/>
    <x v="3"/>
    <s v="Illinois"/>
    <n v="65981.289999999994"/>
    <x v="1"/>
    <x v="2"/>
    <x v="1"/>
    <n v="0"/>
    <n v="65981.289999999994"/>
    <n v="0"/>
    <n v="1.0191958180114546"/>
    <s v="Market Aligned"/>
  </r>
  <r>
    <n v="1143"/>
    <s v="Employee_1143"/>
    <x v="1"/>
    <x v="3"/>
    <x v="5"/>
    <s v="California"/>
    <n v="70461.58"/>
    <x v="1"/>
    <x v="0"/>
    <x v="0"/>
    <n v="19526.66"/>
    <n v="89988.24"/>
    <n v="0.27712492396565619"/>
    <n v="1.0884016918505164"/>
    <s v="Market Aligned"/>
  </r>
  <r>
    <n v="1144"/>
    <s v="Employee_1144"/>
    <x v="1"/>
    <x v="3"/>
    <x v="4"/>
    <s v="California"/>
    <n v="70649.710000000006"/>
    <x v="1"/>
    <x v="0"/>
    <x v="1"/>
    <n v="0"/>
    <n v="70649.710000000006"/>
    <n v="0"/>
    <n v="1.0913076870082725"/>
    <s v="Market Aligned"/>
  </r>
  <r>
    <n v="1145"/>
    <s v="Employee_1145"/>
    <x v="1"/>
    <x v="3"/>
    <x v="6"/>
    <s v="Washington"/>
    <n v="71954.559999999998"/>
    <x v="1"/>
    <x v="0"/>
    <x v="0"/>
    <n v="5413.5"/>
    <n v="77368.06"/>
    <n v="7.5234981632852735E-2"/>
    <n v="1.1114633654306287"/>
    <s v="Above Market"/>
  </r>
  <r>
    <n v="1146"/>
    <s v="Employee_1146"/>
    <x v="1"/>
    <x v="3"/>
    <x v="3"/>
    <s v="Illinois"/>
    <n v="66907.62"/>
    <x v="1"/>
    <x v="0"/>
    <x v="1"/>
    <n v="0"/>
    <n v="66907.62"/>
    <n v="0"/>
    <n v="1.0335045964863609"/>
    <s v="Market Aligned"/>
  </r>
  <r>
    <n v="1147"/>
    <s v="Employee_1147"/>
    <x v="1"/>
    <x v="3"/>
    <x v="2"/>
    <s v="California"/>
    <n v="66698.86"/>
    <x v="0"/>
    <x v="0"/>
    <x v="1"/>
    <n v="0"/>
    <n v="66698.86"/>
    <n v="0"/>
    <n v="1.0302799350866207"/>
    <s v="Market Aligned"/>
  </r>
  <r>
    <n v="1148"/>
    <s v="Employee_1148"/>
    <x v="1"/>
    <x v="3"/>
    <x v="3"/>
    <s v="Illinois"/>
    <n v="71304.850000000006"/>
    <x v="0"/>
    <x v="2"/>
    <x v="1"/>
    <n v="0"/>
    <n v="71304.850000000006"/>
    <n v="0"/>
    <n v="1.1014274641179957"/>
    <s v="Above Market"/>
  </r>
  <r>
    <n v="1149"/>
    <s v="Employee_1149"/>
    <x v="1"/>
    <x v="3"/>
    <x v="3"/>
    <s v="Illinois"/>
    <n v="70742.460000000006"/>
    <x v="0"/>
    <x v="1"/>
    <x v="1"/>
    <n v="0"/>
    <n v="70742.460000000006"/>
    <n v="0"/>
    <n v="1.0927403721243192"/>
    <s v="Market Aligned"/>
  </r>
  <r>
    <n v="1150"/>
    <s v="Employee_1150"/>
    <x v="1"/>
    <x v="3"/>
    <x v="6"/>
    <s v="Washington"/>
    <n v="70626.23"/>
    <x v="1"/>
    <x v="1"/>
    <x v="1"/>
    <n v="0"/>
    <n v="70626.23"/>
    <n v="0"/>
    <n v="1.0909449975578704"/>
    <s v="Market Aligned"/>
  </r>
  <r>
    <n v="1151"/>
    <s v="Employee_1151"/>
    <x v="1"/>
    <x v="3"/>
    <x v="1"/>
    <s v="Colorado"/>
    <n v="70866.12"/>
    <x v="0"/>
    <x v="3"/>
    <x v="1"/>
    <n v="0"/>
    <n v="70866.12"/>
    <n v="0"/>
    <n v="1.0946505159674493"/>
    <s v="Market Aligned"/>
  </r>
  <r>
    <n v="1152"/>
    <s v="Employee_1152"/>
    <x v="1"/>
    <x v="3"/>
    <x v="3"/>
    <s v="Illinois"/>
    <n v="68299.94"/>
    <x v="0"/>
    <x v="3"/>
    <x v="1"/>
    <n v="0"/>
    <n v="68299.94"/>
    <n v="0"/>
    <n v="1.0550114012386431"/>
    <s v="Market Aligned"/>
  </r>
  <r>
    <n v="1153"/>
    <s v="Employee_1153"/>
    <x v="1"/>
    <x v="3"/>
    <x v="3"/>
    <s v="Illinois"/>
    <n v="70580.63"/>
    <x v="1"/>
    <x v="2"/>
    <x v="1"/>
    <n v="0"/>
    <n v="70580.63"/>
    <n v="0"/>
    <n v="1.0902406262231887"/>
    <s v="Market Aligned"/>
  </r>
  <r>
    <n v="1154"/>
    <s v="Employee_1154"/>
    <x v="1"/>
    <x v="3"/>
    <x v="1"/>
    <s v="Colorado"/>
    <n v="70732.679999999993"/>
    <x v="1"/>
    <x v="0"/>
    <x v="0"/>
    <n v="17744.650000000001"/>
    <n v="88477.329999999987"/>
    <n v="0.25086918804716579"/>
    <n v="1.0925893030091174"/>
    <s v="Market Aligned"/>
  </r>
  <r>
    <n v="1155"/>
    <s v="Employee_1155"/>
    <x v="1"/>
    <x v="3"/>
    <x v="7"/>
    <s v="California"/>
    <n v="68214.12"/>
    <x v="1"/>
    <x v="1"/>
    <x v="1"/>
    <n v="0"/>
    <n v="68214.12"/>
    <n v="0"/>
    <n v="1.0536857620293802"/>
    <s v="Market Aligned"/>
  </r>
  <r>
    <n v="1156"/>
    <s v="Employee_1156"/>
    <x v="1"/>
    <x v="3"/>
    <x v="3"/>
    <s v="Illinois"/>
    <n v="74664.44"/>
    <x v="0"/>
    <x v="2"/>
    <x v="1"/>
    <n v="0"/>
    <n v="74664.44"/>
    <n v="0"/>
    <n v="1.1533221766680704"/>
    <s v="Above Market"/>
  </r>
  <r>
    <n v="1157"/>
    <s v="Employee_1157"/>
    <x v="1"/>
    <x v="3"/>
    <x v="1"/>
    <s v="Colorado"/>
    <n v="71184.58"/>
    <x v="1"/>
    <x v="0"/>
    <x v="1"/>
    <n v="0"/>
    <n v="71184.58"/>
    <n v="0"/>
    <n v="1.0995696847227727"/>
    <s v="Market Aligned"/>
  </r>
  <r>
    <n v="1158"/>
    <s v="Employee_1158"/>
    <x v="1"/>
    <x v="3"/>
    <x v="3"/>
    <s v="Illinois"/>
    <n v="67021.740000000005"/>
    <x v="0"/>
    <x v="0"/>
    <x v="1"/>
    <n v="0"/>
    <n v="67021.740000000005"/>
    <n v="0"/>
    <n v="1.0352673784318409"/>
    <s v="Market Aligned"/>
  </r>
  <r>
    <n v="1159"/>
    <s v="Employee_1159"/>
    <x v="1"/>
    <x v="3"/>
    <x v="3"/>
    <s v="Illinois"/>
    <n v="71641.38"/>
    <x v="0"/>
    <x v="0"/>
    <x v="1"/>
    <n v="0"/>
    <n v="71641.38"/>
    <n v="0"/>
    <n v="1.1066257554614265"/>
    <s v="Above Market"/>
  </r>
  <r>
    <n v="1160"/>
    <s v="Employee_1160"/>
    <x v="1"/>
    <x v="3"/>
    <x v="3"/>
    <s v="Illinois"/>
    <n v="67563.3"/>
    <x v="0"/>
    <x v="0"/>
    <x v="0"/>
    <n v="7236.85"/>
    <n v="74800.150000000009"/>
    <n v="0.10711214520309102"/>
    <n v="1.0436327148355742"/>
    <s v="Market Aligned"/>
  </r>
  <r>
    <n v="1161"/>
    <s v="Employee_1161"/>
    <x v="1"/>
    <x v="3"/>
    <x v="3"/>
    <s v="Illinois"/>
    <n v="71967.710000000006"/>
    <x v="0"/>
    <x v="1"/>
    <x v="1"/>
    <n v="0"/>
    <n v="71967.710000000006"/>
    <n v="0"/>
    <n v="1.1116664900589417"/>
    <s v="Above Market"/>
  </r>
  <r>
    <n v="1162"/>
    <s v="Employee_1162"/>
    <x v="1"/>
    <x v="3"/>
    <x v="3"/>
    <s v="Illinois"/>
    <n v="72896.490000000005"/>
    <x v="0"/>
    <x v="0"/>
    <x v="0"/>
    <n v="3143.97"/>
    <n v="76040.460000000006"/>
    <n v="4.3129237086723921E-2"/>
    <n v="1.1260131130463473"/>
    <s v="Above Market"/>
  </r>
  <r>
    <n v="1163"/>
    <s v="Employee_1163"/>
    <x v="1"/>
    <x v="3"/>
    <x v="8"/>
    <s v="Texas"/>
    <n v="67948.289999999994"/>
    <x v="1"/>
    <x v="0"/>
    <x v="1"/>
    <n v="0"/>
    <n v="67948.289999999994"/>
    <n v="0"/>
    <n v="1.049579555189502"/>
    <s v="Market Aligned"/>
  </r>
  <r>
    <n v="1164"/>
    <s v="Employee_1164"/>
    <x v="1"/>
    <x v="3"/>
    <x v="1"/>
    <s v="Colorado"/>
    <n v="72408.44"/>
    <x v="0"/>
    <x v="4"/>
    <x v="0"/>
    <n v="17530.47"/>
    <n v="89938.91"/>
    <n v="0.24210534020619698"/>
    <n v="1.1184743316890793"/>
    <s v="Above Market"/>
  </r>
  <r>
    <n v="1165"/>
    <s v="Employee_1165"/>
    <x v="1"/>
    <x v="3"/>
    <x v="4"/>
    <s v="California"/>
    <n v="71031.95"/>
    <x v="1"/>
    <x v="0"/>
    <x v="0"/>
    <n v="13086.01"/>
    <n v="84117.959999999992"/>
    <n v="0.18422709780598731"/>
    <n v="1.0972120488277624"/>
    <s v="Market Aligned"/>
  </r>
  <r>
    <n v="1166"/>
    <s v="Employee_1166"/>
    <x v="1"/>
    <x v="3"/>
    <x v="3"/>
    <s v="Illinois"/>
    <n v="72055.149999999994"/>
    <x v="1"/>
    <x v="0"/>
    <x v="1"/>
    <n v="0"/>
    <n v="72055.149999999994"/>
    <n v="0"/>
    <n v="1.1130171529866733"/>
    <s v="Above Market"/>
  </r>
  <r>
    <n v="1167"/>
    <s v="Employee_1167"/>
    <x v="1"/>
    <x v="3"/>
    <x v="3"/>
    <s v="Illinois"/>
    <n v="74741.98"/>
    <x v="0"/>
    <x v="0"/>
    <x v="1"/>
    <n v="0"/>
    <n v="74741.98"/>
    <n v="0"/>
    <n v="1.154519916871825"/>
    <s v="Above Market"/>
  </r>
  <r>
    <n v="1168"/>
    <s v="Employee_1168"/>
    <x v="1"/>
    <x v="3"/>
    <x v="3"/>
    <s v="Illinois"/>
    <n v="69386.53"/>
    <x v="1"/>
    <x v="3"/>
    <x v="0"/>
    <n v="4129.8900000000003"/>
    <n v="73516.42"/>
    <n v="5.9520053820244369E-2"/>
    <n v="1.0717956742332007"/>
    <s v="Market Aligned"/>
  </r>
  <r>
    <n v="1169"/>
    <s v="Employee_1169"/>
    <x v="1"/>
    <x v="3"/>
    <x v="5"/>
    <s v="California"/>
    <n v="68115.66"/>
    <x v="0"/>
    <x v="1"/>
    <x v="1"/>
    <n v="0"/>
    <n v="68115.66"/>
    <n v="0"/>
    <n v="1.0521648760291005"/>
    <s v="Market Aligned"/>
  </r>
  <r>
    <n v="1170"/>
    <s v="Employee_1170"/>
    <x v="1"/>
    <x v="3"/>
    <x v="3"/>
    <s v="Illinois"/>
    <n v="67776.210000000006"/>
    <x v="1"/>
    <x v="0"/>
    <x v="0"/>
    <n v="9166.7900000000009"/>
    <n v="76943"/>
    <n v="0.13525084981883762"/>
    <n v="1.0469214802054665"/>
    <s v="Market Aligned"/>
  </r>
  <r>
    <n v="1171"/>
    <s v="Employee_1171"/>
    <x v="1"/>
    <x v="3"/>
    <x v="3"/>
    <s v="Illinois"/>
    <n v="67960.47"/>
    <x v="0"/>
    <x v="1"/>
    <x v="0"/>
    <n v="6457.9"/>
    <n v="74418.37"/>
    <n v="9.5024357541965199E-2"/>
    <n v="1.0497676964802132"/>
    <s v="Market Aligned"/>
  </r>
  <r>
    <n v="1172"/>
    <s v="Employee_1172"/>
    <x v="1"/>
    <x v="3"/>
    <x v="8"/>
    <s v="Texas"/>
    <n v="69807.25"/>
    <x v="0"/>
    <x v="0"/>
    <x v="1"/>
    <n v="0"/>
    <n v="69807.25"/>
    <n v="0"/>
    <n v="1.0782944266000274"/>
    <s v="Market Aligned"/>
  </r>
  <r>
    <n v="1173"/>
    <s v="Employee_1173"/>
    <x v="1"/>
    <x v="3"/>
    <x v="1"/>
    <s v="Colorado"/>
    <n v="70852.88"/>
    <x v="0"/>
    <x v="1"/>
    <x v="1"/>
    <n v="0"/>
    <n v="70852.88"/>
    <n v="0"/>
    <n v="1.094446001132555"/>
    <s v="Market Aligned"/>
  </r>
  <r>
    <n v="1174"/>
    <s v="Employee_1174"/>
    <x v="1"/>
    <x v="3"/>
    <x v="3"/>
    <s v="Illinois"/>
    <n v="70691.73"/>
    <x v="1"/>
    <x v="3"/>
    <x v="0"/>
    <n v="14999.1"/>
    <n v="85690.83"/>
    <n v="0.21217616261477829"/>
    <n v="1.0919567590144856"/>
    <s v="Market Aligned"/>
  </r>
  <r>
    <n v="1175"/>
    <s v="Employee_1175"/>
    <x v="1"/>
    <x v="3"/>
    <x v="5"/>
    <s v="California"/>
    <n v="72067.960000000006"/>
    <x v="1"/>
    <x v="3"/>
    <x v="0"/>
    <n v="9614.91"/>
    <n v="81682.87000000001"/>
    <n v="0.133414488213625"/>
    <n v="1.1132150257234559"/>
    <s v="Above Market"/>
  </r>
  <r>
    <n v="1176"/>
    <s v="Employee_1176"/>
    <x v="1"/>
    <x v="3"/>
    <x v="3"/>
    <s v="Illinois"/>
    <n v="70032.5"/>
    <x v="0"/>
    <x v="0"/>
    <x v="0"/>
    <n v="19796.32"/>
    <n v="89828.82"/>
    <n v="0.28267333023953162"/>
    <n v="1.081773804738998"/>
    <s v="Market Aligned"/>
  </r>
  <r>
    <n v="1177"/>
    <s v="Employee_1177"/>
    <x v="1"/>
    <x v="3"/>
    <x v="2"/>
    <s v="California"/>
    <n v="73633.84"/>
    <x v="1"/>
    <x v="4"/>
    <x v="0"/>
    <n v="2040.15"/>
    <n v="75673.989999999991"/>
    <n v="2.7706690293484628E-2"/>
    <n v="1.1374027666346713"/>
    <s v="Above Market"/>
  </r>
  <r>
    <n v="1178"/>
    <s v="Employee_1178"/>
    <x v="1"/>
    <x v="3"/>
    <x v="3"/>
    <s v="Illinois"/>
    <n v="69338.36"/>
    <x v="1"/>
    <x v="2"/>
    <x v="1"/>
    <n v="0"/>
    <n v="69338.36"/>
    <n v="0"/>
    <n v="1.071051604777244"/>
    <s v="Market Aligned"/>
  </r>
  <r>
    <n v="1179"/>
    <s v="Employee_1179"/>
    <x v="1"/>
    <x v="3"/>
    <x v="3"/>
    <s v="Illinois"/>
    <n v="76800.42"/>
    <x v="1"/>
    <x v="0"/>
    <x v="1"/>
    <n v="0"/>
    <n v="76800.42"/>
    <n v="0"/>
    <n v="1.1863161039367869"/>
    <s v="Above Market"/>
  </r>
  <r>
    <n v="1180"/>
    <s v="Employee_1180"/>
    <x v="1"/>
    <x v="3"/>
    <x v="3"/>
    <s v="Illinois"/>
    <n v="71564.17"/>
    <x v="1"/>
    <x v="3"/>
    <x v="0"/>
    <n v="7745.29"/>
    <n v="79309.459999999992"/>
    <n v="0.10822860098845553"/>
    <n v="1.1054331126818042"/>
    <s v="Above Market"/>
  </r>
  <r>
    <n v="1181"/>
    <s v="Employee_1181"/>
    <x v="1"/>
    <x v="3"/>
    <x v="2"/>
    <s v="California"/>
    <n v="67857.11"/>
    <x v="1"/>
    <x v="0"/>
    <x v="1"/>
    <n v="0"/>
    <n v="67857.11"/>
    <n v="0"/>
    <n v="1.0481711214549345"/>
    <s v="Market Aligned"/>
  </r>
  <r>
    <n v="1182"/>
    <s v="Employee_1182"/>
    <x v="2"/>
    <x v="4"/>
    <x v="8"/>
    <s v="Texas"/>
    <n v="52322.77"/>
    <x v="1"/>
    <x v="1"/>
    <x v="1"/>
    <n v="0"/>
    <n v="52322.77"/>
    <n v="0"/>
    <n v="0.92609032867386354"/>
    <s v="Market Aligned"/>
  </r>
  <r>
    <n v="1183"/>
    <s v="Employee_1183"/>
    <x v="2"/>
    <x v="4"/>
    <x v="4"/>
    <s v="California"/>
    <n v="56206.18"/>
    <x v="1"/>
    <x v="0"/>
    <x v="0"/>
    <n v="10156.1"/>
    <n v="66362.28"/>
    <n v="0.1806936532601931"/>
    <n v="0.99482500084957926"/>
    <s v="Market Aligned"/>
  </r>
  <r>
    <n v="1184"/>
    <s v="Employee_1184"/>
    <x v="2"/>
    <x v="4"/>
    <x v="3"/>
    <s v="Illinois"/>
    <n v="54441.34"/>
    <x v="0"/>
    <x v="2"/>
    <x v="1"/>
    <n v="0"/>
    <n v="54441.34"/>
    <n v="0"/>
    <n v="0.96358809852852889"/>
    <s v="Market Aligned"/>
  </r>
  <r>
    <n v="1185"/>
    <s v="Employee_1185"/>
    <x v="2"/>
    <x v="4"/>
    <x v="3"/>
    <s v="Illinois"/>
    <n v="56785"/>
    <x v="0"/>
    <x v="0"/>
    <x v="1"/>
    <n v="0"/>
    <n v="56785"/>
    <n v="0"/>
    <n v="1.0050698637275004"/>
    <s v="Market Aligned"/>
  </r>
  <r>
    <n v="1186"/>
    <s v="Employee_1186"/>
    <x v="2"/>
    <x v="4"/>
    <x v="3"/>
    <s v="Illinois"/>
    <n v="56183.09"/>
    <x v="0"/>
    <x v="0"/>
    <x v="0"/>
    <n v="10559.54"/>
    <n v="66742.63"/>
    <n v="0.18794872264946627"/>
    <n v="0.9944163178672164"/>
    <s v="Market Aligned"/>
  </r>
  <r>
    <n v="1187"/>
    <s v="Employee_1187"/>
    <x v="2"/>
    <x v="4"/>
    <x v="5"/>
    <s v="California"/>
    <n v="54817.93"/>
    <x v="1"/>
    <x v="0"/>
    <x v="0"/>
    <n v="7002.78"/>
    <n v="61820.71"/>
    <n v="0.12774615896660088"/>
    <n v="0.97025357814429258"/>
    <s v="Market Aligned"/>
  </r>
  <r>
    <n v="1188"/>
    <s v="Employee_1188"/>
    <x v="2"/>
    <x v="4"/>
    <x v="3"/>
    <s v="Illinois"/>
    <n v="52883.02"/>
    <x v="1"/>
    <x v="0"/>
    <x v="1"/>
    <n v="0"/>
    <n v="52883.02"/>
    <n v="0"/>
    <n v="0.936006510608412"/>
    <s v="Market Aligned"/>
  </r>
  <r>
    <n v="1189"/>
    <s v="Employee_1189"/>
    <x v="2"/>
    <x v="4"/>
    <x v="3"/>
    <s v="Illinois"/>
    <n v="51212.88"/>
    <x v="0"/>
    <x v="0"/>
    <x v="1"/>
    <n v="0"/>
    <n v="51212.88"/>
    <n v="0"/>
    <n v="0.90644575720159948"/>
    <s v="Market Aligned"/>
  </r>
  <r>
    <n v="1190"/>
    <s v="Employee_1190"/>
    <x v="2"/>
    <x v="4"/>
    <x v="5"/>
    <s v="California"/>
    <n v="53883.71"/>
    <x v="1"/>
    <x v="0"/>
    <x v="0"/>
    <n v="14855.56"/>
    <n v="68739.27"/>
    <n v="0.27569668087071214"/>
    <n v="0.95371828945728887"/>
    <s v="Market Aligned"/>
  </r>
  <r>
    <n v="1191"/>
    <s v="Employee_1191"/>
    <x v="2"/>
    <x v="4"/>
    <x v="3"/>
    <s v="Illinois"/>
    <n v="57141"/>
    <x v="0"/>
    <x v="0"/>
    <x v="0"/>
    <n v="17620.189999999999"/>
    <n v="74761.19"/>
    <n v="0.30836334680877125"/>
    <n v="1.0113709092762719"/>
    <s v="Market Aligned"/>
  </r>
  <r>
    <n v="1192"/>
    <s v="Employee_1192"/>
    <x v="2"/>
    <x v="4"/>
    <x v="3"/>
    <s v="Illinois"/>
    <n v="55535.23"/>
    <x v="0"/>
    <x v="0"/>
    <x v="1"/>
    <n v="0"/>
    <n v="55535.23"/>
    <n v="0"/>
    <n v="0.9829494769424213"/>
    <s v="Market Aligned"/>
  </r>
  <r>
    <n v="1193"/>
    <s v="Employee_1193"/>
    <x v="2"/>
    <x v="4"/>
    <x v="3"/>
    <s v="Illinois"/>
    <n v="51885.65"/>
    <x v="2"/>
    <x v="0"/>
    <x v="1"/>
    <n v="0"/>
    <n v="51885.65"/>
    <n v="0"/>
    <n v="0.91835349431914737"/>
    <s v="Market Aligned"/>
  </r>
  <r>
    <n v="1194"/>
    <s v="Employee_1194"/>
    <x v="2"/>
    <x v="4"/>
    <x v="3"/>
    <s v="Illinois"/>
    <n v="55432.95"/>
    <x v="0"/>
    <x v="3"/>
    <x v="1"/>
    <n v="0"/>
    <n v="55432.95"/>
    <n v="0"/>
    <n v="0.98113916531677969"/>
    <s v="Market Aligned"/>
  </r>
  <r>
    <n v="1195"/>
    <s v="Employee_1195"/>
    <x v="2"/>
    <x v="4"/>
    <x v="8"/>
    <s v="Texas"/>
    <n v="55963.29"/>
    <x v="0"/>
    <x v="0"/>
    <x v="1"/>
    <n v="0"/>
    <n v="55963.29"/>
    <n v="0"/>
    <n v="0.99052595322783454"/>
    <s v="Market Aligned"/>
  </r>
  <r>
    <n v="1196"/>
    <s v="Employee_1196"/>
    <x v="2"/>
    <x v="4"/>
    <x v="3"/>
    <s v="Illinois"/>
    <n v="52790.36"/>
    <x v="1"/>
    <x v="1"/>
    <x v="0"/>
    <n v="18835.669999999998"/>
    <n v="71626.03"/>
    <n v="0.35680131751327321"/>
    <n v="0.93436646880911656"/>
    <s v="Market Aligned"/>
  </r>
  <r>
    <n v="1197"/>
    <s v="Employee_1197"/>
    <x v="2"/>
    <x v="4"/>
    <x v="3"/>
    <s v="Illinois"/>
    <n v="55384.31"/>
    <x v="1"/>
    <x v="1"/>
    <x v="1"/>
    <n v="0"/>
    <n v="55384.31"/>
    <n v="0"/>
    <n v="0.98027825841932958"/>
    <s v="Market Aligned"/>
  </r>
  <r>
    <n v="1198"/>
    <s v="Employee_1198"/>
    <x v="2"/>
    <x v="4"/>
    <x v="8"/>
    <s v="Texas"/>
    <n v="55145.52"/>
    <x v="0"/>
    <x v="2"/>
    <x v="1"/>
    <n v="0"/>
    <n v="55145.52"/>
    <n v="0"/>
    <n v="0.9760517790187927"/>
    <s v="Market Aligned"/>
  </r>
  <r>
    <n v="1199"/>
    <s v="Employee_1199"/>
    <x v="2"/>
    <x v="4"/>
    <x v="3"/>
    <s v="Illinois"/>
    <n v="52142.57"/>
    <x v="1"/>
    <x v="0"/>
    <x v="1"/>
    <n v="0"/>
    <n v="52142.57"/>
    <n v="0"/>
    <n v="0.92290086685395167"/>
    <s v="Market Aligned"/>
  </r>
  <r>
    <n v="1200"/>
    <s v="Employee_1200"/>
    <x v="2"/>
    <x v="4"/>
    <x v="4"/>
    <s v="California"/>
    <n v="55894.47"/>
    <x v="1"/>
    <x v="1"/>
    <x v="0"/>
    <n v="16296.77"/>
    <n v="72191.240000000005"/>
    <n v="0.29156319041937423"/>
    <n v="0.98930786908551305"/>
    <s v="Market Aligned"/>
  </r>
  <r>
    <n v="1201"/>
    <s v="Employee_1201"/>
    <x v="2"/>
    <x v="4"/>
    <x v="2"/>
    <s v="California"/>
    <n v="56401.96"/>
    <x v="0"/>
    <x v="0"/>
    <x v="1"/>
    <n v="0"/>
    <n v="56401.96"/>
    <n v="0"/>
    <n v="0.99829022191008054"/>
    <s v="Market Aligned"/>
  </r>
  <r>
    <n v="1202"/>
    <s v="Employee_1202"/>
    <x v="2"/>
    <x v="4"/>
    <x v="3"/>
    <s v="Illinois"/>
    <n v="57707.63"/>
    <x v="0"/>
    <x v="0"/>
    <x v="1"/>
    <n v="0"/>
    <n v="57707.63"/>
    <n v="0"/>
    <n v="1.0214000144428459"/>
    <s v="Market Aligned"/>
  </r>
  <r>
    <n v="1203"/>
    <s v="Employee_1203"/>
    <x v="2"/>
    <x v="4"/>
    <x v="3"/>
    <s v="Illinois"/>
    <n v="57634.51"/>
    <x v="1"/>
    <x v="0"/>
    <x v="1"/>
    <n v="0"/>
    <n v="57634.51"/>
    <n v="0"/>
    <n v="1.0201058221660873"/>
    <s v="Market Aligned"/>
  </r>
  <r>
    <n v="1204"/>
    <s v="Employee_1204"/>
    <x v="2"/>
    <x v="4"/>
    <x v="3"/>
    <s v="Illinois"/>
    <n v="51555.83"/>
    <x v="0"/>
    <x v="3"/>
    <x v="1"/>
    <n v="0"/>
    <n v="51555.83"/>
    <n v="0"/>
    <n v="0.91251582341213655"/>
    <s v="Market Aligned"/>
  </r>
  <r>
    <n v="1205"/>
    <s v="Employee_1205"/>
    <x v="2"/>
    <x v="4"/>
    <x v="8"/>
    <s v="Texas"/>
    <n v="52655.44"/>
    <x v="1"/>
    <x v="0"/>
    <x v="0"/>
    <n v="17161.02"/>
    <n v="69816.460000000006"/>
    <n v="0.32591162470582336"/>
    <n v="0.93197844334439683"/>
    <s v="Market Aligned"/>
  </r>
  <r>
    <n v="1206"/>
    <s v="Employee_1206"/>
    <x v="2"/>
    <x v="4"/>
    <x v="3"/>
    <s v="Illinois"/>
    <n v="56287.59"/>
    <x v="1"/>
    <x v="0"/>
    <x v="1"/>
    <n v="0"/>
    <n v="56287.59"/>
    <n v="0"/>
    <n v="0.99626592252970692"/>
    <s v="Market Aligned"/>
  </r>
  <r>
    <n v="1207"/>
    <s v="Employee_1207"/>
    <x v="2"/>
    <x v="4"/>
    <x v="7"/>
    <s v="California"/>
    <n v="56284.46"/>
    <x v="2"/>
    <x v="4"/>
    <x v="1"/>
    <n v="0"/>
    <n v="56284.46"/>
    <n v="0"/>
    <n v="0.99621052288766299"/>
    <s v="Market Aligned"/>
  </r>
  <r>
    <n v="1208"/>
    <s v="Employee_1208"/>
    <x v="2"/>
    <x v="4"/>
    <x v="3"/>
    <s v="Illinois"/>
    <n v="56287.62"/>
    <x v="0"/>
    <x v="1"/>
    <x v="1"/>
    <n v="0"/>
    <n v="56287.62"/>
    <n v="0"/>
    <n v="0.99626645351669152"/>
    <s v="Market Aligned"/>
  </r>
  <r>
    <n v="1209"/>
    <s v="Employee_1209"/>
    <x v="2"/>
    <x v="4"/>
    <x v="3"/>
    <s v="Illinois"/>
    <n v="64631.83"/>
    <x v="2"/>
    <x v="0"/>
    <x v="1"/>
    <n v="0"/>
    <n v="64631.83"/>
    <n v="0"/>
    <n v="1.1439553503664519"/>
    <s v="Above Market"/>
  </r>
  <r>
    <n v="1210"/>
    <s v="Employee_1210"/>
    <x v="2"/>
    <x v="4"/>
    <x v="3"/>
    <s v="Illinois"/>
    <n v="56427.23"/>
    <x v="0"/>
    <x v="0"/>
    <x v="1"/>
    <n v="0"/>
    <n v="56427.23"/>
    <n v="0"/>
    <n v="0.99873748994664657"/>
    <s v="Market Aligned"/>
  </r>
  <r>
    <n v="1211"/>
    <s v="Employee_1211"/>
    <x v="2"/>
    <x v="4"/>
    <x v="0"/>
    <s v="New York"/>
    <n v="57838.91"/>
    <x v="0"/>
    <x v="1"/>
    <x v="1"/>
    <n v="0"/>
    <n v="57838.91"/>
    <n v="0"/>
    <n v="1.0237236134867864"/>
    <s v="Market Aligned"/>
  </r>
  <r>
    <n v="1212"/>
    <s v="Employee_1212"/>
    <x v="2"/>
    <x v="4"/>
    <x v="3"/>
    <s v="Illinois"/>
    <n v="57385"/>
    <x v="0"/>
    <x v="0"/>
    <x v="1"/>
    <n v="0"/>
    <n v="57385"/>
    <n v="0"/>
    <n v="1.0156896034164411"/>
    <s v="Market Aligned"/>
  </r>
  <r>
    <n v="1213"/>
    <s v="Employee_1213"/>
    <x v="2"/>
    <x v="4"/>
    <x v="7"/>
    <s v="California"/>
    <n v="56628.480000000003"/>
    <x v="0"/>
    <x v="0"/>
    <x v="0"/>
    <n v="11460.36"/>
    <n v="68088.84"/>
    <n v="0.20237802603919441"/>
    <n v="1.0022995276339788"/>
    <s v="Market Aligned"/>
  </r>
  <r>
    <n v="1214"/>
    <s v="Employee_1214"/>
    <x v="2"/>
    <x v="4"/>
    <x v="3"/>
    <s v="Illinois"/>
    <n v="54211.83"/>
    <x v="1"/>
    <x v="0"/>
    <x v="1"/>
    <n v="0"/>
    <n v="54211.83"/>
    <n v="0"/>
    <n v="0.95952587110184762"/>
    <s v="Market Aligned"/>
  </r>
  <r>
    <n v="1215"/>
    <s v="Employee_1215"/>
    <x v="2"/>
    <x v="4"/>
    <x v="3"/>
    <s v="Illinois"/>
    <n v="56897.42"/>
    <x v="0"/>
    <x v="1"/>
    <x v="0"/>
    <n v="16691.88"/>
    <n v="73589.3"/>
    <n v="0.29336795939077731"/>
    <n v="1.0070596489538848"/>
    <s v="Market Aligned"/>
  </r>
  <r>
    <n v="1216"/>
    <s v="Employee_1216"/>
    <x v="2"/>
    <x v="4"/>
    <x v="5"/>
    <s v="California"/>
    <n v="53067.94"/>
    <x v="0"/>
    <x v="2"/>
    <x v="1"/>
    <n v="0"/>
    <n v="53067.94"/>
    <n v="0"/>
    <n v="0.93927951438054358"/>
    <s v="Market Aligned"/>
  </r>
  <r>
    <n v="1217"/>
    <s v="Employee_1217"/>
    <x v="2"/>
    <x v="4"/>
    <x v="3"/>
    <s v="Illinois"/>
    <n v="54407.95"/>
    <x v="1"/>
    <x v="3"/>
    <x v="1"/>
    <n v="0"/>
    <n v="54407.95"/>
    <n v="0"/>
    <n v="0.96299711001483934"/>
    <s v="Market Aligned"/>
  </r>
  <r>
    <n v="1218"/>
    <s v="Employee_1218"/>
    <x v="2"/>
    <x v="4"/>
    <x v="0"/>
    <s v="New York"/>
    <n v="53786.59"/>
    <x v="0"/>
    <x v="1"/>
    <x v="1"/>
    <n v="0"/>
    <n v="53786.59"/>
    <n v="0"/>
    <n v="0.95199930759297224"/>
    <s v="Market Aligned"/>
  </r>
  <r>
    <n v="1219"/>
    <s v="Employee_1219"/>
    <x v="2"/>
    <x v="4"/>
    <x v="3"/>
    <s v="Illinois"/>
    <n v="55204.69"/>
    <x v="1"/>
    <x v="0"/>
    <x v="1"/>
    <n v="0"/>
    <n v="55204.69"/>
    <n v="0"/>
    <n v="0.97709906234778376"/>
    <s v="Market Aligned"/>
  </r>
  <r>
    <n v="1220"/>
    <s v="Employee_1220"/>
    <x v="2"/>
    <x v="4"/>
    <x v="3"/>
    <s v="Illinois"/>
    <n v="60786.65"/>
    <x v="0"/>
    <x v="0"/>
    <x v="1"/>
    <n v="0"/>
    <n v="60786.65"/>
    <n v="0"/>
    <n v="1.0758973326045833"/>
    <s v="Market Aligned"/>
  </r>
  <r>
    <n v="1221"/>
    <s v="Employee_1221"/>
    <x v="2"/>
    <x v="4"/>
    <x v="3"/>
    <s v="Illinois"/>
    <n v="50331.839999999997"/>
    <x v="1"/>
    <x v="0"/>
    <x v="0"/>
    <n v="6766.57"/>
    <n v="57098.409999999996"/>
    <n v="0.13443915422126432"/>
    <n v="0.89085173144235885"/>
    <s v="Below Market"/>
  </r>
  <r>
    <n v="1222"/>
    <s v="Employee_1222"/>
    <x v="2"/>
    <x v="4"/>
    <x v="1"/>
    <s v="Colorado"/>
    <n v="56715.65"/>
    <x v="1"/>
    <x v="0"/>
    <x v="1"/>
    <n v="0"/>
    <n v="56715.65"/>
    <n v="0"/>
    <n v="1.0038423988151204"/>
    <s v="Market Aligned"/>
  </r>
  <r>
    <n v="1223"/>
    <s v="Employee_1223"/>
    <x v="2"/>
    <x v="4"/>
    <x v="3"/>
    <s v="Illinois"/>
    <n v="50968.21"/>
    <x v="0"/>
    <x v="0"/>
    <x v="0"/>
    <n v="8571.1"/>
    <n v="59539.31"/>
    <n v="0.16816560754242696"/>
    <n v="0.9021152043521109"/>
    <s v="Market Aligned"/>
  </r>
  <r>
    <n v="1224"/>
    <s v="Employee_1224"/>
    <x v="2"/>
    <x v="4"/>
    <x v="3"/>
    <s v="Illinois"/>
    <n v="53820.17"/>
    <x v="0"/>
    <x v="3"/>
    <x v="0"/>
    <n v="7021.35"/>
    <n v="60841.52"/>
    <n v="0.13045945414144922"/>
    <n v="0.95259365902422999"/>
    <s v="Market Aligned"/>
  </r>
  <r>
    <n v="1225"/>
    <s v="Employee_1225"/>
    <x v="2"/>
    <x v="4"/>
    <x v="4"/>
    <s v="California"/>
    <n v="57722.38"/>
    <x v="0"/>
    <x v="2"/>
    <x v="1"/>
    <n v="0"/>
    <n v="57722.38"/>
    <n v="0"/>
    <n v="1.0216610830435324"/>
    <s v="Market Aligned"/>
  </r>
  <r>
    <n v="1226"/>
    <s v="Employee_1226"/>
    <x v="2"/>
    <x v="4"/>
    <x v="1"/>
    <s v="Colorado"/>
    <n v="55160.7"/>
    <x v="1"/>
    <x v="1"/>
    <x v="0"/>
    <n v="9880.36"/>
    <n v="65041.06"/>
    <n v="0.17911955432037666"/>
    <n v="0.97632045843292292"/>
    <s v="Market Aligned"/>
  </r>
  <r>
    <n v="1227"/>
    <s v="Employee_1227"/>
    <x v="2"/>
    <x v="4"/>
    <x v="5"/>
    <s v="California"/>
    <n v="52305.64"/>
    <x v="0"/>
    <x v="0"/>
    <x v="0"/>
    <n v="6426.01"/>
    <n v="58731.65"/>
    <n v="0.12285501142897784"/>
    <n v="0.92578713510574429"/>
    <s v="Market Aligned"/>
  </r>
  <r>
    <n v="1228"/>
    <s v="Employee_1228"/>
    <x v="2"/>
    <x v="4"/>
    <x v="3"/>
    <s v="Illinois"/>
    <n v="53211.74"/>
    <x v="0"/>
    <x v="2"/>
    <x v="1"/>
    <n v="0"/>
    <n v="53211.74"/>
    <n v="0"/>
    <n v="0.9418247119926596"/>
    <s v="Market Aligned"/>
  </r>
  <r>
    <n v="1229"/>
    <s v="Employee_1229"/>
    <x v="2"/>
    <x v="4"/>
    <x v="3"/>
    <s v="Illinois"/>
    <n v="56698.99"/>
    <x v="0"/>
    <x v="2"/>
    <x v="1"/>
    <n v="0"/>
    <n v="56698.99"/>
    <n v="0"/>
    <n v="1.0035475240430907"/>
    <s v="Market Aligned"/>
  </r>
  <r>
    <n v="1230"/>
    <s v="Employee_1230"/>
    <x v="2"/>
    <x v="4"/>
    <x v="3"/>
    <s v="Illinois"/>
    <n v="53174.080000000002"/>
    <x v="0"/>
    <x v="0"/>
    <x v="1"/>
    <n v="0"/>
    <n v="53174.080000000002"/>
    <n v="0"/>
    <n v="0.94115814633151718"/>
    <s v="Market Aligned"/>
  </r>
  <r>
    <n v="1231"/>
    <s v="Employee_1231"/>
    <x v="2"/>
    <x v="4"/>
    <x v="5"/>
    <s v="California"/>
    <n v="55541.15"/>
    <x v="1"/>
    <x v="2"/>
    <x v="1"/>
    <n v="0"/>
    <n v="55541.15"/>
    <n v="0"/>
    <n v="0.98305425837401883"/>
    <s v="Market Aligned"/>
  </r>
  <r>
    <n v="1232"/>
    <s v="Employee_1232"/>
    <x v="2"/>
    <x v="4"/>
    <x v="3"/>
    <s v="Illinois"/>
    <n v="55113.93"/>
    <x v="1"/>
    <x v="0"/>
    <x v="1"/>
    <n v="0"/>
    <n v="55113.93"/>
    <n v="0"/>
    <n v="0.97549264972417005"/>
    <s v="Market Aligned"/>
  </r>
  <r>
    <n v="1233"/>
    <s v="Employee_1233"/>
    <x v="2"/>
    <x v="4"/>
    <x v="5"/>
    <s v="California"/>
    <n v="53371"/>
    <x v="0"/>
    <x v="0"/>
    <x v="1"/>
    <n v="0"/>
    <n v="53371"/>
    <n v="0"/>
    <n v="0.94464354489742752"/>
    <s v="Market Aligned"/>
  </r>
  <r>
    <n v="1234"/>
    <s v="Employee_1234"/>
    <x v="2"/>
    <x v="4"/>
    <x v="3"/>
    <s v="Illinois"/>
    <n v="60359.86"/>
    <x v="0"/>
    <x v="0"/>
    <x v="0"/>
    <n v="19270.62"/>
    <n v="79630.48"/>
    <n v="0.31926217191358625"/>
    <n v="1.0683433347681781"/>
    <s v="Market Aligned"/>
  </r>
  <r>
    <n v="1235"/>
    <s v="Employee_1235"/>
    <x v="2"/>
    <x v="4"/>
    <x v="7"/>
    <s v="California"/>
    <n v="56584.800000000003"/>
    <x v="1"/>
    <x v="0"/>
    <x v="1"/>
    <n v="0"/>
    <n v="56584.800000000003"/>
    <n v="0"/>
    <n v="1.0015264105846238"/>
    <s v="Market Aligned"/>
  </r>
  <r>
    <n v="1236"/>
    <s v="Employee_1236"/>
    <x v="2"/>
    <x v="4"/>
    <x v="4"/>
    <s v="California"/>
    <n v="49937.14"/>
    <x v="1"/>
    <x v="0"/>
    <x v="1"/>
    <n v="0"/>
    <n v="49937.14"/>
    <n v="0"/>
    <n v="0.88386571268365077"/>
    <s v="Below Market"/>
  </r>
  <r>
    <n v="1237"/>
    <s v="Employee_1237"/>
    <x v="2"/>
    <x v="4"/>
    <x v="8"/>
    <s v="Texas"/>
    <n v="55466.14"/>
    <x v="0"/>
    <x v="2"/>
    <x v="1"/>
    <n v="0"/>
    <n v="55466.14"/>
    <n v="0"/>
    <n v="0.9817266139172397"/>
    <s v="Market Aligned"/>
  </r>
  <r>
    <n v="1238"/>
    <s v="Employee_1238"/>
    <x v="2"/>
    <x v="4"/>
    <x v="7"/>
    <s v="California"/>
    <n v="53345.53"/>
    <x v="0"/>
    <x v="4"/>
    <x v="1"/>
    <n v="0"/>
    <n v="53345.53"/>
    <n v="0"/>
    <n v="0.94419273694763195"/>
    <s v="Market Aligned"/>
  </r>
  <r>
    <n v="1239"/>
    <s v="Employee_1239"/>
    <x v="2"/>
    <x v="4"/>
    <x v="5"/>
    <s v="California"/>
    <n v="57131.08"/>
    <x v="0"/>
    <x v="2"/>
    <x v="1"/>
    <n v="0"/>
    <n v="57131.08"/>
    <n v="0"/>
    <n v="1.0111953295800815"/>
    <s v="Market Aligned"/>
  </r>
  <r>
    <n v="1240"/>
    <s v="Employee_1240"/>
    <x v="2"/>
    <x v="4"/>
    <x v="7"/>
    <s v="California"/>
    <n v="53018.7"/>
    <x v="1"/>
    <x v="3"/>
    <x v="0"/>
    <n v="6944.05"/>
    <n v="59962.75"/>
    <n v="0.13097359988079679"/>
    <n v="0.93840798774340439"/>
    <s v="Market Aligned"/>
  </r>
  <r>
    <n v="1241"/>
    <s v="Employee_1241"/>
    <x v="2"/>
    <x v="4"/>
    <x v="3"/>
    <s v="Illinois"/>
    <n v="54713.16"/>
    <x v="0"/>
    <x v="0"/>
    <x v="1"/>
    <n v="0"/>
    <n v="54713.16"/>
    <n v="0"/>
    <n v="0.96839919459894208"/>
    <s v="Market Aligned"/>
  </r>
  <r>
    <n v="1242"/>
    <s v="Employee_1242"/>
    <x v="2"/>
    <x v="4"/>
    <x v="7"/>
    <s v="California"/>
    <n v="56262.47"/>
    <x v="1"/>
    <x v="2"/>
    <x v="1"/>
    <n v="0"/>
    <n v="56262.47"/>
    <n v="0"/>
    <n v="0.99582130942806335"/>
    <s v="Market Aligned"/>
  </r>
  <r>
    <n v="1243"/>
    <s v="Employee_1243"/>
    <x v="2"/>
    <x v="4"/>
    <x v="0"/>
    <s v="New York"/>
    <n v="57164.39"/>
    <x v="1"/>
    <x v="0"/>
    <x v="1"/>
    <n v="0"/>
    <n v="57164.39"/>
    <n v="0"/>
    <n v="1.011784902128479"/>
    <s v="Market Aligned"/>
  </r>
  <r>
    <n v="1244"/>
    <s v="Employee_1244"/>
    <x v="2"/>
    <x v="4"/>
    <x v="3"/>
    <s v="Illinois"/>
    <n v="51999.26"/>
    <x v="1"/>
    <x v="0"/>
    <x v="0"/>
    <n v="2862.85"/>
    <n v="54862.11"/>
    <n v="5.5055591175720571E-2"/>
    <n v="0.92036434202924822"/>
    <s v="Market Aligned"/>
  </r>
  <r>
    <n v="1245"/>
    <s v="Employee_1245"/>
    <x v="2"/>
    <x v="4"/>
    <x v="1"/>
    <s v="Colorado"/>
    <n v="54163.75"/>
    <x v="0"/>
    <x v="0"/>
    <x v="1"/>
    <n v="0"/>
    <n v="54163.75"/>
    <n v="0"/>
    <n v="0.95867487596144052"/>
    <s v="Market Aligned"/>
  </r>
  <r>
    <n v="1246"/>
    <s v="Employee_1246"/>
    <x v="2"/>
    <x v="4"/>
    <x v="8"/>
    <s v="Texas"/>
    <n v="53812.639999999999"/>
    <x v="0"/>
    <x v="0"/>
    <x v="1"/>
    <n v="0"/>
    <n v="53812.639999999999"/>
    <n v="0"/>
    <n v="0.95246038129113386"/>
    <s v="Market Aligned"/>
  </r>
  <r>
    <n v="1247"/>
    <s v="Employee_1247"/>
    <x v="2"/>
    <x v="4"/>
    <x v="3"/>
    <s v="Illinois"/>
    <n v="53366.68"/>
    <x v="0"/>
    <x v="0"/>
    <x v="0"/>
    <n v="11009.53"/>
    <n v="64376.21"/>
    <n v="0.20629969861344197"/>
    <n v="0.94456708277166712"/>
    <s v="Market Aligned"/>
  </r>
  <r>
    <n v="1248"/>
    <s v="Employee_1248"/>
    <x v="2"/>
    <x v="4"/>
    <x v="4"/>
    <s v="California"/>
    <n v="59413.64"/>
    <x v="0"/>
    <x v="0"/>
    <x v="0"/>
    <n v="2084.88"/>
    <n v="61498.52"/>
    <n v="3.5090931981275685E-2"/>
    <n v="1.0515956512873956"/>
    <s v="Market Aligned"/>
  </r>
  <r>
    <n v="1249"/>
    <s v="Employee_1249"/>
    <x v="2"/>
    <x v="4"/>
    <x v="3"/>
    <s v="Illinois"/>
    <n v="56012.45"/>
    <x v="1"/>
    <x v="0"/>
    <x v="1"/>
    <n v="0"/>
    <n v="56012.45"/>
    <n v="0"/>
    <n v="0.99139606389968171"/>
    <s v="Market Aligned"/>
  </r>
  <r>
    <n v="1250"/>
    <s v="Employee_1250"/>
    <x v="2"/>
    <x v="4"/>
    <x v="3"/>
    <s v="Illinois"/>
    <n v="51847.79"/>
    <x v="2"/>
    <x v="4"/>
    <x v="1"/>
    <n v="0"/>
    <n v="51847.79"/>
    <n v="0"/>
    <n v="0.91768338874477517"/>
    <s v="Market Aligned"/>
  </r>
  <r>
    <n v="1251"/>
    <s v="Employee_1251"/>
    <x v="2"/>
    <x v="4"/>
    <x v="3"/>
    <s v="Illinois"/>
    <n v="57294.65"/>
    <x v="1"/>
    <x v="0"/>
    <x v="1"/>
    <n v="0"/>
    <n v="57294.65"/>
    <n v="0"/>
    <n v="1.0140904476149482"/>
    <s v="Market Aligned"/>
  </r>
  <r>
    <n v="1252"/>
    <s v="Employee_1252"/>
    <x v="2"/>
    <x v="4"/>
    <x v="3"/>
    <s v="Illinois"/>
    <n v="60305.39"/>
    <x v="1"/>
    <x v="0"/>
    <x v="0"/>
    <n v="3100.32"/>
    <n v="63405.71"/>
    <n v="5.1410329988745618E-2"/>
    <n v="1.0673792394000838"/>
    <s v="Market Aligned"/>
  </r>
  <r>
    <n v="1253"/>
    <s v="Employee_1253"/>
    <x v="2"/>
    <x v="4"/>
    <x v="3"/>
    <s v="Illinois"/>
    <n v="57581.16"/>
    <x v="0"/>
    <x v="0"/>
    <x v="1"/>
    <n v="0"/>
    <n v="57581.16"/>
    <n v="0"/>
    <n v="1.0191615503120788"/>
    <s v="Market Aligned"/>
  </r>
  <r>
    <n v="1254"/>
    <s v="Employee_1254"/>
    <x v="2"/>
    <x v="4"/>
    <x v="3"/>
    <s v="Illinois"/>
    <n v="51201.58"/>
    <x v="0"/>
    <x v="2"/>
    <x v="1"/>
    <n v="0"/>
    <n v="51201.58"/>
    <n v="0"/>
    <n v="0.9062457521041245"/>
    <s v="Market Aligned"/>
  </r>
  <r>
    <n v="1255"/>
    <s v="Employee_1255"/>
    <x v="2"/>
    <x v="4"/>
    <x v="3"/>
    <s v="Illinois"/>
    <n v="53789.41"/>
    <x v="0"/>
    <x v="0"/>
    <x v="0"/>
    <n v="5168.3999999999996"/>
    <n v="58957.810000000005"/>
    <n v="9.6085828046821836E-2"/>
    <n v="0.95204922036951045"/>
    <s v="Market Aligned"/>
  </r>
  <r>
    <n v="1256"/>
    <s v="Employee_1256"/>
    <x v="2"/>
    <x v="4"/>
    <x v="3"/>
    <s v="Illinois"/>
    <n v="58167.28"/>
    <x v="1"/>
    <x v="0"/>
    <x v="1"/>
    <n v="0"/>
    <n v="58167.28"/>
    <n v="0"/>
    <n v="1.029535620022882"/>
    <s v="Market Aligned"/>
  </r>
  <r>
    <n v="1257"/>
    <s v="Employee_1257"/>
    <x v="2"/>
    <x v="4"/>
    <x v="1"/>
    <s v="Colorado"/>
    <n v="53230.83"/>
    <x v="1"/>
    <x v="0"/>
    <x v="0"/>
    <n v="9822.65"/>
    <n v="63053.48"/>
    <n v="0.18452934136101201"/>
    <n v="0.94216259671042946"/>
    <s v="Market Aligned"/>
  </r>
  <r>
    <n v="1258"/>
    <s v="Employee_1258"/>
    <x v="2"/>
    <x v="4"/>
    <x v="8"/>
    <s v="Texas"/>
    <n v="56109.55"/>
    <x v="1"/>
    <x v="0"/>
    <x v="0"/>
    <n v="9231.77"/>
    <n v="65341.320000000007"/>
    <n v="0.164531171609824"/>
    <n v="0.99311469177267531"/>
    <s v="Market Aligned"/>
  </r>
  <r>
    <n v="1259"/>
    <s v="Employee_1259"/>
    <x v="2"/>
    <x v="4"/>
    <x v="8"/>
    <s v="Texas"/>
    <n v="56936.59"/>
    <x v="0"/>
    <x v="0"/>
    <x v="1"/>
    <n v="0"/>
    <n v="56936.59"/>
    <n v="0"/>
    <n v="1.0077529409599111"/>
    <s v="Market Aligned"/>
  </r>
  <r>
    <n v="1260"/>
    <s v="Employee_1260"/>
    <x v="2"/>
    <x v="4"/>
    <x v="3"/>
    <s v="Illinois"/>
    <n v="52682.67"/>
    <x v="0"/>
    <x v="0"/>
    <x v="1"/>
    <n v="0"/>
    <n v="52682.67"/>
    <n v="0"/>
    <n v="0.93246040253061313"/>
    <s v="Market Aligned"/>
  </r>
  <r>
    <n v="1261"/>
    <s v="Employee_1261"/>
    <x v="2"/>
    <x v="4"/>
    <x v="0"/>
    <s v="New York"/>
    <n v="54851.19"/>
    <x v="1"/>
    <x v="0"/>
    <x v="0"/>
    <n v="16194.15"/>
    <n v="71045.34"/>
    <n v="0.29523789729994915"/>
    <n v="0.97084226571438292"/>
    <s v="Market Aligned"/>
  </r>
  <r>
    <n v="1262"/>
    <s v="Employee_1262"/>
    <x v="2"/>
    <x v="4"/>
    <x v="7"/>
    <s v="California"/>
    <n v="46896.83"/>
    <x v="0"/>
    <x v="0"/>
    <x v="1"/>
    <n v="0"/>
    <n v="46896.83"/>
    <n v="0"/>
    <n v="0.83005354472751169"/>
    <s v="Below Market"/>
  </r>
  <r>
    <n v="1263"/>
    <s v="Employee_1263"/>
    <x v="2"/>
    <x v="4"/>
    <x v="4"/>
    <s v="California"/>
    <n v="52439.03"/>
    <x v="1"/>
    <x v="0"/>
    <x v="0"/>
    <n v="15050.02"/>
    <n v="67489.05"/>
    <n v="0.28700035069298574"/>
    <n v="0.92814808023425732"/>
    <s v="Market Aligned"/>
  </r>
  <r>
    <n v="1264"/>
    <s v="Employee_1264"/>
    <x v="2"/>
    <x v="4"/>
    <x v="3"/>
    <s v="Illinois"/>
    <n v="54368.58"/>
    <x v="1"/>
    <x v="3"/>
    <x v="0"/>
    <n v="9100.0499999999993"/>
    <n v="63468.630000000005"/>
    <n v="0.1673770034089542"/>
    <n v="0.96230027809558338"/>
    <s v="Market Aligned"/>
  </r>
  <r>
    <n v="1265"/>
    <s v="Employee_1265"/>
    <x v="2"/>
    <x v="4"/>
    <x v="0"/>
    <s v="New York"/>
    <n v="51880.54"/>
    <x v="1"/>
    <x v="0"/>
    <x v="0"/>
    <n v="7340.38"/>
    <n v="59220.92"/>
    <n v="0.14148619116146438"/>
    <n v="0.91826304953612981"/>
    <s v="Market Aligned"/>
  </r>
  <r>
    <n v="1266"/>
    <s v="Employee_1266"/>
    <x v="2"/>
    <x v="4"/>
    <x v="1"/>
    <s v="Colorado"/>
    <n v="59081.03"/>
    <x v="0"/>
    <x v="0"/>
    <x v="1"/>
    <n v="0"/>
    <n v="59081.03"/>
    <n v="0"/>
    <n v="1.0457085985908314"/>
    <s v="Market Aligned"/>
  </r>
  <r>
    <n v="1267"/>
    <s v="Employee_1267"/>
    <x v="2"/>
    <x v="4"/>
    <x v="0"/>
    <s v="New York"/>
    <n v="51424.65"/>
    <x v="0"/>
    <x v="0"/>
    <x v="1"/>
    <n v="0"/>
    <n v="51424.65"/>
    <n v="0"/>
    <n v="0.91019399432481118"/>
    <s v="Market Aligned"/>
  </r>
  <r>
    <n v="1268"/>
    <s v="Employee_1268"/>
    <x v="2"/>
    <x v="4"/>
    <x v="5"/>
    <s v="California"/>
    <n v="53899.89"/>
    <x v="0"/>
    <x v="1"/>
    <x v="1"/>
    <n v="0"/>
    <n v="53899.89"/>
    <n v="0"/>
    <n v="0.95400466843756726"/>
    <s v="Market Aligned"/>
  </r>
  <r>
    <n v="1269"/>
    <s v="Employee_1269"/>
    <x v="2"/>
    <x v="4"/>
    <x v="8"/>
    <s v="Texas"/>
    <n v="55326.85"/>
    <x v="0"/>
    <x v="0"/>
    <x v="1"/>
    <n v="0"/>
    <n v="55326.85"/>
    <n v="0"/>
    <n v="0.97926124134845205"/>
    <s v="Market Aligned"/>
  </r>
  <r>
    <n v="1270"/>
    <s v="Employee_1270"/>
    <x v="2"/>
    <x v="4"/>
    <x v="3"/>
    <s v="Illinois"/>
    <n v="58603.18"/>
    <x v="0"/>
    <x v="0"/>
    <x v="1"/>
    <n v="0"/>
    <n v="58603.18"/>
    <n v="0"/>
    <n v="1.0372508609068976"/>
    <s v="Market Aligned"/>
  </r>
  <r>
    <n v="1271"/>
    <s v="Employee_1271"/>
    <x v="2"/>
    <x v="4"/>
    <x v="1"/>
    <s v="Colorado"/>
    <n v="51410.34"/>
    <x v="1"/>
    <x v="2"/>
    <x v="0"/>
    <n v="7012.91"/>
    <n v="58423.25"/>
    <n v="0.13641049640986619"/>
    <n v="0.90994071353322981"/>
    <s v="Market Aligned"/>
  </r>
  <r>
    <n v="1272"/>
    <s v="Employee_1272"/>
    <x v="2"/>
    <x v="4"/>
    <x v="3"/>
    <s v="Illinois"/>
    <n v="57907.91"/>
    <x v="1"/>
    <x v="0"/>
    <x v="1"/>
    <n v="0"/>
    <n v="57907.91"/>
    <n v="0"/>
    <n v="1.0249448835510144"/>
    <s v="Market Aligned"/>
  </r>
  <r>
    <n v="1273"/>
    <s v="Employee_1273"/>
    <x v="2"/>
    <x v="4"/>
    <x v="3"/>
    <s v="Illinois"/>
    <n v="55025.58"/>
    <x v="0"/>
    <x v="0"/>
    <x v="1"/>
    <n v="0"/>
    <n v="55025.58"/>
    <n v="0"/>
    <n v="0.97392889305497354"/>
    <s v="Market Aligned"/>
  </r>
  <r>
    <n v="1274"/>
    <s v="Employee_1274"/>
    <x v="2"/>
    <x v="4"/>
    <x v="6"/>
    <s v="Washington"/>
    <n v="52546.23"/>
    <x v="0"/>
    <x v="0"/>
    <x v="1"/>
    <n v="0"/>
    <n v="52546.23"/>
    <n v="0"/>
    <n v="0.93004547372534818"/>
    <s v="Market Aligned"/>
  </r>
  <r>
    <n v="1275"/>
    <s v="Employee_1275"/>
    <x v="2"/>
    <x v="4"/>
    <x v="3"/>
    <s v="Illinois"/>
    <n v="56155.26"/>
    <x v="0"/>
    <x v="1"/>
    <x v="0"/>
    <n v="15705.91"/>
    <n v="71861.17"/>
    <n v="0.27968724568277309"/>
    <n v="0.99392373894131114"/>
    <s v="Market Aligned"/>
  </r>
  <r>
    <n v="1276"/>
    <s v="Employee_1276"/>
    <x v="2"/>
    <x v="4"/>
    <x v="3"/>
    <s v="Illinois"/>
    <n v="55497.65"/>
    <x v="0"/>
    <x v="0"/>
    <x v="1"/>
    <n v="0"/>
    <n v="55497.65"/>
    <n v="0"/>
    <n v="0.98228432724657055"/>
    <s v="Market Aligned"/>
  </r>
  <r>
    <n v="1277"/>
    <s v="Employee_1277"/>
    <x v="2"/>
    <x v="4"/>
    <x v="3"/>
    <s v="Illinois"/>
    <n v="53499.46"/>
    <x v="1"/>
    <x v="2"/>
    <x v="0"/>
    <n v="1989.38"/>
    <n v="55488.84"/>
    <n v="3.7185048222916642E-2"/>
    <n v="0.94691723116482973"/>
    <s v="Market Aligned"/>
  </r>
  <r>
    <n v="1278"/>
    <s v="Employee_1278"/>
    <x v="2"/>
    <x v="4"/>
    <x v="3"/>
    <s v="Illinois"/>
    <n v="55174.51"/>
    <x v="0"/>
    <x v="4"/>
    <x v="1"/>
    <n v="0"/>
    <n v="55174.51"/>
    <n v="0"/>
    <n v="0.97656488944143005"/>
    <s v="Market Aligned"/>
  </r>
  <r>
    <n v="1279"/>
    <s v="Employee_1279"/>
    <x v="2"/>
    <x v="4"/>
    <x v="2"/>
    <s v="California"/>
    <n v="54036.72"/>
    <x v="0"/>
    <x v="0"/>
    <x v="1"/>
    <n v="0"/>
    <n v="54036.72"/>
    <n v="0"/>
    <n v="0.95642650007363028"/>
    <s v="Market Aligned"/>
  </r>
  <r>
    <n v="1280"/>
    <s v="Employee_1280"/>
    <x v="2"/>
    <x v="4"/>
    <x v="3"/>
    <s v="Illinois"/>
    <n v="55283.79"/>
    <x v="0"/>
    <x v="0"/>
    <x v="0"/>
    <n v="1243.6099999999999"/>
    <n v="56527.4"/>
    <n v="2.2495020692322287E-2"/>
    <n v="0.97849909803010915"/>
    <s v="Market Aligned"/>
  </r>
  <r>
    <n v="1281"/>
    <s v="Employee_1281"/>
    <x v="2"/>
    <x v="4"/>
    <x v="3"/>
    <s v="Illinois"/>
    <n v="56655.33"/>
    <x v="1"/>
    <x v="0"/>
    <x v="1"/>
    <n v="0"/>
    <n v="56655.33"/>
    <n v="0"/>
    <n v="1.0027747609850588"/>
    <s v="Market Aligned"/>
  </r>
  <r>
    <n v="1282"/>
    <s v="Employee_1282"/>
    <x v="2"/>
    <x v="4"/>
    <x v="3"/>
    <s v="Illinois"/>
    <n v="58965.04"/>
    <x v="1"/>
    <x v="0"/>
    <x v="0"/>
    <n v="16115.34"/>
    <n v="75080.38"/>
    <n v="0.27330329971793454"/>
    <n v="1.0436556259132976"/>
    <s v="Market Aligned"/>
  </r>
  <r>
    <n v="1283"/>
    <s v="Employee_1283"/>
    <x v="2"/>
    <x v="4"/>
    <x v="3"/>
    <s v="Illinois"/>
    <n v="51905.46"/>
    <x v="0"/>
    <x v="0"/>
    <x v="1"/>
    <n v="0"/>
    <n v="51905.46"/>
    <n v="0"/>
    <n v="0.91870412272454383"/>
    <s v="Market Aligned"/>
  </r>
  <r>
    <n v="1284"/>
    <s v="Employee_1284"/>
    <x v="2"/>
    <x v="4"/>
    <x v="3"/>
    <s v="Illinois"/>
    <n v="60332.58"/>
    <x v="1"/>
    <x v="1"/>
    <x v="1"/>
    <n v="0"/>
    <n v="60332.58"/>
    <n v="0"/>
    <n v="1.0678604906036544"/>
    <s v="Market Aligned"/>
  </r>
  <r>
    <n v="1285"/>
    <s v="Employee_1285"/>
    <x v="2"/>
    <x v="4"/>
    <x v="3"/>
    <s v="Illinois"/>
    <n v="50119.78"/>
    <x v="1"/>
    <x v="2"/>
    <x v="0"/>
    <n v="10065.780000000001"/>
    <n v="60185.56"/>
    <n v="0.20083448091751402"/>
    <n v="0.88709836144496423"/>
    <s v="Below Market"/>
  </r>
  <r>
    <n v="1286"/>
    <s v="Employee_1286"/>
    <x v="2"/>
    <x v="4"/>
    <x v="3"/>
    <s v="Illinois"/>
    <n v="54620.54"/>
    <x v="1"/>
    <x v="2"/>
    <x v="0"/>
    <n v="3486.74"/>
    <n v="58107.28"/>
    <n v="6.3835692580117287E-2"/>
    <n v="0.96675986078229259"/>
    <s v="Market Aligned"/>
  </r>
  <r>
    <n v="1287"/>
    <s v="Employee_1287"/>
    <x v="2"/>
    <x v="4"/>
    <x v="8"/>
    <s v="Texas"/>
    <n v="56470.79"/>
    <x v="0"/>
    <x v="0"/>
    <x v="1"/>
    <n v="0"/>
    <n v="56470.79"/>
    <n v="0"/>
    <n v="0.99950848304806361"/>
    <s v="Market Aligned"/>
  </r>
  <r>
    <n v="1288"/>
    <s v="Employee_1288"/>
    <x v="2"/>
    <x v="4"/>
    <x v="3"/>
    <s v="Illinois"/>
    <n v="55702.48"/>
    <x v="1"/>
    <x v="3"/>
    <x v="0"/>
    <n v="5475.75"/>
    <n v="61178.23"/>
    <n v="9.8303522572065011E-2"/>
    <n v="0.98590972938071353"/>
    <s v="Market Aligned"/>
  </r>
  <r>
    <n v="1289"/>
    <s v="Employee_1289"/>
    <x v="2"/>
    <x v="4"/>
    <x v="3"/>
    <s v="Illinois"/>
    <n v="53443.25"/>
    <x v="1"/>
    <x v="4"/>
    <x v="0"/>
    <n v="18717.580000000002"/>
    <n v="72160.83"/>
    <n v="0.3502328170536036"/>
    <n v="0.94592233855163743"/>
    <s v="Market Aligned"/>
  </r>
  <r>
    <n v="1290"/>
    <s v="Employee_1290"/>
    <x v="2"/>
    <x v="4"/>
    <x v="1"/>
    <s v="Colorado"/>
    <n v="54479.69"/>
    <x v="1"/>
    <x v="3"/>
    <x v="0"/>
    <n v="17330.560000000001"/>
    <n v="71810.25"/>
    <n v="0.31811047382978869"/>
    <n v="0.96426687689031376"/>
    <s v="Market Aligned"/>
  </r>
  <r>
    <n v="1291"/>
    <s v="Employee_1291"/>
    <x v="2"/>
    <x v="4"/>
    <x v="2"/>
    <s v="California"/>
    <n v="53767.5"/>
    <x v="1"/>
    <x v="0"/>
    <x v="1"/>
    <n v="0"/>
    <n v="53767.5"/>
    <n v="0"/>
    <n v="0.9516614228752025"/>
    <s v="Market Aligned"/>
  </r>
  <r>
    <n v="1292"/>
    <s v="Employee_1292"/>
    <x v="2"/>
    <x v="4"/>
    <x v="6"/>
    <s v="Washington"/>
    <n v="53526.59"/>
    <x v="1"/>
    <x v="2"/>
    <x v="1"/>
    <n v="0"/>
    <n v="53526.59"/>
    <n v="0"/>
    <n v="0.94739742039443131"/>
    <s v="Market Aligned"/>
  </r>
  <r>
    <n v="1293"/>
    <s v="Employee_1293"/>
    <x v="2"/>
    <x v="4"/>
    <x v="3"/>
    <s v="Illinois"/>
    <n v="57124.01"/>
    <x v="0"/>
    <x v="0"/>
    <x v="0"/>
    <n v="14485.92"/>
    <n v="71609.930000000008"/>
    <n v="0.25358723941123879"/>
    <n v="1.0110701936474134"/>
    <s v="Market Aligned"/>
  </r>
  <r>
    <n v="1294"/>
    <s v="Employee_1294"/>
    <x v="2"/>
    <x v="4"/>
    <x v="7"/>
    <s v="California"/>
    <n v="55892.54"/>
    <x v="1"/>
    <x v="0"/>
    <x v="0"/>
    <n v="10162.280000000001"/>
    <n v="66054.820000000007"/>
    <n v="0.18181818181818182"/>
    <n v="0.98927370892284694"/>
    <s v="Market Aligned"/>
  </r>
  <r>
    <n v="1295"/>
    <s v="Employee_1295"/>
    <x v="2"/>
    <x v="4"/>
    <x v="3"/>
    <s v="Illinois"/>
    <n v="53267.73"/>
    <x v="1"/>
    <x v="0"/>
    <x v="0"/>
    <n v="10886.15"/>
    <n v="64153.880000000005"/>
    <n v="0.20436669630937904"/>
    <n v="0.94281571070129944"/>
    <s v="Market Aligned"/>
  </r>
  <r>
    <n v="1296"/>
    <s v="Employee_1296"/>
    <x v="2"/>
    <x v="4"/>
    <x v="3"/>
    <s v="Illinois"/>
    <n v="57249"/>
    <x v="1"/>
    <x v="2"/>
    <x v="0"/>
    <n v="19529.650000000001"/>
    <n v="76778.649999999994"/>
    <n v="0.34113521633565652"/>
    <n v="1.0132824624202812"/>
    <s v="Market Aligned"/>
  </r>
  <r>
    <n v="1297"/>
    <s v="Employee_1297"/>
    <x v="2"/>
    <x v="4"/>
    <x v="3"/>
    <s v="Illinois"/>
    <n v="55768.25"/>
    <x v="0"/>
    <x v="2"/>
    <x v="1"/>
    <n v="0"/>
    <n v="55768.25"/>
    <n v="0"/>
    <n v="0.98707382984628289"/>
    <s v="Market Aligned"/>
  </r>
  <r>
    <n v="1298"/>
    <s v="Employee_1298"/>
    <x v="2"/>
    <x v="4"/>
    <x v="3"/>
    <s v="Illinois"/>
    <n v="57032.160000000003"/>
    <x v="1"/>
    <x v="0"/>
    <x v="1"/>
    <n v="0"/>
    <n v="57032.160000000003"/>
    <n v="0"/>
    <n v="1.009444488496698"/>
    <s v="Market Aligned"/>
  </r>
  <r>
    <n v="1299"/>
    <s v="Employee_1299"/>
    <x v="2"/>
    <x v="4"/>
    <x v="0"/>
    <s v="New York"/>
    <n v="56574.07"/>
    <x v="1"/>
    <x v="0"/>
    <x v="0"/>
    <n v="19349.64"/>
    <n v="75923.709999999992"/>
    <n v="0.34202312119315437"/>
    <n v="1.0013364942398533"/>
    <s v="Market Aligned"/>
  </r>
  <r>
    <n v="1300"/>
    <s v="Employee_1300"/>
    <x v="2"/>
    <x v="4"/>
    <x v="3"/>
    <s v="Illinois"/>
    <n v="52927.51"/>
    <x v="0"/>
    <x v="0"/>
    <x v="1"/>
    <n v="0"/>
    <n v="52927.51"/>
    <n v="0"/>
    <n v="0.93679396430634698"/>
    <s v="Market Aligned"/>
  </r>
  <r>
    <n v="1301"/>
    <s v="Employee_1301"/>
    <x v="2"/>
    <x v="4"/>
    <x v="5"/>
    <s v="California"/>
    <n v="53599.55"/>
    <x v="1"/>
    <x v="0"/>
    <x v="1"/>
    <n v="0"/>
    <n v="53599.55"/>
    <n v="0"/>
    <n v="0.94868878074060659"/>
    <s v="Market Aligned"/>
  </r>
  <r>
    <n v="1302"/>
    <s v="Employee_1302"/>
    <x v="2"/>
    <x v="4"/>
    <x v="6"/>
    <s v="Washington"/>
    <n v="56868.23"/>
    <x v="1"/>
    <x v="0"/>
    <x v="1"/>
    <n v="0"/>
    <n v="56868.23"/>
    <n v="0"/>
    <n v="1.0065429986180179"/>
    <s v="Market Aligned"/>
  </r>
  <r>
    <n v="1303"/>
    <s v="Employee_1303"/>
    <x v="2"/>
    <x v="4"/>
    <x v="3"/>
    <s v="Illinois"/>
    <n v="56525.93"/>
    <x v="1"/>
    <x v="0"/>
    <x v="1"/>
    <n v="0"/>
    <n v="56525.93"/>
    <n v="0"/>
    <n v="1.0004844371254773"/>
    <s v="Market Aligned"/>
  </r>
  <r>
    <n v="1304"/>
    <s v="Employee_1304"/>
    <x v="2"/>
    <x v="4"/>
    <x v="1"/>
    <s v="Colorado"/>
    <n v="54947.75"/>
    <x v="0"/>
    <x v="3"/>
    <x v="1"/>
    <n v="0"/>
    <n v="54947.75"/>
    <n v="0"/>
    <n v="0.97255133582165643"/>
    <s v="Market Aligned"/>
  </r>
  <r>
    <n v="1305"/>
    <s v="Employee_1305"/>
    <x v="2"/>
    <x v="4"/>
    <x v="2"/>
    <s v="California"/>
    <n v="55293.32"/>
    <x v="0"/>
    <x v="0"/>
    <x v="0"/>
    <n v="5090.1099999999997"/>
    <n v="60383.43"/>
    <n v="9.2056508815169705E-2"/>
    <n v="0.97866777489550183"/>
    <s v="Market Aligned"/>
  </r>
  <r>
    <n v="1306"/>
    <s v="Employee_1306"/>
    <x v="2"/>
    <x v="4"/>
    <x v="0"/>
    <s v="New York"/>
    <n v="58194.16"/>
    <x v="1"/>
    <x v="0"/>
    <x v="0"/>
    <n v="16410.990000000002"/>
    <n v="74605.150000000009"/>
    <n v="0.28200407051154275"/>
    <n v="1.0300113843609466"/>
    <s v="Market Aligned"/>
  </r>
  <r>
    <n v="1307"/>
    <s v="Employee_1307"/>
    <x v="2"/>
    <x v="4"/>
    <x v="7"/>
    <s v="California"/>
    <n v="53521.07"/>
    <x v="0"/>
    <x v="0"/>
    <x v="0"/>
    <n v="4747.6099999999997"/>
    <n v="58268.68"/>
    <n v="8.8705438811294307E-2"/>
    <n v="0.94729971878929309"/>
    <s v="Market Aligned"/>
  </r>
  <r>
    <n v="1308"/>
    <s v="Employee_1308"/>
    <x v="2"/>
    <x v="4"/>
    <x v="3"/>
    <s v="Illinois"/>
    <n v="56367.74"/>
    <x v="1"/>
    <x v="1"/>
    <x v="0"/>
    <n v="5057.21"/>
    <n v="61424.95"/>
    <n v="8.9718161487403969E-2"/>
    <n v="0.99768454275648799"/>
    <s v="Market Aligned"/>
  </r>
  <r>
    <n v="1309"/>
    <s v="Employee_1309"/>
    <x v="2"/>
    <x v="4"/>
    <x v="5"/>
    <s v="California"/>
    <n v="54494.52"/>
    <x v="1"/>
    <x v="2"/>
    <x v="1"/>
    <n v="0"/>
    <n v="54494.52"/>
    <n v="0"/>
    <n v="0.96452936145629198"/>
    <s v="Market Aligned"/>
  </r>
  <r>
    <n v="1310"/>
    <s v="Employee_1310"/>
    <x v="2"/>
    <x v="4"/>
    <x v="3"/>
    <s v="Illinois"/>
    <n v="54455.8"/>
    <x v="1"/>
    <x v="2"/>
    <x v="1"/>
    <n v="0"/>
    <n v="54455.8"/>
    <n v="0"/>
    <n v="0.9638440342550324"/>
    <s v="Market Aligned"/>
  </r>
  <r>
    <n v="1311"/>
    <s v="Employee_1311"/>
    <x v="2"/>
    <x v="4"/>
    <x v="7"/>
    <s v="California"/>
    <n v="57746.94"/>
    <x v="0"/>
    <x v="0"/>
    <x v="1"/>
    <n v="0"/>
    <n v="57746.94"/>
    <n v="0"/>
    <n v="1.0220957843881331"/>
    <s v="Market Aligned"/>
  </r>
  <r>
    <n v="1312"/>
    <s v="Employee_1312"/>
    <x v="2"/>
    <x v="4"/>
    <x v="3"/>
    <s v="Illinois"/>
    <n v="57063.54"/>
    <x v="1"/>
    <x v="0"/>
    <x v="1"/>
    <n v="0"/>
    <n v="57063.54"/>
    <n v="0"/>
    <n v="1.0099999008824296"/>
    <s v="Market Aligned"/>
  </r>
  <r>
    <n v="1313"/>
    <s v="Employee_1313"/>
    <x v="2"/>
    <x v="4"/>
    <x v="3"/>
    <s v="Illinois"/>
    <n v="57033.77"/>
    <x v="0"/>
    <x v="0"/>
    <x v="1"/>
    <n v="0"/>
    <n v="57033.77"/>
    <n v="0"/>
    <n v="1.0094729847981967"/>
    <s v="Market Aligned"/>
  </r>
  <r>
    <n v="1314"/>
    <s v="Employee_1314"/>
    <x v="2"/>
    <x v="4"/>
    <x v="3"/>
    <s v="Illinois"/>
    <n v="58263.7"/>
    <x v="0"/>
    <x v="2"/>
    <x v="1"/>
    <n v="0"/>
    <n v="58263.7"/>
    <n v="0"/>
    <n v="1.0312422121908948"/>
    <s v="Market Aligned"/>
  </r>
  <r>
    <n v="1315"/>
    <s v="Employee_1315"/>
    <x v="2"/>
    <x v="4"/>
    <x v="1"/>
    <s v="Colorado"/>
    <n v="55052.51"/>
    <x v="0"/>
    <x v="1"/>
    <x v="0"/>
    <n v="13845.77"/>
    <n v="68898.28"/>
    <n v="0.25150115771288173"/>
    <n v="0.97440554237134547"/>
    <s v="Market Aligned"/>
  </r>
  <r>
    <n v="1316"/>
    <s v="Employee_1316"/>
    <x v="2"/>
    <x v="4"/>
    <x v="2"/>
    <s v="California"/>
    <n v="56704.88"/>
    <x v="0"/>
    <x v="2"/>
    <x v="0"/>
    <n v="8695.02"/>
    <n v="65399.899999999994"/>
    <n v="0.15333812539590949"/>
    <n v="1.0036517744877038"/>
    <s v="Market Aligned"/>
  </r>
  <r>
    <n v="1317"/>
    <s v="Employee_1317"/>
    <x v="2"/>
    <x v="4"/>
    <x v="3"/>
    <s v="Illinois"/>
    <n v="54224.33"/>
    <x v="2"/>
    <x v="1"/>
    <x v="1"/>
    <n v="0"/>
    <n v="54224.33"/>
    <n v="0"/>
    <n v="0.95974711567870052"/>
    <s v="Market Aligned"/>
  </r>
  <r>
    <n v="1318"/>
    <s v="Employee_1318"/>
    <x v="2"/>
    <x v="4"/>
    <x v="8"/>
    <s v="Texas"/>
    <n v="55810.42"/>
    <x v="2"/>
    <x v="2"/>
    <x v="0"/>
    <n v="18699.34"/>
    <n v="74509.759999999995"/>
    <n v="0.33505105319042572"/>
    <n v="0.98782022055075391"/>
    <s v="Market Aligned"/>
  </r>
  <r>
    <n v="1319"/>
    <s v="Employee_1319"/>
    <x v="2"/>
    <x v="4"/>
    <x v="2"/>
    <s v="California"/>
    <n v="54674.64"/>
    <x v="0"/>
    <x v="0"/>
    <x v="1"/>
    <n v="0"/>
    <n v="54674.64"/>
    <n v="0"/>
    <n v="0.96771740731091205"/>
    <s v="Market Aligned"/>
  </r>
  <r>
    <n v="1320"/>
    <s v="Employee_1320"/>
    <x v="2"/>
    <x v="4"/>
    <x v="3"/>
    <s v="Illinois"/>
    <n v="55242.49"/>
    <x v="1"/>
    <x v="1"/>
    <x v="0"/>
    <n v="2691.18"/>
    <n v="57933.67"/>
    <n v="4.8715762088204204E-2"/>
    <n v="0.97776810594818697"/>
    <s v="Market Aligned"/>
  </r>
  <r>
    <n v="1321"/>
    <s v="Employee_1321"/>
    <x v="2"/>
    <x v="4"/>
    <x v="3"/>
    <s v="Illinois"/>
    <n v="56487.89"/>
    <x v="0"/>
    <x v="0"/>
    <x v="1"/>
    <n v="0"/>
    <n v="56487.89"/>
    <n v="0"/>
    <n v="0.99981114562919837"/>
    <s v="Market Aligned"/>
  </r>
  <r>
    <n v="1322"/>
    <s v="Employee_1322"/>
    <x v="2"/>
    <x v="4"/>
    <x v="0"/>
    <s v="New York"/>
    <n v="52954.45"/>
    <x v="1"/>
    <x v="0"/>
    <x v="1"/>
    <n v="0"/>
    <n v="52954.45"/>
    <n v="0"/>
    <n v="0.93727079061838037"/>
    <s v="Market Aligned"/>
  </r>
  <r>
    <n v="1323"/>
    <s v="Employee_1323"/>
    <x v="2"/>
    <x v="4"/>
    <x v="3"/>
    <s v="Illinois"/>
    <n v="60230.97"/>
    <x v="1"/>
    <x v="0"/>
    <x v="0"/>
    <n v="10718.99"/>
    <n v="70949.960000000006"/>
    <n v="0.17796475799742226"/>
    <n v="1.0660620376873322"/>
    <s v="Market Aligned"/>
  </r>
  <r>
    <n v="1324"/>
    <s v="Employee_1324"/>
    <x v="2"/>
    <x v="4"/>
    <x v="1"/>
    <s v="Colorado"/>
    <n v="52484.959999999999"/>
    <x v="1"/>
    <x v="0"/>
    <x v="1"/>
    <n v="0"/>
    <n v="52484.959999999999"/>
    <n v="0"/>
    <n v="0.92896102130744573"/>
    <s v="Market Aligned"/>
  </r>
  <r>
    <n v="1325"/>
    <s v="Employee_1325"/>
    <x v="2"/>
    <x v="4"/>
    <x v="5"/>
    <s v="California"/>
    <n v="51964.53"/>
    <x v="0"/>
    <x v="0"/>
    <x v="0"/>
    <n v="18451.91"/>
    <n v="70416.44"/>
    <n v="0.35508663313225386"/>
    <n v="0.91974963609692006"/>
    <s v="Market Aligned"/>
  </r>
  <r>
    <n v="1326"/>
    <s v="Employee_1326"/>
    <x v="2"/>
    <x v="4"/>
    <x v="3"/>
    <s v="Illinois"/>
    <n v="57895.28"/>
    <x v="1"/>
    <x v="0"/>
    <x v="1"/>
    <n v="0"/>
    <n v="57895.28"/>
    <n v="0"/>
    <n v="1.0247213380305622"/>
    <s v="Market Aligned"/>
  </r>
  <r>
    <n v="1327"/>
    <s v="Employee_1327"/>
    <x v="2"/>
    <x v="4"/>
    <x v="3"/>
    <s v="Illinois"/>
    <n v="56979.16"/>
    <x v="0"/>
    <x v="0"/>
    <x v="1"/>
    <n v="0"/>
    <n v="56979.16"/>
    <n v="0"/>
    <n v="1.0085064114908417"/>
    <s v="Market Aligned"/>
  </r>
  <r>
    <n v="1328"/>
    <s v="Employee_1328"/>
    <x v="2"/>
    <x v="4"/>
    <x v="8"/>
    <s v="Texas"/>
    <n v="56560.3"/>
    <x v="2"/>
    <x v="0"/>
    <x v="1"/>
    <n v="0"/>
    <n v="56560.3"/>
    <n v="0"/>
    <n v="1.0010927712139921"/>
    <s v="Market Aligned"/>
  </r>
  <r>
    <n v="1329"/>
    <s v="Employee_1329"/>
    <x v="2"/>
    <x v="4"/>
    <x v="2"/>
    <s v="California"/>
    <n v="56570.86"/>
    <x v="0"/>
    <x v="0"/>
    <x v="1"/>
    <n v="0"/>
    <n v="56570.86"/>
    <n v="0"/>
    <n v="1.0012796786325173"/>
    <s v="Market Aligned"/>
  </r>
  <r>
    <n v="1330"/>
    <s v="Employee_1330"/>
    <x v="2"/>
    <x v="4"/>
    <x v="5"/>
    <s v="California"/>
    <n v="54969.38"/>
    <x v="1"/>
    <x v="0"/>
    <x v="0"/>
    <n v="18178.16"/>
    <n v="73147.539999999994"/>
    <n v="0.33069610754205342"/>
    <n v="0.97293417743744259"/>
    <s v="Market Aligned"/>
  </r>
  <r>
    <n v="1331"/>
    <s v="Employee_1331"/>
    <x v="2"/>
    <x v="4"/>
    <x v="3"/>
    <s v="Illinois"/>
    <n v="52756.86"/>
    <x v="1"/>
    <x v="0"/>
    <x v="1"/>
    <n v="0"/>
    <n v="52756.86"/>
    <n v="0"/>
    <n v="0.93377353334315072"/>
    <s v="Market Aligned"/>
  </r>
  <r>
    <n v="1332"/>
    <s v="Employee_1332"/>
    <x v="2"/>
    <x v="4"/>
    <x v="3"/>
    <s v="Illinois"/>
    <n v="55189.51"/>
    <x v="1"/>
    <x v="0"/>
    <x v="1"/>
    <n v="0"/>
    <n v="55189.51"/>
    <n v="0"/>
    <n v="0.97683038293365365"/>
    <s v="Market Aligned"/>
  </r>
  <r>
    <n v="1333"/>
    <s v="Employee_1333"/>
    <x v="2"/>
    <x v="4"/>
    <x v="2"/>
    <s v="California"/>
    <n v="53307.1"/>
    <x v="0"/>
    <x v="2"/>
    <x v="1"/>
    <n v="0"/>
    <n v="53307.1"/>
    <n v="0"/>
    <n v="0.94351254262055528"/>
    <s v="Market Aligned"/>
  </r>
  <r>
    <n v="1334"/>
    <s v="Employee_1334"/>
    <x v="2"/>
    <x v="4"/>
    <x v="0"/>
    <s v="New York"/>
    <n v="57437.8"/>
    <x v="1"/>
    <x v="2"/>
    <x v="0"/>
    <n v="3974.06"/>
    <n v="61411.86"/>
    <n v="6.9188931330935372E-2"/>
    <n v="1.0166241405090679"/>
    <s v="Market Aligned"/>
  </r>
  <r>
    <n v="1335"/>
    <s v="Employee_1335"/>
    <x v="2"/>
    <x v="4"/>
    <x v="2"/>
    <s v="California"/>
    <n v="54632.36"/>
    <x v="0"/>
    <x v="1"/>
    <x v="1"/>
    <n v="0"/>
    <n v="54632.36"/>
    <n v="0"/>
    <n v="0.96696906965416474"/>
    <s v="Market Aligned"/>
  </r>
  <r>
    <n v="1336"/>
    <s v="Employee_1336"/>
    <x v="2"/>
    <x v="4"/>
    <x v="3"/>
    <s v="Illinois"/>
    <n v="52936.26"/>
    <x v="1"/>
    <x v="2"/>
    <x v="1"/>
    <n v="0"/>
    <n v="52936.26"/>
    <n v="0"/>
    <n v="0.93694883551014407"/>
    <s v="Market Aligned"/>
  </r>
  <r>
    <n v="1337"/>
    <s v="Employee_1337"/>
    <x v="2"/>
    <x v="4"/>
    <x v="3"/>
    <s v="Illinois"/>
    <n v="54196.54"/>
    <x v="0"/>
    <x v="0"/>
    <x v="0"/>
    <n v="7966.12"/>
    <n v="62162.66"/>
    <n v="0.14698576698807708"/>
    <n v="0.9592552447354411"/>
    <s v="Market Aligned"/>
  </r>
  <r>
    <n v="1338"/>
    <s v="Employee_1338"/>
    <x v="2"/>
    <x v="4"/>
    <x v="5"/>
    <s v="California"/>
    <n v="56032.33"/>
    <x v="0"/>
    <x v="2"/>
    <x v="1"/>
    <n v="0"/>
    <n v="56032.33"/>
    <n v="0"/>
    <n v="0.99174793127470862"/>
    <s v="Market Aligned"/>
  </r>
  <r>
    <n v="1339"/>
    <s v="Employee_1339"/>
    <x v="2"/>
    <x v="4"/>
    <x v="8"/>
    <s v="Texas"/>
    <n v="53590.69"/>
    <x v="1"/>
    <x v="0"/>
    <x v="0"/>
    <n v="12763.31"/>
    <n v="66354"/>
    <n v="0.23816282268431324"/>
    <n v="0.94853196258453321"/>
    <s v="Market Aligned"/>
  </r>
  <r>
    <n v="1340"/>
    <s v="Employee_1340"/>
    <x v="2"/>
    <x v="4"/>
    <x v="3"/>
    <s v="Illinois"/>
    <n v="52944.45"/>
    <x v="0"/>
    <x v="0"/>
    <x v="1"/>
    <n v="0"/>
    <n v="52944.45"/>
    <n v="0"/>
    <n v="0.93709379495689804"/>
    <s v="Market Aligned"/>
  </r>
  <r>
    <n v="1341"/>
    <s v="Employee_1341"/>
    <x v="2"/>
    <x v="4"/>
    <x v="3"/>
    <s v="Illinois"/>
    <n v="55609.22"/>
    <x v="0"/>
    <x v="3"/>
    <x v="1"/>
    <n v="0"/>
    <n v="55609.22"/>
    <n v="0"/>
    <n v="0.98425906784172912"/>
    <s v="Market Aligned"/>
  </r>
  <r>
    <n v="1342"/>
    <s v="Employee_1342"/>
    <x v="2"/>
    <x v="4"/>
    <x v="7"/>
    <s v="California"/>
    <n v="55612.42"/>
    <x v="0"/>
    <x v="0"/>
    <x v="1"/>
    <n v="0"/>
    <n v="55612.42"/>
    <n v="0"/>
    <n v="0.98431570645340338"/>
    <s v="Market Aligned"/>
  </r>
  <r>
    <n v="1343"/>
    <s v="Employee_1343"/>
    <x v="2"/>
    <x v="4"/>
    <x v="2"/>
    <s v="California"/>
    <n v="53732.639999999999"/>
    <x v="0"/>
    <x v="3"/>
    <x v="1"/>
    <n v="0"/>
    <n v="53732.639999999999"/>
    <n v="0"/>
    <n v="0.95104441599927503"/>
    <s v="Market Aligned"/>
  </r>
  <r>
    <n v="1344"/>
    <s v="Employee_1344"/>
    <x v="2"/>
    <x v="4"/>
    <x v="3"/>
    <s v="Illinois"/>
    <n v="53822.400000000001"/>
    <x v="1"/>
    <x v="3"/>
    <x v="1"/>
    <n v="0"/>
    <n v="53822.400000000001"/>
    <n v="0"/>
    <n v="0.95263312905674058"/>
    <s v="Market Aligned"/>
  </r>
  <r>
    <n v="1345"/>
    <s v="Employee_1345"/>
    <x v="2"/>
    <x v="4"/>
    <x v="3"/>
    <s v="Illinois"/>
    <n v="55580.12"/>
    <x v="1"/>
    <x v="1"/>
    <x v="0"/>
    <n v="4028.5"/>
    <n v="59608.62"/>
    <n v="7.2480951822342224E-2"/>
    <n v="0.98374401046681548"/>
    <s v="Market Aligned"/>
  </r>
  <r>
    <n v="1346"/>
    <s v="Employee_1346"/>
    <x v="2"/>
    <x v="4"/>
    <x v="3"/>
    <s v="Illinois"/>
    <n v="51379.79"/>
    <x v="0"/>
    <x v="1"/>
    <x v="0"/>
    <n v="19392.419999999998"/>
    <n v="70772.209999999992"/>
    <n v="0.37743283886524248"/>
    <n v="0.90939999178740138"/>
    <s v="Market Aligned"/>
  </r>
  <r>
    <n v="1347"/>
    <s v="Employee_1347"/>
    <x v="2"/>
    <x v="4"/>
    <x v="1"/>
    <s v="Colorado"/>
    <n v="51481.34"/>
    <x v="0"/>
    <x v="0"/>
    <x v="1"/>
    <n v="0"/>
    <n v="51481.34"/>
    <n v="0"/>
    <n v="0.91119738272975448"/>
    <s v="Market Aligned"/>
  </r>
  <r>
    <n v="1348"/>
    <s v="Employee_1348"/>
    <x v="2"/>
    <x v="4"/>
    <x v="2"/>
    <s v="California"/>
    <n v="53203.89"/>
    <x v="0"/>
    <x v="0"/>
    <x v="0"/>
    <n v="18380.240000000002"/>
    <n v="71584.13"/>
    <n v="0.34546797236066762"/>
    <n v="0.94168577039839607"/>
    <s v="Market Aligned"/>
  </r>
  <r>
    <n v="1349"/>
    <s v="Employee_1349"/>
    <x v="2"/>
    <x v="4"/>
    <x v="3"/>
    <s v="Illinois"/>
    <n v="54466.38"/>
    <x v="0"/>
    <x v="0"/>
    <x v="0"/>
    <n v="4172.05"/>
    <n v="58638.43"/>
    <n v="7.6598628364873897E-2"/>
    <n v="0.96403129566488066"/>
    <s v="Market Aligned"/>
  </r>
  <r>
    <n v="1350"/>
    <s v="Employee_1350"/>
    <x v="2"/>
    <x v="4"/>
    <x v="8"/>
    <s v="Texas"/>
    <n v="55777.27"/>
    <x v="1"/>
    <x v="0"/>
    <x v="1"/>
    <n v="0"/>
    <n v="55777.27"/>
    <n v="0"/>
    <n v="0.98723347993293986"/>
    <s v="Market Aligned"/>
  </r>
  <r>
    <n v="1351"/>
    <s v="Employee_1351"/>
    <x v="2"/>
    <x v="4"/>
    <x v="0"/>
    <s v="New York"/>
    <n v="58688.39"/>
    <x v="1"/>
    <x v="2"/>
    <x v="0"/>
    <n v="3301.95"/>
    <n v="61990.34"/>
    <n v="5.6262405562667504E-2"/>
    <n v="1.0387590409383884"/>
    <s v="Market Aligned"/>
  </r>
  <r>
    <n v="1352"/>
    <s v="Employee_1352"/>
    <x v="2"/>
    <x v="4"/>
    <x v="3"/>
    <s v="Illinois"/>
    <n v="57144.15"/>
    <x v="0"/>
    <x v="2"/>
    <x v="0"/>
    <n v="2622.76"/>
    <n v="59766.91"/>
    <n v="4.589726157445688E-2"/>
    <n v="1.0114266629096389"/>
    <s v="Market Aligned"/>
  </r>
  <r>
    <n v="1353"/>
    <s v="Employee_1353"/>
    <x v="2"/>
    <x v="4"/>
    <x v="5"/>
    <s v="California"/>
    <n v="54600.15"/>
    <x v="0"/>
    <x v="2"/>
    <x v="1"/>
    <n v="0"/>
    <n v="54600.15"/>
    <n v="0"/>
    <n v="0.96639896662853009"/>
    <s v="Market Aligned"/>
  </r>
  <r>
    <n v="1354"/>
    <s v="Employee_1354"/>
    <x v="2"/>
    <x v="4"/>
    <x v="0"/>
    <s v="New York"/>
    <n v="54952.46"/>
    <x v="0"/>
    <x v="0"/>
    <x v="0"/>
    <n v="18279.43"/>
    <n v="73231.89"/>
    <n v="0.33264079533473118"/>
    <n v="0.97263470077821457"/>
    <s v="Market Aligned"/>
  </r>
  <r>
    <n v="1355"/>
    <s v="Employee_1355"/>
    <x v="2"/>
    <x v="4"/>
    <x v="3"/>
    <s v="Illinois"/>
    <n v="52493.68"/>
    <x v="1"/>
    <x v="0"/>
    <x v="1"/>
    <n v="0"/>
    <n v="52493.68"/>
    <n v="0"/>
    <n v="0.92911536152425833"/>
    <s v="Market Aligned"/>
  </r>
  <r>
    <n v="1356"/>
    <s v="Employee_1356"/>
    <x v="2"/>
    <x v="4"/>
    <x v="3"/>
    <s v="Illinois"/>
    <n v="54953.72"/>
    <x v="2"/>
    <x v="0"/>
    <x v="1"/>
    <n v="0"/>
    <n v="54953.72"/>
    <n v="0"/>
    <n v="0.97265700223156137"/>
    <s v="Market Aligned"/>
  </r>
  <r>
    <n v="1357"/>
    <s v="Employee_1357"/>
    <x v="2"/>
    <x v="4"/>
    <x v="3"/>
    <s v="Illinois"/>
    <n v="54278.35"/>
    <x v="0"/>
    <x v="0"/>
    <x v="1"/>
    <n v="0"/>
    <n v="54278.35"/>
    <n v="0"/>
    <n v="0.96070324624202807"/>
    <s v="Market Aligned"/>
  </r>
  <r>
    <n v="1358"/>
    <s v="Employee_1358"/>
    <x v="2"/>
    <x v="4"/>
    <x v="3"/>
    <s v="Illinois"/>
    <n v="55806.8"/>
    <x v="0"/>
    <x v="1"/>
    <x v="0"/>
    <n v="4678.8500000000004"/>
    <n v="60485.65"/>
    <n v="8.3840141344782362E-2"/>
    <n v="0.98775614812129731"/>
    <s v="Market Aligned"/>
  </r>
  <r>
    <n v="1359"/>
    <s v="Employee_1359"/>
    <x v="2"/>
    <x v="4"/>
    <x v="0"/>
    <s v="New York"/>
    <n v="52931.92"/>
    <x v="1"/>
    <x v="0"/>
    <x v="1"/>
    <n v="0"/>
    <n v="52931.92"/>
    <n v="0"/>
    <n v="0.93687201939306064"/>
    <s v="Market Aligned"/>
  </r>
  <r>
    <n v="1360"/>
    <s v="Employee_1360"/>
    <x v="2"/>
    <x v="4"/>
    <x v="4"/>
    <s v="California"/>
    <n v="56298.37"/>
    <x v="1"/>
    <x v="0"/>
    <x v="1"/>
    <n v="0"/>
    <n v="56298.37"/>
    <n v="0"/>
    <n v="0.99645672385278505"/>
    <s v="Market Aligned"/>
  </r>
  <r>
    <n v="1361"/>
    <s v="Employee_1361"/>
    <x v="2"/>
    <x v="4"/>
    <x v="3"/>
    <s v="Illinois"/>
    <n v="58831.85"/>
    <x v="0"/>
    <x v="0"/>
    <x v="1"/>
    <n v="0"/>
    <n v="58831.85"/>
    <n v="0"/>
    <n v="1.0412982206980144"/>
    <s v="Market Aligned"/>
  </r>
  <r>
    <n v="1362"/>
    <s v="Employee_1362"/>
    <x v="2"/>
    <x v="4"/>
    <x v="3"/>
    <s v="Illinois"/>
    <n v="54728.1"/>
    <x v="0"/>
    <x v="2"/>
    <x v="0"/>
    <n v="8909.41"/>
    <n v="63637.509999999995"/>
    <n v="0.16279406739864896"/>
    <n v="0.96866362611719659"/>
    <s v="Market Aligned"/>
  </r>
  <r>
    <n v="1363"/>
    <s v="Employee_1363"/>
    <x v="2"/>
    <x v="4"/>
    <x v="3"/>
    <s v="Illinois"/>
    <n v="56004.28"/>
    <x v="0"/>
    <x v="2"/>
    <x v="1"/>
    <n v="0"/>
    <n v="56004.28"/>
    <n v="0"/>
    <n v="0.99125145844425067"/>
    <s v="Market Aligned"/>
  </r>
  <r>
    <n v="1364"/>
    <s v="Employee_1364"/>
    <x v="2"/>
    <x v="4"/>
    <x v="4"/>
    <s v="California"/>
    <n v="56725.36"/>
    <x v="1"/>
    <x v="0"/>
    <x v="1"/>
    <n v="0"/>
    <n v="56725.36"/>
    <n v="0"/>
    <n v="1.0040142616024197"/>
    <s v="Market Aligned"/>
  </r>
  <r>
    <n v="1365"/>
    <s v="Employee_1365"/>
    <x v="2"/>
    <x v="4"/>
    <x v="3"/>
    <s v="Illinois"/>
    <n v="53996.95"/>
    <x v="0"/>
    <x v="0"/>
    <x v="1"/>
    <n v="0"/>
    <n v="53996.95"/>
    <n v="0"/>
    <n v="0.9557225883279149"/>
    <s v="Market Aligned"/>
  </r>
  <r>
    <n v="1366"/>
    <s v="Employee_1366"/>
    <x v="2"/>
    <x v="4"/>
    <x v="4"/>
    <s v="California"/>
    <n v="55560.23"/>
    <x v="0"/>
    <x v="0"/>
    <x v="1"/>
    <n v="0"/>
    <n v="55560.23"/>
    <n v="0"/>
    <n v="0.98339196609612711"/>
    <s v="Market Aligned"/>
  </r>
  <r>
    <n v="1367"/>
    <s v="Employee_1367"/>
    <x v="2"/>
    <x v="4"/>
    <x v="3"/>
    <s v="Illinois"/>
    <n v="55031.48"/>
    <x v="1"/>
    <x v="0"/>
    <x v="1"/>
    <n v="0"/>
    <n v="55031.48"/>
    <n v="0"/>
    <n v="0.97403332049524816"/>
    <s v="Market Aligned"/>
  </r>
  <r>
    <n v="1368"/>
    <s v="Employee_1368"/>
    <x v="2"/>
    <x v="4"/>
    <x v="0"/>
    <s v="New York"/>
    <n v="55244.19"/>
    <x v="0"/>
    <x v="2"/>
    <x v="1"/>
    <n v="0"/>
    <n v="55244.19"/>
    <n v="0"/>
    <n v="0.97779819521063904"/>
    <s v="Market Aligned"/>
  </r>
  <r>
    <n v="1369"/>
    <s v="Employee_1369"/>
    <x v="2"/>
    <x v="4"/>
    <x v="3"/>
    <s v="Illinois"/>
    <n v="53067.48"/>
    <x v="1"/>
    <x v="2"/>
    <x v="0"/>
    <n v="9528.18"/>
    <n v="62595.66"/>
    <n v="0.17954837878112923"/>
    <n v="0.93927137258011539"/>
    <s v="Market Aligned"/>
  </r>
  <r>
    <n v="1370"/>
    <s v="Employee_1370"/>
    <x v="2"/>
    <x v="4"/>
    <x v="3"/>
    <s v="Illinois"/>
    <n v="55061.279999999999"/>
    <x v="0"/>
    <x v="0"/>
    <x v="1"/>
    <n v="0"/>
    <n v="55061.279999999999"/>
    <n v="0"/>
    <n v="0.97456076756646548"/>
    <s v="Market Aligned"/>
  </r>
  <r>
    <n v="1371"/>
    <s v="Employee_1371"/>
    <x v="2"/>
    <x v="4"/>
    <x v="7"/>
    <s v="California"/>
    <n v="56245"/>
    <x v="0"/>
    <x v="0"/>
    <x v="0"/>
    <n v="12381.21"/>
    <n v="68626.209999999992"/>
    <n v="0.22012996710818739"/>
    <n v="0.99551209800745366"/>
    <s v="Market Aligned"/>
  </r>
  <r>
    <n v="1372"/>
    <s v="Employee_1372"/>
    <x v="2"/>
    <x v="4"/>
    <x v="4"/>
    <s v="California"/>
    <n v="58627.86"/>
    <x v="1"/>
    <x v="4"/>
    <x v="1"/>
    <n v="0"/>
    <n v="58627.86"/>
    <n v="0"/>
    <n v="1.037687686199436"/>
    <s v="Market Aligned"/>
  </r>
  <r>
    <n v="1373"/>
    <s v="Employee_1373"/>
    <x v="2"/>
    <x v="4"/>
    <x v="2"/>
    <s v="California"/>
    <n v="57398.18"/>
    <x v="0"/>
    <x v="0"/>
    <x v="0"/>
    <n v="2362.9699999999998"/>
    <n v="59761.15"/>
    <n v="4.1168030066458548E-2"/>
    <n v="1.0159228836982748"/>
    <s v="Market Aligned"/>
  </r>
  <r>
    <n v="1374"/>
    <s v="Employee_1374"/>
    <x v="2"/>
    <x v="4"/>
    <x v="0"/>
    <s v="New York"/>
    <n v="60382.96"/>
    <x v="2"/>
    <x v="2"/>
    <x v="1"/>
    <n v="0"/>
    <n v="60382.96"/>
    <n v="0"/>
    <n v="1.0687521947462024"/>
    <s v="Market Aligned"/>
  </r>
  <r>
    <n v="1375"/>
    <s v="Employee_1375"/>
    <x v="2"/>
    <x v="4"/>
    <x v="7"/>
    <s v="California"/>
    <n v="53081.63"/>
    <x v="1"/>
    <x v="0"/>
    <x v="0"/>
    <n v="5308.41"/>
    <n v="58390.039999999994"/>
    <n v="0.10000465321053631"/>
    <n v="0.93952182144111285"/>
    <s v="Market Aligned"/>
  </r>
  <r>
    <n v="1376"/>
    <s v="Employee_1376"/>
    <x v="2"/>
    <x v="4"/>
    <x v="3"/>
    <s v="Illinois"/>
    <n v="57180.800000000003"/>
    <x v="0"/>
    <x v="0"/>
    <x v="1"/>
    <n v="0"/>
    <n v="57180.800000000003"/>
    <n v="0"/>
    <n v="1.0120753520089716"/>
    <s v="Market Aligned"/>
  </r>
  <r>
    <n v="1377"/>
    <s v="Employee_1377"/>
    <x v="2"/>
    <x v="4"/>
    <x v="3"/>
    <s v="Illinois"/>
    <n v="55458.36"/>
    <x v="1"/>
    <x v="0"/>
    <x v="1"/>
    <n v="0"/>
    <n v="55458.36"/>
    <n v="0"/>
    <n v="0.98158891129260639"/>
    <s v="Market Aligned"/>
  </r>
  <r>
    <n v="1378"/>
    <s v="Employee_1378"/>
    <x v="2"/>
    <x v="4"/>
    <x v="3"/>
    <s v="Illinois"/>
    <n v="60474.51"/>
    <x v="0"/>
    <x v="0"/>
    <x v="0"/>
    <n v="18698.32"/>
    <n v="79172.83"/>
    <n v="0.30919341057910182"/>
    <n v="1.0703725900270733"/>
    <s v="Market Aligned"/>
  </r>
  <r>
    <n v="1379"/>
    <s v="Employee_1379"/>
    <x v="2"/>
    <x v="4"/>
    <x v="3"/>
    <s v="Illinois"/>
    <n v="52979.25"/>
    <x v="1"/>
    <x v="4"/>
    <x v="0"/>
    <n v="18259.79"/>
    <n v="71239.040000000008"/>
    <n v="0.34465927698108223"/>
    <n v="0.93770973985885664"/>
    <s v="Market Aligned"/>
  </r>
  <r>
    <n v="1380"/>
    <s v="Employee_1380"/>
    <x v="2"/>
    <x v="4"/>
    <x v="3"/>
    <s v="Illinois"/>
    <n v="52900.7"/>
    <x v="0"/>
    <x v="0"/>
    <x v="0"/>
    <n v="15844.52"/>
    <n v="68745.22"/>
    <n v="0.29951437315574275"/>
    <n v="0.9363194389379127"/>
    <s v="Market Aligned"/>
  </r>
  <r>
    <n v="1381"/>
    <s v="Employee_1381"/>
    <x v="2"/>
    <x v="4"/>
    <x v="3"/>
    <s v="Illinois"/>
    <n v="53501.52"/>
    <x v="1"/>
    <x v="0"/>
    <x v="1"/>
    <n v="0"/>
    <n v="53501.52"/>
    <n v="0"/>
    <n v="0.94695369227109505"/>
    <s v="Market Aligned"/>
  </r>
  <r>
    <n v="1382"/>
    <s v="Employee_1382"/>
    <x v="2"/>
    <x v="4"/>
    <x v="3"/>
    <s v="Illinois"/>
    <n v="49690.26"/>
    <x v="0"/>
    <x v="0"/>
    <x v="1"/>
    <n v="0"/>
    <n v="49690.26"/>
    <n v="0"/>
    <n v="0.87949604379297464"/>
    <s v="Below Market"/>
  </r>
  <r>
    <n v="1383"/>
    <s v="Employee_1383"/>
    <x v="2"/>
    <x v="4"/>
    <x v="7"/>
    <s v="California"/>
    <n v="53685.61"/>
    <x v="0"/>
    <x v="0"/>
    <x v="1"/>
    <n v="0"/>
    <n v="53685.61"/>
    <n v="0"/>
    <n v="0.95021200540332362"/>
    <s v="Market Aligned"/>
  </r>
  <r>
    <n v="1384"/>
    <s v="Employee_1384"/>
    <x v="2"/>
    <x v="4"/>
    <x v="0"/>
    <s v="New York"/>
    <n v="53102.17"/>
    <x v="1"/>
    <x v="0"/>
    <x v="0"/>
    <n v="1368.62"/>
    <n v="54470.79"/>
    <n v="2.5773334686699245E-2"/>
    <n v="0.93988537052979759"/>
    <s v="Market Aligned"/>
  </r>
  <r>
    <n v="1385"/>
    <s v="Employee_1385"/>
    <x v="2"/>
    <x v="4"/>
    <x v="6"/>
    <s v="Washington"/>
    <n v="55375.98"/>
    <x v="1"/>
    <x v="0"/>
    <x v="1"/>
    <n v="0"/>
    <n v="55375.98"/>
    <n v="0"/>
    <n v="0.98013082103331495"/>
    <s v="Market Aligned"/>
  </r>
  <r>
    <n v="1386"/>
    <s v="Employee_1386"/>
    <x v="2"/>
    <x v="4"/>
    <x v="5"/>
    <s v="California"/>
    <n v="55854.39"/>
    <x v="0"/>
    <x v="3"/>
    <x v="1"/>
    <n v="0"/>
    <n v="55854.39"/>
    <n v="0"/>
    <n v="0.98859847047429172"/>
    <s v="Market Aligned"/>
  </r>
  <r>
    <n v="1387"/>
    <s v="Employee_1387"/>
    <x v="2"/>
    <x v="4"/>
    <x v="3"/>
    <s v="Illinois"/>
    <n v="59690.43"/>
    <x v="0"/>
    <x v="0"/>
    <x v="1"/>
    <n v="0"/>
    <n v="59690.43"/>
    <n v="0"/>
    <n v="1.0564947142015655"/>
    <s v="Market Aligned"/>
  </r>
  <r>
    <n v="1388"/>
    <s v="Employee_1388"/>
    <x v="2"/>
    <x v="4"/>
    <x v="4"/>
    <s v="California"/>
    <n v="57376.06"/>
    <x v="1"/>
    <x v="0"/>
    <x v="1"/>
    <n v="0"/>
    <n v="57376.06"/>
    <n v="0"/>
    <n v="1.0155313692950758"/>
    <s v="Market Aligned"/>
  </r>
  <r>
    <n v="1389"/>
    <s v="Employee_1389"/>
    <x v="2"/>
    <x v="4"/>
    <x v="0"/>
    <s v="New York"/>
    <n v="53557.74"/>
    <x v="1"/>
    <x v="1"/>
    <x v="0"/>
    <n v="7213.13"/>
    <n v="60770.869999999995"/>
    <n v="0.13467950664087022"/>
    <n v="0.94794876187994881"/>
    <s v="Market Aligned"/>
  </r>
  <r>
    <n v="1390"/>
    <s v="Employee_1390"/>
    <x v="2"/>
    <x v="4"/>
    <x v="3"/>
    <s v="Illinois"/>
    <n v="52753.96"/>
    <x v="0"/>
    <x v="0"/>
    <x v="0"/>
    <n v="12931.22"/>
    <n v="65685.179999999993"/>
    <n v="0.24512320970785889"/>
    <n v="0.93372220460132083"/>
    <s v="Market Aligned"/>
  </r>
  <r>
    <n v="1391"/>
    <s v="Employee_1391"/>
    <x v="2"/>
    <x v="4"/>
    <x v="5"/>
    <s v="California"/>
    <n v="56229.8"/>
    <x v="0"/>
    <x v="4"/>
    <x v="0"/>
    <n v="6228.61"/>
    <n v="62458.41"/>
    <n v="0.11077062340609427"/>
    <n v="0.99524306460200052"/>
    <s v="Market Aligned"/>
  </r>
  <r>
    <n v="1392"/>
    <s v="Employee_1392"/>
    <x v="2"/>
    <x v="4"/>
    <x v="4"/>
    <s v="California"/>
    <n v="51699.42"/>
    <x v="0"/>
    <x v="0"/>
    <x v="0"/>
    <n v="18282.150000000001"/>
    <n v="69981.570000000007"/>
    <n v="0.35362388978445025"/>
    <n v="0.91505730411536157"/>
    <s v="Market Aligned"/>
  </r>
  <r>
    <n v="1393"/>
    <s v="Employee_1393"/>
    <x v="2"/>
    <x v="4"/>
    <x v="3"/>
    <s v="Illinois"/>
    <n v="59578.65"/>
    <x v="1"/>
    <x v="1"/>
    <x v="0"/>
    <n v="13043.9"/>
    <n v="72622.55"/>
    <n v="0.21893581005947599"/>
    <n v="1.0545162566975159"/>
    <s v="Market Aligned"/>
  </r>
  <r>
    <n v="1394"/>
    <s v="Employee_1394"/>
    <x v="2"/>
    <x v="4"/>
    <x v="3"/>
    <s v="Illinois"/>
    <n v="57948.6"/>
    <x v="0"/>
    <x v="2"/>
    <x v="0"/>
    <n v="2366.23"/>
    <n v="60314.83"/>
    <n v="4.083325567830802E-2"/>
    <n v="1.0256650788975861"/>
    <s v="Market Aligned"/>
  </r>
  <r>
    <n v="1395"/>
    <s v="Employee_1395"/>
    <x v="2"/>
    <x v="4"/>
    <x v="5"/>
    <s v="California"/>
    <n v="53827.06"/>
    <x v="0"/>
    <x v="3"/>
    <x v="1"/>
    <n v="0"/>
    <n v="53827.06"/>
    <n v="0"/>
    <n v="0.95271560903499131"/>
    <s v="Market Aligned"/>
  </r>
  <r>
    <n v="1396"/>
    <s v="Employee_1396"/>
    <x v="2"/>
    <x v="4"/>
    <x v="5"/>
    <s v="California"/>
    <n v="50717.16"/>
    <x v="1"/>
    <x v="4"/>
    <x v="1"/>
    <n v="0"/>
    <n v="50717.16"/>
    <n v="0"/>
    <n v="0.89767172827059671"/>
    <s v="Below Market"/>
  </r>
  <r>
    <n v="1397"/>
    <s v="Employee_1397"/>
    <x v="2"/>
    <x v="4"/>
    <x v="4"/>
    <s v="California"/>
    <n v="58384.68"/>
    <x v="0"/>
    <x v="0"/>
    <x v="1"/>
    <n v="0"/>
    <n v="58384.68"/>
    <n v="0"/>
    <n v="1.0333835057035083"/>
    <s v="Market Aligned"/>
  </r>
  <r>
    <n v="1398"/>
    <s v="Employee_1398"/>
    <x v="2"/>
    <x v="4"/>
    <x v="7"/>
    <s v="California"/>
    <n v="54713.65"/>
    <x v="1"/>
    <x v="4"/>
    <x v="1"/>
    <n v="0"/>
    <n v="54713.65"/>
    <n v="0"/>
    <n v="0.96840786738635465"/>
    <s v="Market Aligned"/>
  </r>
  <r>
    <n v="1399"/>
    <s v="Employee_1399"/>
    <x v="2"/>
    <x v="4"/>
    <x v="3"/>
    <s v="Illinois"/>
    <n v="58094.54"/>
    <x v="0"/>
    <x v="0"/>
    <x v="1"/>
    <n v="0"/>
    <n v="58094.54"/>
    <n v="0"/>
    <n v="1.0282481535812595"/>
    <s v="Market Aligned"/>
  </r>
  <r>
    <n v="1400"/>
    <s v="Employee_1400"/>
    <x v="2"/>
    <x v="4"/>
    <x v="3"/>
    <s v="Illinois"/>
    <n v="51013.93"/>
    <x v="0"/>
    <x v="0"/>
    <x v="0"/>
    <n v="18271.11"/>
    <n v="69285.040000000008"/>
    <n v="0.35815923219403017"/>
    <n v="0.9029244285164082"/>
    <s v="Market Aligned"/>
  </r>
  <r>
    <n v="1401"/>
    <s v="Employee_1401"/>
    <x v="2"/>
    <x v="4"/>
    <x v="3"/>
    <s v="Illinois"/>
    <n v="53501.56"/>
    <x v="0"/>
    <x v="0"/>
    <x v="1"/>
    <n v="0"/>
    <n v="53501.56"/>
    <n v="0"/>
    <n v="0.946954400253741"/>
    <s v="Market Aligned"/>
  </r>
  <r>
    <n v="1402"/>
    <s v="Employee_1402"/>
    <x v="2"/>
    <x v="4"/>
    <x v="3"/>
    <s v="Illinois"/>
    <n v="55013.11"/>
    <x v="1"/>
    <x v="0"/>
    <x v="0"/>
    <n v="19197.57"/>
    <n v="74210.679999999993"/>
    <n v="0.34896354705269345"/>
    <n v="0.97370817946510502"/>
    <s v="Market Aligned"/>
  </r>
  <r>
    <n v="1403"/>
    <s v="Employee_1403"/>
    <x v="2"/>
    <x v="4"/>
    <x v="3"/>
    <s v="Illinois"/>
    <n v="55117.45"/>
    <x v="0"/>
    <x v="0"/>
    <x v="1"/>
    <n v="0"/>
    <n v="55117.45"/>
    <n v="0"/>
    <n v="0.97555495219701172"/>
    <s v="Market Aligned"/>
  </r>
  <r>
    <n v="1404"/>
    <s v="Employee_1404"/>
    <x v="2"/>
    <x v="4"/>
    <x v="4"/>
    <s v="California"/>
    <n v="53874.84"/>
    <x v="1"/>
    <x v="0"/>
    <x v="0"/>
    <n v="2476.54"/>
    <n v="56351.38"/>
    <n v="4.596839637946025E-2"/>
    <n v="0.95356129430555392"/>
    <s v="Market Aligned"/>
  </r>
  <r>
    <n v="1405"/>
    <s v="Employee_1405"/>
    <x v="2"/>
    <x v="4"/>
    <x v="3"/>
    <s v="Illinois"/>
    <n v="56557.120000000003"/>
    <x v="1"/>
    <x v="0"/>
    <x v="1"/>
    <n v="0"/>
    <n v="56557.120000000003"/>
    <n v="0"/>
    <n v="1.0010364865936408"/>
    <s v="Market Aligned"/>
  </r>
  <r>
    <n v="1406"/>
    <s v="Employee_1406"/>
    <x v="2"/>
    <x v="4"/>
    <x v="3"/>
    <s v="Illinois"/>
    <n v="52330.95"/>
    <x v="1"/>
    <x v="3"/>
    <x v="0"/>
    <n v="11114.84"/>
    <n v="63445.789999999994"/>
    <n v="0.21239515047978302"/>
    <n v="0.92623511112495605"/>
    <s v="Market Aligned"/>
  </r>
  <r>
    <n v="1407"/>
    <s v="Employee_1407"/>
    <x v="2"/>
    <x v="4"/>
    <x v="8"/>
    <s v="Texas"/>
    <n v="54644.05"/>
    <x v="0"/>
    <x v="1"/>
    <x v="0"/>
    <n v="6763.92"/>
    <n v="61407.97"/>
    <n v="0.12378145470549858"/>
    <n v="0.96717597758243756"/>
    <s v="Market Aligned"/>
  </r>
  <r>
    <n v="1408"/>
    <s v="Employee_1408"/>
    <x v="2"/>
    <x v="4"/>
    <x v="3"/>
    <s v="Illinois"/>
    <n v="55300.74"/>
    <x v="0"/>
    <x v="0"/>
    <x v="1"/>
    <n v="0"/>
    <n v="55300.74"/>
    <n v="0"/>
    <n v="0.97879910567632167"/>
    <s v="Market Aligned"/>
  </r>
  <r>
    <n v="1409"/>
    <s v="Employee_1409"/>
    <x v="2"/>
    <x v="4"/>
    <x v="1"/>
    <s v="Colorado"/>
    <n v="56286.1"/>
    <x v="0"/>
    <x v="0"/>
    <x v="0"/>
    <n v="8463.94"/>
    <n v="64750.04"/>
    <n v="0.15037353804935855"/>
    <n v="0.99623955017614607"/>
    <s v="Market Aligned"/>
  </r>
  <r>
    <n v="1410"/>
    <s v="Employee_1410"/>
    <x v="2"/>
    <x v="4"/>
    <x v="6"/>
    <s v="Washington"/>
    <n v="56779.040000000001"/>
    <x v="0"/>
    <x v="0"/>
    <x v="1"/>
    <n v="0"/>
    <n v="56779.040000000001"/>
    <n v="0"/>
    <n v="1.0049643743132568"/>
    <s v="Market Aligned"/>
  </r>
  <r>
    <n v="1411"/>
    <s v="Employee_1411"/>
    <x v="2"/>
    <x v="4"/>
    <x v="6"/>
    <s v="Washington"/>
    <n v="52188.39"/>
    <x v="0"/>
    <x v="0"/>
    <x v="1"/>
    <n v="0"/>
    <n v="52188.39"/>
    <n v="0"/>
    <n v="0.9237118609748638"/>
    <s v="Market Aligned"/>
  </r>
  <r>
    <n v="1412"/>
    <s v="Employee_1412"/>
    <x v="2"/>
    <x v="4"/>
    <x v="2"/>
    <s v="California"/>
    <n v="51164.71"/>
    <x v="1"/>
    <x v="0"/>
    <x v="1"/>
    <n v="0"/>
    <n v="51164.71"/>
    <n v="0"/>
    <n v="0.90559316910023901"/>
    <s v="Market Aligned"/>
  </r>
  <r>
    <n v="1413"/>
    <s v="Employee_1413"/>
    <x v="2"/>
    <x v="4"/>
    <x v="3"/>
    <s v="Illinois"/>
    <n v="58194.19"/>
    <x v="0"/>
    <x v="0"/>
    <x v="1"/>
    <n v="0"/>
    <n v="58194.19"/>
    <n v="0"/>
    <n v="1.030011915347931"/>
    <s v="Market Aligned"/>
  </r>
  <r>
    <n v="1414"/>
    <s v="Employee_1414"/>
    <x v="2"/>
    <x v="4"/>
    <x v="5"/>
    <s v="California"/>
    <n v="55830.79"/>
    <x v="0"/>
    <x v="0"/>
    <x v="1"/>
    <n v="0"/>
    <n v="55830.79"/>
    <n v="0"/>
    <n v="0.9881807607131935"/>
    <s v="Market Aligned"/>
  </r>
  <r>
    <n v="1415"/>
    <s v="Employee_1415"/>
    <x v="2"/>
    <x v="4"/>
    <x v="3"/>
    <s v="Illinois"/>
    <n v="53128.78"/>
    <x v="0"/>
    <x v="4"/>
    <x v="0"/>
    <n v="4413.37"/>
    <n v="57542.15"/>
    <n v="8.3069289375739472E-2"/>
    <n v="0.94035635598500211"/>
    <s v="Market Aligned"/>
  </r>
  <r>
    <n v="1416"/>
    <s v="Employee_1416"/>
    <x v="2"/>
    <x v="4"/>
    <x v="5"/>
    <s v="California"/>
    <n v="58877.88"/>
    <x v="1"/>
    <x v="0"/>
    <x v="1"/>
    <n v="0"/>
    <n v="58877.88"/>
    <n v="0"/>
    <n v="1.0421129317278175"/>
    <s v="Market Aligned"/>
  </r>
  <r>
    <n v="1417"/>
    <s v="Employee_1417"/>
    <x v="2"/>
    <x v="4"/>
    <x v="3"/>
    <s v="Illinois"/>
    <n v="55289.19"/>
    <x v="0"/>
    <x v="0"/>
    <x v="1"/>
    <n v="0"/>
    <n v="55289.19"/>
    <n v="0"/>
    <n v="0.97859467568730962"/>
    <s v="Market Aligned"/>
  </r>
  <r>
    <n v="1418"/>
    <s v="Employee_1418"/>
    <x v="2"/>
    <x v="4"/>
    <x v="6"/>
    <s v="Washington"/>
    <n v="57948.24"/>
    <x v="1"/>
    <x v="0"/>
    <x v="1"/>
    <n v="0"/>
    <n v="57948.24"/>
    <n v="0"/>
    <n v="1.0256587070537726"/>
    <s v="Market Aligned"/>
  </r>
  <r>
    <n v="1419"/>
    <s v="Employee_1419"/>
    <x v="2"/>
    <x v="4"/>
    <x v="3"/>
    <s v="Illinois"/>
    <n v="55168.800000000003"/>
    <x v="0"/>
    <x v="0"/>
    <x v="0"/>
    <n v="11983.37"/>
    <n v="67152.17"/>
    <n v="0.21721280868896914"/>
    <n v="0.97646382491872363"/>
    <s v="Market Aligned"/>
  </r>
  <r>
    <n v="1420"/>
    <s v="Employee_1420"/>
    <x v="2"/>
    <x v="4"/>
    <x v="3"/>
    <s v="Illinois"/>
    <n v="60151.87"/>
    <x v="1"/>
    <x v="0"/>
    <x v="1"/>
    <n v="0"/>
    <n v="60151.87"/>
    <n v="0"/>
    <n v="1.064662002005007"/>
    <s v="Market Aligned"/>
  </r>
  <r>
    <n v="1421"/>
    <s v="Employee_1421"/>
    <x v="2"/>
    <x v="4"/>
    <x v="3"/>
    <s v="Illinois"/>
    <n v="59388.35"/>
    <x v="1"/>
    <x v="2"/>
    <x v="1"/>
    <n v="0"/>
    <n v="59388.35"/>
    <n v="0"/>
    <n v="1.0511480292595068"/>
    <s v="Market Aligned"/>
  </r>
  <r>
    <n v="1422"/>
    <s v="Employee_1422"/>
    <x v="2"/>
    <x v="4"/>
    <x v="3"/>
    <s v="Illinois"/>
    <n v="54377.59"/>
    <x v="0"/>
    <x v="0"/>
    <x v="1"/>
    <n v="0"/>
    <n v="54377.59"/>
    <n v="0"/>
    <n v="0.96245975118657889"/>
    <s v="Market Aligned"/>
  </r>
  <r>
    <n v="1423"/>
    <s v="Employee_1423"/>
    <x v="2"/>
    <x v="4"/>
    <x v="3"/>
    <s v="Illinois"/>
    <n v="57428.93"/>
    <x v="0"/>
    <x v="0"/>
    <x v="1"/>
    <n v="0"/>
    <n v="57428.93"/>
    <n v="0"/>
    <n v="1.0164671453573331"/>
    <s v="Market Aligned"/>
  </r>
  <r>
    <n v="1424"/>
    <s v="Employee_1424"/>
    <x v="2"/>
    <x v="4"/>
    <x v="3"/>
    <s v="Illinois"/>
    <n v="56613.440000000002"/>
    <x v="0"/>
    <x v="4"/>
    <x v="0"/>
    <n v="19201.61"/>
    <n v="75815.05"/>
    <n v="0.33917052205271397"/>
    <n v="1.0020333261591092"/>
    <s v="Market Aligned"/>
  </r>
  <r>
    <n v="1425"/>
    <s v="Employee_1425"/>
    <x v="2"/>
    <x v="4"/>
    <x v="4"/>
    <s v="California"/>
    <n v="58421.58"/>
    <x v="0"/>
    <x v="1"/>
    <x v="1"/>
    <n v="0"/>
    <n v="58421.58"/>
    <n v="0"/>
    <n v="1.0340366196943782"/>
    <s v="Market Aligned"/>
  </r>
  <r>
    <n v="1426"/>
    <s v="Employee_1426"/>
    <x v="2"/>
    <x v="4"/>
    <x v="6"/>
    <s v="Washington"/>
    <n v="52587.69"/>
    <x v="1"/>
    <x v="2"/>
    <x v="1"/>
    <n v="0"/>
    <n v="52587.69"/>
    <n v="0"/>
    <n v="0.93077929773785395"/>
    <s v="Market Aligned"/>
  </r>
  <r>
    <n v="1427"/>
    <s v="Employee_1427"/>
    <x v="2"/>
    <x v="4"/>
    <x v="3"/>
    <s v="Illinois"/>
    <n v="56715.13"/>
    <x v="1"/>
    <x v="0"/>
    <x v="1"/>
    <n v="0"/>
    <n v="56715.13"/>
    <n v="0"/>
    <n v="1.0038331950407231"/>
    <s v="Market Aligned"/>
  </r>
  <r>
    <n v="1428"/>
    <s v="Employee_1428"/>
    <x v="2"/>
    <x v="4"/>
    <x v="3"/>
    <s v="Illinois"/>
    <n v="57646.06"/>
    <x v="1"/>
    <x v="2"/>
    <x v="1"/>
    <n v="0"/>
    <n v="57646.06"/>
    <n v="0"/>
    <n v="1.0203102521550991"/>
    <s v="Market Aligned"/>
  </r>
  <r>
    <n v="1429"/>
    <s v="Employee_1429"/>
    <x v="2"/>
    <x v="4"/>
    <x v="3"/>
    <s v="Illinois"/>
    <n v="50603.15"/>
    <x v="1"/>
    <x v="0"/>
    <x v="0"/>
    <n v="10558.38"/>
    <n v="61161.53"/>
    <n v="0.20865064724231591"/>
    <n v="0.89565380073403644"/>
    <s v="Below Market"/>
  </r>
  <r>
    <n v="1430"/>
    <s v="Employee_1430"/>
    <x v="2"/>
    <x v="4"/>
    <x v="3"/>
    <s v="Illinois"/>
    <n v="52041.85"/>
    <x v="0"/>
    <x v="0"/>
    <x v="1"/>
    <n v="0"/>
    <n v="52041.85"/>
    <n v="0"/>
    <n v="0.92111816655150147"/>
    <s v="Market Aligned"/>
  </r>
  <r>
    <n v="1431"/>
    <s v="Employee_1431"/>
    <x v="2"/>
    <x v="4"/>
    <x v="3"/>
    <s v="Illinois"/>
    <n v="49901.919999999998"/>
    <x v="0"/>
    <x v="0"/>
    <x v="1"/>
    <n v="0"/>
    <n v="49901.919999999998"/>
    <n v="0"/>
    <n v="0.88324233396390983"/>
    <s v="Below Market"/>
  </r>
  <r>
    <n v="1432"/>
    <s v="Employee_1432"/>
    <x v="2"/>
    <x v="4"/>
    <x v="2"/>
    <s v="California"/>
    <n v="54326.48"/>
    <x v="1"/>
    <x v="0"/>
    <x v="1"/>
    <n v="0"/>
    <n v="54326.48"/>
    <n v="0"/>
    <n v="0.9615551263607427"/>
    <s v="Market Aligned"/>
  </r>
  <r>
    <n v="1433"/>
    <s v="Employee_1433"/>
    <x v="2"/>
    <x v="4"/>
    <x v="0"/>
    <s v="New York"/>
    <n v="56793.86"/>
    <x v="0"/>
    <x v="0"/>
    <x v="1"/>
    <n v="0"/>
    <n v="56793.86"/>
    <n v="0"/>
    <n v="1.0052266818835738"/>
    <s v="Market Aligned"/>
  </r>
  <r>
    <n v="1434"/>
    <s v="Employee_1434"/>
    <x v="2"/>
    <x v="4"/>
    <x v="3"/>
    <s v="Illinois"/>
    <n v="58755.89"/>
    <x v="1"/>
    <x v="0"/>
    <x v="0"/>
    <n v="2575.38"/>
    <n v="61331.27"/>
    <n v="4.383186094194131E-2"/>
    <n v="1.0399537616533945"/>
    <s v="Market Aligned"/>
  </r>
  <r>
    <n v="1435"/>
    <s v="Employee_1435"/>
    <x v="2"/>
    <x v="4"/>
    <x v="3"/>
    <s v="Illinois"/>
    <n v="55185.24"/>
    <x v="0"/>
    <x v="4"/>
    <x v="1"/>
    <n v="0"/>
    <n v="55185.24"/>
    <n v="0"/>
    <n v="0.97675480578620055"/>
    <s v="Market Aligned"/>
  </r>
  <r>
    <n v="1436"/>
    <s v="Employee_1436"/>
    <x v="2"/>
    <x v="4"/>
    <x v="0"/>
    <s v="New York"/>
    <n v="59071.54"/>
    <x v="0"/>
    <x v="1"/>
    <x v="0"/>
    <n v="12780.03"/>
    <n v="71851.570000000007"/>
    <n v="0.21634834642875403"/>
    <n v="1.0455406297080847"/>
    <s v="Market Aligned"/>
  </r>
  <r>
    <n v="1437"/>
    <s v="Employee_1437"/>
    <x v="2"/>
    <x v="4"/>
    <x v="3"/>
    <s v="Illinois"/>
    <n v="51549.75"/>
    <x v="2"/>
    <x v="2"/>
    <x v="1"/>
    <n v="0"/>
    <n v="51549.75"/>
    <n v="0"/>
    <n v="0.91240821004995531"/>
    <s v="Market Aligned"/>
  </r>
  <r>
    <n v="1438"/>
    <s v="Employee_1438"/>
    <x v="2"/>
    <x v="4"/>
    <x v="3"/>
    <s v="Illinois"/>
    <n v="50741.54"/>
    <x v="0"/>
    <x v="0"/>
    <x v="1"/>
    <n v="0"/>
    <n v="50741.54"/>
    <n v="0"/>
    <n v="0.89810324369329064"/>
    <s v="Below Market"/>
  </r>
  <r>
    <n v="1439"/>
    <s v="Employee_1439"/>
    <x v="2"/>
    <x v="4"/>
    <x v="5"/>
    <s v="California"/>
    <n v="54861.13"/>
    <x v="2"/>
    <x v="1"/>
    <x v="1"/>
    <n v="0"/>
    <n v="54861.13"/>
    <n v="0"/>
    <n v="0.97101819940189626"/>
    <s v="Market Aligned"/>
  </r>
  <r>
    <n v="1440"/>
    <s v="Employee_1440"/>
    <x v="2"/>
    <x v="4"/>
    <x v="3"/>
    <s v="Illinois"/>
    <n v="55960.160000000003"/>
    <x v="2"/>
    <x v="0"/>
    <x v="1"/>
    <n v="0"/>
    <n v="55960.160000000003"/>
    <n v="0"/>
    <n v="0.99047055358579061"/>
    <s v="Market Aligned"/>
  </r>
  <r>
    <n v="1441"/>
    <s v="Employee_1441"/>
    <x v="2"/>
    <x v="4"/>
    <x v="6"/>
    <s v="Washington"/>
    <n v="54918.26"/>
    <x v="1"/>
    <x v="3"/>
    <x v="1"/>
    <n v="0"/>
    <n v="54918.26"/>
    <n v="0"/>
    <n v="0.97202937561594493"/>
    <s v="Market Aligned"/>
  </r>
  <r>
    <n v="1442"/>
    <s v="Employee_1442"/>
    <x v="2"/>
    <x v="4"/>
    <x v="2"/>
    <s v="California"/>
    <n v="49831.39"/>
    <x v="1"/>
    <x v="0"/>
    <x v="1"/>
    <n v="0"/>
    <n v="49831.39"/>
    <n v="0"/>
    <n v="0.88199398356347491"/>
    <s v="Below Market"/>
  </r>
  <r>
    <n v="1443"/>
    <s v="Employee_1443"/>
    <x v="2"/>
    <x v="4"/>
    <x v="4"/>
    <s v="California"/>
    <n v="54777.2"/>
    <x v="1"/>
    <x v="3"/>
    <x v="1"/>
    <n v="0"/>
    <n v="54777.2"/>
    <n v="0"/>
    <n v="0.96953267481507488"/>
    <s v="Market Aligned"/>
  </r>
  <r>
    <n v="1444"/>
    <s v="Employee_1444"/>
    <x v="2"/>
    <x v="4"/>
    <x v="4"/>
    <s v="California"/>
    <n v="51738.83"/>
    <x v="1"/>
    <x v="0"/>
    <x v="0"/>
    <n v="7464.24"/>
    <n v="59203.07"/>
    <n v="0.14426766125171364"/>
    <n v="0.91575484401726348"/>
    <s v="Market Aligned"/>
  </r>
  <r>
    <n v="1445"/>
    <s v="Employee_1445"/>
    <x v="2"/>
    <x v="4"/>
    <x v="1"/>
    <s v="Colorado"/>
    <n v="56674.18"/>
    <x v="0"/>
    <x v="1"/>
    <x v="0"/>
    <n v="17262.580000000002"/>
    <n v="73936.760000000009"/>
    <n v="0.30459337920725105"/>
    <n v="1.003108397806953"/>
    <s v="Market Aligned"/>
  </r>
  <r>
    <n v="1446"/>
    <s v="Employee_1446"/>
    <x v="2"/>
    <x v="4"/>
    <x v="3"/>
    <s v="Illinois"/>
    <n v="55916.5"/>
    <x v="0"/>
    <x v="1"/>
    <x v="0"/>
    <n v="9258.8799999999992"/>
    <n v="65175.38"/>
    <n v="0.16558404048894332"/>
    <n v="0.98969779052775864"/>
    <s v="Market Aligned"/>
  </r>
  <r>
    <n v="1447"/>
    <s v="Employee_1447"/>
    <x v="2"/>
    <x v="4"/>
    <x v="3"/>
    <s v="Illinois"/>
    <n v="52650.3"/>
    <x v="1"/>
    <x v="0"/>
    <x v="1"/>
    <n v="0"/>
    <n v="52650.3"/>
    <n v="0"/>
    <n v="0.93188746757439489"/>
    <s v="Market Aligned"/>
  </r>
  <r>
    <n v="1448"/>
    <s v="Employee_1448"/>
    <x v="2"/>
    <x v="4"/>
    <x v="3"/>
    <s v="Illinois"/>
    <n v="53715.33"/>
    <x v="0"/>
    <x v="0"/>
    <x v="0"/>
    <n v="4663.95"/>
    <n v="58379.28"/>
    <n v="8.6827168333509258E-2"/>
    <n v="0.95073803650924915"/>
    <s v="Market Aligned"/>
  </r>
  <r>
    <n v="1449"/>
    <s v="Employee_1449"/>
    <x v="2"/>
    <x v="4"/>
    <x v="3"/>
    <s v="Illinois"/>
    <n v="52351.97"/>
    <x v="0"/>
    <x v="4"/>
    <x v="1"/>
    <n v="0"/>
    <n v="52351.97"/>
    <n v="0"/>
    <n v="0.92660715600539201"/>
    <s v="Market Aligned"/>
  </r>
  <r>
    <n v="1450"/>
    <s v="Employee_1450"/>
    <x v="2"/>
    <x v="4"/>
    <x v="0"/>
    <s v="New York"/>
    <n v="54843.3"/>
    <x v="0"/>
    <x v="0"/>
    <x v="1"/>
    <n v="0"/>
    <n v="54843.3"/>
    <n v="0"/>
    <n v="0.97070261613747333"/>
    <s v="Market Aligned"/>
  </r>
  <r>
    <n v="1451"/>
    <s v="Employee_1451"/>
    <x v="2"/>
    <x v="4"/>
    <x v="3"/>
    <s v="Illinois"/>
    <n v="57387.86"/>
    <x v="1"/>
    <x v="1"/>
    <x v="1"/>
    <n v="0"/>
    <n v="57387.86"/>
    <n v="0"/>
    <n v="1.015740224175625"/>
    <s v="Market Aligned"/>
  </r>
  <r>
    <n v="1452"/>
    <s v="Employee_1452"/>
    <x v="2"/>
    <x v="4"/>
    <x v="7"/>
    <s v="California"/>
    <n v="52535.68"/>
    <x v="1"/>
    <x v="0"/>
    <x v="1"/>
    <n v="0"/>
    <n v="52535.68"/>
    <n v="0"/>
    <n v="0.92985874330248419"/>
    <s v="Market Aligned"/>
  </r>
  <r>
    <n v="1453"/>
    <s v="Employee_1453"/>
    <x v="2"/>
    <x v="4"/>
    <x v="3"/>
    <s v="Illinois"/>
    <n v="56260.12"/>
    <x v="0"/>
    <x v="0"/>
    <x v="1"/>
    <n v="0"/>
    <n v="56260.12"/>
    <n v="0"/>
    <n v="0.99577971544761501"/>
    <s v="Market Aligned"/>
  </r>
  <r>
    <n v="1454"/>
    <s v="Employee_1454"/>
    <x v="2"/>
    <x v="4"/>
    <x v="4"/>
    <s v="California"/>
    <n v="53674.36"/>
    <x v="1"/>
    <x v="0"/>
    <x v="0"/>
    <n v="4631.01"/>
    <n v="58305.37"/>
    <n v="8.627974325171274E-2"/>
    <n v="0.95001288528415595"/>
    <s v="Market Aligned"/>
  </r>
  <r>
    <n v="1455"/>
    <s v="Employee_1455"/>
    <x v="2"/>
    <x v="4"/>
    <x v="3"/>
    <s v="Illinois"/>
    <n v="53017.82"/>
    <x v="1"/>
    <x v="0"/>
    <x v="1"/>
    <n v="0"/>
    <n v="53017.82"/>
    <n v="0"/>
    <n v="0.93839241212519398"/>
    <s v="Market Aligned"/>
  </r>
  <r>
    <n v="1456"/>
    <s v="Employee_1456"/>
    <x v="2"/>
    <x v="4"/>
    <x v="0"/>
    <s v="New York"/>
    <n v="54732.42"/>
    <x v="1"/>
    <x v="3"/>
    <x v="1"/>
    <n v="0"/>
    <n v="54732.42"/>
    <n v="0"/>
    <n v="0.96874008824295699"/>
    <s v="Market Aligned"/>
  </r>
  <r>
    <n v="1457"/>
    <s v="Employee_1457"/>
    <x v="2"/>
    <x v="4"/>
    <x v="6"/>
    <s v="Washington"/>
    <n v="52411.89"/>
    <x v="1"/>
    <x v="0"/>
    <x v="0"/>
    <n v="15606.52"/>
    <n v="68018.41"/>
    <n v="0.29776678536110796"/>
    <n v="0.92766771400899428"/>
    <s v="Market Aligned"/>
  </r>
  <r>
    <n v="1458"/>
    <s v="Employee_1458"/>
    <x v="2"/>
    <x v="4"/>
    <x v="3"/>
    <s v="Illinois"/>
    <n v="53615.88"/>
    <x v="1"/>
    <x v="0"/>
    <x v="1"/>
    <n v="0"/>
    <n v="53615.88"/>
    <n v="0"/>
    <n v="0.94897781465580711"/>
    <s v="Market Aligned"/>
  </r>
  <r>
    <n v="1459"/>
    <s v="Employee_1459"/>
    <x v="2"/>
    <x v="4"/>
    <x v="3"/>
    <s v="Illinois"/>
    <n v="52005.31"/>
    <x v="0"/>
    <x v="0"/>
    <x v="1"/>
    <n v="0"/>
    <n v="52005.31"/>
    <n v="0"/>
    <n v="0.92047142440444496"/>
    <s v="Market Aligned"/>
  </r>
  <r>
    <n v="1460"/>
    <s v="Employee_1460"/>
    <x v="2"/>
    <x v="4"/>
    <x v="5"/>
    <s v="California"/>
    <n v="59911.81"/>
    <x v="1"/>
    <x v="0"/>
    <x v="1"/>
    <n v="0"/>
    <n v="59911.81"/>
    <n v="0"/>
    <n v="1.0604130441554616"/>
    <s v="Market Aligned"/>
  </r>
  <r>
    <n v="1461"/>
    <s v="Employee_1461"/>
    <x v="2"/>
    <x v="4"/>
    <x v="5"/>
    <s v="California"/>
    <n v="55088.160000000003"/>
    <x v="0"/>
    <x v="1"/>
    <x v="0"/>
    <n v="6046.16"/>
    <n v="61134.320000000007"/>
    <n v="0.10975425572391598"/>
    <n v="0.9750365319045301"/>
    <s v="Market Aligned"/>
  </r>
  <r>
    <n v="1462"/>
    <s v="Employee_1462"/>
    <x v="2"/>
    <x v="4"/>
    <x v="3"/>
    <s v="Illinois"/>
    <n v="53250.69"/>
    <x v="1"/>
    <x v="4"/>
    <x v="1"/>
    <n v="0"/>
    <n v="53250.69"/>
    <n v="0"/>
    <n v="0.94251411009413344"/>
    <s v="Market Aligned"/>
  </r>
  <r>
    <n v="1463"/>
    <s v="Employee_1463"/>
    <x v="2"/>
    <x v="4"/>
    <x v="6"/>
    <s v="Washington"/>
    <n v="55534.95"/>
    <x v="2"/>
    <x v="0"/>
    <x v="0"/>
    <n v="15577.43"/>
    <n v="71112.38"/>
    <n v="0.28049777662535036"/>
    <n v="0.98294452106389962"/>
    <s v="Market Aligned"/>
  </r>
  <r>
    <n v="1464"/>
    <s v="Employee_1464"/>
    <x v="2"/>
    <x v="4"/>
    <x v="3"/>
    <s v="Illinois"/>
    <n v="54719.18"/>
    <x v="0"/>
    <x v="3"/>
    <x v="0"/>
    <n v="4911.8599999999997"/>
    <n v="59631.040000000001"/>
    <n v="8.976486855248926E-2"/>
    <n v="0.96850574598715444"/>
    <s v="Market Aligned"/>
  </r>
  <r>
    <n v="1465"/>
    <s v="Employee_1465"/>
    <x v="2"/>
    <x v="4"/>
    <x v="1"/>
    <s v="Colorado"/>
    <n v="54447.58"/>
    <x v="0"/>
    <x v="3"/>
    <x v="1"/>
    <n v="0"/>
    <n v="54447.58"/>
    <n v="0"/>
    <n v="0.96369854382129394"/>
    <s v="Market Aligned"/>
  </r>
  <r>
    <n v="1466"/>
    <s v="Employee_1466"/>
    <x v="2"/>
    <x v="4"/>
    <x v="5"/>
    <s v="California"/>
    <n v="56535.42"/>
    <x v="1"/>
    <x v="0"/>
    <x v="1"/>
    <n v="0"/>
    <n v="56535.42"/>
    <n v="0"/>
    <n v="1.000652406008224"/>
    <s v="Market Aligned"/>
  </r>
  <r>
    <n v="1467"/>
    <s v="Employee_1467"/>
    <x v="2"/>
    <x v="4"/>
    <x v="3"/>
    <s v="Illinois"/>
    <n v="56893.77"/>
    <x v="0"/>
    <x v="4"/>
    <x v="1"/>
    <n v="0"/>
    <n v="56893.77"/>
    <n v="0"/>
    <n v="1.0069950455374437"/>
    <s v="Market Aligned"/>
  </r>
  <r>
    <n v="1468"/>
    <s v="Employee_1468"/>
    <x v="2"/>
    <x v="4"/>
    <x v="3"/>
    <s v="Illinois"/>
    <n v="53673.75"/>
    <x v="1"/>
    <x v="0"/>
    <x v="0"/>
    <n v="7112.04"/>
    <n v="60785.79"/>
    <n v="0.13250499545867392"/>
    <n v="0.95000208854880552"/>
    <s v="Market Aligned"/>
  </r>
  <r>
    <n v="1469"/>
    <s v="Employee_1469"/>
    <x v="2"/>
    <x v="4"/>
    <x v="7"/>
    <s v="California"/>
    <n v="53560.45"/>
    <x v="0"/>
    <x v="0"/>
    <x v="1"/>
    <n v="0"/>
    <n v="53560.45"/>
    <n v="0"/>
    <n v="0.94799672770421051"/>
    <s v="Market Aligned"/>
  </r>
  <r>
    <n v="1470"/>
    <s v="Employee_1470"/>
    <x v="2"/>
    <x v="4"/>
    <x v="3"/>
    <s v="Illinois"/>
    <n v="54312.37"/>
    <x v="0"/>
    <x v="1"/>
    <x v="1"/>
    <n v="0"/>
    <n v="54312.37"/>
    <n v="0"/>
    <n v="0.96130538548239119"/>
    <s v="Market Aligned"/>
  </r>
  <r>
    <n v="1471"/>
    <s v="Employee_1471"/>
    <x v="2"/>
    <x v="4"/>
    <x v="0"/>
    <s v="New York"/>
    <n v="49245.2"/>
    <x v="2"/>
    <x v="0"/>
    <x v="0"/>
    <n v="9844.25"/>
    <n v="59089.45"/>
    <n v="0.19990273163678898"/>
    <n v="0.87161867488304123"/>
    <s v="Below Market"/>
  </r>
  <r>
    <n v="1472"/>
    <s v="Employee_1472"/>
    <x v="2"/>
    <x v="4"/>
    <x v="3"/>
    <s v="Illinois"/>
    <n v="51212.02"/>
    <x v="1"/>
    <x v="1"/>
    <x v="1"/>
    <n v="0"/>
    <n v="51212.02"/>
    <n v="0"/>
    <n v="0.90643053557471198"/>
    <s v="Market Aligned"/>
  </r>
  <r>
    <n v="1473"/>
    <s v="Employee_1473"/>
    <x v="2"/>
    <x v="4"/>
    <x v="0"/>
    <s v="New York"/>
    <n v="58417.19"/>
    <x v="1"/>
    <x v="1"/>
    <x v="0"/>
    <n v="18920.72"/>
    <n v="77337.91"/>
    <n v="0.32388959482645435"/>
    <n v="1.0339589185989875"/>
    <s v="Market Aligned"/>
  </r>
  <r>
    <n v="1474"/>
    <s v="Employee_1474"/>
    <x v="2"/>
    <x v="4"/>
    <x v="7"/>
    <s v="California"/>
    <n v="59112.42"/>
    <x v="0"/>
    <x v="0"/>
    <x v="1"/>
    <n v="0"/>
    <n v="59112.42"/>
    <n v="0"/>
    <n v="1.0462641879722245"/>
    <s v="Market Aligned"/>
  </r>
  <r>
    <n v="1475"/>
    <s v="Employee_1475"/>
    <x v="2"/>
    <x v="4"/>
    <x v="0"/>
    <s v="New York"/>
    <n v="54377.41"/>
    <x v="1"/>
    <x v="1"/>
    <x v="1"/>
    <n v="0"/>
    <n v="54377.41"/>
    <n v="0"/>
    <n v="0.96245656526467238"/>
    <s v="Market Aligned"/>
  </r>
  <r>
    <n v="1476"/>
    <s v="Employee_1476"/>
    <x v="2"/>
    <x v="4"/>
    <x v="3"/>
    <s v="Illinois"/>
    <n v="56441.39"/>
    <x v="1"/>
    <x v="0"/>
    <x v="0"/>
    <n v="18702.900000000001"/>
    <n v="75144.290000000008"/>
    <n v="0.33136852228479846"/>
    <n v="0.99898811580330549"/>
    <s v="Market Aligned"/>
  </r>
  <r>
    <n v="1477"/>
    <s v="Employee_1477"/>
    <x v="2"/>
    <x v="4"/>
    <x v="0"/>
    <s v="New York"/>
    <n v="55778.13"/>
    <x v="1"/>
    <x v="0"/>
    <x v="0"/>
    <n v="4930.57"/>
    <n v="60708.7"/>
    <n v="8.8396115108197421E-2"/>
    <n v="0.98724870155982736"/>
    <s v="Market Aligned"/>
  </r>
  <r>
    <n v="1478"/>
    <s v="Employee_1478"/>
    <x v="2"/>
    <x v="4"/>
    <x v="5"/>
    <s v="California"/>
    <n v="62697.2"/>
    <x v="1"/>
    <x v="2"/>
    <x v="0"/>
    <n v="7806.16"/>
    <n v="70503.360000000001"/>
    <n v="0.12450571955366428"/>
    <n v="1.1097132387090927"/>
    <s v="Above Market"/>
  </r>
  <r>
    <n v="1479"/>
    <s v="Employee_1479"/>
    <x v="2"/>
    <x v="4"/>
    <x v="2"/>
    <s v="California"/>
    <n v="57798.94"/>
    <x v="1"/>
    <x v="1"/>
    <x v="0"/>
    <n v="3838.59"/>
    <n v="61637.53"/>
    <n v="6.64128096466821E-2"/>
    <n v="1.0230161618278413"/>
    <s v="Market Aligned"/>
  </r>
  <r>
    <n v="1480"/>
    <s v="Employee_1480"/>
    <x v="2"/>
    <x v="4"/>
    <x v="0"/>
    <s v="New York"/>
    <n v="54680.21"/>
    <x v="0"/>
    <x v="0"/>
    <x v="1"/>
    <n v="0"/>
    <n v="54680.21"/>
    <n v="0"/>
    <n v="0.96781599389435768"/>
    <s v="Market Aligned"/>
  </r>
  <r>
    <n v="1481"/>
    <s v="Employee_1481"/>
    <x v="2"/>
    <x v="4"/>
    <x v="8"/>
    <s v="Texas"/>
    <n v="52611.15"/>
    <x v="0"/>
    <x v="0"/>
    <x v="1"/>
    <n v="0"/>
    <n v="52611.15"/>
    <n v="0"/>
    <n v="0.93119452955969151"/>
    <s v="Market Aligned"/>
  </r>
  <r>
    <n v="1482"/>
    <s v="Employee_1482"/>
    <x v="2"/>
    <x v="5"/>
    <x v="3"/>
    <s v="Illinois"/>
    <n v="85983.88"/>
    <x v="1"/>
    <x v="2"/>
    <x v="0"/>
    <n v="10689.72"/>
    <n v="96673.600000000006"/>
    <n v="0.12432237298433146"/>
    <n v="0.96120562254203834"/>
    <s v="Market Aligned"/>
  </r>
  <r>
    <n v="1483"/>
    <s v="Employee_1483"/>
    <x v="2"/>
    <x v="5"/>
    <x v="7"/>
    <s v="California"/>
    <n v="90508.66"/>
    <x v="0"/>
    <x v="2"/>
    <x v="0"/>
    <n v="9751.07"/>
    <n v="100259.73000000001"/>
    <n v="0.10773632048027226"/>
    <n v="1.0117877081232631"/>
    <s v="Market Aligned"/>
  </r>
  <r>
    <n v="1484"/>
    <s v="Employee_1484"/>
    <x v="2"/>
    <x v="5"/>
    <x v="0"/>
    <s v="New York"/>
    <n v="88109.119999999995"/>
    <x v="1"/>
    <x v="2"/>
    <x v="1"/>
    <n v="0"/>
    <n v="88109.119999999995"/>
    <n v="0"/>
    <n v="0.98496347851749833"/>
    <s v="Market Aligned"/>
  </r>
  <r>
    <n v="1485"/>
    <s v="Employee_1485"/>
    <x v="2"/>
    <x v="5"/>
    <x v="3"/>
    <s v="Illinois"/>
    <n v="86444.37"/>
    <x v="0"/>
    <x v="0"/>
    <x v="1"/>
    <n v="0"/>
    <n v="86444.37"/>
    <n v="0"/>
    <n v="0.96635339648669372"/>
    <s v="Market Aligned"/>
  </r>
  <r>
    <n v="1486"/>
    <s v="Employee_1486"/>
    <x v="2"/>
    <x v="5"/>
    <x v="3"/>
    <s v="Illinois"/>
    <n v="88383.57"/>
    <x v="1"/>
    <x v="0"/>
    <x v="0"/>
    <n v="18114.439999999999"/>
    <n v="106498.01000000001"/>
    <n v="0.20495257206741024"/>
    <n v="0.98803152898354696"/>
    <s v="Market Aligned"/>
  </r>
  <r>
    <n v="1487"/>
    <s v="Employee_1487"/>
    <x v="2"/>
    <x v="5"/>
    <x v="8"/>
    <s v="Texas"/>
    <n v="87296.13"/>
    <x v="1"/>
    <x v="0"/>
    <x v="0"/>
    <n v="18670.099999999999"/>
    <n v="105966.23000000001"/>
    <n v="0.21387087835394303"/>
    <n v="0.9758751405747299"/>
    <s v="Market Aligned"/>
  </r>
  <r>
    <n v="1488"/>
    <s v="Employee_1488"/>
    <x v="2"/>
    <x v="5"/>
    <x v="5"/>
    <s v="California"/>
    <n v="94217.85"/>
    <x v="0"/>
    <x v="3"/>
    <x v="1"/>
    <n v="0"/>
    <n v="94217.85"/>
    <n v="0"/>
    <n v="1.0532523906088256"/>
    <s v="Market Aligned"/>
  </r>
  <r>
    <n v="1489"/>
    <s v="Employee_1489"/>
    <x v="2"/>
    <x v="5"/>
    <x v="1"/>
    <s v="Colorado"/>
    <n v="92204.1"/>
    <x v="0"/>
    <x v="0"/>
    <x v="0"/>
    <n v="8287.7800000000007"/>
    <n v="100491.88"/>
    <n v="8.9885156950721287E-2"/>
    <n v="1.0307408707472652"/>
    <s v="Market Aligned"/>
  </r>
  <r>
    <n v="1490"/>
    <s v="Employee_1490"/>
    <x v="2"/>
    <x v="5"/>
    <x v="3"/>
    <s v="Illinois"/>
    <n v="89980.07"/>
    <x v="0"/>
    <x v="0"/>
    <x v="0"/>
    <n v="10343.02"/>
    <n v="100323.09000000001"/>
    <n v="0.11494789901808256"/>
    <n v="1.0058786507508872"/>
    <s v="Market Aligned"/>
  </r>
  <r>
    <n v="1491"/>
    <s v="Employee_1491"/>
    <x v="2"/>
    <x v="5"/>
    <x v="3"/>
    <s v="Illinois"/>
    <n v="93699.86"/>
    <x v="1"/>
    <x v="4"/>
    <x v="1"/>
    <n v="0"/>
    <n v="93699.86"/>
    <n v="0"/>
    <n v="1.0474618296290168"/>
    <s v="Market Aligned"/>
  </r>
  <r>
    <n v="1492"/>
    <s v="Employee_1492"/>
    <x v="2"/>
    <x v="5"/>
    <x v="0"/>
    <s v="New York"/>
    <n v="90193.42"/>
    <x v="1"/>
    <x v="0"/>
    <x v="1"/>
    <n v="0"/>
    <n v="90193.42"/>
    <n v="0"/>
    <n v="1.0082636701239294"/>
    <s v="Market Aligned"/>
  </r>
  <r>
    <n v="1493"/>
    <s v="Employee_1493"/>
    <x v="2"/>
    <x v="5"/>
    <x v="3"/>
    <s v="Illinois"/>
    <n v="87846.79"/>
    <x v="0"/>
    <x v="4"/>
    <x v="1"/>
    <n v="0"/>
    <n v="87846.79"/>
    <n v="0"/>
    <n v="0.98203091637955509"/>
    <s v="Market Aligned"/>
  </r>
  <r>
    <n v="1494"/>
    <s v="Employee_1494"/>
    <x v="2"/>
    <x v="5"/>
    <x v="3"/>
    <s v="Illinois"/>
    <n v="93807.81"/>
    <x v="1"/>
    <x v="2"/>
    <x v="1"/>
    <n v="0"/>
    <n v="93807.81"/>
    <n v="0"/>
    <n v="1.0486685924193611"/>
    <s v="Market Aligned"/>
  </r>
  <r>
    <n v="1495"/>
    <s v="Employee_1495"/>
    <x v="2"/>
    <x v="5"/>
    <x v="3"/>
    <s v="Illinois"/>
    <n v="91347.28"/>
    <x v="0"/>
    <x v="3"/>
    <x v="1"/>
    <n v="0"/>
    <n v="91347.28"/>
    <n v="0"/>
    <n v="1.0211625614001356"/>
    <s v="Market Aligned"/>
  </r>
  <r>
    <n v="1496"/>
    <s v="Employee_1496"/>
    <x v="2"/>
    <x v="5"/>
    <x v="3"/>
    <s v="Illinois"/>
    <n v="87406.88"/>
    <x v="0"/>
    <x v="0"/>
    <x v="0"/>
    <n v="18028.490000000002"/>
    <n v="105435.37000000001"/>
    <n v="0.20625939285328571"/>
    <n v="0.97711320429895976"/>
    <s v="Market Aligned"/>
  </r>
  <r>
    <n v="1497"/>
    <s v="Employee_1497"/>
    <x v="2"/>
    <x v="5"/>
    <x v="3"/>
    <s v="Illinois"/>
    <n v="89524.15"/>
    <x v="1"/>
    <x v="0"/>
    <x v="1"/>
    <n v="0"/>
    <n v="89524.15"/>
    <n v="0"/>
    <n v="1.0007819644018949"/>
    <s v="Market Aligned"/>
  </r>
  <r>
    <n v="1498"/>
    <s v="Employee_1498"/>
    <x v="2"/>
    <x v="5"/>
    <x v="2"/>
    <s v="California"/>
    <n v="87810.95"/>
    <x v="0"/>
    <x v="3"/>
    <x v="0"/>
    <n v="16327.45"/>
    <n v="104138.4"/>
    <n v="0.18593865571434998"/>
    <n v="0.98163026442581791"/>
    <s v="Market Aligned"/>
  </r>
  <r>
    <n v="1499"/>
    <s v="Employee_1499"/>
    <x v="2"/>
    <x v="5"/>
    <x v="4"/>
    <s v="California"/>
    <n v="86543"/>
    <x v="0"/>
    <x v="1"/>
    <x v="0"/>
    <n v="1069.47"/>
    <n v="87612.47"/>
    <n v="1.2357671908762118E-2"/>
    <n v="0.96745597188281829"/>
    <s v="Market Aligned"/>
  </r>
  <r>
    <n v="1500"/>
    <s v="Employee_1500"/>
    <x v="2"/>
    <x v="5"/>
    <x v="5"/>
    <s v="California"/>
    <n v="92315.44"/>
    <x v="0"/>
    <x v="3"/>
    <x v="1"/>
    <n v="0"/>
    <n v="92315.44"/>
    <n v="0"/>
    <n v="1.0319855300254208"/>
    <s v="Market Aligned"/>
  </r>
  <r>
    <n v="1501"/>
    <s v="Employee_1501"/>
    <x v="2"/>
    <x v="5"/>
    <x v="3"/>
    <s v="Illinois"/>
    <n v="94773.54"/>
    <x v="0"/>
    <x v="0"/>
    <x v="1"/>
    <n v="0"/>
    <n v="94773.54"/>
    <n v="0"/>
    <n v="1.0594643963055954"/>
    <s v="Market Aligned"/>
  </r>
  <r>
    <n v="1502"/>
    <s v="Employee_1502"/>
    <x v="2"/>
    <x v="5"/>
    <x v="3"/>
    <s v="Illinois"/>
    <n v="86503.58"/>
    <x v="0"/>
    <x v="3"/>
    <x v="1"/>
    <n v="0"/>
    <n v="86503.58"/>
    <n v="0"/>
    <n v="0.96701529944932718"/>
    <s v="Market Aligned"/>
  </r>
  <r>
    <n v="1503"/>
    <s v="Employee_1503"/>
    <x v="2"/>
    <x v="5"/>
    <x v="2"/>
    <s v="California"/>
    <n v="91407.42"/>
    <x v="0"/>
    <x v="3"/>
    <x v="1"/>
    <n v="0"/>
    <n v="91407.42"/>
    <n v="0"/>
    <n v="1.021834860744381"/>
    <s v="Market Aligned"/>
  </r>
  <r>
    <n v="1504"/>
    <s v="Employee_1504"/>
    <x v="2"/>
    <x v="5"/>
    <x v="4"/>
    <s v="California"/>
    <n v="88373.39"/>
    <x v="1"/>
    <x v="2"/>
    <x v="0"/>
    <n v="7081.13"/>
    <n v="95454.52"/>
    <n v="8.0127400340758687E-2"/>
    <n v="0.98791772773106246"/>
    <s v="Market Aligned"/>
  </r>
  <r>
    <n v="1505"/>
    <s v="Employee_1505"/>
    <x v="2"/>
    <x v="5"/>
    <x v="3"/>
    <s v="Illinois"/>
    <n v="88782.19"/>
    <x v="0"/>
    <x v="3"/>
    <x v="0"/>
    <n v="9013.7099999999991"/>
    <n v="97795.9"/>
    <n v="0.10152610562996923"/>
    <n v="0.99248766407837763"/>
    <s v="Market Aligned"/>
  </r>
  <r>
    <n v="1506"/>
    <s v="Employee_1506"/>
    <x v="2"/>
    <x v="5"/>
    <x v="3"/>
    <s v="Illinois"/>
    <n v="88519.02"/>
    <x v="1"/>
    <x v="1"/>
    <x v="1"/>
    <n v="0"/>
    <n v="88519.02"/>
    <n v="0"/>
    <n v="0.98954571166026872"/>
    <s v="Market Aligned"/>
  </r>
  <r>
    <n v="1507"/>
    <s v="Employee_1507"/>
    <x v="2"/>
    <x v="5"/>
    <x v="3"/>
    <s v="Illinois"/>
    <n v="87840.02"/>
    <x v="0"/>
    <x v="2"/>
    <x v="1"/>
    <n v="0"/>
    <n v="87840.02"/>
    <n v="0"/>
    <n v="0.98195523519298156"/>
    <s v="Market Aligned"/>
  </r>
  <r>
    <n v="1508"/>
    <s v="Employee_1508"/>
    <x v="2"/>
    <x v="5"/>
    <x v="8"/>
    <s v="Texas"/>
    <n v="90121.3"/>
    <x v="0"/>
    <x v="0"/>
    <x v="1"/>
    <n v="0"/>
    <n v="90121.3"/>
    <n v="0"/>
    <n v="1.0074574474982729"/>
    <s v="Market Aligned"/>
  </r>
  <r>
    <n v="1509"/>
    <s v="Employee_1509"/>
    <x v="2"/>
    <x v="5"/>
    <x v="7"/>
    <s v="California"/>
    <n v="87922.62"/>
    <x v="1"/>
    <x v="0"/>
    <x v="1"/>
    <n v="0"/>
    <n v="87922.62"/>
    <n v="0"/>
    <n v="0.98287861274261012"/>
    <s v="Market Aligned"/>
  </r>
  <r>
    <n v="1510"/>
    <s v="Employee_1510"/>
    <x v="2"/>
    <x v="5"/>
    <x v="3"/>
    <s v="Illinois"/>
    <n v="90676.14"/>
    <x v="2"/>
    <x v="0"/>
    <x v="1"/>
    <n v="0"/>
    <n v="90676.14"/>
    <n v="0"/>
    <n v="1.0136599511258275"/>
    <s v="Market Aligned"/>
  </r>
  <r>
    <n v="1511"/>
    <s v="Employee_1511"/>
    <x v="2"/>
    <x v="5"/>
    <x v="2"/>
    <s v="California"/>
    <n v="89874.4"/>
    <x v="0"/>
    <x v="0"/>
    <x v="1"/>
    <n v="0"/>
    <n v="89874.4"/>
    <n v="0"/>
    <n v="1.0046973758638498"/>
    <s v="Market Aligned"/>
  </r>
  <r>
    <n v="1512"/>
    <s v="Employee_1512"/>
    <x v="3"/>
    <x v="6"/>
    <x v="3"/>
    <s v="Illinois"/>
    <n v="67051.97"/>
    <x v="1"/>
    <x v="0"/>
    <x v="0"/>
    <n v="5364.61"/>
    <n v="72416.58"/>
    <n v="8.0006747005345255E-2"/>
    <n v="0.97799652686516192"/>
    <s v="Market Aligned"/>
  </r>
  <r>
    <n v="1513"/>
    <s v="Employee_1513"/>
    <x v="3"/>
    <x v="6"/>
    <x v="3"/>
    <s v="Illinois"/>
    <n v="65798.320000000007"/>
    <x v="1"/>
    <x v="0"/>
    <x v="1"/>
    <n v="0"/>
    <n v="65798.320000000007"/>
    <n v="0"/>
    <n v="0.95971122747866355"/>
    <s v="Market Aligned"/>
  </r>
  <r>
    <n v="1514"/>
    <s v="Employee_1514"/>
    <x v="3"/>
    <x v="6"/>
    <x v="3"/>
    <s v="Illinois"/>
    <n v="66418.55"/>
    <x v="1"/>
    <x v="0"/>
    <x v="1"/>
    <n v="0"/>
    <n v="66418.55"/>
    <n v="0"/>
    <n v="0.96875768481403457"/>
    <s v="Market Aligned"/>
  </r>
  <r>
    <n v="1515"/>
    <s v="Employee_1515"/>
    <x v="3"/>
    <x v="6"/>
    <x v="3"/>
    <s v="Illinois"/>
    <n v="68916.36"/>
    <x v="1"/>
    <x v="0"/>
    <x v="0"/>
    <n v="4791.8599999999997"/>
    <n v="73708.22"/>
    <n v="6.9531530684441248E-2"/>
    <n v="1.0051898657741027"/>
    <s v="Market Aligned"/>
  </r>
  <r>
    <n v="1516"/>
    <s v="Employee_1516"/>
    <x v="3"/>
    <x v="6"/>
    <x v="3"/>
    <s v="Illinois"/>
    <n v="68439.22"/>
    <x v="0"/>
    <x v="3"/>
    <x v="1"/>
    <n v="0"/>
    <n v="68439.22"/>
    <n v="0"/>
    <n v="0.99823046901322554"/>
    <s v="Market Aligned"/>
  </r>
  <r>
    <n v="1517"/>
    <s v="Employee_1517"/>
    <x v="3"/>
    <x v="6"/>
    <x v="3"/>
    <s v="Illinois"/>
    <n v="65667.08"/>
    <x v="0"/>
    <x v="1"/>
    <x v="0"/>
    <n v="1717.91"/>
    <n v="67384.990000000005"/>
    <n v="2.6160901322245484E-2"/>
    <n v="0.95779700684971281"/>
    <s v="Market Aligned"/>
  </r>
  <r>
    <n v="1518"/>
    <s v="Employee_1518"/>
    <x v="3"/>
    <x v="6"/>
    <x v="3"/>
    <s v="Illinois"/>
    <n v="67686.25"/>
    <x v="1"/>
    <x v="0"/>
    <x v="1"/>
    <n v="0"/>
    <n v="67686.25"/>
    <n v="0"/>
    <n v="0.98724791257478439"/>
    <s v="Market Aligned"/>
  </r>
  <r>
    <n v="1519"/>
    <s v="Employee_1519"/>
    <x v="3"/>
    <x v="6"/>
    <x v="2"/>
    <s v="California"/>
    <n v="68908.850000000006"/>
    <x v="0"/>
    <x v="4"/>
    <x v="0"/>
    <n v="13224.02"/>
    <n v="82132.87000000001"/>
    <n v="0.19190597434146703"/>
    <n v="1.0050803275470119"/>
    <s v="Market Aligned"/>
  </r>
  <r>
    <n v="1520"/>
    <s v="Employee_1520"/>
    <x v="3"/>
    <x v="6"/>
    <x v="3"/>
    <s v="Illinois"/>
    <n v="64369.87"/>
    <x v="1"/>
    <x v="0"/>
    <x v="1"/>
    <n v="0"/>
    <n v="64369.87"/>
    <n v="0"/>
    <n v="0.93887635657478785"/>
    <s v="Market Aligned"/>
  </r>
  <r>
    <n v="1521"/>
    <s v="Employee_1521"/>
    <x v="3"/>
    <x v="6"/>
    <x v="3"/>
    <s v="Illinois"/>
    <n v="68518.8"/>
    <x v="0"/>
    <x v="0"/>
    <x v="0"/>
    <n v="5987.7"/>
    <n v="74506.5"/>
    <n v="8.7387695055955436E-2"/>
    <n v="0.99939119499350515"/>
    <s v="Market Aligned"/>
  </r>
  <r>
    <n v="1522"/>
    <s v="Employee_1522"/>
    <x v="3"/>
    <x v="6"/>
    <x v="3"/>
    <s v="Illinois"/>
    <n v="66257.58"/>
    <x v="0"/>
    <x v="0"/>
    <x v="1"/>
    <n v="0"/>
    <n v="66257.58"/>
    <n v="0"/>
    <n v="0.96640983282803794"/>
    <s v="Market Aligned"/>
  </r>
  <r>
    <n v="1523"/>
    <s v="Employee_1523"/>
    <x v="3"/>
    <x v="6"/>
    <x v="3"/>
    <s v="Illinois"/>
    <n v="68569.87"/>
    <x v="1"/>
    <x v="0"/>
    <x v="0"/>
    <n v="1994.6"/>
    <n v="70564.47"/>
    <n v="2.9088577825800165E-2"/>
    <n v="1.0001360841090225"/>
    <s v="Market Aligned"/>
  </r>
  <r>
    <n v="1524"/>
    <s v="Employee_1524"/>
    <x v="3"/>
    <x v="6"/>
    <x v="8"/>
    <s v="Texas"/>
    <n v="66068.89"/>
    <x v="0"/>
    <x v="3"/>
    <x v="0"/>
    <n v="5388.61"/>
    <n v="71457.5"/>
    <n v="8.1560474226220536E-2"/>
    <n v="0.96365766664031538"/>
    <s v="Market Aligned"/>
  </r>
  <r>
    <n v="1525"/>
    <s v="Employee_1525"/>
    <x v="3"/>
    <x v="6"/>
    <x v="2"/>
    <s v="California"/>
    <n v="64115.85"/>
    <x v="1"/>
    <x v="2"/>
    <x v="1"/>
    <n v="0"/>
    <n v="64115.85"/>
    <n v="0"/>
    <n v="0.93517130991091968"/>
    <s v="Market Aligned"/>
  </r>
  <r>
    <n v="1526"/>
    <s v="Employee_1526"/>
    <x v="3"/>
    <x v="6"/>
    <x v="3"/>
    <s v="Illinois"/>
    <n v="64448.36"/>
    <x v="1"/>
    <x v="0"/>
    <x v="1"/>
    <n v="0"/>
    <n v="64448.36"/>
    <n v="0"/>
    <n v="0.94002118419720737"/>
    <s v="Market Aligned"/>
  </r>
  <r>
    <n v="1527"/>
    <s v="Employee_1527"/>
    <x v="3"/>
    <x v="6"/>
    <x v="2"/>
    <s v="California"/>
    <n v="67590.16"/>
    <x v="1"/>
    <x v="0"/>
    <x v="0"/>
    <n v="16236.37"/>
    <n v="83826.53"/>
    <n v="0.24021795480288846"/>
    <n v="0.98584637752269755"/>
    <s v="Market Aligned"/>
  </r>
  <r>
    <n v="1528"/>
    <s v="Employee_1528"/>
    <x v="3"/>
    <x v="6"/>
    <x v="3"/>
    <s v="Illinois"/>
    <n v="67986.98"/>
    <x v="1"/>
    <x v="0"/>
    <x v="0"/>
    <n v="17178.29"/>
    <n v="85165.26999999999"/>
    <n v="0.25267029069389463"/>
    <n v="0.99163425492272961"/>
    <s v="Market Aligned"/>
  </r>
  <r>
    <n v="1529"/>
    <s v="Employee_1529"/>
    <x v="3"/>
    <x v="6"/>
    <x v="4"/>
    <s v="California"/>
    <n v="65804.41"/>
    <x v="1"/>
    <x v="0"/>
    <x v="1"/>
    <n v="0"/>
    <n v="65804.41"/>
    <n v="0"/>
    <n v="0.95980005408358815"/>
    <s v="Market Aligned"/>
  </r>
  <r>
    <n v="1530"/>
    <s v="Employee_1530"/>
    <x v="3"/>
    <x v="6"/>
    <x v="4"/>
    <s v="California"/>
    <n v="68697.36"/>
    <x v="1"/>
    <x v="0"/>
    <x v="1"/>
    <n v="0"/>
    <n v="68697.36"/>
    <n v="0"/>
    <n v="1.0019956085526749"/>
    <s v="Market Aligned"/>
  </r>
  <r>
    <n v="1531"/>
    <s v="Employee_1531"/>
    <x v="3"/>
    <x v="6"/>
    <x v="5"/>
    <s v="California"/>
    <n v="64384.65"/>
    <x v="1"/>
    <x v="0"/>
    <x v="1"/>
    <n v="0"/>
    <n v="64384.65"/>
    <n v="0"/>
    <n v="0.93909193247311074"/>
    <s v="Market Aligned"/>
  </r>
  <r>
    <n v="1532"/>
    <s v="Employee_1532"/>
    <x v="3"/>
    <x v="6"/>
    <x v="4"/>
    <s v="California"/>
    <n v="67376.100000000006"/>
    <x v="0"/>
    <x v="3"/>
    <x v="0"/>
    <n v="10178.26"/>
    <n v="77554.36"/>
    <n v="0.15106632767405651"/>
    <n v="0.98272417340936946"/>
    <s v="Market Aligned"/>
  </r>
  <r>
    <n v="1533"/>
    <s v="Employee_1533"/>
    <x v="3"/>
    <x v="6"/>
    <x v="1"/>
    <s v="Colorado"/>
    <n v="65229.34"/>
    <x v="0"/>
    <x v="1"/>
    <x v="1"/>
    <n v="0"/>
    <n v="65229.34"/>
    <n v="0"/>
    <n v="0.95141228467570416"/>
    <s v="Market Aligned"/>
  </r>
  <r>
    <n v="1534"/>
    <s v="Employee_1534"/>
    <x v="3"/>
    <x v="6"/>
    <x v="3"/>
    <s v="Illinois"/>
    <n v="66277.81"/>
    <x v="0"/>
    <x v="0"/>
    <x v="0"/>
    <n v="8905.34"/>
    <n v="75183.149999999994"/>
    <n v="0.13436382403099922"/>
    <n v="0.96670490051566116"/>
    <s v="Market Aligned"/>
  </r>
  <r>
    <n v="1535"/>
    <s v="Employee_1535"/>
    <x v="3"/>
    <x v="6"/>
    <x v="3"/>
    <s v="Illinois"/>
    <n v="67588.87"/>
    <x v="0"/>
    <x v="1"/>
    <x v="0"/>
    <n v="19579.22"/>
    <n v="87168.09"/>
    <n v="0.2896811264931638"/>
    <n v="0.98582756203495481"/>
    <s v="Market Aligned"/>
  </r>
  <r>
    <n v="1536"/>
    <s v="Employee_1536"/>
    <x v="3"/>
    <x v="6"/>
    <x v="5"/>
    <s v="California"/>
    <n v="65886.720000000001"/>
    <x v="1"/>
    <x v="0"/>
    <x v="1"/>
    <n v="0"/>
    <n v="65886.720000000001"/>
    <n v="0"/>
    <n v="0.96100059888676503"/>
    <s v="Market Aligned"/>
  </r>
  <r>
    <n v="1537"/>
    <s v="Employee_1537"/>
    <x v="3"/>
    <x v="6"/>
    <x v="5"/>
    <s v="California"/>
    <n v="66778.960000000006"/>
    <x v="1"/>
    <x v="0"/>
    <x v="1"/>
    <n v="0"/>
    <n v="66778.960000000006"/>
    <n v="0"/>
    <n v="0.97401449871894263"/>
    <s v="Market Aligned"/>
  </r>
  <r>
    <n v="1538"/>
    <s v="Employee_1538"/>
    <x v="3"/>
    <x v="6"/>
    <x v="3"/>
    <s v="Illinois"/>
    <n v="69386.8"/>
    <x v="1"/>
    <x v="0"/>
    <x v="1"/>
    <n v="0"/>
    <n v="69386.8"/>
    <n v="0"/>
    <n v="1.0120515386839137"/>
    <s v="Market Aligned"/>
  </r>
  <r>
    <n v="1539"/>
    <s v="Employee_1539"/>
    <x v="3"/>
    <x v="6"/>
    <x v="5"/>
    <s v="California"/>
    <n v="66418.33"/>
    <x v="0"/>
    <x v="2"/>
    <x v="0"/>
    <n v="4810.7299999999996"/>
    <n v="71229.06"/>
    <n v="7.2430758195817319E-2"/>
    <n v="0.96875447597116371"/>
    <s v="Market Aligned"/>
  </r>
  <r>
    <n v="1540"/>
    <s v="Employee_1540"/>
    <x v="3"/>
    <x v="6"/>
    <x v="0"/>
    <s v="New York"/>
    <n v="69066.92"/>
    <x v="1"/>
    <x v="4"/>
    <x v="1"/>
    <n v="0"/>
    <n v="69066.92"/>
    <n v="0"/>
    <n v="1.0073858811497109"/>
    <s v="Market Aligned"/>
  </r>
  <r>
    <n v="1541"/>
    <s v="Employee_1541"/>
    <x v="3"/>
    <x v="6"/>
    <x v="5"/>
    <s v="California"/>
    <n v="65381.8"/>
    <x v="0"/>
    <x v="2"/>
    <x v="1"/>
    <n v="0"/>
    <n v="65381.8"/>
    <n v="0"/>
    <n v="0.95363601278519694"/>
    <s v="Market Aligned"/>
  </r>
  <r>
    <n v="1542"/>
    <s v="Employee_1542"/>
    <x v="3"/>
    <x v="7"/>
    <x v="0"/>
    <s v="New York"/>
    <n v="101324.51"/>
    <x v="1"/>
    <x v="0"/>
    <x v="1"/>
    <n v="0"/>
    <n v="101324.51"/>
    <n v="0"/>
    <n v="1.0135116535648876"/>
    <s v="Market Aligned"/>
  </r>
  <r>
    <n v="1543"/>
    <s v="Employee_1543"/>
    <x v="3"/>
    <x v="7"/>
    <x v="0"/>
    <s v="New York"/>
    <n v="103603.92"/>
    <x v="1"/>
    <x v="2"/>
    <x v="0"/>
    <n v="5091.83"/>
    <n v="108695.75"/>
    <n v="4.9147078604747776E-2"/>
    <n v="1.0363117499902474"/>
    <s v="Market Aligned"/>
  </r>
  <r>
    <n v="1544"/>
    <s v="Employee_1544"/>
    <x v="3"/>
    <x v="7"/>
    <x v="0"/>
    <s v="New York"/>
    <n v="93820.89"/>
    <x v="0"/>
    <x v="0"/>
    <x v="0"/>
    <n v="6545.48"/>
    <n v="100366.37"/>
    <n v="6.9765699302149015E-2"/>
    <n v="0.93845571385274329"/>
    <s v="Market Aligned"/>
  </r>
  <r>
    <n v="1545"/>
    <s v="Employee_1545"/>
    <x v="3"/>
    <x v="7"/>
    <x v="0"/>
    <s v="New York"/>
    <n v="98007.76"/>
    <x v="0"/>
    <x v="1"/>
    <x v="1"/>
    <n v="0"/>
    <n v="98007.76"/>
    <n v="0"/>
    <n v="0.98033542821762121"/>
    <s v="Market Aligned"/>
  </r>
  <r>
    <n v="1546"/>
    <s v="Employee_1546"/>
    <x v="3"/>
    <x v="7"/>
    <x v="0"/>
    <s v="New York"/>
    <n v="101442.68"/>
    <x v="0"/>
    <x v="0"/>
    <x v="1"/>
    <n v="0"/>
    <n v="101442.68"/>
    <n v="0"/>
    <n v="1.0146936644337461"/>
    <s v="Market Aligned"/>
  </r>
  <r>
    <n v="1547"/>
    <s v="Employee_1547"/>
    <x v="4"/>
    <x v="8"/>
    <x v="0"/>
    <s v="New York"/>
    <n v="134238.57999999999"/>
    <x v="1"/>
    <x v="0"/>
    <x v="0"/>
    <n v="4282.3900000000003"/>
    <n v="138520.97"/>
    <n v="3.1901335666691358E-2"/>
    <n v="1.0203707654906409"/>
    <s v="Market Aligned"/>
  </r>
  <r>
    <n v="1548"/>
    <s v="Employee_1548"/>
    <x v="4"/>
    <x v="8"/>
    <x v="0"/>
    <s v="New York"/>
    <n v="136391.79999999999"/>
    <x v="1"/>
    <x v="0"/>
    <x v="1"/>
    <n v="0"/>
    <n v="136391.79999999999"/>
    <n v="0"/>
    <n v="1.0367377647517306"/>
    <s v="Market Aligned"/>
  </r>
  <r>
    <n v="1549"/>
    <s v="Employee_1549"/>
    <x v="4"/>
    <x v="8"/>
    <x v="0"/>
    <s v="New York"/>
    <n v="132735.06"/>
    <x v="1"/>
    <x v="2"/>
    <x v="0"/>
    <n v="8207.9500000000007"/>
    <n v="140943.01"/>
    <n v="6.1837091119708698E-2"/>
    <n v="1.0089422487905202"/>
    <s v="Market Aligned"/>
  </r>
  <r>
    <n v="1550"/>
    <s v="Employee_1550"/>
    <x v="4"/>
    <x v="8"/>
    <x v="0"/>
    <s v="New York"/>
    <n v="135324.71"/>
    <x v="0"/>
    <x v="0"/>
    <x v="1"/>
    <n v="0"/>
    <n v="135324.71"/>
    <n v="0"/>
    <n v="1.0286266282949281"/>
    <s v="Market Aligned"/>
  </r>
  <r>
    <n v="1551"/>
    <s v="Employee_1551"/>
    <x v="4"/>
    <x v="8"/>
    <x v="0"/>
    <s v="New York"/>
    <n v="134416.21"/>
    <x v="0"/>
    <x v="2"/>
    <x v="0"/>
    <n v="18305.849999999999"/>
    <n v="152722.06"/>
    <n v="0.13618781544279518"/>
    <n v="1.0217209619771808"/>
    <s v="Market Aligned"/>
  </r>
  <r>
    <n v="1552"/>
    <s v="Employee_1552"/>
    <x v="4"/>
    <x v="8"/>
    <x v="0"/>
    <s v="New York"/>
    <n v="139379.18"/>
    <x v="1"/>
    <x v="0"/>
    <x v="1"/>
    <n v="0"/>
    <n v="139379.18"/>
    <n v="0"/>
    <n v="1.0594453590767856"/>
    <s v="Market Aligned"/>
  </r>
  <r>
    <n v="1553"/>
    <s v="Employee_1553"/>
    <x v="4"/>
    <x v="8"/>
    <x v="0"/>
    <s v="New York"/>
    <n v="135954.07999999999"/>
    <x v="1"/>
    <x v="2"/>
    <x v="1"/>
    <n v="0"/>
    <n v="135954.07999999999"/>
    <n v="0"/>
    <n v="1.0334105789943235"/>
    <s v="Market Aligned"/>
  </r>
  <r>
    <n v="1554"/>
    <s v="Employee_1554"/>
    <x v="4"/>
    <x v="8"/>
    <x v="0"/>
    <s v="New York"/>
    <n v="136266.01"/>
    <x v="0"/>
    <x v="3"/>
    <x v="0"/>
    <n v="12691.61"/>
    <n v="148957.62"/>
    <n v="9.3138486993198086E-2"/>
    <n v="1.0357816131104436"/>
    <s v="Market Aligned"/>
  </r>
  <r>
    <n v="1555"/>
    <s v="Employee_1555"/>
    <x v="4"/>
    <x v="8"/>
    <x v="0"/>
    <s v="New York"/>
    <n v="133455.46"/>
    <x v="0"/>
    <x v="3"/>
    <x v="1"/>
    <n v="0"/>
    <n v="133455.46"/>
    <n v="0"/>
    <n v="1.0144181343329586"/>
    <s v="Market Aligned"/>
  </r>
  <r>
    <n v="1556"/>
    <s v="Employee_1556"/>
    <x v="4"/>
    <x v="8"/>
    <x v="0"/>
    <s v="New York"/>
    <n v="133171.48000000001"/>
    <x v="1"/>
    <x v="0"/>
    <x v="1"/>
    <n v="0"/>
    <n v="133171.48000000001"/>
    <n v="0"/>
    <n v="1.0122595530221012"/>
    <s v="Market Aligned"/>
  </r>
  <r>
    <n v="1557"/>
    <s v="Employee_1557"/>
    <x v="5"/>
    <x v="9"/>
    <x v="4"/>
    <s v="California"/>
    <n v="73918.600000000006"/>
    <x v="0"/>
    <x v="0"/>
    <x v="1"/>
    <n v="0"/>
    <n v="73918.600000000006"/>
    <n v="0"/>
    <n v="0.98389022281835314"/>
    <s v="Market Aligned"/>
  </r>
  <r>
    <n v="1558"/>
    <s v="Employee_1558"/>
    <x v="5"/>
    <x v="9"/>
    <x v="0"/>
    <s v="New York"/>
    <n v="75986.13"/>
    <x v="0"/>
    <x v="0"/>
    <x v="1"/>
    <n v="0"/>
    <n v="75986.13"/>
    <n v="0"/>
    <n v="1.011409988511746"/>
    <s v="Market Aligned"/>
  </r>
  <r>
    <n v="1559"/>
    <s v="Employee_1559"/>
    <x v="5"/>
    <x v="9"/>
    <x v="5"/>
    <s v="California"/>
    <n v="73947.539999999994"/>
    <x v="0"/>
    <x v="3"/>
    <x v="0"/>
    <n v="8826.98"/>
    <n v="82774.51999999999"/>
    <n v="0.11936813584332893"/>
    <n v="0.98427542739539264"/>
    <s v="Market Aligned"/>
  </r>
  <r>
    <n v="1560"/>
    <s v="Employee_1560"/>
    <x v="5"/>
    <x v="9"/>
    <x v="3"/>
    <s v="Illinois"/>
    <n v="75724.44"/>
    <x v="1"/>
    <x v="0"/>
    <x v="0"/>
    <n v="18753.810000000001"/>
    <n v="94478.25"/>
    <n v="0.24765861589732457"/>
    <n v="1.0079267754583421"/>
    <s v="Market Aligned"/>
  </r>
  <r>
    <n v="1561"/>
    <s v="Employee_1561"/>
    <x v="5"/>
    <x v="9"/>
    <x v="3"/>
    <s v="Illinois"/>
    <n v="80188.5"/>
    <x v="1"/>
    <x v="0"/>
    <x v="0"/>
    <n v="1920.82"/>
    <n v="82109.320000000007"/>
    <n v="2.3953808837925639E-2"/>
    <n v="1.0673454466463044"/>
    <s v="Market Aligned"/>
  </r>
  <r>
    <n v="1562"/>
    <s v="Employee_1562"/>
    <x v="5"/>
    <x v="9"/>
    <x v="3"/>
    <s v="Illinois"/>
    <n v="77177.81"/>
    <x v="1"/>
    <x v="0"/>
    <x v="0"/>
    <n v="4995.25"/>
    <n v="82173.06"/>
    <n v="6.4723914814374756E-2"/>
    <n v="1.0272717919107304"/>
    <s v="Market Aligned"/>
  </r>
  <r>
    <n v="1563"/>
    <s v="Employee_1563"/>
    <x v="5"/>
    <x v="9"/>
    <x v="7"/>
    <s v="California"/>
    <n v="74184.94"/>
    <x v="1"/>
    <x v="0"/>
    <x v="0"/>
    <n v="11751.88"/>
    <n v="85936.82"/>
    <n v="0.15841328442133942"/>
    <n v="0.98743532948900758"/>
    <s v="Market Aligned"/>
  </r>
  <r>
    <n v="1564"/>
    <s v="Employee_1564"/>
    <x v="5"/>
    <x v="9"/>
    <x v="3"/>
    <s v="Illinois"/>
    <n v="78003.03"/>
    <x v="1"/>
    <x v="2"/>
    <x v="0"/>
    <n v="12695.5"/>
    <n v="90698.53"/>
    <n v="0.16275649804885786"/>
    <n v="1.0382558458521494"/>
    <s v="Market Aligned"/>
  </r>
  <r>
    <n v="1565"/>
    <s v="Employee_1565"/>
    <x v="5"/>
    <x v="9"/>
    <x v="2"/>
    <s v="California"/>
    <n v="73979.81"/>
    <x v="0"/>
    <x v="0"/>
    <x v="1"/>
    <n v="0"/>
    <n v="73979.81"/>
    <n v="0"/>
    <n v="0.98470495578865702"/>
    <s v="Market Aligned"/>
  </r>
  <r>
    <n v="1566"/>
    <s v="Employee_1566"/>
    <x v="5"/>
    <x v="9"/>
    <x v="5"/>
    <s v="California"/>
    <n v="69904.69"/>
    <x v="1"/>
    <x v="3"/>
    <x v="1"/>
    <n v="0"/>
    <n v="69904.69"/>
    <n v="0"/>
    <n v="0.93046325309391553"/>
    <s v="Market Aligned"/>
  </r>
  <r>
    <n v="1567"/>
    <s v="Employee_1567"/>
    <x v="5"/>
    <x v="9"/>
    <x v="0"/>
    <s v="New York"/>
    <n v="72479.78"/>
    <x v="0"/>
    <x v="0"/>
    <x v="0"/>
    <n v="1751.59"/>
    <n v="74231.37"/>
    <n v="2.4166602050944414E-2"/>
    <n v="0.96473887349091048"/>
    <s v="Market Aligned"/>
  </r>
  <r>
    <n v="1568"/>
    <s v="Employee_1568"/>
    <x v="5"/>
    <x v="9"/>
    <x v="3"/>
    <s v="Illinois"/>
    <n v="70323.02"/>
    <x v="1"/>
    <x v="0"/>
    <x v="0"/>
    <n v="8657.74"/>
    <n v="78980.760000000009"/>
    <n v="0.12311388219675434"/>
    <n v="0.9360314158690709"/>
    <s v="Market Aligned"/>
  </r>
  <r>
    <n v="1569"/>
    <s v="Employee_1569"/>
    <x v="5"/>
    <x v="9"/>
    <x v="3"/>
    <s v="Illinois"/>
    <n v="74121.22"/>
    <x v="0"/>
    <x v="0"/>
    <x v="1"/>
    <n v="0"/>
    <n v="74121.22"/>
    <n v="0"/>
    <n v="0.9865871872758436"/>
    <s v="Market Aligned"/>
  </r>
  <r>
    <n v="1570"/>
    <s v="Employee_1570"/>
    <x v="5"/>
    <x v="9"/>
    <x v="3"/>
    <s v="Illinois"/>
    <n v="75046.05"/>
    <x v="0"/>
    <x v="0"/>
    <x v="0"/>
    <n v="13333.93"/>
    <n v="88379.98000000001"/>
    <n v="0.17767663987644919"/>
    <n v="0.99889709567195906"/>
    <s v="Market Aligned"/>
  </r>
  <r>
    <n v="1571"/>
    <s v="Employee_1571"/>
    <x v="5"/>
    <x v="9"/>
    <x v="5"/>
    <s v="California"/>
    <n v="79191.09"/>
    <x v="0"/>
    <x v="0"/>
    <x v="0"/>
    <n v="14263.34"/>
    <n v="93454.43"/>
    <n v="0.18011293947336754"/>
    <n v="1.0540694654028655"/>
    <s v="Market Aligned"/>
  </r>
  <r>
    <n v="1572"/>
    <s v="Employee_1572"/>
    <x v="5"/>
    <x v="9"/>
    <x v="8"/>
    <s v="Texas"/>
    <n v="75817.320000000007"/>
    <x v="0"/>
    <x v="2"/>
    <x v="0"/>
    <n v="13124.66"/>
    <n v="88941.98000000001"/>
    <n v="0.17310899409264266"/>
    <n v="1.009163050548717"/>
    <s v="Market Aligned"/>
  </r>
  <r>
    <n v="1573"/>
    <s v="Employee_1573"/>
    <x v="5"/>
    <x v="9"/>
    <x v="0"/>
    <s v="New York"/>
    <n v="74452.25"/>
    <x v="0"/>
    <x v="0"/>
    <x v="1"/>
    <n v="0"/>
    <n v="74452.25"/>
    <n v="0"/>
    <n v="0.99099334730132516"/>
    <s v="Market Aligned"/>
  </r>
  <r>
    <n v="1574"/>
    <s v="Employee_1574"/>
    <x v="5"/>
    <x v="9"/>
    <x v="4"/>
    <s v="California"/>
    <n v="77073.509999999995"/>
    <x v="0"/>
    <x v="1"/>
    <x v="1"/>
    <n v="0"/>
    <n v="77073.509999999995"/>
    <n v="0"/>
    <n v="1.0258835114205702"/>
    <s v="Market Aligned"/>
  </r>
  <r>
    <n v="1575"/>
    <s v="Employee_1575"/>
    <x v="5"/>
    <x v="9"/>
    <x v="8"/>
    <s v="Texas"/>
    <n v="69472.160000000003"/>
    <x v="2"/>
    <x v="0"/>
    <x v="1"/>
    <n v="0"/>
    <n v="69472.160000000003"/>
    <n v="0"/>
    <n v="0.92470608185317738"/>
    <s v="Market Aligned"/>
  </r>
  <r>
    <n v="1576"/>
    <s v="Employee_1576"/>
    <x v="5"/>
    <x v="9"/>
    <x v="8"/>
    <s v="Texas"/>
    <n v="75589.039999999994"/>
    <x v="0"/>
    <x v="0"/>
    <x v="1"/>
    <n v="0"/>
    <n v="75589.039999999994"/>
    <n v="0"/>
    <n v="1.006124539807645"/>
    <s v="Market Aligned"/>
  </r>
  <r>
    <n v="1577"/>
    <s v="Employee_1577"/>
    <x v="5"/>
    <x v="9"/>
    <x v="2"/>
    <s v="California"/>
    <n v="76927.16"/>
    <x v="1"/>
    <x v="3"/>
    <x v="1"/>
    <n v="0"/>
    <n v="76927.16"/>
    <n v="0"/>
    <n v="1.0239355262840897"/>
    <s v="Market Aligned"/>
  </r>
  <r>
    <n v="1578"/>
    <s v="Employee_1578"/>
    <x v="5"/>
    <x v="9"/>
    <x v="3"/>
    <s v="Illinois"/>
    <n v="71303.53"/>
    <x v="1"/>
    <x v="0"/>
    <x v="1"/>
    <n v="0"/>
    <n v="71303.53"/>
    <n v="0"/>
    <n v="0.94908245041755557"/>
    <s v="Market Aligned"/>
  </r>
  <r>
    <n v="1579"/>
    <s v="Employee_1579"/>
    <x v="5"/>
    <x v="9"/>
    <x v="3"/>
    <s v="Illinois"/>
    <n v="77859.39"/>
    <x v="2"/>
    <x v="0"/>
    <x v="1"/>
    <n v="0"/>
    <n v="77859.39"/>
    <n v="0"/>
    <n v="1.0363439320495931"/>
    <s v="Market Aligned"/>
  </r>
  <r>
    <n v="1580"/>
    <s v="Employee_1580"/>
    <x v="5"/>
    <x v="9"/>
    <x v="5"/>
    <s v="California"/>
    <n v="75846.240000000005"/>
    <x v="1"/>
    <x v="0"/>
    <x v="1"/>
    <n v="0"/>
    <n v="75846.240000000005"/>
    <n v="0"/>
    <n v="1.0095479889166501"/>
    <s v="Market Aligned"/>
  </r>
  <r>
    <n v="1581"/>
    <s v="Employee_1581"/>
    <x v="5"/>
    <x v="9"/>
    <x v="3"/>
    <s v="Illinois"/>
    <n v="73961.78"/>
    <x v="1"/>
    <x v="0"/>
    <x v="0"/>
    <n v="7090.7"/>
    <n v="81052.479999999996"/>
    <n v="9.5869785719056522E-2"/>
    <n v="0.98446496827918839"/>
    <s v="Market Aligned"/>
  </r>
  <r>
    <n v="1582"/>
    <s v="Employee_1582"/>
    <x v="5"/>
    <x v="9"/>
    <x v="3"/>
    <s v="Illinois"/>
    <n v="76581.95"/>
    <x v="0"/>
    <x v="1"/>
    <x v="0"/>
    <n v="2776.88"/>
    <n v="79358.83"/>
    <n v="3.6260241479878746E-2"/>
    <n v="1.0193406240021317"/>
    <s v="Market Aligned"/>
  </r>
  <r>
    <n v="1583"/>
    <s v="Employee_1583"/>
    <x v="5"/>
    <x v="9"/>
    <x v="8"/>
    <s v="Texas"/>
    <n v="80676.73"/>
    <x v="0"/>
    <x v="0"/>
    <x v="1"/>
    <n v="0"/>
    <n v="80676.73"/>
    <n v="0"/>
    <n v="1.0738440102485181"/>
    <s v="Market Aligned"/>
  </r>
  <r>
    <n v="1584"/>
    <s v="Employee_1584"/>
    <x v="5"/>
    <x v="9"/>
    <x v="7"/>
    <s v="California"/>
    <n v="75454.67"/>
    <x v="0"/>
    <x v="3"/>
    <x v="1"/>
    <n v="0"/>
    <n v="75454.67"/>
    <n v="0"/>
    <n v="1.0043360139259307"/>
    <s v="Market Aligned"/>
  </r>
  <r>
    <n v="1585"/>
    <s v="Employee_1585"/>
    <x v="5"/>
    <x v="9"/>
    <x v="3"/>
    <s v="Illinois"/>
    <n v="75620.55"/>
    <x v="1"/>
    <x v="1"/>
    <x v="1"/>
    <n v="0"/>
    <n v="75620.55"/>
    <n v="0"/>
    <n v="1.0065439522548643"/>
    <s v="Market Aligned"/>
  </r>
  <r>
    <n v="1586"/>
    <s v="Employee_1586"/>
    <x v="5"/>
    <x v="9"/>
    <x v="3"/>
    <s v="Illinois"/>
    <n v="73851.600000000006"/>
    <x v="1"/>
    <x v="0"/>
    <x v="1"/>
    <n v="0"/>
    <n v="73851.600000000006"/>
    <n v="0"/>
    <n v="0.98299842231173062"/>
    <s v="Market Aligned"/>
  </r>
  <r>
    <n v="1587"/>
    <s v="Employee_1587"/>
    <x v="5"/>
    <x v="9"/>
    <x v="3"/>
    <s v="Illinois"/>
    <n v="72875.39"/>
    <x v="0"/>
    <x v="1"/>
    <x v="1"/>
    <n v="0"/>
    <n v="72875.39"/>
    <n v="0"/>
    <n v="0.97000462272113352"/>
    <s v="Market Aligned"/>
  </r>
  <r>
    <n v="1588"/>
    <s v="Employee_1588"/>
    <x v="5"/>
    <x v="9"/>
    <x v="0"/>
    <s v="New York"/>
    <n v="77075.839999999997"/>
    <x v="0"/>
    <x v="0"/>
    <x v="0"/>
    <n v="9115.14"/>
    <n v="86190.98"/>
    <n v="0.11826196120600177"/>
    <n v="1.0259145247814723"/>
    <s v="Market Aligned"/>
  </r>
  <r>
    <n v="1589"/>
    <s v="Employee_1589"/>
    <x v="5"/>
    <x v="9"/>
    <x v="0"/>
    <s v="New York"/>
    <n v="72859.789999999994"/>
    <x v="1"/>
    <x v="4"/>
    <x v="1"/>
    <n v="0"/>
    <n v="72859.789999999994"/>
    <n v="0"/>
    <n v="0.96979697961809896"/>
    <s v="Market Aligned"/>
  </r>
  <r>
    <n v="1590"/>
    <s v="Employee_1590"/>
    <x v="5"/>
    <x v="9"/>
    <x v="3"/>
    <s v="Illinois"/>
    <n v="75178.92"/>
    <x v="0"/>
    <x v="0"/>
    <x v="1"/>
    <n v="0"/>
    <n v="75178.92"/>
    <n v="0"/>
    <n v="1.0006656558706895"/>
    <s v="Market Aligned"/>
  </r>
  <r>
    <n v="1591"/>
    <s v="Employee_1591"/>
    <x v="5"/>
    <x v="9"/>
    <x v="3"/>
    <s v="Illinois"/>
    <n v="73805.86"/>
    <x v="1"/>
    <x v="2"/>
    <x v="1"/>
    <n v="0"/>
    <n v="73805.86"/>
    <n v="0"/>
    <n v="0.98238960208526915"/>
    <s v="Market Aligned"/>
  </r>
  <r>
    <n v="1592"/>
    <s v="Employee_1592"/>
    <x v="5"/>
    <x v="9"/>
    <x v="3"/>
    <s v="Illinois"/>
    <n v="76197.45"/>
    <x v="1"/>
    <x v="0"/>
    <x v="1"/>
    <n v="0"/>
    <n v="76197.45"/>
    <n v="0"/>
    <n v="1.0142227539305442"/>
    <s v="Market Aligned"/>
  </r>
  <r>
    <n v="1593"/>
    <s v="Employee_1593"/>
    <x v="5"/>
    <x v="9"/>
    <x v="7"/>
    <s v="California"/>
    <n v="75834.16"/>
    <x v="1"/>
    <x v="0"/>
    <x v="1"/>
    <n v="0"/>
    <n v="75834.16"/>
    <n v="0"/>
    <n v="1.0093871986163516"/>
    <s v="Market Aligned"/>
  </r>
  <r>
    <n v="1594"/>
    <s v="Employee_1594"/>
    <x v="5"/>
    <x v="9"/>
    <x v="2"/>
    <s v="California"/>
    <n v="77593.850000000006"/>
    <x v="1"/>
    <x v="2"/>
    <x v="0"/>
    <n v="3446.33"/>
    <n v="81040.180000000008"/>
    <n v="4.4414989074520718E-2"/>
    <n v="1.032809473743197"/>
    <s v="Market Aligned"/>
  </r>
  <r>
    <n v="1595"/>
    <s v="Employee_1595"/>
    <x v="5"/>
    <x v="9"/>
    <x v="5"/>
    <s v="California"/>
    <n v="73724.960000000006"/>
    <x v="1"/>
    <x v="2"/>
    <x v="1"/>
    <n v="0"/>
    <n v="73724.960000000006"/>
    <n v="0"/>
    <n v="0.98131278624966078"/>
    <s v="Market Aligned"/>
  </r>
  <r>
    <n v="1596"/>
    <s v="Employee_1596"/>
    <x v="5"/>
    <x v="9"/>
    <x v="3"/>
    <s v="Illinois"/>
    <n v="74325.31"/>
    <x v="1"/>
    <x v="0"/>
    <x v="0"/>
    <n v="19004.849999999999"/>
    <n v="93330.16"/>
    <n v="0.25569822715842017"/>
    <n v="0.98930371810265838"/>
    <s v="Market Aligned"/>
  </r>
  <r>
    <n v="1597"/>
    <s v="Employee_1597"/>
    <x v="5"/>
    <x v="9"/>
    <x v="0"/>
    <s v="New York"/>
    <n v="72553.09"/>
    <x v="1"/>
    <x v="0"/>
    <x v="1"/>
    <n v="0"/>
    <n v="72553.09"/>
    <n v="0"/>
    <n v="0.96571466297061936"/>
    <s v="Market Aligned"/>
  </r>
  <r>
    <n v="1598"/>
    <s v="Employee_1598"/>
    <x v="5"/>
    <x v="9"/>
    <x v="4"/>
    <s v="California"/>
    <n v="73889.27"/>
    <x v="1"/>
    <x v="2"/>
    <x v="1"/>
    <n v="0"/>
    <n v="73889.27"/>
    <n v="0"/>
    <n v="0.98349982716373763"/>
    <s v="Market Aligned"/>
  </r>
  <r>
    <n v="1599"/>
    <s v="Employee_1599"/>
    <x v="5"/>
    <x v="9"/>
    <x v="3"/>
    <s v="Illinois"/>
    <n v="75943.25"/>
    <x v="0"/>
    <x v="2"/>
    <x v="1"/>
    <n v="0"/>
    <n v="75943.25"/>
    <n v="0"/>
    <n v="1.0108392361875076"/>
    <s v="Market Aligned"/>
  </r>
  <r>
    <n v="1600"/>
    <s v="Employee_1600"/>
    <x v="5"/>
    <x v="9"/>
    <x v="3"/>
    <s v="Illinois"/>
    <n v="76892.47"/>
    <x v="0"/>
    <x v="4"/>
    <x v="1"/>
    <n v="0"/>
    <n v="76892.47"/>
    <n v="0"/>
    <n v="1.0234737865889443"/>
    <s v="Market Aligned"/>
  </r>
  <r>
    <n v="1601"/>
    <s v="Employee_1601"/>
    <x v="5"/>
    <x v="9"/>
    <x v="3"/>
    <s v="Illinois"/>
    <n v="72694.59"/>
    <x v="0"/>
    <x v="3"/>
    <x v="1"/>
    <n v="0"/>
    <n v="72694.59"/>
    <n v="0"/>
    <n v="0.96759809239878491"/>
    <s v="Market Aligned"/>
  </r>
  <r>
    <n v="1602"/>
    <s v="Employee_1602"/>
    <x v="5"/>
    <x v="9"/>
    <x v="7"/>
    <s v="California"/>
    <n v="77174.009999999995"/>
    <x v="0"/>
    <x v="4"/>
    <x v="1"/>
    <n v="0"/>
    <n v="77174.009999999995"/>
    <n v="0"/>
    <n v="1.027221212180504"/>
    <s v="Market Aligned"/>
  </r>
  <r>
    <n v="1603"/>
    <s v="Employee_1603"/>
    <x v="5"/>
    <x v="9"/>
    <x v="3"/>
    <s v="Illinois"/>
    <n v="78389.09"/>
    <x v="1"/>
    <x v="2"/>
    <x v="0"/>
    <n v="10028.25"/>
    <n v="88417.34"/>
    <n v="0.12792915442697447"/>
    <n v="1.0433944802340402"/>
    <s v="Market Aligned"/>
  </r>
  <r>
    <n v="1604"/>
    <s v="Employee_1604"/>
    <x v="5"/>
    <x v="9"/>
    <x v="3"/>
    <s v="Illinois"/>
    <n v="76033.59"/>
    <x v="1"/>
    <x v="0"/>
    <x v="1"/>
    <n v="0"/>
    <n v="76033.59"/>
    <n v="0"/>
    <n v="1.0120417027213624"/>
    <s v="Market Aligned"/>
  </r>
  <r>
    <n v="1605"/>
    <s v="Employee_1605"/>
    <x v="5"/>
    <x v="9"/>
    <x v="3"/>
    <s v="Illinois"/>
    <n v="79691.990000000005"/>
    <x v="0"/>
    <x v="0"/>
    <x v="1"/>
    <n v="0"/>
    <n v="79691.990000000005"/>
    <n v="0"/>
    <n v="1.0607366724740184"/>
    <s v="Market Aligned"/>
  </r>
  <r>
    <n v="1606"/>
    <s v="Employee_1606"/>
    <x v="5"/>
    <x v="9"/>
    <x v="5"/>
    <s v="California"/>
    <n v="73065.53"/>
    <x v="0"/>
    <x v="3"/>
    <x v="1"/>
    <n v="0"/>
    <n v="73065.53"/>
    <n v="0"/>
    <n v="0.97253547269619633"/>
    <s v="Market Aligned"/>
  </r>
  <r>
    <n v="1607"/>
    <s v="Employee_1607"/>
    <x v="5"/>
    <x v="10"/>
    <x v="3"/>
    <s v="Illinois"/>
    <n v="81888.36"/>
    <x v="2"/>
    <x v="2"/>
    <x v="0"/>
    <n v="7027.92"/>
    <n v="88916.28"/>
    <n v="8.5823186592087083E-2"/>
    <n v="0.97885188140796842"/>
    <s v="Market Aligned"/>
  </r>
  <r>
    <n v="1608"/>
    <s v="Employee_1608"/>
    <x v="5"/>
    <x v="10"/>
    <x v="3"/>
    <s v="Illinois"/>
    <n v="80553.2"/>
    <x v="0"/>
    <x v="0"/>
    <x v="1"/>
    <n v="0"/>
    <n v="80553.2"/>
    <n v="0"/>
    <n v="0.96289205661747723"/>
    <s v="Market Aligned"/>
  </r>
  <r>
    <n v="1609"/>
    <s v="Employee_1609"/>
    <x v="5"/>
    <x v="10"/>
    <x v="3"/>
    <s v="Illinois"/>
    <n v="88740.11"/>
    <x v="0"/>
    <x v="0"/>
    <x v="1"/>
    <n v="0"/>
    <n v="88740.11"/>
    <n v="0"/>
    <n v="1.060754222332088"/>
    <s v="Market Aligned"/>
  </r>
  <r>
    <n v="1610"/>
    <s v="Employee_1610"/>
    <x v="5"/>
    <x v="10"/>
    <x v="3"/>
    <s v="Illinois"/>
    <n v="86635.91"/>
    <x v="1"/>
    <x v="4"/>
    <x v="0"/>
    <n v="15559.78"/>
    <n v="102195.69"/>
    <n v="0.17959966023326818"/>
    <n v="1.0356016838167406"/>
    <s v="Market Aligned"/>
  </r>
  <r>
    <n v="1611"/>
    <s v="Employee_1611"/>
    <x v="5"/>
    <x v="10"/>
    <x v="3"/>
    <s v="Illinois"/>
    <n v="84861.04"/>
    <x v="1"/>
    <x v="0"/>
    <x v="0"/>
    <n v="10461.02"/>
    <n v="95322.06"/>
    <n v="0.12327235207110356"/>
    <n v="1.0143857889233203"/>
    <s v="Market Aligned"/>
  </r>
  <r>
    <n v="1612"/>
    <s v="Employee_1612"/>
    <x v="5"/>
    <x v="10"/>
    <x v="7"/>
    <s v="California"/>
    <n v="85699.92"/>
    <x v="0"/>
    <x v="0"/>
    <x v="0"/>
    <n v="6890.65"/>
    <n v="92590.569999999992"/>
    <n v="8.0404392442840089E-2"/>
    <n v="1.0244133345509958"/>
    <s v="Market Aligned"/>
  </r>
  <r>
    <n v="1613"/>
    <s v="Employee_1613"/>
    <x v="5"/>
    <x v="10"/>
    <x v="3"/>
    <s v="Illinois"/>
    <n v="82186.28"/>
    <x v="0"/>
    <x v="0"/>
    <x v="1"/>
    <n v="0"/>
    <n v="82186.28"/>
    <n v="0"/>
    <n v="0.98241306583648869"/>
    <s v="Market Aligned"/>
  </r>
  <r>
    <n v="1614"/>
    <s v="Employee_1614"/>
    <x v="5"/>
    <x v="10"/>
    <x v="5"/>
    <s v="California"/>
    <n v="91114.38"/>
    <x v="0"/>
    <x v="0"/>
    <x v="1"/>
    <n v="0"/>
    <n v="91114.38"/>
    <n v="0"/>
    <n v="1.089135040515167"/>
    <s v="Market Aligned"/>
  </r>
  <r>
    <n v="1615"/>
    <s v="Employee_1615"/>
    <x v="5"/>
    <x v="10"/>
    <x v="1"/>
    <s v="Colorado"/>
    <n v="85323.05"/>
    <x v="1"/>
    <x v="0"/>
    <x v="1"/>
    <n v="0"/>
    <n v="85323.05"/>
    <n v="0"/>
    <n v="1.019908421904727"/>
    <s v="Market Aligned"/>
  </r>
  <r>
    <n v="1616"/>
    <s v="Employee_1616"/>
    <x v="5"/>
    <x v="10"/>
    <x v="3"/>
    <s v="Illinois"/>
    <n v="85273.49"/>
    <x v="1"/>
    <x v="0"/>
    <x v="0"/>
    <n v="16427.39"/>
    <n v="101700.88"/>
    <n v="0.1926435753948853"/>
    <n v="1.0193160068259224"/>
    <s v="Market Aligned"/>
  </r>
  <r>
    <n v="1617"/>
    <s v="Employee_1617"/>
    <x v="5"/>
    <x v="10"/>
    <x v="1"/>
    <s v="Colorado"/>
    <n v="86814.42"/>
    <x v="0"/>
    <x v="0"/>
    <x v="1"/>
    <n v="0"/>
    <n v="86814.42"/>
    <n v="0"/>
    <n v="1.037735501728714"/>
    <s v="Market Aligned"/>
  </r>
  <r>
    <n v="1618"/>
    <s v="Employee_1618"/>
    <x v="5"/>
    <x v="10"/>
    <x v="5"/>
    <s v="California"/>
    <n v="86202.52"/>
    <x v="1"/>
    <x v="3"/>
    <x v="0"/>
    <n v="17475.89"/>
    <n v="103678.41"/>
    <n v="0.20273061622792465"/>
    <n v="1.0304211597852007"/>
    <s v="Market Aligned"/>
  </r>
  <r>
    <n v="1619"/>
    <s v="Employee_1619"/>
    <x v="5"/>
    <x v="10"/>
    <x v="8"/>
    <s v="Texas"/>
    <n v="85559.71"/>
    <x v="1"/>
    <x v="0"/>
    <x v="1"/>
    <n v="0"/>
    <n v="85559.71"/>
    <n v="0"/>
    <n v="1.0227373353944342"/>
    <s v="Market Aligned"/>
  </r>
  <r>
    <n v="1620"/>
    <s v="Employee_1620"/>
    <x v="5"/>
    <x v="10"/>
    <x v="5"/>
    <s v="California"/>
    <n v="83023.81"/>
    <x v="0"/>
    <x v="3"/>
    <x v="1"/>
    <n v="0"/>
    <n v="83023.81"/>
    <n v="0"/>
    <n v="0.99242447424954783"/>
    <s v="Market Aligned"/>
  </r>
  <r>
    <n v="1621"/>
    <s v="Employee_1621"/>
    <x v="5"/>
    <x v="10"/>
    <x v="4"/>
    <s v="California"/>
    <n v="86178.67"/>
    <x v="1"/>
    <x v="1"/>
    <x v="0"/>
    <n v="13787.16"/>
    <n v="99965.83"/>
    <n v="0.15998343905748372"/>
    <n v="1.030136068993645"/>
    <s v="Market Aligned"/>
  </r>
  <r>
    <n v="1622"/>
    <s v="Employee_1622"/>
    <x v="5"/>
    <x v="10"/>
    <x v="3"/>
    <s v="Illinois"/>
    <n v="89705.06"/>
    <x v="1"/>
    <x v="0"/>
    <x v="1"/>
    <n v="0"/>
    <n v="89705.06"/>
    <n v="0"/>
    <n v="1.0722887447350844"/>
    <s v="Market Aligned"/>
  </r>
  <r>
    <n v="1623"/>
    <s v="Employee_1623"/>
    <x v="5"/>
    <x v="10"/>
    <x v="6"/>
    <s v="Washington"/>
    <n v="88363.55"/>
    <x v="0"/>
    <x v="2"/>
    <x v="0"/>
    <n v="1892.32"/>
    <n v="90255.87000000001"/>
    <n v="2.1415164963381392E-2"/>
    <n v="1.0562530152684348"/>
    <s v="Market Aligned"/>
  </r>
  <r>
    <n v="1624"/>
    <s v="Employee_1624"/>
    <x v="5"/>
    <x v="10"/>
    <x v="3"/>
    <s v="Illinois"/>
    <n v="88982.97"/>
    <x v="0"/>
    <x v="0"/>
    <x v="1"/>
    <n v="0"/>
    <n v="88982.97"/>
    <n v="0"/>
    <n v="1.0636572474741075"/>
    <s v="Market Aligned"/>
  </r>
  <r>
    <n v="1625"/>
    <s v="Employee_1625"/>
    <x v="5"/>
    <x v="10"/>
    <x v="5"/>
    <s v="California"/>
    <n v="83721.960000000006"/>
    <x v="1"/>
    <x v="1"/>
    <x v="1"/>
    <n v="0"/>
    <n v="83721.960000000006"/>
    <n v="0"/>
    <n v="1.0007698049046614"/>
    <s v="Market Aligned"/>
  </r>
  <r>
    <n v="1626"/>
    <s v="Employee_1626"/>
    <x v="5"/>
    <x v="10"/>
    <x v="7"/>
    <s v="California"/>
    <n v="82525.990000000005"/>
    <x v="1"/>
    <x v="0"/>
    <x v="1"/>
    <n v="0"/>
    <n v="82525.990000000005"/>
    <n v="0"/>
    <n v="0.98647378670857733"/>
    <s v="Market Aligned"/>
  </r>
  <r>
    <n v="1627"/>
    <s v="Employee_1627"/>
    <x v="5"/>
    <x v="10"/>
    <x v="7"/>
    <s v="California"/>
    <n v="84685.53"/>
    <x v="1"/>
    <x v="2"/>
    <x v="0"/>
    <n v="11760.13"/>
    <n v="96445.66"/>
    <n v="0.13886823404187232"/>
    <n v="1.0122878314882719"/>
    <s v="Market Aligned"/>
  </r>
  <r>
    <n v="1628"/>
    <s v="Employee_1628"/>
    <x v="5"/>
    <x v="10"/>
    <x v="3"/>
    <s v="Illinois"/>
    <n v="85139.31"/>
    <x v="1"/>
    <x v="2"/>
    <x v="0"/>
    <n v="15502.6"/>
    <n v="100641.91"/>
    <n v="0.18208510263942709"/>
    <n v="1.0177120872279803"/>
    <s v="Market Aligned"/>
  </r>
  <r>
    <n v="1629"/>
    <s v="Employee_1629"/>
    <x v="5"/>
    <x v="10"/>
    <x v="8"/>
    <s v="Texas"/>
    <n v="87735.48"/>
    <x v="1"/>
    <x v="0"/>
    <x v="1"/>
    <n v="0"/>
    <n v="87735.48"/>
    <n v="0"/>
    <n v="1.0487453853542943"/>
    <s v="Market Aligned"/>
  </r>
  <r>
    <n v="1630"/>
    <s v="Employee_1630"/>
    <x v="5"/>
    <x v="10"/>
    <x v="3"/>
    <s v="Illinois"/>
    <n v="80768.84"/>
    <x v="0"/>
    <x v="0"/>
    <x v="0"/>
    <n v="3593.56"/>
    <n v="84362.4"/>
    <n v="4.4491910494195534E-2"/>
    <n v="0.96546970769886187"/>
    <s v="Market Aligned"/>
  </r>
  <r>
    <n v="1631"/>
    <s v="Employee_1631"/>
    <x v="5"/>
    <x v="10"/>
    <x v="3"/>
    <s v="Illinois"/>
    <n v="88823.88"/>
    <x v="1"/>
    <x v="2"/>
    <x v="1"/>
    <n v="0"/>
    <n v="88823.88"/>
    <n v="0"/>
    <n v="1.0617555663827634"/>
    <s v="Market Aligned"/>
  </r>
  <r>
    <n v="1632"/>
    <s v="Employee_1632"/>
    <x v="5"/>
    <x v="10"/>
    <x v="3"/>
    <s v="Illinois"/>
    <n v="84604.98"/>
    <x v="0"/>
    <x v="3"/>
    <x v="1"/>
    <n v="0"/>
    <n v="84604.98"/>
    <n v="0"/>
    <n v="1.0113249776828299"/>
    <s v="Market Aligned"/>
  </r>
  <r>
    <n v="1633"/>
    <s v="Employee_1633"/>
    <x v="5"/>
    <x v="10"/>
    <x v="5"/>
    <s v="California"/>
    <n v="83932.800000000003"/>
    <x v="0"/>
    <x v="0"/>
    <x v="0"/>
    <n v="5344.74"/>
    <n v="89277.540000000008"/>
    <n v="6.3678800183003537E-2"/>
    <n v="1.0032900792229658"/>
    <s v="Market Aligned"/>
  </r>
  <r>
    <n v="1634"/>
    <s v="Employee_1634"/>
    <x v="5"/>
    <x v="10"/>
    <x v="3"/>
    <s v="Illinois"/>
    <n v="82469.740000000005"/>
    <x v="1"/>
    <x v="2"/>
    <x v="0"/>
    <n v="17767.41"/>
    <n v="100237.15000000001"/>
    <n v="0.21544156680983836"/>
    <n v="0.98580140276622952"/>
    <s v="Market Aligned"/>
  </r>
  <r>
    <n v="1635"/>
    <s v="Employee_1635"/>
    <x v="5"/>
    <x v="10"/>
    <x v="4"/>
    <s v="California"/>
    <n v="80862.86"/>
    <x v="1"/>
    <x v="0"/>
    <x v="1"/>
    <n v="0"/>
    <n v="80862.86"/>
    <n v="0"/>
    <n v="0.96659357504569821"/>
    <s v="Market Aligned"/>
  </r>
  <r>
    <n v="1636"/>
    <s v="Employee_1636"/>
    <x v="5"/>
    <x v="10"/>
    <x v="0"/>
    <s v="New York"/>
    <n v="87057.93"/>
    <x v="0"/>
    <x v="2"/>
    <x v="1"/>
    <n v="0"/>
    <n v="87057.93"/>
    <n v="0"/>
    <n v="1.0406462966407339"/>
    <s v="Market Aligned"/>
  </r>
  <r>
    <n v="1637"/>
    <s v="Employee_1637"/>
    <x v="5"/>
    <x v="10"/>
    <x v="3"/>
    <s v="Illinois"/>
    <n v="85183.29"/>
    <x v="1"/>
    <x v="0"/>
    <x v="1"/>
    <n v="0"/>
    <n v="85183.29"/>
    <n v="0"/>
    <n v="1.018237801819704"/>
    <s v="Market Aligned"/>
  </r>
  <r>
    <n v="1638"/>
    <s v="Employee_1638"/>
    <x v="5"/>
    <x v="10"/>
    <x v="4"/>
    <s v="California"/>
    <n v="81775.100000000006"/>
    <x v="0"/>
    <x v="1"/>
    <x v="1"/>
    <n v="0"/>
    <n v="81775.100000000006"/>
    <n v="0"/>
    <n v="0.97749802886911841"/>
    <s v="Market Aligned"/>
  </r>
  <r>
    <n v="1639"/>
    <s v="Employee_1639"/>
    <x v="5"/>
    <x v="10"/>
    <x v="3"/>
    <s v="Illinois"/>
    <n v="81762.3"/>
    <x v="0"/>
    <x v="0"/>
    <x v="1"/>
    <n v="0"/>
    <n v="81762.3"/>
    <n v="0"/>
    <n v="0.97734502416757085"/>
    <s v="Market Aligned"/>
  </r>
  <r>
    <n v="1640"/>
    <s v="Employee_1640"/>
    <x v="5"/>
    <x v="10"/>
    <x v="5"/>
    <s v="California"/>
    <n v="84160.54"/>
    <x v="0"/>
    <x v="0"/>
    <x v="0"/>
    <n v="1382.31"/>
    <n v="85542.849999999991"/>
    <n v="1.6424680735175893E-2"/>
    <n v="1.006012367561282"/>
    <s v="Market Aligned"/>
  </r>
  <r>
    <n v="1641"/>
    <s v="Employee_1641"/>
    <x v="5"/>
    <x v="10"/>
    <x v="1"/>
    <s v="Colorado"/>
    <n v="89172.55"/>
    <x v="1"/>
    <x v="0"/>
    <x v="1"/>
    <n v="0"/>
    <n v="89172.55"/>
    <n v="0"/>
    <n v="1.0659233905459351"/>
    <s v="Market Aligned"/>
  </r>
  <r>
    <n v="1642"/>
    <s v="Employee_1642"/>
    <x v="5"/>
    <x v="10"/>
    <x v="5"/>
    <s v="California"/>
    <n v="84351.02"/>
    <x v="1"/>
    <x v="0"/>
    <x v="1"/>
    <n v="0"/>
    <n v="84351.02"/>
    <n v="0"/>
    <n v="1.0082892687761873"/>
    <s v="Market Aligned"/>
  </r>
  <r>
    <n v="1643"/>
    <s v="Employee_1643"/>
    <x v="5"/>
    <x v="10"/>
    <x v="0"/>
    <s v="New York"/>
    <n v="81242.14"/>
    <x v="0"/>
    <x v="0"/>
    <x v="0"/>
    <n v="15301.82"/>
    <n v="96543.959999999992"/>
    <n v="0.1883483128337092"/>
    <n v="0.97112729560843036"/>
    <s v="Market Aligned"/>
  </r>
  <r>
    <n v="1644"/>
    <s v="Employee_1644"/>
    <x v="5"/>
    <x v="10"/>
    <x v="3"/>
    <s v="Illinois"/>
    <n v="84385.64"/>
    <x v="1"/>
    <x v="0"/>
    <x v="0"/>
    <n v="10001.69"/>
    <n v="94387.33"/>
    <n v="0.11852360188297441"/>
    <n v="1.0087030986799042"/>
    <s v="Market Aligned"/>
  </r>
  <r>
    <n v="1645"/>
    <s v="Employee_1645"/>
    <x v="5"/>
    <x v="10"/>
    <x v="0"/>
    <s v="New York"/>
    <n v="84318.19"/>
    <x v="0"/>
    <x v="1"/>
    <x v="0"/>
    <n v="9488.67"/>
    <n v="93806.86"/>
    <n v="0.11253408072445578"/>
    <n v="1.0078968356237021"/>
    <s v="Market Aligned"/>
  </r>
  <r>
    <n v="1646"/>
    <s v="Employee_1646"/>
    <x v="5"/>
    <x v="10"/>
    <x v="0"/>
    <s v="New York"/>
    <n v="78257.78"/>
    <x v="1"/>
    <x v="0"/>
    <x v="0"/>
    <n v="1134.83"/>
    <n v="79392.61"/>
    <n v="1.4501178029839332E-2"/>
    <n v="0.93545377130291629"/>
    <s v="Market Aligned"/>
  </r>
  <r>
    <n v="1647"/>
    <s v="Employee_1647"/>
    <x v="6"/>
    <x v="11"/>
    <x v="0"/>
    <s v="New York"/>
    <n v="94864.26"/>
    <x v="0"/>
    <x v="0"/>
    <x v="1"/>
    <n v="0"/>
    <n v="94864.26"/>
    <n v="0"/>
    <n v="1.0682392478203762"/>
    <s v="Market Aligned"/>
  </r>
  <r>
    <n v="1648"/>
    <s v="Employee_1648"/>
    <x v="6"/>
    <x v="11"/>
    <x v="0"/>
    <s v="New York"/>
    <n v="94422.66"/>
    <x v="0"/>
    <x v="0"/>
    <x v="1"/>
    <n v="0"/>
    <n v="94422.66"/>
    <n v="0"/>
    <n v="1.0632665167640494"/>
    <s v="Market Aligned"/>
  </r>
  <r>
    <n v="1649"/>
    <s v="Employee_1649"/>
    <x v="6"/>
    <x v="11"/>
    <x v="0"/>
    <s v="New York"/>
    <n v="96740.52"/>
    <x v="1"/>
    <x v="0"/>
    <x v="0"/>
    <n v="16568.57"/>
    <n v="113309.09"/>
    <n v="0.17126815113253474"/>
    <n v="1.0893672740245068"/>
    <s v="Market Aligned"/>
  </r>
  <r>
    <n v="1650"/>
    <s v="Employee_1650"/>
    <x v="6"/>
    <x v="11"/>
    <x v="0"/>
    <s v="New York"/>
    <n v="99622.39"/>
    <x v="0"/>
    <x v="0"/>
    <x v="0"/>
    <n v="7836.67"/>
    <n v="107459.06"/>
    <n v="7.8663742156758129E-2"/>
    <n v="1.1218191862738207"/>
    <s v="Above Market"/>
  </r>
  <r>
    <n v="1651"/>
    <s v="Employee_1651"/>
    <x v="6"/>
    <x v="11"/>
    <x v="0"/>
    <s v="New York"/>
    <n v="97816.41"/>
    <x v="0"/>
    <x v="0"/>
    <x v="1"/>
    <n v="0"/>
    <n v="97816.41"/>
    <n v="0"/>
    <n v="1.1014825630104481"/>
    <s v="Above Market"/>
  </r>
  <r>
    <n v="1652"/>
    <s v="Employee_1652"/>
    <x v="6"/>
    <x v="11"/>
    <x v="0"/>
    <s v="New York"/>
    <n v="94327.78"/>
    <x v="1"/>
    <x v="0"/>
    <x v="1"/>
    <n v="0"/>
    <n v="94327.78"/>
    <n v="0"/>
    <n v="1.0621981002725993"/>
    <s v="Market Aligned"/>
  </r>
  <r>
    <n v="1653"/>
    <s v="Employee_1653"/>
    <x v="6"/>
    <x v="11"/>
    <x v="0"/>
    <s v="New York"/>
    <n v="92233.69"/>
    <x v="2"/>
    <x v="0"/>
    <x v="1"/>
    <n v="0"/>
    <n v="92233.69"/>
    <n v="0"/>
    <n v="1.0386171528592303"/>
    <s v="Market Aligned"/>
  </r>
  <r>
    <n v="1654"/>
    <s v="Employee_1654"/>
    <x v="6"/>
    <x v="11"/>
    <x v="0"/>
    <s v="New York"/>
    <n v="101433.4"/>
    <x v="0"/>
    <x v="0"/>
    <x v="0"/>
    <n v="11274.55"/>
    <n v="112707.95"/>
    <n v="0.11115224373825584"/>
    <n v="1.1422124509258107"/>
    <s v="Above Market"/>
  </r>
  <r>
    <n v="1655"/>
    <s v="Employee_1655"/>
    <x v="6"/>
    <x v="11"/>
    <x v="0"/>
    <s v="New York"/>
    <n v="95148.05"/>
    <x v="0"/>
    <x v="0"/>
    <x v="1"/>
    <n v="0"/>
    <n v="95148.05"/>
    <n v="0"/>
    <n v="1.0714349256882998"/>
    <s v="Market Aligned"/>
  </r>
  <r>
    <n v="1656"/>
    <s v="Employee_1656"/>
    <x v="6"/>
    <x v="11"/>
    <x v="0"/>
    <s v="New York"/>
    <n v="95034.82"/>
    <x v="0"/>
    <x v="0"/>
    <x v="1"/>
    <n v="0"/>
    <n v="95034.82"/>
    <n v="0"/>
    <n v="1.0701598751051751"/>
    <s v="Market Aligned"/>
  </r>
  <r>
    <n v="1657"/>
    <s v="Employee_1657"/>
    <x v="6"/>
    <x v="11"/>
    <x v="0"/>
    <s v="New York"/>
    <n v="94939.69"/>
    <x v="1"/>
    <x v="0"/>
    <x v="0"/>
    <n v="13868.71"/>
    <n v="108808.4"/>
    <n v="0.14607915825299198"/>
    <n v="1.0690886434353644"/>
    <s v="Market Aligned"/>
  </r>
  <r>
    <n v="1658"/>
    <s v="Employee_1658"/>
    <x v="6"/>
    <x v="11"/>
    <x v="0"/>
    <s v="New York"/>
    <n v="95495.21"/>
    <x v="0"/>
    <x v="4"/>
    <x v="0"/>
    <n v="14349.96"/>
    <n v="109845.17000000001"/>
    <n v="0.15026889830390444"/>
    <n v="1.0753441949670917"/>
    <s v="Market Aligned"/>
  </r>
  <r>
    <n v="1659"/>
    <s v="Employee_1659"/>
    <x v="6"/>
    <x v="11"/>
    <x v="0"/>
    <s v="New York"/>
    <n v="94639.1"/>
    <x v="1"/>
    <x v="0"/>
    <x v="0"/>
    <n v="19163.62"/>
    <n v="113802.72"/>
    <n v="0.20249157060876527"/>
    <n v="1.0657037855816023"/>
    <s v="Market Aligned"/>
  </r>
  <r>
    <n v="1660"/>
    <s v="Employee_1660"/>
    <x v="6"/>
    <x v="11"/>
    <x v="0"/>
    <s v="New York"/>
    <n v="93565.84"/>
    <x v="2"/>
    <x v="2"/>
    <x v="0"/>
    <n v="11095.46"/>
    <n v="104661.29999999999"/>
    <n v="0.11858451759744795"/>
    <n v="1.0536181122720154"/>
    <s v="Market Aligned"/>
  </r>
  <r>
    <n v="1661"/>
    <s v="Employee_1661"/>
    <x v="6"/>
    <x v="11"/>
    <x v="0"/>
    <s v="New York"/>
    <n v="93632.85"/>
    <x v="0"/>
    <x v="0"/>
    <x v="1"/>
    <n v="0"/>
    <n v="93632.85"/>
    <n v="0"/>
    <n v="1.0543726926798156"/>
    <s v="Market Aligned"/>
  </r>
  <r>
    <n v="1662"/>
    <s v="Employee_1662"/>
    <x v="6"/>
    <x v="11"/>
    <x v="0"/>
    <s v="New York"/>
    <n v="94918.12"/>
    <x v="0"/>
    <x v="3"/>
    <x v="1"/>
    <n v="0"/>
    <n v="94918.12"/>
    <n v="0"/>
    <n v="1.0688457498464037"/>
    <s v="Market Aligned"/>
  </r>
  <r>
    <n v="1663"/>
    <s v="Employee_1663"/>
    <x v="6"/>
    <x v="11"/>
    <x v="0"/>
    <s v="New York"/>
    <n v="93641.44"/>
    <x v="0"/>
    <x v="3"/>
    <x v="1"/>
    <n v="0"/>
    <n v="93641.44"/>
    <n v="0"/>
    <n v="1.0544694222082889"/>
    <s v="Market Aligned"/>
  </r>
  <r>
    <n v="1664"/>
    <s v="Employee_1664"/>
    <x v="6"/>
    <x v="11"/>
    <x v="0"/>
    <s v="New York"/>
    <n v="93217.89"/>
    <x v="0"/>
    <x v="0"/>
    <x v="1"/>
    <n v="0"/>
    <n v="93217.89"/>
    <n v="0"/>
    <n v="1.0496999470296038"/>
    <s v="Market Aligned"/>
  </r>
  <r>
    <n v="1665"/>
    <s v="Employee_1665"/>
    <x v="6"/>
    <x v="11"/>
    <x v="0"/>
    <s v="New York"/>
    <n v="95266.08"/>
    <x v="1"/>
    <x v="4"/>
    <x v="1"/>
    <n v="0"/>
    <n v="95266.08"/>
    <n v="0"/>
    <n v="1.0727640276959498"/>
    <s v="Market Aligned"/>
  </r>
  <r>
    <n v="1666"/>
    <s v="Employee_1666"/>
    <x v="6"/>
    <x v="11"/>
    <x v="0"/>
    <s v="New York"/>
    <n v="94362.559999999998"/>
    <x v="0"/>
    <x v="0"/>
    <x v="1"/>
    <n v="0"/>
    <n v="94362.559999999998"/>
    <n v="0"/>
    <n v="1.0625897478861388"/>
    <s v="Market Aligned"/>
  </r>
  <r>
    <n v="1667"/>
    <s v="Employee_1667"/>
    <x v="6"/>
    <x v="12"/>
    <x v="0"/>
    <s v="New York"/>
    <n v="63759.98"/>
    <x v="0"/>
    <x v="0"/>
    <x v="1"/>
    <n v="0"/>
    <n v="63759.98"/>
    <n v="0"/>
    <n v="1.0252704481298378"/>
    <s v="Market Aligned"/>
  </r>
  <r>
    <n v="1668"/>
    <s v="Employee_1668"/>
    <x v="6"/>
    <x v="12"/>
    <x v="0"/>
    <s v="New York"/>
    <n v="53372.58"/>
    <x v="1"/>
    <x v="3"/>
    <x v="0"/>
    <n v="8594.67"/>
    <n v="61967.25"/>
    <n v="0.16103156339828428"/>
    <n v="0.85823943192023611"/>
    <s v="Below Market"/>
  </r>
  <r>
    <n v="1669"/>
    <s v="Employee_1669"/>
    <x v="6"/>
    <x v="12"/>
    <x v="0"/>
    <s v="New York"/>
    <n v="62728.77"/>
    <x v="0"/>
    <x v="3"/>
    <x v="1"/>
    <n v="0"/>
    <n v="62728.77"/>
    <n v="0"/>
    <n v="1.0086884300862942"/>
    <s v="Market Aligned"/>
  </r>
  <r>
    <n v="1670"/>
    <s v="Employee_1670"/>
    <x v="6"/>
    <x v="12"/>
    <x v="5"/>
    <s v="California"/>
    <n v="63115.21"/>
    <x v="1"/>
    <x v="0"/>
    <x v="1"/>
    <n v="0"/>
    <n v="63115.21"/>
    <n v="0"/>
    <n v="1.0149024457113822"/>
    <s v="Market Aligned"/>
  </r>
  <r>
    <n v="1671"/>
    <s v="Employee_1671"/>
    <x v="6"/>
    <x v="12"/>
    <x v="3"/>
    <s v="Illinois"/>
    <n v="54816.52"/>
    <x v="0"/>
    <x v="0"/>
    <x v="0"/>
    <n v="19120.37"/>
    <n v="73936.89"/>
    <n v="0.34880671009396436"/>
    <n v="0.8814582128996622"/>
    <s v="Below Market"/>
  </r>
  <r>
    <n v="1672"/>
    <s v="Employee_1672"/>
    <x v="6"/>
    <x v="12"/>
    <x v="5"/>
    <s v="California"/>
    <n v="59143.28"/>
    <x v="1"/>
    <x v="0"/>
    <x v="1"/>
    <n v="0"/>
    <n v="59143.28"/>
    <n v="0"/>
    <n v="0.95103319024674193"/>
    <s v="Market Aligned"/>
  </r>
  <r>
    <n v="1673"/>
    <s v="Employee_1673"/>
    <x v="6"/>
    <x v="12"/>
    <x v="0"/>
    <s v="New York"/>
    <n v="59071.4"/>
    <x v="1"/>
    <x v="0"/>
    <x v="1"/>
    <n v="0"/>
    <n v="59071.4"/>
    <n v="0"/>
    <n v="0.94987734860733797"/>
    <s v="Market Aligned"/>
  </r>
  <r>
    <n v="1674"/>
    <s v="Employee_1674"/>
    <x v="6"/>
    <x v="12"/>
    <x v="0"/>
    <s v="New York"/>
    <n v="56481.22"/>
    <x v="1"/>
    <x v="3"/>
    <x v="1"/>
    <n v="0"/>
    <n v="56481.22"/>
    <n v="0"/>
    <n v="0.90822684919788166"/>
    <s v="Market Aligned"/>
  </r>
  <r>
    <n v="1675"/>
    <s v="Employee_1675"/>
    <x v="6"/>
    <x v="12"/>
    <x v="8"/>
    <s v="Texas"/>
    <n v="58055.46"/>
    <x v="1"/>
    <x v="0"/>
    <x v="1"/>
    <n v="0"/>
    <n v="58055.46"/>
    <n v="0"/>
    <n v="0.93354087455146417"/>
    <s v="Market Aligned"/>
  </r>
  <r>
    <n v="1676"/>
    <s v="Employee_1676"/>
    <x v="6"/>
    <x v="12"/>
    <x v="1"/>
    <s v="Colorado"/>
    <n v="57223.56"/>
    <x v="0"/>
    <x v="0"/>
    <x v="1"/>
    <n v="0"/>
    <n v="57223.56"/>
    <n v="0"/>
    <n v="0.92016379247271796"/>
    <s v="Market Aligned"/>
  </r>
  <r>
    <n v="1677"/>
    <s v="Employee_1677"/>
    <x v="6"/>
    <x v="12"/>
    <x v="0"/>
    <s v="New York"/>
    <n v="64380.68"/>
    <x v="0"/>
    <x v="0"/>
    <x v="1"/>
    <n v="0"/>
    <n v="64380.68"/>
    <n v="0"/>
    <n v="1.0352514011846252"/>
    <s v="Market Aligned"/>
  </r>
  <r>
    <n v="1678"/>
    <s v="Employee_1678"/>
    <x v="6"/>
    <x v="12"/>
    <x v="0"/>
    <s v="New York"/>
    <n v="62339.199999999997"/>
    <x v="1"/>
    <x v="0"/>
    <x v="1"/>
    <n v="0"/>
    <n v="62339.199999999997"/>
    <n v="0"/>
    <n v="1.0024240835717886"/>
    <s v="Market Aligned"/>
  </r>
  <r>
    <n v="1679"/>
    <s v="Employee_1679"/>
    <x v="6"/>
    <x v="12"/>
    <x v="4"/>
    <s v="California"/>
    <n v="63178.89"/>
    <x v="1"/>
    <x v="0"/>
    <x v="1"/>
    <n v="0"/>
    <n v="63178.89"/>
    <n v="0"/>
    <n v="1.0159264300686059"/>
    <s v="Market Aligned"/>
  </r>
  <r>
    <n v="1680"/>
    <s v="Employee_1680"/>
    <x v="6"/>
    <x v="12"/>
    <x v="7"/>
    <s v="California"/>
    <n v="61804.18"/>
    <x v="0"/>
    <x v="2"/>
    <x v="1"/>
    <n v="0"/>
    <n v="61804.18"/>
    <n v="0"/>
    <n v="0.99382087831422072"/>
    <s v="Market Aligned"/>
  </r>
  <r>
    <n v="1681"/>
    <s v="Employee_1681"/>
    <x v="6"/>
    <x v="12"/>
    <x v="0"/>
    <s v="New York"/>
    <n v="57177.37"/>
    <x v="0"/>
    <x v="4"/>
    <x v="1"/>
    <n v="0"/>
    <n v="57177.37"/>
    <n v="0"/>
    <n v="0.91942105005029073"/>
    <s v="Market Aligned"/>
  </r>
  <r>
    <n v="1682"/>
    <s v="Employee_1682"/>
    <x v="6"/>
    <x v="12"/>
    <x v="0"/>
    <s v="New York"/>
    <n v="58688.7"/>
    <x v="0"/>
    <x v="1"/>
    <x v="1"/>
    <n v="0"/>
    <n v="58688.7"/>
    <n v="0"/>
    <n v="0.94372347276704915"/>
    <s v="Market Aligned"/>
  </r>
  <r>
    <n v="1683"/>
    <s v="Employee_1683"/>
    <x v="6"/>
    <x v="12"/>
    <x v="1"/>
    <s v="Colorado"/>
    <n v="61223.44"/>
    <x v="0"/>
    <x v="0"/>
    <x v="1"/>
    <n v="0"/>
    <n v="61223.44"/>
    <n v="0"/>
    <n v="0.98448248830771634"/>
    <s v="Market Aligned"/>
  </r>
  <r>
    <n v="1684"/>
    <s v="Employee_1684"/>
    <x v="6"/>
    <x v="12"/>
    <x v="7"/>
    <s v="California"/>
    <n v="56944.68"/>
    <x v="0"/>
    <x v="1"/>
    <x v="1"/>
    <n v="0"/>
    <n v="56944.68"/>
    <n v="0"/>
    <n v="0.91567935846608173"/>
    <s v="Market Aligned"/>
  </r>
  <r>
    <n v="1685"/>
    <s v="Employee_1685"/>
    <x v="6"/>
    <x v="12"/>
    <x v="5"/>
    <s v="California"/>
    <n v="61782.5"/>
    <x v="1"/>
    <x v="3"/>
    <x v="0"/>
    <n v="13200.09"/>
    <n v="74982.59"/>
    <n v="0.21365419010237527"/>
    <n v="0.99347226052426141"/>
    <s v="Market Aligned"/>
  </r>
  <r>
    <n v="1686"/>
    <s v="Employee_1686"/>
    <x v="6"/>
    <x v="12"/>
    <x v="1"/>
    <s v="Colorado"/>
    <n v="59399.19"/>
    <x v="0"/>
    <x v="3"/>
    <x v="0"/>
    <n v="6664.86"/>
    <n v="66064.05"/>
    <n v="0.11220456036521709"/>
    <n v="0.95514826306171008"/>
    <s v="Market Aligned"/>
  </r>
  <r>
    <n v="1687"/>
    <s v="Employee_1687"/>
    <x v="6"/>
    <x v="12"/>
    <x v="2"/>
    <s v="California"/>
    <n v="59062.95"/>
    <x v="0"/>
    <x v="0"/>
    <x v="0"/>
    <n v="3402.82"/>
    <n v="62465.77"/>
    <n v="5.7613444638305408E-2"/>
    <n v="0.94974147128606679"/>
    <s v="Market Aligned"/>
  </r>
  <r>
    <n v="1688"/>
    <s v="Employee_1688"/>
    <x v="6"/>
    <x v="12"/>
    <x v="5"/>
    <s v="California"/>
    <n v="61777.4"/>
    <x v="1"/>
    <x v="0"/>
    <x v="1"/>
    <n v="0"/>
    <n v="61777.4"/>
    <n v="0"/>
    <n v="0.99339025172680784"/>
    <s v="Market Aligned"/>
  </r>
  <r>
    <n v="1689"/>
    <s v="Employee_1689"/>
    <x v="6"/>
    <x v="12"/>
    <x v="0"/>
    <s v="New York"/>
    <n v="61110.66"/>
    <x v="1"/>
    <x v="0"/>
    <x v="0"/>
    <n v="17008.54"/>
    <n v="78119.200000000012"/>
    <n v="0.27832361817070866"/>
    <n v="0.98266896827304762"/>
    <s v="Market Aligned"/>
  </r>
  <r>
    <n v="1690"/>
    <s v="Employee_1690"/>
    <x v="6"/>
    <x v="12"/>
    <x v="0"/>
    <s v="New York"/>
    <n v="59097.58"/>
    <x v="1"/>
    <x v="0"/>
    <x v="0"/>
    <n v="7881.45"/>
    <n v="66979.03"/>
    <n v="0.13336332892142114"/>
    <n v="0.95029832710093276"/>
    <s v="Market Aligned"/>
  </r>
  <r>
    <n v="1691"/>
    <s v="Employee_1691"/>
    <x v="6"/>
    <x v="12"/>
    <x v="0"/>
    <s v="New York"/>
    <n v="62898.32"/>
    <x v="1"/>
    <x v="0"/>
    <x v="1"/>
    <n v="0"/>
    <n v="62898.32"/>
    <n v="0"/>
    <n v="1.0114148205977156"/>
    <s v="Market Aligned"/>
  </r>
  <r>
    <n v="1692"/>
    <s v="Employee_1692"/>
    <x v="6"/>
    <x v="12"/>
    <x v="0"/>
    <s v="New York"/>
    <n v="57297.34"/>
    <x v="0"/>
    <x v="0"/>
    <x v="0"/>
    <n v="13548.92"/>
    <n v="70846.259999999995"/>
    <n v="0.23646682376529174"/>
    <n v="0.92135018640921262"/>
    <s v="Market Aligned"/>
  </r>
  <r>
    <n v="1693"/>
    <s v="Employee_1693"/>
    <x v="6"/>
    <x v="12"/>
    <x v="0"/>
    <s v="New York"/>
    <n v="61539.839999999997"/>
    <x v="1"/>
    <x v="0"/>
    <x v="1"/>
    <n v="0"/>
    <n v="61539.839999999997"/>
    <n v="0"/>
    <n v="0.98957024978110886"/>
    <s v="Market Aligned"/>
  </r>
  <r>
    <n v="1694"/>
    <s v="Employee_1694"/>
    <x v="6"/>
    <x v="12"/>
    <x v="1"/>
    <s v="Colorado"/>
    <n v="61482.75"/>
    <x v="1"/>
    <x v="3"/>
    <x v="0"/>
    <n v="9945.51"/>
    <n v="71428.259999999995"/>
    <n v="0.1617609817387804"/>
    <n v="0.98865223365432009"/>
    <s v="Market Aligned"/>
  </r>
  <r>
    <n v="1695"/>
    <s v="Employee_1695"/>
    <x v="6"/>
    <x v="12"/>
    <x v="5"/>
    <s v="California"/>
    <n v="59226.13"/>
    <x v="0"/>
    <x v="0"/>
    <x v="1"/>
    <n v="0"/>
    <n v="59226.13"/>
    <n v="0"/>
    <n v="0.95236543120145301"/>
    <s v="Market Aligned"/>
  </r>
  <r>
    <n v="1696"/>
    <s v="Employee_1696"/>
    <x v="6"/>
    <x v="12"/>
    <x v="0"/>
    <s v="New York"/>
    <n v="60815.33"/>
    <x v="1"/>
    <x v="0"/>
    <x v="1"/>
    <n v="0"/>
    <n v="60815.33"/>
    <n v="0"/>
    <n v="0.9779200156942327"/>
    <s v="Market Aligned"/>
  </r>
  <r>
    <n v="1697"/>
    <s v="Employee_1697"/>
    <x v="6"/>
    <x v="12"/>
    <x v="8"/>
    <s v="Texas"/>
    <n v="56872.22"/>
    <x v="1"/>
    <x v="4"/>
    <x v="1"/>
    <n v="0"/>
    <n v="56872.22"/>
    <n v="0"/>
    <n v="0.91451419033598691"/>
    <s v="Market Aligned"/>
  </r>
  <r>
    <n v="1698"/>
    <s v="Employee_1698"/>
    <x v="6"/>
    <x v="12"/>
    <x v="6"/>
    <s v="Washington"/>
    <n v="62310.07"/>
    <x v="0"/>
    <x v="1"/>
    <x v="1"/>
    <n v="0"/>
    <n v="62310.07"/>
    <n v="0"/>
    <n v="1.0019556686169218"/>
    <s v="Market Aligned"/>
  </r>
  <r>
    <n v="1699"/>
    <s v="Employee_1699"/>
    <x v="6"/>
    <x v="12"/>
    <x v="0"/>
    <s v="New York"/>
    <n v="59537.74"/>
    <x v="0"/>
    <x v="3"/>
    <x v="1"/>
    <n v="0"/>
    <n v="59537.74"/>
    <n v="0"/>
    <n v="0.95737616872586473"/>
    <s v="Market Aligned"/>
  </r>
  <r>
    <n v="1700"/>
    <s v="Employee_1700"/>
    <x v="6"/>
    <x v="12"/>
    <x v="5"/>
    <s v="California"/>
    <n v="58693.19"/>
    <x v="0"/>
    <x v="4"/>
    <x v="0"/>
    <n v="4779.67"/>
    <n v="63472.86"/>
    <n v="8.1434830855163939E-2"/>
    <n v="0.94379567266912112"/>
    <s v="Market Aligned"/>
  </r>
  <r>
    <n v="1701"/>
    <s v="Employee_1701"/>
    <x v="6"/>
    <x v="12"/>
    <x v="0"/>
    <s v="New York"/>
    <n v="62622.52"/>
    <x v="0"/>
    <x v="0"/>
    <x v="0"/>
    <n v="12432.05"/>
    <n v="75054.569999999992"/>
    <n v="0.19852363015732999"/>
    <n v="1.0069799134726787"/>
    <s v="Market Aligned"/>
  </r>
  <r>
    <n v="1702"/>
    <s v="Employee_1702"/>
    <x v="6"/>
    <x v="12"/>
    <x v="7"/>
    <s v="California"/>
    <n v="58239.14"/>
    <x v="0"/>
    <x v="4"/>
    <x v="0"/>
    <n v="2152.98"/>
    <n v="60392.12"/>
    <n v="3.6967922259841066E-2"/>
    <n v="0.93649447767230087"/>
    <s v="Market Aligned"/>
  </r>
  <r>
    <n v="1703"/>
    <s v="Employee_1703"/>
    <x v="6"/>
    <x v="12"/>
    <x v="0"/>
    <s v="New York"/>
    <n v="56478.85"/>
    <x v="1"/>
    <x v="0"/>
    <x v="1"/>
    <n v="0"/>
    <n v="56478.85"/>
    <n v="0"/>
    <n v="0.90818873922730026"/>
    <s v="Market Aligned"/>
  </r>
  <r>
    <n v="1704"/>
    <s v="Employee_1704"/>
    <x v="6"/>
    <x v="12"/>
    <x v="5"/>
    <s v="California"/>
    <n v="56108.43"/>
    <x v="0"/>
    <x v="0"/>
    <x v="1"/>
    <n v="0"/>
    <n v="56108.43"/>
    <n v="0"/>
    <n v="0.90223232770715467"/>
    <s v="Market Aligned"/>
  </r>
  <r>
    <n v="1705"/>
    <s v="Employee_1705"/>
    <x v="6"/>
    <x v="12"/>
    <x v="5"/>
    <s v="California"/>
    <n v="61515.02"/>
    <x v="1"/>
    <x v="0"/>
    <x v="1"/>
    <n v="0"/>
    <n v="61515.02"/>
    <n v="0"/>
    <n v="0.98917114030016828"/>
    <s v="Market Aligned"/>
  </r>
  <r>
    <n v="1706"/>
    <s v="Employee_1706"/>
    <x v="6"/>
    <x v="12"/>
    <x v="0"/>
    <s v="New York"/>
    <n v="56798.93"/>
    <x v="1"/>
    <x v="0"/>
    <x v="0"/>
    <n v="8853.51"/>
    <n v="65652.44"/>
    <n v="0.15587459129951919"/>
    <n v="0.91333567567611029"/>
    <s v="Market Aligned"/>
  </r>
  <r>
    <n v="1707"/>
    <s v="Employee_1707"/>
    <x v="6"/>
    <x v="12"/>
    <x v="0"/>
    <s v="New York"/>
    <n v="64386.99"/>
    <x v="1"/>
    <x v="0"/>
    <x v="1"/>
    <n v="0"/>
    <n v="64386.99"/>
    <n v="0"/>
    <n v="1.0353528669712784"/>
    <s v="Market Aligned"/>
  </r>
  <r>
    <n v="1708"/>
    <s v="Employee_1708"/>
    <x v="6"/>
    <x v="12"/>
    <x v="8"/>
    <s v="Texas"/>
    <n v="54795.18"/>
    <x v="1"/>
    <x v="2"/>
    <x v="1"/>
    <n v="0"/>
    <n v="54795.18"/>
    <n v="0"/>
    <n v="0.88111506236286641"/>
    <s v="Below Market"/>
  </r>
  <r>
    <n v="1709"/>
    <s v="Employee_1709"/>
    <x v="6"/>
    <x v="12"/>
    <x v="8"/>
    <s v="Texas"/>
    <n v="64241.14"/>
    <x v="0"/>
    <x v="3"/>
    <x v="1"/>
    <n v="0"/>
    <n v="64241.14"/>
    <n v="0"/>
    <n v="1.0330075761656707"/>
    <s v="Market Aligned"/>
  </r>
  <r>
    <n v="1710"/>
    <s v="Employee_1710"/>
    <x v="6"/>
    <x v="12"/>
    <x v="7"/>
    <s v="California"/>
    <n v="60527.54"/>
    <x v="0"/>
    <x v="0"/>
    <x v="1"/>
    <n v="0"/>
    <n v="60527.54"/>
    <n v="0"/>
    <n v="0.9732923074943981"/>
    <s v="Market Aligned"/>
  </r>
  <r>
    <n v="1711"/>
    <s v="Employee_1711"/>
    <x v="6"/>
    <x v="12"/>
    <x v="0"/>
    <s v="New York"/>
    <n v="59758.22"/>
    <x v="1"/>
    <x v="0"/>
    <x v="0"/>
    <n v="11385.68"/>
    <n v="71143.899999999994"/>
    <n v="0.19052910210511625"/>
    <n v="0.96092152160087607"/>
    <s v="Market Aligned"/>
  </r>
  <r>
    <n v="1712"/>
    <s v="Employee_1712"/>
    <x v="6"/>
    <x v="12"/>
    <x v="2"/>
    <s v="California"/>
    <n v="58637.7"/>
    <x v="1"/>
    <x v="3"/>
    <x v="1"/>
    <n v="0"/>
    <n v="58637.7"/>
    <n v="0"/>
    <n v="0.94290338479251368"/>
    <s v="Market Aligned"/>
  </r>
  <r>
    <n v="1713"/>
    <s v="Employee_1713"/>
    <x v="6"/>
    <x v="12"/>
    <x v="0"/>
    <s v="New York"/>
    <n v="60997.84"/>
    <x v="1"/>
    <x v="2"/>
    <x v="1"/>
    <n v="0"/>
    <n v="60997.84"/>
    <n v="0"/>
    <n v="0.98085480503212408"/>
    <s v="Market Aligned"/>
  </r>
  <r>
    <n v="1714"/>
    <s v="Employee_1714"/>
    <x v="6"/>
    <x v="12"/>
    <x v="3"/>
    <s v="Illinois"/>
    <n v="59905.91"/>
    <x v="0"/>
    <x v="0"/>
    <x v="0"/>
    <n v="9284.89"/>
    <n v="69190.8"/>
    <n v="0.1549912187295043"/>
    <n v="0.96329639989419269"/>
    <s v="Market Aligned"/>
  </r>
  <r>
    <n v="1715"/>
    <s v="Employee_1715"/>
    <x v="6"/>
    <x v="12"/>
    <x v="0"/>
    <s v="New York"/>
    <n v="62758.25"/>
    <x v="1"/>
    <x v="2"/>
    <x v="0"/>
    <n v="15224.77"/>
    <n v="77983.02"/>
    <n v="0.24259392191464868"/>
    <n v="1.0091624730958884"/>
    <s v="Market Aligned"/>
  </r>
  <r>
    <n v="1716"/>
    <s v="Employee_1716"/>
    <x v="6"/>
    <x v="12"/>
    <x v="0"/>
    <s v="New York"/>
    <n v="60285.57"/>
    <x v="0"/>
    <x v="0"/>
    <x v="1"/>
    <n v="0"/>
    <n v="60285.57"/>
    <n v="0"/>
    <n v="0.96940139205913645"/>
    <s v="Market Aligned"/>
  </r>
  <r>
    <n v="1717"/>
    <s v="Employee_1717"/>
    <x v="6"/>
    <x v="12"/>
    <x v="0"/>
    <s v="New York"/>
    <n v="60375.75"/>
    <x v="1"/>
    <x v="0"/>
    <x v="1"/>
    <n v="0"/>
    <n v="60375.75"/>
    <n v="0"/>
    <n v="0.97085150055999148"/>
    <s v="Market Aligned"/>
  </r>
  <r>
    <n v="1718"/>
    <s v="Employee_1718"/>
    <x v="6"/>
    <x v="12"/>
    <x v="0"/>
    <s v="New York"/>
    <n v="59090.97"/>
    <x v="2"/>
    <x v="1"/>
    <x v="1"/>
    <n v="0"/>
    <n v="59090.97"/>
    <n v="0"/>
    <n v="0.95019203726737045"/>
    <s v="Market Aligned"/>
  </r>
  <r>
    <n v="1719"/>
    <s v="Employee_1719"/>
    <x v="6"/>
    <x v="12"/>
    <x v="6"/>
    <s v="Washington"/>
    <n v="59857.64"/>
    <x v="0"/>
    <x v="0"/>
    <x v="0"/>
    <n v="16730.57"/>
    <n v="76588.209999999992"/>
    <n v="0.27950600792146163"/>
    <n v="0.96252021074652938"/>
    <s v="Market Aligned"/>
  </r>
  <r>
    <n v="1720"/>
    <s v="Employee_1720"/>
    <x v="6"/>
    <x v="12"/>
    <x v="0"/>
    <s v="New York"/>
    <n v="60769.5"/>
    <x v="1"/>
    <x v="0"/>
    <x v="1"/>
    <n v="0"/>
    <n v="60769.5"/>
    <n v="0"/>
    <n v="0.97718306212809614"/>
    <s v="Market Aligned"/>
  </r>
  <r>
    <n v="1721"/>
    <s v="Employee_1721"/>
    <x v="6"/>
    <x v="12"/>
    <x v="1"/>
    <s v="Colorado"/>
    <n v="55724.58"/>
    <x v="0"/>
    <x v="1"/>
    <x v="1"/>
    <n v="0"/>
    <n v="55724.58"/>
    <n v="0"/>
    <n v="0.8960599596870481"/>
    <s v="Below Market"/>
  </r>
  <r>
    <n v="1722"/>
    <s v="Employee_1722"/>
    <x v="6"/>
    <x v="12"/>
    <x v="6"/>
    <s v="Washington"/>
    <n v="56629.54"/>
    <x v="0"/>
    <x v="2"/>
    <x v="1"/>
    <n v="0"/>
    <n v="56629.54"/>
    <n v="0"/>
    <n v="0.91061185798970712"/>
    <s v="Market Aligned"/>
  </r>
  <r>
    <n v="1723"/>
    <s v="Employee_1723"/>
    <x v="6"/>
    <x v="12"/>
    <x v="0"/>
    <s v="New York"/>
    <n v="61858.16"/>
    <x v="1"/>
    <x v="0"/>
    <x v="1"/>
    <n v="0"/>
    <n v="61858.16"/>
    <n v="0"/>
    <n v="0.99468888515471932"/>
    <s v="Market Aligned"/>
  </r>
  <r>
    <n v="1724"/>
    <s v="Employee_1724"/>
    <x v="6"/>
    <x v="12"/>
    <x v="4"/>
    <s v="California"/>
    <n v="60427.16"/>
    <x v="1"/>
    <x v="0"/>
    <x v="0"/>
    <n v="15653.62"/>
    <n v="76080.78"/>
    <n v="0.2590494075842717"/>
    <n v="0.97167818139863604"/>
    <s v="Market Aligned"/>
  </r>
  <r>
    <n v="1725"/>
    <s v="Employee_1725"/>
    <x v="6"/>
    <x v="12"/>
    <x v="0"/>
    <s v="New York"/>
    <n v="59540.04"/>
    <x v="1"/>
    <x v="0"/>
    <x v="1"/>
    <n v="0"/>
    <n v="59540.04"/>
    <n v="0"/>
    <n v="0.95741315308550068"/>
    <s v="Market Aligned"/>
  </r>
  <r>
    <n v="1726"/>
    <s v="Employee_1726"/>
    <x v="6"/>
    <x v="12"/>
    <x v="8"/>
    <s v="Texas"/>
    <n v="60046.080000000002"/>
    <x v="1"/>
    <x v="2"/>
    <x v="1"/>
    <n v="0"/>
    <n v="60046.080000000002"/>
    <n v="0"/>
    <n v="0.96555035541165612"/>
    <s v="Market Aligned"/>
  </r>
  <r>
    <n v="1727"/>
    <s v="Employee_1727"/>
    <x v="7"/>
    <x v="13"/>
    <x v="0"/>
    <s v="New York"/>
    <n v="48151.72"/>
    <x v="1"/>
    <x v="0"/>
    <x v="1"/>
    <n v="0"/>
    <n v="48151.72"/>
    <n v="0"/>
    <n v="1.048652469820468"/>
    <s v="Market Aligned"/>
  </r>
  <r>
    <n v="1728"/>
    <s v="Employee_1728"/>
    <x v="7"/>
    <x v="13"/>
    <x v="0"/>
    <s v="New York"/>
    <n v="46487.95"/>
    <x v="1"/>
    <x v="0"/>
    <x v="1"/>
    <n v="0"/>
    <n v="46487.95"/>
    <n v="0"/>
    <n v="1.0124187377811307"/>
    <s v="Market Aligned"/>
  </r>
  <r>
    <n v="1729"/>
    <s v="Employee_1729"/>
    <x v="7"/>
    <x v="13"/>
    <x v="0"/>
    <s v="New York"/>
    <n v="46040.68"/>
    <x v="1"/>
    <x v="4"/>
    <x v="1"/>
    <n v="0"/>
    <n v="46040.68"/>
    <n v="0"/>
    <n v="1.0026780516711309"/>
    <s v="Market Aligned"/>
  </r>
  <r>
    <n v="1730"/>
    <s v="Employee_1730"/>
    <x v="7"/>
    <x v="13"/>
    <x v="5"/>
    <s v="California"/>
    <n v="47867.21"/>
    <x v="0"/>
    <x v="0"/>
    <x v="1"/>
    <n v="0"/>
    <n v="47867.21"/>
    <n v="0"/>
    <n v="1.0424563855645239"/>
    <s v="Market Aligned"/>
  </r>
  <r>
    <n v="1731"/>
    <s v="Employee_1731"/>
    <x v="7"/>
    <x v="13"/>
    <x v="0"/>
    <s v="New York"/>
    <n v="45665.55"/>
    <x v="2"/>
    <x v="0"/>
    <x v="1"/>
    <n v="0"/>
    <n v="45665.55"/>
    <n v="0"/>
    <n v="0.99450843694077962"/>
    <s v="Market Aligned"/>
  </r>
  <r>
    <n v="1732"/>
    <s v="Employee_1732"/>
    <x v="7"/>
    <x v="13"/>
    <x v="0"/>
    <s v="New York"/>
    <n v="48265.47"/>
    <x v="0"/>
    <x v="0"/>
    <x v="1"/>
    <n v="0"/>
    <n v="48265.47"/>
    <n v="0"/>
    <n v="1.0511297275060103"/>
    <s v="Market Aligned"/>
  </r>
  <r>
    <n v="1733"/>
    <s v="Employee_1733"/>
    <x v="7"/>
    <x v="13"/>
    <x v="0"/>
    <s v="New York"/>
    <n v="44307.66"/>
    <x v="1"/>
    <x v="2"/>
    <x v="1"/>
    <n v="0"/>
    <n v="44307.66"/>
    <n v="0"/>
    <n v="0.96493618693092498"/>
    <s v="Market Aligned"/>
  </r>
  <r>
    <n v="1734"/>
    <s v="Employee_1734"/>
    <x v="7"/>
    <x v="13"/>
    <x v="0"/>
    <s v="New York"/>
    <n v="49429.67"/>
    <x v="0"/>
    <x v="0"/>
    <x v="1"/>
    <n v="0"/>
    <n v="49429.67"/>
    <n v="0"/>
    <n v="1.0764837793522368"/>
    <s v="Market Aligned"/>
  </r>
  <r>
    <n v="1735"/>
    <s v="Employee_1735"/>
    <x v="7"/>
    <x v="13"/>
    <x v="0"/>
    <s v="New York"/>
    <n v="48386.12"/>
    <x v="0"/>
    <x v="0"/>
    <x v="1"/>
    <n v="0"/>
    <n v="48386.12"/>
    <n v="0"/>
    <n v="1.0537572540094009"/>
    <s v="Market Aligned"/>
  </r>
  <r>
    <n v="1736"/>
    <s v="Employee_1736"/>
    <x v="7"/>
    <x v="13"/>
    <x v="8"/>
    <s v="Texas"/>
    <n v="47980.06"/>
    <x v="0"/>
    <x v="3"/>
    <x v="1"/>
    <n v="0"/>
    <n v="47980.06"/>
    <n v="0"/>
    <n v="1.0449140429694774"/>
    <s v="Market Aligned"/>
  </r>
  <r>
    <n v="1737"/>
    <s v="Employee_1737"/>
    <x v="7"/>
    <x v="13"/>
    <x v="4"/>
    <s v="California"/>
    <n v="49342.55"/>
    <x v="1"/>
    <x v="0"/>
    <x v="0"/>
    <n v="1737.45"/>
    <n v="51080"/>
    <n v="3.521200262248303E-2"/>
    <n v="1.0745864721912308"/>
    <s v="Market Aligned"/>
  </r>
  <r>
    <n v="1738"/>
    <s v="Employee_1738"/>
    <x v="7"/>
    <x v="13"/>
    <x v="2"/>
    <s v="California"/>
    <n v="50622.76"/>
    <x v="0"/>
    <x v="0"/>
    <x v="1"/>
    <n v="0"/>
    <n v="50622.76"/>
    <n v="0"/>
    <n v="1.1024670002053674"/>
    <s v="Above Market"/>
  </r>
  <r>
    <n v="1739"/>
    <s v="Employee_1739"/>
    <x v="7"/>
    <x v="13"/>
    <x v="0"/>
    <s v="New York"/>
    <n v="49401.94"/>
    <x v="0"/>
    <x v="0"/>
    <x v="0"/>
    <n v="4688.45"/>
    <n v="54090.39"/>
    <n v="9.4904167731064804E-2"/>
    <n v="1.0758798729292032"/>
    <s v="Market Aligned"/>
  </r>
  <r>
    <n v="1740"/>
    <s v="Employee_1740"/>
    <x v="7"/>
    <x v="13"/>
    <x v="4"/>
    <s v="California"/>
    <n v="44048.36"/>
    <x v="1"/>
    <x v="0"/>
    <x v="1"/>
    <n v="0"/>
    <n v="44048.36"/>
    <n v="0"/>
    <n v="0.95928912831236579"/>
    <s v="Market Aligned"/>
  </r>
  <r>
    <n v="1741"/>
    <s v="Employee_1741"/>
    <x v="7"/>
    <x v="13"/>
    <x v="0"/>
    <s v="New York"/>
    <n v="45100.79"/>
    <x v="1"/>
    <x v="0"/>
    <x v="0"/>
    <n v="11195.54"/>
    <n v="56296.33"/>
    <n v="0.24823378925291553"/>
    <n v="0.98220904309034573"/>
    <s v="Market Aligned"/>
  </r>
  <r>
    <n v="1742"/>
    <s v="Employee_1742"/>
    <x v="7"/>
    <x v="13"/>
    <x v="3"/>
    <s v="Illinois"/>
    <n v="46328.47"/>
    <x v="0"/>
    <x v="0"/>
    <x v="1"/>
    <n v="0"/>
    <n v="46328.47"/>
    <n v="0"/>
    <n v="1.0089455680607766"/>
    <s v="Market Aligned"/>
  </r>
  <r>
    <n v="1743"/>
    <s v="Employee_1743"/>
    <x v="7"/>
    <x v="13"/>
    <x v="4"/>
    <s v="California"/>
    <n v="47548.92"/>
    <x v="0"/>
    <x v="0"/>
    <x v="1"/>
    <n v="0"/>
    <n v="47548.92"/>
    <n v="0"/>
    <n v="1.0355246374438098"/>
    <s v="Market Aligned"/>
  </r>
  <r>
    <n v="1744"/>
    <s v="Employee_1744"/>
    <x v="7"/>
    <x v="13"/>
    <x v="3"/>
    <s v="Illinois"/>
    <n v="48470.61"/>
    <x v="0"/>
    <x v="0"/>
    <x v="1"/>
    <n v="0"/>
    <n v="48470.61"/>
    <n v="0"/>
    <n v="1.0555972847949082"/>
    <s v="Market Aligned"/>
  </r>
  <r>
    <n v="1745"/>
    <s v="Employee_1745"/>
    <x v="7"/>
    <x v="13"/>
    <x v="4"/>
    <s v="California"/>
    <n v="46139.23"/>
    <x v="0"/>
    <x v="1"/>
    <x v="1"/>
    <n v="0"/>
    <n v="46139.23"/>
    <n v="0"/>
    <n v="1.0048242823956162"/>
    <s v="Market Aligned"/>
  </r>
  <r>
    <n v="1746"/>
    <s v="Employee_1746"/>
    <x v="7"/>
    <x v="13"/>
    <x v="4"/>
    <s v="California"/>
    <n v="47850.19"/>
    <x v="1"/>
    <x v="4"/>
    <x v="0"/>
    <n v="18761.62"/>
    <n v="66611.81"/>
    <n v="0.39209081510439142"/>
    <n v="1.0420857224804982"/>
    <s v="Market Aligned"/>
  </r>
  <r>
    <n v="1747"/>
    <s v="Employee_1747"/>
    <x v="7"/>
    <x v="13"/>
    <x v="4"/>
    <s v="California"/>
    <n v="46083.66"/>
    <x v="1"/>
    <x v="3"/>
    <x v="1"/>
    <n v="0"/>
    <n v="46083.66"/>
    <n v="0"/>
    <n v="1.0036140739596988"/>
    <s v="Market Aligned"/>
  </r>
  <r>
    <n v="1748"/>
    <s v="Employee_1748"/>
    <x v="7"/>
    <x v="13"/>
    <x v="1"/>
    <s v="Colorado"/>
    <n v="46353.4"/>
    <x v="1"/>
    <x v="1"/>
    <x v="0"/>
    <n v="16864.18"/>
    <n v="63217.58"/>
    <n v="0.36381754089236173"/>
    <n v="1.0094884958330892"/>
    <s v="Market Aligned"/>
  </r>
  <r>
    <n v="1749"/>
    <s v="Employee_1749"/>
    <x v="7"/>
    <x v="13"/>
    <x v="4"/>
    <s v="California"/>
    <n v="44862.51"/>
    <x v="0"/>
    <x v="0"/>
    <x v="1"/>
    <n v="0"/>
    <n v="44862.51"/>
    <n v="0"/>
    <n v="0.97701975991398538"/>
    <s v="Market Aligned"/>
  </r>
  <r>
    <n v="1750"/>
    <s v="Employee_1750"/>
    <x v="7"/>
    <x v="13"/>
    <x v="5"/>
    <s v="California"/>
    <n v="45768.94"/>
    <x v="1"/>
    <x v="4"/>
    <x v="1"/>
    <n v="0"/>
    <n v="45768.94"/>
    <n v="0"/>
    <n v="0.99676007361865393"/>
    <s v="Market Aligned"/>
  </r>
  <r>
    <n v="1751"/>
    <s v="Employee_1751"/>
    <x v="7"/>
    <x v="13"/>
    <x v="4"/>
    <s v="California"/>
    <n v="44965.59"/>
    <x v="1"/>
    <x v="0"/>
    <x v="1"/>
    <n v="0"/>
    <n v="44965.59"/>
    <n v="0"/>
    <n v="0.97926464538410118"/>
    <s v="Market Aligned"/>
  </r>
  <r>
    <n v="1752"/>
    <s v="Employee_1752"/>
    <x v="7"/>
    <x v="13"/>
    <x v="4"/>
    <s v="California"/>
    <n v="45670.239999999998"/>
    <x v="1"/>
    <x v="4"/>
    <x v="0"/>
    <n v="17008.16"/>
    <n v="62678.399999999994"/>
    <n v="0.37241231926961627"/>
    <n v="0.99461057618073723"/>
    <s v="Market Aligned"/>
  </r>
  <r>
    <n v="1753"/>
    <s v="Employee_1753"/>
    <x v="7"/>
    <x v="13"/>
    <x v="8"/>
    <s v="Texas"/>
    <n v="49475.58"/>
    <x v="1"/>
    <x v="4"/>
    <x v="0"/>
    <n v="6760.96"/>
    <n v="56236.54"/>
    <n v="0.1366524657214731"/>
    <n v="1.0774836114431665"/>
    <s v="Market Aligned"/>
  </r>
  <r>
    <n v="1754"/>
    <s v="Employee_1754"/>
    <x v="7"/>
    <x v="13"/>
    <x v="5"/>
    <s v="California"/>
    <n v="45719.88"/>
    <x v="1"/>
    <x v="2"/>
    <x v="1"/>
    <n v="0"/>
    <n v="45719.88"/>
    <n v="0"/>
    <n v="0.99569164054566306"/>
    <s v="Market Aligned"/>
  </r>
  <r>
    <n v="1755"/>
    <s v="Employee_1755"/>
    <x v="7"/>
    <x v="13"/>
    <x v="4"/>
    <s v="California"/>
    <n v="52435.72"/>
    <x v="1"/>
    <x v="4"/>
    <x v="1"/>
    <n v="0"/>
    <n v="52435.72"/>
    <n v="0"/>
    <n v="1.141949805423659"/>
    <s v="Above Market"/>
  </r>
  <r>
    <n v="1756"/>
    <s v="Employee_1756"/>
    <x v="7"/>
    <x v="13"/>
    <x v="5"/>
    <s v="California"/>
    <n v="48424.97"/>
    <x v="0"/>
    <x v="0"/>
    <x v="1"/>
    <n v="0"/>
    <n v="48424.97"/>
    <n v="0"/>
    <n v="1.0546033327881552"/>
    <s v="Market Aligned"/>
  </r>
  <r>
    <n v="1757"/>
    <s v="Employee_1757"/>
    <x v="7"/>
    <x v="13"/>
    <x v="4"/>
    <s v="California"/>
    <n v="47846.57"/>
    <x v="1"/>
    <x v="0"/>
    <x v="1"/>
    <n v="0"/>
    <n v="47846.57"/>
    <n v="0"/>
    <n v="1.0420068857963518"/>
    <s v="Market Aligned"/>
  </r>
  <r>
    <n v="1758"/>
    <s v="Employee_1758"/>
    <x v="7"/>
    <x v="13"/>
    <x v="5"/>
    <s v="California"/>
    <n v="45890.58"/>
    <x v="1"/>
    <x v="0"/>
    <x v="1"/>
    <n v="0"/>
    <n v="45890.58"/>
    <n v="0"/>
    <n v="0.99940916043069228"/>
    <s v="Market Aligned"/>
  </r>
  <r>
    <n v="1759"/>
    <s v="Employee_1759"/>
    <x v="7"/>
    <x v="13"/>
    <x v="7"/>
    <s v="California"/>
    <n v="48813.08"/>
    <x v="1"/>
    <x v="0"/>
    <x v="0"/>
    <n v="9159.51"/>
    <n v="57972.590000000004"/>
    <n v="0.18764458214888305"/>
    <n v="1.0630556271207776"/>
    <s v="Market Aligned"/>
  </r>
  <r>
    <n v="1760"/>
    <s v="Employee_1760"/>
    <x v="7"/>
    <x v="13"/>
    <x v="4"/>
    <s v="California"/>
    <n v="46420.68"/>
    <x v="0"/>
    <x v="0"/>
    <x v="1"/>
    <n v="0"/>
    <n v="46420.68"/>
    <n v="0"/>
    <n v="1.0109537256975576"/>
    <s v="Market Aligned"/>
  </r>
  <r>
    <n v="1761"/>
    <s v="Employee_1761"/>
    <x v="7"/>
    <x v="13"/>
    <x v="0"/>
    <s v="New York"/>
    <n v="47728.77"/>
    <x v="1"/>
    <x v="2"/>
    <x v="1"/>
    <n v="0"/>
    <n v="47728.77"/>
    <n v="0"/>
    <n v="1.0394414268481593"/>
    <s v="Market Aligned"/>
  </r>
  <r>
    <n v="1762"/>
    <s v="Employee_1762"/>
    <x v="7"/>
    <x v="13"/>
    <x v="4"/>
    <s v="California"/>
    <n v="52300.160000000003"/>
    <x v="1"/>
    <x v="4"/>
    <x v="0"/>
    <n v="9943.41"/>
    <n v="62243.570000000007"/>
    <n v="0.19012198050636936"/>
    <n v="1.1389975676051791"/>
    <s v="Above Market"/>
  </r>
  <r>
    <n v="1763"/>
    <s v="Employee_1763"/>
    <x v="7"/>
    <x v="13"/>
    <x v="4"/>
    <s v="California"/>
    <n v="47319.89"/>
    <x v="0"/>
    <x v="0"/>
    <x v="1"/>
    <n v="0"/>
    <n v="47319.89"/>
    <n v="0"/>
    <n v="1.0305368015957241"/>
    <s v="Market Aligned"/>
  </r>
  <r>
    <n v="1764"/>
    <s v="Employee_1764"/>
    <x v="7"/>
    <x v="13"/>
    <x v="0"/>
    <s v="New York"/>
    <n v="49654.89"/>
    <x v="0"/>
    <x v="3"/>
    <x v="0"/>
    <n v="3990.06"/>
    <n v="53644.95"/>
    <n v="8.0355832023794635E-2"/>
    <n v="1.0813886406791628"/>
    <s v="Market Aligned"/>
  </r>
  <r>
    <n v="1765"/>
    <s v="Employee_1765"/>
    <x v="7"/>
    <x v="13"/>
    <x v="4"/>
    <s v="California"/>
    <n v="46181.54"/>
    <x v="1"/>
    <x v="1"/>
    <x v="1"/>
    <n v="0"/>
    <n v="46181.54"/>
    <n v="0"/>
    <n v="1.0057457133641901"/>
    <s v="Market Aligned"/>
  </r>
  <r>
    <n v="1766"/>
    <s v="Employee_1766"/>
    <x v="7"/>
    <x v="13"/>
    <x v="4"/>
    <s v="California"/>
    <n v="47434.400000000001"/>
    <x v="1"/>
    <x v="1"/>
    <x v="0"/>
    <n v="1590.29"/>
    <n v="49024.69"/>
    <n v="3.3526090769568077E-2"/>
    <n v="1.0330306106293192"/>
    <s v="Market Aligned"/>
  </r>
  <r>
    <n v="1767"/>
    <s v="Employee_1767"/>
    <x v="7"/>
    <x v="13"/>
    <x v="0"/>
    <s v="New York"/>
    <n v="50820.25"/>
    <x v="1"/>
    <x v="4"/>
    <x v="1"/>
    <n v="0"/>
    <n v="50820.25"/>
    <n v="0"/>
    <n v="1.1067679551092595"/>
    <s v="Above Market"/>
  </r>
  <r>
    <n v="1768"/>
    <s v="Employee_1768"/>
    <x v="7"/>
    <x v="13"/>
    <x v="6"/>
    <s v="Washington"/>
    <n v="46324.44"/>
    <x v="0"/>
    <x v="0"/>
    <x v="0"/>
    <n v="18991.16"/>
    <n v="65315.600000000006"/>
    <n v="0.40995983977356226"/>
    <n v="1.0088578023599175"/>
    <s v="Market Aligned"/>
  </r>
  <r>
    <n v="1769"/>
    <s v="Employee_1769"/>
    <x v="7"/>
    <x v="13"/>
    <x v="2"/>
    <s v="California"/>
    <n v="50898.34"/>
    <x v="1"/>
    <x v="4"/>
    <x v="1"/>
    <n v="0"/>
    <n v="50898.34"/>
    <n v="0"/>
    <n v="1.1084686061216902"/>
    <s v="Above Market"/>
  </r>
  <r>
    <n v="1770"/>
    <s v="Employee_1770"/>
    <x v="7"/>
    <x v="13"/>
    <x v="2"/>
    <s v="California"/>
    <n v="48827.03"/>
    <x v="0"/>
    <x v="3"/>
    <x v="1"/>
    <n v="0"/>
    <n v="48827.03"/>
    <n v="0"/>
    <n v="1.0633594314699055"/>
    <s v="Market Aligned"/>
  </r>
  <r>
    <n v="1771"/>
    <s v="Employee_1771"/>
    <x v="7"/>
    <x v="13"/>
    <x v="4"/>
    <s v="California"/>
    <n v="46445.37"/>
    <x v="0"/>
    <x v="0"/>
    <x v="1"/>
    <n v="0"/>
    <n v="46445.37"/>
    <n v="0"/>
    <n v="1.0114914267283801"/>
    <s v="Market Aligned"/>
  </r>
  <r>
    <n v="1772"/>
    <s v="Employee_1772"/>
    <x v="7"/>
    <x v="13"/>
    <x v="4"/>
    <s v="California"/>
    <n v="48685.760000000002"/>
    <x v="0"/>
    <x v="0"/>
    <x v="1"/>
    <n v="0"/>
    <n v="48685.760000000002"/>
    <n v="0"/>
    <n v="1.0602828407601337"/>
    <s v="Market Aligned"/>
  </r>
  <r>
    <n v="1773"/>
    <s v="Employee_1773"/>
    <x v="7"/>
    <x v="13"/>
    <x v="4"/>
    <s v="California"/>
    <n v="49323.54"/>
    <x v="0"/>
    <x v="2"/>
    <x v="1"/>
    <n v="0"/>
    <n v="49323.54"/>
    <n v="0"/>
    <n v="1.0741724707090141"/>
    <s v="Market Aligned"/>
  </r>
  <r>
    <n v="1774"/>
    <s v="Employee_1774"/>
    <x v="7"/>
    <x v="13"/>
    <x v="4"/>
    <s v="California"/>
    <n v="48665.89"/>
    <x v="0"/>
    <x v="0"/>
    <x v="0"/>
    <n v="5573.54"/>
    <n v="54239.43"/>
    <n v="0.11452662223993026"/>
    <n v="1.0598501101209097"/>
    <s v="Market Aligned"/>
  </r>
  <r>
    <n v="1775"/>
    <s v="Employee_1775"/>
    <x v="7"/>
    <x v="13"/>
    <x v="7"/>
    <s v="California"/>
    <n v="44555.83"/>
    <x v="0"/>
    <x v="2"/>
    <x v="0"/>
    <n v="5559.03"/>
    <n v="50114.86"/>
    <n v="0.12476549084597907"/>
    <n v="0.97034085541286796"/>
    <s v="Market Aligned"/>
  </r>
  <r>
    <n v="1776"/>
    <s v="Employee_1776"/>
    <x v="7"/>
    <x v="13"/>
    <x v="6"/>
    <s v="Washington"/>
    <n v="46136.62"/>
    <x v="0"/>
    <x v="2"/>
    <x v="0"/>
    <n v="2584.1999999999998"/>
    <n v="48720.82"/>
    <n v="5.6011905510199918E-2"/>
    <n v="1.0047674415819083"/>
    <s v="Market Aligned"/>
  </r>
  <r>
    <n v="1777"/>
    <s v="Employee_1777"/>
    <x v="7"/>
    <x v="13"/>
    <x v="6"/>
    <s v="Washington"/>
    <n v="47035.9"/>
    <x v="0"/>
    <x v="0"/>
    <x v="1"/>
    <n v="0"/>
    <n v="47035.9"/>
    <n v="0"/>
    <n v="1.0243520419463428"/>
    <s v="Market Aligned"/>
  </r>
  <r>
    <n v="1778"/>
    <s v="Employee_1778"/>
    <x v="7"/>
    <x v="13"/>
    <x v="5"/>
    <s v="California"/>
    <n v="47360.44"/>
    <x v="1"/>
    <x v="0"/>
    <x v="1"/>
    <n v="0"/>
    <n v="47360.44"/>
    <n v="0"/>
    <n v="1.0314199031267022"/>
    <s v="Market Aligned"/>
  </r>
  <r>
    <n v="1779"/>
    <s v="Employee_1779"/>
    <x v="7"/>
    <x v="13"/>
    <x v="6"/>
    <s v="Washington"/>
    <n v="48663.76"/>
    <x v="1"/>
    <x v="3"/>
    <x v="1"/>
    <n v="0"/>
    <n v="48663.76"/>
    <n v="0"/>
    <n v="1.0598037227901829"/>
    <s v="Market Aligned"/>
  </r>
  <r>
    <n v="1780"/>
    <s v="Employee_1780"/>
    <x v="7"/>
    <x v="13"/>
    <x v="1"/>
    <s v="Colorado"/>
    <n v="47833.19"/>
    <x v="0"/>
    <x v="0"/>
    <x v="1"/>
    <n v="0"/>
    <n v="47833.19"/>
    <n v="0"/>
    <n v="1.0417154949582634"/>
    <s v="Market Aligned"/>
  </r>
  <r>
    <n v="1781"/>
    <s v="Employee_1781"/>
    <x v="7"/>
    <x v="13"/>
    <x v="4"/>
    <s v="California"/>
    <n v="44996.23"/>
    <x v="1"/>
    <x v="0"/>
    <x v="0"/>
    <n v="18641.650000000001"/>
    <n v="63637.880000000005"/>
    <n v="0.41429359748583383"/>
    <n v="0.97993192604770585"/>
    <s v="Market Aligned"/>
  </r>
  <r>
    <n v="1782"/>
    <s v="Employee_1782"/>
    <x v="7"/>
    <x v="13"/>
    <x v="4"/>
    <s v="California"/>
    <n v="48212.87"/>
    <x v="0"/>
    <x v="0"/>
    <x v="0"/>
    <n v="12015.01"/>
    <n v="60227.880000000005"/>
    <n v="0.24920752487873049"/>
    <n v="1.0499841999960364"/>
    <s v="Market Aligned"/>
  </r>
  <r>
    <n v="1783"/>
    <s v="Employee_1783"/>
    <x v="7"/>
    <x v="13"/>
    <x v="4"/>
    <s v="California"/>
    <n v="48644.85"/>
    <x v="1"/>
    <x v="0"/>
    <x v="0"/>
    <n v="13673.7"/>
    <n v="62318.55"/>
    <n v="0.28109244863536431"/>
    <n v="1.0593918991169202"/>
    <s v="Market Aligned"/>
  </r>
  <r>
    <n v="1784"/>
    <s v="Employee_1784"/>
    <x v="7"/>
    <x v="13"/>
    <x v="4"/>
    <s v="California"/>
    <n v="48549.61"/>
    <x v="0"/>
    <x v="1"/>
    <x v="1"/>
    <n v="0"/>
    <n v="48549.61"/>
    <n v="0"/>
    <n v="1.0573177538688232"/>
    <s v="Market Aligned"/>
  </r>
  <r>
    <n v="1785"/>
    <s v="Employee_1785"/>
    <x v="7"/>
    <x v="13"/>
    <x v="8"/>
    <s v="Texas"/>
    <n v="49526.46"/>
    <x v="0"/>
    <x v="0"/>
    <x v="0"/>
    <n v="18319.96"/>
    <n v="67846.42"/>
    <n v="0.36990247233499024"/>
    <n v="1.078591680639126"/>
    <s v="Market Aligned"/>
  </r>
  <r>
    <n v="1786"/>
    <s v="Employee_1786"/>
    <x v="7"/>
    <x v="13"/>
    <x v="4"/>
    <s v="California"/>
    <n v="49063.6"/>
    <x v="1"/>
    <x v="2"/>
    <x v="0"/>
    <n v="7566.78"/>
    <n v="56630.38"/>
    <n v="0.15422390529842897"/>
    <n v="1.0685114741131472"/>
    <s v="Market Aligned"/>
  </r>
  <r>
    <n v="1787"/>
    <s v="Employee_1787"/>
    <x v="7"/>
    <x v="13"/>
    <x v="4"/>
    <s v="California"/>
    <n v="48360.959999999999"/>
    <x v="1"/>
    <x v="0"/>
    <x v="1"/>
    <n v="0"/>
    <n v="48360.959999999999"/>
    <n v="0"/>
    <n v="1.0532093172764931"/>
    <s v="Market Aligned"/>
  </r>
  <r>
    <n v="1788"/>
    <s v="Employee_1788"/>
    <x v="7"/>
    <x v="13"/>
    <x v="5"/>
    <s v="California"/>
    <n v="47368.44"/>
    <x v="1"/>
    <x v="0"/>
    <x v="1"/>
    <n v="0"/>
    <n v="47368.44"/>
    <n v="0"/>
    <n v="1.031594127843048"/>
    <s v="Market Aligned"/>
  </r>
  <r>
    <n v="1789"/>
    <s v="Employee_1789"/>
    <x v="7"/>
    <x v="13"/>
    <x v="0"/>
    <s v="New York"/>
    <n v="44385.7"/>
    <x v="1"/>
    <x v="1"/>
    <x v="0"/>
    <n v="12808.64"/>
    <n v="57194.34"/>
    <n v="0.28857582509682173"/>
    <n v="0.96663574903887839"/>
    <s v="Market Aligned"/>
  </r>
  <r>
    <n v="1790"/>
    <s v="Employee_1790"/>
    <x v="7"/>
    <x v="13"/>
    <x v="8"/>
    <s v="Texas"/>
    <n v="48305.53"/>
    <x v="1"/>
    <x v="2"/>
    <x v="0"/>
    <n v="1737.19"/>
    <n v="50042.720000000001"/>
    <n v="3.596254921537969E-2"/>
    <n v="1.052002157773112"/>
    <s v="Market Aligned"/>
  </r>
  <r>
    <n v="1791"/>
    <s v="Employee_1791"/>
    <x v="7"/>
    <x v="13"/>
    <x v="2"/>
    <s v="California"/>
    <n v="47889.41"/>
    <x v="0"/>
    <x v="0"/>
    <x v="0"/>
    <n v="4548.68"/>
    <n v="52438.090000000004"/>
    <n v="9.4983003549218917E-2"/>
    <n v="1.0429398591523837"/>
    <s v="Market Aligned"/>
  </r>
  <r>
    <n v="1792"/>
    <s v="Employee_1792"/>
    <x v="7"/>
    <x v="13"/>
    <x v="4"/>
    <s v="California"/>
    <n v="48009.21"/>
    <x v="0"/>
    <x v="0"/>
    <x v="1"/>
    <n v="0"/>
    <n v="48009.21"/>
    <n v="0"/>
    <n v="1.0455488742796624"/>
    <s v="Market Aligned"/>
  </r>
  <r>
    <n v="1793"/>
    <s v="Employee_1793"/>
    <x v="7"/>
    <x v="13"/>
    <x v="3"/>
    <s v="Illinois"/>
    <n v="45106.1"/>
    <x v="0"/>
    <x v="0"/>
    <x v="1"/>
    <n v="0"/>
    <n v="45106.1"/>
    <n v="0"/>
    <n v="0.98232468474582024"/>
    <s v="Market Aligned"/>
  </r>
  <r>
    <n v="1794"/>
    <s v="Employee_1794"/>
    <x v="7"/>
    <x v="13"/>
    <x v="0"/>
    <s v="New York"/>
    <n v="45473.02"/>
    <x v="0"/>
    <x v="0"/>
    <x v="0"/>
    <n v="16793.669999999998"/>
    <n v="62266.689999999995"/>
    <n v="0.3693106373845414"/>
    <n v="0.99031550136102164"/>
    <s v="Market Aligned"/>
  </r>
  <r>
    <n v="1795"/>
    <s v="Employee_1795"/>
    <x v="7"/>
    <x v="13"/>
    <x v="4"/>
    <s v="California"/>
    <n v="49474.66"/>
    <x v="1"/>
    <x v="2"/>
    <x v="0"/>
    <n v="15568.6"/>
    <n v="65043.26"/>
    <n v="0.31467826155854328"/>
    <n v="1.0774635756007869"/>
    <s v="Market Aligned"/>
  </r>
  <r>
    <n v="1796"/>
    <s v="Employee_1796"/>
    <x v="7"/>
    <x v="13"/>
    <x v="4"/>
    <s v="California"/>
    <n v="47425.83"/>
    <x v="1"/>
    <x v="0"/>
    <x v="1"/>
    <n v="0"/>
    <n v="47425.83"/>
    <n v="0"/>
    <n v="1.0328439724019338"/>
    <s v="Market Aligned"/>
  </r>
  <r>
    <n v="1797"/>
    <s v="Employee_1797"/>
    <x v="7"/>
    <x v="13"/>
    <x v="6"/>
    <s v="Washington"/>
    <n v="48777.81"/>
    <x v="0"/>
    <x v="0"/>
    <x v="1"/>
    <n v="0"/>
    <n v="48777.81"/>
    <n v="0"/>
    <n v="1.0622875139025878"/>
    <s v="Market Aligned"/>
  </r>
  <r>
    <n v="1798"/>
    <s v="Employee_1798"/>
    <x v="7"/>
    <x v="13"/>
    <x v="4"/>
    <s v="California"/>
    <n v="47553.1"/>
    <x v="1"/>
    <x v="0"/>
    <x v="0"/>
    <n v="7662.21"/>
    <n v="55215.31"/>
    <n v="0.16112955832532475"/>
    <n v="1.0356156698581005"/>
    <s v="Market Aligned"/>
  </r>
  <r>
    <n v="1799"/>
    <s v="Employee_1799"/>
    <x v="7"/>
    <x v="13"/>
    <x v="4"/>
    <s v="California"/>
    <n v="47555.79"/>
    <x v="1"/>
    <x v="1"/>
    <x v="1"/>
    <n v="0"/>
    <n v="47555.79"/>
    <n v="0"/>
    <n v="1.0356742529189717"/>
    <s v="Market Aligned"/>
  </r>
  <r>
    <n v="1800"/>
    <s v="Employee_1800"/>
    <x v="7"/>
    <x v="13"/>
    <x v="5"/>
    <s v="California"/>
    <n v="49259.28"/>
    <x v="0"/>
    <x v="4"/>
    <x v="0"/>
    <n v="8159.4"/>
    <n v="57418.68"/>
    <n v="0.16564188514326642"/>
    <n v="1.0727730106749662"/>
    <s v="Market Aligned"/>
  </r>
  <r>
    <n v="1801"/>
    <s v="Employee_1801"/>
    <x v="7"/>
    <x v="13"/>
    <x v="1"/>
    <s v="Colorado"/>
    <n v="46532.42"/>
    <x v="0"/>
    <x v="0"/>
    <x v="1"/>
    <n v="0"/>
    <n v="46532.42"/>
    <n v="0"/>
    <n v="1.013387209423118"/>
    <s v="Market Aligned"/>
  </r>
  <r>
    <n v="1802"/>
    <s v="Employee_1802"/>
    <x v="7"/>
    <x v="13"/>
    <x v="7"/>
    <s v="California"/>
    <n v="47680.23"/>
    <x v="0"/>
    <x v="3"/>
    <x v="1"/>
    <n v="0"/>
    <n v="47680.23"/>
    <n v="0"/>
    <n v="1.0383843183817312"/>
    <s v="Market Aligned"/>
  </r>
  <r>
    <n v="1803"/>
    <s v="Employee_1803"/>
    <x v="7"/>
    <x v="13"/>
    <x v="4"/>
    <s v="California"/>
    <n v="46633.23"/>
    <x v="0"/>
    <x v="0"/>
    <x v="1"/>
    <n v="0"/>
    <n v="46633.23"/>
    <n v="0"/>
    <n v="1.015582658629971"/>
    <s v="Market Aligned"/>
  </r>
  <r>
    <n v="1804"/>
    <s v="Employee_1804"/>
    <x v="7"/>
    <x v="13"/>
    <x v="4"/>
    <s v="California"/>
    <n v="46685.32"/>
    <x v="0"/>
    <x v="0"/>
    <x v="1"/>
    <n v="0"/>
    <n v="46685.32"/>
    <n v="0"/>
    <n v="1.0167170793142777"/>
    <s v="Market Aligned"/>
  </r>
  <r>
    <n v="1805"/>
    <s v="Employee_1805"/>
    <x v="7"/>
    <x v="13"/>
    <x v="4"/>
    <s v="California"/>
    <n v="46920.3"/>
    <x v="1"/>
    <x v="3"/>
    <x v="1"/>
    <n v="0"/>
    <n v="46920.3"/>
    <n v="0"/>
    <n v="1.0218344947951457"/>
    <s v="Market Aligned"/>
  </r>
  <r>
    <n v="1806"/>
    <s v="Employee_1806"/>
    <x v="7"/>
    <x v="13"/>
    <x v="6"/>
    <s v="Washington"/>
    <n v="47916.5"/>
    <x v="0"/>
    <x v="1"/>
    <x v="1"/>
    <n v="0"/>
    <n v="47916.5"/>
    <n v="0"/>
    <n v="1.0435298275981097"/>
    <s v="Market Aligned"/>
  </r>
  <r>
    <n v="1807"/>
    <s v="Employee_1807"/>
    <x v="7"/>
    <x v="13"/>
    <x v="5"/>
    <s v="California"/>
    <n v="46602.35"/>
    <x v="0"/>
    <x v="4"/>
    <x v="1"/>
    <n v="0"/>
    <n v="46602.35"/>
    <n v="0"/>
    <n v="1.0149101512248759"/>
    <s v="Market Aligned"/>
  </r>
  <r>
    <n v="1808"/>
    <s v="Employee_1808"/>
    <x v="7"/>
    <x v="13"/>
    <x v="4"/>
    <s v="California"/>
    <n v="49854.54"/>
    <x v="2"/>
    <x v="0"/>
    <x v="1"/>
    <n v="0"/>
    <n v="49854.54"/>
    <n v="0"/>
    <n v="1.0857366362564684"/>
    <s v="Market Aligned"/>
  </r>
  <r>
    <n v="1809"/>
    <s v="Employee_1809"/>
    <x v="7"/>
    <x v="13"/>
    <x v="5"/>
    <s v="California"/>
    <n v="45822.61"/>
    <x v="1"/>
    <x v="0"/>
    <x v="1"/>
    <n v="0"/>
    <n v="45822.61"/>
    <n v="0"/>
    <n v="0.99792890368443898"/>
    <s v="Market Aligned"/>
  </r>
  <r>
    <n v="1810"/>
    <s v="Employee_1810"/>
    <x v="7"/>
    <x v="13"/>
    <x v="4"/>
    <s v="California"/>
    <n v="47149.62"/>
    <x v="1"/>
    <x v="3"/>
    <x v="1"/>
    <n v="0"/>
    <n v="47149.62"/>
    <n v="0"/>
    <n v="1.0268286462891987"/>
    <s v="Market Aligned"/>
  </r>
  <r>
    <n v="1811"/>
    <s v="Employee_1811"/>
    <x v="7"/>
    <x v="13"/>
    <x v="5"/>
    <s v="California"/>
    <n v="46675.5"/>
    <x v="0"/>
    <x v="0"/>
    <x v="0"/>
    <n v="11137.53"/>
    <n v="57813.03"/>
    <n v="0.23861619050679694"/>
    <n v="1.0165032184749632"/>
    <s v="Market Aligned"/>
  </r>
  <r>
    <n v="1812"/>
    <s v="Employee_1812"/>
    <x v="7"/>
    <x v="13"/>
    <x v="1"/>
    <s v="Colorado"/>
    <n v="50213.08"/>
    <x v="0"/>
    <x v="0"/>
    <x v="1"/>
    <n v="0"/>
    <n v="50213.08"/>
    <n v="0"/>
    <n v="1.0935449524812977"/>
    <s v="Market Aligned"/>
  </r>
  <r>
    <n v="1813"/>
    <s v="Employee_1813"/>
    <x v="7"/>
    <x v="13"/>
    <x v="1"/>
    <s v="Colorado"/>
    <n v="47868.54"/>
    <x v="1"/>
    <x v="0"/>
    <x v="1"/>
    <n v="0"/>
    <n v="47868.54"/>
    <n v="0"/>
    <n v="1.0424853504236165"/>
    <s v="Market Aligned"/>
  </r>
  <r>
    <n v="1814"/>
    <s v="Employee_1814"/>
    <x v="7"/>
    <x v="13"/>
    <x v="7"/>
    <s v="California"/>
    <n v="49434.71"/>
    <x v="0"/>
    <x v="2"/>
    <x v="1"/>
    <n v="0"/>
    <n v="49434.71"/>
    <n v="0"/>
    <n v="1.0765935409235348"/>
    <s v="Market Aligned"/>
  </r>
  <r>
    <n v="1815"/>
    <s v="Employee_1815"/>
    <x v="7"/>
    <x v="13"/>
    <x v="4"/>
    <s v="California"/>
    <n v="44714.57"/>
    <x v="0"/>
    <x v="0"/>
    <x v="0"/>
    <n v="1004.58"/>
    <n v="45719.15"/>
    <n v="2.2466502529265072E-2"/>
    <n v="0.97379790934696009"/>
    <s v="Market Aligned"/>
  </r>
  <r>
    <n v="1816"/>
    <s v="Employee_1816"/>
    <x v="7"/>
    <x v="13"/>
    <x v="7"/>
    <s v="California"/>
    <n v="48000.72"/>
    <x v="1"/>
    <x v="0"/>
    <x v="1"/>
    <n v="0"/>
    <n v="48000.72"/>
    <n v="0"/>
    <n v="1.0453639782994406"/>
    <s v="Market Aligned"/>
  </r>
  <r>
    <n v="1817"/>
    <s v="Employee_1817"/>
    <x v="7"/>
    <x v="13"/>
    <x v="1"/>
    <s v="Colorado"/>
    <n v="49168.06"/>
    <x v="1"/>
    <x v="1"/>
    <x v="1"/>
    <n v="0"/>
    <n v="49168.06"/>
    <n v="0"/>
    <n v="1.0707864133468328"/>
    <s v="Market Aligned"/>
  </r>
  <r>
    <n v="1818"/>
    <s v="Employee_1818"/>
    <x v="7"/>
    <x v="13"/>
    <x v="4"/>
    <s v="California"/>
    <n v="47654.28"/>
    <x v="0"/>
    <x v="0"/>
    <x v="0"/>
    <n v="5583.64"/>
    <n v="53237.919999999998"/>
    <n v="0.1171697484465194"/>
    <n v="1.0378191769580845"/>
    <s v="Market Aligned"/>
  </r>
  <r>
    <n v="1819"/>
    <s v="Employee_1819"/>
    <x v="7"/>
    <x v="13"/>
    <x v="4"/>
    <s v="California"/>
    <n v="49497.78"/>
    <x v="1"/>
    <x v="0"/>
    <x v="1"/>
    <n v="0"/>
    <n v="49497.78"/>
    <n v="0"/>
    <n v="1.0779670850310261"/>
    <s v="Market Aligned"/>
  </r>
  <r>
    <n v="1820"/>
    <s v="Employee_1820"/>
    <x v="7"/>
    <x v="13"/>
    <x v="1"/>
    <s v="Colorado"/>
    <n v="46530.080000000002"/>
    <x v="0"/>
    <x v="0"/>
    <x v="0"/>
    <n v="4956.3999999999996"/>
    <n v="51486.48"/>
    <n v="0.1065203412502192"/>
    <n v="1.0133362486935868"/>
    <s v="Market Aligned"/>
  </r>
  <r>
    <n v="1821"/>
    <s v="Employee_1821"/>
    <x v="7"/>
    <x v="13"/>
    <x v="4"/>
    <s v="California"/>
    <n v="50142.53"/>
    <x v="0"/>
    <x v="0"/>
    <x v="0"/>
    <n v="5759.18"/>
    <n v="55901.71"/>
    <n v="0.11485619094210045"/>
    <n v="1.0920085082640227"/>
    <s v="Market Aligned"/>
  </r>
  <r>
    <n v="1822"/>
    <s v="Employee_1822"/>
    <x v="7"/>
    <x v="13"/>
    <x v="4"/>
    <s v="California"/>
    <n v="51810.43"/>
    <x v="0"/>
    <x v="0"/>
    <x v="1"/>
    <n v="0"/>
    <n v="51810.43"/>
    <n v="0"/>
    <n v="1.1283321838131737"/>
    <s v="Above Market"/>
  </r>
  <r>
    <n v="1823"/>
    <s v="Employee_1823"/>
    <x v="7"/>
    <x v="13"/>
    <x v="4"/>
    <s v="California"/>
    <n v="46819.68"/>
    <x v="0"/>
    <x v="0"/>
    <x v="1"/>
    <n v="0"/>
    <n v="46819.68"/>
    <n v="0"/>
    <n v="1.0196431834253059"/>
    <s v="Market Aligned"/>
  </r>
  <r>
    <n v="1824"/>
    <s v="Employee_1824"/>
    <x v="7"/>
    <x v="13"/>
    <x v="8"/>
    <s v="Texas"/>
    <n v="46664.68"/>
    <x v="0"/>
    <x v="1"/>
    <x v="1"/>
    <n v="0"/>
    <n v="46664.68"/>
    <n v="0"/>
    <n v="1.0162675795461054"/>
    <s v="Market Aligned"/>
  </r>
  <r>
    <n v="1825"/>
    <s v="Employee_1825"/>
    <x v="7"/>
    <x v="13"/>
    <x v="6"/>
    <s v="Washington"/>
    <n v="50225.1"/>
    <x v="1"/>
    <x v="0"/>
    <x v="0"/>
    <n v="16312.21"/>
    <n v="66537.31"/>
    <n v="0.32478203129510941"/>
    <n v="1.0938067251176071"/>
    <s v="Market Aligned"/>
  </r>
  <r>
    <n v="1826"/>
    <s v="Employee_1826"/>
    <x v="7"/>
    <x v="13"/>
    <x v="3"/>
    <s v="Illinois"/>
    <n v="50461.7"/>
    <x v="1"/>
    <x v="4"/>
    <x v="1"/>
    <n v="0"/>
    <n v="50461.7"/>
    <n v="0"/>
    <n v="1.098959421103535"/>
    <s v="Market Aligned"/>
  </r>
  <r>
    <n v="1827"/>
    <s v="Employee_1827"/>
    <x v="8"/>
    <x v="14"/>
    <x v="4"/>
    <s v="California"/>
    <n v="41519.64"/>
    <x v="1"/>
    <x v="0"/>
    <x v="0"/>
    <n v="6313.8"/>
    <n v="47833.440000000002"/>
    <n v="0.15206779249531066"/>
    <n v="0.93747197381558456"/>
    <s v="Market Aligned"/>
  </r>
  <r>
    <n v="1828"/>
    <s v="Employee_1828"/>
    <x v="8"/>
    <x v="14"/>
    <x v="4"/>
    <s v="California"/>
    <n v="41712.15"/>
    <x v="0"/>
    <x v="0"/>
    <x v="0"/>
    <n v="4638.91"/>
    <n v="46351.06"/>
    <n v="0.11121244049995024"/>
    <n v="0.94181865720877489"/>
    <s v="Market Aligned"/>
  </r>
  <r>
    <n v="1829"/>
    <s v="Employee_1829"/>
    <x v="8"/>
    <x v="14"/>
    <x v="4"/>
    <s v="California"/>
    <n v="41971.65"/>
    <x v="0"/>
    <x v="0"/>
    <x v="0"/>
    <n v="10581.01"/>
    <n v="52552.66"/>
    <n v="0.25209897633283418"/>
    <n v="0.94767790784787354"/>
    <s v="Market Aligned"/>
  </r>
  <r>
    <n v="1830"/>
    <s v="Employee_1830"/>
    <x v="8"/>
    <x v="14"/>
    <x v="0"/>
    <s v="New York"/>
    <n v="39979.160000000003"/>
    <x v="0"/>
    <x v="0"/>
    <x v="1"/>
    <n v="0"/>
    <n v="39979.160000000003"/>
    <n v="0"/>
    <n v="0.9026894750698482"/>
    <s v="Market Aligned"/>
  </r>
  <r>
    <n v="1831"/>
    <s v="Employee_1831"/>
    <x v="8"/>
    <x v="14"/>
    <x v="0"/>
    <s v="New York"/>
    <n v="40777.53"/>
    <x v="0"/>
    <x v="3"/>
    <x v="1"/>
    <n v="0"/>
    <n v="40777.53"/>
    <n v="0"/>
    <n v="0.92071587172779468"/>
    <s v="Market Aligned"/>
  </r>
  <r>
    <n v="1832"/>
    <s v="Employee_1832"/>
    <x v="8"/>
    <x v="14"/>
    <x v="4"/>
    <s v="California"/>
    <n v="40617.24"/>
    <x v="0"/>
    <x v="0"/>
    <x v="1"/>
    <n v="0"/>
    <n v="40617.24"/>
    <n v="0"/>
    <n v="0.91709668373187514"/>
    <s v="Market Aligned"/>
  </r>
  <r>
    <n v="1833"/>
    <s v="Employee_1833"/>
    <x v="8"/>
    <x v="14"/>
    <x v="5"/>
    <s v="California"/>
    <n v="41060.379999999997"/>
    <x v="1"/>
    <x v="0"/>
    <x v="1"/>
    <n v="0"/>
    <n v="41060.379999999997"/>
    <n v="0"/>
    <n v="0.92710234202940944"/>
    <s v="Market Aligned"/>
  </r>
  <r>
    <n v="1834"/>
    <s v="Employee_1834"/>
    <x v="8"/>
    <x v="14"/>
    <x v="2"/>
    <s v="California"/>
    <n v="42434.97"/>
    <x v="1"/>
    <x v="1"/>
    <x v="0"/>
    <n v="17447.259999999998"/>
    <n v="59882.229999999996"/>
    <n v="0.41115287697858627"/>
    <n v="0.95813921037622485"/>
    <s v="Market Aligned"/>
  </r>
  <r>
    <n v="1835"/>
    <s v="Employee_1835"/>
    <x v="8"/>
    <x v="14"/>
    <x v="5"/>
    <s v="California"/>
    <n v="42939.15"/>
    <x v="1"/>
    <x v="1"/>
    <x v="1"/>
    <n v="0"/>
    <n v="42939.15"/>
    <n v="0"/>
    <n v="0.96952309086647814"/>
    <s v="Market Aligned"/>
  </r>
  <r>
    <n v="1836"/>
    <s v="Employee_1836"/>
    <x v="8"/>
    <x v="14"/>
    <x v="8"/>
    <s v="Texas"/>
    <n v="45407.19"/>
    <x v="0"/>
    <x v="1"/>
    <x v="1"/>
    <n v="0"/>
    <n v="45407.19"/>
    <n v="0"/>
    <n v="1.0252489673494105"/>
    <s v="Market Aligned"/>
  </r>
  <r>
    <n v="1837"/>
    <s v="Employee_1837"/>
    <x v="8"/>
    <x v="14"/>
    <x v="2"/>
    <s v="California"/>
    <n v="40628.089999999997"/>
    <x v="1"/>
    <x v="0"/>
    <x v="1"/>
    <n v="0"/>
    <n v="40628.089999999997"/>
    <n v="0"/>
    <n v="0.91734166588769106"/>
    <s v="Market Aligned"/>
  </r>
  <r>
    <n v="1838"/>
    <s v="Employee_1838"/>
    <x v="8"/>
    <x v="14"/>
    <x v="5"/>
    <s v="California"/>
    <n v="44345.599999999999"/>
    <x v="0"/>
    <x v="3"/>
    <x v="0"/>
    <n v="5585.64"/>
    <n v="49931.24"/>
    <n v="0.12595702843123108"/>
    <n v="1.0012793261703712"/>
    <s v="Market Aligned"/>
  </r>
  <r>
    <n v="1839"/>
    <s v="Employee_1839"/>
    <x v="8"/>
    <x v="14"/>
    <x v="4"/>
    <s v="California"/>
    <n v="42098.77"/>
    <x v="0"/>
    <x v="0"/>
    <x v="1"/>
    <n v="0"/>
    <n v="42098.77"/>
    <n v="0"/>
    <n v="0.95054815039601293"/>
    <s v="Market Aligned"/>
  </r>
  <r>
    <n v="1840"/>
    <s v="Employee_1840"/>
    <x v="8"/>
    <x v="14"/>
    <x v="8"/>
    <s v="Texas"/>
    <n v="42407.26"/>
    <x v="0"/>
    <x v="0"/>
    <x v="1"/>
    <n v="0"/>
    <n v="42407.26"/>
    <n v="0"/>
    <n v="0.95751354627137153"/>
    <s v="Market Aligned"/>
  </r>
  <r>
    <n v="1841"/>
    <s v="Employee_1841"/>
    <x v="8"/>
    <x v="14"/>
    <x v="8"/>
    <s v="Texas"/>
    <n v="43765.29"/>
    <x v="1"/>
    <x v="0"/>
    <x v="1"/>
    <n v="0"/>
    <n v="43765.29"/>
    <n v="0"/>
    <n v="0.9881765063693102"/>
    <s v="Market Aligned"/>
  </r>
  <r>
    <n v="1842"/>
    <s v="Employee_1842"/>
    <x v="8"/>
    <x v="14"/>
    <x v="4"/>
    <s v="California"/>
    <n v="40394.9"/>
    <x v="2"/>
    <x v="0"/>
    <x v="1"/>
    <n v="0"/>
    <n v="40394.9"/>
    <n v="0"/>
    <n v="0.91207646875269532"/>
    <s v="Market Aligned"/>
  </r>
  <r>
    <n v="1843"/>
    <s v="Employee_1843"/>
    <x v="8"/>
    <x v="14"/>
    <x v="0"/>
    <s v="New York"/>
    <n v="43217.02"/>
    <x v="0"/>
    <x v="0"/>
    <x v="0"/>
    <n v="2492.19"/>
    <n v="45709.21"/>
    <n v="5.7666863656957383E-2"/>
    <n v="0.97579711774542344"/>
    <s v="Market Aligned"/>
  </r>
  <r>
    <n v="1844"/>
    <s v="Employee_1844"/>
    <x v="8"/>
    <x v="14"/>
    <x v="4"/>
    <s v="California"/>
    <n v="42812.1"/>
    <x v="1"/>
    <x v="0"/>
    <x v="1"/>
    <n v="0"/>
    <n v="42812.1"/>
    <n v="0"/>
    <n v="0.96665442884837605"/>
    <s v="Market Aligned"/>
  </r>
  <r>
    <n v="1845"/>
    <s v="Employee_1845"/>
    <x v="8"/>
    <x v="14"/>
    <x v="1"/>
    <s v="Colorado"/>
    <n v="43423.35"/>
    <x v="1"/>
    <x v="1"/>
    <x v="0"/>
    <n v="7771.69"/>
    <n v="51195.040000000001"/>
    <n v="0.17897490635798483"/>
    <n v="0.98045584292602161"/>
    <s v="Market Aligned"/>
  </r>
  <r>
    <n v="1846"/>
    <s v="Employee_1846"/>
    <x v="8"/>
    <x v="14"/>
    <x v="4"/>
    <s v="California"/>
    <n v="43042.19"/>
    <x v="0"/>
    <x v="0"/>
    <x v="1"/>
    <n v="0"/>
    <n v="43042.19"/>
    <n v="0"/>
    <n v="0.9718496310817103"/>
    <s v="Market Aligned"/>
  </r>
  <r>
    <n v="1847"/>
    <s v="Employee_1847"/>
    <x v="8"/>
    <x v="14"/>
    <x v="4"/>
    <s v="California"/>
    <n v="47103.69"/>
    <x v="0"/>
    <x v="0"/>
    <x v="1"/>
    <n v="0"/>
    <n v="47103.69"/>
    <n v="0"/>
    <n v="1.0635542417587778"/>
    <s v="Market Aligned"/>
  </r>
  <r>
    <n v="1848"/>
    <s v="Employee_1848"/>
    <x v="8"/>
    <x v="14"/>
    <x v="4"/>
    <s v="California"/>
    <n v="41304.239999999998"/>
    <x v="0"/>
    <x v="0"/>
    <x v="0"/>
    <n v="15205.38"/>
    <n v="56509.619999999995"/>
    <n v="0.36813121364779983"/>
    <n v="0.93260845710012463"/>
    <s v="Market Aligned"/>
  </r>
  <r>
    <n v="1849"/>
    <s v="Employee_1849"/>
    <x v="8"/>
    <x v="14"/>
    <x v="5"/>
    <s v="California"/>
    <n v="41504.379999999997"/>
    <x v="2"/>
    <x v="1"/>
    <x v="1"/>
    <n v="0"/>
    <n v="41504.379999999997"/>
    <n v="0"/>
    <n v="0.93712741826740475"/>
    <s v="Market Aligned"/>
  </r>
  <r>
    <n v="1850"/>
    <s v="Employee_1850"/>
    <x v="8"/>
    <x v="14"/>
    <x v="4"/>
    <s v="California"/>
    <n v="41331.61"/>
    <x v="0"/>
    <x v="0"/>
    <x v="1"/>
    <n v="0"/>
    <n v="41331.61"/>
    <n v="0"/>
    <n v="0.93322644434479574"/>
    <s v="Market Aligned"/>
  </r>
  <r>
    <n v="1851"/>
    <s v="Employee_1851"/>
    <x v="8"/>
    <x v="14"/>
    <x v="4"/>
    <s v="California"/>
    <n v="41458.480000000003"/>
    <x v="1"/>
    <x v="0"/>
    <x v="0"/>
    <n v="11463.12"/>
    <n v="52921.600000000006"/>
    <n v="0.27649638867609233"/>
    <n v="0.93609104214280137"/>
    <s v="Market Aligned"/>
  </r>
  <r>
    <n v="1852"/>
    <s v="Employee_1852"/>
    <x v="8"/>
    <x v="14"/>
    <x v="4"/>
    <s v="California"/>
    <n v="41304.9"/>
    <x v="0"/>
    <x v="3"/>
    <x v="1"/>
    <n v="0"/>
    <n v="41304.9"/>
    <n v="0"/>
    <n v="0.93262335924047857"/>
    <s v="Market Aligned"/>
  </r>
  <r>
    <n v="1853"/>
    <s v="Employee_1853"/>
    <x v="8"/>
    <x v="14"/>
    <x v="0"/>
    <s v="New York"/>
    <n v="44729.41"/>
    <x v="1"/>
    <x v="1"/>
    <x v="0"/>
    <n v="16519.07"/>
    <n v="61248.480000000003"/>
    <n v="0.36931115344467985"/>
    <n v="1.0099453723661032"/>
    <s v="Market Aligned"/>
  </r>
  <r>
    <n v="1854"/>
    <s v="Employee_1854"/>
    <x v="8"/>
    <x v="14"/>
    <x v="4"/>
    <s v="California"/>
    <n v="45163.45"/>
    <x v="0"/>
    <x v="0"/>
    <x v="1"/>
    <n v="0"/>
    <n v="45163.45"/>
    <n v="0"/>
    <n v="1.0197455617587594"/>
    <s v="Market Aligned"/>
  </r>
  <r>
    <n v="1855"/>
    <s v="Employee_1855"/>
    <x v="8"/>
    <x v="14"/>
    <x v="0"/>
    <s v="New York"/>
    <n v="41429.85"/>
    <x v="1"/>
    <x v="2"/>
    <x v="1"/>
    <n v="0"/>
    <n v="41429.85"/>
    <n v="0"/>
    <n v="0.93544460535745488"/>
    <s v="Market Aligned"/>
  </r>
  <r>
    <n v="1856"/>
    <s v="Employee_1856"/>
    <x v="8"/>
    <x v="14"/>
    <x v="5"/>
    <s v="California"/>
    <n v="40939.33"/>
    <x v="1"/>
    <x v="3"/>
    <x v="1"/>
    <n v="0"/>
    <n v="40939.33"/>
    <n v="0"/>
    <n v="0.92436915401452369"/>
    <s v="Market Aligned"/>
  </r>
  <r>
    <n v="1857"/>
    <s v="Employee_1857"/>
    <x v="8"/>
    <x v="14"/>
    <x v="5"/>
    <s v="California"/>
    <n v="43383.9"/>
    <x v="1"/>
    <x v="2"/>
    <x v="1"/>
    <n v="0"/>
    <n v="43383.9"/>
    <n v="0"/>
    <n v="0.97956510135487551"/>
    <s v="Market Aligned"/>
  </r>
  <r>
    <n v="1858"/>
    <s v="Employee_1858"/>
    <x v="8"/>
    <x v="14"/>
    <x v="4"/>
    <s v="California"/>
    <n v="41464.58"/>
    <x v="1"/>
    <x v="0"/>
    <x v="1"/>
    <n v="0"/>
    <n v="41464.58"/>
    <n v="0"/>
    <n v="0.93622877404607108"/>
    <s v="Market Aligned"/>
  </r>
  <r>
    <n v="1859"/>
    <s v="Employee_1859"/>
    <x v="8"/>
    <x v="14"/>
    <x v="7"/>
    <s v="California"/>
    <n v="43686.75"/>
    <x v="0"/>
    <x v="1"/>
    <x v="1"/>
    <n v="0"/>
    <n v="43686.75"/>
    <n v="0"/>
    <n v="0.98640315166721082"/>
    <s v="Market Aligned"/>
  </r>
  <r>
    <n v="1860"/>
    <s v="Employee_1860"/>
    <x v="8"/>
    <x v="14"/>
    <x v="4"/>
    <s v="California"/>
    <n v="42880.480000000003"/>
    <x v="1"/>
    <x v="0"/>
    <x v="0"/>
    <n v="19232.25"/>
    <n v="62112.73"/>
    <n v="0.44850827229545936"/>
    <n v="0.96819838090502963"/>
    <s v="Market Aligned"/>
  </r>
  <r>
    <n v="1861"/>
    <s v="Employee_1861"/>
    <x v="8"/>
    <x v="14"/>
    <x v="7"/>
    <s v="California"/>
    <n v="39657.980000000003"/>
    <x v="0"/>
    <x v="0"/>
    <x v="1"/>
    <n v="0"/>
    <n v="39657.980000000003"/>
    <n v="0"/>
    <n v="0.89543755167768746"/>
    <s v="Below Market"/>
  </r>
  <r>
    <n v="1862"/>
    <s v="Employee_1862"/>
    <x v="8"/>
    <x v="14"/>
    <x v="7"/>
    <s v="California"/>
    <n v="45401.57"/>
    <x v="0"/>
    <x v="0"/>
    <x v="1"/>
    <n v="0"/>
    <n v="45401.57"/>
    <n v="0"/>
    <n v="1.0251220733663979"/>
    <s v="Market Aligned"/>
  </r>
  <r>
    <n v="1863"/>
    <s v="Employee_1863"/>
    <x v="8"/>
    <x v="14"/>
    <x v="2"/>
    <s v="California"/>
    <n v="45867.27"/>
    <x v="1"/>
    <x v="0"/>
    <x v="0"/>
    <n v="16060.59"/>
    <n v="61927.86"/>
    <n v="0.35015360626433623"/>
    <n v="1.035637113916025"/>
    <s v="Market Aligned"/>
  </r>
  <r>
    <n v="1864"/>
    <s v="Employee_1864"/>
    <x v="8"/>
    <x v="14"/>
    <x v="4"/>
    <s v="California"/>
    <n v="41351.019999999997"/>
    <x v="0"/>
    <x v="0"/>
    <x v="1"/>
    <n v="0"/>
    <n v="41351.019999999997"/>
    <n v="0"/>
    <n v="0.93366470274519997"/>
    <s v="Market Aligned"/>
  </r>
  <r>
    <n v="1865"/>
    <s v="Employee_1865"/>
    <x v="8"/>
    <x v="14"/>
    <x v="1"/>
    <s v="Colorado"/>
    <n v="41773.06"/>
    <x v="1"/>
    <x v="3"/>
    <x v="1"/>
    <n v="0"/>
    <n v="41773.06"/>
    <n v="0"/>
    <n v="0.9431939441314241"/>
    <s v="Market Aligned"/>
  </r>
  <r>
    <n v="1866"/>
    <s v="Employee_1866"/>
    <x v="8"/>
    <x v="14"/>
    <x v="4"/>
    <s v="California"/>
    <n v="43036"/>
    <x v="2"/>
    <x v="0"/>
    <x v="1"/>
    <n v="0"/>
    <n v="43036"/>
    <n v="0"/>
    <n v="0.97170986706839224"/>
    <s v="Market Aligned"/>
  </r>
  <r>
    <n v="1867"/>
    <s v="Employee_1867"/>
    <x v="8"/>
    <x v="14"/>
    <x v="4"/>
    <s v="California"/>
    <n v="43127.11"/>
    <x v="0"/>
    <x v="0"/>
    <x v="0"/>
    <n v="12472.26"/>
    <n v="55599.37"/>
    <n v="0.28919767635716837"/>
    <n v="0.97376703980722945"/>
    <s v="Market Aligned"/>
  </r>
  <r>
    <n v="1868"/>
    <s v="Employee_1868"/>
    <x v="8"/>
    <x v="14"/>
    <x v="4"/>
    <s v="California"/>
    <n v="43734.77"/>
    <x v="1"/>
    <x v="0"/>
    <x v="0"/>
    <n v="10373.49"/>
    <n v="54108.259999999995"/>
    <n v="0.23719091240219167"/>
    <n v="0.9874873952729506"/>
    <s v="Market Aligned"/>
  </r>
  <r>
    <n v="1869"/>
    <s v="Employee_1869"/>
    <x v="8"/>
    <x v="14"/>
    <x v="4"/>
    <s v="California"/>
    <n v="46269.13"/>
    <x v="0"/>
    <x v="0"/>
    <x v="0"/>
    <n v="1761.31"/>
    <n v="48030.439999999995"/>
    <n v="3.8066633195826247E-2"/>
    <n v="1.0447107110714322"/>
    <s v="Market Aligned"/>
  </r>
  <r>
    <n v="1870"/>
    <s v="Employee_1870"/>
    <x v="8"/>
    <x v="14"/>
    <x v="5"/>
    <s v="California"/>
    <n v="42168.22"/>
    <x v="0"/>
    <x v="4"/>
    <x v="1"/>
    <n v="0"/>
    <n v="42168.22"/>
    <n v="0"/>
    <n v="0.95211626198324006"/>
    <s v="Market Aligned"/>
  </r>
  <r>
    <n v="1871"/>
    <s v="Employee_1871"/>
    <x v="8"/>
    <x v="14"/>
    <x v="4"/>
    <s v="California"/>
    <n v="41003.19"/>
    <x v="0"/>
    <x v="0"/>
    <x v="0"/>
    <n v="19702.12"/>
    <n v="60705.31"/>
    <n v="0.48050212678574517"/>
    <n v="0.92581104898875433"/>
    <s v="Market Aligned"/>
  </r>
  <r>
    <n v="1872"/>
    <s v="Employee_1872"/>
    <x v="8"/>
    <x v="14"/>
    <x v="8"/>
    <s v="Texas"/>
    <n v="39913.78"/>
    <x v="1"/>
    <x v="0"/>
    <x v="1"/>
    <n v="0"/>
    <n v="39913.78"/>
    <n v="0"/>
    <n v="0.90121326001480273"/>
    <s v="Market Aligned"/>
  </r>
  <r>
    <n v="1873"/>
    <s v="Employee_1873"/>
    <x v="8"/>
    <x v="14"/>
    <x v="4"/>
    <s v="California"/>
    <n v="41129.51"/>
    <x v="1"/>
    <x v="0"/>
    <x v="0"/>
    <n v="8286.14"/>
    <n v="49415.65"/>
    <n v="0.20146459318382345"/>
    <n v="0.92866322833646509"/>
    <s v="Market Aligned"/>
  </r>
  <r>
    <n v="1874"/>
    <s v="Employee_1874"/>
    <x v="8"/>
    <x v="14"/>
    <x v="8"/>
    <s v="Texas"/>
    <n v="42437.89"/>
    <x v="1"/>
    <x v="0"/>
    <x v="1"/>
    <n v="0"/>
    <n v="42437.89"/>
    <n v="0"/>
    <n v="0.95820514105778998"/>
    <s v="Market Aligned"/>
  </r>
  <r>
    <n v="1875"/>
    <s v="Employee_1875"/>
    <x v="8"/>
    <x v="14"/>
    <x v="4"/>
    <s v="California"/>
    <n v="45864.800000000003"/>
    <x v="2"/>
    <x v="0"/>
    <x v="1"/>
    <n v="0"/>
    <n v="45864.800000000003"/>
    <n v="0"/>
    <n v="1.035581343784701"/>
    <s v="Market Aligned"/>
  </r>
  <r>
    <n v="1876"/>
    <s v="Employee_1876"/>
    <x v="8"/>
    <x v="14"/>
    <x v="4"/>
    <s v="California"/>
    <n v="41529.480000000003"/>
    <x v="0"/>
    <x v="2"/>
    <x v="1"/>
    <n v="0"/>
    <n v="41529.480000000003"/>
    <n v="0"/>
    <n v="0.93769415118085919"/>
    <s v="Market Aligned"/>
  </r>
  <r>
    <n v="1877"/>
    <s v="Employee_1877"/>
    <x v="8"/>
    <x v="14"/>
    <x v="0"/>
    <s v="New York"/>
    <n v="42919.6"/>
    <x v="0"/>
    <x v="4"/>
    <x v="0"/>
    <n v="3892.34"/>
    <n v="46811.94"/>
    <n v="9.0689102414747577E-2"/>
    <n v="0.96908167140599877"/>
    <s v="Market Aligned"/>
  </r>
  <r>
    <n v="1878"/>
    <s v="Employee_1878"/>
    <x v="8"/>
    <x v="14"/>
    <x v="2"/>
    <s v="California"/>
    <n v="42469.21"/>
    <x v="1"/>
    <x v="0"/>
    <x v="1"/>
    <n v="0"/>
    <n v="42469.21"/>
    <n v="0"/>
    <n v="0.95891231535457833"/>
    <s v="Market Aligned"/>
  </r>
  <r>
    <n v="1879"/>
    <s v="Employee_1879"/>
    <x v="8"/>
    <x v="14"/>
    <x v="3"/>
    <s v="Illinois"/>
    <n v="44728.24"/>
    <x v="1"/>
    <x v="2"/>
    <x v="0"/>
    <n v="13667.47"/>
    <n v="58395.71"/>
    <n v="0.30556690806524023"/>
    <n v="1.0099189549354759"/>
    <s v="Market Aligned"/>
  </r>
  <r>
    <n v="1880"/>
    <s v="Employee_1880"/>
    <x v="8"/>
    <x v="14"/>
    <x v="4"/>
    <s v="California"/>
    <n v="47238"/>
    <x v="0"/>
    <x v="3"/>
    <x v="1"/>
    <n v="0"/>
    <n v="47238"/>
    <n v="0"/>
    <n v="1.0665868273207713"/>
    <s v="Market Aligned"/>
  </r>
  <r>
    <n v="1881"/>
    <s v="Employee_1881"/>
    <x v="8"/>
    <x v="14"/>
    <x v="4"/>
    <s v="California"/>
    <n v="41504.620000000003"/>
    <x v="0"/>
    <x v="1"/>
    <x v="1"/>
    <n v="0"/>
    <n v="41504.620000000003"/>
    <n v="0"/>
    <n v="0.9371328372275336"/>
    <s v="Market Aligned"/>
  </r>
  <r>
    <n v="1882"/>
    <s v="Employee_1882"/>
    <x v="8"/>
    <x v="14"/>
    <x v="7"/>
    <s v="California"/>
    <n v="41582.300000000003"/>
    <x v="1"/>
    <x v="0"/>
    <x v="0"/>
    <n v="6401.48"/>
    <n v="47983.78"/>
    <n v="0.15394723235607455"/>
    <n v="0.93888677398917209"/>
    <s v="Market Aligned"/>
  </r>
  <r>
    <n v="1883"/>
    <s v="Employee_1883"/>
    <x v="8"/>
    <x v="14"/>
    <x v="4"/>
    <s v="California"/>
    <n v="44457.8"/>
    <x v="1"/>
    <x v="0"/>
    <x v="1"/>
    <n v="0"/>
    <n v="44457.8"/>
    <n v="0"/>
    <n v="1.0038126900305133"/>
    <s v="Market Aligned"/>
  </r>
  <r>
    <n v="1884"/>
    <s v="Employee_1884"/>
    <x v="8"/>
    <x v="14"/>
    <x v="0"/>
    <s v="New York"/>
    <n v="43778.55"/>
    <x v="0"/>
    <x v="0"/>
    <x v="1"/>
    <n v="0"/>
    <n v="43778.55"/>
    <n v="0"/>
    <n v="0.98847590391641793"/>
    <s v="Market Aligned"/>
  </r>
  <r>
    <n v="1885"/>
    <s v="Employee_1885"/>
    <x v="8"/>
    <x v="14"/>
    <x v="4"/>
    <s v="California"/>
    <n v="45962.58"/>
    <x v="0"/>
    <x v="2"/>
    <x v="0"/>
    <n v="12129.79"/>
    <n v="58092.37"/>
    <n v="0.26390576856216513"/>
    <n v="1.0377891184571137"/>
    <s v="Market Aligned"/>
  </r>
  <r>
    <n v="1886"/>
    <s v="Employee_1886"/>
    <x v="8"/>
    <x v="14"/>
    <x v="0"/>
    <s v="New York"/>
    <n v="43594.87"/>
    <x v="1"/>
    <x v="3"/>
    <x v="1"/>
    <n v="0"/>
    <n v="43594.87"/>
    <n v="0"/>
    <n v="0.98432859309796084"/>
    <s v="Market Aligned"/>
  </r>
  <r>
    <n v="1887"/>
    <s v="Employee_1887"/>
    <x v="8"/>
    <x v="14"/>
    <x v="3"/>
    <s v="Illinois"/>
    <n v="41826.33"/>
    <x v="1"/>
    <x v="0"/>
    <x v="0"/>
    <n v="12148.59"/>
    <n v="53974.92"/>
    <n v="0.29045316670145338"/>
    <n v="0.94439672748997827"/>
    <s v="Market Aligned"/>
  </r>
  <r>
    <n v="1888"/>
    <s v="Employee_1888"/>
    <x v="8"/>
    <x v="14"/>
    <x v="4"/>
    <s v="California"/>
    <n v="43607.48"/>
    <x v="0"/>
    <x v="0"/>
    <x v="1"/>
    <n v="0"/>
    <n v="43607.48"/>
    <n v="0"/>
    <n v="0.9846133142947201"/>
    <s v="Market Aligned"/>
  </r>
  <r>
    <n v="1889"/>
    <s v="Employee_1889"/>
    <x v="8"/>
    <x v="14"/>
    <x v="7"/>
    <s v="California"/>
    <n v="44578.82"/>
    <x v="1"/>
    <x v="1"/>
    <x v="1"/>
    <n v="0"/>
    <n v="44578.82"/>
    <n v="0"/>
    <n v="1.006545200675383"/>
    <s v="Market Aligned"/>
  </r>
  <r>
    <n v="1890"/>
    <s v="Employee_1890"/>
    <x v="8"/>
    <x v="14"/>
    <x v="4"/>
    <s v="California"/>
    <n v="44038.400000000001"/>
    <x v="0"/>
    <x v="3"/>
    <x v="0"/>
    <n v="9468.8700000000008"/>
    <n v="53507.270000000004"/>
    <n v="0.21501394237756141"/>
    <n v="0.99434305720570415"/>
    <s v="Market Aligned"/>
  </r>
  <r>
    <n v="1891"/>
    <s v="Employee_1891"/>
    <x v="8"/>
    <x v="14"/>
    <x v="1"/>
    <s v="Colorado"/>
    <n v="43451.14"/>
    <x v="0"/>
    <x v="4"/>
    <x v="1"/>
    <n v="0"/>
    <n v="43451.14"/>
    <n v="0"/>
    <n v="0.98108331335091781"/>
    <s v="Market Aligned"/>
  </r>
  <r>
    <n v="1892"/>
    <s v="Employee_1892"/>
    <x v="8"/>
    <x v="14"/>
    <x v="0"/>
    <s v="New York"/>
    <n v="44500.02"/>
    <x v="1"/>
    <x v="3"/>
    <x v="1"/>
    <n v="0"/>
    <n v="44500.02"/>
    <n v="0"/>
    <n v="1.0047659754331442"/>
    <s v="Market Aligned"/>
  </r>
  <r>
    <n v="1893"/>
    <s v="Employee_1893"/>
    <x v="8"/>
    <x v="14"/>
    <x v="4"/>
    <s v="California"/>
    <n v="44692.43"/>
    <x v="1"/>
    <x v="0"/>
    <x v="1"/>
    <n v="0"/>
    <n v="44692.43"/>
    <n v="0"/>
    <n v="1.0091104009262808"/>
    <s v="Market Aligned"/>
  </r>
  <r>
    <n v="1894"/>
    <s v="Employee_1894"/>
    <x v="8"/>
    <x v="14"/>
    <x v="5"/>
    <s v="California"/>
    <n v="45091.55"/>
    <x v="0"/>
    <x v="0"/>
    <x v="1"/>
    <n v="0"/>
    <n v="45091.55"/>
    <n v="0"/>
    <n v="1.0181221316202194"/>
    <s v="Market Aligned"/>
  </r>
  <r>
    <n v="1895"/>
    <s v="Employee_1895"/>
    <x v="8"/>
    <x v="14"/>
    <x v="1"/>
    <s v="Colorado"/>
    <n v="43716.33"/>
    <x v="1"/>
    <x v="2"/>
    <x v="1"/>
    <n v="0"/>
    <n v="43716.33"/>
    <n v="0"/>
    <n v="0.98707103850306643"/>
    <s v="Market Aligned"/>
  </r>
  <r>
    <n v="1896"/>
    <s v="Employee_1896"/>
    <x v="8"/>
    <x v="14"/>
    <x v="4"/>
    <s v="California"/>
    <n v="42186.65"/>
    <x v="1"/>
    <x v="0"/>
    <x v="1"/>
    <n v="0"/>
    <n v="42186.65"/>
    <n v="0"/>
    <n v="0.95253239296311898"/>
    <s v="Market Aligned"/>
  </r>
  <r>
    <n v="1897"/>
    <s v="Employee_1897"/>
    <x v="8"/>
    <x v="14"/>
    <x v="4"/>
    <s v="California"/>
    <n v="42775.09"/>
    <x v="1"/>
    <x v="0"/>
    <x v="1"/>
    <n v="0"/>
    <n v="42775.09"/>
    <n v="0"/>
    <n v="0.96581878003853772"/>
    <s v="Market Aligned"/>
  </r>
  <r>
    <n v="1898"/>
    <s v="Employee_1898"/>
    <x v="8"/>
    <x v="14"/>
    <x v="5"/>
    <s v="California"/>
    <n v="44762.2"/>
    <x v="1"/>
    <x v="2"/>
    <x v="1"/>
    <n v="0"/>
    <n v="44762.2"/>
    <n v="0"/>
    <n v="1.0106857377936793"/>
    <s v="Market Aligned"/>
  </r>
  <r>
    <n v="1899"/>
    <s v="Employee_1899"/>
    <x v="8"/>
    <x v="14"/>
    <x v="2"/>
    <s v="California"/>
    <n v="40968.25"/>
    <x v="1"/>
    <x v="0"/>
    <x v="1"/>
    <n v="0"/>
    <n v="40968.25"/>
    <n v="0"/>
    <n v="0.92502213871002548"/>
    <s v="Market Aligned"/>
  </r>
  <r>
    <n v="1900"/>
    <s v="Employee_1900"/>
    <x v="8"/>
    <x v="14"/>
    <x v="6"/>
    <s v="Washington"/>
    <n v="43191.26"/>
    <x v="1"/>
    <x v="3"/>
    <x v="1"/>
    <n v="0"/>
    <n v="43191.26"/>
    <n v="0"/>
    <n v="0.97521548269161551"/>
    <s v="Market Aligned"/>
  </r>
  <r>
    <n v="1901"/>
    <s v="Employee_1901"/>
    <x v="8"/>
    <x v="14"/>
    <x v="5"/>
    <s v="California"/>
    <n v="41762.49"/>
    <x v="0"/>
    <x v="0"/>
    <x v="1"/>
    <n v="0"/>
    <n v="41762.49"/>
    <n v="0"/>
    <n v="0.94295528409575835"/>
    <s v="Market Aligned"/>
  </r>
  <r>
    <n v="1902"/>
    <s v="Employee_1902"/>
    <x v="8"/>
    <x v="14"/>
    <x v="4"/>
    <s v="California"/>
    <n v="42553.9"/>
    <x v="0"/>
    <x v="4"/>
    <x v="1"/>
    <n v="0"/>
    <n v="42553.9"/>
    <n v="0"/>
    <n v="0.96082453090997433"/>
    <s v="Market Aligned"/>
  </r>
  <r>
    <n v="1903"/>
    <s v="Employee_1903"/>
    <x v="8"/>
    <x v="14"/>
    <x v="0"/>
    <s v="New York"/>
    <n v="44897.1"/>
    <x v="0"/>
    <x v="0"/>
    <x v="1"/>
    <n v="0"/>
    <n v="44897.1"/>
    <n v="0"/>
    <n v="1.0137316449659892"/>
    <s v="Market Aligned"/>
  </r>
  <r>
    <n v="1904"/>
    <s v="Employee_1904"/>
    <x v="8"/>
    <x v="14"/>
    <x v="4"/>
    <s v="California"/>
    <n v="42858.31"/>
    <x v="1"/>
    <x v="0"/>
    <x v="1"/>
    <n v="0"/>
    <n v="42858.31"/>
    <n v="0"/>
    <n v="0.96769780446314579"/>
    <s v="Market Aligned"/>
  </r>
  <r>
    <n v="1905"/>
    <s v="Employee_1905"/>
    <x v="8"/>
    <x v="14"/>
    <x v="7"/>
    <s v="California"/>
    <n v="42587.07"/>
    <x v="1"/>
    <x v="2"/>
    <x v="0"/>
    <n v="16886.25"/>
    <n v="59473.32"/>
    <n v="0.39651119459497919"/>
    <n v="0.96157347635775425"/>
    <s v="Market Aligned"/>
  </r>
  <r>
    <n v="1906"/>
    <s v="Employee_1906"/>
    <x v="8"/>
    <x v="14"/>
    <x v="4"/>
    <s v="California"/>
    <n v="39950.269999999997"/>
    <x v="0"/>
    <x v="0"/>
    <x v="1"/>
    <n v="0"/>
    <n v="39950.269999999997"/>
    <n v="0"/>
    <n v="0.90203716774436227"/>
    <s v="Market Aligned"/>
  </r>
  <r>
    <n v="1907"/>
    <s v="Employee_1907"/>
    <x v="8"/>
    <x v="14"/>
    <x v="2"/>
    <s v="California"/>
    <n v="43899.23"/>
    <x v="0"/>
    <x v="2"/>
    <x v="1"/>
    <n v="0"/>
    <n v="43899.23"/>
    <n v="0"/>
    <n v="0.99120073770110551"/>
    <s v="Market Aligned"/>
  </r>
  <r>
    <n v="1908"/>
    <s v="Employee_1908"/>
    <x v="8"/>
    <x v="14"/>
    <x v="4"/>
    <s v="California"/>
    <n v="43710.28"/>
    <x v="1"/>
    <x v="3"/>
    <x v="0"/>
    <n v="6034.37"/>
    <n v="49744.65"/>
    <n v="0.13805379421042374"/>
    <n v="0.98693443554982341"/>
    <s v="Market Aligned"/>
  </r>
  <r>
    <n v="1909"/>
    <s v="Employee_1909"/>
    <x v="8"/>
    <x v="14"/>
    <x v="4"/>
    <s v="California"/>
    <n v="46556.1"/>
    <x v="0"/>
    <x v="0"/>
    <x v="1"/>
    <n v="0"/>
    <n v="46556.1"/>
    <n v="0"/>
    <n v="1.0511902068552554"/>
    <s v="Market Aligned"/>
  </r>
  <r>
    <n v="1910"/>
    <s v="Employee_1910"/>
    <x v="8"/>
    <x v="14"/>
    <x v="4"/>
    <s v="California"/>
    <n v="41922.92"/>
    <x v="1"/>
    <x v="0"/>
    <x v="1"/>
    <n v="0"/>
    <n v="41922.92"/>
    <n v="0"/>
    <n v="0.94657763315175292"/>
    <s v="Market Aligned"/>
  </r>
  <r>
    <n v="1911"/>
    <s v="Employee_1911"/>
    <x v="8"/>
    <x v="14"/>
    <x v="4"/>
    <s v="California"/>
    <n v="42910.91"/>
    <x v="0"/>
    <x v="0"/>
    <x v="0"/>
    <n v="9524.02"/>
    <n v="52434.930000000008"/>
    <n v="0.2219486839127858"/>
    <n v="0.96888545989134089"/>
    <s v="Market Aligned"/>
  </r>
  <r>
    <n v="1912"/>
    <s v="Employee_1912"/>
    <x v="8"/>
    <x v="14"/>
    <x v="4"/>
    <s v="California"/>
    <n v="42967.59"/>
    <x v="1"/>
    <x v="0"/>
    <x v="0"/>
    <n v="11216.15"/>
    <n v="54183.74"/>
    <n v="0.26103744706184362"/>
    <n v="0.97016523764172258"/>
    <s v="Market Aligned"/>
  </r>
  <r>
    <n v="1913"/>
    <s v="Employee_1913"/>
    <x v="8"/>
    <x v="14"/>
    <x v="8"/>
    <s v="Texas"/>
    <n v="45457.72"/>
    <x v="1"/>
    <x v="1"/>
    <x v="0"/>
    <n v="13608.87"/>
    <n v="59066.590000000004"/>
    <n v="0.29937423170365784"/>
    <n v="1.0263898842464958"/>
    <s v="Market Aligned"/>
  </r>
  <r>
    <n v="1914"/>
    <s v="Employee_1914"/>
    <x v="8"/>
    <x v="14"/>
    <x v="4"/>
    <s v="California"/>
    <n v="42321.32"/>
    <x v="0"/>
    <x v="3"/>
    <x v="1"/>
    <n v="0"/>
    <n v="42321.32"/>
    <n v="0"/>
    <n v="0.95557310696530551"/>
    <s v="Market Aligned"/>
  </r>
  <r>
    <n v="1915"/>
    <s v="Employee_1915"/>
    <x v="8"/>
    <x v="14"/>
    <x v="4"/>
    <s v="California"/>
    <n v="43023.17"/>
    <x v="0"/>
    <x v="2"/>
    <x v="0"/>
    <n v="15895.47"/>
    <n v="58918.64"/>
    <n v="0.36946301260460351"/>
    <n v="0.97142017849151496"/>
    <s v="Market Aligned"/>
  </r>
  <r>
    <n v="1916"/>
    <s v="Employee_1916"/>
    <x v="8"/>
    <x v="14"/>
    <x v="5"/>
    <s v="California"/>
    <n v="43639.81"/>
    <x v="0"/>
    <x v="2"/>
    <x v="0"/>
    <n v="8501.34"/>
    <n v="52141.149999999994"/>
    <n v="0.19480698930632376"/>
    <n v="0.98534329338204973"/>
    <s v="Market Aligned"/>
  </r>
  <r>
    <n v="1917"/>
    <s v="Employee_1917"/>
    <x v="8"/>
    <x v="14"/>
    <x v="8"/>
    <s v="Texas"/>
    <n v="42849.89"/>
    <x v="1"/>
    <x v="0"/>
    <x v="1"/>
    <n v="0"/>
    <n v="42849.89"/>
    <n v="0"/>
    <n v="0.96750768927863251"/>
    <s v="Market Aligned"/>
  </r>
  <r>
    <n v="1918"/>
    <s v="Employee_1918"/>
    <x v="8"/>
    <x v="14"/>
    <x v="0"/>
    <s v="New York"/>
    <n v="41662.94"/>
    <x v="1"/>
    <x v="1"/>
    <x v="0"/>
    <n v="13274.89"/>
    <n v="54937.83"/>
    <n v="0.31862585789673026"/>
    <n v="0.94070754459239714"/>
    <s v="Market Aligned"/>
  </r>
  <r>
    <n v="1919"/>
    <s v="Employee_1919"/>
    <x v="8"/>
    <x v="14"/>
    <x v="4"/>
    <s v="California"/>
    <n v="42863.92"/>
    <x v="0"/>
    <x v="2"/>
    <x v="0"/>
    <n v="3861.61"/>
    <n v="46725.53"/>
    <n v="9.0089987103372723E-2"/>
    <n v="0.9678244726561529"/>
    <s v="Market Aligned"/>
  </r>
  <r>
    <n v="1920"/>
    <s v="Employee_1920"/>
    <x v="8"/>
    <x v="14"/>
    <x v="4"/>
    <s v="California"/>
    <n v="44513.06"/>
    <x v="1"/>
    <x v="2"/>
    <x v="0"/>
    <n v="18720.310000000001"/>
    <n v="63233.369999999995"/>
    <n v="0.42055769699948742"/>
    <n v="1.005060405600134"/>
    <s v="Market Aligned"/>
  </r>
  <r>
    <n v="1921"/>
    <s v="Employee_1921"/>
    <x v="8"/>
    <x v="14"/>
    <x v="6"/>
    <s v="Washington"/>
    <n v="40575.279999999999"/>
    <x v="1"/>
    <x v="1"/>
    <x v="1"/>
    <n v="0"/>
    <n v="40575.279999999999"/>
    <n v="0"/>
    <n v="0.91614926886938353"/>
    <s v="Market Aligned"/>
  </r>
  <r>
    <n v="1922"/>
    <s v="Employee_1922"/>
    <x v="8"/>
    <x v="14"/>
    <x v="4"/>
    <s v="California"/>
    <n v="42749.32"/>
    <x v="0"/>
    <x v="0"/>
    <x v="1"/>
    <n v="0"/>
    <n v="42749.32"/>
    <n v="0"/>
    <n v="0.96523691919472443"/>
    <s v="Market Aligned"/>
  </r>
  <r>
    <n v="1923"/>
    <s v="Employee_1923"/>
    <x v="8"/>
    <x v="14"/>
    <x v="0"/>
    <s v="New York"/>
    <n v="41187.269999999997"/>
    <x v="0"/>
    <x v="3"/>
    <x v="1"/>
    <n v="0"/>
    <n v="41187.269999999997"/>
    <n v="0"/>
    <n v="0.92996739140742579"/>
    <s v="Market Aligned"/>
  </r>
  <r>
    <n v="1924"/>
    <s v="Employee_1924"/>
    <x v="8"/>
    <x v="14"/>
    <x v="4"/>
    <s v="California"/>
    <n v="44740.71"/>
    <x v="1"/>
    <x v="0"/>
    <x v="1"/>
    <n v="0"/>
    <n v="44740.71"/>
    <n v="0"/>
    <n v="1.0102005150721602"/>
    <s v="Market Aligned"/>
  </r>
  <r>
    <n v="1925"/>
    <s v="Employee_1925"/>
    <x v="8"/>
    <x v="14"/>
    <x v="4"/>
    <s v="California"/>
    <n v="39644.019999999997"/>
    <x v="1"/>
    <x v="0"/>
    <x v="1"/>
    <n v="0"/>
    <n v="39644.019999999997"/>
    <n v="0"/>
    <n v="0.89512234883020447"/>
    <s v="Below Market"/>
  </r>
  <r>
    <n v="1926"/>
    <s v="Employee_1926"/>
    <x v="8"/>
    <x v="14"/>
    <x v="3"/>
    <s v="Illinois"/>
    <n v="41452.019999999997"/>
    <x v="1"/>
    <x v="0"/>
    <x v="1"/>
    <n v="0"/>
    <n v="41452.019999999997"/>
    <n v="0"/>
    <n v="0.9359451817993385"/>
    <s v="Market Aligned"/>
  </r>
  <r>
    <n v="1927"/>
    <s v="Employee_1927"/>
    <x v="8"/>
    <x v="14"/>
    <x v="4"/>
    <s v="California"/>
    <n v="43207.27"/>
    <x v="1"/>
    <x v="4"/>
    <x v="0"/>
    <n v="8278.1200000000008"/>
    <n v="51485.39"/>
    <n v="0.19159090588227401"/>
    <n v="0.97557697249019726"/>
    <s v="Market Aligned"/>
  </r>
  <r>
    <n v="1928"/>
    <s v="Employee_1928"/>
    <x v="8"/>
    <x v="14"/>
    <x v="0"/>
    <s v="New York"/>
    <n v="45435.360000000001"/>
    <x v="1"/>
    <x v="1"/>
    <x v="0"/>
    <n v="14860.91"/>
    <n v="60296.270000000004"/>
    <n v="0.32707807311309955"/>
    <n v="1.0258850177945102"/>
    <s v="Market Aligned"/>
  </r>
  <r>
    <n v="1929"/>
    <s v="Employee_1929"/>
    <x v="8"/>
    <x v="14"/>
    <x v="4"/>
    <s v="California"/>
    <n v="42376.72"/>
    <x v="0"/>
    <x v="2"/>
    <x v="1"/>
    <n v="0"/>
    <n v="42376.72"/>
    <n v="0"/>
    <n v="0.95682398359500132"/>
    <s v="Market Aligned"/>
  </r>
  <r>
    <n v="1930"/>
    <s v="Employee_1930"/>
    <x v="8"/>
    <x v="14"/>
    <x v="6"/>
    <s v="Washington"/>
    <n v="41459"/>
    <x v="1"/>
    <x v="2"/>
    <x v="1"/>
    <n v="0"/>
    <n v="41459"/>
    <n v="0"/>
    <n v="0.93610278322308005"/>
    <s v="Market Aligned"/>
  </r>
  <r>
    <n v="1931"/>
    <s v="Employee_1931"/>
    <x v="8"/>
    <x v="14"/>
    <x v="8"/>
    <s v="Texas"/>
    <n v="46027.17"/>
    <x v="1"/>
    <x v="0"/>
    <x v="0"/>
    <n v="1386.48"/>
    <n v="47413.65"/>
    <n v="3.0123077304122763E-2"/>
    <n v="1.0392474961017355"/>
    <s v="Market Aligned"/>
  </r>
  <r>
    <n v="1932"/>
    <s v="Employee_1932"/>
    <x v="8"/>
    <x v="14"/>
    <x v="2"/>
    <s v="California"/>
    <n v="39784.97"/>
    <x v="1"/>
    <x v="1"/>
    <x v="1"/>
    <n v="0"/>
    <n v="39784.97"/>
    <n v="0"/>
    <n v="0.89830485895575729"/>
    <s v="Below Market"/>
  </r>
  <r>
    <n v="1933"/>
    <s v="Employee_1933"/>
    <x v="8"/>
    <x v="14"/>
    <x v="6"/>
    <s v="Washington"/>
    <n v="38377.24"/>
    <x v="0"/>
    <x v="0"/>
    <x v="0"/>
    <n v="4898.5600000000004"/>
    <n v="43275.799999999996"/>
    <n v="0.12764232133420747"/>
    <n v="0.86651972253117815"/>
    <s v="Below Market"/>
  </r>
  <r>
    <n v="1934"/>
    <s v="Employee_1934"/>
    <x v="8"/>
    <x v="14"/>
    <x v="6"/>
    <s v="Washington"/>
    <n v="43325.03"/>
    <x v="0"/>
    <x v="0"/>
    <x v="1"/>
    <n v="0"/>
    <n v="43325.03"/>
    <n v="0"/>
    <n v="0.97823587559331959"/>
    <s v="Market Aligned"/>
  </r>
  <r>
    <n v="1935"/>
    <s v="Employee_1935"/>
    <x v="8"/>
    <x v="14"/>
    <x v="0"/>
    <s v="New York"/>
    <n v="41558.65"/>
    <x v="0"/>
    <x v="0"/>
    <x v="1"/>
    <n v="0"/>
    <n v="41558.65"/>
    <n v="0"/>
    <n v="0.93835278062649496"/>
    <s v="Market Aligned"/>
  </r>
  <r>
    <n v="1936"/>
    <s v="Employee_1936"/>
    <x v="8"/>
    <x v="14"/>
    <x v="5"/>
    <s v="California"/>
    <n v="40585.19"/>
    <x v="0"/>
    <x v="3"/>
    <x v="0"/>
    <n v="10254.57"/>
    <n v="50839.76"/>
    <n v="0.25266778349442243"/>
    <n v="0.91637302676469568"/>
    <s v="Market Aligned"/>
  </r>
  <r>
    <n v="1937"/>
    <s v="Employee_1937"/>
    <x v="8"/>
    <x v="14"/>
    <x v="4"/>
    <s v="California"/>
    <n v="43828.17"/>
    <x v="0"/>
    <x v="3"/>
    <x v="1"/>
    <n v="0"/>
    <n v="43828.17"/>
    <n v="0"/>
    <n v="0.98959627392301541"/>
    <s v="Market Aligned"/>
  </r>
  <r>
    <n v="1938"/>
    <s v="Employee_1938"/>
    <x v="8"/>
    <x v="14"/>
    <x v="0"/>
    <s v="New York"/>
    <n v="42957.13"/>
    <x v="1"/>
    <x v="0"/>
    <x v="0"/>
    <n v="17686.8"/>
    <n v="60643.929999999993"/>
    <n v="0.41173141688003834"/>
    <n v="0.96992906129611578"/>
    <s v="Market Aligned"/>
  </r>
  <r>
    <n v="1939"/>
    <s v="Employee_1939"/>
    <x v="8"/>
    <x v="14"/>
    <x v="4"/>
    <s v="California"/>
    <n v="41442.35"/>
    <x v="1"/>
    <x v="0"/>
    <x v="1"/>
    <n v="0"/>
    <n v="41442.35"/>
    <n v="0"/>
    <n v="0.93572684286415519"/>
    <s v="Market Aligned"/>
  </r>
  <r>
    <n v="1940"/>
    <s v="Employee_1940"/>
    <x v="8"/>
    <x v="14"/>
    <x v="6"/>
    <s v="Washington"/>
    <n v="40099.43"/>
    <x v="0"/>
    <x v="1"/>
    <x v="0"/>
    <n v="11017.85"/>
    <n v="51117.279999999999"/>
    <n v="0.27476325723333223"/>
    <n v="0.90540505146431594"/>
    <s v="Market Aligned"/>
  </r>
  <r>
    <n v="1941"/>
    <s v="Employee_1941"/>
    <x v="8"/>
    <x v="14"/>
    <x v="6"/>
    <s v="Washington"/>
    <n v="44135.86"/>
    <x v="1"/>
    <x v="0"/>
    <x v="1"/>
    <n v="0"/>
    <n v="44135.86"/>
    <n v="0"/>
    <n v="0.99654360659794516"/>
    <s v="Market Aligned"/>
  </r>
  <r>
    <n v="1942"/>
    <s v="Employee_1942"/>
    <x v="8"/>
    <x v="14"/>
    <x v="1"/>
    <s v="Colorado"/>
    <n v="43719.13"/>
    <x v="0"/>
    <x v="2"/>
    <x v="0"/>
    <n v="18667.54"/>
    <n v="62386.67"/>
    <n v="0.42698791124160068"/>
    <n v="0.98713425970456725"/>
    <s v="Market Aligned"/>
  </r>
  <r>
    <n v="1943"/>
    <s v="Employee_1943"/>
    <x v="8"/>
    <x v="14"/>
    <x v="8"/>
    <s v="Texas"/>
    <n v="42314.05"/>
    <x v="0"/>
    <x v="4"/>
    <x v="1"/>
    <n v="0"/>
    <n v="42314.05"/>
    <n v="0"/>
    <n v="0.95540895763140865"/>
    <s v="Market Aligned"/>
  </r>
  <r>
    <n v="1944"/>
    <s v="Employee_1944"/>
    <x v="8"/>
    <x v="14"/>
    <x v="0"/>
    <s v="New York"/>
    <n v="45962.44"/>
    <x v="0"/>
    <x v="0"/>
    <x v="1"/>
    <n v="0"/>
    <n v="45962.44"/>
    <n v="0"/>
    <n v="1.0377859573970387"/>
    <s v="Market Aligned"/>
  </r>
  <r>
    <n v="1945"/>
    <s v="Employee_1945"/>
    <x v="8"/>
    <x v="14"/>
    <x v="6"/>
    <s v="Washington"/>
    <n v="40493.589999999997"/>
    <x v="1"/>
    <x v="0"/>
    <x v="1"/>
    <n v="0"/>
    <n v="40493.589999999997"/>
    <n v="0"/>
    <n v="0.91430479031559564"/>
    <s v="Market Aligned"/>
  </r>
  <r>
    <n v="1946"/>
    <s v="Employee_1946"/>
    <x v="8"/>
    <x v="14"/>
    <x v="6"/>
    <s v="Washington"/>
    <n v="39639.64"/>
    <x v="0"/>
    <x v="2"/>
    <x v="0"/>
    <n v="10192.14"/>
    <n v="49831.78"/>
    <n v="0.25711989311709188"/>
    <n v="0.89502345280785667"/>
    <s v="Below Market"/>
  </r>
  <r>
    <n v="1947"/>
    <s v="Employee_1947"/>
    <x v="8"/>
    <x v="14"/>
    <x v="2"/>
    <s v="California"/>
    <n v="41202.67"/>
    <x v="0"/>
    <x v="3"/>
    <x v="1"/>
    <n v="0"/>
    <n v="41202.67"/>
    <n v="0"/>
    <n v="0.93031510801568063"/>
    <s v="Market Aligned"/>
  </r>
  <r>
    <n v="1948"/>
    <s v="Employee_1948"/>
    <x v="8"/>
    <x v="14"/>
    <x v="6"/>
    <s v="Washington"/>
    <n v="42414.53"/>
    <x v="0"/>
    <x v="0"/>
    <x v="0"/>
    <n v="10318.530000000001"/>
    <n v="52733.06"/>
    <n v="0.24327818792286512"/>
    <n v="0.95767769560526839"/>
    <s v="Market Aligned"/>
  </r>
  <r>
    <n v="1949"/>
    <s v="Employee_1949"/>
    <x v="8"/>
    <x v="14"/>
    <x v="7"/>
    <s v="California"/>
    <n v="42956.26"/>
    <x v="1"/>
    <x v="4"/>
    <x v="0"/>
    <n v="3275.19"/>
    <n v="46231.450000000004"/>
    <n v="7.6244766187745394E-2"/>
    <n v="0.96990941756564952"/>
    <s v="Market Aligned"/>
  </r>
  <r>
    <n v="1950"/>
    <s v="Employee_1950"/>
    <x v="8"/>
    <x v="14"/>
    <x v="6"/>
    <s v="Washington"/>
    <n v="42047.68"/>
    <x v="0"/>
    <x v="0"/>
    <x v="1"/>
    <n v="0"/>
    <n v="42047.68"/>
    <n v="0"/>
    <n v="0.94939458925862752"/>
    <s v="Market Aligned"/>
  </r>
  <r>
    <n v="1951"/>
    <s v="Employee_1951"/>
    <x v="8"/>
    <x v="14"/>
    <x v="0"/>
    <s v="New York"/>
    <n v="43160.1"/>
    <x v="1"/>
    <x v="0"/>
    <x v="0"/>
    <n v="16250.47"/>
    <n v="59410.57"/>
    <n v="0.37651604143641926"/>
    <n v="0.97451192103491291"/>
    <s v="Market Aligned"/>
  </r>
  <r>
    <n v="1952"/>
    <s v="Employee_1952"/>
    <x v="8"/>
    <x v="14"/>
    <x v="8"/>
    <s v="Texas"/>
    <n v="40153.360000000001"/>
    <x v="1"/>
    <x v="2"/>
    <x v="0"/>
    <n v="5692.34"/>
    <n v="45845.7"/>
    <n v="0.14176497309316083"/>
    <n v="0.90662273696322371"/>
    <s v="Market Aligned"/>
  </r>
  <r>
    <n v="1953"/>
    <s v="Employee_1953"/>
    <x v="8"/>
    <x v="14"/>
    <x v="7"/>
    <s v="California"/>
    <n v="45207.06"/>
    <x v="1"/>
    <x v="1"/>
    <x v="1"/>
    <n v="0"/>
    <n v="45207.06"/>
    <n v="0"/>
    <n v="1.0207302319721356"/>
    <s v="Market Aligned"/>
  </r>
  <r>
    <n v="1954"/>
    <s v="Employee_1954"/>
    <x v="8"/>
    <x v="14"/>
    <x v="5"/>
    <s v="California"/>
    <n v="42345.97"/>
    <x v="1"/>
    <x v="0"/>
    <x v="1"/>
    <n v="0"/>
    <n v="42345.97"/>
    <n v="0"/>
    <n v="0.95612967932851856"/>
    <s v="Market Aligned"/>
  </r>
  <r>
    <n v="1955"/>
    <s v="Employee_1955"/>
    <x v="8"/>
    <x v="14"/>
    <x v="6"/>
    <s v="Washington"/>
    <n v="44594.93"/>
    <x v="0"/>
    <x v="3"/>
    <x v="1"/>
    <n v="0"/>
    <n v="44594.93"/>
    <n v="0"/>
    <n v="1.0069089483740183"/>
    <s v="Market Aligned"/>
  </r>
  <r>
    <n v="1956"/>
    <s v="Employee_1956"/>
    <x v="8"/>
    <x v="14"/>
    <x v="6"/>
    <s v="Washington"/>
    <n v="43142.61"/>
    <x v="0"/>
    <x v="0"/>
    <x v="1"/>
    <n v="0"/>
    <n v="43142.61"/>
    <n v="0"/>
    <n v="0.97411701431553788"/>
    <s v="Market Aligned"/>
  </r>
  <r>
    <n v="1957"/>
    <s v="Employee_1957"/>
    <x v="8"/>
    <x v="14"/>
    <x v="3"/>
    <s v="Illinois"/>
    <n v="43356.41"/>
    <x v="1"/>
    <x v="0"/>
    <x v="1"/>
    <n v="0"/>
    <n v="43356.41"/>
    <n v="0"/>
    <n v="0.97894440463014021"/>
    <s v="Market Aligned"/>
  </r>
  <r>
    <n v="1958"/>
    <s v="Employee_1958"/>
    <x v="8"/>
    <x v="14"/>
    <x v="6"/>
    <s v="Washington"/>
    <n v="43568.31"/>
    <x v="0"/>
    <x v="0"/>
    <x v="0"/>
    <n v="18092.64"/>
    <n v="61660.95"/>
    <n v="0.41527064051830331"/>
    <n v="0.98372889484372383"/>
    <s v="Market Aligned"/>
  </r>
  <r>
    <n v="1959"/>
    <s v="Employee_1959"/>
    <x v="8"/>
    <x v="14"/>
    <x v="7"/>
    <s v="California"/>
    <n v="43339.45"/>
    <x v="1"/>
    <x v="1"/>
    <x v="1"/>
    <n v="0"/>
    <n v="43339.45"/>
    <n v="0"/>
    <n v="0.97856146478104911"/>
    <s v="Market Aligned"/>
  </r>
  <r>
    <n v="1960"/>
    <s v="Employee_1960"/>
    <x v="8"/>
    <x v="14"/>
    <x v="6"/>
    <s v="Washington"/>
    <n v="43705.11"/>
    <x v="1"/>
    <x v="0"/>
    <x v="1"/>
    <n v="0"/>
    <n v="43705.11"/>
    <n v="0"/>
    <n v="0.98681770211705222"/>
    <s v="Market Aligned"/>
  </r>
  <r>
    <n v="1961"/>
    <s v="Employee_1961"/>
    <x v="8"/>
    <x v="14"/>
    <x v="1"/>
    <s v="Colorado"/>
    <n v="44992.160000000003"/>
    <x v="1"/>
    <x v="0"/>
    <x v="1"/>
    <n v="0"/>
    <n v="44992.160000000003"/>
    <n v="0"/>
    <n v="1.0158780047569438"/>
    <s v="Market Aligned"/>
  </r>
  <r>
    <n v="1962"/>
    <s v="Employee_1962"/>
    <x v="8"/>
    <x v="14"/>
    <x v="1"/>
    <s v="Colorado"/>
    <n v="42868.480000000003"/>
    <x v="1"/>
    <x v="0"/>
    <x v="0"/>
    <n v="18305.66"/>
    <n v="61174.14"/>
    <n v="0.4270191058791914"/>
    <n v="0.96792743289859728"/>
    <s v="Market Aligned"/>
  </r>
  <r>
    <n v="1963"/>
    <s v="Employee_1963"/>
    <x v="8"/>
    <x v="14"/>
    <x v="5"/>
    <s v="California"/>
    <n v="43829.38"/>
    <x v="2"/>
    <x v="1"/>
    <x v="1"/>
    <n v="0"/>
    <n v="43829.38"/>
    <n v="0"/>
    <n v="0.989623594513664"/>
    <s v="Market Aligned"/>
  </r>
  <r>
    <n v="1964"/>
    <s v="Employee_1964"/>
    <x v="8"/>
    <x v="14"/>
    <x v="6"/>
    <s v="Washington"/>
    <n v="42331.75"/>
    <x v="1"/>
    <x v="2"/>
    <x v="0"/>
    <n v="18922.89"/>
    <n v="61254.64"/>
    <n v="0.44701412060687307"/>
    <n v="0.95580860594089623"/>
    <s v="Market Aligned"/>
  </r>
  <r>
    <n v="1965"/>
    <s v="Employee_1965"/>
    <x v="8"/>
    <x v="14"/>
    <x v="6"/>
    <s v="Washington"/>
    <n v="45200.22"/>
    <x v="0"/>
    <x v="3"/>
    <x v="0"/>
    <n v="10884.38"/>
    <n v="56084.6"/>
    <n v="0.2408036952032534"/>
    <n v="1.0205757916084692"/>
    <s v="Market Aligned"/>
  </r>
  <r>
    <n v="1966"/>
    <s v="Employee_1966"/>
    <x v="8"/>
    <x v="14"/>
    <x v="6"/>
    <s v="Washington"/>
    <n v="41231.760000000002"/>
    <x v="1"/>
    <x v="0"/>
    <x v="0"/>
    <n v="13864.78"/>
    <n v="55096.54"/>
    <n v="0.33626456886633022"/>
    <n v="0.93097193114127363"/>
    <s v="Market Aligned"/>
  </r>
  <r>
    <n v="1967"/>
    <s v="Employee_1967"/>
    <x v="8"/>
    <x v="14"/>
    <x v="6"/>
    <s v="Washington"/>
    <n v="45876.76"/>
    <x v="0"/>
    <x v="2"/>
    <x v="1"/>
    <n v="0"/>
    <n v="45876.76"/>
    <n v="0"/>
    <n v="1.035851388631112"/>
    <s v="Market Aligned"/>
  </r>
  <r>
    <n v="1968"/>
    <s v="Employee_1968"/>
    <x v="8"/>
    <x v="14"/>
    <x v="2"/>
    <s v="California"/>
    <n v="42424.7"/>
    <x v="0"/>
    <x v="0"/>
    <x v="1"/>
    <n v="0"/>
    <n v="42424.7"/>
    <n v="0"/>
    <n v="0.95790732404071977"/>
    <s v="Market Aligned"/>
  </r>
  <r>
    <n v="1969"/>
    <s v="Employee_1969"/>
    <x v="8"/>
    <x v="14"/>
    <x v="5"/>
    <s v="California"/>
    <n v="39817.300000000003"/>
    <x v="1"/>
    <x v="1"/>
    <x v="1"/>
    <n v="0"/>
    <n v="39817.300000000003"/>
    <n v="0"/>
    <n v="0.89903483804308704"/>
    <s v="Below Market"/>
  </r>
  <r>
    <n v="1970"/>
    <s v="Employee_1970"/>
    <x v="8"/>
    <x v="14"/>
    <x v="3"/>
    <s v="Illinois"/>
    <n v="42740.2"/>
    <x v="0"/>
    <x v="1"/>
    <x v="1"/>
    <n v="0"/>
    <n v="42740.2"/>
    <n v="0"/>
    <n v="0.96503099870983577"/>
    <s v="Market Aligned"/>
  </r>
  <r>
    <n v="1971"/>
    <s v="Employee_1971"/>
    <x v="8"/>
    <x v="14"/>
    <x v="5"/>
    <s v="California"/>
    <n v="41223.03"/>
    <x v="0"/>
    <x v="0"/>
    <x v="0"/>
    <n v="15791.8"/>
    <n v="57014.83"/>
    <n v="0.38308198111589564"/>
    <n v="0.9307748164665941"/>
    <s v="Market Aligned"/>
  </r>
  <r>
    <n v="1972"/>
    <s v="Employee_1972"/>
    <x v="8"/>
    <x v="14"/>
    <x v="6"/>
    <s v="Washington"/>
    <n v="44076.21"/>
    <x v="0"/>
    <x v="2"/>
    <x v="0"/>
    <n v="3489.28"/>
    <n v="47565.49"/>
    <n v="7.9164701320735165E-2"/>
    <n v="0.99519676921597122"/>
    <s v="Market Aligned"/>
  </r>
  <r>
    <n v="1973"/>
    <s v="Employee_1973"/>
    <x v="8"/>
    <x v="14"/>
    <x v="3"/>
    <s v="Illinois"/>
    <n v="41276.33"/>
    <x v="1"/>
    <x v="0"/>
    <x v="0"/>
    <n v="12418.19"/>
    <n v="53694.520000000004"/>
    <n v="0.30085499364890239"/>
    <n v="0.93197827719516424"/>
    <s v="Market Aligned"/>
  </r>
  <r>
    <n v="1974"/>
    <s v="Employee_1974"/>
    <x v="8"/>
    <x v="14"/>
    <x v="0"/>
    <s v="New York"/>
    <n v="41663.410000000003"/>
    <x v="1"/>
    <x v="0"/>
    <x v="1"/>
    <n v="0"/>
    <n v="41663.410000000003"/>
    <n v="0"/>
    <n v="0.94071815672264902"/>
    <s v="Market Aligned"/>
  </r>
  <r>
    <n v="1975"/>
    <s v="Employee_1975"/>
    <x v="8"/>
    <x v="14"/>
    <x v="6"/>
    <s v="Washington"/>
    <n v="38957.11"/>
    <x v="1"/>
    <x v="0"/>
    <x v="1"/>
    <n v="0"/>
    <n v="38957.11"/>
    <n v="0"/>
    <n v="0.87961260757200332"/>
    <s v="Below Market"/>
  </r>
  <r>
    <n v="1976"/>
    <s v="Employee_1976"/>
    <x v="8"/>
    <x v="14"/>
    <x v="8"/>
    <s v="Texas"/>
    <n v="41651.93"/>
    <x v="0"/>
    <x v="0"/>
    <x v="1"/>
    <n v="0"/>
    <n v="41651.93"/>
    <n v="0"/>
    <n v="0.94045894979649547"/>
    <s v="Market Aligned"/>
  </r>
  <r>
    <n v="1977"/>
    <s v="Employee_1977"/>
    <x v="8"/>
    <x v="14"/>
    <x v="6"/>
    <s v="Washington"/>
    <n v="37955.230000000003"/>
    <x v="1"/>
    <x v="0"/>
    <x v="0"/>
    <n v="1651.66"/>
    <n v="39606.890000000007"/>
    <n v="4.3516005567612155E-2"/>
    <n v="0.8569911585149701"/>
    <s v="Below Market"/>
  </r>
  <r>
    <n v="1978"/>
    <s v="Employee_1978"/>
    <x v="8"/>
    <x v="14"/>
    <x v="0"/>
    <s v="New York"/>
    <n v="39530.18"/>
    <x v="1"/>
    <x v="2"/>
    <x v="0"/>
    <n v="10453.76"/>
    <n v="49983.94"/>
    <n v="0.26445009863349977"/>
    <n v="0.89255195540918342"/>
    <s v="Below Market"/>
  </r>
  <r>
    <n v="1979"/>
    <s v="Employee_1979"/>
    <x v="8"/>
    <x v="14"/>
    <x v="6"/>
    <s v="Washington"/>
    <n v="43925.78"/>
    <x v="0"/>
    <x v="0"/>
    <x v="0"/>
    <n v="3942.01"/>
    <n v="47867.79"/>
    <n v="8.9742515670751893E-2"/>
    <n v="0.99180021016533693"/>
    <s v="Market Aligned"/>
  </r>
  <r>
    <n v="1980"/>
    <s v="Employee_1980"/>
    <x v="8"/>
    <x v="14"/>
    <x v="6"/>
    <s v="Washington"/>
    <n v="43973.38"/>
    <x v="0"/>
    <x v="3"/>
    <x v="1"/>
    <n v="0"/>
    <n v="43973.38"/>
    <n v="0"/>
    <n v="0.99287497059085172"/>
    <s v="Market Aligned"/>
  </r>
  <r>
    <n v="1981"/>
    <s v="Employee_1981"/>
    <x v="8"/>
    <x v="14"/>
    <x v="6"/>
    <s v="Washington"/>
    <n v="43297.73"/>
    <x v="0"/>
    <x v="0"/>
    <x v="1"/>
    <n v="0"/>
    <n v="43297.73"/>
    <n v="0"/>
    <n v="0.97761946887868623"/>
    <s v="Market Aligned"/>
  </r>
  <r>
    <n v="1982"/>
    <s v="Employee_1982"/>
    <x v="8"/>
    <x v="14"/>
    <x v="6"/>
    <s v="Washington"/>
    <n v="40686.92"/>
    <x v="2"/>
    <x v="0"/>
    <x v="1"/>
    <n v="0"/>
    <n v="40686.92"/>
    <n v="0"/>
    <n v="0.91866998848922543"/>
    <s v="Market Aligned"/>
  </r>
  <r>
    <n v="1983"/>
    <s v="Employee_1983"/>
    <x v="8"/>
    <x v="14"/>
    <x v="4"/>
    <s v="California"/>
    <n v="42410.54"/>
    <x v="1"/>
    <x v="3"/>
    <x v="1"/>
    <n v="0"/>
    <n v="42410.54"/>
    <n v="0"/>
    <n v="0.9575876053931297"/>
    <s v="Market Aligned"/>
  </r>
  <r>
    <n v="1984"/>
    <s v="Employee_1984"/>
    <x v="8"/>
    <x v="14"/>
    <x v="6"/>
    <s v="Washington"/>
    <n v="42493.25"/>
    <x v="1"/>
    <x v="0"/>
    <x v="1"/>
    <n v="0"/>
    <n v="42493.25"/>
    <n v="0"/>
    <n v="0.95945511452746435"/>
    <s v="Market Aligned"/>
  </r>
  <r>
    <n v="1985"/>
    <s v="Employee_1985"/>
    <x v="8"/>
    <x v="14"/>
    <x v="6"/>
    <s v="Washington"/>
    <n v="40328.07"/>
    <x v="0"/>
    <x v="0"/>
    <x v="1"/>
    <n v="0"/>
    <n v="40328.07"/>
    <n v="0"/>
    <n v="0.91056751414687276"/>
    <s v="Market Aligned"/>
  </r>
  <r>
    <n v="1986"/>
    <s v="Employee_1986"/>
    <x v="8"/>
    <x v="14"/>
    <x v="4"/>
    <s v="California"/>
    <n v="45318.87"/>
    <x v="1"/>
    <x v="2"/>
    <x v="0"/>
    <n v="4475.54"/>
    <n v="49794.41"/>
    <n v="9.8756654788612327E-2"/>
    <n v="1.0232547900220688"/>
    <s v="Market Aligned"/>
  </r>
  <r>
    <n v="1987"/>
    <s v="Employee_1987"/>
    <x v="8"/>
    <x v="14"/>
    <x v="6"/>
    <s v="Washington"/>
    <n v="44145.05"/>
    <x v="1"/>
    <x v="0"/>
    <x v="1"/>
    <n v="0"/>
    <n v="44145.05"/>
    <n v="0"/>
    <n v="0.99675110761287133"/>
    <s v="Market Aligned"/>
  </r>
  <r>
    <n v="1988"/>
    <s v="Employee_1988"/>
    <x v="8"/>
    <x v="14"/>
    <x v="6"/>
    <s v="Washington"/>
    <n v="42085.69"/>
    <x v="1"/>
    <x v="0"/>
    <x v="1"/>
    <n v="0"/>
    <n v="42085.69"/>
    <n v="0"/>
    <n v="0.95025281706900189"/>
    <s v="Market Aligned"/>
  </r>
  <r>
    <n v="1989"/>
    <s v="Employee_1989"/>
    <x v="8"/>
    <x v="14"/>
    <x v="6"/>
    <s v="Washington"/>
    <n v="42550.41"/>
    <x v="2"/>
    <x v="0"/>
    <x v="0"/>
    <n v="7935.9"/>
    <n v="50486.310000000005"/>
    <n v="0.18650584095429396"/>
    <n v="0.96074573019810361"/>
    <s v="Market Aligned"/>
  </r>
  <r>
    <n v="1990"/>
    <s v="Employee_1990"/>
    <x v="8"/>
    <x v="14"/>
    <x v="3"/>
    <s v="Illinois"/>
    <n v="42890.720000000001"/>
    <x v="0"/>
    <x v="1"/>
    <x v="1"/>
    <n v="0"/>
    <n v="42890.720000000001"/>
    <n v="0"/>
    <n v="0.96842958987051841"/>
    <s v="Market Aligned"/>
  </r>
  <r>
    <n v="1991"/>
    <s v="Employee_1991"/>
    <x v="8"/>
    <x v="14"/>
    <x v="6"/>
    <s v="Washington"/>
    <n v="38671.75"/>
    <x v="0"/>
    <x v="2"/>
    <x v="1"/>
    <n v="0"/>
    <n v="38671.75"/>
    <n v="0"/>
    <n v="0.87316946397904305"/>
    <s v="Below Market"/>
  </r>
  <r>
    <n v="1992"/>
    <s v="Employee_1992"/>
    <x v="8"/>
    <x v="14"/>
    <x v="7"/>
    <s v="California"/>
    <n v="42036.54"/>
    <x v="1"/>
    <x v="2"/>
    <x v="1"/>
    <n v="0"/>
    <n v="42036.54"/>
    <n v="0"/>
    <n v="0.94914305919265618"/>
    <s v="Market Aligned"/>
  </r>
  <r>
    <n v="1993"/>
    <s v="Employee_1993"/>
    <x v="8"/>
    <x v="14"/>
    <x v="0"/>
    <s v="New York"/>
    <n v="41221.279999999999"/>
    <x v="1"/>
    <x v="2"/>
    <x v="1"/>
    <n v="0"/>
    <n v="41221.279999999999"/>
    <n v="0"/>
    <n v="0.93073530321565601"/>
    <s v="Market Aligned"/>
  </r>
  <r>
    <n v="1994"/>
    <s v="Employee_1994"/>
    <x v="8"/>
    <x v="14"/>
    <x v="6"/>
    <s v="Washington"/>
    <n v="40621.96"/>
    <x v="1"/>
    <x v="0"/>
    <x v="1"/>
    <n v="0"/>
    <n v="40621.96"/>
    <n v="0"/>
    <n v="0.91720325661440527"/>
    <s v="Market Aligned"/>
  </r>
  <r>
    <n v="1995"/>
    <s v="Employee_1995"/>
    <x v="8"/>
    <x v="14"/>
    <x v="6"/>
    <s v="Washington"/>
    <n v="41972.94"/>
    <x v="0"/>
    <x v="0"/>
    <x v="1"/>
    <n v="0"/>
    <n v="41972.94"/>
    <n v="0"/>
    <n v="0.94770703475856499"/>
    <s v="Market Aligned"/>
  </r>
  <r>
    <n v="1996"/>
    <s v="Employee_1996"/>
    <x v="8"/>
    <x v="14"/>
    <x v="6"/>
    <s v="Washington"/>
    <n v="45870.66"/>
    <x v="1"/>
    <x v="3"/>
    <x v="0"/>
    <n v="9216.31"/>
    <n v="55086.97"/>
    <n v="0.20091949843320325"/>
    <n v="1.0357136567278422"/>
    <s v="Market Aligned"/>
  </r>
  <r>
    <n v="1997"/>
    <s v="Employee_1997"/>
    <x v="8"/>
    <x v="14"/>
    <x v="8"/>
    <s v="Texas"/>
    <n v="43701.58"/>
    <x v="0"/>
    <x v="0"/>
    <x v="0"/>
    <n v="12840.28"/>
    <n v="56541.86"/>
    <n v="0.29381729447768251"/>
    <n v="0.98673799824516006"/>
    <s v="Market Aligned"/>
  </r>
  <r>
    <n v="1998"/>
    <s v="Employee_1998"/>
    <x v="8"/>
    <x v="14"/>
    <x v="3"/>
    <s v="Illinois"/>
    <n v="41429.040000000001"/>
    <x v="0"/>
    <x v="0"/>
    <x v="0"/>
    <n v="2414.14"/>
    <n v="43843.18"/>
    <n v="5.8271685754726632E-2"/>
    <n v="0.93542631636702067"/>
    <s v="Market Aligned"/>
  </r>
  <r>
    <n v="1999"/>
    <s v="Employee_1999"/>
    <x v="8"/>
    <x v="14"/>
    <x v="4"/>
    <s v="California"/>
    <n v="43573.59"/>
    <x v="1"/>
    <x v="0"/>
    <x v="0"/>
    <n v="10570.14"/>
    <n v="54143.729999999996"/>
    <n v="0.24258134342384918"/>
    <n v="0.98384811196655408"/>
    <s v="Market Aligned"/>
  </r>
  <r>
    <n v="2000"/>
    <s v="Employee_2000"/>
    <x v="8"/>
    <x v="14"/>
    <x v="6"/>
    <s v="Washington"/>
    <n v="45123.79"/>
    <x v="1"/>
    <x v="0"/>
    <x v="1"/>
    <n v="0"/>
    <n v="45123.79"/>
    <n v="0"/>
    <n v="1.0188500785975008"/>
    <s v="Market Aligned"/>
  </r>
  <r>
    <n v="2001"/>
    <s v="Employee_2001"/>
    <x v="8"/>
    <x v="14"/>
    <x v="6"/>
    <s v="Washington"/>
    <n v="44233.69"/>
    <x v="0"/>
    <x v="4"/>
    <x v="1"/>
    <n v="0"/>
    <n v="44233.69"/>
    <n v="0"/>
    <n v="0.99875251022038458"/>
    <s v="Market Aligned"/>
  </r>
  <r>
    <n v="2002"/>
    <s v="Employee_2002"/>
    <x v="8"/>
    <x v="14"/>
    <x v="6"/>
    <s v="Washington"/>
    <n v="42611.81"/>
    <x v="0"/>
    <x v="0"/>
    <x v="0"/>
    <n v="4469.88"/>
    <n v="47081.689999999995"/>
    <n v="0.10489767977469158"/>
    <n v="0.96213208083101553"/>
    <s v="Market Aligned"/>
  </r>
  <r>
    <n v="2003"/>
    <s v="Employee_2003"/>
    <x v="8"/>
    <x v="14"/>
    <x v="5"/>
    <s v="California"/>
    <n v="41286.99"/>
    <x v="0"/>
    <x v="0"/>
    <x v="1"/>
    <n v="0"/>
    <n v="41286.99"/>
    <n v="0"/>
    <n v="0.93221896934087822"/>
    <s v="Market Aligned"/>
  </r>
  <r>
    <n v="2004"/>
    <s v="Employee_2004"/>
    <x v="8"/>
    <x v="14"/>
    <x v="6"/>
    <s v="Washington"/>
    <n v="43809.17"/>
    <x v="0"/>
    <x v="0"/>
    <x v="0"/>
    <n v="11905.53"/>
    <n v="55714.7"/>
    <n v="0.27175885779164499"/>
    <n v="0.98916727291283102"/>
    <s v="Market Aligned"/>
  </r>
  <r>
    <n v="2005"/>
    <s v="Employee_2005"/>
    <x v="8"/>
    <x v="14"/>
    <x v="6"/>
    <s v="Washington"/>
    <n v="43237.79"/>
    <x v="1"/>
    <x v="4"/>
    <x v="0"/>
    <n v="13110.69"/>
    <n v="56348.480000000003"/>
    <n v="0.30322294455845222"/>
    <n v="0.97626608358655675"/>
    <s v="Market Aligned"/>
  </r>
  <r>
    <n v="2006"/>
    <s v="Employee_2006"/>
    <x v="8"/>
    <x v="14"/>
    <x v="6"/>
    <s v="Washington"/>
    <n v="44178.49"/>
    <x v="1"/>
    <x v="0"/>
    <x v="0"/>
    <n v="11577.48"/>
    <n v="55755.97"/>
    <n v="0.26206146928063861"/>
    <n v="0.99750614939079585"/>
    <s v="Market Aligned"/>
  </r>
  <r>
    <n v="2007"/>
    <s v="Employee_2007"/>
    <x v="8"/>
    <x v="14"/>
    <x v="6"/>
    <s v="Washington"/>
    <n v="43690.95"/>
    <x v="0"/>
    <x v="0"/>
    <x v="1"/>
    <n v="0"/>
    <n v="43690.95"/>
    <n v="0"/>
    <n v="0.98649798346946205"/>
    <s v="Market Aligned"/>
  </r>
  <r>
    <n v="2008"/>
    <s v="Employee_2008"/>
    <x v="8"/>
    <x v="14"/>
    <x v="4"/>
    <s v="California"/>
    <n v="44467.91"/>
    <x v="1"/>
    <x v="3"/>
    <x v="0"/>
    <n v="15027.61"/>
    <n v="59495.520000000004"/>
    <n v="0.33794279965035456"/>
    <n v="1.0040409637259324"/>
    <s v="Market Aligned"/>
  </r>
  <r>
    <n v="2009"/>
    <s v="Employee_2009"/>
    <x v="8"/>
    <x v="14"/>
    <x v="6"/>
    <s v="Washington"/>
    <n v="41496.43"/>
    <x v="1"/>
    <x v="2"/>
    <x v="1"/>
    <n v="0"/>
    <n v="41496.43"/>
    <n v="0"/>
    <n v="0.93694791521314347"/>
    <s v="Market Aligned"/>
  </r>
  <r>
    <n v="2010"/>
    <s v="Employee_2010"/>
    <x v="8"/>
    <x v="14"/>
    <x v="2"/>
    <s v="California"/>
    <n v="44970.11"/>
    <x v="1"/>
    <x v="0"/>
    <x v="1"/>
    <n v="0"/>
    <n v="44970.11"/>
    <n v="0"/>
    <n v="1.0153801377951244"/>
    <s v="Market Aligned"/>
  </r>
  <r>
    <n v="2011"/>
    <s v="Employee_2011"/>
    <x v="8"/>
    <x v="14"/>
    <x v="6"/>
    <s v="Washington"/>
    <n v="42870.5"/>
    <x v="0"/>
    <x v="0"/>
    <x v="1"/>
    <n v="0"/>
    <n v="42870.5"/>
    <n v="0"/>
    <n v="0.96797304247967997"/>
    <s v="Market Aligned"/>
  </r>
  <r>
    <n v="2012"/>
    <s v="Employee_2012"/>
    <x v="8"/>
    <x v="14"/>
    <x v="6"/>
    <s v="Washington"/>
    <n v="46391.11"/>
    <x v="1"/>
    <x v="0"/>
    <x v="0"/>
    <n v="7376.58"/>
    <n v="53767.69"/>
    <n v="0.15900848244415794"/>
    <n v="1.0474648975568166"/>
    <s v="Market Aligned"/>
  </r>
  <r>
    <n v="2013"/>
    <s v="Employee_2013"/>
    <x v="8"/>
    <x v="14"/>
    <x v="3"/>
    <s v="Illinois"/>
    <n v="41207.769999999997"/>
    <x v="0"/>
    <x v="0"/>
    <x v="0"/>
    <n v="15537.03"/>
    <n v="56744.799999999996"/>
    <n v="0.3770412715854316"/>
    <n v="0.9304302609184143"/>
    <s v="Market Aligned"/>
  </r>
  <r>
    <n v="2014"/>
    <s v="Employee_2014"/>
    <x v="8"/>
    <x v="14"/>
    <x v="6"/>
    <s v="Washington"/>
    <n v="45754.93"/>
    <x v="0"/>
    <x v="0"/>
    <x v="0"/>
    <n v="9222.57"/>
    <n v="54977.5"/>
    <n v="0.20156450900482198"/>
    <n v="1.033100588995808"/>
    <s v="Market Aligned"/>
  </r>
  <r>
    <n v="2015"/>
    <s v="Employee_2015"/>
    <x v="8"/>
    <x v="14"/>
    <x v="4"/>
    <s v="California"/>
    <n v="42871.08"/>
    <x v="0"/>
    <x v="0"/>
    <x v="1"/>
    <n v="0"/>
    <n v="42871.08"/>
    <n v="0"/>
    <n v="0.96798613829999092"/>
    <s v="Market Aligned"/>
  </r>
  <r>
    <n v="2016"/>
    <s v="Employee_2016"/>
    <x v="8"/>
    <x v="14"/>
    <x v="6"/>
    <s v="Washington"/>
    <n v="41278.589999999997"/>
    <x v="1"/>
    <x v="0"/>
    <x v="0"/>
    <n v="10199.51"/>
    <n v="51478.1"/>
    <n v="0.24708959293425481"/>
    <n v="0.93202930573637555"/>
    <s v="Market Aligned"/>
  </r>
  <r>
    <n v="2017"/>
    <s v="Employee_2017"/>
    <x v="8"/>
    <x v="14"/>
    <x v="6"/>
    <s v="Washington"/>
    <n v="41592.71"/>
    <x v="0"/>
    <x v="0"/>
    <x v="1"/>
    <n v="0"/>
    <n v="41592.71"/>
    <n v="0"/>
    <n v="0.93912182138475198"/>
    <s v="Market Aligned"/>
  </r>
  <r>
    <n v="2018"/>
    <s v="Employee_2018"/>
    <x v="8"/>
    <x v="14"/>
    <x v="8"/>
    <s v="Texas"/>
    <n v="41899.35"/>
    <x v="0"/>
    <x v="2"/>
    <x v="1"/>
    <n v="0"/>
    <n v="41899.35"/>
    <n v="0"/>
    <n v="0.94604544610911878"/>
    <s v="Market Aligned"/>
  </r>
  <r>
    <n v="2019"/>
    <s v="Employee_2019"/>
    <x v="8"/>
    <x v="14"/>
    <x v="6"/>
    <s v="Washington"/>
    <n v="43295.31"/>
    <x v="0"/>
    <x v="4"/>
    <x v="1"/>
    <n v="0"/>
    <n v="43295.31"/>
    <n v="0"/>
    <n v="0.97756482769738895"/>
    <s v="Market Aligned"/>
  </r>
  <r>
    <n v="2020"/>
    <s v="Employee_2020"/>
    <x v="8"/>
    <x v="14"/>
    <x v="6"/>
    <s v="Washington"/>
    <n v="43480.32"/>
    <x v="1"/>
    <x v="2"/>
    <x v="1"/>
    <n v="0"/>
    <n v="43480.32"/>
    <n v="0"/>
    <n v="0.98174216858655905"/>
    <s v="Market Aligned"/>
  </r>
  <r>
    <n v="2021"/>
    <s v="Employee_2021"/>
    <x v="8"/>
    <x v="14"/>
    <x v="6"/>
    <s v="Washington"/>
    <n v="41424.31"/>
    <x v="1"/>
    <x v="0"/>
    <x v="0"/>
    <n v="13313.94"/>
    <n v="54738.25"/>
    <n v="0.32140402580030908"/>
    <n v="0.93531951769448529"/>
    <s v="Market Aligned"/>
  </r>
  <r>
    <n v="2022"/>
    <s v="Employee_2022"/>
    <x v="8"/>
    <x v="14"/>
    <x v="5"/>
    <s v="California"/>
    <n v="42454.34"/>
    <x v="0"/>
    <x v="0"/>
    <x v="0"/>
    <n v="1348.81"/>
    <n v="43803.149999999994"/>
    <n v="3.1770838976651151E-2"/>
    <n v="0.95857656561660753"/>
    <s v="Market Aligned"/>
  </r>
  <r>
    <n v="2023"/>
    <s v="Employee_2023"/>
    <x v="8"/>
    <x v="14"/>
    <x v="6"/>
    <s v="Washington"/>
    <n v="46516.76"/>
    <x v="1"/>
    <x v="4"/>
    <x v="0"/>
    <n v="13425.89"/>
    <n v="59942.65"/>
    <n v="0.2886247881408765"/>
    <n v="1.0503019489741683"/>
    <s v="Market Aligned"/>
  </r>
  <r>
    <n v="2024"/>
    <s v="Employee_2024"/>
    <x v="8"/>
    <x v="14"/>
    <x v="6"/>
    <s v="Washington"/>
    <n v="45739.14"/>
    <x v="1"/>
    <x v="0"/>
    <x v="1"/>
    <n v="0"/>
    <n v="45739.14"/>
    <n v="0"/>
    <n v="1.032744066577344"/>
    <s v="Market Aligned"/>
  </r>
  <r>
    <n v="2025"/>
    <s v="Employee_2025"/>
    <x v="8"/>
    <x v="14"/>
    <x v="3"/>
    <s v="Illinois"/>
    <n v="43318.11"/>
    <x v="1"/>
    <x v="0"/>
    <x v="0"/>
    <n v="12753.12"/>
    <n v="56071.23"/>
    <n v="0.29440619639222487"/>
    <n v="0.97807962890961031"/>
    <s v="Market Aligned"/>
  </r>
  <r>
    <n v="2026"/>
    <s v="Employee_2026"/>
    <x v="8"/>
    <x v="14"/>
    <x v="6"/>
    <s v="Washington"/>
    <n v="42571.26"/>
    <x v="0"/>
    <x v="0"/>
    <x v="0"/>
    <n v="6887.1"/>
    <n v="49458.36"/>
    <n v="0.16177815737659632"/>
    <n v="0.9612165023592798"/>
    <s v="Market Aligned"/>
  </r>
  <r>
    <n v="2027"/>
    <s v="Employee_2027"/>
    <x v="8"/>
    <x v="14"/>
    <x v="2"/>
    <s v="California"/>
    <n v="42725.06"/>
    <x v="1"/>
    <x v="2"/>
    <x v="1"/>
    <n v="0"/>
    <n v="42725.06"/>
    <n v="0"/>
    <n v="0.96468915264172039"/>
    <s v="Market Aligned"/>
  </r>
  <r>
    <n v="2028"/>
    <s v="Employee_2028"/>
    <x v="8"/>
    <x v="14"/>
    <x v="6"/>
    <s v="Washington"/>
    <n v="43650.35"/>
    <x v="1"/>
    <x v="2"/>
    <x v="0"/>
    <n v="2630.09"/>
    <n v="46280.44"/>
    <n v="6.0253583304601226E-2"/>
    <n v="0.98558127604769941"/>
    <s v="Market Aligned"/>
  </r>
  <r>
    <n v="2029"/>
    <s v="Employee_2029"/>
    <x v="8"/>
    <x v="14"/>
    <x v="6"/>
    <s v="Washington"/>
    <n v="40582.26"/>
    <x v="1"/>
    <x v="0"/>
    <x v="1"/>
    <n v="0"/>
    <n v="40582.26"/>
    <n v="0"/>
    <n v="0.91630687029312508"/>
    <s v="Market Aligned"/>
  </r>
  <r>
    <n v="2030"/>
    <s v="Employee_2030"/>
    <x v="8"/>
    <x v="14"/>
    <x v="6"/>
    <s v="Washington"/>
    <n v="42017.42"/>
    <x v="0"/>
    <x v="0"/>
    <x v="1"/>
    <n v="0"/>
    <n v="42017.42"/>
    <n v="0"/>
    <n v="0.94871134870240736"/>
    <s v="Market Aligned"/>
  </r>
  <r>
    <n v="2031"/>
    <s v="Employee_2031"/>
    <x v="8"/>
    <x v="14"/>
    <x v="2"/>
    <s v="California"/>
    <n v="39371.4"/>
    <x v="1"/>
    <x v="4"/>
    <x v="0"/>
    <n v="2727.77"/>
    <n v="42099.17"/>
    <n v="6.9283032861417168E-2"/>
    <n v="0.88896686170407324"/>
    <s v="Below Market"/>
  </r>
  <r>
    <n v="2032"/>
    <s v="Employee_2032"/>
    <x v="8"/>
    <x v="14"/>
    <x v="6"/>
    <s v="Washington"/>
    <n v="43248.54"/>
    <x v="1"/>
    <x v="0"/>
    <x v="0"/>
    <n v="18541.25"/>
    <n v="61789.79"/>
    <n v="0.42871389415688943"/>
    <n v="0.97650880784231908"/>
    <s v="Market Aligned"/>
  </r>
  <r>
    <n v="2033"/>
    <s v="Employee_2033"/>
    <x v="8"/>
    <x v="14"/>
    <x v="5"/>
    <s v="California"/>
    <n v="43713.49"/>
    <x v="1"/>
    <x v="2"/>
    <x v="0"/>
    <n v="14096.31"/>
    <n v="57809.799999999996"/>
    <n v="0.32247047764889053"/>
    <n v="0.98700691414154407"/>
    <s v="Market Aligned"/>
  </r>
  <r>
    <n v="2034"/>
    <s v="Employee_2034"/>
    <x v="8"/>
    <x v="14"/>
    <x v="7"/>
    <s v="California"/>
    <n v="41594.03"/>
    <x v="0"/>
    <x v="2"/>
    <x v="1"/>
    <n v="0"/>
    <n v="41594.03"/>
    <n v="0"/>
    <n v="0.93915162566545951"/>
    <s v="Market Aligned"/>
  </r>
  <r>
    <n v="2035"/>
    <s v="Employee_2035"/>
    <x v="8"/>
    <x v="14"/>
    <x v="4"/>
    <s v="California"/>
    <n v="45451.23"/>
    <x v="0"/>
    <x v="2"/>
    <x v="1"/>
    <n v="0"/>
    <n v="45451.23"/>
    <n v="0"/>
    <n v="1.026243346533017"/>
    <s v="Market Aligned"/>
  </r>
  <r>
    <n v="2036"/>
    <s v="Employee_2036"/>
    <x v="8"/>
    <x v="14"/>
    <x v="6"/>
    <s v="Washington"/>
    <n v="40201.69"/>
    <x v="1"/>
    <x v="0"/>
    <x v="1"/>
    <n v="0"/>
    <n v="40201.69"/>
    <n v="0"/>
    <n v="0.90771398005912984"/>
    <s v="Market Aligned"/>
  </r>
  <r>
    <n v="2037"/>
    <s v="Employee_2037"/>
    <x v="8"/>
    <x v="14"/>
    <x v="6"/>
    <s v="Washington"/>
    <n v="39754.300000000003"/>
    <x v="1"/>
    <x v="0"/>
    <x v="1"/>
    <n v="0"/>
    <n v="39754.300000000003"/>
    <n v="0"/>
    <n v="0.89761236100931752"/>
    <s v="Below Market"/>
  </r>
  <r>
    <n v="2038"/>
    <s v="Employee_2038"/>
    <x v="8"/>
    <x v="14"/>
    <x v="6"/>
    <s v="Washington"/>
    <n v="42920.85"/>
    <x v="0"/>
    <x v="0"/>
    <x v="1"/>
    <n v="0"/>
    <n v="42920.85"/>
    <n v="0"/>
    <n v="0.96910989515666879"/>
    <s v="Market Aligned"/>
  </r>
  <r>
    <n v="2039"/>
    <s v="Employee_2039"/>
    <x v="8"/>
    <x v="14"/>
    <x v="0"/>
    <s v="New York"/>
    <n v="44463.31"/>
    <x v="1"/>
    <x v="1"/>
    <x v="0"/>
    <n v="3414.95"/>
    <n v="47878.259999999995"/>
    <n v="7.6803773718150989E-2"/>
    <n v="1.0039371003234667"/>
    <s v="Market Aligned"/>
  </r>
  <r>
    <n v="2040"/>
    <s v="Employee_2040"/>
    <x v="8"/>
    <x v="14"/>
    <x v="6"/>
    <s v="Washington"/>
    <n v="45657.36"/>
    <x v="0"/>
    <x v="1"/>
    <x v="0"/>
    <n v="7777.74"/>
    <n v="53435.1"/>
    <n v="0.17035019107543667"/>
    <n v="1.0308975559135078"/>
    <s v="Market Aligned"/>
  </r>
  <r>
    <n v="2041"/>
    <s v="Employee_2041"/>
    <x v="8"/>
    <x v="14"/>
    <x v="0"/>
    <s v="New York"/>
    <n v="41639.589999999997"/>
    <x v="1"/>
    <x v="0"/>
    <x v="1"/>
    <n v="0"/>
    <n v="41639.589999999997"/>
    <n v="0"/>
    <n v="0.9401803249298808"/>
    <s v="Market Aligned"/>
  </r>
  <r>
    <n v="2042"/>
    <s v="Employee_2042"/>
    <x v="8"/>
    <x v="14"/>
    <x v="0"/>
    <s v="New York"/>
    <n v="44522.53"/>
    <x v="1"/>
    <x v="0"/>
    <x v="0"/>
    <n v="12257.18"/>
    <n v="56779.71"/>
    <n v="0.27530286351651628"/>
    <n v="1.0052742287352101"/>
    <s v="Market Aligned"/>
  </r>
  <r>
    <n v="2043"/>
    <s v="Employee_2043"/>
    <x v="8"/>
    <x v="14"/>
    <x v="5"/>
    <s v="California"/>
    <n v="42427.8"/>
    <x v="1"/>
    <x v="1"/>
    <x v="0"/>
    <n v="16875.86"/>
    <n v="59303.66"/>
    <n v="0.39775477399252374"/>
    <n v="0.95797731894238158"/>
    <s v="Market Aligned"/>
  </r>
  <r>
    <n v="2044"/>
    <s v="Employee_2044"/>
    <x v="8"/>
    <x v="14"/>
    <x v="6"/>
    <s v="Washington"/>
    <n v="42176.32"/>
    <x v="1"/>
    <x v="3"/>
    <x v="1"/>
    <n v="0"/>
    <n v="42176.32"/>
    <n v="0"/>
    <n v="0.95229915188758185"/>
    <s v="Market Aligned"/>
  </r>
  <r>
    <n v="2045"/>
    <s v="Employee_2045"/>
    <x v="8"/>
    <x v="14"/>
    <x v="7"/>
    <s v="California"/>
    <n v="44156.86"/>
    <x v="0"/>
    <x v="1"/>
    <x v="1"/>
    <n v="0"/>
    <n v="44156.86"/>
    <n v="0"/>
    <n v="0.99701776560920174"/>
    <s v="Market Aligned"/>
  </r>
  <r>
    <n v="2046"/>
    <s v="Employee_2046"/>
    <x v="8"/>
    <x v="14"/>
    <x v="6"/>
    <s v="Washington"/>
    <n v="43723.11"/>
    <x v="1"/>
    <x v="0"/>
    <x v="1"/>
    <n v="0"/>
    <n v="43723.11"/>
    <n v="0"/>
    <n v="0.98722412412670069"/>
    <s v="Market Aligned"/>
  </r>
  <r>
    <n v="2047"/>
    <s v="Employee_2047"/>
    <x v="8"/>
    <x v="14"/>
    <x v="6"/>
    <s v="Washington"/>
    <n v="39544.26"/>
    <x v="0"/>
    <x v="0"/>
    <x v="1"/>
    <n v="0"/>
    <n v="39544.26"/>
    <n v="0"/>
    <n v="0.8928698677367306"/>
    <s v="Below Market"/>
  </r>
  <r>
    <n v="2048"/>
    <s v="Employee_2048"/>
    <x v="8"/>
    <x v="14"/>
    <x v="0"/>
    <s v="New York"/>
    <n v="45268.51"/>
    <x v="1"/>
    <x v="2"/>
    <x v="0"/>
    <n v="1829.56"/>
    <n v="47098.07"/>
    <n v="4.0415732702490097E-2"/>
    <n v="1.0221177115550744"/>
    <s v="Market Aligned"/>
  </r>
  <r>
    <n v="2049"/>
    <s v="Employee_2049"/>
    <x v="8"/>
    <x v="14"/>
    <x v="6"/>
    <s v="Washington"/>
    <n v="45087.67"/>
    <x v="1"/>
    <x v="2"/>
    <x v="1"/>
    <n v="0"/>
    <n v="45087.67"/>
    <n v="0"/>
    <n v="1.0180345250981395"/>
    <s v="Market Aligned"/>
  </r>
  <r>
    <n v="2050"/>
    <s v="Employee_2050"/>
    <x v="8"/>
    <x v="14"/>
    <x v="6"/>
    <s v="Washington"/>
    <n v="41327.07"/>
    <x v="1"/>
    <x v="0"/>
    <x v="0"/>
    <n v="5496.03"/>
    <n v="46823.1"/>
    <n v="0.13298861980779184"/>
    <n v="0.93312393568236218"/>
    <s v="Market Aligned"/>
  </r>
  <r>
    <n v="2051"/>
    <s v="Employee_2051"/>
    <x v="8"/>
    <x v="14"/>
    <x v="3"/>
    <s v="Illinois"/>
    <n v="43242.13"/>
    <x v="0"/>
    <x v="0"/>
    <x v="0"/>
    <n v="17905.23"/>
    <n v="61147.360000000001"/>
    <n v="0.41406910344148173"/>
    <n v="0.97636407644888301"/>
    <s v="Market Aligned"/>
  </r>
  <r>
    <n v="2052"/>
    <s v="Employee_2052"/>
    <x v="8"/>
    <x v="14"/>
    <x v="6"/>
    <s v="Washington"/>
    <n v="43426.31"/>
    <x v="1"/>
    <x v="0"/>
    <x v="1"/>
    <n v="0"/>
    <n v="43426.31"/>
    <n v="0"/>
    <n v="0.98052267676760829"/>
    <s v="Market Aligned"/>
  </r>
  <r>
    <n v="2053"/>
    <s v="Employee_2053"/>
    <x v="8"/>
    <x v="14"/>
    <x v="6"/>
    <s v="Washington"/>
    <n v="42988.76"/>
    <x v="0"/>
    <x v="0"/>
    <x v="0"/>
    <n v="1174.1500000000001"/>
    <n v="44162.91"/>
    <n v="2.731295343247863E-2"/>
    <n v="0.97064323508307038"/>
    <s v="Market Aligned"/>
  </r>
  <r>
    <n v="2054"/>
    <s v="Employee_2054"/>
    <x v="8"/>
    <x v="14"/>
    <x v="5"/>
    <s v="California"/>
    <n v="41468.18"/>
    <x v="0"/>
    <x v="0"/>
    <x v="1"/>
    <n v="0"/>
    <n v="41468.18"/>
    <n v="0"/>
    <n v="0.93631005844800075"/>
    <s v="Market Aligned"/>
  </r>
  <r>
    <n v="2055"/>
    <s v="Employee_2055"/>
    <x v="8"/>
    <x v="14"/>
    <x v="1"/>
    <s v="Colorado"/>
    <n v="41240.71"/>
    <x v="1"/>
    <x v="4"/>
    <x v="0"/>
    <n v="4826.58"/>
    <n v="46067.29"/>
    <n v="0.11703435755591987"/>
    <n v="0.93117401319607096"/>
    <s v="Market Aligned"/>
  </r>
  <r>
    <n v="2056"/>
    <s v="Employee_2056"/>
    <x v="8"/>
    <x v="14"/>
    <x v="5"/>
    <s v="California"/>
    <n v="42452.09"/>
    <x v="0"/>
    <x v="0"/>
    <x v="1"/>
    <n v="0"/>
    <n v="42452.09"/>
    <n v="0"/>
    <n v="0.95852576286540148"/>
    <s v="Market Aligned"/>
  </r>
  <r>
    <n v="2057"/>
    <s v="Employee_2057"/>
    <x v="8"/>
    <x v="14"/>
    <x v="6"/>
    <s v="Washington"/>
    <n v="44698.87"/>
    <x v="1"/>
    <x v="1"/>
    <x v="1"/>
    <n v="0"/>
    <n v="44698.87"/>
    <n v="0"/>
    <n v="1.0092558096897328"/>
    <s v="Market Aligned"/>
  </r>
  <r>
    <n v="2058"/>
    <s v="Employee_2058"/>
    <x v="8"/>
    <x v="14"/>
    <x v="6"/>
    <s v="Washington"/>
    <n v="43519.25"/>
    <x v="0"/>
    <x v="0"/>
    <x v="1"/>
    <n v="0"/>
    <n v="43519.25"/>
    <n v="0"/>
    <n v="0.98262116907742647"/>
    <s v="Market Aligned"/>
  </r>
  <r>
    <n v="2059"/>
    <s v="Employee_2059"/>
    <x v="8"/>
    <x v="14"/>
    <x v="6"/>
    <s v="Washington"/>
    <n v="41805.1"/>
    <x v="0"/>
    <x v="2"/>
    <x v="1"/>
    <n v="0"/>
    <n v="41805.1"/>
    <n v="0"/>
    <n v="0.94391737530859843"/>
    <s v="Market Aligned"/>
  </r>
  <r>
    <n v="2060"/>
    <s v="Employee_2060"/>
    <x v="8"/>
    <x v="14"/>
    <x v="6"/>
    <s v="Washington"/>
    <n v="43946.94"/>
    <x v="1"/>
    <x v="4"/>
    <x v="0"/>
    <n v="19221.46"/>
    <n v="63168.4"/>
    <n v="0.43737880271072338"/>
    <n v="0.99227798181667926"/>
    <s v="Market Aligned"/>
  </r>
  <r>
    <n v="2061"/>
    <s v="Employee_2061"/>
    <x v="8"/>
    <x v="14"/>
    <x v="4"/>
    <s v="California"/>
    <n v="37158.980000000003"/>
    <x v="1"/>
    <x v="0"/>
    <x v="1"/>
    <n v="0"/>
    <n v="37158.980000000003"/>
    <n v="0"/>
    <n v="0.8390126293381599"/>
    <s v="Below Market"/>
  </r>
  <r>
    <n v="2062"/>
    <s v="Employee_2062"/>
    <x v="8"/>
    <x v="14"/>
    <x v="8"/>
    <s v="Texas"/>
    <n v="44653.94"/>
    <x v="0"/>
    <x v="0"/>
    <x v="1"/>
    <n v="0"/>
    <n v="44653.94"/>
    <n v="0"/>
    <n v="1.0082413351956494"/>
    <s v="Market Aligned"/>
  </r>
  <r>
    <n v="2063"/>
    <s v="Employee_2063"/>
    <x v="8"/>
    <x v="14"/>
    <x v="3"/>
    <s v="Illinois"/>
    <n v="39238.04"/>
    <x v="1"/>
    <x v="0"/>
    <x v="0"/>
    <n v="12654.64"/>
    <n v="51892.68"/>
    <n v="0.32250948314441802"/>
    <n v="0.88595572619258889"/>
    <s v="Below Market"/>
  </r>
  <r>
    <n v="2064"/>
    <s v="Employee_2064"/>
    <x v="8"/>
    <x v="14"/>
    <x v="6"/>
    <s v="Washington"/>
    <n v="41820.42"/>
    <x v="1"/>
    <x v="0"/>
    <x v="1"/>
    <n v="0"/>
    <n v="41820.42"/>
    <n v="0"/>
    <n v="0.94426328559681028"/>
    <s v="Market Aligned"/>
  </r>
  <r>
    <n v="2065"/>
    <s v="Employee_2065"/>
    <x v="8"/>
    <x v="14"/>
    <x v="6"/>
    <s v="Washington"/>
    <n v="40400.620000000003"/>
    <x v="1"/>
    <x v="3"/>
    <x v="1"/>
    <n v="0"/>
    <n v="40400.620000000003"/>
    <n v="0"/>
    <n v="0.91220562063576149"/>
    <s v="Market Aligned"/>
  </r>
  <r>
    <n v="2066"/>
    <s v="Employee_2066"/>
    <x v="8"/>
    <x v="14"/>
    <x v="2"/>
    <s v="California"/>
    <n v="40072.47"/>
    <x v="0"/>
    <x v="1"/>
    <x v="0"/>
    <n v="5971.76"/>
    <n v="46044.23"/>
    <n v="0.14902400575756872"/>
    <n v="0.90479632160986467"/>
    <s v="Market Aligned"/>
  </r>
  <r>
    <n v="2067"/>
    <s v="Employee_2067"/>
    <x v="8"/>
    <x v="14"/>
    <x v="6"/>
    <s v="Washington"/>
    <n v="44676.55"/>
    <x v="1"/>
    <x v="0"/>
    <x v="1"/>
    <n v="0"/>
    <n v="44676.55"/>
    <n v="0"/>
    <n v="1.0087518463977689"/>
    <s v="Market Aligned"/>
  </r>
  <r>
    <n v="2068"/>
    <s v="Employee_2068"/>
    <x v="8"/>
    <x v="14"/>
    <x v="7"/>
    <s v="California"/>
    <n v="41623.06"/>
    <x v="1"/>
    <x v="0"/>
    <x v="0"/>
    <n v="2272.83"/>
    <n v="43895.89"/>
    <n v="5.4605067479421267E-2"/>
    <n v="0.93980709405102036"/>
    <s v="Market Aligned"/>
  </r>
  <r>
    <n v="2069"/>
    <s v="Employee_2069"/>
    <x v="8"/>
    <x v="14"/>
    <x v="6"/>
    <s v="Washington"/>
    <n v="43149.69"/>
    <x v="1"/>
    <x v="0"/>
    <x v="1"/>
    <n v="0"/>
    <n v="43149.69"/>
    <n v="0"/>
    <n v="0.97427687363933302"/>
    <s v="Market Aligned"/>
  </r>
  <r>
    <n v="2070"/>
    <s v="Employee_2070"/>
    <x v="8"/>
    <x v="14"/>
    <x v="5"/>
    <s v="California"/>
    <n v="42412.02"/>
    <x v="0"/>
    <x v="2"/>
    <x v="0"/>
    <n v="1535.64"/>
    <n v="43947.659999999996"/>
    <n v="3.6207659998274078E-2"/>
    <n v="0.95762102231392299"/>
    <s v="Market Aligned"/>
  </r>
  <r>
    <n v="2071"/>
    <s v="Employee_2071"/>
    <x v="8"/>
    <x v="14"/>
    <x v="4"/>
    <s v="California"/>
    <n v="43394.45"/>
    <x v="1"/>
    <x v="0"/>
    <x v="1"/>
    <n v="0"/>
    <n v="43394.45"/>
    <n v="0"/>
    <n v="0.97980330981053043"/>
    <s v="Market Aligned"/>
  </r>
  <r>
    <n v="2072"/>
    <s v="Employee_2072"/>
    <x v="8"/>
    <x v="14"/>
    <x v="0"/>
    <s v="New York"/>
    <n v="42644.04"/>
    <x v="1"/>
    <x v="0"/>
    <x v="1"/>
    <n v="0"/>
    <n v="42644.04"/>
    <n v="0"/>
    <n v="0.96285980201829169"/>
    <s v="Market Aligned"/>
  </r>
  <r>
    <n v="2073"/>
    <s v="Employee_2073"/>
    <x v="8"/>
    <x v="14"/>
    <x v="6"/>
    <s v="Washington"/>
    <n v="40094.39"/>
    <x v="1"/>
    <x v="2"/>
    <x v="1"/>
    <n v="0"/>
    <n v="40094.39"/>
    <n v="0"/>
    <n v="0.90529125330161431"/>
    <s v="Market Aligned"/>
  </r>
  <r>
    <n v="2074"/>
    <s v="Employee_2074"/>
    <x v="8"/>
    <x v="14"/>
    <x v="4"/>
    <s v="California"/>
    <n v="44368"/>
    <x v="0"/>
    <x v="2"/>
    <x v="1"/>
    <n v="0"/>
    <n v="44368"/>
    <n v="0"/>
    <n v="1.0017850957823782"/>
    <s v="Market Aligned"/>
  </r>
  <r>
    <n v="2075"/>
    <s v="Employee_2075"/>
    <x v="8"/>
    <x v="14"/>
    <x v="6"/>
    <s v="Washington"/>
    <n v="41574.21"/>
    <x v="1"/>
    <x v="0"/>
    <x v="1"/>
    <n v="0"/>
    <n v="41574.21"/>
    <n v="0"/>
    <n v="0.93870410987483555"/>
    <s v="Market Aligned"/>
  </r>
  <r>
    <n v="2076"/>
    <s v="Employee_2076"/>
    <x v="8"/>
    <x v="14"/>
    <x v="1"/>
    <s v="Colorado"/>
    <n v="39581.410000000003"/>
    <x v="1"/>
    <x v="2"/>
    <x v="1"/>
    <n v="0"/>
    <n v="39581.410000000003"/>
    <n v="0"/>
    <n v="0.89370867760664408"/>
    <s v="Below Market"/>
  </r>
  <r>
    <n v="2077"/>
    <s v="Employee_2077"/>
    <x v="9"/>
    <x v="15"/>
    <x v="7"/>
    <s v="California"/>
    <n v="68929.710000000006"/>
    <x v="0"/>
    <x v="0"/>
    <x v="0"/>
    <n v="5650.16"/>
    <n v="74579.87000000001"/>
    <n v="8.1969879171115034E-2"/>
    <n v="0.96063739318734787"/>
    <s v="Market Aligned"/>
  </r>
  <r>
    <n v="2078"/>
    <s v="Employee_2078"/>
    <x v="9"/>
    <x v="15"/>
    <x v="5"/>
    <s v="California"/>
    <n v="73751.899999999994"/>
    <x v="0"/>
    <x v="0"/>
    <x v="1"/>
    <n v="0"/>
    <n v="73751.899999999994"/>
    <n v="0"/>
    <n v="1.0278417384697245"/>
    <s v="Market Aligned"/>
  </r>
  <r>
    <n v="2079"/>
    <s v="Employee_2079"/>
    <x v="9"/>
    <x v="15"/>
    <x v="3"/>
    <s v="Illinois"/>
    <n v="72125.55"/>
    <x v="1"/>
    <x v="1"/>
    <x v="1"/>
    <n v="0"/>
    <n v="72125.55"/>
    <n v="0"/>
    <n v="1.0051761473275271"/>
    <s v="Market Aligned"/>
  </r>
  <r>
    <n v="2080"/>
    <s v="Employee_2080"/>
    <x v="9"/>
    <x v="15"/>
    <x v="6"/>
    <s v="Washington"/>
    <n v="69128.37"/>
    <x v="0"/>
    <x v="3"/>
    <x v="1"/>
    <n v="0"/>
    <n v="69128.37"/>
    <n v="0"/>
    <n v="0.96340601392477143"/>
    <s v="Market Aligned"/>
  </r>
  <r>
    <n v="2081"/>
    <s v="Employee_2081"/>
    <x v="9"/>
    <x v="15"/>
    <x v="0"/>
    <s v="New York"/>
    <n v="69126.86"/>
    <x v="2"/>
    <x v="0"/>
    <x v="1"/>
    <n v="0"/>
    <n v="69126.86"/>
    <n v="0"/>
    <n v="0.96338496984285504"/>
    <s v="Market Aligned"/>
  </r>
  <r>
    <n v="2082"/>
    <s v="Employee_2082"/>
    <x v="9"/>
    <x v="15"/>
    <x v="6"/>
    <s v="Washington"/>
    <n v="69195.91"/>
    <x v="1"/>
    <x v="0"/>
    <x v="1"/>
    <n v="0"/>
    <n v="69195.91"/>
    <n v="0"/>
    <n v="0.964347283654992"/>
    <s v="Market Aligned"/>
  </r>
  <r>
    <n v="2083"/>
    <s v="Employee_2083"/>
    <x v="9"/>
    <x v="15"/>
    <x v="3"/>
    <s v="Illinois"/>
    <n v="75191.87"/>
    <x v="1"/>
    <x v="0"/>
    <x v="1"/>
    <n v="0"/>
    <n v="75191.87"/>
    <n v="0"/>
    <n v="1.0479098488254475"/>
    <s v="Market Aligned"/>
  </r>
  <r>
    <n v="2084"/>
    <s v="Employee_2084"/>
    <x v="9"/>
    <x v="15"/>
    <x v="6"/>
    <s v="Washington"/>
    <n v="70954.84"/>
    <x v="0"/>
    <x v="0"/>
    <x v="1"/>
    <n v="0"/>
    <n v="70954.84"/>
    <n v="0"/>
    <n v="0.98886057306240449"/>
    <s v="Market Aligned"/>
  </r>
  <r>
    <n v="2085"/>
    <s v="Employee_2085"/>
    <x v="9"/>
    <x v="15"/>
    <x v="6"/>
    <s v="Washington"/>
    <n v="71075.100000000006"/>
    <x v="0"/>
    <x v="0"/>
    <x v="0"/>
    <n v="17748.23"/>
    <n v="88823.33"/>
    <n v="0.24971093955548423"/>
    <n v="0.9905365739175469"/>
    <s v="Market Aligned"/>
  </r>
  <r>
    <n v="2086"/>
    <s v="Employee_2086"/>
    <x v="9"/>
    <x v="15"/>
    <x v="1"/>
    <s v="Colorado"/>
    <n v="72575.710000000006"/>
    <x v="1"/>
    <x v="0"/>
    <x v="1"/>
    <n v="0"/>
    <n v="72575.710000000006"/>
    <n v="0"/>
    <n v="1.011449792304667"/>
    <s v="Market Aligned"/>
  </r>
  <r>
    <n v="2087"/>
    <s v="Employee_2087"/>
    <x v="9"/>
    <x v="15"/>
    <x v="6"/>
    <s v="Washington"/>
    <n v="70596.97"/>
    <x v="0"/>
    <x v="0"/>
    <x v="1"/>
    <n v="0"/>
    <n v="70596.97"/>
    <n v="0"/>
    <n v="0.98387312564822049"/>
    <s v="Market Aligned"/>
  </r>
  <r>
    <n v="2088"/>
    <s v="Employee_2088"/>
    <x v="9"/>
    <x v="15"/>
    <x v="6"/>
    <s v="Washington"/>
    <n v="69352.39"/>
    <x v="1"/>
    <x v="3"/>
    <x v="1"/>
    <n v="0"/>
    <n v="69352.39"/>
    <n v="0"/>
    <n v="0.96652806374656575"/>
    <s v="Market Aligned"/>
  </r>
  <r>
    <n v="2089"/>
    <s v="Employee_2089"/>
    <x v="9"/>
    <x v="15"/>
    <x v="5"/>
    <s v="California"/>
    <n v="69509.13"/>
    <x v="0"/>
    <x v="2"/>
    <x v="1"/>
    <n v="0"/>
    <n v="69509.13"/>
    <n v="0"/>
    <n v="0.96871246732244309"/>
    <s v="Market Aligned"/>
  </r>
  <r>
    <n v="2090"/>
    <s v="Employee_2090"/>
    <x v="9"/>
    <x v="15"/>
    <x v="1"/>
    <s v="Colorado"/>
    <n v="69821"/>
    <x v="0"/>
    <x v="2"/>
    <x v="0"/>
    <n v="8902.36"/>
    <n v="78723.360000000001"/>
    <n v="0.12750261382678565"/>
    <n v="0.97305883674447213"/>
    <s v="Market Aligned"/>
  </r>
  <r>
    <n v="2091"/>
    <s v="Employee_2091"/>
    <x v="9"/>
    <x v="15"/>
    <x v="6"/>
    <s v="Washington"/>
    <n v="69906.94"/>
    <x v="0"/>
    <x v="0"/>
    <x v="1"/>
    <n v="0"/>
    <n v="69906.94"/>
    <n v="0"/>
    <n v="0.97425653767155462"/>
    <s v="Market Aligned"/>
  </r>
  <r>
    <n v="2092"/>
    <s v="Employee_2092"/>
    <x v="9"/>
    <x v="15"/>
    <x v="6"/>
    <s v="Washington"/>
    <n v="71819.070000000007"/>
    <x v="1"/>
    <x v="4"/>
    <x v="1"/>
    <n v="0"/>
    <n v="71819.070000000007"/>
    <n v="0"/>
    <n v="1.0009048955224049"/>
    <s v="Market Aligned"/>
  </r>
  <r>
    <n v="2093"/>
    <s v="Employee_2093"/>
    <x v="9"/>
    <x v="15"/>
    <x v="2"/>
    <s v="California"/>
    <n v="70129.86"/>
    <x v="2"/>
    <x v="1"/>
    <x v="0"/>
    <n v="14686.33"/>
    <n v="84816.19"/>
    <n v="0.2094162172860462"/>
    <n v="0.97736325736744945"/>
    <s v="Market Aligned"/>
  </r>
  <r>
    <n v="2094"/>
    <s v="Employee_2094"/>
    <x v="9"/>
    <x v="15"/>
    <x v="6"/>
    <s v="Washington"/>
    <n v="71831.600000000006"/>
    <x v="0"/>
    <x v="3"/>
    <x v="1"/>
    <n v="0"/>
    <n v="71831.600000000006"/>
    <n v="0"/>
    <n v="1.0010795195928766"/>
    <s v="Market Aligned"/>
  </r>
  <r>
    <n v="2095"/>
    <s v="Employee_2095"/>
    <x v="9"/>
    <x v="15"/>
    <x v="5"/>
    <s v="California"/>
    <n v="69798.210000000006"/>
    <x v="0"/>
    <x v="3"/>
    <x v="0"/>
    <n v="18447.419999999998"/>
    <n v="88245.63"/>
    <n v="0.26429646261702122"/>
    <n v="0.97274122440879374"/>
    <s v="Market Aligned"/>
  </r>
  <r>
    <n v="2096"/>
    <s v="Employee_2096"/>
    <x v="9"/>
    <x v="15"/>
    <x v="6"/>
    <s v="Washington"/>
    <n v="70196.59"/>
    <x v="0"/>
    <x v="1"/>
    <x v="0"/>
    <n v="8752.77"/>
    <n v="78949.36"/>
    <n v="0.12468939018262855"/>
    <n v="0.97829323855041672"/>
    <s v="Market Aligned"/>
  </r>
  <r>
    <n v="2097"/>
    <s v="Employee_2097"/>
    <x v="9"/>
    <x v="15"/>
    <x v="6"/>
    <s v="Washington"/>
    <n v="65004.5"/>
    <x v="1"/>
    <x v="0"/>
    <x v="0"/>
    <n v="4634.2700000000004"/>
    <n v="69638.77"/>
    <n v="7.1291525971278913E-2"/>
    <n v="0.90593379002242935"/>
    <s v="Market Aligned"/>
  </r>
  <r>
    <n v="2098"/>
    <s v="Employee_2098"/>
    <x v="9"/>
    <x v="15"/>
    <x v="4"/>
    <s v="California"/>
    <n v="72290.820000000007"/>
    <x v="0"/>
    <x v="0"/>
    <x v="1"/>
    <n v="0"/>
    <n v="72290.820000000007"/>
    <n v="0"/>
    <n v="1.0074794290615148"/>
    <s v="Market Aligned"/>
  </r>
  <r>
    <n v="2099"/>
    <s v="Employee_2099"/>
    <x v="9"/>
    <x v="15"/>
    <x v="7"/>
    <s v="California"/>
    <n v="70866.22"/>
    <x v="1"/>
    <x v="2"/>
    <x v="1"/>
    <n v="0"/>
    <n v="70866.22"/>
    <n v="0"/>
    <n v="0.98762552237404"/>
    <s v="Market Aligned"/>
  </r>
  <r>
    <n v="2100"/>
    <s v="Employee_2100"/>
    <x v="9"/>
    <x v="15"/>
    <x v="6"/>
    <s v="Washington"/>
    <n v="72495.03"/>
    <x v="1"/>
    <x v="3"/>
    <x v="1"/>
    <n v="0"/>
    <n v="72495.03"/>
    <n v="0"/>
    <n v="1.0103253972523396"/>
    <s v="Market Aligned"/>
  </r>
  <r>
    <n v="2101"/>
    <s v="Employee_2101"/>
    <x v="9"/>
    <x v="15"/>
    <x v="5"/>
    <s v="California"/>
    <n v="62759.360000000001"/>
    <x v="1"/>
    <x v="3"/>
    <x v="1"/>
    <n v="0"/>
    <n v="62759.360000000001"/>
    <n v="0"/>
    <n v="0.87464444560272059"/>
    <s v="Below Market"/>
  </r>
  <r>
    <n v="2102"/>
    <s v="Employee_2102"/>
    <x v="9"/>
    <x v="15"/>
    <x v="6"/>
    <s v="Washington"/>
    <n v="75220.94"/>
    <x v="0"/>
    <x v="0"/>
    <x v="1"/>
    <n v="0"/>
    <n v="75220.94"/>
    <n v="0"/>
    <n v="1.0483149822435334"/>
    <s v="Market Aligned"/>
  </r>
  <r>
    <n v="2103"/>
    <s v="Employee_2103"/>
    <x v="9"/>
    <x v="15"/>
    <x v="5"/>
    <s v="California"/>
    <n v="69651.03"/>
    <x v="2"/>
    <x v="0"/>
    <x v="0"/>
    <n v="10825.24"/>
    <n v="80476.27"/>
    <n v="0.15542110432537753"/>
    <n v="0.97069005356345983"/>
    <s v="Market Aligned"/>
  </r>
  <r>
    <n v="2104"/>
    <s v="Employee_2104"/>
    <x v="9"/>
    <x v="15"/>
    <x v="6"/>
    <s v="Washington"/>
    <n v="72770.460000000006"/>
    <x v="0"/>
    <x v="0"/>
    <x v="0"/>
    <n v="18253.59"/>
    <n v="91024.05"/>
    <n v="0.25083790867887873"/>
    <n v="1.0141639214127576"/>
    <s v="Market Aligned"/>
  </r>
  <r>
    <n v="2105"/>
    <s v="Employee_2105"/>
    <x v="9"/>
    <x v="15"/>
    <x v="6"/>
    <s v="Washington"/>
    <n v="67400.240000000005"/>
    <x v="0"/>
    <x v="1"/>
    <x v="1"/>
    <n v="0"/>
    <n v="67400.240000000005"/>
    <n v="0"/>
    <n v="0.93932196804254087"/>
    <s v="Market Aligned"/>
  </r>
  <r>
    <n v="2106"/>
    <s v="Employee_2106"/>
    <x v="9"/>
    <x v="15"/>
    <x v="6"/>
    <s v="Washington"/>
    <n v="71531.929999999993"/>
    <x v="1"/>
    <x v="0"/>
    <x v="0"/>
    <n v="16283.11"/>
    <n v="87815.039999999994"/>
    <n v="0.22763414883395433"/>
    <n v="0.9969031752035491"/>
    <s v="Market Aligned"/>
  </r>
  <r>
    <n v="2107"/>
    <s v="Employee_2107"/>
    <x v="9"/>
    <x v="15"/>
    <x v="6"/>
    <s v="Washington"/>
    <n v="67366.460000000006"/>
    <x v="1"/>
    <x v="0"/>
    <x v="1"/>
    <n v="0"/>
    <n v="67366.460000000006"/>
    <n v="0"/>
    <n v="0.93885119381264981"/>
    <s v="Market Aligned"/>
  </r>
  <r>
    <n v="2108"/>
    <s v="Employee_2108"/>
    <x v="9"/>
    <x v="15"/>
    <x v="2"/>
    <s v="California"/>
    <n v="68440.58"/>
    <x v="0"/>
    <x v="0"/>
    <x v="1"/>
    <n v="0"/>
    <n v="68440.58"/>
    <n v="0"/>
    <n v="0.95382064365902797"/>
    <s v="Market Aligned"/>
  </r>
  <r>
    <n v="2109"/>
    <s v="Employee_2109"/>
    <x v="9"/>
    <x v="15"/>
    <x v="6"/>
    <s v="Washington"/>
    <n v="74785.08"/>
    <x v="0"/>
    <x v="0"/>
    <x v="1"/>
    <n v="0"/>
    <n v="74785.08"/>
    <n v="0"/>
    <n v="1.042240628903085"/>
    <s v="Market Aligned"/>
  </r>
  <r>
    <n v="2110"/>
    <s v="Employee_2110"/>
    <x v="9"/>
    <x v="15"/>
    <x v="5"/>
    <s v="California"/>
    <n v="69523.289999999994"/>
    <x v="1"/>
    <x v="1"/>
    <x v="1"/>
    <n v="0"/>
    <n v="69523.289999999994"/>
    <n v="0"/>
    <n v="0.96890980785220193"/>
    <s v="Market Aligned"/>
  </r>
  <r>
    <n v="2111"/>
    <s v="Employee_2111"/>
    <x v="9"/>
    <x v="15"/>
    <x v="8"/>
    <s v="Texas"/>
    <n v="70543.58"/>
    <x v="0"/>
    <x v="2"/>
    <x v="0"/>
    <n v="2250.77"/>
    <n v="72794.350000000006"/>
    <n v="3.1906092659317827E-2"/>
    <n v="0.98312905708297815"/>
    <s v="Market Aligned"/>
  </r>
  <r>
    <n v="2112"/>
    <s v="Employee_2112"/>
    <x v="9"/>
    <x v="15"/>
    <x v="6"/>
    <s v="Washington"/>
    <n v="72175.17"/>
    <x v="1"/>
    <x v="3"/>
    <x v="0"/>
    <n v="14158.88"/>
    <n v="86334.05"/>
    <n v="0.19617383651469056"/>
    <n v="1.0058676753703688"/>
    <s v="Market Aligned"/>
  </r>
  <r>
    <n v="2113"/>
    <s v="Employee_2113"/>
    <x v="9"/>
    <x v="15"/>
    <x v="6"/>
    <s v="Washington"/>
    <n v="71239.199999999997"/>
    <x v="1"/>
    <x v="0"/>
    <x v="1"/>
    <n v="0"/>
    <n v="71239.199999999997"/>
    <n v="0"/>
    <n v="0.99282354997216882"/>
    <s v="Market Aligned"/>
  </r>
  <r>
    <n v="2114"/>
    <s v="Employee_2114"/>
    <x v="9"/>
    <x v="15"/>
    <x v="7"/>
    <s v="California"/>
    <n v="70376.05"/>
    <x v="0"/>
    <x v="2"/>
    <x v="1"/>
    <n v="0"/>
    <n v="70376.05"/>
    <n v="0"/>
    <n v="0.98079427890850623"/>
    <s v="Market Aligned"/>
  </r>
  <r>
    <n v="2115"/>
    <s v="Employee_2115"/>
    <x v="9"/>
    <x v="15"/>
    <x v="3"/>
    <s v="Illinois"/>
    <n v="70912.399999999994"/>
    <x v="0"/>
    <x v="0"/>
    <x v="1"/>
    <n v="0"/>
    <n v="70912.399999999994"/>
    <n v="0"/>
    <n v="0.98826910893225106"/>
    <s v="Market Aligned"/>
  </r>
  <r>
    <n v="2116"/>
    <s v="Employee_2116"/>
    <x v="9"/>
    <x v="15"/>
    <x v="1"/>
    <s v="Colorado"/>
    <n v="76008.539999999994"/>
    <x v="0"/>
    <x v="2"/>
    <x v="0"/>
    <n v="11866.05"/>
    <n v="87874.59"/>
    <n v="0.1561146944803834"/>
    <n v="1.0592913523874719"/>
    <s v="Market Aligned"/>
  </r>
  <r>
    <n v="2117"/>
    <s v="Employee_2117"/>
    <x v="9"/>
    <x v="15"/>
    <x v="8"/>
    <s v="Texas"/>
    <n v="69855.95"/>
    <x v="1"/>
    <x v="0"/>
    <x v="1"/>
    <n v="0"/>
    <n v="69855.95"/>
    <n v="0"/>
    <n v="0.97354591665372892"/>
    <s v="Market Aligned"/>
  </r>
  <r>
    <n v="2118"/>
    <s v="Employee_2118"/>
    <x v="9"/>
    <x v="15"/>
    <x v="0"/>
    <s v="New York"/>
    <n v="70502.75"/>
    <x v="1"/>
    <x v="0"/>
    <x v="1"/>
    <n v="0"/>
    <n v="70502.75"/>
    <n v="0"/>
    <n v="0.98256003068255016"/>
    <s v="Market Aligned"/>
  </r>
  <r>
    <n v="2119"/>
    <s v="Employee_2119"/>
    <x v="9"/>
    <x v="15"/>
    <x v="6"/>
    <s v="Washington"/>
    <n v="72626.64"/>
    <x v="0"/>
    <x v="2"/>
    <x v="1"/>
    <n v="0"/>
    <n v="72626.64"/>
    <n v="0"/>
    <n v="1.0121595771338072"/>
    <s v="Market Aligned"/>
  </r>
  <r>
    <n v="2120"/>
    <s v="Employee_2120"/>
    <x v="9"/>
    <x v="15"/>
    <x v="5"/>
    <s v="California"/>
    <n v="72763.81"/>
    <x v="1"/>
    <x v="1"/>
    <x v="0"/>
    <n v="18241.8"/>
    <n v="91005.61"/>
    <n v="0.25069880205558231"/>
    <n v="1.0140712438334569"/>
    <s v="Market Aligned"/>
  </r>
  <r>
    <n v="2121"/>
    <s v="Employee_2121"/>
    <x v="9"/>
    <x v="15"/>
    <x v="2"/>
    <s v="California"/>
    <n v="72967.58"/>
    <x v="2"/>
    <x v="0"/>
    <x v="1"/>
    <n v="0"/>
    <n v="72967.58"/>
    <n v="0"/>
    <n v="1.016911079973922"/>
    <s v="Market Aligned"/>
  </r>
  <r>
    <n v="2122"/>
    <s v="Employee_2122"/>
    <x v="9"/>
    <x v="15"/>
    <x v="0"/>
    <s v="New York"/>
    <n v="71596.83"/>
    <x v="0"/>
    <x v="3"/>
    <x v="1"/>
    <n v="0"/>
    <n v="71596.83"/>
    <n v="0"/>
    <n v="0.99780765263161131"/>
    <s v="Market Aligned"/>
  </r>
  <r>
    <n v="2123"/>
    <s v="Employee_2123"/>
    <x v="9"/>
    <x v="15"/>
    <x v="1"/>
    <s v="Colorado"/>
    <n v="67142.490000000005"/>
    <x v="1"/>
    <x v="0"/>
    <x v="0"/>
    <n v="3327.15"/>
    <n v="70469.64"/>
    <n v="4.9553568835472142E-2"/>
    <n v="0.93572984081476007"/>
    <s v="Market Aligned"/>
  </r>
  <r>
    <n v="2124"/>
    <s v="Employee_2124"/>
    <x v="9"/>
    <x v="15"/>
    <x v="7"/>
    <s v="California"/>
    <n v="74083.58"/>
    <x v="0"/>
    <x v="0"/>
    <x v="1"/>
    <n v="0"/>
    <n v="74083.58"/>
    <n v="0"/>
    <n v="1.0324641895227231"/>
    <s v="Market Aligned"/>
  </r>
  <r>
    <n v="2125"/>
    <s v="Employee_2125"/>
    <x v="9"/>
    <x v="15"/>
    <x v="6"/>
    <s v="Washington"/>
    <n v="67134.14"/>
    <x v="0"/>
    <x v="0"/>
    <x v="1"/>
    <n v="0"/>
    <n v="67134.14"/>
    <n v="0"/>
    <n v="0.93561347122270577"/>
    <s v="Market Aligned"/>
  </r>
  <r>
    <n v="2126"/>
    <s v="Employee_2126"/>
    <x v="9"/>
    <x v="15"/>
    <x v="5"/>
    <s v="California"/>
    <n v="70756.59"/>
    <x v="0"/>
    <x v="0"/>
    <x v="1"/>
    <n v="0"/>
    <n v="70756.59"/>
    <n v="0"/>
    <n v="0.98609766628099782"/>
    <s v="Market Aligned"/>
  </r>
  <r>
    <n v="2127"/>
    <s v="Employee_2127"/>
    <x v="9"/>
    <x v="16"/>
    <x v="0"/>
    <s v="New York"/>
    <n v="98114.31"/>
    <x v="0"/>
    <x v="0"/>
    <x v="1"/>
    <n v="0"/>
    <n v="98114.31"/>
    <n v="0"/>
    <n v="1.0358373856363716"/>
    <s v="Market Aligned"/>
  </r>
  <r>
    <n v="2128"/>
    <s v="Employee_2128"/>
    <x v="9"/>
    <x v="16"/>
    <x v="0"/>
    <s v="New York"/>
    <n v="99839.65"/>
    <x v="0"/>
    <x v="0"/>
    <x v="0"/>
    <n v="11146.69"/>
    <n v="110986.34"/>
    <n v="0.11164592423951808"/>
    <n v="1.0540525845704909"/>
    <s v="Market Aligned"/>
  </r>
  <r>
    <n v="2129"/>
    <s v="Employee_2129"/>
    <x v="9"/>
    <x v="16"/>
    <x v="0"/>
    <s v="New York"/>
    <n v="100821.91"/>
    <x v="0"/>
    <x v="0"/>
    <x v="1"/>
    <n v="0"/>
    <n v="100821.91"/>
    <n v="0"/>
    <n v="1.0644227500480363"/>
    <s v="Market Aligned"/>
  </r>
  <r>
    <n v="2130"/>
    <s v="Employee_2130"/>
    <x v="9"/>
    <x v="16"/>
    <x v="0"/>
    <s v="New York"/>
    <n v="100803.39"/>
    <x v="1"/>
    <x v="1"/>
    <x v="1"/>
    <n v="0"/>
    <n v="100803.39"/>
    <n v="0"/>
    <n v="1.0642272259865413"/>
    <s v="Market Aligned"/>
  </r>
  <r>
    <n v="2131"/>
    <s v="Employee_2131"/>
    <x v="9"/>
    <x v="16"/>
    <x v="0"/>
    <s v="New York"/>
    <n v="101054.8"/>
    <x v="1"/>
    <x v="0"/>
    <x v="1"/>
    <n v="0"/>
    <n v="101054.8"/>
    <n v="0"/>
    <n v="1.0668814756787917"/>
    <s v="Market Aligned"/>
  </r>
  <r>
    <n v="2132"/>
    <s v="Employee_2132"/>
    <x v="9"/>
    <x v="16"/>
    <x v="0"/>
    <s v="New York"/>
    <n v="104034.28"/>
    <x v="1"/>
    <x v="3"/>
    <x v="1"/>
    <n v="0"/>
    <n v="104034.28"/>
    <n v="0"/>
    <n v="1.098337200880914"/>
    <s v="Market Aligned"/>
  </r>
  <r>
    <n v="2133"/>
    <s v="Employee_2133"/>
    <x v="9"/>
    <x v="16"/>
    <x v="0"/>
    <s v="New York"/>
    <n v="101133.84"/>
    <x v="0"/>
    <x v="0"/>
    <x v="1"/>
    <n v="0"/>
    <n v="101133.84"/>
    <n v="0"/>
    <n v="1.0677159369002045"/>
    <s v="Market Aligned"/>
  </r>
  <r>
    <n v="2134"/>
    <s v="Employee_2134"/>
    <x v="9"/>
    <x v="16"/>
    <x v="0"/>
    <s v="New York"/>
    <n v="99389.61"/>
    <x v="0"/>
    <x v="2"/>
    <x v="0"/>
    <n v="17709.79"/>
    <n v="117099.4"/>
    <n v="0.17818552663603368"/>
    <n v="1.0493013076463422"/>
    <s v="Market Aligned"/>
  </r>
  <r>
    <n v="2135"/>
    <s v="Employee_2135"/>
    <x v="9"/>
    <x v="16"/>
    <x v="0"/>
    <s v="New York"/>
    <n v="102410.22"/>
    <x v="0"/>
    <x v="0"/>
    <x v="1"/>
    <n v="0"/>
    <n v="102410.22"/>
    <n v="0"/>
    <n v="1.0811912609612773"/>
    <s v="Market Aligned"/>
  </r>
  <r>
    <n v="2136"/>
    <s v="Employee_2136"/>
    <x v="9"/>
    <x v="16"/>
    <x v="0"/>
    <s v="New York"/>
    <n v="102973.68"/>
    <x v="1"/>
    <x v="0"/>
    <x v="1"/>
    <n v="0"/>
    <n v="102973.68"/>
    <n v="0"/>
    <n v="1.0871399644002626"/>
    <s v="Market Aligned"/>
  </r>
  <r>
    <n v="2137"/>
    <s v="Employee_2137"/>
    <x v="2"/>
    <x v="4"/>
    <x v="0"/>
    <s v="New York"/>
    <n v="48861.96"/>
    <x v="1"/>
    <x v="0"/>
    <x v="0"/>
    <n v="8790.4500000000007"/>
    <n v="57652.41"/>
    <n v="0.1799037533492312"/>
    <n v="0.86483549315239183"/>
    <s v="Below Market"/>
  </r>
  <r>
    <n v="2138"/>
    <s v="Employee_2138"/>
    <x v="2"/>
    <x v="4"/>
    <x v="5"/>
    <s v="California"/>
    <n v="57987"/>
    <x v="0"/>
    <x v="0"/>
    <x v="1"/>
    <n v="0"/>
    <n v="57987"/>
    <n v="0"/>
    <n v="1.0263447422376784"/>
    <s v="Market Aligned"/>
  </r>
  <r>
    <n v="2139"/>
    <s v="Employee_2139"/>
    <x v="2"/>
    <x v="4"/>
    <x v="5"/>
    <s v="California"/>
    <n v="58505.86"/>
    <x v="0"/>
    <x v="0"/>
    <x v="1"/>
    <n v="0"/>
    <n v="58505.86"/>
    <n v="0"/>
    <n v="1.0355283391293513"/>
    <s v="Market Aligned"/>
  </r>
  <r>
    <n v="2140"/>
    <s v="Employee_2140"/>
    <x v="2"/>
    <x v="4"/>
    <x v="6"/>
    <s v="Washington"/>
    <n v="53512.18"/>
    <x v="1"/>
    <x v="2"/>
    <x v="1"/>
    <n v="0"/>
    <n v="53512.18"/>
    <n v="0"/>
    <n v="0.94714236964623533"/>
    <s v="Market Aligned"/>
  </r>
  <r>
    <n v="2141"/>
    <s v="Employee_2141"/>
    <x v="2"/>
    <x v="4"/>
    <x v="1"/>
    <s v="Colorado"/>
    <n v="61878.53"/>
    <x v="0"/>
    <x v="1"/>
    <x v="0"/>
    <n v="10157.9"/>
    <n v="72036.429999999993"/>
    <n v="0.16415871547045477"/>
    <n v="1.0952231348905175"/>
    <s v="Market Aligned"/>
  </r>
  <r>
    <n v="2142"/>
    <s v="Employee_2142"/>
    <x v="2"/>
    <x v="4"/>
    <x v="6"/>
    <s v="Washington"/>
    <n v="54249.72"/>
    <x v="0"/>
    <x v="3"/>
    <x v="1"/>
    <n v="0"/>
    <n v="54249.72"/>
    <n v="0"/>
    <n v="0.96019650766320419"/>
    <s v="Market Aligned"/>
  </r>
  <r>
    <n v="2143"/>
    <s v="Employee_2143"/>
    <x v="2"/>
    <x v="4"/>
    <x v="6"/>
    <s v="Washington"/>
    <n v="55627.88"/>
    <x v="1"/>
    <x v="2"/>
    <x v="0"/>
    <n v="2338.75"/>
    <n v="57966.63"/>
    <n v="4.2042767044151247E-2"/>
    <n v="0.98458934174605517"/>
    <s v="Market Aligned"/>
  </r>
  <r>
    <n v="2144"/>
    <s v="Employee_2144"/>
    <x v="2"/>
    <x v="4"/>
    <x v="5"/>
    <s v="California"/>
    <n v="54134.64"/>
    <x v="1"/>
    <x v="0"/>
    <x v="1"/>
    <n v="0"/>
    <n v="54134.64"/>
    <n v="0"/>
    <n v="0.95815964159086531"/>
    <s v="Market Aligned"/>
  </r>
  <r>
    <n v="2145"/>
    <s v="Employee_2145"/>
    <x v="2"/>
    <x v="4"/>
    <x v="0"/>
    <s v="New York"/>
    <n v="55077.9"/>
    <x v="0"/>
    <x v="0"/>
    <x v="1"/>
    <n v="0"/>
    <n v="55077.9"/>
    <n v="0"/>
    <n v="0.97485493435584913"/>
    <s v="Market Aligned"/>
  </r>
  <r>
    <n v="2146"/>
    <s v="Employee_2146"/>
    <x v="2"/>
    <x v="4"/>
    <x v="6"/>
    <s v="Washington"/>
    <n v="49518.62"/>
    <x v="0"/>
    <x v="0"/>
    <x v="1"/>
    <n v="0"/>
    <n v="49518.62"/>
    <n v="0"/>
    <n v="0.87645809025929167"/>
    <s v="Below Market"/>
  </r>
  <r>
    <n v="2147"/>
    <s v="Employee_2147"/>
    <x v="2"/>
    <x v="4"/>
    <x v="1"/>
    <s v="Colorado"/>
    <n v="47799.75"/>
    <x v="2"/>
    <x v="0"/>
    <x v="1"/>
    <n v="0"/>
    <n v="47799.75"/>
    <n v="0"/>
    <n v="0.84603483699407567"/>
    <s v="Below Market"/>
  </r>
  <r>
    <n v="2148"/>
    <s v="Employee_2148"/>
    <x v="2"/>
    <x v="4"/>
    <x v="5"/>
    <s v="California"/>
    <n v="62972.53"/>
    <x v="0"/>
    <x v="0"/>
    <x v="1"/>
    <n v="0"/>
    <n v="62972.53"/>
    <n v="0"/>
    <n v="1.1145864602566862"/>
    <s v="Above Market"/>
  </r>
  <r>
    <n v="2149"/>
    <s v="Employee_2149"/>
    <x v="2"/>
    <x v="4"/>
    <x v="5"/>
    <s v="California"/>
    <n v="50765.19"/>
    <x v="0"/>
    <x v="0"/>
    <x v="1"/>
    <n v="0"/>
    <n v="50765.19"/>
    <n v="0"/>
    <n v="0.8985218384326964"/>
    <s v="Below Market"/>
  </r>
  <r>
    <n v="2150"/>
    <s v="Employee_2150"/>
    <x v="2"/>
    <x v="4"/>
    <x v="6"/>
    <s v="Washington"/>
    <n v="50043.040000000001"/>
    <x v="0"/>
    <x v="0"/>
    <x v="1"/>
    <n v="0"/>
    <n v="50043.040000000001"/>
    <n v="0"/>
    <n v="0.88574009673874876"/>
    <s v="Below Market"/>
  </r>
  <r>
    <n v="2151"/>
    <s v="Employee_2151"/>
    <x v="2"/>
    <x v="4"/>
    <x v="1"/>
    <s v="Colorado"/>
    <n v="44233.05"/>
    <x v="0"/>
    <x v="0"/>
    <x v="1"/>
    <n v="0"/>
    <n v="44233.05"/>
    <n v="0"/>
    <n v="0.78290579441316743"/>
    <s v="Below Market"/>
  </r>
  <r>
    <n v="2152"/>
    <s v="Employee_2152"/>
    <x v="2"/>
    <x v="4"/>
    <x v="5"/>
    <s v="California"/>
    <n v="51805.19"/>
    <x v="0"/>
    <x v="3"/>
    <x v="1"/>
    <n v="0"/>
    <n v="51805.19"/>
    <n v="0"/>
    <n v="0.91692938722686035"/>
    <s v="Market Aligned"/>
  </r>
  <r>
    <n v="2153"/>
    <s v="Employee_2153"/>
    <x v="2"/>
    <x v="4"/>
    <x v="6"/>
    <s v="Washington"/>
    <n v="48384.55"/>
    <x v="1"/>
    <x v="3"/>
    <x v="1"/>
    <n v="0"/>
    <n v="48384.55"/>
    <n v="0"/>
    <n v="0.85638554327756322"/>
    <s v="Below Market"/>
  </r>
  <r>
    <n v="2154"/>
    <s v="Employee_2154"/>
    <x v="2"/>
    <x v="4"/>
    <x v="0"/>
    <s v="New York"/>
    <n v="63210.080000000002"/>
    <x v="0"/>
    <x v="0"/>
    <x v="1"/>
    <n v="0"/>
    <n v="63210.080000000002"/>
    <n v="0"/>
    <n v="1.1187909921951993"/>
    <s v="Above Market"/>
  </r>
  <r>
    <n v="2155"/>
    <s v="Employee_2155"/>
    <x v="2"/>
    <x v="4"/>
    <x v="5"/>
    <s v="California"/>
    <n v="60049.09"/>
    <x v="0"/>
    <x v="1"/>
    <x v="1"/>
    <n v="0"/>
    <n v="60049.09"/>
    <n v="0"/>
    <n v="1.0628428405962913"/>
    <s v="Market Aligned"/>
  </r>
  <r>
    <n v="2156"/>
    <s v="Employee_2156"/>
    <x v="2"/>
    <x v="4"/>
    <x v="4"/>
    <s v="California"/>
    <n v="51559.25"/>
    <x v="1"/>
    <x v="4"/>
    <x v="1"/>
    <n v="0"/>
    <n v="51559.25"/>
    <n v="0"/>
    <n v="0.9125763559283635"/>
    <s v="Market Aligned"/>
  </r>
  <r>
    <n v="2157"/>
    <s v="Employee_2157"/>
    <x v="2"/>
    <x v="4"/>
    <x v="5"/>
    <s v="California"/>
    <n v="66262.179999999993"/>
    <x v="1"/>
    <x v="0"/>
    <x v="0"/>
    <n v="6284.73"/>
    <n v="72546.909999999989"/>
    <n v="9.4846411633302735E-2"/>
    <n v="1.172811838036226"/>
    <s v="Above Market"/>
  </r>
  <r>
    <n v="2158"/>
    <s v="Employee_2158"/>
    <x v="2"/>
    <x v="4"/>
    <x v="5"/>
    <s v="California"/>
    <n v="59908.83"/>
    <x v="1"/>
    <x v="0"/>
    <x v="0"/>
    <n v="7165.63"/>
    <n v="67074.460000000006"/>
    <n v="0.11960891240907225"/>
    <n v="1.0603602994483401"/>
    <s v="Market Aligned"/>
  </r>
  <r>
    <n v="2159"/>
    <s v="Employee_2159"/>
    <x v="2"/>
    <x v="4"/>
    <x v="3"/>
    <s v="Illinois"/>
    <n v="53375.839999999997"/>
    <x v="1"/>
    <x v="0"/>
    <x v="1"/>
    <n v="0"/>
    <n v="53375.839999999997"/>
    <n v="0"/>
    <n v="0.94472921079758487"/>
    <s v="Market Aligned"/>
  </r>
  <r>
    <n v="2160"/>
    <s v="Employee_2160"/>
    <x v="2"/>
    <x v="4"/>
    <x v="5"/>
    <s v="California"/>
    <n v="42502.97"/>
    <x v="0"/>
    <x v="1"/>
    <x v="1"/>
    <n v="0"/>
    <n v="42502.97"/>
    <n v="0"/>
    <n v="0.75228412901142971"/>
    <s v="Below Market"/>
  </r>
  <r>
    <n v="2161"/>
    <s v="Employee_2161"/>
    <x v="2"/>
    <x v="4"/>
    <x v="1"/>
    <s v="Colorado"/>
    <n v="66454.710000000006"/>
    <x v="1"/>
    <x v="1"/>
    <x v="1"/>
    <n v="0"/>
    <n v="66454.710000000006"/>
    <n v="0"/>
    <n v="1.1762195355067457"/>
    <s v="Above Market"/>
  </r>
  <r>
    <n v="2162"/>
    <s v="Employee_2162"/>
    <x v="2"/>
    <x v="4"/>
    <x v="8"/>
    <s v="Texas"/>
    <n v="48052.14"/>
    <x v="0"/>
    <x v="0"/>
    <x v="1"/>
    <n v="0"/>
    <n v="48052.14"/>
    <n v="0"/>
    <n v="0.85050203049422857"/>
    <s v="Below Market"/>
  </r>
  <r>
    <n v="2163"/>
    <s v="Employee_2163"/>
    <x v="2"/>
    <x v="4"/>
    <x v="5"/>
    <s v="California"/>
    <n v="46773.01"/>
    <x v="2"/>
    <x v="0"/>
    <x v="0"/>
    <n v="18957.330000000002"/>
    <n v="65730.34"/>
    <n v="0.40530489699080735"/>
    <n v="0.82786198444703729"/>
    <s v="Below Market"/>
  </r>
  <r>
    <n v="2164"/>
    <s v="Employee_2164"/>
    <x v="2"/>
    <x v="4"/>
    <x v="5"/>
    <s v="California"/>
    <n v="60112.85"/>
    <x v="1"/>
    <x v="0"/>
    <x v="1"/>
    <n v="0"/>
    <n v="60112.85"/>
    <n v="0"/>
    <n v="1.0639713649339027"/>
    <s v="Market Aligned"/>
  </r>
  <r>
    <n v="2165"/>
    <s v="Employee_2165"/>
    <x v="2"/>
    <x v="4"/>
    <x v="0"/>
    <s v="New York"/>
    <n v="67198.759999999995"/>
    <x v="2"/>
    <x v="0"/>
    <x v="1"/>
    <n v="0"/>
    <n v="67198.759999999995"/>
    <n v="0"/>
    <n v="1.1893888976993396"/>
    <s v="Above Market"/>
  </r>
  <r>
    <n v="2166"/>
    <s v="Employee_2166"/>
    <x v="2"/>
    <x v="4"/>
    <x v="6"/>
    <s v="Washington"/>
    <n v="61921.36"/>
    <x v="1"/>
    <x v="0"/>
    <x v="1"/>
    <n v="0"/>
    <n v="61921.36"/>
    <n v="0"/>
    <n v="1.0959812073086466"/>
    <s v="Market Aligned"/>
  </r>
  <r>
    <n v="2167"/>
    <s v="Employee_2167"/>
    <x v="2"/>
    <x v="4"/>
    <x v="7"/>
    <s v="California"/>
    <n v="57819.55"/>
    <x v="0"/>
    <x v="1"/>
    <x v="1"/>
    <n v="0"/>
    <n v="57819.55"/>
    <n v="0"/>
    <n v="1.0233809498861566"/>
    <s v="Market Aligned"/>
  </r>
  <r>
    <n v="2168"/>
    <s v="Employee_2168"/>
    <x v="2"/>
    <x v="4"/>
    <x v="6"/>
    <s v="Washington"/>
    <n v="57973.77"/>
    <x v="1"/>
    <x v="2"/>
    <x v="0"/>
    <n v="6370.68"/>
    <n v="64344.45"/>
    <n v="0.10988900670078901"/>
    <n v="1.0261105769775372"/>
    <s v="Market Aligned"/>
  </r>
  <r>
    <n v="2169"/>
    <s v="Employee_2169"/>
    <x v="2"/>
    <x v="4"/>
    <x v="5"/>
    <s v="California"/>
    <n v="59267.08"/>
    <x v="2"/>
    <x v="1"/>
    <x v="0"/>
    <n v="9756.51"/>
    <n v="69023.59"/>
    <n v="0.16461938060724435"/>
    <n v="1.0490016028727105"/>
    <s v="Market Aligned"/>
  </r>
  <r>
    <n v="2170"/>
    <s v="Employee_2170"/>
    <x v="2"/>
    <x v="4"/>
    <x v="8"/>
    <s v="Texas"/>
    <n v="58794.64"/>
    <x v="1"/>
    <x v="1"/>
    <x v="1"/>
    <n v="0"/>
    <n v="58794.64"/>
    <n v="0"/>
    <n v="1.0406396198416386"/>
    <s v="Market Aligned"/>
  </r>
  <r>
    <n v="2171"/>
    <s v="Employee_2171"/>
    <x v="2"/>
    <x v="4"/>
    <x v="5"/>
    <s v="California"/>
    <n v="56405.96"/>
    <x v="0"/>
    <x v="3"/>
    <x v="1"/>
    <n v="0"/>
    <n v="56405.96"/>
    <n v="0"/>
    <n v="0.99836102017467354"/>
    <s v="Market Aligned"/>
  </r>
  <r>
    <n v="2172"/>
    <s v="Employee_2172"/>
    <x v="2"/>
    <x v="4"/>
    <x v="7"/>
    <s v="California"/>
    <n v="55521.01"/>
    <x v="1"/>
    <x v="0"/>
    <x v="1"/>
    <n v="0"/>
    <n v="55521.01"/>
    <n v="0"/>
    <n v="0.9826977891117934"/>
    <s v="Market Aligned"/>
  </r>
  <r>
    <n v="2173"/>
    <s v="Employee_2173"/>
    <x v="2"/>
    <x v="4"/>
    <x v="0"/>
    <s v="New York"/>
    <n v="54687.03"/>
    <x v="0"/>
    <x v="2"/>
    <x v="0"/>
    <n v="13754.78"/>
    <n v="68441.81"/>
    <n v="0.251518138761604"/>
    <n v="0.96793670493548867"/>
    <s v="Market Aligned"/>
  </r>
  <r>
    <n v="2174"/>
    <s v="Employee_2174"/>
    <x v="2"/>
    <x v="4"/>
    <x v="2"/>
    <s v="California"/>
    <n v="51230.18"/>
    <x v="0"/>
    <x v="0"/>
    <x v="0"/>
    <n v="4081.48"/>
    <n v="55311.66"/>
    <n v="7.966944484676805E-2"/>
    <n v="0.906751959695964"/>
    <s v="Market Aligned"/>
  </r>
  <r>
    <n v="2175"/>
    <s v="Employee_2175"/>
    <x v="2"/>
    <x v="4"/>
    <x v="0"/>
    <s v="New York"/>
    <n v="53596.62"/>
    <x v="0"/>
    <x v="2"/>
    <x v="1"/>
    <n v="0"/>
    <n v="53596.62"/>
    <n v="0"/>
    <n v="0.9486369210117922"/>
    <s v="Market Aligned"/>
  </r>
  <r>
    <n v="2176"/>
    <s v="Employee_2176"/>
    <x v="2"/>
    <x v="4"/>
    <x v="0"/>
    <s v="New York"/>
    <n v="46535.22"/>
    <x v="0"/>
    <x v="0"/>
    <x v="1"/>
    <n v="0"/>
    <n v="46535.22"/>
    <n v="0"/>
    <n v="0.82365320461264857"/>
    <s v="Below Market"/>
  </r>
  <r>
    <n v="2177"/>
    <s v="Employee_2177"/>
    <x v="2"/>
    <x v="4"/>
    <x v="0"/>
    <s v="New York"/>
    <n v="54508.3"/>
    <x v="1"/>
    <x v="2"/>
    <x v="1"/>
    <n v="0"/>
    <n v="54508.3"/>
    <n v="0"/>
    <n v="0.96477326147781473"/>
    <s v="Market Aligned"/>
  </r>
  <r>
    <n v="2178"/>
    <s v="Employee_2178"/>
    <x v="2"/>
    <x v="4"/>
    <x v="0"/>
    <s v="New York"/>
    <n v="50057.04"/>
    <x v="0"/>
    <x v="0"/>
    <x v="0"/>
    <n v="10242.41"/>
    <n v="60299.45"/>
    <n v="0.20461477546415049"/>
    <n v="0.88598789066482408"/>
    <s v="Below Market"/>
  </r>
  <r>
    <n v="2179"/>
    <s v="Employee_2179"/>
    <x v="2"/>
    <x v="4"/>
    <x v="0"/>
    <s v="New York"/>
    <n v="49482.05"/>
    <x v="1"/>
    <x v="0"/>
    <x v="1"/>
    <n v="0"/>
    <n v="49482.05"/>
    <n v="0"/>
    <n v="0.87581081712525066"/>
    <s v="Below Market"/>
  </r>
  <r>
    <n v="2180"/>
    <s v="Employee_2180"/>
    <x v="2"/>
    <x v="4"/>
    <x v="7"/>
    <s v="California"/>
    <n v="55899.47"/>
    <x v="0"/>
    <x v="0"/>
    <x v="0"/>
    <n v="15032.24"/>
    <n v="70931.710000000006"/>
    <n v="0.26891560868108411"/>
    <n v="0.98939636691625421"/>
    <s v="Market Aligned"/>
  </r>
  <r>
    <n v="2181"/>
    <s v="Employee_2181"/>
    <x v="2"/>
    <x v="4"/>
    <x v="0"/>
    <s v="New York"/>
    <n v="61960.01"/>
    <x v="0"/>
    <x v="0"/>
    <x v="0"/>
    <n v="17470.25"/>
    <n v="79430.260000000009"/>
    <n v="0.28196009006454326"/>
    <n v="1.0966652955402758"/>
    <s v="Market Aligned"/>
  </r>
  <r>
    <n v="2182"/>
    <s v="Employee_2182"/>
    <x v="2"/>
    <x v="4"/>
    <x v="0"/>
    <s v="New York"/>
    <n v="59591.58"/>
    <x v="0"/>
    <x v="2"/>
    <x v="1"/>
    <n v="0"/>
    <n v="59591.58"/>
    <n v="0"/>
    <n v="1.0547451120878126"/>
    <s v="Market Aligned"/>
  </r>
  <r>
    <n v="2183"/>
    <s v="Employee_2183"/>
    <x v="2"/>
    <x v="4"/>
    <x v="0"/>
    <s v="New York"/>
    <n v="47147.5"/>
    <x v="0"/>
    <x v="3"/>
    <x v="0"/>
    <n v="12898.93"/>
    <n v="60046.43"/>
    <n v="0.27358672251975186"/>
    <n v="0.8344902949738896"/>
    <s v="Below Market"/>
  </r>
  <r>
    <n v="2184"/>
    <s v="Employee_2184"/>
    <x v="2"/>
    <x v="4"/>
    <x v="0"/>
    <s v="New York"/>
    <n v="50051.86"/>
    <x v="0"/>
    <x v="0"/>
    <x v="0"/>
    <n v="13712.02"/>
    <n v="63763.880000000005"/>
    <n v="0.27395625257482942"/>
    <n v="0.88589620691217619"/>
    <s v="Below Market"/>
  </r>
  <r>
    <n v="2185"/>
    <s v="Employee_2185"/>
    <x v="2"/>
    <x v="4"/>
    <x v="0"/>
    <s v="New York"/>
    <n v="59703.86"/>
    <x v="0"/>
    <x v="0"/>
    <x v="1"/>
    <n v="0"/>
    <n v="59703.86"/>
    <n v="0"/>
    <n v="1.0567324193749363"/>
    <s v="Market Aligned"/>
  </r>
  <r>
    <n v="2186"/>
    <s v="Employee_2186"/>
    <x v="2"/>
    <x v="4"/>
    <x v="5"/>
    <s v="California"/>
    <n v="50087.56"/>
    <x v="1"/>
    <x v="0"/>
    <x v="1"/>
    <n v="0"/>
    <n v="50087.56"/>
    <n v="0"/>
    <n v="0.88652808142366812"/>
    <s v="Below Market"/>
  </r>
  <r>
    <n v="2187"/>
    <s v="Employee_2187"/>
    <x v="2"/>
    <x v="4"/>
    <x v="0"/>
    <s v="New York"/>
    <n v="53876.83"/>
    <x v="0"/>
    <x v="0"/>
    <x v="1"/>
    <n v="0"/>
    <n v="53876.83"/>
    <n v="0"/>
    <n v="0.95359651644218901"/>
    <s v="Market Aligned"/>
  </r>
  <r>
    <n v="2188"/>
    <s v="Employee_2188"/>
    <x v="2"/>
    <x v="4"/>
    <x v="4"/>
    <s v="California"/>
    <n v="57750.26"/>
    <x v="0"/>
    <x v="0"/>
    <x v="1"/>
    <n v="0"/>
    <n v="57750.26"/>
    <n v="0"/>
    <n v="1.0221545469477453"/>
    <s v="Market Aligned"/>
  </r>
  <r>
    <n v="2189"/>
    <s v="Employee_2189"/>
    <x v="2"/>
    <x v="4"/>
    <x v="0"/>
    <s v="New York"/>
    <n v="50158.28"/>
    <x v="0"/>
    <x v="1"/>
    <x v="0"/>
    <n v="3399.39"/>
    <n v="53557.67"/>
    <n v="6.777325697771136E-2"/>
    <n v="0.88777979474167135"/>
    <s v="Below Market"/>
  </r>
  <r>
    <n v="2190"/>
    <s v="Employee_2190"/>
    <x v="2"/>
    <x v="4"/>
    <x v="3"/>
    <s v="Illinois"/>
    <n v="55526.879999999997"/>
    <x v="1"/>
    <x v="0"/>
    <x v="0"/>
    <n v="18969.75"/>
    <n v="74496.63"/>
    <n v="0.3416318366888253"/>
    <n v="0.9828016855650834"/>
    <s v="Market Aligned"/>
  </r>
  <r>
    <n v="2191"/>
    <s v="Employee_2191"/>
    <x v="2"/>
    <x v="4"/>
    <x v="5"/>
    <s v="California"/>
    <n v="48329.87"/>
    <x v="1"/>
    <x v="0"/>
    <x v="1"/>
    <n v="0"/>
    <n v="48329.87"/>
    <n v="0"/>
    <n v="0.85541773100057783"/>
    <s v="Below Market"/>
  </r>
  <r>
    <n v="2192"/>
    <s v="Employee_2192"/>
    <x v="2"/>
    <x v="4"/>
    <x v="3"/>
    <s v="Illinois"/>
    <n v="51993.16"/>
    <x v="1"/>
    <x v="0"/>
    <x v="1"/>
    <n v="0"/>
    <n v="51993.16"/>
    <n v="0"/>
    <n v="0.92025637467574406"/>
    <s v="Market Aligned"/>
  </r>
  <r>
    <n v="2193"/>
    <s v="Employee_2193"/>
    <x v="2"/>
    <x v="4"/>
    <x v="0"/>
    <s v="New York"/>
    <n v="56598.91"/>
    <x v="0"/>
    <x v="0"/>
    <x v="1"/>
    <n v="0"/>
    <n v="56598.91"/>
    <n v="0"/>
    <n v="1.0017761514629755"/>
    <s v="Market Aligned"/>
  </r>
  <r>
    <n v="2194"/>
    <s v="Employee_2194"/>
    <x v="2"/>
    <x v="4"/>
    <x v="2"/>
    <s v="California"/>
    <n v="47035.03"/>
    <x v="0"/>
    <x v="0"/>
    <x v="0"/>
    <n v="3518.91"/>
    <n v="50553.94"/>
    <n v="7.4814664729670632E-2"/>
    <n v="0.8324996247691977"/>
    <s v="Below Market"/>
  </r>
  <r>
    <n v="2195"/>
    <s v="Employee_2195"/>
    <x v="2"/>
    <x v="4"/>
    <x v="6"/>
    <s v="Washington"/>
    <n v="57202.37"/>
    <x v="1"/>
    <x v="2"/>
    <x v="1"/>
    <n v="0"/>
    <n v="57202.37"/>
    <n v="0"/>
    <n v="1.0124571316507891"/>
    <s v="Market Aligned"/>
  </r>
  <r>
    <n v="2196"/>
    <s v="Employee_2196"/>
    <x v="2"/>
    <x v="4"/>
    <x v="2"/>
    <s v="California"/>
    <n v="54901.81"/>
    <x v="0"/>
    <x v="0"/>
    <x v="0"/>
    <n v="15718.79"/>
    <n v="70620.600000000006"/>
    <n v="0.28630731846545682"/>
    <n v="0.97173821775280644"/>
    <s v="Market Aligned"/>
  </r>
  <r>
    <n v="2197"/>
    <s v="Employee_2197"/>
    <x v="2"/>
    <x v="4"/>
    <x v="5"/>
    <s v="California"/>
    <n v="57762.45"/>
    <x v="0"/>
    <x v="0"/>
    <x v="1"/>
    <n v="0"/>
    <n v="57762.45"/>
    <n v="0"/>
    <n v="1.0223703046590922"/>
    <s v="Market Aligned"/>
  </r>
  <r>
    <n v="2198"/>
    <s v="Employee_2198"/>
    <x v="2"/>
    <x v="4"/>
    <x v="7"/>
    <s v="California"/>
    <n v="56119.57"/>
    <x v="0"/>
    <x v="0"/>
    <x v="1"/>
    <n v="0"/>
    <n v="56119.57"/>
    <n v="0"/>
    <n v="0.99329204142548067"/>
    <s v="Market Aligned"/>
  </r>
  <r>
    <n v="2199"/>
    <s v="Employee_2199"/>
    <x v="2"/>
    <x v="4"/>
    <x v="5"/>
    <s v="California"/>
    <n v="61820.7"/>
    <x v="0"/>
    <x v="0"/>
    <x v="1"/>
    <n v="0"/>
    <n v="61820.7"/>
    <n v="0"/>
    <n v="1.0941995689801651"/>
    <s v="Market Aligned"/>
  </r>
  <r>
    <n v="2200"/>
    <s v="Employee_2200"/>
    <x v="2"/>
    <x v="4"/>
    <x v="0"/>
    <s v="New York"/>
    <n v="55626.12"/>
    <x v="0"/>
    <x v="0"/>
    <x v="1"/>
    <n v="0"/>
    <n v="55626.12"/>
    <n v="0"/>
    <n v="0.98455819050963433"/>
    <s v="Market Aligned"/>
  </r>
  <r>
    <n v="2201"/>
    <s v="Employee_2201"/>
    <x v="2"/>
    <x v="4"/>
    <x v="5"/>
    <s v="California"/>
    <n v="52852.97"/>
    <x v="1"/>
    <x v="4"/>
    <x v="1"/>
    <n v="0"/>
    <n v="52852.97"/>
    <n v="0"/>
    <n v="0.93547463864565761"/>
    <s v="Market Aligned"/>
  </r>
  <r>
    <n v="2202"/>
    <s v="Employee_2202"/>
    <x v="2"/>
    <x v="4"/>
    <x v="0"/>
    <s v="New York"/>
    <n v="55611.49"/>
    <x v="0"/>
    <x v="2"/>
    <x v="1"/>
    <n v="0"/>
    <n v="55611.49"/>
    <n v="0"/>
    <n v="0.98429924585688555"/>
    <s v="Market Aligned"/>
  </r>
  <r>
    <n v="2203"/>
    <s v="Employee_2203"/>
    <x v="2"/>
    <x v="4"/>
    <x v="5"/>
    <s v="California"/>
    <n v="57716.49"/>
    <x v="1"/>
    <x v="0"/>
    <x v="1"/>
    <n v="0"/>
    <n v="57716.49"/>
    <n v="0"/>
    <n v="1.0215568325989193"/>
    <s v="Market Aligned"/>
  </r>
  <r>
    <n v="2204"/>
    <s v="Employee_2204"/>
    <x v="2"/>
    <x v="4"/>
    <x v="5"/>
    <s v="California"/>
    <n v="55244.3"/>
    <x v="0"/>
    <x v="0"/>
    <x v="0"/>
    <n v="6031.51"/>
    <n v="61275.810000000005"/>
    <n v="0.10917886551191706"/>
    <n v="0.97780014216291544"/>
    <s v="Market Aligned"/>
  </r>
  <r>
    <n v="2205"/>
    <s v="Employee_2205"/>
    <x v="2"/>
    <x v="4"/>
    <x v="5"/>
    <s v="California"/>
    <n v="55202.96"/>
    <x v="0"/>
    <x v="0"/>
    <x v="1"/>
    <n v="0"/>
    <n v="55202.96"/>
    <n v="0"/>
    <n v="0.97706844209834731"/>
    <s v="Market Aligned"/>
  </r>
  <r>
    <n v="2206"/>
    <s v="Employee_2206"/>
    <x v="2"/>
    <x v="4"/>
    <x v="5"/>
    <s v="California"/>
    <n v="51490.04"/>
    <x v="1"/>
    <x v="0"/>
    <x v="0"/>
    <n v="18738.27"/>
    <n v="70228.31"/>
    <n v="0.36392028438898089"/>
    <n v="0.91135136895524427"/>
    <s v="Market Aligned"/>
  </r>
  <r>
    <n v="2207"/>
    <s v="Employee_2207"/>
    <x v="2"/>
    <x v="4"/>
    <x v="5"/>
    <s v="California"/>
    <n v="51685.5"/>
    <x v="0"/>
    <x v="2"/>
    <x v="1"/>
    <n v="0"/>
    <n v="51685.5"/>
    <n v="0"/>
    <n v="0.91481092615457815"/>
    <s v="Market Aligned"/>
  </r>
  <r>
    <n v="2208"/>
    <s v="Employee_2208"/>
    <x v="2"/>
    <x v="4"/>
    <x v="5"/>
    <s v="California"/>
    <n v="47986.97"/>
    <x v="1"/>
    <x v="2"/>
    <x v="1"/>
    <n v="0"/>
    <n v="47986.97"/>
    <n v="0"/>
    <n v="0.84934854976834817"/>
    <s v="Below Market"/>
  </r>
  <r>
    <n v="2209"/>
    <s v="Employee_2209"/>
    <x v="2"/>
    <x v="4"/>
    <x v="2"/>
    <s v="California"/>
    <n v="63747.88"/>
    <x v="1"/>
    <x v="0"/>
    <x v="1"/>
    <n v="0"/>
    <n v="63747.88"/>
    <n v="0"/>
    <n v="1.1283098188697198"/>
    <s v="Above Market"/>
  </r>
  <r>
    <n v="2210"/>
    <s v="Employee_2210"/>
    <x v="2"/>
    <x v="4"/>
    <x v="2"/>
    <s v="California"/>
    <n v="48780.68"/>
    <x v="0"/>
    <x v="0"/>
    <x v="1"/>
    <n v="0"/>
    <n v="48780.68"/>
    <n v="0"/>
    <n v="0.86339687241586338"/>
    <s v="Below Market"/>
  </r>
  <r>
    <n v="2211"/>
    <s v="Employee_2211"/>
    <x v="2"/>
    <x v="4"/>
    <x v="7"/>
    <s v="California"/>
    <n v="51535.47"/>
    <x v="1"/>
    <x v="0"/>
    <x v="0"/>
    <n v="14679.23"/>
    <n v="66214.7"/>
    <n v="0.28483741392093637"/>
    <n v="0.91215546024535854"/>
    <s v="Market Aligned"/>
  </r>
  <r>
    <n v="2212"/>
    <s v="Employee_2212"/>
    <x v="2"/>
    <x v="4"/>
    <x v="0"/>
    <s v="New York"/>
    <n v="51407.96"/>
    <x v="0"/>
    <x v="1"/>
    <x v="1"/>
    <n v="0"/>
    <n v="51407.96"/>
    <n v="0"/>
    <n v="0.90989858856579708"/>
    <s v="Market Aligned"/>
  </r>
  <r>
    <n v="2213"/>
    <s v="Employee_2213"/>
    <x v="2"/>
    <x v="4"/>
    <x v="2"/>
    <s v="California"/>
    <n v="59474.62"/>
    <x v="1"/>
    <x v="2"/>
    <x v="1"/>
    <n v="0"/>
    <n v="59474.62"/>
    <n v="0"/>
    <n v="1.0526749708311152"/>
    <s v="Market Aligned"/>
  </r>
  <r>
    <n v="2214"/>
    <s v="Employee_2214"/>
    <x v="2"/>
    <x v="4"/>
    <x v="5"/>
    <s v="California"/>
    <n v="53525.25"/>
    <x v="0"/>
    <x v="0"/>
    <x v="1"/>
    <n v="0"/>
    <n v="53525.25"/>
    <n v="0"/>
    <n v="0.94737370297579271"/>
    <s v="Market Aligned"/>
  </r>
  <r>
    <n v="2215"/>
    <s v="Employee_2215"/>
    <x v="2"/>
    <x v="4"/>
    <x v="8"/>
    <s v="Texas"/>
    <n v="61238.71"/>
    <x v="1"/>
    <x v="0"/>
    <x v="0"/>
    <n v="15322.46"/>
    <n v="76561.17"/>
    <n v="0.25020873235246138"/>
    <n v="1.0838985984775542"/>
    <s v="Market Aligned"/>
  </r>
  <r>
    <n v="2216"/>
    <s v="Employee_2216"/>
    <x v="2"/>
    <x v="4"/>
    <x v="5"/>
    <s v="California"/>
    <n v="51632.55"/>
    <x v="0"/>
    <x v="2"/>
    <x v="1"/>
    <n v="0"/>
    <n v="51632.55"/>
    <n v="0"/>
    <n v="0.91387373412702921"/>
    <s v="Market Aligned"/>
  </r>
  <r>
    <n v="2217"/>
    <s v="Employee_2217"/>
    <x v="2"/>
    <x v="4"/>
    <x v="6"/>
    <s v="Washington"/>
    <n v="56394.97"/>
    <x v="1"/>
    <x v="0"/>
    <x v="1"/>
    <n v="0"/>
    <n v="56394.97"/>
    <n v="0"/>
    <n v="0.9981665019427044"/>
    <s v="Market Aligned"/>
  </r>
  <r>
    <n v="2218"/>
    <s v="Employee_2218"/>
    <x v="2"/>
    <x v="4"/>
    <x v="2"/>
    <s v="California"/>
    <n v="50823.26"/>
    <x v="1"/>
    <x v="0"/>
    <x v="0"/>
    <n v="5162.12"/>
    <n v="55985.380000000005"/>
    <n v="0.10157002915594159"/>
    <n v="0.89954965223892436"/>
    <s v="Below Market"/>
  </r>
  <r>
    <n v="2219"/>
    <s v="Employee_2219"/>
    <x v="2"/>
    <x v="4"/>
    <x v="6"/>
    <s v="Washington"/>
    <n v="65725.75"/>
    <x v="1"/>
    <x v="0"/>
    <x v="0"/>
    <n v="9417.76"/>
    <n v="75143.509999999995"/>
    <n v="0.14328874147499268"/>
    <n v="1.1633172597673287"/>
    <s v="Above Market"/>
  </r>
  <r>
    <n v="2220"/>
    <s v="Employee_2220"/>
    <x v="2"/>
    <x v="4"/>
    <x v="8"/>
    <s v="Texas"/>
    <n v="49062.01"/>
    <x v="1"/>
    <x v="2"/>
    <x v="1"/>
    <n v="0"/>
    <n v="49062.01"/>
    <n v="0"/>
    <n v="0.86837629136034622"/>
    <s v="Below Market"/>
  </r>
  <r>
    <n v="2221"/>
    <s v="Employee_2221"/>
    <x v="2"/>
    <x v="4"/>
    <x v="2"/>
    <s v="California"/>
    <n v="56549.1"/>
    <x v="1"/>
    <x v="0"/>
    <x v="1"/>
    <n v="0"/>
    <n v="56549.1"/>
    <n v="0"/>
    <n v="1.0008945360731318"/>
    <s v="Market Aligned"/>
  </r>
  <r>
    <n v="2222"/>
    <s v="Employee_2222"/>
    <x v="2"/>
    <x v="4"/>
    <x v="2"/>
    <s v="California"/>
    <n v="58168.88"/>
    <x v="1"/>
    <x v="0"/>
    <x v="1"/>
    <n v="0"/>
    <n v="58168.88"/>
    <n v="0"/>
    <n v="1.0295639393287193"/>
    <s v="Market Aligned"/>
  </r>
  <r>
    <n v="2223"/>
    <s v="Employee_2223"/>
    <x v="2"/>
    <x v="4"/>
    <x v="2"/>
    <s v="California"/>
    <n v="57069"/>
    <x v="0"/>
    <x v="1"/>
    <x v="1"/>
    <n v="0"/>
    <n v="57069"/>
    <n v="0"/>
    <n v="1.0100965405135989"/>
    <s v="Market Aligned"/>
  </r>
  <r>
    <n v="2224"/>
    <s v="Employee_2224"/>
    <x v="2"/>
    <x v="4"/>
    <x v="5"/>
    <s v="California"/>
    <n v="54073.56"/>
    <x v="0"/>
    <x v="0"/>
    <x v="1"/>
    <n v="0"/>
    <n v="54073.56"/>
    <n v="0"/>
    <n v="0.95707855209053116"/>
    <s v="Market Aligned"/>
  </r>
  <r>
    <n v="2225"/>
    <s v="Employee_2225"/>
    <x v="2"/>
    <x v="4"/>
    <x v="8"/>
    <s v="Texas"/>
    <n v="54350.9"/>
    <x v="0"/>
    <x v="0"/>
    <x v="1"/>
    <n v="0"/>
    <n v="54350.9"/>
    <n v="0"/>
    <n v="0.96198734976608258"/>
    <s v="Market Aligned"/>
  </r>
  <r>
    <n v="2226"/>
    <s v="Employee_2226"/>
    <x v="2"/>
    <x v="4"/>
    <x v="4"/>
    <s v="California"/>
    <n v="55219.06"/>
    <x v="0"/>
    <x v="0"/>
    <x v="0"/>
    <n v="12738.45"/>
    <n v="67957.509999999995"/>
    <n v="0.23068936704101811"/>
    <n v="0.97735340511333391"/>
    <s v="Market Aligned"/>
  </r>
  <r>
    <n v="2227"/>
    <s v="Employee_2227"/>
    <x v="2"/>
    <x v="4"/>
    <x v="8"/>
    <s v="Texas"/>
    <n v="54264.99"/>
    <x v="0"/>
    <x v="0"/>
    <x v="0"/>
    <n v="15629.5"/>
    <n v="69894.489999999991"/>
    <n v="0.28802179821649282"/>
    <n v="0.96046678003828767"/>
    <s v="Market Aligned"/>
  </r>
  <r>
    <n v="2228"/>
    <s v="Employee_2228"/>
    <x v="2"/>
    <x v="4"/>
    <x v="0"/>
    <s v="New York"/>
    <n v="59819.4"/>
    <x v="1"/>
    <x v="3"/>
    <x v="1"/>
    <n v="0"/>
    <n v="59819.4"/>
    <n v="0"/>
    <n v="1.0587774272477033"/>
    <s v="Market Aligned"/>
  </r>
  <r>
    <n v="2229"/>
    <s v="Employee_2229"/>
    <x v="2"/>
    <x v="4"/>
    <x v="4"/>
    <s v="California"/>
    <n v="66052.62"/>
    <x v="0"/>
    <x v="0"/>
    <x v="1"/>
    <n v="0"/>
    <n v="66052.62"/>
    <n v="0"/>
    <n v="1.1691027169542021"/>
    <s v="Above Market"/>
  </r>
  <r>
    <n v="2230"/>
    <s v="Employee_2230"/>
    <x v="2"/>
    <x v="4"/>
    <x v="8"/>
    <s v="Texas"/>
    <n v="52212.54"/>
    <x v="1"/>
    <x v="0"/>
    <x v="1"/>
    <n v="0"/>
    <n v="52212.54"/>
    <n v="0"/>
    <n v="0.92413930549734369"/>
    <s v="Market Aligned"/>
  </r>
  <r>
    <n v="2231"/>
    <s v="Employee_2231"/>
    <x v="2"/>
    <x v="4"/>
    <x v="2"/>
    <s v="California"/>
    <n v="48150.99"/>
    <x v="0"/>
    <x v="0"/>
    <x v="1"/>
    <n v="0"/>
    <n v="48150.99"/>
    <n v="0"/>
    <n v="0.85225163260798154"/>
    <s v="Below Market"/>
  </r>
  <r>
    <n v="2232"/>
    <s v="Employee_2232"/>
    <x v="2"/>
    <x v="4"/>
    <x v="2"/>
    <s v="California"/>
    <n v="54558.59"/>
    <x v="0"/>
    <x v="2"/>
    <x v="0"/>
    <n v="2975.23"/>
    <n v="57533.82"/>
    <n v="5.4532750938028278E-2"/>
    <n v="0.96566337265940938"/>
    <s v="Market Aligned"/>
  </r>
  <r>
    <n v="2233"/>
    <s v="Employee_2233"/>
    <x v="2"/>
    <x v="4"/>
    <x v="3"/>
    <s v="Illinois"/>
    <n v="67898.55"/>
    <x v="1"/>
    <x v="2"/>
    <x v="1"/>
    <n v="0"/>
    <n v="67898.55"/>
    <n v="0"/>
    <n v="1.2017748770942127"/>
    <s v="Above Market"/>
  </r>
  <r>
    <n v="2234"/>
    <s v="Employee_2234"/>
    <x v="2"/>
    <x v="4"/>
    <x v="2"/>
    <s v="California"/>
    <n v="50981.63"/>
    <x v="1"/>
    <x v="0"/>
    <x v="0"/>
    <n v="19284.939999999999"/>
    <n v="70266.569999999992"/>
    <n v="0.37827233064144866"/>
    <n v="0.90235273252982018"/>
    <s v="Market Aligned"/>
  </r>
  <r>
    <n v="2235"/>
    <s v="Employee_2235"/>
    <x v="2"/>
    <x v="4"/>
    <x v="0"/>
    <s v="New York"/>
    <n v="63195.58"/>
    <x v="1"/>
    <x v="0"/>
    <x v="1"/>
    <n v="0"/>
    <n v="63195.58"/>
    <n v="0"/>
    <n v="1.1185343484860499"/>
    <s v="Above Market"/>
  </r>
  <r>
    <n v="2236"/>
    <s v="Employee_2236"/>
    <x v="2"/>
    <x v="4"/>
    <x v="2"/>
    <s v="California"/>
    <n v="63388.5"/>
    <x v="1"/>
    <x v="2"/>
    <x v="1"/>
    <n v="0"/>
    <n v="63388.5"/>
    <n v="0"/>
    <n v="1.1219489487873673"/>
    <s v="Above Market"/>
  </r>
  <r>
    <n v="2237"/>
    <s v="Employee_2237"/>
    <x v="2"/>
    <x v="4"/>
    <x v="5"/>
    <s v="California"/>
    <n v="52232.06"/>
    <x v="0"/>
    <x v="0"/>
    <x v="1"/>
    <n v="0"/>
    <n v="52232.06"/>
    <n v="0"/>
    <n v="0.92448480102855723"/>
    <s v="Market Aligned"/>
  </r>
  <r>
    <n v="2238"/>
    <s v="Employee_2238"/>
    <x v="2"/>
    <x v="4"/>
    <x v="5"/>
    <s v="California"/>
    <n v="57844.92"/>
    <x v="1"/>
    <x v="1"/>
    <x v="1"/>
    <n v="0"/>
    <n v="57844.92"/>
    <n v="0"/>
    <n v="1.0238299878793371"/>
    <s v="Market Aligned"/>
  </r>
  <r>
    <n v="2239"/>
    <s v="Employee_2239"/>
    <x v="2"/>
    <x v="4"/>
    <x v="2"/>
    <s v="California"/>
    <n v="63141.98"/>
    <x v="0"/>
    <x v="3"/>
    <x v="0"/>
    <n v="17914.189999999999"/>
    <n v="81056.17"/>
    <n v="0.28371283257192753"/>
    <n v="1.1175856517405047"/>
    <s v="Above Market"/>
  </r>
  <r>
    <n v="2240"/>
    <s v="Employee_2240"/>
    <x v="2"/>
    <x v="4"/>
    <x v="7"/>
    <s v="California"/>
    <n v="53104.36"/>
    <x v="0"/>
    <x v="1"/>
    <x v="1"/>
    <n v="0"/>
    <n v="53104.36"/>
    <n v="0"/>
    <n v="0.93992413257966223"/>
    <s v="Market Aligned"/>
  </r>
  <r>
    <n v="2241"/>
    <s v="Employee_2241"/>
    <x v="2"/>
    <x v="4"/>
    <x v="2"/>
    <s v="California"/>
    <n v="53982.1"/>
    <x v="0"/>
    <x v="0"/>
    <x v="0"/>
    <n v="6136.62"/>
    <n v="60118.720000000001"/>
    <n v="0.11367879352600214"/>
    <n v="0.95545974977061365"/>
    <s v="Market Aligned"/>
  </r>
  <r>
    <n v="2242"/>
    <s v="Employee_2242"/>
    <x v="2"/>
    <x v="4"/>
    <x v="2"/>
    <s v="California"/>
    <n v="52091.6"/>
    <x v="0"/>
    <x v="0"/>
    <x v="1"/>
    <n v="0"/>
    <n v="52091.6"/>
    <n v="0"/>
    <n v="0.92199871996737615"/>
    <s v="Market Aligned"/>
  </r>
  <r>
    <n v="2243"/>
    <s v="Employee_2243"/>
    <x v="2"/>
    <x v="4"/>
    <x v="2"/>
    <s v="California"/>
    <n v="49926.22"/>
    <x v="0"/>
    <x v="3"/>
    <x v="1"/>
    <n v="0"/>
    <n v="49926.22"/>
    <n v="0"/>
    <n v="0.88367243342131208"/>
    <s v="Below Market"/>
  </r>
  <r>
    <n v="2244"/>
    <s v="Employee_2244"/>
    <x v="2"/>
    <x v="4"/>
    <x v="7"/>
    <s v="California"/>
    <n v="51753.61"/>
    <x v="1"/>
    <x v="0"/>
    <x v="1"/>
    <n v="0"/>
    <n v="51753.61"/>
    <n v="0"/>
    <n v="0.91601644360493439"/>
    <s v="Market Aligned"/>
  </r>
  <r>
    <n v="2245"/>
    <s v="Employee_2245"/>
    <x v="2"/>
    <x v="4"/>
    <x v="2"/>
    <s v="California"/>
    <n v="48880.3"/>
    <x v="1"/>
    <x v="0"/>
    <x v="1"/>
    <n v="0"/>
    <n v="48880.3"/>
    <n v="0"/>
    <n v="0.86516010319555059"/>
    <s v="Below Market"/>
  </r>
  <r>
    <n v="2246"/>
    <s v="Employee_2246"/>
    <x v="2"/>
    <x v="4"/>
    <x v="2"/>
    <s v="California"/>
    <n v="55170.42"/>
    <x v="0"/>
    <x v="1"/>
    <x v="0"/>
    <n v="16632.439999999999"/>
    <n v="71802.86"/>
    <n v="0.30147386951195948"/>
    <n v="0.97649249821588369"/>
    <s v="Market Aligned"/>
  </r>
  <r>
    <n v="2247"/>
    <s v="Employee_2247"/>
    <x v="2"/>
    <x v="4"/>
    <x v="2"/>
    <s v="California"/>
    <n v="51150.13"/>
    <x v="0"/>
    <x v="1"/>
    <x v="1"/>
    <n v="0"/>
    <n v="51150.13"/>
    <n v="0"/>
    <n v="0.90533510942579776"/>
    <s v="Market Aligned"/>
  </r>
  <r>
    <n v="2248"/>
    <s v="Employee_2248"/>
    <x v="2"/>
    <x v="4"/>
    <x v="2"/>
    <s v="California"/>
    <n v="56168.93"/>
    <x v="0"/>
    <x v="0"/>
    <x v="0"/>
    <n v="10848.15"/>
    <n v="67017.08"/>
    <n v="0.19313435381446645"/>
    <n v="0.99416569201055749"/>
    <s v="Market Aligned"/>
  </r>
  <r>
    <n v="2249"/>
    <s v="Employee_2249"/>
    <x v="2"/>
    <x v="4"/>
    <x v="8"/>
    <s v="Texas"/>
    <n v="47220.52"/>
    <x v="0"/>
    <x v="0"/>
    <x v="1"/>
    <n v="0"/>
    <n v="47220.52"/>
    <n v="0"/>
    <n v="0.83578271729403364"/>
    <s v="Below Market"/>
  </r>
  <r>
    <n v="2250"/>
    <s v="Employee_2250"/>
    <x v="2"/>
    <x v="4"/>
    <x v="6"/>
    <s v="Washington"/>
    <n v="56654.400000000001"/>
    <x v="1"/>
    <x v="0"/>
    <x v="0"/>
    <n v="9774.32"/>
    <n v="66428.72"/>
    <n v="0.17252534666327768"/>
    <n v="1.002758300388541"/>
    <s v="Market Aligned"/>
  </r>
  <r>
    <n v="2251"/>
    <s v="Employee_2251"/>
    <x v="2"/>
    <x v="4"/>
    <x v="2"/>
    <s v="California"/>
    <n v="59167.64"/>
    <x v="0"/>
    <x v="3"/>
    <x v="0"/>
    <n v="6974.25"/>
    <n v="66141.89"/>
    <n v="0.11787270879825526"/>
    <n v="1.0472415580149299"/>
    <s v="Market Aligned"/>
  </r>
  <r>
    <n v="2252"/>
    <s v="Employee_2252"/>
    <x v="2"/>
    <x v="4"/>
    <x v="8"/>
    <s v="Texas"/>
    <n v="45031.32"/>
    <x v="1"/>
    <x v="1"/>
    <x v="1"/>
    <n v="0"/>
    <n v="45031.32"/>
    <n v="0"/>
    <n v="0.79703482708231854"/>
    <s v="Below Market"/>
  </r>
  <r>
    <n v="2253"/>
    <s v="Employee_2253"/>
    <x v="2"/>
    <x v="4"/>
    <x v="2"/>
    <s v="California"/>
    <n v="56870.28"/>
    <x v="0"/>
    <x v="0"/>
    <x v="1"/>
    <n v="0"/>
    <n v="56870.28"/>
    <n v="0"/>
    <n v="1.0065792827286217"/>
    <s v="Market Aligned"/>
  </r>
  <r>
    <n v="2254"/>
    <s v="Employee_2254"/>
    <x v="2"/>
    <x v="4"/>
    <x v="7"/>
    <s v="California"/>
    <n v="61138.34"/>
    <x v="2"/>
    <x v="0"/>
    <x v="0"/>
    <n v="12038.4"/>
    <n v="73176.739999999991"/>
    <n v="0.19690426661894975"/>
    <n v="1.0821220930232558"/>
    <s v="Market Aligned"/>
  </r>
  <r>
    <n v="2255"/>
    <s v="Employee_2255"/>
    <x v="2"/>
    <x v="4"/>
    <x v="0"/>
    <s v="New York"/>
    <n v="48951.79"/>
    <x v="0"/>
    <x v="1"/>
    <x v="1"/>
    <n v="0"/>
    <n v="48951.79"/>
    <n v="0"/>
    <n v="0.86642544517948783"/>
    <s v="Below Market"/>
  </r>
  <r>
    <n v="2256"/>
    <s v="Employee_2256"/>
    <x v="2"/>
    <x v="4"/>
    <x v="8"/>
    <s v="Texas"/>
    <n v="63362.86"/>
    <x v="1"/>
    <x v="0"/>
    <x v="1"/>
    <n v="0"/>
    <n v="63362.86"/>
    <n v="0"/>
    <n v="1.1214951319113267"/>
    <s v="Above Market"/>
  </r>
  <r>
    <n v="2257"/>
    <s v="Employee_2257"/>
    <x v="2"/>
    <x v="4"/>
    <x v="2"/>
    <s v="California"/>
    <n v="57095.1"/>
    <x v="0"/>
    <x v="0"/>
    <x v="1"/>
    <n v="0"/>
    <n v="57095.1"/>
    <n v="0"/>
    <n v="1.0105584991900678"/>
    <s v="Market Aligned"/>
  </r>
  <r>
    <n v="2258"/>
    <s v="Employee_2258"/>
    <x v="2"/>
    <x v="4"/>
    <x v="2"/>
    <s v="California"/>
    <n v="51474.94"/>
    <x v="1"/>
    <x v="4"/>
    <x v="0"/>
    <n v="14867.89"/>
    <n v="66342.83"/>
    <n v="0.28883744206404122"/>
    <n v="0.91108410550640595"/>
    <s v="Market Aligned"/>
  </r>
  <r>
    <n v="2259"/>
    <s v="Employee_2259"/>
    <x v="2"/>
    <x v="4"/>
    <x v="0"/>
    <s v="New York"/>
    <n v="54721.15"/>
    <x v="0"/>
    <x v="0"/>
    <x v="1"/>
    <n v="0"/>
    <n v="54721.15"/>
    <n v="0"/>
    <n v="0.9685406141324665"/>
    <s v="Market Aligned"/>
  </r>
  <r>
    <n v="2260"/>
    <s v="Employee_2260"/>
    <x v="2"/>
    <x v="4"/>
    <x v="4"/>
    <s v="California"/>
    <n v="57791.63"/>
    <x v="0"/>
    <x v="2"/>
    <x v="1"/>
    <n v="0"/>
    <n v="57791.63"/>
    <n v="0"/>
    <n v="1.0228867779992976"/>
    <s v="Market Aligned"/>
  </r>
  <r>
    <n v="2261"/>
    <s v="Employee_2261"/>
    <x v="2"/>
    <x v="4"/>
    <x v="0"/>
    <s v="New York"/>
    <n v="55380.03"/>
    <x v="1"/>
    <x v="0"/>
    <x v="1"/>
    <n v="0"/>
    <n v="55380.03"/>
    <n v="0"/>
    <n v="0.98020250427621525"/>
    <s v="Market Aligned"/>
  </r>
  <r>
    <n v="2262"/>
    <s v="Employee_2262"/>
    <x v="2"/>
    <x v="4"/>
    <x v="0"/>
    <s v="New York"/>
    <n v="57693.78"/>
    <x v="1"/>
    <x v="0"/>
    <x v="1"/>
    <n v="0"/>
    <n v="57693.78"/>
    <n v="0"/>
    <n v="1.021154875451693"/>
    <s v="Market Aligned"/>
  </r>
  <r>
    <n v="2263"/>
    <s v="Employee_2263"/>
    <x v="2"/>
    <x v="4"/>
    <x v="2"/>
    <s v="California"/>
    <n v="50396.63"/>
    <x v="1"/>
    <x v="3"/>
    <x v="1"/>
    <n v="0"/>
    <n v="50396.63"/>
    <n v="0"/>
    <n v="0.89199848633310297"/>
    <s v="Below Market"/>
  </r>
  <r>
    <n v="2264"/>
    <s v="Employee_2264"/>
    <x v="2"/>
    <x v="4"/>
    <x v="1"/>
    <s v="Colorado"/>
    <n v="55846.8"/>
    <x v="1"/>
    <x v="0"/>
    <x v="1"/>
    <n v="0"/>
    <n v="55846.8"/>
    <n v="0"/>
    <n v="0.98846413076722672"/>
    <s v="Market Aligned"/>
  </r>
  <r>
    <n v="2265"/>
    <s v="Employee_2265"/>
    <x v="2"/>
    <x v="4"/>
    <x v="0"/>
    <s v="New York"/>
    <n v="47931.43"/>
    <x v="1"/>
    <x v="4"/>
    <x v="1"/>
    <n v="0"/>
    <n v="47931.43"/>
    <n v="0"/>
    <n v="0.84836551586447517"/>
    <s v="Below Market"/>
  </r>
  <r>
    <n v="2266"/>
    <s v="Employee_2266"/>
    <x v="2"/>
    <x v="4"/>
    <x v="2"/>
    <s v="California"/>
    <n v="54443.87"/>
    <x v="0"/>
    <x v="0"/>
    <x v="0"/>
    <n v="8807.73"/>
    <n v="63251.600000000006"/>
    <n v="0.16177633955852144"/>
    <n v="0.96363287843088397"/>
    <s v="Market Aligned"/>
  </r>
  <r>
    <n v="2267"/>
    <s v="Employee_2267"/>
    <x v="2"/>
    <x v="4"/>
    <x v="7"/>
    <s v="California"/>
    <n v="50480.46"/>
    <x v="0"/>
    <x v="0"/>
    <x v="0"/>
    <n v="12955.16"/>
    <n v="63435.619999999995"/>
    <n v="0.25663712256187837"/>
    <n v="0.89348224096330953"/>
    <s v="Below Market"/>
  </r>
  <r>
    <n v="2268"/>
    <s v="Employee_2268"/>
    <x v="2"/>
    <x v="4"/>
    <x v="2"/>
    <s v="California"/>
    <n v="51322.35"/>
    <x v="0"/>
    <x v="0"/>
    <x v="1"/>
    <n v="0"/>
    <n v="51322.35"/>
    <n v="0"/>
    <n v="0.90838332870784677"/>
    <s v="Market Aligned"/>
  </r>
  <r>
    <n v="2269"/>
    <s v="Employee_2269"/>
    <x v="2"/>
    <x v="4"/>
    <x v="2"/>
    <s v="California"/>
    <n v="61180.47"/>
    <x v="1"/>
    <x v="0"/>
    <x v="0"/>
    <n v="14286.95"/>
    <n v="75467.42"/>
    <n v="0.2335214162297217"/>
    <n v="1.0828677757450811"/>
    <s v="Market Aligned"/>
  </r>
  <r>
    <n v="2270"/>
    <s v="Employee_2270"/>
    <x v="2"/>
    <x v="4"/>
    <x v="5"/>
    <s v="California"/>
    <n v="60456.55"/>
    <x v="0"/>
    <x v="0"/>
    <x v="1"/>
    <n v="0"/>
    <n v="60456.55"/>
    <n v="0"/>
    <n v="1.070054705819051"/>
    <s v="Market Aligned"/>
  </r>
  <r>
    <n v="2271"/>
    <s v="Employee_2271"/>
    <x v="2"/>
    <x v="4"/>
    <x v="2"/>
    <s v="California"/>
    <n v="58045.69"/>
    <x v="0"/>
    <x v="0"/>
    <x v="1"/>
    <n v="0"/>
    <n v="58045.69"/>
    <n v="0"/>
    <n v="1.0273835297749183"/>
    <s v="Market Aligned"/>
  </r>
  <r>
    <n v="2272"/>
    <s v="Employee_2272"/>
    <x v="2"/>
    <x v="4"/>
    <x v="2"/>
    <s v="California"/>
    <n v="49538.44"/>
    <x v="1"/>
    <x v="0"/>
    <x v="0"/>
    <n v="14511.31"/>
    <n v="64049.75"/>
    <n v="0.29293029816845262"/>
    <n v="0.8768088956603497"/>
    <s v="Below Market"/>
  </r>
  <r>
    <n v="2273"/>
    <s v="Employee_2273"/>
    <x v="2"/>
    <x v="4"/>
    <x v="7"/>
    <s v="California"/>
    <n v="53417.96"/>
    <x v="1"/>
    <x v="0"/>
    <x v="1"/>
    <n v="0"/>
    <n v="53417.96"/>
    <n v="0"/>
    <n v="0.94547471652374859"/>
    <s v="Market Aligned"/>
  </r>
  <r>
    <n v="2274"/>
    <s v="Employee_2274"/>
    <x v="2"/>
    <x v="4"/>
    <x v="0"/>
    <s v="New York"/>
    <n v="61065.49"/>
    <x v="0"/>
    <x v="2"/>
    <x v="1"/>
    <n v="0"/>
    <n v="61065.49"/>
    <n v="0"/>
    <n v="1.080832679629357"/>
    <s v="Market Aligned"/>
  </r>
  <r>
    <n v="2275"/>
    <s v="Employee_2275"/>
    <x v="2"/>
    <x v="4"/>
    <x v="0"/>
    <s v="New York"/>
    <n v="55708.58"/>
    <x v="0"/>
    <x v="2"/>
    <x v="1"/>
    <n v="0"/>
    <n v="55708.58"/>
    <n v="0"/>
    <n v="0.98601769673421769"/>
    <s v="Market Aligned"/>
  </r>
  <r>
    <n v="2276"/>
    <s v="Employee_2276"/>
    <x v="2"/>
    <x v="4"/>
    <x v="2"/>
    <s v="California"/>
    <n v="66596.649999999994"/>
    <x v="0"/>
    <x v="2"/>
    <x v="1"/>
    <n v="0"/>
    <n v="66596.649999999994"/>
    <n v="0"/>
    <n v="1.1787318119258261"/>
    <s v="Above Market"/>
  </r>
  <r>
    <n v="2277"/>
    <s v="Employee_2277"/>
    <x v="2"/>
    <x v="4"/>
    <x v="3"/>
    <s v="Illinois"/>
    <n v="56966.59"/>
    <x v="0"/>
    <x v="0"/>
    <x v="1"/>
    <n v="0"/>
    <n v="56966.59"/>
    <n v="0"/>
    <n v="1.0082839279443583"/>
    <s v="Market Aligned"/>
  </r>
  <r>
    <n v="2278"/>
    <s v="Employee_2278"/>
    <x v="2"/>
    <x v="4"/>
    <x v="0"/>
    <s v="New York"/>
    <n v="55960.25"/>
    <x v="0"/>
    <x v="0"/>
    <x v="1"/>
    <n v="0"/>
    <n v="55960.25"/>
    <n v="0"/>
    <n v="0.99047214654674387"/>
    <s v="Market Aligned"/>
  </r>
  <r>
    <n v="2279"/>
    <s v="Employee_2279"/>
    <x v="2"/>
    <x v="4"/>
    <x v="0"/>
    <s v="New York"/>
    <n v="53454.42"/>
    <x v="1"/>
    <x v="2"/>
    <x v="1"/>
    <n v="0"/>
    <n v="53454.42"/>
    <n v="0"/>
    <n v="0.9461200427055132"/>
    <s v="Market Aligned"/>
  </r>
  <r>
    <n v="2280"/>
    <s v="Employee_2280"/>
    <x v="2"/>
    <x v="4"/>
    <x v="0"/>
    <s v="New York"/>
    <n v="55667.7"/>
    <x v="1"/>
    <x v="0"/>
    <x v="1"/>
    <n v="0"/>
    <n v="55667.7"/>
    <n v="0"/>
    <n v="0.98529413847007785"/>
    <s v="Market Aligned"/>
  </r>
  <r>
    <n v="2281"/>
    <s v="Employee_2281"/>
    <x v="2"/>
    <x v="4"/>
    <x v="5"/>
    <s v="California"/>
    <n v="54237.65"/>
    <x v="1"/>
    <x v="0"/>
    <x v="0"/>
    <n v="1987.36"/>
    <n v="56225.01"/>
    <n v="3.6641705531120908E-2"/>
    <n v="0.95998287389979509"/>
    <s v="Market Aligned"/>
  </r>
  <r>
    <n v="2282"/>
    <s v="Employee_2282"/>
    <x v="2"/>
    <x v="4"/>
    <x v="0"/>
    <s v="New York"/>
    <n v="58540.54"/>
    <x v="0"/>
    <x v="3"/>
    <x v="0"/>
    <n v="17335.21"/>
    <n v="75875.75"/>
    <n v="0.29612316524582794"/>
    <n v="1.036142160083372"/>
    <s v="Market Aligned"/>
  </r>
  <r>
    <n v="2283"/>
    <s v="Employee_2283"/>
    <x v="2"/>
    <x v="4"/>
    <x v="0"/>
    <s v="New York"/>
    <n v="59783.51"/>
    <x v="1"/>
    <x v="3"/>
    <x v="1"/>
    <n v="0"/>
    <n v="59783.51"/>
    <n v="0"/>
    <n v="1.0581421898186432"/>
    <s v="Market Aligned"/>
  </r>
  <r>
    <n v="2284"/>
    <s v="Employee_2284"/>
    <x v="2"/>
    <x v="4"/>
    <x v="0"/>
    <s v="New York"/>
    <n v="51070.05"/>
    <x v="0"/>
    <x v="0"/>
    <x v="0"/>
    <n v="9706.81"/>
    <n v="60776.86"/>
    <n v="0.19006854310892585"/>
    <n v="0.90391772816864724"/>
    <s v="Market Aligned"/>
  </r>
  <r>
    <n v="2285"/>
    <s v="Employee_2285"/>
    <x v="2"/>
    <x v="4"/>
    <x v="2"/>
    <s v="California"/>
    <n v="48343.839999999997"/>
    <x v="0"/>
    <x v="0"/>
    <x v="0"/>
    <n v="5985.91"/>
    <n v="54329.75"/>
    <n v="0.12381949799602184"/>
    <n v="0.85566499393966855"/>
    <s v="Below Market"/>
  </r>
  <r>
    <n v="2286"/>
    <s v="Employee_2286"/>
    <x v="2"/>
    <x v="4"/>
    <x v="6"/>
    <s v="Washington"/>
    <n v="45818.97"/>
    <x v="1"/>
    <x v="3"/>
    <x v="1"/>
    <n v="0"/>
    <n v="45818.97"/>
    <n v="0"/>
    <n v="0.81097589035897555"/>
    <s v="Below Market"/>
  </r>
  <r>
    <n v="2287"/>
    <s v="Employee_2287"/>
    <x v="2"/>
    <x v="4"/>
    <x v="3"/>
    <s v="Illinois"/>
    <n v="57539.96"/>
    <x v="0"/>
    <x v="0"/>
    <x v="0"/>
    <n v="5593.53"/>
    <n v="63133.49"/>
    <n v="9.7211225033872112E-2"/>
    <n v="1.0184323281867715"/>
    <s v="Market Aligned"/>
  </r>
  <r>
    <n v="2288"/>
    <s v="Employee_2288"/>
    <x v="2"/>
    <x v="4"/>
    <x v="0"/>
    <s v="New York"/>
    <n v="49483.17"/>
    <x v="0"/>
    <x v="3"/>
    <x v="1"/>
    <n v="0"/>
    <n v="49483.17"/>
    <n v="0"/>
    <n v="0.87583064063933669"/>
    <s v="Below Market"/>
  </r>
  <r>
    <n v="2289"/>
    <s v="Employee_2289"/>
    <x v="2"/>
    <x v="4"/>
    <x v="0"/>
    <s v="New York"/>
    <n v="44235.55"/>
    <x v="1"/>
    <x v="3"/>
    <x v="1"/>
    <n v="0"/>
    <n v="44235.55"/>
    <n v="0"/>
    <n v="0.78295004332853801"/>
    <s v="Below Market"/>
  </r>
  <r>
    <n v="2290"/>
    <s v="Employee_2290"/>
    <x v="2"/>
    <x v="4"/>
    <x v="0"/>
    <s v="New York"/>
    <n v="56942.89"/>
    <x v="0"/>
    <x v="3"/>
    <x v="1"/>
    <n v="0"/>
    <n v="56942.89"/>
    <n v="0"/>
    <n v="1.007864448226645"/>
    <s v="Market Aligned"/>
  </r>
  <r>
    <n v="2291"/>
    <s v="Employee_2291"/>
    <x v="2"/>
    <x v="4"/>
    <x v="1"/>
    <s v="Colorado"/>
    <n v="67465"/>
    <x v="1"/>
    <x v="0"/>
    <x v="1"/>
    <n v="0"/>
    <n v="67465"/>
    <n v="0"/>
    <n v="1.1941012301906455"/>
    <s v="Above Market"/>
  </r>
  <r>
    <n v="2292"/>
    <s v="Employee_2292"/>
    <x v="2"/>
    <x v="4"/>
    <x v="8"/>
    <s v="Texas"/>
    <n v="54969.65"/>
    <x v="0"/>
    <x v="0"/>
    <x v="0"/>
    <n v="10177.27"/>
    <n v="65146.92"/>
    <n v="0.18514343824273941"/>
    <n v="0.97293895632030269"/>
    <s v="Market Aligned"/>
  </r>
  <r>
    <n v="2293"/>
    <s v="Employee_2293"/>
    <x v="2"/>
    <x v="4"/>
    <x v="5"/>
    <s v="California"/>
    <n v="59192.45"/>
    <x v="1"/>
    <x v="2"/>
    <x v="1"/>
    <n v="0"/>
    <n v="59192.45"/>
    <n v="0"/>
    <n v="1.0476806842510675"/>
    <s v="Market Aligned"/>
  </r>
  <r>
    <n v="2294"/>
    <s v="Employee_2294"/>
    <x v="2"/>
    <x v="4"/>
    <x v="0"/>
    <s v="New York"/>
    <n v="55409.15"/>
    <x v="0"/>
    <x v="2"/>
    <x v="1"/>
    <n v="0"/>
    <n v="55409.15"/>
    <n v="0"/>
    <n v="0.98071791564245181"/>
    <s v="Market Aligned"/>
  </r>
  <r>
    <n v="2295"/>
    <s v="Employee_2295"/>
    <x v="2"/>
    <x v="4"/>
    <x v="0"/>
    <s v="New York"/>
    <n v="54505.55"/>
    <x v="0"/>
    <x v="3"/>
    <x v="1"/>
    <n v="0"/>
    <n v="54505.55"/>
    <n v="0"/>
    <n v="0.96472458767090707"/>
    <s v="Market Aligned"/>
  </r>
  <r>
    <n v="2296"/>
    <s v="Employee_2296"/>
    <x v="2"/>
    <x v="4"/>
    <x v="0"/>
    <s v="New York"/>
    <n v="59595.38"/>
    <x v="1"/>
    <x v="0"/>
    <x v="1"/>
    <n v="0"/>
    <n v="59595.38"/>
    <n v="0"/>
    <n v="1.0548123704391759"/>
    <s v="Market Aligned"/>
  </r>
  <r>
    <n v="2297"/>
    <s v="Employee_2297"/>
    <x v="2"/>
    <x v="4"/>
    <x v="0"/>
    <s v="New York"/>
    <n v="53548.63"/>
    <x v="0"/>
    <x v="0"/>
    <x v="0"/>
    <n v="17849.8"/>
    <n v="71398.429999999993"/>
    <n v="0.33333812648428168"/>
    <n v="0.94778751883233836"/>
    <s v="Market Aligned"/>
  </r>
  <r>
    <n v="2298"/>
    <s v="Employee_2298"/>
    <x v="2"/>
    <x v="4"/>
    <x v="0"/>
    <s v="New York"/>
    <n v="56336.959999999999"/>
    <x v="0"/>
    <x v="1"/>
    <x v="1"/>
    <n v="0"/>
    <n v="56336.959999999999"/>
    <n v="0"/>
    <n v="0.99713975011044531"/>
    <s v="Market Aligned"/>
  </r>
  <r>
    <n v="2299"/>
    <s v="Employee_2299"/>
    <x v="2"/>
    <x v="4"/>
    <x v="0"/>
    <s v="New York"/>
    <n v="56608.49"/>
    <x v="0"/>
    <x v="3"/>
    <x v="0"/>
    <n v="8188.6"/>
    <n v="64797.09"/>
    <n v="0.14465321367872558"/>
    <n v="1.0019457133066754"/>
    <s v="Market Aligned"/>
  </r>
  <r>
    <n v="2300"/>
    <s v="Employee_2300"/>
    <x v="2"/>
    <x v="4"/>
    <x v="4"/>
    <s v="California"/>
    <n v="51659.55"/>
    <x v="0"/>
    <x v="1"/>
    <x v="1"/>
    <n v="0"/>
    <n v="51659.55"/>
    <n v="0"/>
    <n v="0.91435162241303147"/>
    <s v="Market Aligned"/>
  </r>
  <r>
    <n v="2301"/>
    <s v="Employee_2301"/>
    <x v="2"/>
    <x v="4"/>
    <x v="7"/>
    <s v="California"/>
    <n v="59960.21"/>
    <x v="0"/>
    <x v="3"/>
    <x v="1"/>
    <n v="0"/>
    <n v="59960.21"/>
    <n v="0"/>
    <n v="1.0612697031570362"/>
    <s v="Market Aligned"/>
  </r>
  <r>
    <n v="2302"/>
    <s v="Employee_2302"/>
    <x v="2"/>
    <x v="4"/>
    <x v="4"/>
    <s v="California"/>
    <n v="54125.2"/>
    <x v="0"/>
    <x v="0"/>
    <x v="0"/>
    <n v="15244.79"/>
    <n v="69369.989999999991"/>
    <n v="0.28165789687613169"/>
    <n v="0.95799255768642599"/>
    <s v="Market Aligned"/>
  </r>
  <r>
    <n v="2303"/>
    <s v="Employee_2303"/>
    <x v="2"/>
    <x v="4"/>
    <x v="0"/>
    <s v="New York"/>
    <n v="51221.27"/>
    <x v="1"/>
    <x v="2"/>
    <x v="0"/>
    <n v="2839.56"/>
    <n v="54060.829999999994"/>
    <n v="5.5437126022060759E-2"/>
    <n v="0.9065942565615831"/>
    <s v="Market Aligned"/>
  </r>
  <r>
    <n v="2304"/>
    <s v="Employee_2304"/>
    <x v="2"/>
    <x v="4"/>
    <x v="0"/>
    <s v="New York"/>
    <n v="57682.55"/>
    <x v="0"/>
    <x v="1"/>
    <x v="0"/>
    <n v="10045.08"/>
    <n v="67727.63"/>
    <n v="0.17414417358455891"/>
    <n v="1.0209561093238484"/>
    <s v="Market Aligned"/>
  </r>
  <r>
    <n v="2305"/>
    <s v="Employee_2305"/>
    <x v="2"/>
    <x v="4"/>
    <x v="0"/>
    <s v="New York"/>
    <n v="50507.66"/>
    <x v="1"/>
    <x v="0"/>
    <x v="1"/>
    <n v="0"/>
    <n v="50507.66"/>
    <n v="0"/>
    <n v="0.89396366916254155"/>
    <s v="Below Market"/>
  </r>
  <r>
    <n v="2306"/>
    <s v="Employee_2306"/>
    <x v="2"/>
    <x v="4"/>
    <x v="2"/>
    <s v="California"/>
    <n v="55140.91"/>
    <x v="0"/>
    <x v="2"/>
    <x v="1"/>
    <n v="0"/>
    <n v="55140.91"/>
    <n v="0"/>
    <n v="0.97597018401884938"/>
    <s v="Market Aligned"/>
  </r>
  <r>
    <n v="2307"/>
    <s v="Employee_2307"/>
    <x v="2"/>
    <x v="4"/>
    <x v="5"/>
    <s v="California"/>
    <n v="54954.41"/>
    <x v="0"/>
    <x v="0"/>
    <x v="0"/>
    <n v="19842.04"/>
    <n v="74796.450000000012"/>
    <n v="0.36106365258038436"/>
    <n v="0.97266921493220371"/>
    <s v="Market Aligned"/>
  </r>
  <r>
    <n v="2308"/>
    <s v="Employee_2308"/>
    <x v="2"/>
    <x v="4"/>
    <x v="0"/>
    <s v="New York"/>
    <n v="60429.48"/>
    <x v="1"/>
    <x v="0"/>
    <x v="1"/>
    <n v="0"/>
    <n v="60429.48"/>
    <n v="0"/>
    <n v="1.0695755785634184"/>
    <s v="Market Aligned"/>
  </r>
  <r>
    <n v="2309"/>
    <s v="Employee_2309"/>
    <x v="2"/>
    <x v="4"/>
    <x v="0"/>
    <s v="New York"/>
    <n v="57373.49"/>
    <x v="0"/>
    <x v="2"/>
    <x v="0"/>
    <n v="15638.32"/>
    <n v="73011.81"/>
    <n v="0.27257048507943304"/>
    <n v="1.0154858814100749"/>
    <s v="Market Aligned"/>
  </r>
  <r>
    <n v="2310"/>
    <s v="Employee_2310"/>
    <x v="2"/>
    <x v="4"/>
    <x v="0"/>
    <s v="New York"/>
    <n v="54874.87"/>
    <x v="2"/>
    <x v="0"/>
    <x v="1"/>
    <n v="0"/>
    <n v="54874.87"/>
    <n v="0"/>
    <n v="0.97126139144077306"/>
    <s v="Market Aligned"/>
  </r>
  <r>
    <n v="2311"/>
    <s v="Employee_2311"/>
    <x v="2"/>
    <x v="4"/>
    <x v="0"/>
    <s v="New York"/>
    <n v="59088.83"/>
    <x v="0"/>
    <x v="0"/>
    <x v="0"/>
    <n v="5000.04"/>
    <n v="64088.87"/>
    <n v="8.4619038826796875E-2"/>
    <n v="1.0458466552067875"/>
    <s v="Market Aligned"/>
  </r>
  <r>
    <n v="2312"/>
    <s v="Employee_2312"/>
    <x v="2"/>
    <x v="4"/>
    <x v="0"/>
    <s v="New York"/>
    <n v="61951.040000000001"/>
    <x v="1"/>
    <x v="0"/>
    <x v="1"/>
    <n v="0"/>
    <n v="61951.040000000001"/>
    <n v="0"/>
    <n v="1.0965065304319261"/>
    <s v="Market Aligned"/>
  </r>
  <r>
    <n v="2313"/>
    <s v="Employee_2313"/>
    <x v="2"/>
    <x v="4"/>
    <x v="2"/>
    <s v="California"/>
    <n v="57789.05"/>
    <x v="1"/>
    <x v="0"/>
    <x v="1"/>
    <n v="0"/>
    <n v="57789.05"/>
    <n v="0"/>
    <n v="1.0228411131186352"/>
    <s v="Market Aligned"/>
  </r>
  <r>
    <n v="2314"/>
    <s v="Employee_2314"/>
    <x v="2"/>
    <x v="4"/>
    <x v="0"/>
    <s v="New York"/>
    <n v="55051.76"/>
    <x v="1"/>
    <x v="0"/>
    <x v="1"/>
    <n v="0"/>
    <n v="55051.76"/>
    <n v="0"/>
    <n v="0.97439226769673426"/>
    <s v="Market Aligned"/>
  </r>
  <r>
    <n v="2315"/>
    <s v="Employee_2315"/>
    <x v="2"/>
    <x v="4"/>
    <x v="4"/>
    <s v="California"/>
    <n v="48440.82"/>
    <x v="1"/>
    <x v="0"/>
    <x v="1"/>
    <n v="0"/>
    <n v="48440.82"/>
    <n v="0"/>
    <n v="0.8573814978647244"/>
    <s v="Below Market"/>
  </r>
  <r>
    <n v="2316"/>
    <s v="Employee_2316"/>
    <x v="2"/>
    <x v="4"/>
    <x v="0"/>
    <s v="New York"/>
    <n v="49674.43"/>
    <x v="1"/>
    <x v="1"/>
    <x v="1"/>
    <n v="0"/>
    <n v="49674.43"/>
    <n v="0"/>
    <n v="0.87921585966084803"/>
    <s v="Below Market"/>
  </r>
  <r>
    <n v="2317"/>
    <s v="Employee_2317"/>
    <x v="2"/>
    <x v="4"/>
    <x v="0"/>
    <s v="New York"/>
    <n v="53473.88"/>
    <x v="0"/>
    <x v="0"/>
    <x v="1"/>
    <n v="0"/>
    <n v="53473.88"/>
    <n v="0"/>
    <n v="0.94646447626275787"/>
    <s v="Market Aligned"/>
  </r>
  <r>
    <n v="2318"/>
    <s v="Employee_2318"/>
    <x v="2"/>
    <x v="4"/>
    <x v="0"/>
    <s v="New York"/>
    <n v="51952.44"/>
    <x v="0"/>
    <x v="0"/>
    <x v="1"/>
    <n v="0"/>
    <n v="51952.44"/>
    <n v="0"/>
    <n v="0.91953564834218793"/>
    <s v="Market Aligned"/>
  </r>
  <r>
    <n v="2319"/>
    <s v="Employee_2319"/>
    <x v="2"/>
    <x v="4"/>
    <x v="5"/>
    <s v="California"/>
    <n v="54065.14"/>
    <x v="1"/>
    <x v="0"/>
    <x v="1"/>
    <n v="0"/>
    <n v="54065.14"/>
    <n v="0"/>
    <n v="0.95692952174356305"/>
    <s v="Market Aligned"/>
  </r>
  <r>
    <n v="2320"/>
    <s v="Employee_2320"/>
    <x v="2"/>
    <x v="4"/>
    <x v="1"/>
    <s v="Colorado"/>
    <n v="55283.25"/>
    <x v="0"/>
    <x v="2"/>
    <x v="1"/>
    <n v="0"/>
    <n v="55283.25"/>
    <n v="0"/>
    <n v="0.97848954026438906"/>
    <s v="Market Aligned"/>
  </r>
  <r>
    <n v="2321"/>
    <s v="Employee_2321"/>
    <x v="2"/>
    <x v="4"/>
    <x v="5"/>
    <s v="California"/>
    <n v="57648.46"/>
    <x v="0"/>
    <x v="0"/>
    <x v="0"/>
    <n v="10527.39"/>
    <n v="68175.850000000006"/>
    <n v="0.18261355116858283"/>
    <n v="1.0203527311138549"/>
    <s v="Market Aligned"/>
  </r>
  <r>
    <n v="2322"/>
    <s v="Employee_2322"/>
    <x v="2"/>
    <x v="4"/>
    <x v="7"/>
    <s v="California"/>
    <n v="54647.51"/>
    <x v="1"/>
    <x v="3"/>
    <x v="1"/>
    <n v="0"/>
    <n v="54647.51"/>
    <n v="0"/>
    <n v="0.96723721808131047"/>
    <s v="Market Aligned"/>
  </r>
  <r>
    <n v="2323"/>
    <s v="Employee_2323"/>
    <x v="2"/>
    <x v="4"/>
    <x v="0"/>
    <s v="New York"/>
    <n v="57432.51"/>
    <x v="0"/>
    <x v="2"/>
    <x v="0"/>
    <n v="5438.87"/>
    <n v="62871.380000000005"/>
    <n v="9.4700196804910666E-2"/>
    <n v="1.0165305098041437"/>
    <s v="Market Aligned"/>
  </r>
  <r>
    <n v="2324"/>
    <s v="Employee_2324"/>
    <x v="2"/>
    <x v="4"/>
    <x v="7"/>
    <s v="California"/>
    <n v="55322.37"/>
    <x v="1"/>
    <x v="3"/>
    <x v="1"/>
    <n v="0"/>
    <n v="55322.37"/>
    <n v="0"/>
    <n v="0.97918194729210806"/>
    <s v="Market Aligned"/>
  </r>
  <r>
    <n v="2325"/>
    <s v="Employee_2325"/>
    <x v="2"/>
    <x v="4"/>
    <x v="0"/>
    <s v="New York"/>
    <n v="45122.67"/>
    <x v="1"/>
    <x v="0"/>
    <x v="1"/>
    <n v="0"/>
    <n v="45122.67"/>
    <n v="0"/>
    <n v="0.79865168244995977"/>
    <s v="Below Market"/>
  </r>
  <r>
    <n v="2326"/>
    <s v="Employee_2326"/>
    <x v="2"/>
    <x v="4"/>
    <x v="5"/>
    <s v="California"/>
    <n v="50303.32"/>
    <x v="1"/>
    <x v="2"/>
    <x v="1"/>
    <n v="0"/>
    <n v="50303.32"/>
    <n v="0"/>
    <n v="0.89034693981581126"/>
    <s v="Below Market"/>
  </r>
  <r>
    <n v="2327"/>
    <s v="Employee_2327"/>
    <x v="2"/>
    <x v="4"/>
    <x v="7"/>
    <s v="California"/>
    <n v="54279.56"/>
    <x v="1"/>
    <x v="0"/>
    <x v="0"/>
    <n v="8781.66"/>
    <n v="63061.22"/>
    <n v="0.16178576244906923"/>
    <n v="0.96072466271706747"/>
    <s v="Market Aligned"/>
  </r>
  <r>
    <n v="2328"/>
    <s v="Employee_2328"/>
    <x v="2"/>
    <x v="4"/>
    <x v="6"/>
    <s v="Washington"/>
    <n v="48951.53"/>
    <x v="0"/>
    <x v="1"/>
    <x v="0"/>
    <n v="15821.6"/>
    <n v="64773.13"/>
    <n v="0.32320950948826321"/>
    <n v="0.86642084329228919"/>
    <s v="Below Market"/>
  </r>
  <r>
    <n v="2329"/>
    <s v="Employee_2329"/>
    <x v="2"/>
    <x v="4"/>
    <x v="0"/>
    <s v="New York"/>
    <n v="57999.64"/>
    <x v="0"/>
    <x v="2"/>
    <x v="1"/>
    <n v="0"/>
    <n v="57999.64"/>
    <n v="0"/>
    <n v="1.026568464753792"/>
    <s v="Market Aligned"/>
  </r>
  <r>
    <n v="2330"/>
    <s v="Employee_2330"/>
    <x v="2"/>
    <x v="4"/>
    <x v="0"/>
    <s v="New York"/>
    <n v="62653.75"/>
    <x v="0"/>
    <x v="0"/>
    <x v="1"/>
    <n v="0"/>
    <n v="62653.75"/>
    <n v="0"/>
    <n v="1.1089441925599519"/>
    <s v="Above Market"/>
  </r>
  <r>
    <n v="2331"/>
    <s v="Employee_2331"/>
    <x v="2"/>
    <x v="4"/>
    <x v="0"/>
    <s v="New York"/>
    <n v="61093.81"/>
    <x v="0"/>
    <x v="0"/>
    <x v="1"/>
    <n v="0"/>
    <n v="61093.81"/>
    <n v="0"/>
    <n v="1.0813339313426749"/>
    <s v="Market Aligned"/>
  </r>
  <r>
    <n v="2332"/>
    <s v="Employee_2332"/>
    <x v="2"/>
    <x v="4"/>
    <x v="5"/>
    <s v="California"/>
    <n v="53932.79"/>
    <x v="1"/>
    <x v="0"/>
    <x v="1"/>
    <n v="0"/>
    <n v="53932.79"/>
    <n v="0"/>
    <n v="0.95458698416384424"/>
    <s v="Market Aligned"/>
  </r>
  <r>
    <n v="2333"/>
    <s v="Employee_2333"/>
    <x v="2"/>
    <x v="4"/>
    <x v="0"/>
    <s v="New York"/>
    <n v="62453.63"/>
    <x v="1"/>
    <x v="2"/>
    <x v="1"/>
    <n v="0"/>
    <n v="62453.63"/>
    <n v="0"/>
    <n v="1.1054021553823672"/>
    <s v="Above Market"/>
  </r>
  <r>
    <n v="2334"/>
    <s v="Employee_2334"/>
    <x v="2"/>
    <x v="4"/>
    <x v="6"/>
    <s v="Washington"/>
    <n v="55743.34"/>
    <x v="0"/>
    <x v="0"/>
    <x v="1"/>
    <n v="0"/>
    <n v="55743.34"/>
    <n v="0"/>
    <n v="0.98663293365353022"/>
    <s v="Market Aligned"/>
  </r>
  <r>
    <n v="2335"/>
    <s v="Employee_2335"/>
    <x v="2"/>
    <x v="4"/>
    <x v="0"/>
    <s v="New York"/>
    <n v="53314.57"/>
    <x v="0"/>
    <x v="0"/>
    <x v="0"/>
    <n v="15653.27"/>
    <n v="68967.839999999997"/>
    <n v="0.29360210539070275"/>
    <n v="0.94364475837968265"/>
    <s v="Market Aligned"/>
  </r>
  <r>
    <n v="2336"/>
    <s v="Employee_2336"/>
    <x v="2"/>
    <x v="4"/>
    <x v="4"/>
    <s v="California"/>
    <n v="51932.99"/>
    <x v="2"/>
    <x v="0"/>
    <x v="1"/>
    <n v="0"/>
    <n v="51932.99"/>
    <n v="0"/>
    <n v="0.91919139178060472"/>
    <s v="Market Aligned"/>
  </r>
  <r>
    <n v="2337"/>
    <s v="Employee_2337"/>
    <x v="2"/>
    <x v="4"/>
    <x v="8"/>
    <s v="Texas"/>
    <n v="53487.65"/>
    <x v="0"/>
    <x v="2"/>
    <x v="0"/>
    <n v="5333.91"/>
    <n v="58821.56"/>
    <n v="9.9722272337633075E-2"/>
    <n v="0.94670819928861916"/>
    <s v="Market Aligned"/>
  </r>
  <r>
    <n v="2338"/>
    <s v="Employee_2338"/>
    <x v="2"/>
    <x v="4"/>
    <x v="0"/>
    <s v="New York"/>
    <n v="53059.12"/>
    <x v="1"/>
    <x v="3"/>
    <x v="1"/>
    <n v="0"/>
    <n v="53059.12"/>
    <n v="0"/>
    <n v="0.93912340420711615"/>
    <s v="Market Aligned"/>
  </r>
  <r>
    <n v="2339"/>
    <s v="Employee_2339"/>
    <x v="2"/>
    <x v="4"/>
    <x v="5"/>
    <s v="California"/>
    <n v="55852.08"/>
    <x v="0"/>
    <x v="3"/>
    <x v="0"/>
    <n v="18522.240000000002"/>
    <n v="74374.320000000007"/>
    <n v="0.33163026336709395"/>
    <n v="0.98855758447648934"/>
    <s v="Market Aligned"/>
  </r>
  <r>
    <n v="2340"/>
    <s v="Employee_2340"/>
    <x v="2"/>
    <x v="4"/>
    <x v="0"/>
    <s v="New York"/>
    <n v="55802.87"/>
    <x v="1"/>
    <x v="3"/>
    <x v="1"/>
    <n v="0"/>
    <n v="55802.87"/>
    <n v="0"/>
    <n v="0.98768658882633475"/>
    <s v="Market Aligned"/>
  </r>
  <r>
    <n v="2341"/>
    <s v="Employee_2341"/>
    <x v="2"/>
    <x v="4"/>
    <x v="0"/>
    <s v="New York"/>
    <n v="55015.23"/>
    <x v="1"/>
    <x v="0"/>
    <x v="0"/>
    <n v="12258.8"/>
    <n v="67274.03"/>
    <n v="0.22282557030116931"/>
    <n v="0.97374570254533932"/>
    <s v="Market Aligned"/>
  </r>
  <r>
    <n v="2342"/>
    <s v="Employee_2342"/>
    <x v="2"/>
    <x v="4"/>
    <x v="2"/>
    <s v="California"/>
    <n v="57184.69"/>
    <x v="1"/>
    <x v="0"/>
    <x v="0"/>
    <n v="8218.56"/>
    <n v="65403.25"/>
    <n v="0.1437195864837249"/>
    <n v="1.0121442033212882"/>
    <s v="Market Aligned"/>
  </r>
  <r>
    <n v="2343"/>
    <s v="Employee_2343"/>
    <x v="2"/>
    <x v="4"/>
    <x v="1"/>
    <s v="Colorado"/>
    <n v="60953.23"/>
    <x v="1"/>
    <x v="2"/>
    <x v="1"/>
    <n v="0"/>
    <n v="60953.23"/>
    <n v="0"/>
    <n v="1.0788457263335562"/>
    <s v="Market Aligned"/>
  </r>
  <r>
    <n v="2344"/>
    <s v="Employee_2344"/>
    <x v="2"/>
    <x v="4"/>
    <x v="2"/>
    <s v="California"/>
    <n v="59747.77"/>
    <x v="0"/>
    <x v="0"/>
    <x v="0"/>
    <n v="10536.78"/>
    <n v="70284.55"/>
    <n v="0.17635436435535587"/>
    <n v="1.0575096073245052"/>
    <s v="Market Aligned"/>
  </r>
  <r>
    <n v="2345"/>
    <s v="Employee_2345"/>
    <x v="2"/>
    <x v="4"/>
    <x v="2"/>
    <s v="California"/>
    <n v="47575.51"/>
    <x v="0"/>
    <x v="0"/>
    <x v="0"/>
    <n v="12496.35"/>
    <n v="60071.86"/>
    <n v="0.26266350061197452"/>
    <n v="0.84206588628099555"/>
    <s v="Below Market"/>
  </r>
  <r>
    <n v="2346"/>
    <s v="Employee_2346"/>
    <x v="2"/>
    <x v="4"/>
    <x v="2"/>
    <s v="California"/>
    <n v="42230.39"/>
    <x v="1"/>
    <x v="0"/>
    <x v="1"/>
    <n v="0"/>
    <n v="42230.39"/>
    <n v="0"/>
    <n v="0.74745958127074397"/>
    <s v="Below Market"/>
  </r>
  <r>
    <n v="2347"/>
    <s v="Employee_2347"/>
    <x v="2"/>
    <x v="4"/>
    <x v="1"/>
    <s v="Colorado"/>
    <n v="59671.6"/>
    <x v="0"/>
    <x v="0"/>
    <x v="0"/>
    <n v="11637.92"/>
    <n v="71309.52"/>
    <n v="0.19503281292943378"/>
    <n v="1.0561614313709942"/>
    <s v="Market Aligned"/>
  </r>
  <r>
    <n v="2348"/>
    <s v="Employee_2348"/>
    <x v="2"/>
    <x v="4"/>
    <x v="2"/>
    <s v="California"/>
    <n v="48165.61"/>
    <x v="1"/>
    <x v="0"/>
    <x v="0"/>
    <n v="10241.700000000001"/>
    <n v="58407.31"/>
    <n v="0.21263511455580031"/>
    <n v="0.85251040026506875"/>
    <s v="Below Market"/>
  </r>
  <r>
    <n v="2349"/>
    <s v="Employee_2349"/>
    <x v="2"/>
    <x v="4"/>
    <x v="2"/>
    <s v="California"/>
    <n v="53876.17"/>
    <x v="1"/>
    <x v="1"/>
    <x v="1"/>
    <n v="0"/>
    <n v="53876.17"/>
    <n v="0"/>
    <n v="0.95358483472853117"/>
    <s v="Market Aligned"/>
  </r>
  <r>
    <n v="2350"/>
    <s v="Employee_2350"/>
    <x v="2"/>
    <x v="4"/>
    <x v="3"/>
    <s v="Illinois"/>
    <n v="49149.43"/>
    <x v="1"/>
    <x v="0"/>
    <x v="1"/>
    <n v="0"/>
    <n v="49149.43"/>
    <n v="0"/>
    <n v="0.86992358743302489"/>
    <s v="Below Market"/>
  </r>
  <r>
    <n v="2351"/>
    <s v="Employee_2351"/>
    <x v="2"/>
    <x v="4"/>
    <x v="0"/>
    <s v="New York"/>
    <n v="45990.1"/>
    <x v="1"/>
    <x v="0"/>
    <x v="1"/>
    <n v="0"/>
    <n v="45990.1"/>
    <n v="0"/>
    <n v="0.81400481711392292"/>
    <s v="Below Market"/>
  </r>
  <r>
    <n v="2352"/>
    <s v="Employee_2352"/>
    <x v="2"/>
    <x v="4"/>
    <x v="3"/>
    <s v="Illinois"/>
    <n v="57707.31"/>
    <x v="1"/>
    <x v="0"/>
    <x v="1"/>
    <n v="0"/>
    <n v="57707.31"/>
    <n v="0"/>
    <n v="1.0213943505816785"/>
    <s v="Market Aligned"/>
  </r>
  <r>
    <n v="2353"/>
    <s v="Employee_2353"/>
    <x v="2"/>
    <x v="4"/>
    <x v="2"/>
    <s v="California"/>
    <n v="58795.78"/>
    <x v="1"/>
    <x v="2"/>
    <x v="1"/>
    <n v="0"/>
    <n v="58795.78"/>
    <n v="0"/>
    <n v="1.0406597973470475"/>
    <s v="Market Aligned"/>
  </r>
  <r>
    <n v="2354"/>
    <s v="Employee_2354"/>
    <x v="2"/>
    <x v="4"/>
    <x v="7"/>
    <s v="California"/>
    <n v="52117.45"/>
    <x v="0"/>
    <x v="0"/>
    <x v="0"/>
    <n v="10593.72"/>
    <n v="62711.17"/>
    <n v="0.20326627645826878"/>
    <n v="0.922456253752308"/>
    <s v="Market Aligned"/>
  </r>
  <r>
    <n v="2355"/>
    <s v="Employee_2355"/>
    <x v="2"/>
    <x v="4"/>
    <x v="7"/>
    <s v="California"/>
    <n v="42044.79"/>
    <x v="0"/>
    <x v="1"/>
    <x v="1"/>
    <n v="0"/>
    <n v="42044.79"/>
    <n v="0"/>
    <n v="0.74417454179363163"/>
    <s v="Below Market"/>
  </r>
  <r>
    <n v="2356"/>
    <s v="Employee_2356"/>
    <x v="2"/>
    <x v="4"/>
    <x v="2"/>
    <s v="California"/>
    <n v="52268.78"/>
    <x v="0"/>
    <x v="1"/>
    <x v="1"/>
    <n v="0"/>
    <n v="52268.78"/>
    <n v="0"/>
    <n v="0.92513472909752037"/>
    <s v="Market Aligned"/>
  </r>
  <r>
    <n v="2357"/>
    <s v="Employee_2357"/>
    <x v="2"/>
    <x v="4"/>
    <x v="3"/>
    <s v="Illinois"/>
    <n v="56959.02"/>
    <x v="1"/>
    <x v="0"/>
    <x v="1"/>
    <n v="0"/>
    <n v="56959.02"/>
    <n v="0"/>
    <n v="1.008149942228616"/>
    <s v="Market Aligned"/>
  </r>
  <r>
    <n v="2358"/>
    <s v="Employee_2358"/>
    <x v="2"/>
    <x v="4"/>
    <x v="2"/>
    <s v="California"/>
    <n v="47605.440000000002"/>
    <x v="0"/>
    <x v="1"/>
    <x v="1"/>
    <n v="0"/>
    <n v="47605.440000000002"/>
    <n v="0"/>
    <n v="0.84259563429581219"/>
    <s v="Below Market"/>
  </r>
  <r>
    <n v="2359"/>
    <s v="Employee_2359"/>
    <x v="2"/>
    <x v="4"/>
    <x v="6"/>
    <s v="Washington"/>
    <n v="55916.800000000003"/>
    <x v="1"/>
    <x v="4"/>
    <x v="0"/>
    <n v="4351.83"/>
    <n v="60268.630000000005"/>
    <n v="7.7826878505207725E-2"/>
    <n v="0.98970310039760312"/>
    <s v="Market Aligned"/>
  </r>
  <r>
    <n v="2360"/>
    <s v="Employee_2360"/>
    <x v="2"/>
    <x v="4"/>
    <x v="1"/>
    <s v="Colorado"/>
    <n v="54923.45"/>
    <x v="0"/>
    <x v="3"/>
    <x v="1"/>
    <n v="0"/>
    <n v="54923.45"/>
    <n v="0"/>
    <n v="0.97212123636425418"/>
    <s v="Market Aligned"/>
  </r>
  <r>
    <n v="2361"/>
    <s v="Employee_2361"/>
    <x v="2"/>
    <x v="4"/>
    <x v="2"/>
    <s v="California"/>
    <n v="57896.46"/>
    <x v="1"/>
    <x v="1"/>
    <x v="1"/>
    <n v="0"/>
    <n v="57896.46"/>
    <n v="0"/>
    <n v="1.0247422235186172"/>
    <s v="Market Aligned"/>
  </r>
  <r>
    <n v="2362"/>
    <s v="Employee_2362"/>
    <x v="2"/>
    <x v="4"/>
    <x v="2"/>
    <s v="California"/>
    <n v="55597.9"/>
    <x v="0"/>
    <x v="0"/>
    <x v="1"/>
    <n v="0"/>
    <n v="55597.9"/>
    <n v="0"/>
    <n v="0.98405870875293111"/>
    <s v="Market Aligned"/>
  </r>
  <r>
    <n v="2363"/>
    <s v="Employee_2363"/>
    <x v="2"/>
    <x v="4"/>
    <x v="2"/>
    <s v="California"/>
    <n v="50134.66"/>
    <x v="1"/>
    <x v="0"/>
    <x v="0"/>
    <n v="16441.93"/>
    <n v="66576.59"/>
    <n v="0.32795535064963038"/>
    <n v="0.88736173098925009"/>
    <s v="Below Market"/>
  </r>
  <r>
    <n v="2364"/>
    <s v="Employee_2364"/>
    <x v="2"/>
    <x v="4"/>
    <x v="2"/>
    <s v="California"/>
    <n v="60982.86"/>
    <x v="1"/>
    <x v="0"/>
    <x v="0"/>
    <n v="11293.45"/>
    <n v="72276.31"/>
    <n v="0.18519056010164167"/>
    <n v="1.0793701644785283"/>
    <s v="Market Aligned"/>
  </r>
  <r>
    <n v="2365"/>
    <s v="Employee_2365"/>
    <x v="2"/>
    <x v="4"/>
    <x v="5"/>
    <s v="California"/>
    <n v="54207.35"/>
    <x v="0"/>
    <x v="0"/>
    <x v="0"/>
    <n v="3490.52"/>
    <n v="57697.869999999995"/>
    <n v="6.4392005881121289E-2"/>
    <n v="0.95944657704550351"/>
    <s v="Market Aligned"/>
  </r>
  <r>
    <n v="2366"/>
    <s v="Employee_2366"/>
    <x v="2"/>
    <x v="4"/>
    <x v="0"/>
    <s v="New York"/>
    <n v="54863.48"/>
    <x v="0"/>
    <x v="4"/>
    <x v="1"/>
    <n v="0"/>
    <n v="54863.48"/>
    <n v="0"/>
    <n v="0.97105979338234472"/>
    <s v="Market Aligned"/>
  </r>
  <r>
    <n v="2367"/>
    <s v="Employee_2367"/>
    <x v="2"/>
    <x v="4"/>
    <x v="0"/>
    <s v="New York"/>
    <n v="50333.66"/>
    <x v="1"/>
    <x v="0"/>
    <x v="0"/>
    <n v="15556.98"/>
    <n v="65890.64"/>
    <n v="0.30907706691704911"/>
    <n v="0.89088394465274878"/>
    <s v="Below Market"/>
  </r>
  <r>
    <n v="2368"/>
    <s v="Employee_2368"/>
    <x v="2"/>
    <x v="4"/>
    <x v="0"/>
    <s v="New York"/>
    <n v="52783.59"/>
    <x v="1"/>
    <x v="3"/>
    <x v="0"/>
    <n v="18716.439999999999"/>
    <n v="71500.03"/>
    <n v="0.35458823471461492"/>
    <n v="0.93424664274629299"/>
    <s v="Market Aligned"/>
  </r>
  <r>
    <n v="2369"/>
    <s v="Employee_2369"/>
    <x v="2"/>
    <x v="4"/>
    <x v="7"/>
    <s v="California"/>
    <n v="50575.99"/>
    <x v="0"/>
    <x v="3"/>
    <x v="1"/>
    <n v="0"/>
    <n v="50575.99"/>
    <n v="0"/>
    <n v="0.89517308051745037"/>
    <s v="Below Market"/>
  </r>
  <r>
    <n v="2370"/>
    <s v="Employee_2370"/>
    <x v="2"/>
    <x v="4"/>
    <x v="0"/>
    <s v="New York"/>
    <n v="54135.27"/>
    <x v="2"/>
    <x v="1"/>
    <x v="0"/>
    <n v="18998.830000000002"/>
    <n v="73134.100000000006"/>
    <n v="0.35095105279792643"/>
    <n v="0.95817079231753866"/>
    <s v="Market Aligned"/>
  </r>
  <r>
    <n v="2371"/>
    <s v="Employee_2371"/>
    <x v="2"/>
    <x v="4"/>
    <x v="0"/>
    <s v="New York"/>
    <n v="63558.54"/>
    <x v="1"/>
    <x v="4"/>
    <x v="1"/>
    <n v="0"/>
    <n v="63558.54"/>
    <n v="0"/>
    <n v="1.1249585830152131"/>
    <s v="Above Market"/>
  </r>
  <r>
    <n v="2372"/>
    <s v="Employee_2372"/>
    <x v="2"/>
    <x v="4"/>
    <x v="0"/>
    <s v="New York"/>
    <n v="48140.49"/>
    <x v="1"/>
    <x v="0"/>
    <x v="1"/>
    <n v="0"/>
    <n v="48140.49"/>
    <n v="0"/>
    <n v="0.85206578716342507"/>
    <s v="Below Market"/>
  </r>
  <r>
    <n v="2373"/>
    <s v="Employee_2373"/>
    <x v="2"/>
    <x v="4"/>
    <x v="0"/>
    <s v="New York"/>
    <n v="46932.19"/>
    <x v="0"/>
    <x v="0"/>
    <x v="1"/>
    <n v="0"/>
    <n v="46932.19"/>
    <n v="0"/>
    <n v="0.83067940138651331"/>
    <s v="Below Market"/>
  </r>
  <r>
    <n v="2374"/>
    <s v="Employee_2374"/>
    <x v="2"/>
    <x v="4"/>
    <x v="0"/>
    <s v="New York"/>
    <n v="62355.85"/>
    <x v="0"/>
    <x v="0"/>
    <x v="1"/>
    <n v="0"/>
    <n v="62355.85"/>
    <n v="0"/>
    <n v="1.1036714918043928"/>
    <s v="Above Market"/>
  </r>
  <r>
    <n v="2375"/>
    <s v="Employee_2375"/>
    <x v="2"/>
    <x v="4"/>
    <x v="0"/>
    <s v="New York"/>
    <n v="53953.38"/>
    <x v="1"/>
    <x v="0"/>
    <x v="1"/>
    <n v="0"/>
    <n v="53953.38"/>
    <n v="0"/>
    <n v="0.95495141823083629"/>
    <s v="Market Aligned"/>
  </r>
  <r>
    <n v="2376"/>
    <s v="Employee_2376"/>
    <x v="2"/>
    <x v="4"/>
    <x v="3"/>
    <s v="Illinois"/>
    <n v="51654.64"/>
    <x v="1"/>
    <x v="0"/>
    <x v="1"/>
    <n v="0"/>
    <n v="51654.64"/>
    <n v="0"/>
    <n v="0.91426471754324357"/>
    <s v="Market Aligned"/>
  </r>
  <r>
    <n v="2377"/>
    <s v="Employee_2377"/>
    <x v="2"/>
    <x v="4"/>
    <x v="0"/>
    <s v="New York"/>
    <n v="60199.519999999997"/>
    <x v="1"/>
    <x v="0"/>
    <x v="0"/>
    <n v="8011.34"/>
    <n v="68210.86"/>
    <n v="0.13307979864291278"/>
    <n v="1.0655053863319701"/>
    <s v="Market Aligned"/>
  </r>
  <r>
    <n v="2378"/>
    <s v="Employee_2378"/>
    <x v="2"/>
    <x v="4"/>
    <x v="0"/>
    <s v="New York"/>
    <n v="51971.92"/>
    <x v="0"/>
    <x v="3"/>
    <x v="0"/>
    <n v="3574.82"/>
    <n v="55546.74"/>
    <n v="6.8783681649629266E-2"/>
    <n v="0.91988043589075541"/>
    <s v="Market Aligned"/>
  </r>
  <r>
    <n v="2379"/>
    <s v="Employee_2379"/>
    <x v="2"/>
    <x v="4"/>
    <x v="4"/>
    <s v="California"/>
    <n v="64130.05"/>
    <x v="0"/>
    <x v="0"/>
    <x v="0"/>
    <n v="10849.59"/>
    <n v="74979.64"/>
    <n v="0.16918106254400236"/>
    <n v="1.1350740620645907"/>
    <s v="Above Market"/>
  </r>
  <r>
    <n v="2380"/>
    <s v="Employee_2380"/>
    <x v="2"/>
    <x v="4"/>
    <x v="3"/>
    <s v="Illinois"/>
    <n v="58389.63"/>
    <x v="0"/>
    <x v="0"/>
    <x v="1"/>
    <n v="0"/>
    <n v="58389.63"/>
    <n v="0"/>
    <n v="1.033471118555942"/>
    <s v="Market Aligned"/>
  </r>
  <r>
    <n v="2381"/>
    <s v="Employee_2381"/>
    <x v="2"/>
    <x v="4"/>
    <x v="0"/>
    <s v="New York"/>
    <n v="52560.44"/>
    <x v="0"/>
    <x v="2"/>
    <x v="1"/>
    <n v="0"/>
    <n v="52560.44"/>
    <n v="0"/>
    <n v="0.93029698456031451"/>
    <s v="Market Aligned"/>
  </r>
  <r>
    <n v="2382"/>
    <s v="Employee_2382"/>
    <x v="2"/>
    <x v="4"/>
    <x v="6"/>
    <s v="Washington"/>
    <n v="65786.539999999994"/>
    <x v="0"/>
    <x v="0"/>
    <x v="1"/>
    <n v="0"/>
    <n v="65786.539999999994"/>
    <n v="0"/>
    <n v="1.1643932163934796"/>
    <s v="Above Market"/>
  </r>
  <r>
    <n v="2383"/>
    <s v="Employee_2383"/>
    <x v="2"/>
    <x v="4"/>
    <x v="2"/>
    <s v="California"/>
    <n v="51971.43"/>
    <x v="0"/>
    <x v="0"/>
    <x v="1"/>
    <n v="0"/>
    <n v="51971.43"/>
    <n v="0"/>
    <n v="0.91987176310334284"/>
    <s v="Market Aligned"/>
  </r>
  <r>
    <n v="2384"/>
    <s v="Employee_2384"/>
    <x v="2"/>
    <x v="4"/>
    <x v="0"/>
    <s v="New York"/>
    <n v="58710.48"/>
    <x v="2"/>
    <x v="3"/>
    <x v="0"/>
    <n v="3139.58"/>
    <n v="61850.060000000005"/>
    <n v="5.3475631607849225E-2"/>
    <n v="1.039150024354603"/>
    <s v="Market Aligned"/>
  </r>
  <r>
    <n v="2385"/>
    <s v="Employee_2385"/>
    <x v="2"/>
    <x v="4"/>
    <x v="5"/>
    <s v="California"/>
    <n v="56496.46"/>
    <x v="0"/>
    <x v="2"/>
    <x v="1"/>
    <n v="0"/>
    <n v="56496.46"/>
    <n v="0"/>
    <n v="0.99996283091108873"/>
    <s v="Market Aligned"/>
  </r>
  <r>
    <n v="2386"/>
    <s v="Employee_2386"/>
    <x v="2"/>
    <x v="4"/>
    <x v="5"/>
    <s v="California"/>
    <n v="61508.71"/>
    <x v="1"/>
    <x v="3"/>
    <x v="1"/>
    <n v="0"/>
    <n v="61508.71"/>
    <n v="0"/>
    <n v="1.0886774813375775"/>
    <s v="Market Aligned"/>
  </r>
  <r>
    <n v="2387"/>
    <s v="Employee_2387"/>
    <x v="2"/>
    <x v="4"/>
    <x v="0"/>
    <s v="New York"/>
    <n v="62807.56"/>
    <x v="1"/>
    <x v="0"/>
    <x v="0"/>
    <n v="18745.759999999998"/>
    <n v="81553.319999999992"/>
    <n v="0.29846343338286024"/>
    <n v="1.1116665628292119"/>
    <s v="Above Market"/>
  </r>
  <r>
    <n v="2388"/>
    <s v="Employee_2388"/>
    <x v="2"/>
    <x v="4"/>
    <x v="6"/>
    <s v="Washington"/>
    <n v="55160.02"/>
    <x v="1"/>
    <x v="1"/>
    <x v="1"/>
    <n v="0"/>
    <n v="55160.02"/>
    <n v="0"/>
    <n v="0.97630842272794205"/>
    <s v="Market Aligned"/>
  </r>
  <r>
    <n v="2389"/>
    <s v="Employee_2389"/>
    <x v="2"/>
    <x v="4"/>
    <x v="0"/>
    <s v="New York"/>
    <n v="51232.91"/>
    <x v="0"/>
    <x v="2"/>
    <x v="0"/>
    <n v="4488.01"/>
    <n v="55720.920000000006"/>
    <n v="8.7600138270498396E-2"/>
    <n v="0.90680027951154873"/>
    <s v="Market Aligned"/>
  </r>
  <r>
    <n v="2390"/>
    <s v="Employee_2390"/>
    <x v="2"/>
    <x v="4"/>
    <x v="0"/>
    <s v="New York"/>
    <n v="57299.86"/>
    <x v="1"/>
    <x v="0"/>
    <x v="1"/>
    <n v="0"/>
    <n v="57299.86"/>
    <n v="0"/>
    <n v="1.0141826623545804"/>
    <s v="Market Aligned"/>
  </r>
  <r>
    <n v="2391"/>
    <s v="Employee_2391"/>
    <x v="2"/>
    <x v="4"/>
    <x v="1"/>
    <s v="Colorado"/>
    <n v="51611.42"/>
    <x v="1"/>
    <x v="2"/>
    <x v="1"/>
    <n v="0"/>
    <n v="51611.42"/>
    <n v="0"/>
    <n v="0.91349974229431685"/>
    <s v="Market Aligned"/>
  </r>
  <r>
    <n v="2392"/>
    <s v="Employee_2392"/>
    <x v="2"/>
    <x v="4"/>
    <x v="5"/>
    <s v="California"/>
    <n v="65066.94"/>
    <x v="1"/>
    <x v="1"/>
    <x v="0"/>
    <n v="5802.55"/>
    <n v="70869.490000000005"/>
    <n v="8.9178160214695823E-2"/>
    <n v="1.1516566085932103"/>
    <s v="Above Market"/>
  </r>
  <r>
    <n v="2393"/>
    <s v="Employee_2393"/>
    <x v="2"/>
    <x v="4"/>
    <x v="7"/>
    <s v="California"/>
    <n v="55682.68"/>
    <x v="1"/>
    <x v="0"/>
    <x v="1"/>
    <n v="0"/>
    <n v="55682.68"/>
    <n v="0"/>
    <n v="0.98555927797097842"/>
    <s v="Market Aligned"/>
  </r>
  <r>
    <n v="2394"/>
    <s v="Employee_2394"/>
    <x v="2"/>
    <x v="4"/>
    <x v="0"/>
    <s v="New York"/>
    <n v="53173.39"/>
    <x v="2"/>
    <x v="0"/>
    <x v="0"/>
    <n v="8726.09"/>
    <n v="61899.479999999996"/>
    <n v="0.16410633213342238"/>
    <n v="0.94114593363087484"/>
    <s v="Market Aligned"/>
  </r>
  <r>
    <n v="2395"/>
    <s v="Employee_2395"/>
    <x v="2"/>
    <x v="4"/>
    <x v="2"/>
    <s v="California"/>
    <n v="55923.4"/>
    <x v="1"/>
    <x v="4"/>
    <x v="1"/>
    <n v="0"/>
    <n v="55923.4"/>
    <n v="0"/>
    <n v="0.98981991753418141"/>
    <s v="Market Aligned"/>
  </r>
  <r>
    <n v="2396"/>
    <s v="Employee_2396"/>
    <x v="2"/>
    <x v="4"/>
    <x v="0"/>
    <s v="New York"/>
    <n v="48264.37"/>
    <x v="0"/>
    <x v="3"/>
    <x v="1"/>
    <n v="0"/>
    <n v="48264.37"/>
    <n v="0"/>
    <n v="0.85425840941786846"/>
    <s v="Below Market"/>
  </r>
  <r>
    <n v="2397"/>
    <s v="Employee_2397"/>
    <x v="2"/>
    <x v="4"/>
    <x v="0"/>
    <s v="New York"/>
    <n v="50141.93"/>
    <x v="1"/>
    <x v="0"/>
    <x v="0"/>
    <n v="8280.1200000000008"/>
    <n v="58422.05"/>
    <n v="0.16513365161652135"/>
    <n v="0.88749040683514768"/>
    <s v="Below Market"/>
  </r>
  <r>
    <n v="2398"/>
    <s v="Employee_2398"/>
    <x v="2"/>
    <x v="4"/>
    <x v="4"/>
    <s v="California"/>
    <n v="61002.07"/>
    <x v="0"/>
    <x v="2"/>
    <x v="1"/>
    <n v="0"/>
    <n v="61002.07"/>
    <n v="0"/>
    <n v="1.079710173144236"/>
    <s v="Market Aligned"/>
  </r>
  <r>
    <n v="2399"/>
    <s v="Employee_2399"/>
    <x v="2"/>
    <x v="4"/>
    <x v="0"/>
    <s v="New York"/>
    <n v="51715.53"/>
    <x v="1"/>
    <x v="0"/>
    <x v="1"/>
    <n v="0"/>
    <n v="51715.53"/>
    <n v="0"/>
    <n v="0.91534244412600962"/>
    <s v="Market Aligned"/>
  </r>
  <r>
    <n v="2400"/>
    <s v="Employee_2400"/>
    <x v="2"/>
    <x v="4"/>
    <x v="0"/>
    <s v="New York"/>
    <n v="49765.45"/>
    <x v="0"/>
    <x v="0"/>
    <x v="1"/>
    <n v="0"/>
    <n v="49765.45"/>
    <n v="0"/>
    <n v="0.88082687417166028"/>
    <s v="Below Market"/>
  </r>
  <r>
    <n v="2401"/>
    <s v="Employee_2401"/>
    <x v="2"/>
    <x v="4"/>
    <x v="7"/>
    <s v="California"/>
    <n v="57683.26"/>
    <x v="0"/>
    <x v="0"/>
    <x v="0"/>
    <n v="16098.59"/>
    <n v="73781.850000000006"/>
    <n v="0.27908599479294338"/>
    <n v="1.0209686760158136"/>
    <s v="Market Aligned"/>
  </r>
  <r>
    <n v="2402"/>
    <s v="Employee_2402"/>
    <x v="2"/>
    <x v="4"/>
    <x v="2"/>
    <s v="California"/>
    <n v="60928.52"/>
    <x v="1"/>
    <x v="1"/>
    <x v="1"/>
    <n v="0"/>
    <n v="60928.52"/>
    <n v="0"/>
    <n v="1.0784083700540332"/>
    <s v="Market Aligned"/>
  </r>
  <r>
    <n v="2403"/>
    <s v="Employee_2403"/>
    <x v="2"/>
    <x v="4"/>
    <x v="0"/>
    <s v="New York"/>
    <n v="58594.77"/>
    <x v="1"/>
    <x v="1"/>
    <x v="1"/>
    <n v="0"/>
    <n v="58594.77"/>
    <n v="0"/>
    <n v="1.0371020075555908"/>
    <s v="Market Aligned"/>
  </r>
  <r>
    <n v="2404"/>
    <s v="Employee_2404"/>
    <x v="2"/>
    <x v="4"/>
    <x v="0"/>
    <s v="New York"/>
    <n v="59980.24"/>
    <x v="0"/>
    <x v="0"/>
    <x v="0"/>
    <n v="9670.02"/>
    <n v="69650.259999999995"/>
    <n v="0.16122009515133651"/>
    <n v="1.0616242254669854"/>
    <s v="Market Aligned"/>
  </r>
  <r>
    <n v="2405"/>
    <s v="Employee_2405"/>
    <x v="2"/>
    <x v="4"/>
    <x v="5"/>
    <s v="California"/>
    <n v="51216.02"/>
    <x v="0"/>
    <x v="0"/>
    <x v="0"/>
    <n v="4244.6000000000004"/>
    <n v="55460.619999999995"/>
    <n v="8.2876412497495916E-2"/>
    <n v="0.90650133383930487"/>
    <s v="Market Aligned"/>
  </r>
  <r>
    <n v="2406"/>
    <s v="Employee_2406"/>
    <x v="2"/>
    <x v="4"/>
    <x v="7"/>
    <s v="California"/>
    <n v="47890.95"/>
    <x v="1"/>
    <x v="0"/>
    <x v="0"/>
    <n v="6076.99"/>
    <n v="53967.939999999995"/>
    <n v="0.12689224164482016"/>
    <n v="0.84764903742679454"/>
    <s v="Below Market"/>
  </r>
  <r>
    <n v="2407"/>
    <s v="Employee_2407"/>
    <x v="2"/>
    <x v="4"/>
    <x v="2"/>
    <s v="California"/>
    <n v="62506.67"/>
    <x v="0"/>
    <x v="4"/>
    <x v="1"/>
    <n v="0"/>
    <n v="62506.67"/>
    <n v="0"/>
    <n v="1.1063409403708697"/>
    <s v="Above Market"/>
  </r>
  <r>
    <n v="2408"/>
    <s v="Employee_2408"/>
    <x v="2"/>
    <x v="4"/>
    <x v="0"/>
    <s v="New York"/>
    <n v="53386.6"/>
    <x v="1"/>
    <x v="4"/>
    <x v="0"/>
    <n v="10673.15"/>
    <n v="64059.75"/>
    <n v="0.19992189051185127"/>
    <n v="0.94491965812933998"/>
    <s v="Market Aligned"/>
  </r>
  <r>
    <n v="2409"/>
    <s v="Employee_2409"/>
    <x v="2"/>
    <x v="4"/>
    <x v="0"/>
    <s v="New York"/>
    <n v="53745.83"/>
    <x v="0"/>
    <x v="2"/>
    <x v="1"/>
    <n v="0"/>
    <n v="53745.83"/>
    <n v="0"/>
    <n v="0.95127787327677027"/>
    <s v="Market Aligned"/>
  </r>
  <r>
    <n v="2410"/>
    <s v="Employee_2410"/>
    <x v="2"/>
    <x v="4"/>
    <x v="0"/>
    <s v="New York"/>
    <n v="61640.97"/>
    <x v="1"/>
    <x v="3"/>
    <x v="1"/>
    <n v="0"/>
    <n v="61640.97"/>
    <n v="0"/>
    <n v="1.0910184259563431"/>
    <s v="Market Aligned"/>
  </r>
  <r>
    <n v="2411"/>
    <s v="Employee_2411"/>
    <x v="2"/>
    <x v="4"/>
    <x v="7"/>
    <s v="California"/>
    <n v="57781.15"/>
    <x v="1"/>
    <x v="2"/>
    <x v="1"/>
    <n v="0"/>
    <n v="57781.15"/>
    <n v="0"/>
    <n v="1.0227012865460643"/>
    <s v="Market Aligned"/>
  </r>
  <r>
    <n v="2412"/>
    <s v="Employee_2412"/>
    <x v="2"/>
    <x v="4"/>
    <x v="0"/>
    <s v="New York"/>
    <n v="57279.44"/>
    <x v="0"/>
    <x v="0"/>
    <x v="1"/>
    <n v="0"/>
    <n v="57279.44"/>
    <n v="0"/>
    <n v="1.0138212372138335"/>
    <s v="Market Aligned"/>
  </r>
  <r>
    <n v="2413"/>
    <s v="Employee_2413"/>
    <x v="2"/>
    <x v="4"/>
    <x v="0"/>
    <s v="New York"/>
    <n v="65825.009999999995"/>
    <x v="0"/>
    <x v="0"/>
    <x v="1"/>
    <n v="0"/>
    <n v="65825.009999999995"/>
    <n v="0"/>
    <n v="1.1650741187032023"/>
    <s v="Above Market"/>
  </r>
  <r>
    <n v="2414"/>
    <s v="Employee_2414"/>
    <x v="2"/>
    <x v="4"/>
    <x v="8"/>
    <s v="Texas"/>
    <n v="51782.41"/>
    <x v="0"/>
    <x v="0"/>
    <x v="1"/>
    <n v="0"/>
    <n v="51782.41"/>
    <n v="0"/>
    <n v="0.91652619111000366"/>
    <s v="Market Aligned"/>
  </r>
  <r>
    <n v="2415"/>
    <s v="Employee_2415"/>
    <x v="2"/>
    <x v="4"/>
    <x v="0"/>
    <s v="New York"/>
    <n v="59639.199999999997"/>
    <x v="1"/>
    <x v="2"/>
    <x v="0"/>
    <n v="3801.62"/>
    <n v="63440.82"/>
    <n v="6.3743645119317502E-2"/>
    <n v="1.0555879654277913"/>
    <s v="Market Aligned"/>
  </r>
  <r>
    <n v="2416"/>
    <s v="Employee_2416"/>
    <x v="2"/>
    <x v="4"/>
    <x v="0"/>
    <s v="New York"/>
    <n v="55285.07"/>
    <x v="1"/>
    <x v="2"/>
    <x v="0"/>
    <n v="12621.46"/>
    <n v="67906.53"/>
    <n v="0.22829780264364319"/>
    <n v="0.97852175347477888"/>
    <s v="Market Aligned"/>
  </r>
  <r>
    <n v="2417"/>
    <s v="Employee_2417"/>
    <x v="2"/>
    <x v="4"/>
    <x v="0"/>
    <s v="New York"/>
    <n v="56342.96"/>
    <x v="1"/>
    <x v="0"/>
    <x v="1"/>
    <n v="0"/>
    <n v="56342.96"/>
    <n v="0"/>
    <n v="0.99724594750733475"/>
    <s v="Market Aligned"/>
  </r>
  <r>
    <n v="2418"/>
    <s v="Employee_2418"/>
    <x v="2"/>
    <x v="4"/>
    <x v="3"/>
    <s v="Illinois"/>
    <n v="62642.34"/>
    <x v="0"/>
    <x v="1"/>
    <x v="0"/>
    <n v="11749.2"/>
    <n v="74391.539999999994"/>
    <n v="0.18756004325508915"/>
    <n v="1.1087422405102005"/>
    <s v="Above Market"/>
  </r>
  <r>
    <n v="2419"/>
    <s v="Employee_2419"/>
    <x v="2"/>
    <x v="4"/>
    <x v="5"/>
    <s v="California"/>
    <n v="57539.18"/>
    <x v="0"/>
    <x v="0"/>
    <x v="1"/>
    <n v="0"/>
    <n v="57539.18"/>
    <n v="0"/>
    <n v="1.0184185225251758"/>
    <s v="Market Aligned"/>
  </r>
  <r>
    <n v="2420"/>
    <s v="Employee_2420"/>
    <x v="2"/>
    <x v="4"/>
    <x v="0"/>
    <s v="New York"/>
    <n v="57691.48"/>
    <x v="0"/>
    <x v="0"/>
    <x v="1"/>
    <n v="0"/>
    <n v="57691.48"/>
    <n v="0"/>
    <n v="1.021114166449552"/>
    <s v="Market Aligned"/>
  </r>
  <r>
    <n v="2421"/>
    <s v="Employee_2421"/>
    <x v="2"/>
    <x v="4"/>
    <x v="0"/>
    <s v="New York"/>
    <n v="60362.54"/>
    <x v="0"/>
    <x v="2"/>
    <x v="0"/>
    <n v="14579.34"/>
    <n v="74941.88"/>
    <n v="0.24152959766106596"/>
    <n v="1.0683907696054555"/>
    <s v="Market Aligned"/>
  </r>
  <r>
    <n v="2422"/>
    <s v="Employee_2422"/>
    <x v="2"/>
    <x v="4"/>
    <x v="0"/>
    <s v="New York"/>
    <n v="53175.24"/>
    <x v="1"/>
    <x v="2"/>
    <x v="1"/>
    <n v="0"/>
    <n v="53175.24"/>
    <n v="0"/>
    <n v="0.94117867782824904"/>
    <s v="Market Aligned"/>
  </r>
  <r>
    <n v="2423"/>
    <s v="Employee_2423"/>
    <x v="2"/>
    <x v="4"/>
    <x v="0"/>
    <s v="New York"/>
    <n v="50803.95"/>
    <x v="1"/>
    <x v="2"/>
    <x v="1"/>
    <n v="0"/>
    <n v="50803.95"/>
    <n v="0"/>
    <n v="0.89920787361660193"/>
    <s v="Below Market"/>
  </r>
  <r>
    <n v="2424"/>
    <s v="Employee_2424"/>
    <x v="2"/>
    <x v="4"/>
    <x v="1"/>
    <s v="Colorado"/>
    <n v="49775.95"/>
    <x v="1"/>
    <x v="0"/>
    <x v="1"/>
    <n v="0"/>
    <n v="49775.95"/>
    <n v="0"/>
    <n v="0.88101271961621674"/>
    <s v="Below Market"/>
  </r>
  <r>
    <n v="2425"/>
    <s v="Employee_2425"/>
    <x v="2"/>
    <x v="4"/>
    <x v="5"/>
    <s v="California"/>
    <n v="45168.22"/>
    <x v="0"/>
    <x v="0"/>
    <x v="1"/>
    <n v="0"/>
    <n v="45168.22"/>
    <n v="0"/>
    <n v="0.7994578976880119"/>
    <s v="Below Market"/>
  </r>
  <r>
    <n v="2426"/>
    <s v="Employee_2426"/>
    <x v="2"/>
    <x v="4"/>
    <x v="0"/>
    <s v="New York"/>
    <n v="65281.04"/>
    <x v="1"/>
    <x v="2"/>
    <x v="1"/>
    <n v="0"/>
    <n v="65281.04"/>
    <n v="0"/>
    <n v="1.1554460857055473"/>
    <s v="Above Market"/>
  </r>
  <r>
    <n v="2427"/>
    <s v="Employee_2427"/>
    <x v="2"/>
    <x v="4"/>
    <x v="0"/>
    <s v="New York"/>
    <n v="49483.96"/>
    <x v="1"/>
    <x v="0"/>
    <x v="0"/>
    <n v="18816.39"/>
    <n v="68300.350000000006"/>
    <n v="0.38025230802061921"/>
    <n v="0.87584462329659374"/>
    <s v="Below Market"/>
  </r>
  <r>
    <n v="2428"/>
    <s v="Employee_2428"/>
    <x v="2"/>
    <x v="4"/>
    <x v="0"/>
    <s v="New York"/>
    <n v="53893.73"/>
    <x v="1"/>
    <x v="0"/>
    <x v="1"/>
    <n v="0"/>
    <n v="53893.73"/>
    <n v="0"/>
    <n v="0.95389563911009423"/>
    <s v="Market Aligned"/>
  </r>
  <r>
    <n v="2429"/>
    <s v="Employee_2429"/>
    <x v="2"/>
    <x v="4"/>
    <x v="0"/>
    <s v="New York"/>
    <n v="53615.93"/>
    <x v="1"/>
    <x v="2"/>
    <x v="1"/>
    <n v="0"/>
    <n v="53615.93"/>
    <n v="0"/>
    <n v="0.94897869963411463"/>
    <s v="Market Aligned"/>
  </r>
  <r>
    <n v="2430"/>
    <s v="Employee_2430"/>
    <x v="2"/>
    <x v="4"/>
    <x v="0"/>
    <s v="New York"/>
    <n v="56537.03"/>
    <x v="0"/>
    <x v="0"/>
    <x v="1"/>
    <n v="0"/>
    <n v="56537.03"/>
    <n v="0"/>
    <n v="1.0006809023097225"/>
    <s v="Market Aligned"/>
  </r>
  <r>
    <n v="2431"/>
    <s v="Employee_2431"/>
    <x v="2"/>
    <x v="4"/>
    <x v="0"/>
    <s v="New York"/>
    <n v="59078.69"/>
    <x v="0"/>
    <x v="2"/>
    <x v="0"/>
    <n v="18332.84"/>
    <n v="77411.53"/>
    <n v="0.31031222933345337"/>
    <n v="1.0456671816060445"/>
    <s v="Market Aligned"/>
  </r>
  <r>
    <n v="2432"/>
    <s v="Employee_2432"/>
    <x v="2"/>
    <x v="4"/>
    <x v="0"/>
    <s v="New York"/>
    <n v="59302.37"/>
    <x v="1"/>
    <x v="1"/>
    <x v="0"/>
    <n v="18975.439999999999"/>
    <n v="78277.81"/>
    <n v="0.31997776817351481"/>
    <n v="1.0496262205620817"/>
    <s v="Market Aligned"/>
  </r>
  <r>
    <n v="2433"/>
    <s v="Employee_2433"/>
    <x v="2"/>
    <x v="4"/>
    <x v="5"/>
    <s v="California"/>
    <n v="52084.61"/>
    <x v="0"/>
    <x v="0"/>
    <x v="1"/>
    <n v="0"/>
    <n v="52084.61"/>
    <n v="0"/>
    <n v="0.921875"/>
    <s v="Market Aligned"/>
  </r>
  <r>
    <n v="2434"/>
    <s v="Employee_2434"/>
    <x v="2"/>
    <x v="4"/>
    <x v="7"/>
    <s v="California"/>
    <n v="54164.39"/>
    <x v="0"/>
    <x v="0"/>
    <x v="1"/>
    <n v="0"/>
    <n v="54164.39"/>
    <n v="0"/>
    <n v="0.95868620368377533"/>
    <s v="Market Aligned"/>
  </r>
  <r>
    <n v="2435"/>
    <s v="Employee_2435"/>
    <x v="2"/>
    <x v="4"/>
    <x v="0"/>
    <s v="New York"/>
    <n v="56412.9"/>
    <x v="1"/>
    <x v="3"/>
    <x v="0"/>
    <n v="5649.6"/>
    <n v="62062.5"/>
    <n v="0.10014730673303447"/>
    <n v="0.99848385516374227"/>
    <s v="Market Aligned"/>
  </r>
  <r>
    <n v="2436"/>
    <s v="Employee_2436"/>
    <x v="2"/>
    <x v="4"/>
    <x v="1"/>
    <s v="Colorado"/>
    <n v="53756.54"/>
    <x v="1"/>
    <x v="2"/>
    <x v="1"/>
    <n v="0"/>
    <n v="53756.54"/>
    <n v="0"/>
    <n v="0.95146743563021785"/>
    <s v="Market Aligned"/>
  </r>
  <r>
    <n v="2437"/>
    <s v="Employee_2437"/>
    <x v="2"/>
    <x v="4"/>
    <x v="1"/>
    <s v="Colorado"/>
    <n v="63036.73"/>
    <x v="1"/>
    <x v="2"/>
    <x v="1"/>
    <n v="0"/>
    <n v="63036.73"/>
    <n v="0"/>
    <n v="1.1157227724034029"/>
    <s v="Above Market"/>
  </r>
  <r>
    <n v="2438"/>
    <s v="Employee_2438"/>
    <x v="2"/>
    <x v="4"/>
    <x v="5"/>
    <s v="California"/>
    <n v="57454.87"/>
    <x v="0"/>
    <x v="1"/>
    <x v="1"/>
    <n v="0"/>
    <n v="57454.87"/>
    <n v="0"/>
    <n v="1.0169262721032184"/>
    <s v="Market Aligned"/>
  </r>
  <r>
    <n v="2439"/>
    <s v="Employee_2439"/>
    <x v="2"/>
    <x v="4"/>
    <x v="0"/>
    <s v="New York"/>
    <n v="58674.39"/>
    <x v="0"/>
    <x v="3"/>
    <x v="0"/>
    <n v="3499.74"/>
    <n v="62174.13"/>
    <n v="5.9646806724364752E-2"/>
    <n v="1.0385112470123132"/>
    <s v="Market Aligned"/>
  </r>
  <r>
    <n v="2440"/>
    <s v="Employee_2440"/>
    <x v="2"/>
    <x v="4"/>
    <x v="0"/>
    <s v="New York"/>
    <n v="58314.41"/>
    <x v="1"/>
    <x v="4"/>
    <x v="0"/>
    <n v="6743.26"/>
    <n v="65057.670000000006"/>
    <n v="0.11563625525834867"/>
    <n v="1.032139757190272"/>
    <s v="Market Aligned"/>
  </r>
  <r>
    <n v="2441"/>
    <s v="Employee_2441"/>
    <x v="2"/>
    <x v="4"/>
    <x v="1"/>
    <s v="Colorado"/>
    <n v="60867.37"/>
    <x v="2"/>
    <x v="0"/>
    <x v="0"/>
    <n v="18006.62"/>
    <n v="78873.990000000005"/>
    <n v="0.29583371188865232"/>
    <n v="1.0773260415840689"/>
    <s v="Market Aligned"/>
  </r>
  <r>
    <n v="2442"/>
    <s v="Employee_2442"/>
    <x v="2"/>
    <x v="4"/>
    <x v="7"/>
    <s v="California"/>
    <n v="55905.11"/>
    <x v="1"/>
    <x v="0"/>
    <x v="1"/>
    <n v="0"/>
    <n v="55905.11"/>
    <n v="0"/>
    <n v="0.98949619246933029"/>
    <s v="Market Aligned"/>
  </r>
  <r>
    <n v="2443"/>
    <s v="Employee_2443"/>
    <x v="2"/>
    <x v="4"/>
    <x v="0"/>
    <s v="New York"/>
    <n v="48515.839999999997"/>
    <x v="1"/>
    <x v="0"/>
    <x v="1"/>
    <n v="0"/>
    <n v="48515.839999999997"/>
    <n v="0"/>
    <n v="0.85870931931716488"/>
    <s v="Below Market"/>
  </r>
  <r>
    <n v="2444"/>
    <s v="Employee_2444"/>
    <x v="2"/>
    <x v="4"/>
    <x v="0"/>
    <s v="New York"/>
    <n v="56998.44"/>
    <x v="1"/>
    <x v="0"/>
    <x v="1"/>
    <n v="0"/>
    <n v="56998.44"/>
    <n v="0"/>
    <n v="1.0088476591261797"/>
    <s v="Market Aligned"/>
  </r>
  <r>
    <n v="2445"/>
    <s v="Employee_2445"/>
    <x v="2"/>
    <x v="4"/>
    <x v="0"/>
    <s v="New York"/>
    <n v="51743.22"/>
    <x v="1"/>
    <x v="0"/>
    <x v="1"/>
    <n v="0"/>
    <n v="51743.22"/>
    <n v="0"/>
    <n v="0.91583254511265422"/>
    <s v="Market Aligned"/>
  </r>
  <r>
    <n v="2446"/>
    <s v="Employee_2446"/>
    <x v="2"/>
    <x v="4"/>
    <x v="7"/>
    <s v="California"/>
    <n v="52356.92"/>
    <x v="0"/>
    <x v="0"/>
    <x v="1"/>
    <n v="0"/>
    <n v="52356.92"/>
    <n v="0"/>
    <n v="0.92669476885782576"/>
    <s v="Market Aligned"/>
  </r>
  <r>
    <n v="2447"/>
    <s v="Employee_2447"/>
    <x v="2"/>
    <x v="4"/>
    <x v="7"/>
    <s v="California"/>
    <n v="57931.82"/>
    <x v="1"/>
    <x v="1"/>
    <x v="1"/>
    <n v="0"/>
    <n v="57931.82"/>
    <n v="0"/>
    <n v="1.0253680801776188"/>
    <s v="Market Aligned"/>
  </r>
  <r>
    <n v="2448"/>
    <s v="Employee_2448"/>
    <x v="2"/>
    <x v="4"/>
    <x v="3"/>
    <s v="Illinois"/>
    <n v="61191.42"/>
    <x v="1"/>
    <x v="0"/>
    <x v="1"/>
    <n v="0"/>
    <n v="61191.42"/>
    <n v="0"/>
    <n v="1.0830615859944042"/>
    <s v="Market Aligned"/>
  </r>
  <r>
    <n v="2449"/>
    <s v="Employee_2449"/>
    <x v="2"/>
    <x v="4"/>
    <x v="2"/>
    <s v="California"/>
    <n v="55106.36"/>
    <x v="1"/>
    <x v="0"/>
    <x v="0"/>
    <n v="19469.02"/>
    <n v="74575.38"/>
    <n v="0.35329896585439502"/>
    <n v="0.97535866400842786"/>
    <s v="Market Aligned"/>
  </r>
  <r>
    <n v="2450"/>
    <s v="Employee_2450"/>
    <x v="2"/>
    <x v="4"/>
    <x v="0"/>
    <s v="New York"/>
    <n v="56544.17"/>
    <x v="1"/>
    <x v="0"/>
    <x v="0"/>
    <n v="17327.169999999998"/>
    <n v="73871.34"/>
    <n v="0.30643601276665655"/>
    <n v="1.0008072772120209"/>
    <s v="Market Aligned"/>
  </r>
  <r>
    <n v="2451"/>
    <s v="Employee_2451"/>
    <x v="2"/>
    <x v="4"/>
    <x v="0"/>
    <s v="New York"/>
    <n v="63511.07"/>
    <x v="1"/>
    <x v="0"/>
    <x v="1"/>
    <n v="0"/>
    <n v="63511.07"/>
    <n v="0"/>
    <n v="1.1241183846101566"/>
    <s v="Above Market"/>
  </r>
  <r>
    <n v="2452"/>
    <s v="Employee_2452"/>
    <x v="2"/>
    <x v="4"/>
    <x v="7"/>
    <s v="California"/>
    <n v="56203.77"/>
    <x v="0"/>
    <x v="0"/>
    <x v="1"/>
    <n v="0"/>
    <n v="56203.77"/>
    <n v="0"/>
    <n v="0.99478234489516193"/>
    <s v="Market Aligned"/>
  </r>
  <r>
    <n v="2453"/>
    <s v="Employee_2453"/>
    <x v="2"/>
    <x v="4"/>
    <x v="0"/>
    <s v="New York"/>
    <n v="68008.42"/>
    <x v="1"/>
    <x v="0"/>
    <x v="0"/>
    <n v="3090.34"/>
    <n v="71098.759999999995"/>
    <n v="4.5440549861326E-2"/>
    <n v="1.2037195284269193"/>
    <s v="Above Market"/>
  </r>
  <r>
    <n v="2454"/>
    <s v="Employee_2454"/>
    <x v="2"/>
    <x v="4"/>
    <x v="0"/>
    <s v="New York"/>
    <n v="57827.55"/>
    <x v="0"/>
    <x v="0"/>
    <x v="1"/>
    <n v="0"/>
    <n v="57827.55"/>
    <n v="0"/>
    <n v="1.0235225464153423"/>
    <s v="Market Aligned"/>
  </r>
  <r>
    <n v="2455"/>
    <s v="Employee_2455"/>
    <x v="2"/>
    <x v="4"/>
    <x v="0"/>
    <s v="New York"/>
    <n v="46196.19"/>
    <x v="1"/>
    <x v="2"/>
    <x v="1"/>
    <n v="0"/>
    <n v="46196.19"/>
    <n v="0"/>
    <n v="0.81765252070141259"/>
    <s v="Below Market"/>
  </r>
  <r>
    <n v="2456"/>
    <s v="Employee_2456"/>
    <x v="2"/>
    <x v="4"/>
    <x v="7"/>
    <s v="California"/>
    <n v="58766.71"/>
    <x v="0"/>
    <x v="1"/>
    <x v="0"/>
    <n v="19001.13"/>
    <n v="77767.839999999997"/>
    <n v="0.32333152562054268"/>
    <n v="1.0401452709591184"/>
    <s v="Market Aligned"/>
  </r>
  <r>
    <n v="2457"/>
    <s v="Employee_2457"/>
    <x v="2"/>
    <x v="4"/>
    <x v="2"/>
    <s v="California"/>
    <n v="56905.79"/>
    <x v="0"/>
    <x v="1"/>
    <x v="0"/>
    <n v="9043.7999999999993"/>
    <n v="65949.59"/>
    <n v="0.15892583162451482"/>
    <n v="1.0072077943225457"/>
    <s v="Market Aligned"/>
  </r>
  <r>
    <n v="2458"/>
    <s v="Employee_2458"/>
    <x v="2"/>
    <x v="4"/>
    <x v="0"/>
    <s v="New York"/>
    <n v="61448.76"/>
    <x v="0"/>
    <x v="2"/>
    <x v="0"/>
    <n v="1176.9000000000001"/>
    <n v="62625.66"/>
    <n v="1.9152542703872299E-2"/>
    <n v="1.0876163923469908"/>
    <s v="Market Aligned"/>
  </r>
  <r>
    <n v="2459"/>
    <s v="Employee_2459"/>
    <x v="2"/>
    <x v="4"/>
    <x v="2"/>
    <s v="California"/>
    <n v="58365.91"/>
    <x v="1"/>
    <x v="0"/>
    <x v="1"/>
    <n v="0"/>
    <n v="58365.91"/>
    <n v="0"/>
    <n v="1.033051284846906"/>
    <s v="Market Aligned"/>
  </r>
  <r>
    <n v="2460"/>
    <s v="Employee_2460"/>
    <x v="2"/>
    <x v="4"/>
    <x v="0"/>
    <s v="New York"/>
    <n v="54307.72"/>
    <x v="0"/>
    <x v="1"/>
    <x v="0"/>
    <n v="9405.48"/>
    <n v="63713.2"/>
    <n v="0.17318863690097833"/>
    <n v="0.96122308249980182"/>
    <s v="Market Aligned"/>
  </r>
  <r>
    <n v="2461"/>
    <s v="Employee_2461"/>
    <x v="2"/>
    <x v="4"/>
    <x v="7"/>
    <s v="California"/>
    <n v="48878.51"/>
    <x v="0"/>
    <x v="1"/>
    <x v="1"/>
    <n v="0"/>
    <n v="48878.51"/>
    <n v="0"/>
    <n v="0.86512842097214515"/>
    <s v="Below Market"/>
  </r>
  <r>
    <n v="2462"/>
    <s v="Employee_2462"/>
    <x v="2"/>
    <x v="4"/>
    <x v="7"/>
    <s v="California"/>
    <n v="53954.879999999997"/>
    <x v="1"/>
    <x v="0"/>
    <x v="1"/>
    <n v="0"/>
    <n v="53954.879999999997"/>
    <n v="0"/>
    <n v="0.95497796758005871"/>
    <s v="Market Aligned"/>
  </r>
  <r>
    <n v="2463"/>
    <s v="Employee_2463"/>
    <x v="2"/>
    <x v="4"/>
    <x v="5"/>
    <s v="California"/>
    <n v="50747.4"/>
    <x v="0"/>
    <x v="3"/>
    <x v="1"/>
    <n v="0"/>
    <n v="50747.4"/>
    <n v="0"/>
    <n v="0.8982069631509193"/>
    <s v="Below Market"/>
  </r>
  <r>
    <n v="2464"/>
    <s v="Employee_2464"/>
    <x v="2"/>
    <x v="4"/>
    <x v="5"/>
    <s v="California"/>
    <n v="52097.38"/>
    <x v="1"/>
    <x v="0"/>
    <x v="0"/>
    <n v="1875.31"/>
    <n v="53972.689999999995"/>
    <n v="3.5996243956989776E-2"/>
    <n v="0.9221010234597129"/>
    <s v="Market Aligned"/>
  </r>
  <r>
    <n v="2465"/>
    <s v="Employee_2465"/>
    <x v="2"/>
    <x v="4"/>
    <x v="0"/>
    <s v="New York"/>
    <n v="57942.89"/>
    <x v="1"/>
    <x v="3"/>
    <x v="1"/>
    <n v="0"/>
    <n v="57942.89"/>
    <n v="0"/>
    <n v="1.0255640143748797"/>
    <s v="Market Aligned"/>
  </r>
  <r>
    <n v="2466"/>
    <s v="Employee_2466"/>
    <x v="2"/>
    <x v="4"/>
    <x v="0"/>
    <s v="New York"/>
    <n v="63349.52"/>
    <x v="1"/>
    <x v="4"/>
    <x v="1"/>
    <n v="0"/>
    <n v="63349.52"/>
    <n v="0"/>
    <n v="1.1212590196989092"/>
    <s v="Above Market"/>
  </r>
  <r>
    <n v="2467"/>
    <s v="Employee_2467"/>
    <x v="2"/>
    <x v="4"/>
    <x v="2"/>
    <s v="California"/>
    <n v="56973.36"/>
    <x v="0"/>
    <x v="0"/>
    <x v="1"/>
    <n v="0"/>
    <n v="56973.36"/>
    <n v="0"/>
    <n v="1.0084037540071817"/>
    <s v="Market Aligned"/>
  </r>
  <r>
    <n v="2468"/>
    <s v="Employee_2468"/>
    <x v="2"/>
    <x v="4"/>
    <x v="0"/>
    <s v="New York"/>
    <n v="49020.58"/>
    <x v="1"/>
    <x v="1"/>
    <x v="1"/>
    <n v="0"/>
    <n v="49020.58"/>
    <n v="0"/>
    <n v="0.86764299833482483"/>
    <s v="Below Market"/>
  </r>
  <r>
    <n v="2469"/>
    <s v="Employee_2469"/>
    <x v="2"/>
    <x v="4"/>
    <x v="0"/>
    <s v="New York"/>
    <n v="57223.01"/>
    <x v="0"/>
    <x v="2"/>
    <x v="0"/>
    <n v="11333.68"/>
    <n v="68556.69"/>
    <n v="0.19806158396770809"/>
    <n v="1.0128224506960886"/>
    <s v="Market Aligned"/>
  </r>
  <r>
    <n v="2470"/>
    <s v="Employee_2470"/>
    <x v="2"/>
    <x v="4"/>
    <x v="1"/>
    <s v="Colorado"/>
    <n v="60983.16"/>
    <x v="0"/>
    <x v="4"/>
    <x v="1"/>
    <n v="0"/>
    <n v="60983.16"/>
    <n v="0"/>
    <n v="1.0793754743483728"/>
    <s v="Market Aligned"/>
  </r>
  <r>
    <n v="2471"/>
    <s v="Employee_2471"/>
    <x v="2"/>
    <x v="4"/>
    <x v="0"/>
    <s v="New York"/>
    <n v="51951.09"/>
    <x v="0"/>
    <x v="0"/>
    <x v="1"/>
    <n v="0"/>
    <n v="51951.09"/>
    <n v="0"/>
    <n v="0.91951175392788764"/>
    <s v="Market Aligned"/>
  </r>
  <r>
    <n v="2472"/>
    <s v="Employee_2472"/>
    <x v="2"/>
    <x v="4"/>
    <x v="8"/>
    <s v="Texas"/>
    <n v="54329.91"/>
    <x v="1"/>
    <x v="1"/>
    <x v="1"/>
    <n v="0"/>
    <n v="54329.91"/>
    <n v="0"/>
    <n v="0.96161583587263122"/>
    <s v="Market Aligned"/>
  </r>
  <r>
    <n v="2473"/>
    <s v="Employee_2473"/>
    <x v="2"/>
    <x v="4"/>
    <x v="5"/>
    <s v="California"/>
    <n v="55073.440000000002"/>
    <x v="0"/>
    <x v="0"/>
    <x v="1"/>
    <n v="0"/>
    <n v="55073.440000000002"/>
    <n v="0"/>
    <n v="0.97477599429082806"/>
    <s v="Market Aligned"/>
  </r>
  <r>
    <n v="2474"/>
    <s v="Employee_2474"/>
    <x v="2"/>
    <x v="4"/>
    <x v="0"/>
    <s v="New York"/>
    <n v="51075.51"/>
    <x v="1"/>
    <x v="0"/>
    <x v="1"/>
    <n v="0"/>
    <n v="51075.51"/>
    <n v="0"/>
    <n v="0.90401436779981659"/>
    <s v="Market Aligned"/>
  </r>
  <r>
    <n v="2475"/>
    <s v="Employee_2475"/>
    <x v="2"/>
    <x v="4"/>
    <x v="3"/>
    <s v="Illinois"/>
    <n v="58241.4"/>
    <x v="1"/>
    <x v="0"/>
    <x v="0"/>
    <n v="7432.53"/>
    <n v="65673.930000000008"/>
    <n v="0.127615922694166"/>
    <n v="1.0308475118657892"/>
    <s v="Market Aligned"/>
  </r>
  <r>
    <n v="2476"/>
    <s v="Employee_2476"/>
    <x v="2"/>
    <x v="4"/>
    <x v="4"/>
    <s v="California"/>
    <n v="54395.26"/>
    <x v="1"/>
    <x v="4"/>
    <x v="1"/>
    <n v="0"/>
    <n v="54395.26"/>
    <n v="0"/>
    <n v="0.96277250252041835"/>
    <s v="Market Aligned"/>
  </r>
  <r>
    <n v="2477"/>
    <s v="Employee_2477"/>
    <x v="2"/>
    <x v="4"/>
    <x v="8"/>
    <s v="Texas"/>
    <n v="57097.66"/>
    <x v="0"/>
    <x v="3"/>
    <x v="1"/>
    <n v="0"/>
    <n v="57097.66"/>
    <n v="0"/>
    <n v="1.0106038100794075"/>
    <s v="Market Aligned"/>
  </r>
  <r>
    <n v="2478"/>
    <s v="Employee_2478"/>
    <x v="2"/>
    <x v="4"/>
    <x v="2"/>
    <s v="California"/>
    <n v="50562.54"/>
    <x v="2"/>
    <x v="1"/>
    <x v="1"/>
    <n v="0"/>
    <n v="50562.54"/>
    <n v="0"/>
    <n v="0.8949350213527566"/>
    <s v="Below Market"/>
  </r>
  <r>
    <n v="2479"/>
    <s v="Employee_2479"/>
    <x v="2"/>
    <x v="4"/>
    <x v="2"/>
    <s v="California"/>
    <n v="52812.71"/>
    <x v="1"/>
    <x v="1"/>
    <x v="0"/>
    <n v="9995.26"/>
    <n v="62807.97"/>
    <n v="0.18925860839180569"/>
    <n v="0.93476205411252966"/>
    <s v="Market Aligned"/>
  </r>
  <r>
    <n v="2480"/>
    <s v="Employee_2480"/>
    <x v="2"/>
    <x v="4"/>
    <x v="8"/>
    <s v="Texas"/>
    <n v="58611.91"/>
    <x v="1"/>
    <x v="0"/>
    <x v="1"/>
    <n v="0"/>
    <n v="58611.91"/>
    <n v="0"/>
    <n v="1.0374053781193717"/>
    <s v="Market Aligned"/>
  </r>
  <r>
    <n v="2481"/>
    <s v="Employee_2481"/>
    <x v="2"/>
    <x v="4"/>
    <x v="5"/>
    <s v="California"/>
    <n v="53135.83"/>
    <x v="0"/>
    <x v="0"/>
    <x v="1"/>
    <n v="0"/>
    <n v="53135.83"/>
    <n v="0"/>
    <n v="0.94048113792634724"/>
    <s v="Market Aligned"/>
  </r>
  <r>
    <n v="2482"/>
    <s v="Employee_2482"/>
    <x v="2"/>
    <x v="4"/>
    <x v="1"/>
    <s v="Colorado"/>
    <n v="63634.82"/>
    <x v="1"/>
    <x v="0"/>
    <x v="0"/>
    <n v="12650.24"/>
    <n v="76285.06"/>
    <n v="0.19879430789621153"/>
    <n v="1.1263087059210004"/>
    <s v="Above Market"/>
  </r>
  <r>
    <n v="2483"/>
    <s v="Employee_2483"/>
    <x v="2"/>
    <x v="4"/>
    <x v="0"/>
    <s v="New York"/>
    <n v="53001.82"/>
    <x v="0"/>
    <x v="0"/>
    <x v="1"/>
    <n v="0"/>
    <n v="53001.82"/>
    <n v="0"/>
    <n v="0.93810921906682232"/>
    <s v="Market Aligned"/>
  </r>
  <r>
    <n v="2484"/>
    <s v="Employee_2484"/>
    <x v="2"/>
    <x v="4"/>
    <x v="0"/>
    <s v="New York"/>
    <n v="56123.42"/>
    <x v="0"/>
    <x v="0"/>
    <x v="1"/>
    <n v="0"/>
    <n v="56123.42"/>
    <n v="0"/>
    <n v="0.99336018475515131"/>
    <s v="Market Aligned"/>
  </r>
  <r>
    <n v="2485"/>
    <s v="Employee_2485"/>
    <x v="2"/>
    <x v="4"/>
    <x v="4"/>
    <s v="California"/>
    <n v="59662.95"/>
    <x v="0"/>
    <x v="0"/>
    <x v="1"/>
    <n v="0"/>
    <n v="59662.95"/>
    <n v="0"/>
    <n v="1.0560083301238119"/>
    <s v="Market Aligned"/>
  </r>
  <r>
    <n v="2486"/>
    <s v="Employee_2486"/>
    <x v="2"/>
    <x v="4"/>
    <x v="0"/>
    <s v="New York"/>
    <n v="47908.17"/>
    <x v="1"/>
    <x v="0"/>
    <x v="1"/>
    <n v="0"/>
    <n v="47908.17"/>
    <n v="0"/>
    <n v="0.84795382395586716"/>
    <s v="Below Market"/>
  </r>
  <r>
    <n v="2487"/>
    <s v="Employee_2487"/>
    <x v="2"/>
    <x v="4"/>
    <x v="4"/>
    <s v="California"/>
    <n v="46195.96"/>
    <x v="0"/>
    <x v="0"/>
    <x v="1"/>
    <n v="0"/>
    <n v="46195.96"/>
    <n v="0"/>
    <n v="0.81764844980119844"/>
    <s v="Below Market"/>
  </r>
  <r>
    <n v="2488"/>
    <s v="Employee_2488"/>
    <x v="2"/>
    <x v="4"/>
    <x v="3"/>
    <s v="Illinois"/>
    <n v="47371.72"/>
    <x v="0"/>
    <x v="0"/>
    <x v="0"/>
    <n v="17507.22"/>
    <n v="64878.94"/>
    <n v="0.36957112809076809"/>
    <n v="0.8384588916956468"/>
    <s v="Below Market"/>
  </r>
  <r>
    <n v="2489"/>
    <s v="Employee_2489"/>
    <x v="2"/>
    <x v="4"/>
    <x v="0"/>
    <s v="New York"/>
    <n v="61312.92"/>
    <x v="1"/>
    <x v="0"/>
    <x v="1"/>
    <n v="0"/>
    <n v="61312.92"/>
    <n v="0"/>
    <n v="1.0852120832814147"/>
    <s v="Market Aligned"/>
  </r>
  <r>
    <n v="2490"/>
    <s v="Employee_2490"/>
    <x v="2"/>
    <x v="4"/>
    <x v="0"/>
    <s v="New York"/>
    <n v="52240.71"/>
    <x v="1"/>
    <x v="4"/>
    <x v="1"/>
    <n v="0"/>
    <n v="52240.71"/>
    <n v="0"/>
    <n v="0.92463790227573939"/>
    <s v="Market Aligned"/>
  </r>
  <r>
    <n v="2491"/>
    <s v="Employee_2491"/>
    <x v="2"/>
    <x v="4"/>
    <x v="7"/>
    <s v="California"/>
    <n v="67791"/>
    <x v="0"/>
    <x v="3"/>
    <x v="1"/>
    <n v="0"/>
    <n v="67791"/>
    <n v="0"/>
    <n v="1.1998712887549701"/>
    <s v="Above Market"/>
  </r>
  <r>
    <n v="2492"/>
    <s v="Employee_2492"/>
    <x v="2"/>
    <x v="4"/>
    <x v="0"/>
    <s v="New York"/>
    <n v="52178.76"/>
    <x v="1"/>
    <x v="4"/>
    <x v="1"/>
    <n v="0"/>
    <n v="52178.76"/>
    <n v="0"/>
    <n v="0.9235414141528564"/>
    <s v="Market Aligned"/>
  </r>
  <r>
    <n v="2493"/>
    <s v="Employee_2493"/>
    <x v="2"/>
    <x v="4"/>
    <x v="0"/>
    <s v="New York"/>
    <n v="55922.76"/>
    <x v="0"/>
    <x v="0"/>
    <x v="1"/>
    <n v="0"/>
    <n v="55922.76"/>
    <n v="0"/>
    <n v="0.98980858981184661"/>
    <s v="Market Aligned"/>
  </r>
  <r>
    <n v="2494"/>
    <s v="Employee_2494"/>
    <x v="2"/>
    <x v="4"/>
    <x v="5"/>
    <s v="California"/>
    <n v="62710.55"/>
    <x v="0"/>
    <x v="0"/>
    <x v="0"/>
    <n v="13576.13"/>
    <n v="76286.680000000008"/>
    <n v="0.21648877262278832"/>
    <n v="1.1099495279171718"/>
    <s v="Above Market"/>
  </r>
  <r>
    <n v="2495"/>
    <s v="Employee_2495"/>
    <x v="2"/>
    <x v="4"/>
    <x v="0"/>
    <s v="New York"/>
    <n v="65030.46"/>
    <x v="0"/>
    <x v="3"/>
    <x v="1"/>
    <n v="0"/>
    <n v="65030.46"/>
    <n v="0"/>
    <n v="1.1510109284201226"/>
    <s v="Above Market"/>
  </r>
  <r>
    <n v="2496"/>
    <s v="Employee_2496"/>
    <x v="2"/>
    <x v="4"/>
    <x v="2"/>
    <s v="California"/>
    <n v="65307.519999999997"/>
    <x v="1"/>
    <x v="0"/>
    <x v="0"/>
    <n v="9246.93"/>
    <n v="74554.45"/>
    <n v="0.14159058558646845"/>
    <n v="1.1559147702171524"/>
    <s v="Above Market"/>
  </r>
  <r>
    <n v="2497"/>
    <s v="Employee_2497"/>
    <x v="2"/>
    <x v="4"/>
    <x v="0"/>
    <s v="New York"/>
    <n v="61041.83"/>
    <x v="0"/>
    <x v="0"/>
    <x v="0"/>
    <n v="16569.13"/>
    <n v="77610.960000000006"/>
    <n v="0.27143894604732527"/>
    <n v="1.0804139078942898"/>
    <s v="Market Aligned"/>
  </r>
  <r>
    <n v="2498"/>
    <s v="Employee_2498"/>
    <x v="2"/>
    <x v="4"/>
    <x v="0"/>
    <s v="New York"/>
    <n v="60120.31"/>
    <x v="0"/>
    <x v="0"/>
    <x v="0"/>
    <n v="18206.060000000001"/>
    <n v="78326.37"/>
    <n v="0.30282711449757999"/>
    <n v="1.0641034036973687"/>
    <s v="Market Aligned"/>
  </r>
  <r>
    <n v="2499"/>
    <s v="Employee_2499"/>
    <x v="2"/>
    <x v="4"/>
    <x v="5"/>
    <s v="California"/>
    <n v="57962.63"/>
    <x v="0"/>
    <x v="0"/>
    <x v="1"/>
    <n v="0"/>
    <n v="57962.63"/>
    <n v="0"/>
    <n v="1.0259134038106459"/>
    <s v="Market Aligned"/>
  </r>
  <r>
    <n v="2500"/>
    <s v="Employee_2500"/>
    <x v="2"/>
    <x v="4"/>
    <x v="0"/>
    <s v="New York"/>
    <n v="58891.81"/>
    <x v="1"/>
    <x v="0"/>
    <x v="0"/>
    <n v="3275.44"/>
    <n v="62167.25"/>
    <n v="5.5617920386552902E-2"/>
    <n v="1.0423594866842625"/>
    <s v="Market Aligned"/>
  </r>
  <r>
    <n v="2501"/>
    <s v="Employee_2501"/>
    <x v="2"/>
    <x v="4"/>
    <x v="0"/>
    <s v="New York"/>
    <n v="52244.07"/>
    <x v="0"/>
    <x v="0"/>
    <x v="0"/>
    <n v="11106.73"/>
    <n v="63350.8"/>
    <n v="0.21259312300898456"/>
    <n v="0.92469737281799746"/>
    <s v="Market Aligned"/>
  </r>
  <r>
    <n v="2502"/>
    <s v="Employee_2502"/>
    <x v="2"/>
    <x v="4"/>
    <x v="1"/>
    <s v="Colorado"/>
    <n v="50909.01"/>
    <x v="0"/>
    <x v="2"/>
    <x v="0"/>
    <n v="6405.73"/>
    <n v="57314.740000000005"/>
    <n v="0.12582703926083025"/>
    <n v="0.90106739003613556"/>
    <s v="Market Aligned"/>
  </r>
  <r>
    <n v="2503"/>
    <s v="Employee_2503"/>
    <x v="2"/>
    <x v="4"/>
    <x v="4"/>
    <s v="California"/>
    <n v="54983.13"/>
    <x v="0"/>
    <x v="0"/>
    <x v="0"/>
    <n v="1894.16"/>
    <n v="56877.29"/>
    <n v="3.4449839432567776E-2"/>
    <n v="0.97317754647198085"/>
    <s v="Market Aligned"/>
  </r>
  <r>
    <n v="2504"/>
    <s v="Employee_2504"/>
    <x v="2"/>
    <x v="4"/>
    <x v="0"/>
    <s v="New York"/>
    <n v="54149.08"/>
    <x v="0"/>
    <x v="0"/>
    <x v="1"/>
    <n v="0"/>
    <n v="54149.08"/>
    <n v="0"/>
    <n v="0.9584152233260459"/>
    <s v="Market Aligned"/>
  </r>
  <r>
    <n v="2505"/>
    <s v="Employee_2505"/>
    <x v="2"/>
    <x v="4"/>
    <x v="0"/>
    <s v="New York"/>
    <n v="52733.86"/>
    <x v="1"/>
    <x v="3"/>
    <x v="1"/>
    <n v="0"/>
    <n v="52733.86"/>
    <n v="0"/>
    <n v="0.93336644332174135"/>
    <s v="Market Aligned"/>
  </r>
  <r>
    <n v="2506"/>
    <s v="Employee_2506"/>
    <x v="2"/>
    <x v="4"/>
    <x v="0"/>
    <s v="New York"/>
    <n v="58481.94"/>
    <x v="1"/>
    <x v="0"/>
    <x v="0"/>
    <n v="13702.39"/>
    <n v="72184.33"/>
    <n v="0.23430122188149025"/>
    <n v="1.0351049655070856"/>
    <s v="Market Aligned"/>
  </r>
  <r>
    <n v="2507"/>
    <s v="Employee_2507"/>
    <x v="2"/>
    <x v="4"/>
    <x v="2"/>
    <s v="California"/>
    <n v="59776.53"/>
    <x v="0"/>
    <x v="0"/>
    <x v="1"/>
    <n v="0"/>
    <n v="59776.53"/>
    <n v="0"/>
    <n v="1.0580186468469286"/>
    <s v="Market Aligned"/>
  </r>
  <r>
    <n v="2508"/>
    <s v="Employee_2508"/>
    <x v="2"/>
    <x v="4"/>
    <x v="0"/>
    <s v="New York"/>
    <n v="55442.03"/>
    <x v="0"/>
    <x v="1"/>
    <x v="1"/>
    <n v="0"/>
    <n v="55442.03"/>
    <n v="0"/>
    <n v="0.98129987737740576"/>
    <s v="Market Aligned"/>
  </r>
  <r>
    <n v="2509"/>
    <s v="Employee_2509"/>
    <x v="2"/>
    <x v="4"/>
    <x v="3"/>
    <s v="Illinois"/>
    <n v="62387.65"/>
    <x v="0"/>
    <x v="0"/>
    <x v="1"/>
    <n v="0"/>
    <n v="62387.65"/>
    <n v="0"/>
    <n v="1.1042343380079067"/>
    <s v="Above Market"/>
  </r>
  <r>
    <n v="2510"/>
    <s v="Employee_2510"/>
    <x v="2"/>
    <x v="4"/>
    <x v="2"/>
    <s v="California"/>
    <n v="49291.55"/>
    <x v="0"/>
    <x v="0"/>
    <x v="0"/>
    <n v="17392.64"/>
    <n v="66684.19"/>
    <n v="0.35285236516198004"/>
    <n v="0.87243904977401199"/>
    <s v="Below Market"/>
  </r>
  <r>
    <n v="2511"/>
    <s v="Employee_2511"/>
    <x v="2"/>
    <x v="4"/>
    <x v="1"/>
    <s v="Colorado"/>
    <n v="54031.7"/>
    <x v="0"/>
    <x v="0"/>
    <x v="1"/>
    <n v="0"/>
    <n v="54031.7"/>
    <n v="0"/>
    <n v="0.95633764825156609"/>
    <s v="Market Aligned"/>
  </r>
  <r>
    <n v="2512"/>
    <s v="Employee_2512"/>
    <x v="2"/>
    <x v="4"/>
    <x v="0"/>
    <s v="New York"/>
    <n v="51415.89"/>
    <x v="1"/>
    <x v="0"/>
    <x v="0"/>
    <n v="4095.15"/>
    <n v="55511.040000000001"/>
    <n v="7.9647556426622204E-2"/>
    <n v="0.91003894612535263"/>
    <s v="Market Aligned"/>
  </r>
  <r>
    <n v="2513"/>
    <s v="Employee_2513"/>
    <x v="2"/>
    <x v="4"/>
    <x v="0"/>
    <s v="New York"/>
    <n v="45667.32"/>
    <x v="2"/>
    <x v="0"/>
    <x v="0"/>
    <n v="16435.86"/>
    <n v="62103.18"/>
    <n v="0.35990419407138408"/>
    <n v="0.80829175115259577"/>
    <s v="Below Market"/>
  </r>
  <r>
    <n v="2514"/>
    <s v="Employee_2514"/>
    <x v="2"/>
    <x v="4"/>
    <x v="7"/>
    <s v="California"/>
    <n v="54586.6"/>
    <x v="2"/>
    <x v="3"/>
    <x v="0"/>
    <n v="17214.52"/>
    <n v="71801.119999999995"/>
    <n v="0.31536164553205365"/>
    <n v="0.96615913750722149"/>
    <s v="Market Aligned"/>
  </r>
  <r>
    <n v="2515"/>
    <s v="Employee_2515"/>
    <x v="2"/>
    <x v="4"/>
    <x v="0"/>
    <s v="New York"/>
    <n v="54391.26"/>
    <x v="1"/>
    <x v="0"/>
    <x v="1"/>
    <n v="0"/>
    <n v="54391.26"/>
    <n v="0"/>
    <n v="0.96270170425582535"/>
    <s v="Market Aligned"/>
  </r>
  <r>
    <n v="2516"/>
    <s v="Employee_2516"/>
    <x v="2"/>
    <x v="4"/>
    <x v="1"/>
    <s v="Colorado"/>
    <n v="62567.25"/>
    <x v="1"/>
    <x v="0"/>
    <x v="0"/>
    <n v="18372.47"/>
    <n v="80939.72"/>
    <n v="0.29364355952994581"/>
    <n v="1.1074131800881297"/>
    <s v="Above Market"/>
  </r>
  <r>
    <n v="2517"/>
    <s v="Employee_2517"/>
    <x v="2"/>
    <x v="4"/>
    <x v="0"/>
    <s v="New York"/>
    <n v="58154.06"/>
    <x v="1"/>
    <x v="0"/>
    <x v="0"/>
    <n v="6040.42"/>
    <n v="64194.479999999996"/>
    <n v="0.10386927413150518"/>
    <n v="1.0293016317584023"/>
    <s v="Market Aligned"/>
  </r>
  <r>
    <n v="2518"/>
    <s v="Employee_2518"/>
    <x v="2"/>
    <x v="4"/>
    <x v="0"/>
    <s v="New York"/>
    <n v="49879.07"/>
    <x v="0"/>
    <x v="0"/>
    <x v="0"/>
    <n v="18175.11"/>
    <n v="68054.179999999993"/>
    <n v="0.36438349792808888"/>
    <n v="0.8828378988774227"/>
    <s v="Below Market"/>
  </r>
  <r>
    <n v="2519"/>
    <s v="Employee_2519"/>
    <x v="2"/>
    <x v="4"/>
    <x v="0"/>
    <s v="New York"/>
    <n v="64270.46"/>
    <x v="1"/>
    <x v="2"/>
    <x v="1"/>
    <n v="0"/>
    <n v="64270.46"/>
    <n v="0"/>
    <n v="1.1375592581474643"/>
    <s v="Above Market"/>
  </r>
  <r>
    <n v="2520"/>
    <s v="Employee_2520"/>
    <x v="2"/>
    <x v="4"/>
    <x v="5"/>
    <s v="California"/>
    <n v="61105.17"/>
    <x v="0"/>
    <x v="0"/>
    <x v="1"/>
    <n v="0"/>
    <n v="61105.17"/>
    <n v="0"/>
    <n v="1.0815349984141189"/>
    <s v="Market Aligned"/>
  </r>
  <r>
    <n v="2521"/>
    <s v="Employee_2521"/>
    <x v="2"/>
    <x v="4"/>
    <x v="4"/>
    <s v="California"/>
    <n v="57910.49"/>
    <x v="1"/>
    <x v="0"/>
    <x v="0"/>
    <n v="7092.59"/>
    <n v="65003.08"/>
    <n v="0.12247504726691141"/>
    <n v="1.0249905484316768"/>
    <s v="Market Aligned"/>
  </r>
  <r>
    <n v="2522"/>
    <s v="Employee_2522"/>
    <x v="2"/>
    <x v="4"/>
    <x v="6"/>
    <s v="Washington"/>
    <n v="53867.58"/>
    <x v="1"/>
    <x v="0"/>
    <x v="1"/>
    <n v="0"/>
    <n v="53867.58"/>
    <n v="0"/>
    <n v="0.95343279545531789"/>
    <s v="Market Aligned"/>
  </r>
  <r>
    <n v="2523"/>
    <s v="Employee_2523"/>
    <x v="2"/>
    <x v="4"/>
    <x v="0"/>
    <s v="New York"/>
    <n v="50202.8"/>
    <x v="0"/>
    <x v="0"/>
    <x v="1"/>
    <n v="0"/>
    <n v="50202.8"/>
    <n v="0"/>
    <n v="0.88856777942659082"/>
    <s v="Below Market"/>
  </r>
  <r>
    <n v="2524"/>
    <s v="Employee_2524"/>
    <x v="2"/>
    <x v="4"/>
    <x v="0"/>
    <s v="New York"/>
    <n v="53138.97"/>
    <x v="0"/>
    <x v="0"/>
    <x v="1"/>
    <n v="0"/>
    <n v="53138.97"/>
    <n v="0"/>
    <n v="0.94053671456405263"/>
    <s v="Market Aligned"/>
  </r>
  <r>
    <n v="2525"/>
    <s v="Employee_2525"/>
    <x v="2"/>
    <x v="4"/>
    <x v="0"/>
    <s v="New York"/>
    <n v="60443.74"/>
    <x v="1"/>
    <x v="3"/>
    <x v="0"/>
    <n v="11494.42"/>
    <n v="71938.16"/>
    <n v="0.19016725305217713"/>
    <n v="1.0698279743766921"/>
    <s v="Market Aligned"/>
  </r>
  <r>
    <n v="2526"/>
    <s v="Employee_2526"/>
    <x v="2"/>
    <x v="4"/>
    <x v="2"/>
    <s v="California"/>
    <n v="64422.93"/>
    <x v="0"/>
    <x v="0"/>
    <x v="1"/>
    <n v="0"/>
    <n v="64422.93"/>
    <n v="0"/>
    <n v="1.1402579109980857"/>
    <s v="Above Market"/>
  </r>
  <r>
    <n v="2527"/>
    <s v="Employee_2527"/>
    <x v="2"/>
    <x v="4"/>
    <x v="7"/>
    <s v="California"/>
    <n v="62716.22"/>
    <x v="1"/>
    <x v="0"/>
    <x v="0"/>
    <n v="1959.64"/>
    <n v="64675.86"/>
    <n v="3.1246143342184847E-2"/>
    <n v="1.1100498844572322"/>
    <s v="Above Market"/>
  </r>
  <r>
    <n v="2528"/>
    <s v="Employee_2528"/>
    <x v="2"/>
    <x v="4"/>
    <x v="0"/>
    <s v="New York"/>
    <n v="52555.75"/>
    <x v="1"/>
    <x v="0"/>
    <x v="1"/>
    <n v="0"/>
    <n v="52555.75"/>
    <n v="0"/>
    <n v="0.93021397359507929"/>
    <s v="Market Aligned"/>
  </r>
  <r>
    <n v="2529"/>
    <s v="Employee_2529"/>
    <x v="2"/>
    <x v="4"/>
    <x v="0"/>
    <s v="New York"/>
    <n v="49401.91"/>
    <x v="1"/>
    <x v="2"/>
    <x v="0"/>
    <n v="1833.74"/>
    <n v="51235.65"/>
    <n v="3.7118807754598956E-2"/>
    <n v="0.87439237389413116"/>
    <s v="Below Market"/>
  </r>
  <r>
    <n v="2530"/>
    <s v="Employee_2530"/>
    <x v="2"/>
    <x v="4"/>
    <x v="0"/>
    <s v="New York"/>
    <n v="55704.43"/>
    <x v="1"/>
    <x v="0"/>
    <x v="1"/>
    <n v="0"/>
    <n v="55704.43"/>
    <n v="0"/>
    <n v="0.98594424353470256"/>
    <s v="Market Aligned"/>
  </r>
  <r>
    <n v="2531"/>
    <s v="Employee_2531"/>
    <x v="2"/>
    <x v="4"/>
    <x v="0"/>
    <s v="New York"/>
    <n v="46157.8"/>
    <x v="0"/>
    <x v="2"/>
    <x v="1"/>
    <n v="0"/>
    <n v="46157.8"/>
    <n v="0"/>
    <n v="0.81697303435698188"/>
    <s v="Below Market"/>
  </r>
  <r>
    <n v="2532"/>
    <s v="Employee_2532"/>
    <x v="2"/>
    <x v="4"/>
    <x v="2"/>
    <s v="California"/>
    <n v="56615.839999999997"/>
    <x v="0"/>
    <x v="3"/>
    <x v="1"/>
    <n v="0"/>
    <n v="56615.839999999997"/>
    <n v="0"/>
    <n v="1.0020758051178649"/>
    <s v="Market Aligned"/>
  </r>
  <r>
    <n v="2533"/>
    <s v="Employee_2533"/>
    <x v="2"/>
    <x v="4"/>
    <x v="0"/>
    <s v="New York"/>
    <n v="54261.99"/>
    <x v="1"/>
    <x v="1"/>
    <x v="0"/>
    <n v="14687.09"/>
    <n v="68949.08"/>
    <n v="0.27066994778481218"/>
    <n v="0.96041368133984295"/>
    <s v="Market Aligned"/>
  </r>
  <r>
    <n v="2534"/>
    <s v="Employee_2534"/>
    <x v="2"/>
    <x v="4"/>
    <x v="5"/>
    <s v="California"/>
    <n v="52669.82"/>
    <x v="1"/>
    <x v="0"/>
    <x v="1"/>
    <n v="0"/>
    <n v="52669.82"/>
    <n v="0"/>
    <n v="0.93223296310560844"/>
    <s v="Market Aligned"/>
  </r>
  <r>
    <n v="2535"/>
    <s v="Employee_2535"/>
    <x v="2"/>
    <x v="4"/>
    <x v="0"/>
    <s v="New York"/>
    <n v="47026.48"/>
    <x v="1"/>
    <x v="0"/>
    <x v="0"/>
    <n v="9445.1200000000008"/>
    <n v="56471.600000000006"/>
    <n v="0.20084684203453035"/>
    <n v="0.83234829347863037"/>
    <s v="Below Market"/>
  </r>
  <r>
    <n v="2536"/>
    <s v="Employee_2536"/>
    <x v="2"/>
    <x v="4"/>
    <x v="0"/>
    <s v="New York"/>
    <n v="57568"/>
    <x v="0"/>
    <x v="1"/>
    <x v="1"/>
    <n v="0"/>
    <n v="57568"/>
    <n v="0"/>
    <n v="1.018928624021568"/>
    <s v="Market Aligned"/>
  </r>
  <r>
    <n v="2537"/>
    <s v="Employee_2537"/>
    <x v="2"/>
    <x v="4"/>
    <x v="0"/>
    <s v="New York"/>
    <n v="52336.5"/>
    <x v="0"/>
    <x v="4"/>
    <x v="1"/>
    <n v="0"/>
    <n v="52336.5"/>
    <n v="0"/>
    <n v="0.92633334371707887"/>
    <s v="Market Aligned"/>
  </r>
  <r>
    <n v="2538"/>
    <s v="Employee_2538"/>
    <x v="2"/>
    <x v="4"/>
    <x v="3"/>
    <s v="Illinois"/>
    <n v="49150.42"/>
    <x v="2"/>
    <x v="1"/>
    <x v="1"/>
    <n v="0"/>
    <n v="49150.42"/>
    <n v="0"/>
    <n v="0.8699411100035116"/>
    <s v="Below Market"/>
  </r>
  <r>
    <n v="2539"/>
    <s v="Employee_2539"/>
    <x v="2"/>
    <x v="4"/>
    <x v="3"/>
    <s v="Illinois"/>
    <n v="40638.69"/>
    <x v="0"/>
    <x v="0"/>
    <x v="1"/>
    <n v="0"/>
    <n v="40638.69"/>
    <n v="0"/>
    <n v="0.71928718183259899"/>
    <s v="Below Market"/>
  </r>
  <r>
    <n v="2540"/>
    <s v="Employee_2540"/>
    <x v="2"/>
    <x v="4"/>
    <x v="0"/>
    <s v="New York"/>
    <n v="54862.43"/>
    <x v="1"/>
    <x v="0"/>
    <x v="1"/>
    <n v="0"/>
    <n v="54862.43"/>
    <n v="0"/>
    <n v="0.97104120883788902"/>
    <s v="Market Aligned"/>
  </r>
  <r>
    <n v="2541"/>
    <s v="Employee_2541"/>
    <x v="2"/>
    <x v="4"/>
    <x v="0"/>
    <s v="New York"/>
    <n v="63861.26"/>
    <x v="0"/>
    <x v="0"/>
    <x v="1"/>
    <n v="0"/>
    <n v="63861.26"/>
    <n v="0"/>
    <n v="1.1303165956796069"/>
    <s v="Above Market"/>
  </r>
  <r>
    <n v="2542"/>
    <s v="Employee_2542"/>
    <x v="2"/>
    <x v="4"/>
    <x v="7"/>
    <s v="California"/>
    <n v="63306.3"/>
    <x v="1"/>
    <x v="3"/>
    <x v="1"/>
    <n v="0"/>
    <n v="63306.3"/>
    <n v="0"/>
    <n v="1.1204940444499825"/>
    <s v="Above Market"/>
  </r>
  <r>
    <n v="2543"/>
    <s v="Employee_2543"/>
    <x v="2"/>
    <x v="4"/>
    <x v="7"/>
    <s v="California"/>
    <n v="52714.52"/>
    <x v="1"/>
    <x v="0"/>
    <x v="0"/>
    <n v="5869.56"/>
    <n v="58584.079999999994"/>
    <n v="0.11134617179479203"/>
    <n v="0.93302413371243442"/>
    <s v="Market Aligned"/>
  </r>
  <r>
    <n v="2544"/>
    <s v="Employee_2544"/>
    <x v="2"/>
    <x v="4"/>
    <x v="3"/>
    <s v="Illinois"/>
    <n v="51988.94"/>
    <x v="1"/>
    <x v="0"/>
    <x v="1"/>
    <n v="0"/>
    <n v="51988.94"/>
    <n v="0"/>
    <n v="0.92018168250659849"/>
    <s v="Market Aligned"/>
  </r>
  <r>
    <n v="2545"/>
    <s v="Employee_2545"/>
    <x v="2"/>
    <x v="4"/>
    <x v="0"/>
    <s v="New York"/>
    <n v="57343.87"/>
    <x v="0"/>
    <x v="1"/>
    <x v="1"/>
    <n v="0"/>
    <n v="57343.87"/>
    <n v="0"/>
    <n v="1.0149616202607643"/>
    <s v="Market Aligned"/>
  </r>
  <r>
    <n v="2546"/>
    <s v="Employee_2546"/>
    <x v="2"/>
    <x v="4"/>
    <x v="0"/>
    <s v="New York"/>
    <n v="50008.07"/>
    <x v="1"/>
    <x v="0"/>
    <x v="1"/>
    <n v="0"/>
    <n v="50008.07"/>
    <n v="0"/>
    <n v="0.885121142910545"/>
    <s v="Below Market"/>
  </r>
  <r>
    <n v="2547"/>
    <s v="Employee_2547"/>
    <x v="2"/>
    <x v="4"/>
    <x v="8"/>
    <s v="Texas"/>
    <n v="56508.959999999999"/>
    <x v="1"/>
    <x v="1"/>
    <x v="0"/>
    <n v="4617.8599999999997"/>
    <n v="61126.82"/>
    <n v="8.1719076054487638E-2"/>
    <n v="1.0001840754879416"/>
    <s v="Market Aligned"/>
  </r>
  <r>
    <n v="2548"/>
    <s v="Employee_2548"/>
    <x v="2"/>
    <x v="4"/>
    <x v="8"/>
    <s v="Texas"/>
    <n v="58830.400000000001"/>
    <x v="0"/>
    <x v="0"/>
    <x v="1"/>
    <n v="0"/>
    <n v="58830.400000000001"/>
    <n v="0"/>
    <n v="1.0412725563270995"/>
    <s v="Market Aligned"/>
  </r>
  <r>
    <n v="2549"/>
    <s v="Employee_2549"/>
    <x v="2"/>
    <x v="4"/>
    <x v="8"/>
    <s v="Texas"/>
    <n v="61134.67"/>
    <x v="1"/>
    <x v="0"/>
    <x v="1"/>
    <n v="0"/>
    <n v="61134.67"/>
    <n v="0"/>
    <n v="1.0820571356154918"/>
    <s v="Market Aligned"/>
  </r>
  <r>
    <n v="2550"/>
    <s v="Employee_2550"/>
    <x v="2"/>
    <x v="4"/>
    <x v="8"/>
    <s v="Texas"/>
    <n v="54499.23"/>
    <x v="1"/>
    <x v="0"/>
    <x v="1"/>
    <n v="0"/>
    <n v="54499.23"/>
    <n v="0"/>
    <n v="0.96461272641285023"/>
    <s v="Market Aligned"/>
  </r>
  <r>
    <n v="2551"/>
    <s v="Employee_2551"/>
    <x v="2"/>
    <x v="4"/>
    <x v="0"/>
    <s v="New York"/>
    <n v="53981.63"/>
    <x v="1"/>
    <x v="3"/>
    <x v="1"/>
    <n v="0"/>
    <n v="53981.63"/>
    <n v="0"/>
    <n v="0.9554514309745239"/>
    <s v="Market Aligned"/>
  </r>
  <r>
    <n v="2552"/>
    <s v="Employee_2552"/>
    <x v="2"/>
    <x v="4"/>
    <x v="2"/>
    <s v="California"/>
    <n v="50610.09"/>
    <x v="1"/>
    <x v="0"/>
    <x v="1"/>
    <n v="0"/>
    <n v="50610.09"/>
    <n v="0"/>
    <n v="0.89577663572310517"/>
    <s v="Below Market"/>
  </r>
  <r>
    <n v="2553"/>
    <s v="Employee_2553"/>
    <x v="2"/>
    <x v="4"/>
    <x v="0"/>
    <s v="New York"/>
    <n v="50865.599999999999"/>
    <x v="0"/>
    <x v="0"/>
    <x v="1"/>
    <n v="0"/>
    <n v="50865.599999999999"/>
    <n v="0"/>
    <n v="0.90029905186964054"/>
    <s v="Market Aligned"/>
  </r>
  <r>
    <n v="2554"/>
    <s v="Employee_2554"/>
    <x v="2"/>
    <x v="4"/>
    <x v="0"/>
    <s v="New York"/>
    <n v="53867.61"/>
    <x v="0"/>
    <x v="4"/>
    <x v="0"/>
    <n v="13729.12"/>
    <n v="67596.73"/>
    <n v="0.25486781388667512"/>
    <n v="0.95343332644230228"/>
    <s v="Market Aligned"/>
  </r>
  <r>
    <n v="2555"/>
    <s v="Employee_2555"/>
    <x v="2"/>
    <x v="4"/>
    <x v="0"/>
    <s v="New York"/>
    <n v="56836.83"/>
    <x v="0"/>
    <x v="0"/>
    <x v="0"/>
    <n v="1007.63"/>
    <n v="57844.46"/>
    <n v="1.7728469374523527E-2"/>
    <n v="1.0059872322409633"/>
    <s v="Market Aligned"/>
  </r>
  <r>
    <n v="2556"/>
    <s v="Employee_2556"/>
    <x v="2"/>
    <x v="4"/>
    <x v="0"/>
    <s v="New York"/>
    <n v="59567.92"/>
    <x v="1"/>
    <x v="0"/>
    <x v="1"/>
    <n v="0"/>
    <n v="59567.92"/>
    <n v="0"/>
    <n v="1.0543263403527452"/>
    <s v="Market Aligned"/>
  </r>
  <r>
    <n v="2557"/>
    <s v="Employee_2557"/>
    <x v="2"/>
    <x v="4"/>
    <x v="0"/>
    <s v="New York"/>
    <n v="50984.11"/>
    <x v="1"/>
    <x v="0"/>
    <x v="1"/>
    <n v="0"/>
    <n v="50984.11"/>
    <n v="0"/>
    <n v="0.90239662745386795"/>
    <s v="Market Aligned"/>
  </r>
  <r>
    <n v="2558"/>
    <s v="Employee_2558"/>
    <x v="2"/>
    <x v="4"/>
    <x v="4"/>
    <s v="California"/>
    <n v="62463.44"/>
    <x v="1"/>
    <x v="0"/>
    <x v="1"/>
    <n v="0"/>
    <n v="62463.44"/>
    <n v="0"/>
    <n v="1.1055757881262815"/>
    <s v="Above Market"/>
  </r>
  <r>
    <n v="2559"/>
    <s v="Employee_2559"/>
    <x v="2"/>
    <x v="4"/>
    <x v="0"/>
    <s v="New York"/>
    <n v="53644.38"/>
    <x v="0"/>
    <x v="2"/>
    <x v="1"/>
    <n v="0"/>
    <n v="53644.38"/>
    <n v="0"/>
    <n v="0.94948225229103178"/>
    <s v="Market Align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0">
  <r>
    <x v="0"/>
    <x v="0"/>
    <x v="0"/>
    <x v="0"/>
    <x v="0"/>
    <s v="New York"/>
    <n v="328104.46000000002"/>
    <x v="0"/>
    <x v="0"/>
    <b v="1"/>
    <x v="0"/>
    <n v="2697.46"/>
    <n v="330801.92000000004"/>
    <n v="8.2213451167350779E-3"/>
    <n v="1.1379308861874409"/>
    <x v="0"/>
    <x v="0"/>
  </r>
  <r>
    <x v="1"/>
    <x v="1"/>
    <x v="0"/>
    <x v="1"/>
    <x v="0"/>
    <s v="New York"/>
    <n v="274135.84999999998"/>
    <x v="1"/>
    <x v="0"/>
    <b v="0"/>
    <x v="1"/>
    <n v="0"/>
    <n v="274135.84999999998"/>
    <n v="0"/>
    <n v="0.95766885186433481"/>
    <x v="1"/>
    <x v="1"/>
  </r>
  <r>
    <x v="2"/>
    <x v="2"/>
    <x v="1"/>
    <x v="2"/>
    <x v="1"/>
    <s v="Colorado"/>
    <n v="113238.44"/>
    <x v="0"/>
    <x v="0"/>
    <b v="0"/>
    <x v="1"/>
    <n v="0"/>
    <n v="113238.44"/>
    <n v="0"/>
    <n v="1.1241262314657829"/>
    <x v="0"/>
    <x v="2"/>
  </r>
  <r>
    <x v="3"/>
    <x v="3"/>
    <x v="1"/>
    <x v="2"/>
    <x v="2"/>
    <s v="California"/>
    <n v="117615.15"/>
    <x v="1"/>
    <x v="0"/>
    <b v="1"/>
    <x v="0"/>
    <n v="9317.85"/>
    <n v="126933"/>
    <n v="7.922321231576035E-2"/>
    <n v="1.1675741500216954"/>
    <x v="0"/>
    <x v="3"/>
  </r>
  <r>
    <x v="4"/>
    <x v="4"/>
    <x v="1"/>
    <x v="2"/>
    <x v="1"/>
    <s v="Colorado"/>
    <n v="108829.23"/>
    <x v="0"/>
    <x v="1"/>
    <b v="0"/>
    <x v="1"/>
    <n v="0"/>
    <n v="108829.23"/>
    <n v="0"/>
    <n v="1.0803556830456418"/>
    <x v="1"/>
    <x v="4"/>
  </r>
  <r>
    <x v="5"/>
    <x v="5"/>
    <x v="1"/>
    <x v="2"/>
    <x v="1"/>
    <s v="Colorado"/>
    <n v="108829.32"/>
    <x v="1"/>
    <x v="0"/>
    <b v="1"/>
    <x v="0"/>
    <n v="5383.96"/>
    <n v="114213.28000000001"/>
    <n v="4.9471594603366073E-2"/>
    <n v="1.080356576482189"/>
    <x v="1"/>
    <x v="5"/>
  </r>
  <r>
    <x v="6"/>
    <x v="6"/>
    <x v="1"/>
    <x v="2"/>
    <x v="2"/>
    <s v="California"/>
    <n v="117896.06"/>
    <x v="0"/>
    <x v="0"/>
    <b v="1"/>
    <x v="0"/>
    <n v="6532.73"/>
    <n v="124428.79"/>
    <n v="5.5410927218432909E-2"/>
    <n v="1.170362764026631"/>
    <x v="0"/>
    <x v="6"/>
  </r>
  <r>
    <x v="7"/>
    <x v="7"/>
    <x v="1"/>
    <x v="2"/>
    <x v="1"/>
    <s v="Colorado"/>
    <n v="113837.17"/>
    <x v="0"/>
    <x v="0"/>
    <b v="0"/>
    <x v="1"/>
    <n v="0"/>
    <n v="113837.17"/>
    <n v="0"/>
    <n v="1.13006986773069"/>
    <x v="0"/>
    <x v="7"/>
  </r>
  <r>
    <x v="8"/>
    <x v="8"/>
    <x v="1"/>
    <x v="2"/>
    <x v="1"/>
    <s v="Colorado"/>
    <n v="107652.63"/>
    <x v="0"/>
    <x v="1"/>
    <b v="1"/>
    <x v="0"/>
    <n v="15673.08"/>
    <n v="123325.71"/>
    <n v="0.14558938318552922"/>
    <n v="1.0686754892532986"/>
    <x v="1"/>
    <x v="8"/>
  </r>
  <r>
    <x v="9"/>
    <x v="9"/>
    <x v="1"/>
    <x v="2"/>
    <x v="3"/>
    <s v="Illinois"/>
    <n v="112712.8"/>
    <x v="0"/>
    <x v="2"/>
    <b v="0"/>
    <x v="1"/>
    <n v="0"/>
    <n v="112712.8"/>
    <n v="0"/>
    <n v="1.1189081649478436"/>
    <x v="0"/>
    <x v="9"/>
  </r>
  <r>
    <x v="10"/>
    <x v="10"/>
    <x v="1"/>
    <x v="2"/>
    <x v="4"/>
    <s v="California"/>
    <n v="107682.91"/>
    <x v="1"/>
    <x v="0"/>
    <b v="1"/>
    <x v="0"/>
    <n v="2435.0100000000002"/>
    <n v="110117.92"/>
    <n v="2.2612780430989469E-2"/>
    <n v="1.0689760810160318"/>
    <x v="1"/>
    <x v="10"/>
  </r>
  <r>
    <x v="11"/>
    <x v="11"/>
    <x v="1"/>
    <x v="2"/>
    <x v="5"/>
    <s v="California"/>
    <n v="107671.35"/>
    <x v="0"/>
    <x v="2"/>
    <b v="1"/>
    <x v="0"/>
    <n v="16724.04"/>
    <n v="124395.39000000001"/>
    <n v="0.15532488447483941"/>
    <n v="1.0688613240550942"/>
    <x v="1"/>
    <x v="10"/>
  </r>
  <r>
    <x v="12"/>
    <x v="12"/>
    <x v="1"/>
    <x v="2"/>
    <x v="6"/>
    <s v="Washington"/>
    <n v="111209.81"/>
    <x v="1"/>
    <x v="0"/>
    <b v="1"/>
    <x v="0"/>
    <n v="9125.7099999999991"/>
    <n v="120335.51999999999"/>
    <n v="8.2058498256583651E-2"/>
    <n v="1.1039878738820998"/>
    <x v="0"/>
    <x v="11"/>
  </r>
  <r>
    <x v="13"/>
    <x v="13"/>
    <x v="1"/>
    <x v="2"/>
    <x v="5"/>
    <s v="California"/>
    <n v="100433.60000000001"/>
    <x v="2"/>
    <x v="0"/>
    <b v="0"/>
    <x v="1"/>
    <n v="0"/>
    <n v="100433.60000000001"/>
    <n v="0"/>
    <n v="0.99701165329142516"/>
    <x v="1"/>
    <x v="12"/>
  </r>
  <r>
    <x v="14"/>
    <x v="14"/>
    <x v="1"/>
    <x v="2"/>
    <x v="1"/>
    <s v="Colorado"/>
    <n v="101375.41"/>
    <x v="1"/>
    <x v="0"/>
    <b v="0"/>
    <x v="1"/>
    <n v="0"/>
    <n v="101375.41"/>
    <n v="0"/>
    <n v="1.006361069673855"/>
    <x v="1"/>
    <x v="13"/>
  </r>
  <r>
    <x v="15"/>
    <x v="15"/>
    <x v="1"/>
    <x v="2"/>
    <x v="1"/>
    <s v="Colorado"/>
    <n v="107188.56"/>
    <x v="0"/>
    <x v="0"/>
    <b v="0"/>
    <x v="1"/>
    <n v="0"/>
    <n v="107188.56"/>
    <n v="0"/>
    <n v="1.064068632604299"/>
    <x v="1"/>
    <x v="14"/>
  </r>
  <r>
    <x v="16"/>
    <x v="16"/>
    <x v="1"/>
    <x v="2"/>
    <x v="1"/>
    <s v="Colorado"/>
    <n v="104935.84"/>
    <x v="0"/>
    <x v="0"/>
    <b v="1"/>
    <x v="0"/>
    <n v="12325.21"/>
    <n v="117261.04999999999"/>
    <n v="0.11745472280967112"/>
    <n v="1.0417057172890791"/>
    <x v="1"/>
    <x v="15"/>
  </r>
  <r>
    <x v="17"/>
    <x v="17"/>
    <x v="1"/>
    <x v="2"/>
    <x v="5"/>
    <s v="California"/>
    <n v="111571.24"/>
    <x v="1"/>
    <x v="1"/>
    <b v="1"/>
    <x v="0"/>
    <n v="2703.39"/>
    <n v="114274.63"/>
    <n v="2.4230168993371409E-2"/>
    <n v="1.1075758157845024"/>
    <x v="0"/>
    <x v="16"/>
  </r>
  <r>
    <x v="18"/>
    <x v="18"/>
    <x v="1"/>
    <x v="2"/>
    <x v="5"/>
    <s v="California"/>
    <n v="105459.88"/>
    <x v="0"/>
    <x v="1"/>
    <b v="0"/>
    <x v="1"/>
    <n v="0"/>
    <n v="105459.88"/>
    <n v="0"/>
    <n v="1.0469079004906257"/>
    <x v="1"/>
    <x v="17"/>
  </r>
  <r>
    <x v="19"/>
    <x v="19"/>
    <x v="1"/>
    <x v="2"/>
    <x v="2"/>
    <s v="California"/>
    <n v="102938.48"/>
    <x v="0"/>
    <x v="2"/>
    <b v="0"/>
    <x v="1"/>
    <n v="0"/>
    <n v="102938.48"/>
    <n v="0"/>
    <n v="1.0218777792701477"/>
    <x v="1"/>
    <x v="18"/>
  </r>
  <r>
    <x v="20"/>
    <x v="20"/>
    <x v="1"/>
    <x v="2"/>
    <x v="5"/>
    <s v="California"/>
    <n v="117328.24"/>
    <x v="1"/>
    <x v="0"/>
    <b v="0"/>
    <x v="1"/>
    <n v="0"/>
    <n v="117328.24"/>
    <n v="0"/>
    <n v="1.1647259735802871"/>
    <x v="0"/>
    <x v="19"/>
  </r>
  <r>
    <x v="21"/>
    <x v="21"/>
    <x v="1"/>
    <x v="2"/>
    <x v="1"/>
    <s v="Colorado"/>
    <n v="108871.12"/>
    <x v="1"/>
    <x v="0"/>
    <b v="1"/>
    <x v="0"/>
    <n v="7409.82"/>
    <n v="116280.94"/>
    <n v="6.8060473705056038E-2"/>
    <n v="1.0807715281229502"/>
    <x v="1"/>
    <x v="5"/>
  </r>
  <r>
    <x v="22"/>
    <x v="22"/>
    <x v="1"/>
    <x v="2"/>
    <x v="1"/>
    <s v="Colorado"/>
    <n v="110337.64"/>
    <x v="1"/>
    <x v="2"/>
    <b v="0"/>
    <x v="1"/>
    <n v="0"/>
    <n v="110337.64"/>
    <n v="0"/>
    <n v="1.095329778845666"/>
    <x v="1"/>
    <x v="20"/>
  </r>
  <r>
    <x v="23"/>
    <x v="23"/>
    <x v="1"/>
    <x v="2"/>
    <x v="5"/>
    <s v="California"/>
    <n v="102876.26"/>
    <x v="0"/>
    <x v="0"/>
    <b v="0"/>
    <x v="1"/>
    <n v="0"/>
    <n v="102876.26"/>
    <n v="0"/>
    <n v="1.0212601168039233"/>
    <x v="1"/>
    <x v="21"/>
  </r>
  <r>
    <x v="24"/>
    <x v="24"/>
    <x v="1"/>
    <x v="2"/>
    <x v="1"/>
    <s v="Colorado"/>
    <n v="107278.09"/>
    <x v="1"/>
    <x v="0"/>
    <b v="0"/>
    <x v="1"/>
    <n v="0"/>
    <n v="107278.09"/>
    <n v="0"/>
    <n v="1.0649574034272027"/>
    <x v="1"/>
    <x v="22"/>
  </r>
  <r>
    <x v="25"/>
    <x v="25"/>
    <x v="1"/>
    <x v="2"/>
    <x v="7"/>
    <s v="California"/>
    <n v="110554.61"/>
    <x v="0"/>
    <x v="0"/>
    <b v="0"/>
    <x v="1"/>
    <n v="0"/>
    <n v="110554.61"/>
    <n v="0"/>
    <n v="1.0974836558192549"/>
    <x v="1"/>
    <x v="23"/>
  </r>
  <r>
    <x v="26"/>
    <x v="26"/>
    <x v="1"/>
    <x v="2"/>
    <x v="1"/>
    <s v="Colorado"/>
    <n v="104245.03"/>
    <x v="0"/>
    <x v="3"/>
    <b v="1"/>
    <x v="0"/>
    <n v="2704.32"/>
    <n v="106949.35"/>
    <n v="2.5941956177671015E-2"/>
    <n v="1.0348479961657673"/>
    <x v="1"/>
    <x v="24"/>
  </r>
  <r>
    <x v="27"/>
    <x v="27"/>
    <x v="1"/>
    <x v="2"/>
    <x v="6"/>
    <s v="Washington"/>
    <n v="111878.49"/>
    <x v="1"/>
    <x v="0"/>
    <b v="0"/>
    <x v="1"/>
    <n v="0"/>
    <n v="111878.49"/>
    <n v="0"/>
    <n v="1.1106259088855541"/>
    <x v="0"/>
    <x v="25"/>
  </r>
  <r>
    <x v="28"/>
    <x v="28"/>
    <x v="1"/>
    <x v="2"/>
    <x v="1"/>
    <s v="Colorado"/>
    <n v="106996.81"/>
    <x v="0"/>
    <x v="0"/>
    <b v="0"/>
    <x v="1"/>
    <n v="0"/>
    <n v="106996.81"/>
    <n v="0"/>
    <n v="1.0621651164053514"/>
    <x v="1"/>
    <x v="14"/>
  </r>
  <r>
    <x v="29"/>
    <x v="29"/>
    <x v="1"/>
    <x v="2"/>
    <x v="1"/>
    <s v="Colorado"/>
    <n v="108541.53"/>
    <x v="0"/>
    <x v="3"/>
    <b v="0"/>
    <x v="1"/>
    <n v="0"/>
    <n v="108541.53"/>
    <n v="0"/>
    <n v="1.0774996642167642"/>
    <x v="1"/>
    <x v="26"/>
  </r>
  <r>
    <x v="30"/>
    <x v="30"/>
    <x v="1"/>
    <x v="2"/>
    <x v="2"/>
    <s v="California"/>
    <n v="106991.47"/>
    <x v="0"/>
    <x v="0"/>
    <b v="0"/>
    <x v="1"/>
    <n v="0"/>
    <n v="106991.47"/>
    <n v="0"/>
    <n v="1.0621121058368903"/>
    <x v="1"/>
    <x v="27"/>
  </r>
  <r>
    <x v="31"/>
    <x v="31"/>
    <x v="1"/>
    <x v="2"/>
    <x v="5"/>
    <s v="California"/>
    <n v="119261.39"/>
    <x v="1"/>
    <x v="0"/>
    <b v="0"/>
    <x v="1"/>
    <n v="0"/>
    <n v="119261.39"/>
    <n v="0"/>
    <n v="1.1839164942582308"/>
    <x v="0"/>
    <x v="28"/>
  </r>
  <r>
    <x v="32"/>
    <x v="32"/>
    <x v="1"/>
    <x v="2"/>
    <x v="1"/>
    <s v="Colorado"/>
    <n v="109932.51"/>
    <x v="1"/>
    <x v="0"/>
    <b v="0"/>
    <x v="1"/>
    <n v="0"/>
    <n v="109932.51"/>
    <n v="0"/>
    <n v="1.0913080238642856"/>
    <x v="1"/>
    <x v="29"/>
  </r>
  <r>
    <x v="33"/>
    <x v="33"/>
    <x v="1"/>
    <x v="2"/>
    <x v="1"/>
    <s v="Colorado"/>
    <n v="104711.45"/>
    <x v="1"/>
    <x v="0"/>
    <b v="1"/>
    <x v="0"/>
    <n v="19269.330000000002"/>
    <n v="123980.78"/>
    <n v="0.18402314169080844"/>
    <n v="1.0394781814357188"/>
    <x v="1"/>
    <x v="30"/>
  </r>
  <r>
    <x v="34"/>
    <x v="34"/>
    <x v="1"/>
    <x v="2"/>
    <x v="1"/>
    <s v="Colorado"/>
    <n v="114112.72"/>
    <x v="1"/>
    <x v="3"/>
    <b v="1"/>
    <x v="0"/>
    <n v="16337.97"/>
    <n v="130450.69"/>
    <n v="0.14317395992313564"/>
    <n v="1.1328052726257096"/>
    <x v="0"/>
    <x v="31"/>
  </r>
  <r>
    <x v="35"/>
    <x v="35"/>
    <x v="1"/>
    <x v="2"/>
    <x v="5"/>
    <s v="California"/>
    <n v="103895.78"/>
    <x v="0"/>
    <x v="0"/>
    <b v="0"/>
    <x v="1"/>
    <n v="0"/>
    <n v="103895.78"/>
    <n v="0"/>
    <n v="1.0313809660094051"/>
    <x v="1"/>
    <x v="32"/>
  </r>
  <r>
    <x v="36"/>
    <x v="36"/>
    <x v="1"/>
    <x v="2"/>
    <x v="5"/>
    <s v="California"/>
    <n v="111044.32"/>
    <x v="0"/>
    <x v="0"/>
    <b v="0"/>
    <x v="1"/>
    <n v="0"/>
    <n v="111044.32"/>
    <n v="0"/>
    <n v="1.1023450426134489"/>
    <x v="0"/>
    <x v="11"/>
  </r>
  <r>
    <x v="37"/>
    <x v="37"/>
    <x v="1"/>
    <x v="2"/>
    <x v="5"/>
    <s v="California"/>
    <n v="100201.65"/>
    <x v="0"/>
    <x v="1"/>
    <b v="0"/>
    <x v="1"/>
    <n v="0"/>
    <n v="100201.65"/>
    <n v="0"/>
    <n v="0.99470906876810872"/>
    <x v="1"/>
    <x v="33"/>
  </r>
  <r>
    <x v="38"/>
    <x v="38"/>
    <x v="1"/>
    <x v="2"/>
    <x v="5"/>
    <s v="California"/>
    <n v="103359.07"/>
    <x v="0"/>
    <x v="1"/>
    <b v="1"/>
    <x v="0"/>
    <n v="9733.02"/>
    <n v="113092.09000000001"/>
    <n v="9.4167062455186565E-2"/>
    <n v="1.0260530067961733"/>
    <x v="1"/>
    <x v="34"/>
  </r>
  <r>
    <x v="39"/>
    <x v="39"/>
    <x v="1"/>
    <x v="2"/>
    <x v="8"/>
    <s v="Texas"/>
    <n v="110984.31"/>
    <x v="1"/>
    <x v="1"/>
    <b v="0"/>
    <x v="1"/>
    <n v="0"/>
    <n v="110984.31"/>
    <n v="0"/>
    <n v="1.1017493189779919"/>
    <x v="0"/>
    <x v="35"/>
  </r>
  <r>
    <x v="40"/>
    <x v="40"/>
    <x v="1"/>
    <x v="2"/>
    <x v="1"/>
    <s v="Colorado"/>
    <n v="113692.33"/>
    <x v="1"/>
    <x v="0"/>
    <b v="0"/>
    <x v="1"/>
    <n v="0"/>
    <n v="113692.33"/>
    <n v="0"/>
    <n v="1.1286320305142332"/>
    <x v="0"/>
    <x v="2"/>
  </r>
  <r>
    <x v="41"/>
    <x v="41"/>
    <x v="1"/>
    <x v="2"/>
    <x v="1"/>
    <s v="Colorado"/>
    <n v="110856.84"/>
    <x v="0"/>
    <x v="0"/>
    <b v="1"/>
    <x v="0"/>
    <n v="5248.45"/>
    <n v="116105.29"/>
    <n v="4.7344394806851792E-2"/>
    <n v="1.1004839150151242"/>
    <x v="0"/>
    <x v="36"/>
  </r>
  <r>
    <x v="42"/>
    <x v="42"/>
    <x v="1"/>
    <x v="2"/>
    <x v="1"/>
    <s v="Colorado"/>
    <n v="109421.75999999999"/>
    <x v="0"/>
    <x v="4"/>
    <b v="0"/>
    <x v="1"/>
    <n v="0"/>
    <n v="109421.75999999999"/>
    <n v="0"/>
    <n v="1.0862377714595268"/>
    <x v="1"/>
    <x v="37"/>
  </r>
  <r>
    <x v="43"/>
    <x v="43"/>
    <x v="1"/>
    <x v="2"/>
    <x v="3"/>
    <s v="Illinois"/>
    <n v="108494.48"/>
    <x v="0"/>
    <x v="3"/>
    <b v="1"/>
    <x v="0"/>
    <n v="18735.650000000001"/>
    <n v="127230.13"/>
    <n v="0.17268758742380261"/>
    <n v="1.0770325954440889"/>
    <x v="1"/>
    <x v="38"/>
  </r>
  <r>
    <x v="44"/>
    <x v="44"/>
    <x v="1"/>
    <x v="2"/>
    <x v="7"/>
    <s v="California"/>
    <n v="102607.39"/>
    <x v="0"/>
    <x v="0"/>
    <b v="1"/>
    <x v="0"/>
    <n v="7547.34"/>
    <n v="110154.73"/>
    <n v="7.3555520708596139E-2"/>
    <n v="1.0185910247548435"/>
    <x v="1"/>
    <x v="39"/>
  </r>
  <r>
    <x v="45"/>
    <x v="45"/>
    <x v="1"/>
    <x v="2"/>
    <x v="1"/>
    <s v="Colorado"/>
    <n v="106400.78"/>
    <x v="1"/>
    <x v="0"/>
    <b v="0"/>
    <x v="1"/>
    <n v="0"/>
    <n v="106400.78"/>
    <n v="0"/>
    <n v="1.0562482832368569"/>
    <x v="1"/>
    <x v="40"/>
  </r>
  <r>
    <x v="46"/>
    <x v="46"/>
    <x v="1"/>
    <x v="2"/>
    <x v="1"/>
    <s v="Colorado"/>
    <n v="107696.81"/>
    <x v="0"/>
    <x v="0"/>
    <b v="0"/>
    <x v="1"/>
    <n v="0"/>
    <n v="107696.81"/>
    <n v="0"/>
    <n v="1.0691140673271942"/>
    <x v="1"/>
    <x v="41"/>
  </r>
  <r>
    <x v="47"/>
    <x v="47"/>
    <x v="1"/>
    <x v="2"/>
    <x v="1"/>
    <s v="Colorado"/>
    <n v="115285.61"/>
    <x v="0"/>
    <x v="1"/>
    <b v="0"/>
    <x v="1"/>
    <n v="0"/>
    <n v="115285.61"/>
    <n v="0"/>
    <n v="1.1444486369781672"/>
    <x v="0"/>
    <x v="42"/>
  </r>
  <r>
    <x v="48"/>
    <x v="48"/>
    <x v="1"/>
    <x v="2"/>
    <x v="1"/>
    <s v="Colorado"/>
    <n v="111718.09"/>
    <x v="1"/>
    <x v="0"/>
    <b v="0"/>
    <x v="1"/>
    <n v="0"/>
    <n v="111718.09"/>
    <n v="0"/>
    <n v="1.1090336064171773"/>
    <x v="0"/>
    <x v="43"/>
  </r>
  <r>
    <x v="49"/>
    <x v="49"/>
    <x v="1"/>
    <x v="2"/>
    <x v="1"/>
    <s v="Colorado"/>
    <n v="101184.8"/>
    <x v="0"/>
    <x v="0"/>
    <b v="0"/>
    <x v="1"/>
    <n v="0"/>
    <n v="101184.8"/>
    <n v="0"/>
    <n v="1.004468870337837"/>
    <x v="1"/>
    <x v="44"/>
  </r>
  <r>
    <x v="50"/>
    <x v="50"/>
    <x v="1"/>
    <x v="2"/>
    <x v="1"/>
    <s v="Colorado"/>
    <n v="111620.42"/>
    <x v="1"/>
    <x v="0"/>
    <b v="0"/>
    <x v="1"/>
    <n v="0"/>
    <n v="111620.42"/>
    <n v="0"/>
    <n v="1.1080640292221253"/>
    <x v="0"/>
    <x v="45"/>
  </r>
  <r>
    <x v="51"/>
    <x v="51"/>
    <x v="1"/>
    <x v="2"/>
    <x v="1"/>
    <s v="Colorado"/>
    <n v="108074.59"/>
    <x v="0"/>
    <x v="2"/>
    <b v="0"/>
    <x v="1"/>
    <n v="0"/>
    <n v="108074.59"/>
    <n v="0"/>
    <n v="1.0728643168689853"/>
    <x v="1"/>
    <x v="46"/>
  </r>
  <r>
    <x v="52"/>
    <x v="52"/>
    <x v="1"/>
    <x v="2"/>
    <x v="8"/>
    <s v="Texas"/>
    <n v="106615.39"/>
    <x v="1"/>
    <x v="3"/>
    <b v="0"/>
    <x v="1"/>
    <n v="0"/>
    <n v="106615.39"/>
    <n v="0"/>
    <n v="1.0583787323187666"/>
    <x v="1"/>
    <x v="47"/>
  </r>
  <r>
    <x v="53"/>
    <x v="53"/>
    <x v="1"/>
    <x v="2"/>
    <x v="1"/>
    <s v="Colorado"/>
    <n v="113058.38"/>
    <x v="2"/>
    <x v="0"/>
    <b v="1"/>
    <x v="0"/>
    <n v="4058.7"/>
    <n v="117117.08"/>
    <n v="3.5899152278672311E-2"/>
    <n v="1.1223387627472301"/>
    <x v="0"/>
    <x v="48"/>
  </r>
  <r>
    <x v="54"/>
    <x v="54"/>
    <x v="1"/>
    <x v="2"/>
    <x v="1"/>
    <s v="Colorado"/>
    <n v="115155"/>
    <x v="1"/>
    <x v="3"/>
    <b v="0"/>
    <x v="1"/>
    <n v="0"/>
    <n v="115155"/>
    <n v="0"/>
    <n v="1.1431520620068789"/>
    <x v="0"/>
    <x v="49"/>
  </r>
  <r>
    <x v="55"/>
    <x v="55"/>
    <x v="1"/>
    <x v="2"/>
    <x v="1"/>
    <s v="Colorado"/>
    <n v="114656.4"/>
    <x v="0"/>
    <x v="4"/>
    <b v="1"/>
    <x v="0"/>
    <n v="11700.12"/>
    <n v="126356.51999999999"/>
    <n v="0.10204506682575069"/>
    <n v="1.1382024235359776"/>
    <x v="0"/>
    <x v="50"/>
  </r>
  <r>
    <x v="56"/>
    <x v="56"/>
    <x v="1"/>
    <x v="2"/>
    <x v="1"/>
    <s v="Colorado"/>
    <n v="105803.91"/>
    <x v="1"/>
    <x v="0"/>
    <b v="1"/>
    <x v="0"/>
    <n v="18931.71"/>
    <n v="124735.62"/>
    <n v="0.17893204513897454"/>
    <n v="1.0503231113272566"/>
    <x v="1"/>
    <x v="51"/>
  </r>
  <r>
    <x v="57"/>
    <x v="57"/>
    <x v="1"/>
    <x v="2"/>
    <x v="1"/>
    <s v="Colorado"/>
    <n v="108453.94"/>
    <x v="0"/>
    <x v="0"/>
    <b v="0"/>
    <x v="1"/>
    <n v="0"/>
    <n v="108453.94"/>
    <n v="0"/>
    <n v="1.076630151914987"/>
    <x v="1"/>
    <x v="52"/>
  </r>
  <r>
    <x v="58"/>
    <x v="58"/>
    <x v="1"/>
    <x v="2"/>
    <x v="1"/>
    <s v="Colorado"/>
    <n v="111656.32000000001"/>
    <x v="0"/>
    <x v="0"/>
    <b v="0"/>
    <x v="1"/>
    <n v="0"/>
    <n v="111656.32000000001"/>
    <n v="0"/>
    <n v="1.1084204111336886"/>
    <x v="0"/>
    <x v="53"/>
  </r>
  <r>
    <x v="59"/>
    <x v="59"/>
    <x v="1"/>
    <x v="2"/>
    <x v="1"/>
    <s v="Colorado"/>
    <n v="114877.73"/>
    <x v="0"/>
    <x v="3"/>
    <b v="0"/>
    <x v="1"/>
    <n v="0"/>
    <n v="114877.73"/>
    <n v="0"/>
    <n v="1.1403995825467368"/>
    <x v="0"/>
    <x v="54"/>
  </r>
  <r>
    <x v="60"/>
    <x v="60"/>
    <x v="1"/>
    <x v="2"/>
    <x v="5"/>
    <s v="California"/>
    <n v="107604.13"/>
    <x v="0"/>
    <x v="0"/>
    <b v="0"/>
    <x v="1"/>
    <n v="0"/>
    <n v="107604.13"/>
    <n v="0"/>
    <n v="1.0681940262251421"/>
    <x v="1"/>
    <x v="8"/>
  </r>
  <r>
    <x v="61"/>
    <x v="61"/>
    <x v="1"/>
    <x v="2"/>
    <x v="2"/>
    <s v="California"/>
    <n v="109071.71"/>
    <x v="1"/>
    <x v="2"/>
    <b v="0"/>
    <x v="1"/>
    <n v="0"/>
    <n v="109071.71"/>
    <n v="0"/>
    <n v="1.0827627996449682"/>
    <x v="1"/>
    <x v="55"/>
  </r>
  <r>
    <x v="62"/>
    <x v="62"/>
    <x v="1"/>
    <x v="2"/>
    <x v="5"/>
    <s v="California"/>
    <n v="104468.33"/>
    <x v="1"/>
    <x v="3"/>
    <b v="1"/>
    <x v="0"/>
    <n v="1072.78"/>
    <n v="105541.11"/>
    <n v="1.0268949450996297E-2"/>
    <n v="1.0370647115098353"/>
    <x v="1"/>
    <x v="24"/>
  </r>
  <r>
    <x v="63"/>
    <x v="63"/>
    <x v="1"/>
    <x v="2"/>
    <x v="6"/>
    <s v="Washington"/>
    <n v="104018.97"/>
    <x v="1"/>
    <x v="0"/>
    <b v="1"/>
    <x v="0"/>
    <n v="5524.37"/>
    <n v="109543.34"/>
    <n v="5.3109254975318446E-2"/>
    <n v="1.032603882100922"/>
    <x v="1"/>
    <x v="56"/>
  </r>
  <r>
    <x v="64"/>
    <x v="64"/>
    <x v="1"/>
    <x v="2"/>
    <x v="1"/>
    <s v="Colorado"/>
    <n v="114062.63"/>
    <x v="1"/>
    <x v="1"/>
    <b v="1"/>
    <x v="0"/>
    <n v="18830.509999999998"/>
    <n v="132893.14000000001"/>
    <n v="0.16508921458325129"/>
    <n v="1.1323080255518883"/>
    <x v="0"/>
    <x v="57"/>
  </r>
  <r>
    <x v="65"/>
    <x v="65"/>
    <x v="1"/>
    <x v="2"/>
    <x v="1"/>
    <s v="Colorado"/>
    <n v="116781.2"/>
    <x v="1"/>
    <x v="0"/>
    <b v="0"/>
    <x v="1"/>
    <n v="0"/>
    <n v="116781.2"/>
    <n v="0"/>
    <n v="1.1592954677055942"/>
    <x v="0"/>
    <x v="58"/>
  </r>
  <r>
    <x v="66"/>
    <x v="66"/>
    <x v="1"/>
    <x v="2"/>
    <x v="6"/>
    <s v="Washington"/>
    <n v="109639.95"/>
    <x v="0"/>
    <x v="0"/>
    <b v="1"/>
    <x v="0"/>
    <n v="4250.63"/>
    <n v="113890.58"/>
    <n v="3.8768988858531951E-2"/>
    <n v="1.0884037594618652"/>
    <x v="1"/>
    <x v="59"/>
  </r>
  <r>
    <x v="67"/>
    <x v="67"/>
    <x v="1"/>
    <x v="2"/>
    <x v="3"/>
    <s v="Illinois"/>
    <n v="115017.66"/>
    <x v="0"/>
    <x v="2"/>
    <b v="0"/>
    <x v="1"/>
    <n v="0"/>
    <n v="115017.66"/>
    <n v="0"/>
    <n v="1.1417886778360133"/>
    <x v="0"/>
    <x v="54"/>
  </r>
  <r>
    <x v="68"/>
    <x v="68"/>
    <x v="1"/>
    <x v="2"/>
    <x v="5"/>
    <s v="California"/>
    <n v="111808.18"/>
    <x v="1"/>
    <x v="3"/>
    <b v="0"/>
    <x v="1"/>
    <n v="0"/>
    <n v="111808.18"/>
    <n v="0"/>
    <n v="1.1099279364008185"/>
    <x v="0"/>
    <x v="60"/>
  </r>
  <r>
    <x v="69"/>
    <x v="69"/>
    <x v="1"/>
    <x v="2"/>
    <x v="7"/>
    <s v="California"/>
    <n v="106774.39999999999"/>
    <x v="0"/>
    <x v="0"/>
    <b v="1"/>
    <x v="0"/>
    <n v="3151.63"/>
    <n v="109926.03"/>
    <n v="2.9516719363442925E-2"/>
    <n v="1.0599572361560268"/>
    <x v="1"/>
    <x v="47"/>
  </r>
  <r>
    <x v="70"/>
    <x v="70"/>
    <x v="1"/>
    <x v="2"/>
    <x v="1"/>
    <s v="Colorado"/>
    <n v="111806.98"/>
    <x v="1"/>
    <x v="1"/>
    <b v="0"/>
    <x v="1"/>
    <n v="0"/>
    <n v="111806.98"/>
    <n v="0"/>
    <n v="1.109916023913524"/>
    <x v="0"/>
    <x v="61"/>
  </r>
  <r>
    <x v="71"/>
    <x v="71"/>
    <x v="1"/>
    <x v="2"/>
    <x v="1"/>
    <s v="Colorado"/>
    <n v="117690.18"/>
    <x v="0"/>
    <x v="1"/>
    <b v="0"/>
    <x v="1"/>
    <n v="0"/>
    <n v="117690.18"/>
    <n v="0"/>
    <n v="1.1683189782897896"/>
    <x v="0"/>
    <x v="62"/>
  </r>
  <r>
    <x v="72"/>
    <x v="72"/>
    <x v="1"/>
    <x v="2"/>
    <x v="2"/>
    <s v="California"/>
    <n v="109820.87"/>
    <x v="0"/>
    <x v="0"/>
    <b v="1"/>
    <x v="0"/>
    <n v="11833.56"/>
    <n v="121654.43"/>
    <n v="0.10775328951591806"/>
    <n v="1.0901997654629791"/>
    <x v="1"/>
    <x v="63"/>
  </r>
  <r>
    <x v="73"/>
    <x v="73"/>
    <x v="1"/>
    <x v="2"/>
    <x v="5"/>
    <s v="California"/>
    <n v="117823.22"/>
    <x v="0"/>
    <x v="4"/>
    <b v="0"/>
    <x v="1"/>
    <n v="0"/>
    <n v="117823.22"/>
    <n v="0"/>
    <n v="1.1696396760478496"/>
    <x v="0"/>
    <x v="62"/>
  </r>
  <r>
    <x v="74"/>
    <x v="74"/>
    <x v="1"/>
    <x v="2"/>
    <x v="1"/>
    <s v="Colorado"/>
    <n v="96901.27"/>
    <x v="0"/>
    <x v="0"/>
    <b v="0"/>
    <x v="1"/>
    <n v="0"/>
    <n v="96901.27"/>
    <n v="0"/>
    <n v="0.96194595642034919"/>
    <x v="1"/>
    <x v="64"/>
  </r>
  <r>
    <x v="75"/>
    <x v="75"/>
    <x v="1"/>
    <x v="2"/>
    <x v="1"/>
    <s v="Colorado"/>
    <n v="114109.51"/>
    <x v="0"/>
    <x v="0"/>
    <b v="0"/>
    <x v="1"/>
    <n v="0"/>
    <n v="114109.51"/>
    <n v="0"/>
    <n v="1.1327734067221966"/>
    <x v="0"/>
    <x v="31"/>
  </r>
  <r>
    <x v="76"/>
    <x v="76"/>
    <x v="1"/>
    <x v="2"/>
    <x v="7"/>
    <s v="California"/>
    <n v="110435.24"/>
    <x v="1"/>
    <x v="0"/>
    <b v="0"/>
    <x v="1"/>
    <n v="0"/>
    <n v="110435.24"/>
    <n v="0"/>
    <n v="1.0962986611456258"/>
    <x v="1"/>
    <x v="65"/>
  </r>
  <r>
    <x v="77"/>
    <x v="77"/>
    <x v="1"/>
    <x v="2"/>
    <x v="1"/>
    <s v="Colorado"/>
    <n v="108504.96000000001"/>
    <x v="0"/>
    <x v="1"/>
    <b v="0"/>
    <x v="1"/>
    <n v="0"/>
    <n v="108504.96000000001"/>
    <n v="0"/>
    <n v="1.0771366311664619"/>
    <x v="1"/>
    <x v="38"/>
  </r>
  <r>
    <x v="78"/>
    <x v="78"/>
    <x v="1"/>
    <x v="2"/>
    <x v="8"/>
    <s v="Texas"/>
    <n v="110458.8"/>
    <x v="1"/>
    <x v="2"/>
    <b v="0"/>
    <x v="1"/>
    <n v="0"/>
    <n v="110458.8"/>
    <n v="0"/>
    <n v="1.0965325429795096"/>
    <x v="1"/>
    <x v="66"/>
  </r>
  <r>
    <x v="79"/>
    <x v="79"/>
    <x v="1"/>
    <x v="2"/>
    <x v="1"/>
    <s v="Colorado"/>
    <n v="100062.16"/>
    <x v="0"/>
    <x v="0"/>
    <b v="1"/>
    <x v="0"/>
    <n v="17375.03"/>
    <n v="117437.19"/>
    <n v="0.17364236390659565"/>
    <n v="0.99332434139084047"/>
    <x v="1"/>
    <x v="67"/>
  </r>
  <r>
    <x v="80"/>
    <x v="80"/>
    <x v="1"/>
    <x v="2"/>
    <x v="5"/>
    <s v="California"/>
    <n v="108901.64"/>
    <x v="0"/>
    <x v="0"/>
    <b v="0"/>
    <x v="1"/>
    <n v="0"/>
    <n v="108901.64"/>
    <n v="0"/>
    <n v="1.0810745023831427"/>
    <x v="1"/>
    <x v="68"/>
  </r>
  <r>
    <x v="81"/>
    <x v="81"/>
    <x v="1"/>
    <x v="2"/>
    <x v="6"/>
    <s v="Washington"/>
    <n v="111785.56"/>
    <x v="0"/>
    <x v="2"/>
    <b v="0"/>
    <x v="1"/>
    <n v="0"/>
    <n v="111785.56"/>
    <n v="0"/>
    <n v="1.1097033860153156"/>
    <x v="0"/>
    <x v="61"/>
  </r>
  <r>
    <x v="82"/>
    <x v="82"/>
    <x v="1"/>
    <x v="2"/>
    <x v="4"/>
    <s v="California"/>
    <n v="117389.47"/>
    <x v="1"/>
    <x v="0"/>
    <b v="1"/>
    <x v="0"/>
    <n v="10065.09"/>
    <n v="127454.56"/>
    <n v="8.5740995337997519E-2"/>
    <n v="1.1653338082444935"/>
    <x v="0"/>
    <x v="19"/>
  </r>
  <r>
    <x v="83"/>
    <x v="83"/>
    <x v="1"/>
    <x v="2"/>
    <x v="1"/>
    <s v="Colorado"/>
    <n v="107408.65"/>
    <x v="0"/>
    <x v="1"/>
    <b v="0"/>
    <x v="1"/>
    <n v="0"/>
    <n v="107408.65"/>
    <n v="0"/>
    <n v="1.0662534820448537"/>
    <x v="1"/>
    <x v="69"/>
  </r>
  <r>
    <x v="84"/>
    <x v="84"/>
    <x v="1"/>
    <x v="2"/>
    <x v="1"/>
    <s v="Colorado"/>
    <n v="105957.53"/>
    <x v="1"/>
    <x v="3"/>
    <b v="0"/>
    <x v="1"/>
    <n v="0"/>
    <n v="105957.53"/>
    <n v="0"/>
    <n v="1.0518481082424187"/>
    <x v="1"/>
    <x v="51"/>
  </r>
  <r>
    <x v="85"/>
    <x v="85"/>
    <x v="1"/>
    <x v="2"/>
    <x v="6"/>
    <s v="Washington"/>
    <n v="107491.21"/>
    <x v="0"/>
    <x v="0"/>
    <b v="0"/>
    <x v="1"/>
    <n v="0"/>
    <n v="107491.21"/>
    <n v="0"/>
    <n v="1.0670730611707215"/>
    <x v="1"/>
    <x v="70"/>
  </r>
  <r>
    <x v="86"/>
    <x v="86"/>
    <x v="1"/>
    <x v="2"/>
    <x v="1"/>
    <s v="Colorado"/>
    <n v="114577.01"/>
    <x v="1"/>
    <x v="4"/>
    <b v="0"/>
    <x v="1"/>
    <n v="0"/>
    <n v="114577.01"/>
    <n v="0"/>
    <n v="1.1374143132307131"/>
    <x v="0"/>
    <x v="71"/>
  </r>
  <r>
    <x v="87"/>
    <x v="87"/>
    <x v="1"/>
    <x v="2"/>
    <x v="1"/>
    <s v="Colorado"/>
    <n v="111643.76"/>
    <x v="0"/>
    <x v="0"/>
    <b v="0"/>
    <x v="1"/>
    <n v="0"/>
    <n v="111643.76"/>
    <n v="0"/>
    <n v="1.1082957271000051"/>
    <x v="0"/>
    <x v="53"/>
  </r>
  <r>
    <x v="88"/>
    <x v="88"/>
    <x v="1"/>
    <x v="2"/>
    <x v="1"/>
    <s v="Colorado"/>
    <n v="107351.2"/>
    <x v="1"/>
    <x v="4"/>
    <b v="0"/>
    <x v="1"/>
    <n v="0"/>
    <n v="107351.2"/>
    <n v="0"/>
    <n v="1.0656831717156254"/>
    <x v="1"/>
    <x v="69"/>
  </r>
  <r>
    <x v="89"/>
    <x v="89"/>
    <x v="1"/>
    <x v="2"/>
    <x v="1"/>
    <s v="Colorado"/>
    <n v="112566.34"/>
    <x v="1"/>
    <x v="2"/>
    <b v="0"/>
    <x v="1"/>
    <n v="0"/>
    <n v="112566.34"/>
    <n v="0"/>
    <n v="1.117454245873539"/>
    <x v="0"/>
    <x v="9"/>
  </r>
  <r>
    <x v="90"/>
    <x v="90"/>
    <x v="1"/>
    <x v="2"/>
    <x v="8"/>
    <s v="Texas"/>
    <n v="110485.39"/>
    <x v="1"/>
    <x v="2"/>
    <b v="0"/>
    <x v="1"/>
    <n v="0"/>
    <n v="110485.39"/>
    <n v="0"/>
    <n v="1.0967965038438121"/>
    <x v="1"/>
    <x v="66"/>
  </r>
  <r>
    <x v="91"/>
    <x v="91"/>
    <x v="1"/>
    <x v="2"/>
    <x v="7"/>
    <s v="California"/>
    <n v="114843.22"/>
    <x v="0"/>
    <x v="0"/>
    <b v="0"/>
    <x v="1"/>
    <n v="0"/>
    <n v="114843.22"/>
    <n v="0"/>
    <n v="1.1400569992662901"/>
    <x v="0"/>
    <x v="50"/>
  </r>
  <r>
    <x v="92"/>
    <x v="92"/>
    <x v="1"/>
    <x v="2"/>
    <x v="1"/>
    <s v="Colorado"/>
    <n v="106489.73"/>
    <x v="0"/>
    <x v="1"/>
    <b v="0"/>
    <x v="1"/>
    <n v="0"/>
    <n v="106489.73"/>
    <n v="0"/>
    <n v="1.0571312963575683"/>
    <x v="1"/>
    <x v="40"/>
  </r>
  <r>
    <x v="93"/>
    <x v="93"/>
    <x v="1"/>
    <x v="2"/>
    <x v="3"/>
    <s v="Illinois"/>
    <n v="108361.69"/>
    <x v="0"/>
    <x v="0"/>
    <b v="0"/>
    <x v="1"/>
    <n v="0"/>
    <n v="108361.69"/>
    <n v="0"/>
    <n v="1.0757143794542154"/>
    <x v="1"/>
    <x v="72"/>
  </r>
  <r>
    <x v="94"/>
    <x v="94"/>
    <x v="1"/>
    <x v="2"/>
    <x v="6"/>
    <s v="Washington"/>
    <n v="108039.46"/>
    <x v="1"/>
    <x v="0"/>
    <b v="0"/>
    <x v="1"/>
    <n v="0"/>
    <n v="108039.46"/>
    <n v="0"/>
    <n v="1.0725155788034364"/>
    <x v="1"/>
    <x v="73"/>
  </r>
  <r>
    <x v="95"/>
    <x v="95"/>
    <x v="1"/>
    <x v="2"/>
    <x v="3"/>
    <s v="Illinois"/>
    <n v="102682.43"/>
    <x v="1"/>
    <x v="0"/>
    <b v="0"/>
    <x v="1"/>
    <n v="0"/>
    <n v="102682.43"/>
    <n v="0"/>
    <n v="1.0193359522936649"/>
    <x v="1"/>
    <x v="21"/>
  </r>
  <r>
    <x v="96"/>
    <x v="96"/>
    <x v="1"/>
    <x v="2"/>
    <x v="3"/>
    <s v="Illinois"/>
    <n v="111480.6"/>
    <x v="1"/>
    <x v="0"/>
    <b v="0"/>
    <x v="1"/>
    <n v="0"/>
    <n v="111480.6"/>
    <n v="0"/>
    <n v="1.106676025910851"/>
    <x v="0"/>
    <x v="74"/>
  </r>
  <r>
    <x v="97"/>
    <x v="97"/>
    <x v="1"/>
    <x v="2"/>
    <x v="1"/>
    <s v="Colorado"/>
    <n v="111305.28"/>
    <x v="0"/>
    <x v="0"/>
    <b v="1"/>
    <x v="0"/>
    <n v="19896.72"/>
    <n v="131202"/>
    <n v="0.17875809665094056"/>
    <n v="1.1049356115171118"/>
    <x v="0"/>
    <x v="74"/>
  </r>
  <r>
    <x v="98"/>
    <x v="98"/>
    <x v="1"/>
    <x v="2"/>
    <x v="8"/>
    <s v="Texas"/>
    <n v="110025.57"/>
    <x v="0"/>
    <x v="2"/>
    <b v="0"/>
    <x v="1"/>
    <n v="0"/>
    <n v="110025.57"/>
    <n v="0"/>
    <n v="1.0922318372539812"/>
    <x v="1"/>
    <x v="29"/>
  </r>
  <r>
    <x v="99"/>
    <x v="99"/>
    <x v="1"/>
    <x v="2"/>
    <x v="3"/>
    <s v="Illinois"/>
    <n v="108827.06"/>
    <x v="0"/>
    <x v="1"/>
    <b v="0"/>
    <x v="1"/>
    <n v="0"/>
    <n v="108827.06"/>
    <n v="0"/>
    <n v="1.080334141297784"/>
    <x v="1"/>
    <x v="4"/>
  </r>
  <r>
    <x v="100"/>
    <x v="100"/>
    <x v="1"/>
    <x v="2"/>
    <x v="6"/>
    <s v="Washington"/>
    <n v="102923.15"/>
    <x v="2"/>
    <x v="0"/>
    <b v="1"/>
    <x v="0"/>
    <n v="13904.26"/>
    <n v="116827.40999999999"/>
    <n v="0.13509361110692786"/>
    <n v="1.0217255972449593"/>
    <x v="1"/>
    <x v="75"/>
  </r>
  <r>
    <x v="101"/>
    <x v="101"/>
    <x v="1"/>
    <x v="2"/>
    <x v="6"/>
    <s v="Washington"/>
    <n v="107896.77"/>
    <x v="1"/>
    <x v="3"/>
    <b v="0"/>
    <x v="1"/>
    <n v="0"/>
    <n v="107896.77"/>
    <n v="0"/>
    <n v="1.0710990847933823"/>
    <x v="1"/>
    <x v="73"/>
  </r>
  <r>
    <x v="102"/>
    <x v="102"/>
    <x v="1"/>
    <x v="2"/>
    <x v="3"/>
    <s v="Illinois"/>
    <n v="108286.43"/>
    <x v="1"/>
    <x v="0"/>
    <b v="0"/>
    <x v="1"/>
    <n v="0"/>
    <n v="108286.43"/>
    <n v="0"/>
    <n v="1.0749672679593898"/>
    <x v="1"/>
    <x v="72"/>
  </r>
  <r>
    <x v="103"/>
    <x v="103"/>
    <x v="1"/>
    <x v="2"/>
    <x v="1"/>
    <s v="Colorado"/>
    <n v="105988.61"/>
    <x v="0"/>
    <x v="1"/>
    <b v="0"/>
    <x v="1"/>
    <n v="0"/>
    <n v="105988.61"/>
    <n v="0"/>
    <n v="1.0521566416633485"/>
    <x v="1"/>
    <x v="76"/>
  </r>
  <r>
    <x v="104"/>
    <x v="104"/>
    <x v="1"/>
    <x v="2"/>
    <x v="3"/>
    <s v="Illinois"/>
    <n v="109193.57"/>
    <x v="1"/>
    <x v="3"/>
    <b v="1"/>
    <x v="0"/>
    <n v="2407.42"/>
    <n v="111600.99"/>
    <n v="2.2047268900540571E-2"/>
    <n v="1.0839725127297335"/>
    <x v="1"/>
    <x v="77"/>
  </r>
  <r>
    <x v="105"/>
    <x v="105"/>
    <x v="1"/>
    <x v="2"/>
    <x v="5"/>
    <s v="California"/>
    <n v="112020.25"/>
    <x v="1"/>
    <x v="0"/>
    <b v="0"/>
    <x v="1"/>
    <n v="0"/>
    <n v="112020.25"/>
    <n v="0"/>
    <n v="1.1120331707179547"/>
    <x v="0"/>
    <x v="25"/>
  </r>
  <r>
    <x v="106"/>
    <x v="106"/>
    <x v="1"/>
    <x v="2"/>
    <x v="3"/>
    <s v="Illinois"/>
    <n v="119430.93"/>
    <x v="0"/>
    <x v="2"/>
    <b v="0"/>
    <x v="1"/>
    <n v="0"/>
    <n v="119430.93"/>
    <n v="0"/>
    <n v="1.185599530171501"/>
    <x v="0"/>
    <x v="28"/>
  </r>
  <r>
    <x v="107"/>
    <x v="107"/>
    <x v="1"/>
    <x v="2"/>
    <x v="3"/>
    <s v="Illinois"/>
    <n v="110872.89"/>
    <x v="1"/>
    <x v="0"/>
    <b v="1"/>
    <x v="0"/>
    <n v="19863.810000000001"/>
    <n v="130736.7"/>
    <n v="0.17915840382621939"/>
    <n v="1.1006432445326895"/>
    <x v="0"/>
    <x v="36"/>
  </r>
  <r>
    <x v="108"/>
    <x v="108"/>
    <x v="1"/>
    <x v="2"/>
    <x v="3"/>
    <s v="Illinois"/>
    <n v="111287.75"/>
    <x v="1"/>
    <x v="0"/>
    <b v="0"/>
    <x v="1"/>
    <n v="0"/>
    <n v="111287.75"/>
    <n v="0"/>
    <n v="1.1047615899318834"/>
    <x v="0"/>
    <x v="78"/>
  </r>
  <r>
    <x v="109"/>
    <x v="109"/>
    <x v="1"/>
    <x v="2"/>
    <x v="3"/>
    <s v="Illinois"/>
    <n v="109627.77"/>
    <x v="1"/>
    <x v="3"/>
    <b v="0"/>
    <x v="1"/>
    <n v="0"/>
    <n v="109627.77"/>
    <n v="0"/>
    <n v="1.0882828477158253"/>
    <x v="1"/>
    <x v="37"/>
  </r>
  <r>
    <x v="110"/>
    <x v="110"/>
    <x v="1"/>
    <x v="2"/>
    <x v="3"/>
    <s v="Illinois"/>
    <n v="100406.14"/>
    <x v="1"/>
    <x v="0"/>
    <b v="1"/>
    <x v="0"/>
    <n v="8749.99"/>
    <n v="109156.13"/>
    <n v="8.7145965376221018E-2"/>
    <n v="0.99673905587383405"/>
    <x v="1"/>
    <x v="33"/>
  </r>
  <r>
    <x v="111"/>
    <x v="111"/>
    <x v="1"/>
    <x v="2"/>
    <x v="1"/>
    <s v="Colorado"/>
    <n v="109867.43"/>
    <x v="0"/>
    <x v="0"/>
    <b v="0"/>
    <x v="1"/>
    <n v="0"/>
    <n v="109867.43"/>
    <n v="0"/>
    <n v="1.0906619699700093"/>
    <x v="1"/>
    <x v="79"/>
  </r>
  <r>
    <x v="112"/>
    <x v="112"/>
    <x v="1"/>
    <x v="2"/>
    <x v="3"/>
    <s v="Illinois"/>
    <n v="110301.15"/>
    <x v="0"/>
    <x v="0"/>
    <b v="0"/>
    <x v="1"/>
    <n v="0"/>
    <n v="110301.15"/>
    <n v="0"/>
    <n v="1.0949675399611831"/>
    <x v="1"/>
    <x v="20"/>
  </r>
  <r>
    <x v="113"/>
    <x v="113"/>
    <x v="1"/>
    <x v="2"/>
    <x v="3"/>
    <s v="Illinois"/>
    <n v="122316.21"/>
    <x v="2"/>
    <x v="3"/>
    <b v="1"/>
    <x v="0"/>
    <n v="6460.65"/>
    <n v="128776.86"/>
    <n v="5.2819246116275177E-2"/>
    <n v="1.214241914622608"/>
    <x v="0"/>
    <x v="80"/>
  </r>
  <r>
    <x v="114"/>
    <x v="114"/>
    <x v="1"/>
    <x v="2"/>
    <x v="7"/>
    <s v="California"/>
    <n v="109038.2"/>
    <x v="0"/>
    <x v="0"/>
    <b v="1"/>
    <x v="0"/>
    <n v="11599.7"/>
    <n v="120637.9"/>
    <n v="0.10638198356172425"/>
    <n v="1.0824301434372667"/>
    <x v="1"/>
    <x v="55"/>
  </r>
  <r>
    <x v="115"/>
    <x v="115"/>
    <x v="1"/>
    <x v="2"/>
    <x v="3"/>
    <s v="Illinois"/>
    <n v="111507.74"/>
    <x v="1"/>
    <x v="0"/>
    <b v="1"/>
    <x v="0"/>
    <n v="6781.84"/>
    <n v="118289.58"/>
    <n v="6.0819455223466996E-2"/>
    <n v="1.1069454466651638"/>
    <x v="0"/>
    <x v="16"/>
  </r>
  <r>
    <x v="116"/>
    <x v="116"/>
    <x v="1"/>
    <x v="2"/>
    <x v="3"/>
    <s v="Illinois"/>
    <n v="109826.44"/>
    <x v="1"/>
    <x v="2"/>
    <b v="1"/>
    <x v="0"/>
    <n v="2642.69"/>
    <n v="112469.13"/>
    <n v="2.4062420670286681E-2"/>
    <n v="1.0902550592581717"/>
    <x v="1"/>
    <x v="63"/>
  </r>
  <r>
    <x v="117"/>
    <x v="117"/>
    <x v="1"/>
    <x v="2"/>
    <x v="6"/>
    <s v="Washington"/>
    <n v="104156.61"/>
    <x v="1"/>
    <x v="3"/>
    <b v="0"/>
    <x v="1"/>
    <n v="0"/>
    <n v="104156.61"/>
    <n v="0"/>
    <n v="1.0339702443936112"/>
    <x v="1"/>
    <x v="81"/>
  </r>
  <r>
    <x v="118"/>
    <x v="118"/>
    <x v="1"/>
    <x v="2"/>
    <x v="6"/>
    <s v="Washington"/>
    <n v="115714.11"/>
    <x v="2"/>
    <x v="0"/>
    <b v="0"/>
    <x v="1"/>
    <n v="0"/>
    <n v="115714.11"/>
    <n v="0"/>
    <n v="1.1487023876496096"/>
    <x v="0"/>
    <x v="42"/>
  </r>
  <r>
    <x v="119"/>
    <x v="119"/>
    <x v="1"/>
    <x v="2"/>
    <x v="3"/>
    <s v="Illinois"/>
    <n v="113759.67"/>
    <x v="0"/>
    <x v="0"/>
    <b v="1"/>
    <x v="0"/>
    <n v="1027.1400000000001"/>
    <n v="114786.81"/>
    <n v="9.0290346306384339E-3"/>
    <n v="1.1293005195929144"/>
    <x v="0"/>
    <x v="82"/>
  </r>
  <r>
    <x v="120"/>
    <x v="120"/>
    <x v="1"/>
    <x v="2"/>
    <x v="5"/>
    <s v="California"/>
    <n v="113955.16"/>
    <x v="0"/>
    <x v="0"/>
    <b v="1"/>
    <x v="0"/>
    <n v="9542.08"/>
    <n v="123497.24"/>
    <n v="8.3735392061228292E-2"/>
    <n v="1.1312411630439303"/>
    <x v="0"/>
    <x v="7"/>
  </r>
  <r>
    <x v="121"/>
    <x v="121"/>
    <x v="1"/>
    <x v="2"/>
    <x v="3"/>
    <s v="Illinois"/>
    <n v="105453.06"/>
    <x v="0"/>
    <x v="0"/>
    <b v="1"/>
    <x v="0"/>
    <n v="16900.41"/>
    <n v="122353.47"/>
    <n v="0.16026476614334378"/>
    <n v="1.0468401978545014"/>
    <x v="1"/>
    <x v="15"/>
  </r>
  <r>
    <x v="122"/>
    <x v="122"/>
    <x v="1"/>
    <x v="3"/>
    <x v="3"/>
    <s v="Illinois"/>
    <n v="73506.990000000005"/>
    <x v="0"/>
    <x v="0"/>
    <b v="0"/>
    <x v="1"/>
    <n v="0"/>
    <n v="73506.990000000005"/>
    <n v="0"/>
    <n v="1.1354433476915928"/>
    <x v="0"/>
    <x v="83"/>
  </r>
  <r>
    <x v="123"/>
    <x v="123"/>
    <x v="1"/>
    <x v="3"/>
    <x v="3"/>
    <s v="Illinois"/>
    <n v="66495.37"/>
    <x v="0"/>
    <x v="3"/>
    <b v="1"/>
    <x v="0"/>
    <n v="11873.99"/>
    <n v="78369.36"/>
    <n v="0.17856867327755302"/>
    <n v="1.0271366780056033"/>
    <x v="1"/>
    <x v="84"/>
  </r>
  <r>
    <x v="124"/>
    <x v="124"/>
    <x v="1"/>
    <x v="3"/>
    <x v="5"/>
    <s v="California"/>
    <n v="71467.14"/>
    <x v="0"/>
    <x v="2"/>
    <b v="0"/>
    <x v="1"/>
    <n v="0"/>
    <n v="71467.14"/>
    <n v="0"/>
    <n v="1.1039343155194321"/>
    <x v="0"/>
    <x v="85"/>
  </r>
  <r>
    <x v="125"/>
    <x v="125"/>
    <x v="1"/>
    <x v="3"/>
    <x v="3"/>
    <s v="Illinois"/>
    <n v="75476.14"/>
    <x v="1"/>
    <x v="2"/>
    <b v="0"/>
    <x v="1"/>
    <n v="0"/>
    <n v="75476.14"/>
    <n v="0"/>
    <n v="1.1658602953602009"/>
    <x v="0"/>
    <x v="86"/>
  </r>
  <r>
    <x v="126"/>
    <x v="126"/>
    <x v="1"/>
    <x v="3"/>
    <x v="1"/>
    <s v="Colorado"/>
    <n v="67523.66"/>
    <x v="1"/>
    <x v="0"/>
    <b v="1"/>
    <x v="0"/>
    <n v="19984.939999999999"/>
    <n v="87508.6"/>
    <n v="0.29596944241470319"/>
    <n v="1.0430204060700745"/>
    <x v="1"/>
    <x v="87"/>
  </r>
  <r>
    <x v="127"/>
    <x v="127"/>
    <x v="1"/>
    <x v="3"/>
    <x v="4"/>
    <s v="California"/>
    <n v="68584.259999999995"/>
    <x v="0"/>
    <x v="1"/>
    <b v="0"/>
    <x v="1"/>
    <n v="0"/>
    <n v="68584.259999999995"/>
    <n v="0"/>
    <n v="1.0594032182973427"/>
    <x v="1"/>
    <x v="88"/>
  </r>
  <r>
    <x v="128"/>
    <x v="128"/>
    <x v="1"/>
    <x v="3"/>
    <x v="8"/>
    <s v="Texas"/>
    <n v="70249.13"/>
    <x v="0"/>
    <x v="0"/>
    <b v="0"/>
    <x v="1"/>
    <n v="0"/>
    <n v="70249.13"/>
    <n v="0"/>
    <n v="1.0851200319809302"/>
    <x v="1"/>
    <x v="89"/>
  </r>
  <r>
    <x v="129"/>
    <x v="129"/>
    <x v="1"/>
    <x v="3"/>
    <x v="3"/>
    <s v="Illinois"/>
    <n v="68741.31"/>
    <x v="1"/>
    <x v="4"/>
    <b v="0"/>
    <x v="1"/>
    <n v="0"/>
    <n v="68741.31"/>
    <n v="0"/>
    <n v="1.0618291287822501"/>
    <x v="1"/>
    <x v="90"/>
  </r>
  <r>
    <x v="130"/>
    <x v="130"/>
    <x v="1"/>
    <x v="3"/>
    <x v="4"/>
    <s v="California"/>
    <n v="66123.34"/>
    <x v="0"/>
    <x v="2"/>
    <b v="0"/>
    <x v="1"/>
    <n v="0"/>
    <n v="66123.34"/>
    <n v="0"/>
    <n v="1.021390027399427"/>
    <x v="1"/>
    <x v="91"/>
  </r>
  <r>
    <x v="131"/>
    <x v="131"/>
    <x v="1"/>
    <x v="3"/>
    <x v="7"/>
    <s v="California"/>
    <n v="70171.41"/>
    <x v="0"/>
    <x v="0"/>
    <b v="1"/>
    <x v="0"/>
    <n v="6450.09"/>
    <n v="76621.5"/>
    <n v="9.1919059343399251E-2"/>
    <n v="1.0839195113640121"/>
    <x v="1"/>
    <x v="92"/>
  </r>
  <r>
    <x v="132"/>
    <x v="132"/>
    <x v="1"/>
    <x v="3"/>
    <x v="3"/>
    <s v="Illinois"/>
    <n v="67344.240000000005"/>
    <x v="0"/>
    <x v="2"/>
    <b v="1"/>
    <x v="0"/>
    <n v="6328.65"/>
    <n v="73672.89"/>
    <n v="9.3974629456060374E-2"/>
    <n v="1.0402489520159386"/>
    <x v="1"/>
    <x v="93"/>
  </r>
  <r>
    <x v="133"/>
    <x v="133"/>
    <x v="1"/>
    <x v="3"/>
    <x v="3"/>
    <s v="Illinois"/>
    <n v="71183.98"/>
    <x v="1"/>
    <x v="0"/>
    <b v="0"/>
    <x v="1"/>
    <n v="0"/>
    <n v="71183.98"/>
    <n v="0"/>
    <n v="1.0995604166788953"/>
    <x v="1"/>
    <x v="94"/>
  </r>
  <r>
    <x v="134"/>
    <x v="134"/>
    <x v="1"/>
    <x v="3"/>
    <x v="3"/>
    <s v="Illinois"/>
    <n v="67701.440000000002"/>
    <x v="0"/>
    <x v="2"/>
    <b v="1"/>
    <x v="0"/>
    <n v="4035.24"/>
    <n v="71736.680000000008"/>
    <n v="5.9603458951537805E-2"/>
    <n v="1.0457665274709456"/>
    <x v="1"/>
    <x v="95"/>
  </r>
  <r>
    <x v="135"/>
    <x v="135"/>
    <x v="1"/>
    <x v="3"/>
    <x v="3"/>
    <s v="Illinois"/>
    <n v="73874.84"/>
    <x v="2"/>
    <x v="0"/>
    <b v="1"/>
    <x v="0"/>
    <n v="4117.21"/>
    <n v="77992.05"/>
    <n v="5.5732235765248363E-2"/>
    <n v="1.1411254309254233"/>
    <x v="0"/>
    <x v="96"/>
  </r>
  <r>
    <x v="136"/>
    <x v="136"/>
    <x v="1"/>
    <x v="3"/>
    <x v="3"/>
    <s v="Illinois"/>
    <n v="68041.87"/>
    <x v="0"/>
    <x v="0"/>
    <b v="1"/>
    <x v="0"/>
    <n v="6418.55"/>
    <n v="74460.42"/>
    <n v="9.4332357414633083E-2"/>
    <n v="1.0510250610995793"/>
    <x v="1"/>
    <x v="97"/>
  </r>
  <r>
    <x v="137"/>
    <x v="137"/>
    <x v="1"/>
    <x v="3"/>
    <x v="3"/>
    <s v="Illinois"/>
    <n v="69194.850000000006"/>
    <x v="1"/>
    <x v="1"/>
    <b v="1"/>
    <x v="0"/>
    <n v="16063.96"/>
    <n v="85258.81"/>
    <n v="0.23215542775220985"/>
    <n v="1.0688348431491701"/>
    <x v="1"/>
    <x v="98"/>
  </r>
  <r>
    <x v="138"/>
    <x v="138"/>
    <x v="1"/>
    <x v="3"/>
    <x v="3"/>
    <s v="Illinois"/>
    <n v="72033.789999999994"/>
    <x v="0"/>
    <x v="0"/>
    <b v="0"/>
    <x v="1"/>
    <n v="0"/>
    <n v="72033.789999999994"/>
    <n v="0"/>
    <n v="1.1126872106246382"/>
    <x v="0"/>
    <x v="99"/>
  </r>
  <r>
    <x v="139"/>
    <x v="139"/>
    <x v="1"/>
    <x v="3"/>
    <x v="5"/>
    <s v="California"/>
    <n v="66922.84"/>
    <x v="0"/>
    <x v="1"/>
    <b v="1"/>
    <x v="0"/>
    <n v="18209.38"/>
    <n v="85132.22"/>
    <n v="0.27209514718741767"/>
    <n v="1.0337396958660507"/>
    <x v="1"/>
    <x v="100"/>
  </r>
  <r>
    <x v="140"/>
    <x v="140"/>
    <x v="1"/>
    <x v="3"/>
    <x v="3"/>
    <s v="Illinois"/>
    <n v="70568.649999999994"/>
    <x v="1"/>
    <x v="0"/>
    <b v="0"/>
    <x v="1"/>
    <n v="0"/>
    <n v="70568.649999999994"/>
    <n v="0"/>
    <n v="1.0900555742804368"/>
    <x v="1"/>
    <x v="101"/>
  </r>
  <r>
    <x v="141"/>
    <x v="141"/>
    <x v="1"/>
    <x v="3"/>
    <x v="6"/>
    <s v="Washington"/>
    <n v="73267.86"/>
    <x v="1"/>
    <x v="2"/>
    <b v="0"/>
    <x v="1"/>
    <n v="0"/>
    <n v="73267.86"/>
    <n v="0"/>
    <n v="1.1317495688042585"/>
    <x v="0"/>
    <x v="102"/>
  </r>
  <r>
    <x v="142"/>
    <x v="142"/>
    <x v="1"/>
    <x v="3"/>
    <x v="3"/>
    <s v="Illinois"/>
    <n v="65981.289999999994"/>
    <x v="1"/>
    <x v="2"/>
    <b v="0"/>
    <x v="1"/>
    <n v="0"/>
    <n v="65981.289999999994"/>
    <n v="0"/>
    <n v="1.0191958180114546"/>
    <x v="1"/>
    <x v="103"/>
  </r>
  <r>
    <x v="143"/>
    <x v="143"/>
    <x v="1"/>
    <x v="3"/>
    <x v="5"/>
    <s v="California"/>
    <n v="70461.58"/>
    <x v="1"/>
    <x v="0"/>
    <b v="1"/>
    <x v="0"/>
    <n v="19526.66"/>
    <n v="89988.24"/>
    <n v="0.27712492396565619"/>
    <n v="1.0884016918505164"/>
    <x v="1"/>
    <x v="104"/>
  </r>
  <r>
    <x v="144"/>
    <x v="144"/>
    <x v="1"/>
    <x v="3"/>
    <x v="4"/>
    <s v="California"/>
    <n v="70649.710000000006"/>
    <x v="1"/>
    <x v="0"/>
    <b v="0"/>
    <x v="1"/>
    <n v="0"/>
    <n v="70649.710000000006"/>
    <n v="0"/>
    <n v="1.0913076870082725"/>
    <x v="1"/>
    <x v="105"/>
  </r>
  <r>
    <x v="145"/>
    <x v="145"/>
    <x v="1"/>
    <x v="3"/>
    <x v="6"/>
    <s v="Washington"/>
    <n v="71954.559999999998"/>
    <x v="1"/>
    <x v="0"/>
    <b v="1"/>
    <x v="0"/>
    <n v="5413.5"/>
    <n v="77368.06"/>
    <n v="7.5234981632852735E-2"/>
    <n v="1.1114633654306287"/>
    <x v="0"/>
    <x v="106"/>
  </r>
  <r>
    <x v="146"/>
    <x v="146"/>
    <x v="1"/>
    <x v="3"/>
    <x v="3"/>
    <s v="Illinois"/>
    <n v="66907.62"/>
    <x v="1"/>
    <x v="0"/>
    <b v="0"/>
    <x v="1"/>
    <n v="0"/>
    <n v="66907.62"/>
    <n v="0"/>
    <n v="1.0335045964863609"/>
    <x v="1"/>
    <x v="107"/>
  </r>
  <r>
    <x v="147"/>
    <x v="147"/>
    <x v="1"/>
    <x v="3"/>
    <x v="2"/>
    <s v="California"/>
    <n v="66698.86"/>
    <x v="0"/>
    <x v="0"/>
    <b v="0"/>
    <x v="1"/>
    <n v="0"/>
    <n v="66698.86"/>
    <n v="0"/>
    <n v="1.0302799350866207"/>
    <x v="1"/>
    <x v="108"/>
  </r>
  <r>
    <x v="148"/>
    <x v="148"/>
    <x v="1"/>
    <x v="3"/>
    <x v="3"/>
    <s v="Illinois"/>
    <n v="71304.850000000006"/>
    <x v="0"/>
    <x v="2"/>
    <b v="0"/>
    <x v="1"/>
    <n v="0"/>
    <n v="71304.850000000006"/>
    <n v="0"/>
    <n v="1.1014274641179957"/>
    <x v="0"/>
    <x v="109"/>
  </r>
  <r>
    <x v="149"/>
    <x v="149"/>
    <x v="1"/>
    <x v="3"/>
    <x v="3"/>
    <s v="Illinois"/>
    <n v="70742.460000000006"/>
    <x v="0"/>
    <x v="1"/>
    <b v="0"/>
    <x v="1"/>
    <n v="0"/>
    <n v="70742.460000000006"/>
    <n v="0"/>
    <n v="1.0927403721243192"/>
    <x v="1"/>
    <x v="110"/>
  </r>
  <r>
    <x v="150"/>
    <x v="150"/>
    <x v="1"/>
    <x v="3"/>
    <x v="6"/>
    <s v="Washington"/>
    <n v="70626.23"/>
    <x v="1"/>
    <x v="1"/>
    <b v="0"/>
    <x v="1"/>
    <n v="0"/>
    <n v="70626.23"/>
    <n v="0"/>
    <n v="1.0909449975578704"/>
    <x v="1"/>
    <x v="111"/>
  </r>
  <r>
    <x v="151"/>
    <x v="151"/>
    <x v="1"/>
    <x v="3"/>
    <x v="1"/>
    <s v="Colorado"/>
    <n v="70866.12"/>
    <x v="0"/>
    <x v="3"/>
    <b v="0"/>
    <x v="1"/>
    <n v="0"/>
    <n v="70866.12"/>
    <n v="0"/>
    <n v="1.0946505159674493"/>
    <x v="1"/>
    <x v="112"/>
  </r>
  <r>
    <x v="152"/>
    <x v="152"/>
    <x v="1"/>
    <x v="3"/>
    <x v="3"/>
    <s v="Illinois"/>
    <n v="68299.94"/>
    <x v="0"/>
    <x v="3"/>
    <b v="0"/>
    <x v="1"/>
    <n v="0"/>
    <n v="68299.94"/>
    <n v="0"/>
    <n v="1.0550114012386431"/>
    <x v="1"/>
    <x v="113"/>
  </r>
  <r>
    <x v="153"/>
    <x v="153"/>
    <x v="1"/>
    <x v="3"/>
    <x v="3"/>
    <s v="Illinois"/>
    <n v="70580.63"/>
    <x v="1"/>
    <x v="2"/>
    <b v="0"/>
    <x v="1"/>
    <n v="0"/>
    <n v="70580.63"/>
    <n v="0"/>
    <n v="1.0902406262231887"/>
    <x v="1"/>
    <x v="114"/>
  </r>
  <r>
    <x v="154"/>
    <x v="154"/>
    <x v="1"/>
    <x v="3"/>
    <x v="1"/>
    <s v="Colorado"/>
    <n v="70732.679999999993"/>
    <x v="1"/>
    <x v="0"/>
    <b v="1"/>
    <x v="0"/>
    <n v="17744.650000000001"/>
    <n v="88477.329999999987"/>
    <n v="0.25086918804716579"/>
    <n v="1.0925893030091174"/>
    <x v="1"/>
    <x v="115"/>
  </r>
  <r>
    <x v="155"/>
    <x v="155"/>
    <x v="1"/>
    <x v="3"/>
    <x v="7"/>
    <s v="California"/>
    <n v="68214.12"/>
    <x v="1"/>
    <x v="1"/>
    <b v="0"/>
    <x v="1"/>
    <n v="0"/>
    <n v="68214.12"/>
    <n v="0"/>
    <n v="1.0536857620293802"/>
    <x v="1"/>
    <x v="116"/>
  </r>
  <r>
    <x v="156"/>
    <x v="156"/>
    <x v="1"/>
    <x v="3"/>
    <x v="3"/>
    <s v="Illinois"/>
    <n v="74664.44"/>
    <x v="0"/>
    <x v="2"/>
    <b v="0"/>
    <x v="1"/>
    <n v="0"/>
    <n v="74664.44"/>
    <n v="0"/>
    <n v="1.1533221766680704"/>
    <x v="0"/>
    <x v="117"/>
  </r>
  <r>
    <x v="157"/>
    <x v="157"/>
    <x v="1"/>
    <x v="3"/>
    <x v="1"/>
    <s v="Colorado"/>
    <n v="71184.58"/>
    <x v="1"/>
    <x v="0"/>
    <b v="0"/>
    <x v="1"/>
    <n v="0"/>
    <n v="71184.58"/>
    <n v="0"/>
    <n v="1.0995696847227727"/>
    <x v="1"/>
    <x v="94"/>
  </r>
  <r>
    <x v="158"/>
    <x v="158"/>
    <x v="1"/>
    <x v="3"/>
    <x v="3"/>
    <s v="Illinois"/>
    <n v="67021.740000000005"/>
    <x v="0"/>
    <x v="0"/>
    <b v="0"/>
    <x v="1"/>
    <n v="0"/>
    <n v="67021.740000000005"/>
    <n v="0"/>
    <n v="1.0352673784318409"/>
    <x v="1"/>
    <x v="100"/>
  </r>
  <r>
    <x v="159"/>
    <x v="159"/>
    <x v="1"/>
    <x v="3"/>
    <x v="3"/>
    <s v="Illinois"/>
    <n v="71641.38"/>
    <x v="0"/>
    <x v="0"/>
    <b v="0"/>
    <x v="1"/>
    <n v="0"/>
    <n v="71641.38"/>
    <n v="0"/>
    <n v="1.1066257554614265"/>
    <x v="0"/>
    <x v="118"/>
  </r>
  <r>
    <x v="160"/>
    <x v="160"/>
    <x v="1"/>
    <x v="3"/>
    <x v="3"/>
    <s v="Illinois"/>
    <n v="67563.3"/>
    <x v="0"/>
    <x v="0"/>
    <b v="1"/>
    <x v="0"/>
    <n v="7236.85"/>
    <n v="74800.150000000009"/>
    <n v="0.10711214520309102"/>
    <n v="1.0436327148355742"/>
    <x v="1"/>
    <x v="87"/>
  </r>
  <r>
    <x v="161"/>
    <x v="161"/>
    <x v="1"/>
    <x v="3"/>
    <x v="3"/>
    <s v="Illinois"/>
    <n v="71967.710000000006"/>
    <x v="0"/>
    <x v="1"/>
    <b v="0"/>
    <x v="1"/>
    <n v="0"/>
    <n v="71967.710000000006"/>
    <n v="0"/>
    <n v="1.1116664900589417"/>
    <x v="0"/>
    <x v="119"/>
  </r>
  <r>
    <x v="162"/>
    <x v="162"/>
    <x v="1"/>
    <x v="3"/>
    <x v="3"/>
    <s v="Illinois"/>
    <n v="72896.490000000005"/>
    <x v="0"/>
    <x v="0"/>
    <b v="1"/>
    <x v="0"/>
    <n v="3143.97"/>
    <n v="76040.460000000006"/>
    <n v="4.3129237086723921E-2"/>
    <n v="1.1260131130463473"/>
    <x v="0"/>
    <x v="120"/>
  </r>
  <r>
    <x v="163"/>
    <x v="163"/>
    <x v="1"/>
    <x v="3"/>
    <x v="8"/>
    <s v="Texas"/>
    <n v="67948.289999999994"/>
    <x v="1"/>
    <x v="0"/>
    <b v="0"/>
    <x v="1"/>
    <n v="0"/>
    <n v="67948.289999999994"/>
    <n v="0"/>
    <n v="1.049579555189502"/>
    <x v="1"/>
    <x v="121"/>
  </r>
  <r>
    <x v="164"/>
    <x v="164"/>
    <x v="1"/>
    <x v="3"/>
    <x v="1"/>
    <s v="Colorado"/>
    <n v="72408.44"/>
    <x v="0"/>
    <x v="4"/>
    <b v="1"/>
    <x v="0"/>
    <n v="17530.47"/>
    <n v="89938.91"/>
    <n v="0.24210534020619698"/>
    <n v="1.1184743316890793"/>
    <x v="0"/>
    <x v="122"/>
  </r>
  <r>
    <x v="165"/>
    <x v="165"/>
    <x v="1"/>
    <x v="3"/>
    <x v="4"/>
    <s v="California"/>
    <n v="71031.95"/>
    <x v="1"/>
    <x v="0"/>
    <b v="1"/>
    <x v="0"/>
    <n v="13086.01"/>
    <n v="84117.959999999992"/>
    <n v="0.18422709780598731"/>
    <n v="1.0972120488277624"/>
    <x v="1"/>
    <x v="123"/>
  </r>
  <r>
    <x v="166"/>
    <x v="166"/>
    <x v="1"/>
    <x v="3"/>
    <x v="3"/>
    <s v="Illinois"/>
    <n v="72055.149999999994"/>
    <x v="1"/>
    <x v="0"/>
    <b v="0"/>
    <x v="1"/>
    <n v="0"/>
    <n v="72055.149999999994"/>
    <n v="0"/>
    <n v="1.1130171529866733"/>
    <x v="0"/>
    <x v="99"/>
  </r>
  <r>
    <x v="167"/>
    <x v="167"/>
    <x v="1"/>
    <x v="3"/>
    <x v="3"/>
    <s v="Illinois"/>
    <n v="74741.98"/>
    <x v="0"/>
    <x v="0"/>
    <b v="0"/>
    <x v="1"/>
    <n v="0"/>
    <n v="74741.98"/>
    <n v="0"/>
    <n v="1.154519916871825"/>
    <x v="0"/>
    <x v="124"/>
  </r>
  <r>
    <x v="168"/>
    <x v="168"/>
    <x v="1"/>
    <x v="3"/>
    <x v="3"/>
    <s v="Illinois"/>
    <n v="69386.53"/>
    <x v="1"/>
    <x v="3"/>
    <b v="1"/>
    <x v="0"/>
    <n v="4129.8900000000003"/>
    <n v="73516.42"/>
    <n v="5.9520053820244369E-2"/>
    <n v="1.0717956742332007"/>
    <x v="1"/>
    <x v="125"/>
  </r>
  <r>
    <x v="169"/>
    <x v="169"/>
    <x v="1"/>
    <x v="3"/>
    <x v="5"/>
    <s v="California"/>
    <n v="68115.66"/>
    <x v="0"/>
    <x v="1"/>
    <b v="0"/>
    <x v="1"/>
    <n v="0"/>
    <n v="68115.66"/>
    <n v="0"/>
    <n v="1.0521648760291005"/>
    <x v="1"/>
    <x v="97"/>
  </r>
  <r>
    <x v="170"/>
    <x v="170"/>
    <x v="1"/>
    <x v="3"/>
    <x v="3"/>
    <s v="Illinois"/>
    <n v="67776.210000000006"/>
    <x v="1"/>
    <x v="0"/>
    <b v="1"/>
    <x v="0"/>
    <n v="9166.7900000000009"/>
    <n v="76943"/>
    <n v="0.13525084981883762"/>
    <n v="1.0469214802054665"/>
    <x v="1"/>
    <x v="126"/>
  </r>
  <r>
    <x v="171"/>
    <x v="171"/>
    <x v="1"/>
    <x v="3"/>
    <x v="3"/>
    <s v="Illinois"/>
    <n v="67960.47"/>
    <x v="0"/>
    <x v="1"/>
    <b v="1"/>
    <x v="0"/>
    <n v="6457.9"/>
    <n v="74418.37"/>
    <n v="9.5024357541965199E-2"/>
    <n v="1.0497676964802132"/>
    <x v="1"/>
    <x v="127"/>
  </r>
  <r>
    <x v="172"/>
    <x v="172"/>
    <x v="1"/>
    <x v="3"/>
    <x v="8"/>
    <s v="Texas"/>
    <n v="69807.25"/>
    <x v="0"/>
    <x v="0"/>
    <b v="0"/>
    <x v="1"/>
    <n v="0"/>
    <n v="69807.25"/>
    <n v="0"/>
    <n v="1.0782944266000274"/>
    <x v="1"/>
    <x v="128"/>
  </r>
  <r>
    <x v="173"/>
    <x v="173"/>
    <x v="1"/>
    <x v="3"/>
    <x v="1"/>
    <s v="Colorado"/>
    <n v="70852.88"/>
    <x v="0"/>
    <x v="1"/>
    <b v="0"/>
    <x v="1"/>
    <n v="0"/>
    <n v="70852.88"/>
    <n v="0"/>
    <n v="1.094446001132555"/>
    <x v="1"/>
    <x v="129"/>
  </r>
  <r>
    <x v="174"/>
    <x v="174"/>
    <x v="1"/>
    <x v="3"/>
    <x v="3"/>
    <s v="Illinois"/>
    <n v="70691.73"/>
    <x v="1"/>
    <x v="3"/>
    <b v="1"/>
    <x v="0"/>
    <n v="14999.1"/>
    <n v="85690.83"/>
    <n v="0.21217616261477829"/>
    <n v="1.0919567590144856"/>
    <x v="1"/>
    <x v="115"/>
  </r>
  <r>
    <x v="175"/>
    <x v="175"/>
    <x v="1"/>
    <x v="3"/>
    <x v="5"/>
    <s v="California"/>
    <n v="72067.960000000006"/>
    <x v="1"/>
    <x v="3"/>
    <b v="1"/>
    <x v="0"/>
    <n v="9614.91"/>
    <n v="81682.87000000001"/>
    <n v="0.133414488213625"/>
    <n v="1.1132150257234559"/>
    <x v="0"/>
    <x v="130"/>
  </r>
  <r>
    <x v="176"/>
    <x v="176"/>
    <x v="1"/>
    <x v="3"/>
    <x v="3"/>
    <s v="Illinois"/>
    <n v="70032.5"/>
    <x v="0"/>
    <x v="0"/>
    <b v="1"/>
    <x v="0"/>
    <n v="19796.32"/>
    <n v="89828.82"/>
    <n v="0.28267333023953162"/>
    <n v="1.081773804738998"/>
    <x v="1"/>
    <x v="131"/>
  </r>
  <r>
    <x v="177"/>
    <x v="177"/>
    <x v="1"/>
    <x v="3"/>
    <x v="2"/>
    <s v="California"/>
    <n v="73633.84"/>
    <x v="1"/>
    <x v="4"/>
    <b v="1"/>
    <x v="0"/>
    <n v="2040.15"/>
    <n v="75673.989999999991"/>
    <n v="2.7706690293484628E-2"/>
    <n v="1.1374027666346713"/>
    <x v="0"/>
    <x v="132"/>
  </r>
  <r>
    <x v="178"/>
    <x v="178"/>
    <x v="1"/>
    <x v="3"/>
    <x v="3"/>
    <s v="Illinois"/>
    <n v="69338.36"/>
    <x v="1"/>
    <x v="2"/>
    <b v="0"/>
    <x v="1"/>
    <n v="0"/>
    <n v="69338.36"/>
    <n v="0"/>
    <n v="1.071051604777244"/>
    <x v="1"/>
    <x v="133"/>
  </r>
  <r>
    <x v="179"/>
    <x v="179"/>
    <x v="1"/>
    <x v="3"/>
    <x v="3"/>
    <s v="Illinois"/>
    <n v="76800.42"/>
    <x v="1"/>
    <x v="0"/>
    <b v="0"/>
    <x v="1"/>
    <n v="0"/>
    <n v="76800.42"/>
    <n v="0"/>
    <n v="1.1863161039367869"/>
    <x v="0"/>
    <x v="134"/>
  </r>
  <r>
    <x v="180"/>
    <x v="180"/>
    <x v="1"/>
    <x v="3"/>
    <x v="3"/>
    <s v="Illinois"/>
    <n v="71564.17"/>
    <x v="1"/>
    <x v="3"/>
    <b v="1"/>
    <x v="0"/>
    <n v="7745.29"/>
    <n v="79309.459999999992"/>
    <n v="0.10822860098845553"/>
    <n v="1.1054331126818042"/>
    <x v="0"/>
    <x v="135"/>
  </r>
  <r>
    <x v="181"/>
    <x v="181"/>
    <x v="1"/>
    <x v="3"/>
    <x v="2"/>
    <s v="California"/>
    <n v="67857.11"/>
    <x v="1"/>
    <x v="0"/>
    <b v="0"/>
    <x v="1"/>
    <n v="0"/>
    <n v="67857.11"/>
    <n v="0"/>
    <n v="1.0481711214549345"/>
    <x v="1"/>
    <x v="136"/>
  </r>
  <r>
    <x v="182"/>
    <x v="182"/>
    <x v="2"/>
    <x v="4"/>
    <x v="8"/>
    <s v="Texas"/>
    <n v="52322.77"/>
    <x v="1"/>
    <x v="1"/>
    <b v="0"/>
    <x v="1"/>
    <n v="0"/>
    <n v="52322.77"/>
    <n v="0"/>
    <n v="0.92609032867386354"/>
    <x v="1"/>
    <x v="137"/>
  </r>
  <r>
    <x v="183"/>
    <x v="183"/>
    <x v="2"/>
    <x v="4"/>
    <x v="4"/>
    <s v="California"/>
    <n v="56206.18"/>
    <x v="1"/>
    <x v="0"/>
    <b v="1"/>
    <x v="0"/>
    <n v="10156.1"/>
    <n v="66362.28"/>
    <n v="0.1806936532601931"/>
    <n v="0.99482500084957926"/>
    <x v="1"/>
    <x v="138"/>
  </r>
  <r>
    <x v="184"/>
    <x v="184"/>
    <x v="2"/>
    <x v="4"/>
    <x v="3"/>
    <s v="Illinois"/>
    <n v="54441.34"/>
    <x v="0"/>
    <x v="2"/>
    <b v="0"/>
    <x v="1"/>
    <n v="0"/>
    <n v="54441.34"/>
    <n v="0"/>
    <n v="0.96358809852852889"/>
    <x v="1"/>
    <x v="139"/>
  </r>
  <r>
    <x v="185"/>
    <x v="185"/>
    <x v="2"/>
    <x v="4"/>
    <x v="3"/>
    <s v="Illinois"/>
    <n v="56785"/>
    <x v="0"/>
    <x v="0"/>
    <b v="0"/>
    <x v="1"/>
    <n v="0"/>
    <n v="56785"/>
    <n v="0"/>
    <n v="1.0050698637275004"/>
    <x v="1"/>
    <x v="140"/>
  </r>
  <r>
    <x v="186"/>
    <x v="186"/>
    <x v="2"/>
    <x v="4"/>
    <x v="3"/>
    <s v="Illinois"/>
    <n v="56183.09"/>
    <x v="0"/>
    <x v="0"/>
    <b v="1"/>
    <x v="0"/>
    <n v="10559.54"/>
    <n v="66742.63"/>
    <n v="0.18794872264946627"/>
    <n v="0.9944163178672164"/>
    <x v="1"/>
    <x v="141"/>
  </r>
  <r>
    <x v="187"/>
    <x v="187"/>
    <x v="2"/>
    <x v="4"/>
    <x v="5"/>
    <s v="California"/>
    <n v="54817.93"/>
    <x v="1"/>
    <x v="0"/>
    <b v="1"/>
    <x v="0"/>
    <n v="7002.78"/>
    <n v="61820.71"/>
    <n v="0.12774615896660088"/>
    <n v="0.97025357814429258"/>
    <x v="1"/>
    <x v="142"/>
  </r>
  <r>
    <x v="188"/>
    <x v="188"/>
    <x v="2"/>
    <x v="4"/>
    <x v="3"/>
    <s v="Illinois"/>
    <n v="52883.02"/>
    <x v="1"/>
    <x v="0"/>
    <b v="0"/>
    <x v="1"/>
    <n v="0"/>
    <n v="52883.02"/>
    <n v="0"/>
    <n v="0.936006510608412"/>
    <x v="1"/>
    <x v="143"/>
  </r>
  <r>
    <x v="189"/>
    <x v="189"/>
    <x v="2"/>
    <x v="4"/>
    <x v="3"/>
    <s v="Illinois"/>
    <n v="51212.88"/>
    <x v="0"/>
    <x v="0"/>
    <b v="0"/>
    <x v="1"/>
    <n v="0"/>
    <n v="51212.88"/>
    <n v="0"/>
    <n v="0.90644575720159948"/>
    <x v="1"/>
    <x v="144"/>
  </r>
  <r>
    <x v="190"/>
    <x v="190"/>
    <x v="2"/>
    <x v="4"/>
    <x v="5"/>
    <s v="California"/>
    <n v="53883.71"/>
    <x v="1"/>
    <x v="0"/>
    <b v="1"/>
    <x v="0"/>
    <n v="14855.56"/>
    <n v="68739.27"/>
    <n v="0.27569668087071214"/>
    <n v="0.95371828945728887"/>
    <x v="1"/>
    <x v="145"/>
  </r>
  <r>
    <x v="191"/>
    <x v="191"/>
    <x v="2"/>
    <x v="4"/>
    <x v="3"/>
    <s v="Illinois"/>
    <n v="57141"/>
    <x v="0"/>
    <x v="0"/>
    <b v="1"/>
    <x v="0"/>
    <n v="17620.189999999999"/>
    <n v="74761.19"/>
    <n v="0.30836334680877125"/>
    <n v="1.0113709092762719"/>
    <x v="1"/>
    <x v="146"/>
  </r>
  <r>
    <x v="192"/>
    <x v="192"/>
    <x v="2"/>
    <x v="4"/>
    <x v="3"/>
    <s v="Illinois"/>
    <n v="55535.23"/>
    <x v="0"/>
    <x v="0"/>
    <b v="0"/>
    <x v="1"/>
    <n v="0"/>
    <n v="55535.23"/>
    <n v="0"/>
    <n v="0.9829494769424213"/>
    <x v="1"/>
    <x v="147"/>
  </r>
  <r>
    <x v="193"/>
    <x v="193"/>
    <x v="2"/>
    <x v="4"/>
    <x v="3"/>
    <s v="Illinois"/>
    <n v="51885.65"/>
    <x v="2"/>
    <x v="0"/>
    <b v="0"/>
    <x v="1"/>
    <n v="0"/>
    <n v="51885.65"/>
    <n v="0"/>
    <n v="0.91835349431914737"/>
    <x v="1"/>
    <x v="148"/>
  </r>
  <r>
    <x v="194"/>
    <x v="194"/>
    <x v="2"/>
    <x v="4"/>
    <x v="3"/>
    <s v="Illinois"/>
    <n v="55432.95"/>
    <x v="0"/>
    <x v="3"/>
    <b v="0"/>
    <x v="1"/>
    <n v="0"/>
    <n v="55432.95"/>
    <n v="0"/>
    <n v="0.98113916531677969"/>
    <x v="1"/>
    <x v="149"/>
  </r>
  <r>
    <x v="195"/>
    <x v="195"/>
    <x v="2"/>
    <x v="4"/>
    <x v="8"/>
    <s v="Texas"/>
    <n v="55963.29"/>
    <x v="0"/>
    <x v="0"/>
    <b v="0"/>
    <x v="1"/>
    <n v="0"/>
    <n v="55963.29"/>
    <n v="0"/>
    <n v="0.99052595322783454"/>
    <x v="1"/>
    <x v="150"/>
  </r>
  <r>
    <x v="196"/>
    <x v="196"/>
    <x v="2"/>
    <x v="4"/>
    <x v="3"/>
    <s v="Illinois"/>
    <n v="52790.36"/>
    <x v="1"/>
    <x v="1"/>
    <b v="1"/>
    <x v="0"/>
    <n v="18835.669999999998"/>
    <n v="71626.03"/>
    <n v="0.35680131751327321"/>
    <n v="0.93436646880911656"/>
    <x v="1"/>
    <x v="151"/>
  </r>
  <r>
    <x v="197"/>
    <x v="197"/>
    <x v="2"/>
    <x v="4"/>
    <x v="3"/>
    <s v="Illinois"/>
    <n v="55384.31"/>
    <x v="1"/>
    <x v="1"/>
    <b v="0"/>
    <x v="1"/>
    <n v="0"/>
    <n v="55384.31"/>
    <n v="0"/>
    <n v="0.98027825841932958"/>
    <x v="1"/>
    <x v="152"/>
  </r>
  <r>
    <x v="198"/>
    <x v="198"/>
    <x v="2"/>
    <x v="4"/>
    <x v="8"/>
    <s v="Texas"/>
    <n v="55145.52"/>
    <x v="0"/>
    <x v="2"/>
    <b v="0"/>
    <x v="1"/>
    <n v="0"/>
    <n v="55145.52"/>
    <n v="0"/>
    <n v="0.9760517790187927"/>
    <x v="1"/>
    <x v="153"/>
  </r>
  <r>
    <x v="199"/>
    <x v="199"/>
    <x v="2"/>
    <x v="4"/>
    <x v="3"/>
    <s v="Illinois"/>
    <n v="52142.57"/>
    <x v="1"/>
    <x v="0"/>
    <b v="0"/>
    <x v="1"/>
    <n v="0"/>
    <n v="52142.57"/>
    <n v="0"/>
    <n v="0.92290086685395167"/>
    <x v="1"/>
    <x v="154"/>
  </r>
  <r>
    <x v="200"/>
    <x v="200"/>
    <x v="2"/>
    <x v="4"/>
    <x v="4"/>
    <s v="California"/>
    <n v="55894.47"/>
    <x v="1"/>
    <x v="1"/>
    <b v="1"/>
    <x v="0"/>
    <n v="16296.77"/>
    <n v="72191.240000000005"/>
    <n v="0.29156319041937423"/>
    <n v="0.98930786908551305"/>
    <x v="1"/>
    <x v="155"/>
  </r>
  <r>
    <x v="201"/>
    <x v="201"/>
    <x v="2"/>
    <x v="4"/>
    <x v="2"/>
    <s v="California"/>
    <n v="56401.96"/>
    <x v="0"/>
    <x v="0"/>
    <b v="0"/>
    <x v="1"/>
    <n v="0"/>
    <n v="56401.96"/>
    <n v="0"/>
    <n v="0.99829022191008054"/>
    <x v="1"/>
    <x v="156"/>
  </r>
  <r>
    <x v="202"/>
    <x v="202"/>
    <x v="2"/>
    <x v="4"/>
    <x v="3"/>
    <s v="Illinois"/>
    <n v="57707.63"/>
    <x v="0"/>
    <x v="0"/>
    <b v="0"/>
    <x v="1"/>
    <n v="0"/>
    <n v="57707.63"/>
    <n v="0"/>
    <n v="1.0214000144428459"/>
    <x v="1"/>
    <x v="157"/>
  </r>
  <r>
    <x v="203"/>
    <x v="203"/>
    <x v="2"/>
    <x v="4"/>
    <x v="3"/>
    <s v="Illinois"/>
    <n v="57634.51"/>
    <x v="1"/>
    <x v="0"/>
    <b v="0"/>
    <x v="1"/>
    <n v="0"/>
    <n v="57634.51"/>
    <n v="0"/>
    <n v="1.0201058221660873"/>
    <x v="1"/>
    <x v="158"/>
  </r>
  <r>
    <x v="204"/>
    <x v="204"/>
    <x v="2"/>
    <x v="4"/>
    <x v="3"/>
    <s v="Illinois"/>
    <n v="51555.83"/>
    <x v="0"/>
    <x v="3"/>
    <b v="0"/>
    <x v="1"/>
    <n v="0"/>
    <n v="51555.83"/>
    <n v="0"/>
    <n v="0.91251582341213655"/>
    <x v="1"/>
    <x v="159"/>
  </r>
  <r>
    <x v="205"/>
    <x v="205"/>
    <x v="2"/>
    <x v="4"/>
    <x v="8"/>
    <s v="Texas"/>
    <n v="52655.44"/>
    <x v="1"/>
    <x v="0"/>
    <b v="1"/>
    <x v="0"/>
    <n v="17161.02"/>
    <n v="69816.460000000006"/>
    <n v="0.32591162470582336"/>
    <n v="0.93197844334439683"/>
    <x v="1"/>
    <x v="160"/>
  </r>
  <r>
    <x v="206"/>
    <x v="206"/>
    <x v="2"/>
    <x v="4"/>
    <x v="3"/>
    <s v="Illinois"/>
    <n v="56287.59"/>
    <x v="1"/>
    <x v="0"/>
    <b v="0"/>
    <x v="1"/>
    <n v="0"/>
    <n v="56287.59"/>
    <n v="0"/>
    <n v="0.99626592252970692"/>
    <x v="1"/>
    <x v="161"/>
  </r>
  <r>
    <x v="207"/>
    <x v="207"/>
    <x v="2"/>
    <x v="4"/>
    <x v="7"/>
    <s v="California"/>
    <n v="56284.46"/>
    <x v="2"/>
    <x v="4"/>
    <b v="0"/>
    <x v="1"/>
    <n v="0"/>
    <n v="56284.46"/>
    <n v="0"/>
    <n v="0.99621052288766299"/>
    <x v="1"/>
    <x v="162"/>
  </r>
  <r>
    <x v="208"/>
    <x v="208"/>
    <x v="2"/>
    <x v="4"/>
    <x v="3"/>
    <s v="Illinois"/>
    <n v="56287.62"/>
    <x v="0"/>
    <x v="1"/>
    <b v="0"/>
    <x v="1"/>
    <n v="0"/>
    <n v="56287.62"/>
    <n v="0"/>
    <n v="0.99626645351669152"/>
    <x v="1"/>
    <x v="163"/>
  </r>
  <r>
    <x v="209"/>
    <x v="209"/>
    <x v="2"/>
    <x v="4"/>
    <x v="3"/>
    <s v="Illinois"/>
    <n v="64631.83"/>
    <x v="2"/>
    <x v="0"/>
    <b v="0"/>
    <x v="1"/>
    <n v="0"/>
    <n v="64631.83"/>
    <n v="0"/>
    <n v="1.1439553503664519"/>
    <x v="0"/>
    <x v="164"/>
  </r>
  <r>
    <x v="210"/>
    <x v="210"/>
    <x v="2"/>
    <x v="4"/>
    <x v="3"/>
    <s v="Illinois"/>
    <n v="56427.23"/>
    <x v="0"/>
    <x v="0"/>
    <b v="0"/>
    <x v="1"/>
    <n v="0"/>
    <n v="56427.23"/>
    <n v="0"/>
    <n v="0.99873748994664657"/>
    <x v="1"/>
    <x v="165"/>
  </r>
  <r>
    <x v="211"/>
    <x v="211"/>
    <x v="2"/>
    <x v="4"/>
    <x v="0"/>
    <s v="New York"/>
    <n v="57838.91"/>
    <x v="0"/>
    <x v="1"/>
    <b v="0"/>
    <x v="1"/>
    <n v="0"/>
    <n v="57838.91"/>
    <n v="0"/>
    <n v="1.0237236134867864"/>
    <x v="1"/>
    <x v="166"/>
  </r>
  <r>
    <x v="212"/>
    <x v="212"/>
    <x v="2"/>
    <x v="4"/>
    <x v="3"/>
    <s v="Illinois"/>
    <n v="57385"/>
    <x v="0"/>
    <x v="0"/>
    <b v="0"/>
    <x v="1"/>
    <n v="0"/>
    <n v="57385"/>
    <n v="0"/>
    <n v="1.0156896034164411"/>
    <x v="1"/>
    <x v="167"/>
  </r>
  <r>
    <x v="213"/>
    <x v="213"/>
    <x v="2"/>
    <x v="4"/>
    <x v="7"/>
    <s v="California"/>
    <n v="56628.480000000003"/>
    <x v="0"/>
    <x v="0"/>
    <b v="1"/>
    <x v="0"/>
    <n v="11460.36"/>
    <n v="68088.84"/>
    <n v="0.20237802603919441"/>
    <n v="1.0022995276339788"/>
    <x v="1"/>
    <x v="168"/>
  </r>
  <r>
    <x v="214"/>
    <x v="214"/>
    <x v="2"/>
    <x v="4"/>
    <x v="3"/>
    <s v="Illinois"/>
    <n v="54211.83"/>
    <x v="1"/>
    <x v="0"/>
    <b v="0"/>
    <x v="1"/>
    <n v="0"/>
    <n v="54211.83"/>
    <n v="0"/>
    <n v="0.95952587110184762"/>
    <x v="1"/>
    <x v="169"/>
  </r>
  <r>
    <x v="215"/>
    <x v="215"/>
    <x v="2"/>
    <x v="4"/>
    <x v="3"/>
    <s v="Illinois"/>
    <n v="56897.42"/>
    <x v="0"/>
    <x v="1"/>
    <b v="1"/>
    <x v="0"/>
    <n v="16691.88"/>
    <n v="73589.3"/>
    <n v="0.29336795939077731"/>
    <n v="1.0070596489538848"/>
    <x v="1"/>
    <x v="170"/>
  </r>
  <r>
    <x v="216"/>
    <x v="216"/>
    <x v="2"/>
    <x v="4"/>
    <x v="5"/>
    <s v="California"/>
    <n v="53067.94"/>
    <x v="0"/>
    <x v="2"/>
    <b v="0"/>
    <x v="1"/>
    <n v="0"/>
    <n v="53067.94"/>
    <n v="0"/>
    <n v="0.93927951438054358"/>
    <x v="1"/>
    <x v="171"/>
  </r>
  <r>
    <x v="217"/>
    <x v="217"/>
    <x v="2"/>
    <x v="4"/>
    <x v="3"/>
    <s v="Illinois"/>
    <n v="54407.95"/>
    <x v="1"/>
    <x v="3"/>
    <b v="0"/>
    <x v="1"/>
    <n v="0"/>
    <n v="54407.95"/>
    <n v="0"/>
    <n v="0.96299711001483934"/>
    <x v="1"/>
    <x v="172"/>
  </r>
  <r>
    <x v="218"/>
    <x v="218"/>
    <x v="2"/>
    <x v="4"/>
    <x v="0"/>
    <s v="New York"/>
    <n v="53786.59"/>
    <x v="0"/>
    <x v="1"/>
    <b v="0"/>
    <x v="1"/>
    <n v="0"/>
    <n v="53786.59"/>
    <n v="0"/>
    <n v="0.95199930759297224"/>
    <x v="1"/>
    <x v="173"/>
  </r>
  <r>
    <x v="219"/>
    <x v="219"/>
    <x v="2"/>
    <x v="4"/>
    <x v="3"/>
    <s v="Illinois"/>
    <n v="55204.69"/>
    <x v="1"/>
    <x v="0"/>
    <b v="0"/>
    <x v="1"/>
    <n v="0"/>
    <n v="55204.69"/>
    <n v="0"/>
    <n v="0.97709906234778376"/>
    <x v="1"/>
    <x v="174"/>
  </r>
  <r>
    <x v="220"/>
    <x v="220"/>
    <x v="2"/>
    <x v="4"/>
    <x v="3"/>
    <s v="Illinois"/>
    <n v="60786.65"/>
    <x v="0"/>
    <x v="0"/>
    <b v="0"/>
    <x v="1"/>
    <n v="0"/>
    <n v="60786.65"/>
    <n v="0"/>
    <n v="1.0758973326045833"/>
    <x v="1"/>
    <x v="175"/>
  </r>
  <r>
    <x v="221"/>
    <x v="221"/>
    <x v="2"/>
    <x v="4"/>
    <x v="3"/>
    <s v="Illinois"/>
    <n v="50331.839999999997"/>
    <x v="1"/>
    <x v="0"/>
    <b v="1"/>
    <x v="0"/>
    <n v="6766.57"/>
    <n v="57098.409999999996"/>
    <n v="0.13443915422126432"/>
    <n v="0.89085173144235885"/>
    <x v="2"/>
    <x v="176"/>
  </r>
  <r>
    <x v="222"/>
    <x v="222"/>
    <x v="2"/>
    <x v="4"/>
    <x v="1"/>
    <s v="Colorado"/>
    <n v="56715.65"/>
    <x v="1"/>
    <x v="0"/>
    <b v="0"/>
    <x v="1"/>
    <n v="0"/>
    <n v="56715.65"/>
    <n v="0"/>
    <n v="1.0038423988151204"/>
    <x v="1"/>
    <x v="177"/>
  </r>
  <r>
    <x v="223"/>
    <x v="223"/>
    <x v="2"/>
    <x v="4"/>
    <x v="3"/>
    <s v="Illinois"/>
    <n v="50968.21"/>
    <x v="0"/>
    <x v="0"/>
    <b v="1"/>
    <x v="0"/>
    <n v="8571.1"/>
    <n v="59539.31"/>
    <n v="0.16816560754242696"/>
    <n v="0.9021152043521109"/>
    <x v="1"/>
    <x v="178"/>
  </r>
  <r>
    <x v="224"/>
    <x v="224"/>
    <x v="2"/>
    <x v="4"/>
    <x v="3"/>
    <s v="Illinois"/>
    <n v="53820.17"/>
    <x v="0"/>
    <x v="3"/>
    <b v="1"/>
    <x v="0"/>
    <n v="7021.35"/>
    <n v="60841.52"/>
    <n v="0.13045945414144922"/>
    <n v="0.95259365902422999"/>
    <x v="1"/>
    <x v="179"/>
  </r>
  <r>
    <x v="225"/>
    <x v="225"/>
    <x v="2"/>
    <x v="4"/>
    <x v="4"/>
    <s v="California"/>
    <n v="57722.38"/>
    <x v="0"/>
    <x v="2"/>
    <b v="0"/>
    <x v="1"/>
    <n v="0"/>
    <n v="57722.38"/>
    <n v="0"/>
    <n v="1.0216610830435324"/>
    <x v="1"/>
    <x v="180"/>
  </r>
  <r>
    <x v="226"/>
    <x v="226"/>
    <x v="2"/>
    <x v="4"/>
    <x v="1"/>
    <s v="Colorado"/>
    <n v="55160.7"/>
    <x v="1"/>
    <x v="1"/>
    <b v="1"/>
    <x v="0"/>
    <n v="9880.36"/>
    <n v="65041.06"/>
    <n v="0.17911955432037666"/>
    <n v="0.97632045843292292"/>
    <x v="1"/>
    <x v="181"/>
  </r>
  <r>
    <x v="227"/>
    <x v="227"/>
    <x v="2"/>
    <x v="4"/>
    <x v="5"/>
    <s v="California"/>
    <n v="52305.64"/>
    <x v="0"/>
    <x v="0"/>
    <b v="1"/>
    <x v="0"/>
    <n v="6426.01"/>
    <n v="58731.65"/>
    <n v="0.12285501142897784"/>
    <n v="0.92578713510574429"/>
    <x v="1"/>
    <x v="182"/>
  </r>
  <r>
    <x v="228"/>
    <x v="228"/>
    <x v="2"/>
    <x v="4"/>
    <x v="3"/>
    <s v="Illinois"/>
    <n v="53211.74"/>
    <x v="0"/>
    <x v="2"/>
    <b v="0"/>
    <x v="1"/>
    <n v="0"/>
    <n v="53211.74"/>
    <n v="0"/>
    <n v="0.9418247119926596"/>
    <x v="1"/>
    <x v="183"/>
  </r>
  <r>
    <x v="229"/>
    <x v="229"/>
    <x v="2"/>
    <x v="4"/>
    <x v="3"/>
    <s v="Illinois"/>
    <n v="56698.99"/>
    <x v="0"/>
    <x v="2"/>
    <b v="0"/>
    <x v="1"/>
    <n v="0"/>
    <n v="56698.99"/>
    <n v="0"/>
    <n v="1.0035475240430907"/>
    <x v="1"/>
    <x v="184"/>
  </r>
  <r>
    <x v="230"/>
    <x v="230"/>
    <x v="2"/>
    <x v="4"/>
    <x v="3"/>
    <s v="Illinois"/>
    <n v="53174.080000000002"/>
    <x v="0"/>
    <x v="0"/>
    <b v="0"/>
    <x v="1"/>
    <n v="0"/>
    <n v="53174.080000000002"/>
    <n v="0"/>
    <n v="0.94115814633151718"/>
    <x v="1"/>
    <x v="185"/>
  </r>
  <r>
    <x v="231"/>
    <x v="231"/>
    <x v="2"/>
    <x v="4"/>
    <x v="5"/>
    <s v="California"/>
    <n v="55541.15"/>
    <x v="1"/>
    <x v="2"/>
    <b v="0"/>
    <x v="1"/>
    <n v="0"/>
    <n v="55541.15"/>
    <n v="0"/>
    <n v="0.98305425837401883"/>
    <x v="1"/>
    <x v="186"/>
  </r>
  <r>
    <x v="232"/>
    <x v="232"/>
    <x v="2"/>
    <x v="4"/>
    <x v="3"/>
    <s v="Illinois"/>
    <n v="55113.93"/>
    <x v="1"/>
    <x v="0"/>
    <b v="0"/>
    <x v="1"/>
    <n v="0"/>
    <n v="55113.93"/>
    <n v="0"/>
    <n v="0.97549264972417005"/>
    <x v="1"/>
    <x v="187"/>
  </r>
  <r>
    <x v="233"/>
    <x v="233"/>
    <x v="2"/>
    <x v="4"/>
    <x v="5"/>
    <s v="California"/>
    <n v="53371"/>
    <x v="0"/>
    <x v="0"/>
    <b v="0"/>
    <x v="1"/>
    <n v="0"/>
    <n v="53371"/>
    <n v="0"/>
    <n v="0.94464354489742752"/>
    <x v="1"/>
    <x v="188"/>
  </r>
  <r>
    <x v="234"/>
    <x v="234"/>
    <x v="2"/>
    <x v="4"/>
    <x v="3"/>
    <s v="Illinois"/>
    <n v="60359.86"/>
    <x v="0"/>
    <x v="0"/>
    <b v="1"/>
    <x v="0"/>
    <n v="19270.62"/>
    <n v="79630.48"/>
    <n v="0.31926217191358625"/>
    <n v="1.0683433347681781"/>
    <x v="1"/>
    <x v="189"/>
  </r>
  <r>
    <x v="235"/>
    <x v="235"/>
    <x v="2"/>
    <x v="4"/>
    <x v="7"/>
    <s v="California"/>
    <n v="56584.800000000003"/>
    <x v="1"/>
    <x v="0"/>
    <b v="0"/>
    <x v="1"/>
    <n v="0"/>
    <n v="56584.800000000003"/>
    <n v="0"/>
    <n v="1.0015264105846238"/>
    <x v="1"/>
    <x v="190"/>
  </r>
  <r>
    <x v="236"/>
    <x v="236"/>
    <x v="2"/>
    <x v="4"/>
    <x v="4"/>
    <s v="California"/>
    <n v="49937.14"/>
    <x v="1"/>
    <x v="0"/>
    <b v="0"/>
    <x v="1"/>
    <n v="0"/>
    <n v="49937.14"/>
    <n v="0"/>
    <n v="0.88386571268365077"/>
    <x v="2"/>
    <x v="191"/>
  </r>
  <r>
    <x v="237"/>
    <x v="237"/>
    <x v="2"/>
    <x v="4"/>
    <x v="8"/>
    <s v="Texas"/>
    <n v="55466.14"/>
    <x v="0"/>
    <x v="2"/>
    <b v="0"/>
    <x v="1"/>
    <n v="0"/>
    <n v="55466.14"/>
    <n v="0"/>
    <n v="0.9817266139172397"/>
    <x v="1"/>
    <x v="192"/>
  </r>
  <r>
    <x v="238"/>
    <x v="238"/>
    <x v="2"/>
    <x v="4"/>
    <x v="7"/>
    <s v="California"/>
    <n v="53345.53"/>
    <x v="0"/>
    <x v="4"/>
    <b v="0"/>
    <x v="1"/>
    <n v="0"/>
    <n v="53345.53"/>
    <n v="0"/>
    <n v="0.94419273694763195"/>
    <x v="1"/>
    <x v="193"/>
  </r>
  <r>
    <x v="239"/>
    <x v="239"/>
    <x v="2"/>
    <x v="4"/>
    <x v="5"/>
    <s v="California"/>
    <n v="57131.08"/>
    <x v="0"/>
    <x v="2"/>
    <b v="0"/>
    <x v="1"/>
    <n v="0"/>
    <n v="57131.08"/>
    <n v="0"/>
    <n v="1.0111953295800815"/>
    <x v="1"/>
    <x v="146"/>
  </r>
  <r>
    <x v="240"/>
    <x v="240"/>
    <x v="2"/>
    <x v="4"/>
    <x v="7"/>
    <s v="California"/>
    <n v="53018.7"/>
    <x v="1"/>
    <x v="3"/>
    <b v="1"/>
    <x v="0"/>
    <n v="6944.05"/>
    <n v="59962.75"/>
    <n v="0.13097359988079679"/>
    <n v="0.93840798774340439"/>
    <x v="1"/>
    <x v="194"/>
  </r>
  <r>
    <x v="241"/>
    <x v="241"/>
    <x v="2"/>
    <x v="4"/>
    <x v="3"/>
    <s v="Illinois"/>
    <n v="54713.16"/>
    <x v="0"/>
    <x v="0"/>
    <b v="0"/>
    <x v="1"/>
    <n v="0"/>
    <n v="54713.16"/>
    <n v="0"/>
    <n v="0.96839919459894208"/>
    <x v="1"/>
    <x v="195"/>
  </r>
  <r>
    <x v="242"/>
    <x v="242"/>
    <x v="2"/>
    <x v="4"/>
    <x v="7"/>
    <s v="California"/>
    <n v="56262.47"/>
    <x v="1"/>
    <x v="2"/>
    <b v="0"/>
    <x v="1"/>
    <n v="0"/>
    <n v="56262.47"/>
    <n v="0"/>
    <n v="0.99582130942806335"/>
    <x v="1"/>
    <x v="196"/>
  </r>
  <r>
    <x v="243"/>
    <x v="243"/>
    <x v="2"/>
    <x v="4"/>
    <x v="0"/>
    <s v="New York"/>
    <n v="57164.39"/>
    <x v="1"/>
    <x v="0"/>
    <b v="0"/>
    <x v="1"/>
    <n v="0"/>
    <n v="57164.39"/>
    <n v="0"/>
    <n v="1.011784902128479"/>
    <x v="1"/>
    <x v="197"/>
  </r>
  <r>
    <x v="244"/>
    <x v="244"/>
    <x v="2"/>
    <x v="4"/>
    <x v="3"/>
    <s v="Illinois"/>
    <n v="51999.26"/>
    <x v="1"/>
    <x v="0"/>
    <b v="1"/>
    <x v="0"/>
    <n v="2862.85"/>
    <n v="54862.11"/>
    <n v="5.5055591175720571E-2"/>
    <n v="0.92036434202924822"/>
    <x v="1"/>
    <x v="198"/>
  </r>
  <r>
    <x v="245"/>
    <x v="245"/>
    <x v="2"/>
    <x v="4"/>
    <x v="1"/>
    <s v="Colorado"/>
    <n v="54163.75"/>
    <x v="0"/>
    <x v="0"/>
    <b v="0"/>
    <x v="1"/>
    <n v="0"/>
    <n v="54163.75"/>
    <n v="0"/>
    <n v="0.95867487596144052"/>
    <x v="1"/>
    <x v="199"/>
  </r>
  <r>
    <x v="246"/>
    <x v="246"/>
    <x v="2"/>
    <x v="4"/>
    <x v="8"/>
    <s v="Texas"/>
    <n v="53812.639999999999"/>
    <x v="0"/>
    <x v="0"/>
    <b v="0"/>
    <x v="1"/>
    <n v="0"/>
    <n v="53812.639999999999"/>
    <n v="0"/>
    <n v="0.95246038129113386"/>
    <x v="1"/>
    <x v="200"/>
  </r>
  <r>
    <x v="247"/>
    <x v="247"/>
    <x v="2"/>
    <x v="4"/>
    <x v="3"/>
    <s v="Illinois"/>
    <n v="53366.68"/>
    <x v="0"/>
    <x v="0"/>
    <b v="1"/>
    <x v="0"/>
    <n v="11009.53"/>
    <n v="64376.21"/>
    <n v="0.20629969861344197"/>
    <n v="0.94456708277166712"/>
    <x v="1"/>
    <x v="193"/>
  </r>
  <r>
    <x v="248"/>
    <x v="248"/>
    <x v="2"/>
    <x v="4"/>
    <x v="4"/>
    <s v="California"/>
    <n v="59413.64"/>
    <x v="0"/>
    <x v="0"/>
    <b v="1"/>
    <x v="0"/>
    <n v="2084.88"/>
    <n v="61498.52"/>
    <n v="3.5090931981275685E-2"/>
    <n v="1.0515956512873956"/>
    <x v="1"/>
    <x v="201"/>
  </r>
  <r>
    <x v="249"/>
    <x v="249"/>
    <x v="2"/>
    <x v="4"/>
    <x v="3"/>
    <s v="Illinois"/>
    <n v="56012.45"/>
    <x v="1"/>
    <x v="0"/>
    <b v="0"/>
    <x v="1"/>
    <n v="0"/>
    <n v="56012.45"/>
    <n v="0"/>
    <n v="0.99139606389968171"/>
    <x v="1"/>
    <x v="202"/>
  </r>
  <r>
    <x v="250"/>
    <x v="250"/>
    <x v="2"/>
    <x v="4"/>
    <x v="3"/>
    <s v="Illinois"/>
    <n v="51847.79"/>
    <x v="2"/>
    <x v="4"/>
    <b v="0"/>
    <x v="1"/>
    <n v="0"/>
    <n v="51847.79"/>
    <n v="0"/>
    <n v="0.91768338874477517"/>
    <x v="1"/>
    <x v="203"/>
  </r>
  <r>
    <x v="251"/>
    <x v="251"/>
    <x v="2"/>
    <x v="4"/>
    <x v="3"/>
    <s v="Illinois"/>
    <n v="57294.65"/>
    <x v="1"/>
    <x v="0"/>
    <b v="0"/>
    <x v="1"/>
    <n v="0"/>
    <n v="57294.65"/>
    <n v="0"/>
    <n v="1.0140904476149482"/>
    <x v="1"/>
    <x v="204"/>
  </r>
  <r>
    <x v="252"/>
    <x v="252"/>
    <x v="2"/>
    <x v="4"/>
    <x v="3"/>
    <s v="Illinois"/>
    <n v="60305.39"/>
    <x v="1"/>
    <x v="0"/>
    <b v="1"/>
    <x v="0"/>
    <n v="3100.32"/>
    <n v="63405.71"/>
    <n v="5.1410329988745618E-2"/>
    <n v="1.0673792394000838"/>
    <x v="1"/>
    <x v="205"/>
  </r>
  <r>
    <x v="253"/>
    <x v="253"/>
    <x v="2"/>
    <x v="4"/>
    <x v="3"/>
    <s v="Illinois"/>
    <n v="57581.16"/>
    <x v="0"/>
    <x v="0"/>
    <b v="0"/>
    <x v="1"/>
    <n v="0"/>
    <n v="57581.16"/>
    <n v="0"/>
    <n v="1.0191615503120788"/>
    <x v="1"/>
    <x v="158"/>
  </r>
  <r>
    <x v="254"/>
    <x v="254"/>
    <x v="2"/>
    <x v="4"/>
    <x v="3"/>
    <s v="Illinois"/>
    <n v="51201.58"/>
    <x v="0"/>
    <x v="2"/>
    <b v="0"/>
    <x v="1"/>
    <n v="0"/>
    <n v="51201.58"/>
    <n v="0"/>
    <n v="0.9062457521041245"/>
    <x v="1"/>
    <x v="206"/>
  </r>
  <r>
    <x v="255"/>
    <x v="255"/>
    <x v="2"/>
    <x v="4"/>
    <x v="3"/>
    <s v="Illinois"/>
    <n v="53789.41"/>
    <x v="0"/>
    <x v="0"/>
    <b v="1"/>
    <x v="0"/>
    <n v="5168.3999999999996"/>
    <n v="58957.810000000005"/>
    <n v="9.6085828046821836E-2"/>
    <n v="0.95204922036951045"/>
    <x v="1"/>
    <x v="200"/>
  </r>
  <r>
    <x v="256"/>
    <x v="256"/>
    <x v="2"/>
    <x v="4"/>
    <x v="3"/>
    <s v="Illinois"/>
    <n v="58167.28"/>
    <x v="1"/>
    <x v="0"/>
    <b v="0"/>
    <x v="1"/>
    <n v="0"/>
    <n v="58167.28"/>
    <n v="0"/>
    <n v="1.029535620022882"/>
    <x v="1"/>
    <x v="207"/>
  </r>
  <r>
    <x v="257"/>
    <x v="257"/>
    <x v="2"/>
    <x v="4"/>
    <x v="1"/>
    <s v="Colorado"/>
    <n v="53230.83"/>
    <x v="1"/>
    <x v="0"/>
    <b v="1"/>
    <x v="0"/>
    <n v="9822.65"/>
    <n v="63053.48"/>
    <n v="0.18452934136101201"/>
    <n v="0.94216259671042946"/>
    <x v="1"/>
    <x v="208"/>
  </r>
  <r>
    <x v="258"/>
    <x v="258"/>
    <x v="2"/>
    <x v="4"/>
    <x v="8"/>
    <s v="Texas"/>
    <n v="56109.55"/>
    <x v="1"/>
    <x v="0"/>
    <b v="1"/>
    <x v="0"/>
    <n v="9231.77"/>
    <n v="65341.320000000007"/>
    <n v="0.164531171609824"/>
    <n v="0.99311469177267531"/>
    <x v="1"/>
    <x v="209"/>
  </r>
  <r>
    <x v="259"/>
    <x v="259"/>
    <x v="2"/>
    <x v="4"/>
    <x v="8"/>
    <s v="Texas"/>
    <n v="56936.59"/>
    <x v="0"/>
    <x v="0"/>
    <b v="0"/>
    <x v="1"/>
    <n v="0"/>
    <n v="56936.59"/>
    <n v="0"/>
    <n v="1.0077529409599111"/>
    <x v="1"/>
    <x v="210"/>
  </r>
  <r>
    <x v="260"/>
    <x v="260"/>
    <x v="2"/>
    <x v="4"/>
    <x v="3"/>
    <s v="Illinois"/>
    <n v="52682.67"/>
    <x v="0"/>
    <x v="0"/>
    <b v="0"/>
    <x v="1"/>
    <n v="0"/>
    <n v="52682.67"/>
    <n v="0"/>
    <n v="0.93246040253061313"/>
    <x v="1"/>
    <x v="211"/>
  </r>
  <r>
    <x v="261"/>
    <x v="261"/>
    <x v="2"/>
    <x v="4"/>
    <x v="0"/>
    <s v="New York"/>
    <n v="54851.19"/>
    <x v="1"/>
    <x v="0"/>
    <b v="1"/>
    <x v="0"/>
    <n v="16194.15"/>
    <n v="71045.34"/>
    <n v="0.29523789729994915"/>
    <n v="0.97084226571438292"/>
    <x v="1"/>
    <x v="212"/>
  </r>
  <r>
    <x v="262"/>
    <x v="262"/>
    <x v="2"/>
    <x v="4"/>
    <x v="7"/>
    <s v="California"/>
    <n v="46896.83"/>
    <x v="0"/>
    <x v="0"/>
    <b v="0"/>
    <x v="1"/>
    <n v="0"/>
    <n v="46896.83"/>
    <n v="0"/>
    <n v="0.83005354472751169"/>
    <x v="2"/>
    <x v="213"/>
  </r>
  <r>
    <x v="263"/>
    <x v="263"/>
    <x v="2"/>
    <x v="4"/>
    <x v="4"/>
    <s v="California"/>
    <n v="52439.03"/>
    <x v="1"/>
    <x v="0"/>
    <b v="1"/>
    <x v="0"/>
    <n v="15050.02"/>
    <n v="67489.05"/>
    <n v="0.28700035069298574"/>
    <n v="0.92814808023425732"/>
    <x v="1"/>
    <x v="214"/>
  </r>
  <r>
    <x v="264"/>
    <x v="264"/>
    <x v="2"/>
    <x v="4"/>
    <x v="3"/>
    <s v="Illinois"/>
    <n v="54368.58"/>
    <x v="1"/>
    <x v="3"/>
    <b v="1"/>
    <x v="0"/>
    <n v="9100.0499999999993"/>
    <n v="63468.630000000005"/>
    <n v="0.1673770034089542"/>
    <n v="0.96230027809558338"/>
    <x v="1"/>
    <x v="215"/>
  </r>
  <r>
    <x v="265"/>
    <x v="265"/>
    <x v="2"/>
    <x v="4"/>
    <x v="0"/>
    <s v="New York"/>
    <n v="51880.54"/>
    <x v="1"/>
    <x v="0"/>
    <b v="1"/>
    <x v="0"/>
    <n v="7340.38"/>
    <n v="59220.92"/>
    <n v="0.14148619116146438"/>
    <n v="0.91826304953612981"/>
    <x v="1"/>
    <x v="148"/>
  </r>
  <r>
    <x v="266"/>
    <x v="266"/>
    <x v="2"/>
    <x v="4"/>
    <x v="1"/>
    <s v="Colorado"/>
    <n v="59081.03"/>
    <x v="0"/>
    <x v="0"/>
    <b v="0"/>
    <x v="1"/>
    <n v="0"/>
    <n v="59081.03"/>
    <n v="0"/>
    <n v="1.0457085985908314"/>
    <x v="1"/>
    <x v="216"/>
  </r>
  <r>
    <x v="267"/>
    <x v="267"/>
    <x v="2"/>
    <x v="4"/>
    <x v="0"/>
    <s v="New York"/>
    <n v="51424.65"/>
    <x v="0"/>
    <x v="0"/>
    <b v="0"/>
    <x v="1"/>
    <n v="0"/>
    <n v="51424.65"/>
    <n v="0"/>
    <n v="0.91019399432481118"/>
    <x v="1"/>
    <x v="217"/>
  </r>
  <r>
    <x v="268"/>
    <x v="268"/>
    <x v="2"/>
    <x v="4"/>
    <x v="5"/>
    <s v="California"/>
    <n v="53899.89"/>
    <x v="0"/>
    <x v="1"/>
    <b v="0"/>
    <x v="1"/>
    <n v="0"/>
    <n v="53899.89"/>
    <n v="0"/>
    <n v="0.95400466843756726"/>
    <x v="1"/>
    <x v="218"/>
  </r>
  <r>
    <x v="269"/>
    <x v="269"/>
    <x v="2"/>
    <x v="4"/>
    <x v="8"/>
    <s v="Texas"/>
    <n v="55326.85"/>
    <x v="0"/>
    <x v="0"/>
    <b v="0"/>
    <x v="1"/>
    <n v="0"/>
    <n v="55326.85"/>
    <n v="0"/>
    <n v="0.97926124134845205"/>
    <x v="1"/>
    <x v="219"/>
  </r>
  <r>
    <x v="270"/>
    <x v="270"/>
    <x v="2"/>
    <x v="4"/>
    <x v="3"/>
    <s v="Illinois"/>
    <n v="58603.18"/>
    <x v="0"/>
    <x v="0"/>
    <b v="0"/>
    <x v="1"/>
    <n v="0"/>
    <n v="58603.18"/>
    <n v="0"/>
    <n v="1.0372508609068976"/>
    <x v="1"/>
    <x v="220"/>
  </r>
  <r>
    <x v="271"/>
    <x v="271"/>
    <x v="2"/>
    <x v="4"/>
    <x v="1"/>
    <s v="Colorado"/>
    <n v="51410.34"/>
    <x v="1"/>
    <x v="2"/>
    <b v="1"/>
    <x v="0"/>
    <n v="7012.91"/>
    <n v="58423.25"/>
    <n v="0.13641049640986619"/>
    <n v="0.90994071353322981"/>
    <x v="1"/>
    <x v="221"/>
  </r>
  <r>
    <x v="272"/>
    <x v="272"/>
    <x v="2"/>
    <x v="4"/>
    <x v="3"/>
    <s v="Illinois"/>
    <n v="57907.91"/>
    <x v="1"/>
    <x v="0"/>
    <b v="0"/>
    <x v="1"/>
    <n v="0"/>
    <n v="57907.91"/>
    <n v="0"/>
    <n v="1.0249448835510144"/>
    <x v="1"/>
    <x v="222"/>
  </r>
  <r>
    <x v="273"/>
    <x v="273"/>
    <x v="2"/>
    <x v="4"/>
    <x v="3"/>
    <s v="Illinois"/>
    <n v="55025.58"/>
    <x v="0"/>
    <x v="0"/>
    <b v="0"/>
    <x v="1"/>
    <n v="0"/>
    <n v="55025.58"/>
    <n v="0"/>
    <n v="0.97392889305497354"/>
    <x v="1"/>
    <x v="223"/>
  </r>
  <r>
    <x v="274"/>
    <x v="274"/>
    <x v="2"/>
    <x v="4"/>
    <x v="6"/>
    <s v="Washington"/>
    <n v="52546.23"/>
    <x v="0"/>
    <x v="0"/>
    <b v="0"/>
    <x v="1"/>
    <n v="0"/>
    <n v="52546.23"/>
    <n v="0"/>
    <n v="0.93004547372534818"/>
    <x v="1"/>
    <x v="224"/>
  </r>
  <r>
    <x v="275"/>
    <x v="275"/>
    <x v="2"/>
    <x v="4"/>
    <x v="3"/>
    <s v="Illinois"/>
    <n v="56155.26"/>
    <x v="0"/>
    <x v="1"/>
    <b v="1"/>
    <x v="0"/>
    <n v="15705.91"/>
    <n v="71861.17"/>
    <n v="0.27968724568277309"/>
    <n v="0.99392373894131114"/>
    <x v="1"/>
    <x v="225"/>
  </r>
  <r>
    <x v="276"/>
    <x v="276"/>
    <x v="2"/>
    <x v="4"/>
    <x v="3"/>
    <s v="Illinois"/>
    <n v="55497.65"/>
    <x v="0"/>
    <x v="0"/>
    <b v="0"/>
    <x v="1"/>
    <n v="0"/>
    <n v="55497.65"/>
    <n v="0"/>
    <n v="0.98228432724657055"/>
    <x v="1"/>
    <x v="226"/>
  </r>
  <r>
    <x v="277"/>
    <x v="277"/>
    <x v="2"/>
    <x v="4"/>
    <x v="3"/>
    <s v="Illinois"/>
    <n v="53499.46"/>
    <x v="1"/>
    <x v="2"/>
    <b v="1"/>
    <x v="0"/>
    <n v="1989.38"/>
    <n v="55488.84"/>
    <n v="3.7185048222916642E-2"/>
    <n v="0.94691723116482973"/>
    <x v="1"/>
    <x v="227"/>
  </r>
  <r>
    <x v="278"/>
    <x v="278"/>
    <x v="2"/>
    <x v="4"/>
    <x v="3"/>
    <s v="Illinois"/>
    <n v="55174.51"/>
    <x v="0"/>
    <x v="4"/>
    <b v="0"/>
    <x v="1"/>
    <n v="0"/>
    <n v="55174.51"/>
    <n v="0"/>
    <n v="0.97656488944143005"/>
    <x v="1"/>
    <x v="228"/>
  </r>
  <r>
    <x v="279"/>
    <x v="279"/>
    <x v="2"/>
    <x v="4"/>
    <x v="2"/>
    <s v="California"/>
    <n v="54036.72"/>
    <x v="0"/>
    <x v="0"/>
    <b v="0"/>
    <x v="1"/>
    <n v="0"/>
    <n v="54036.72"/>
    <n v="0"/>
    <n v="0.95642650007363028"/>
    <x v="1"/>
    <x v="229"/>
  </r>
  <r>
    <x v="280"/>
    <x v="280"/>
    <x v="2"/>
    <x v="4"/>
    <x v="3"/>
    <s v="Illinois"/>
    <n v="55283.79"/>
    <x v="0"/>
    <x v="0"/>
    <b v="1"/>
    <x v="0"/>
    <n v="1243.6099999999999"/>
    <n v="56527.4"/>
    <n v="2.2495020692322287E-2"/>
    <n v="0.97849909803010915"/>
    <x v="1"/>
    <x v="230"/>
  </r>
  <r>
    <x v="281"/>
    <x v="281"/>
    <x v="2"/>
    <x v="4"/>
    <x v="3"/>
    <s v="Illinois"/>
    <n v="56655.33"/>
    <x v="1"/>
    <x v="0"/>
    <b v="0"/>
    <x v="1"/>
    <n v="0"/>
    <n v="56655.33"/>
    <n v="0"/>
    <n v="1.0027747609850588"/>
    <x v="1"/>
    <x v="231"/>
  </r>
  <r>
    <x v="282"/>
    <x v="282"/>
    <x v="2"/>
    <x v="4"/>
    <x v="3"/>
    <s v="Illinois"/>
    <n v="58965.04"/>
    <x v="1"/>
    <x v="0"/>
    <b v="1"/>
    <x v="0"/>
    <n v="16115.34"/>
    <n v="75080.38"/>
    <n v="0.27330329971793454"/>
    <n v="1.0436556259132976"/>
    <x v="1"/>
    <x v="232"/>
  </r>
  <r>
    <x v="283"/>
    <x v="283"/>
    <x v="2"/>
    <x v="4"/>
    <x v="3"/>
    <s v="Illinois"/>
    <n v="51905.46"/>
    <x v="0"/>
    <x v="0"/>
    <b v="0"/>
    <x v="1"/>
    <n v="0"/>
    <n v="51905.46"/>
    <n v="0"/>
    <n v="0.91870412272454383"/>
    <x v="1"/>
    <x v="233"/>
  </r>
  <r>
    <x v="284"/>
    <x v="284"/>
    <x v="2"/>
    <x v="4"/>
    <x v="3"/>
    <s v="Illinois"/>
    <n v="60332.58"/>
    <x v="1"/>
    <x v="1"/>
    <b v="0"/>
    <x v="1"/>
    <n v="0"/>
    <n v="60332.58"/>
    <n v="0"/>
    <n v="1.0678604906036544"/>
    <x v="1"/>
    <x v="205"/>
  </r>
  <r>
    <x v="285"/>
    <x v="285"/>
    <x v="2"/>
    <x v="4"/>
    <x v="3"/>
    <s v="Illinois"/>
    <n v="50119.78"/>
    <x v="1"/>
    <x v="2"/>
    <b v="1"/>
    <x v="0"/>
    <n v="10065.780000000001"/>
    <n v="60185.56"/>
    <n v="0.20083448091751402"/>
    <n v="0.88709836144496423"/>
    <x v="2"/>
    <x v="234"/>
  </r>
  <r>
    <x v="286"/>
    <x v="286"/>
    <x v="2"/>
    <x v="4"/>
    <x v="3"/>
    <s v="Illinois"/>
    <n v="54620.54"/>
    <x v="1"/>
    <x v="2"/>
    <b v="1"/>
    <x v="0"/>
    <n v="3486.74"/>
    <n v="58107.28"/>
    <n v="6.3835692580117287E-2"/>
    <n v="0.96675986078229259"/>
    <x v="1"/>
    <x v="235"/>
  </r>
  <r>
    <x v="287"/>
    <x v="287"/>
    <x v="2"/>
    <x v="4"/>
    <x v="8"/>
    <s v="Texas"/>
    <n v="56470.79"/>
    <x v="0"/>
    <x v="0"/>
    <b v="0"/>
    <x v="1"/>
    <n v="0"/>
    <n v="56470.79"/>
    <n v="0"/>
    <n v="0.99950848304806361"/>
    <x v="1"/>
    <x v="236"/>
  </r>
  <r>
    <x v="288"/>
    <x v="288"/>
    <x v="2"/>
    <x v="4"/>
    <x v="3"/>
    <s v="Illinois"/>
    <n v="55702.48"/>
    <x v="1"/>
    <x v="3"/>
    <b v="1"/>
    <x v="0"/>
    <n v="5475.75"/>
    <n v="61178.23"/>
    <n v="9.8303522572065011E-2"/>
    <n v="0.98590972938071353"/>
    <x v="1"/>
    <x v="237"/>
  </r>
  <r>
    <x v="289"/>
    <x v="289"/>
    <x v="2"/>
    <x v="4"/>
    <x v="3"/>
    <s v="Illinois"/>
    <n v="53443.25"/>
    <x v="1"/>
    <x v="4"/>
    <b v="1"/>
    <x v="0"/>
    <n v="18717.580000000002"/>
    <n v="72160.83"/>
    <n v="0.3502328170536036"/>
    <n v="0.94592233855163743"/>
    <x v="1"/>
    <x v="238"/>
  </r>
  <r>
    <x v="290"/>
    <x v="290"/>
    <x v="2"/>
    <x v="4"/>
    <x v="1"/>
    <s v="Colorado"/>
    <n v="54479.69"/>
    <x v="1"/>
    <x v="3"/>
    <b v="1"/>
    <x v="0"/>
    <n v="17330.560000000001"/>
    <n v="71810.25"/>
    <n v="0.31811047382978869"/>
    <n v="0.96426687689031376"/>
    <x v="1"/>
    <x v="239"/>
  </r>
  <r>
    <x v="291"/>
    <x v="291"/>
    <x v="2"/>
    <x v="4"/>
    <x v="2"/>
    <s v="California"/>
    <n v="53767.5"/>
    <x v="1"/>
    <x v="0"/>
    <b v="0"/>
    <x v="1"/>
    <n v="0"/>
    <n v="53767.5"/>
    <n v="0"/>
    <n v="0.9516614228752025"/>
    <x v="1"/>
    <x v="173"/>
  </r>
  <r>
    <x v="292"/>
    <x v="292"/>
    <x v="2"/>
    <x v="4"/>
    <x v="6"/>
    <s v="Washington"/>
    <n v="53526.59"/>
    <x v="1"/>
    <x v="2"/>
    <b v="0"/>
    <x v="1"/>
    <n v="0"/>
    <n v="53526.59"/>
    <n v="0"/>
    <n v="0.94739742039443131"/>
    <x v="1"/>
    <x v="240"/>
  </r>
  <r>
    <x v="293"/>
    <x v="293"/>
    <x v="2"/>
    <x v="4"/>
    <x v="3"/>
    <s v="Illinois"/>
    <n v="57124.01"/>
    <x v="0"/>
    <x v="0"/>
    <b v="1"/>
    <x v="0"/>
    <n v="14485.92"/>
    <n v="71609.930000000008"/>
    <n v="0.25358723941123879"/>
    <n v="1.0110701936474134"/>
    <x v="1"/>
    <x v="241"/>
  </r>
  <r>
    <x v="294"/>
    <x v="294"/>
    <x v="2"/>
    <x v="4"/>
    <x v="7"/>
    <s v="California"/>
    <n v="55892.54"/>
    <x v="1"/>
    <x v="0"/>
    <b v="1"/>
    <x v="0"/>
    <n v="10162.280000000001"/>
    <n v="66054.820000000007"/>
    <n v="0.18181818181818182"/>
    <n v="0.98927370892284694"/>
    <x v="1"/>
    <x v="155"/>
  </r>
  <r>
    <x v="295"/>
    <x v="295"/>
    <x v="2"/>
    <x v="4"/>
    <x v="3"/>
    <s v="Illinois"/>
    <n v="53267.73"/>
    <x v="1"/>
    <x v="0"/>
    <b v="1"/>
    <x v="0"/>
    <n v="10886.15"/>
    <n v="64153.880000000005"/>
    <n v="0.20436669630937904"/>
    <n v="0.94281571070129944"/>
    <x v="1"/>
    <x v="242"/>
  </r>
  <r>
    <x v="296"/>
    <x v="296"/>
    <x v="2"/>
    <x v="4"/>
    <x v="3"/>
    <s v="Illinois"/>
    <n v="57249"/>
    <x v="1"/>
    <x v="2"/>
    <b v="1"/>
    <x v="0"/>
    <n v="19529.650000000001"/>
    <n v="76778.649999999994"/>
    <n v="0.34113521633565652"/>
    <n v="1.0132824624202812"/>
    <x v="1"/>
    <x v="243"/>
  </r>
  <r>
    <x v="297"/>
    <x v="297"/>
    <x v="2"/>
    <x v="4"/>
    <x v="3"/>
    <s v="Illinois"/>
    <n v="55768.25"/>
    <x v="0"/>
    <x v="2"/>
    <b v="0"/>
    <x v="1"/>
    <n v="0"/>
    <n v="55768.25"/>
    <n v="0"/>
    <n v="0.98707382984628289"/>
    <x v="1"/>
    <x v="244"/>
  </r>
  <r>
    <x v="298"/>
    <x v="298"/>
    <x v="2"/>
    <x v="4"/>
    <x v="3"/>
    <s v="Illinois"/>
    <n v="57032.160000000003"/>
    <x v="1"/>
    <x v="0"/>
    <b v="0"/>
    <x v="1"/>
    <n v="0"/>
    <n v="57032.160000000003"/>
    <n v="0"/>
    <n v="1.009444488496698"/>
    <x v="1"/>
    <x v="245"/>
  </r>
  <r>
    <x v="299"/>
    <x v="299"/>
    <x v="2"/>
    <x v="4"/>
    <x v="0"/>
    <s v="New York"/>
    <n v="56574.07"/>
    <x v="1"/>
    <x v="0"/>
    <b v="1"/>
    <x v="0"/>
    <n v="19349.64"/>
    <n v="75923.709999999992"/>
    <n v="0.34202312119315437"/>
    <n v="1.0013364942398533"/>
    <x v="1"/>
    <x v="190"/>
  </r>
  <r>
    <x v="300"/>
    <x v="300"/>
    <x v="2"/>
    <x v="4"/>
    <x v="3"/>
    <s v="Illinois"/>
    <n v="52927.51"/>
    <x v="0"/>
    <x v="0"/>
    <b v="0"/>
    <x v="1"/>
    <n v="0"/>
    <n v="52927.51"/>
    <n v="0"/>
    <n v="0.93679396430634698"/>
    <x v="1"/>
    <x v="246"/>
  </r>
  <r>
    <x v="301"/>
    <x v="301"/>
    <x v="2"/>
    <x v="4"/>
    <x v="5"/>
    <s v="California"/>
    <n v="53599.55"/>
    <x v="1"/>
    <x v="0"/>
    <b v="0"/>
    <x v="1"/>
    <n v="0"/>
    <n v="53599.55"/>
    <n v="0"/>
    <n v="0.94868878074060659"/>
    <x v="1"/>
    <x v="247"/>
  </r>
  <r>
    <x v="302"/>
    <x v="302"/>
    <x v="2"/>
    <x v="4"/>
    <x v="6"/>
    <s v="Washington"/>
    <n v="56868.23"/>
    <x v="1"/>
    <x v="0"/>
    <b v="0"/>
    <x v="1"/>
    <n v="0"/>
    <n v="56868.23"/>
    <n v="0"/>
    <n v="1.0065429986180179"/>
    <x v="1"/>
    <x v="248"/>
  </r>
  <r>
    <x v="303"/>
    <x v="303"/>
    <x v="2"/>
    <x v="4"/>
    <x v="3"/>
    <s v="Illinois"/>
    <n v="56525.93"/>
    <x v="1"/>
    <x v="0"/>
    <b v="0"/>
    <x v="1"/>
    <n v="0"/>
    <n v="56525.93"/>
    <n v="0"/>
    <n v="1.0004844371254773"/>
    <x v="1"/>
    <x v="249"/>
  </r>
  <r>
    <x v="304"/>
    <x v="304"/>
    <x v="2"/>
    <x v="4"/>
    <x v="1"/>
    <s v="Colorado"/>
    <n v="54947.75"/>
    <x v="0"/>
    <x v="3"/>
    <b v="0"/>
    <x v="1"/>
    <n v="0"/>
    <n v="54947.75"/>
    <n v="0"/>
    <n v="0.97255133582165643"/>
    <x v="1"/>
    <x v="250"/>
  </r>
  <r>
    <x v="305"/>
    <x v="305"/>
    <x v="2"/>
    <x v="4"/>
    <x v="2"/>
    <s v="California"/>
    <n v="55293.32"/>
    <x v="0"/>
    <x v="0"/>
    <b v="1"/>
    <x v="0"/>
    <n v="5090.1099999999997"/>
    <n v="60383.43"/>
    <n v="9.2056508815169705E-2"/>
    <n v="0.97866777489550183"/>
    <x v="1"/>
    <x v="251"/>
  </r>
  <r>
    <x v="306"/>
    <x v="306"/>
    <x v="2"/>
    <x v="4"/>
    <x v="0"/>
    <s v="New York"/>
    <n v="58194.16"/>
    <x v="1"/>
    <x v="0"/>
    <b v="1"/>
    <x v="0"/>
    <n v="16410.990000000002"/>
    <n v="74605.150000000009"/>
    <n v="0.28200407051154275"/>
    <n v="1.0300113843609466"/>
    <x v="1"/>
    <x v="252"/>
  </r>
  <r>
    <x v="307"/>
    <x v="307"/>
    <x v="2"/>
    <x v="4"/>
    <x v="7"/>
    <s v="California"/>
    <n v="53521.07"/>
    <x v="0"/>
    <x v="0"/>
    <b v="1"/>
    <x v="0"/>
    <n v="4747.6099999999997"/>
    <n v="58268.68"/>
    <n v="8.8705438811294307E-2"/>
    <n v="0.94729971878929309"/>
    <x v="1"/>
    <x v="253"/>
  </r>
  <r>
    <x v="308"/>
    <x v="308"/>
    <x v="2"/>
    <x v="4"/>
    <x v="3"/>
    <s v="Illinois"/>
    <n v="56367.74"/>
    <x v="1"/>
    <x v="1"/>
    <b v="1"/>
    <x v="0"/>
    <n v="5057.21"/>
    <n v="61424.95"/>
    <n v="8.9718161487403969E-2"/>
    <n v="0.99768454275648799"/>
    <x v="1"/>
    <x v="254"/>
  </r>
  <r>
    <x v="309"/>
    <x v="309"/>
    <x v="2"/>
    <x v="4"/>
    <x v="5"/>
    <s v="California"/>
    <n v="54494.52"/>
    <x v="1"/>
    <x v="2"/>
    <b v="0"/>
    <x v="1"/>
    <n v="0"/>
    <n v="54494.52"/>
    <n v="0"/>
    <n v="0.96452936145629198"/>
    <x v="1"/>
    <x v="255"/>
  </r>
  <r>
    <x v="310"/>
    <x v="310"/>
    <x v="2"/>
    <x v="4"/>
    <x v="3"/>
    <s v="Illinois"/>
    <n v="54455.8"/>
    <x v="1"/>
    <x v="2"/>
    <b v="0"/>
    <x v="1"/>
    <n v="0"/>
    <n v="54455.8"/>
    <n v="0"/>
    <n v="0.9638440342550324"/>
    <x v="1"/>
    <x v="256"/>
  </r>
  <r>
    <x v="311"/>
    <x v="311"/>
    <x v="2"/>
    <x v="4"/>
    <x v="7"/>
    <s v="California"/>
    <n v="57746.94"/>
    <x v="0"/>
    <x v="0"/>
    <b v="0"/>
    <x v="1"/>
    <n v="0"/>
    <n v="57746.94"/>
    <n v="0"/>
    <n v="1.0220957843881331"/>
    <x v="1"/>
    <x v="180"/>
  </r>
  <r>
    <x v="312"/>
    <x v="312"/>
    <x v="2"/>
    <x v="4"/>
    <x v="3"/>
    <s v="Illinois"/>
    <n v="57063.54"/>
    <x v="1"/>
    <x v="0"/>
    <b v="0"/>
    <x v="1"/>
    <n v="0"/>
    <n v="57063.54"/>
    <n v="0"/>
    <n v="1.0099999008824296"/>
    <x v="1"/>
    <x v="257"/>
  </r>
  <r>
    <x v="313"/>
    <x v="313"/>
    <x v="2"/>
    <x v="4"/>
    <x v="3"/>
    <s v="Illinois"/>
    <n v="57033.77"/>
    <x v="0"/>
    <x v="0"/>
    <b v="0"/>
    <x v="1"/>
    <n v="0"/>
    <n v="57033.77"/>
    <n v="0"/>
    <n v="1.0094729847981967"/>
    <x v="1"/>
    <x v="258"/>
  </r>
  <r>
    <x v="314"/>
    <x v="314"/>
    <x v="2"/>
    <x v="4"/>
    <x v="3"/>
    <s v="Illinois"/>
    <n v="58263.7"/>
    <x v="0"/>
    <x v="2"/>
    <b v="0"/>
    <x v="1"/>
    <n v="0"/>
    <n v="58263.7"/>
    <n v="0"/>
    <n v="1.0312422121908948"/>
    <x v="1"/>
    <x v="259"/>
  </r>
  <r>
    <x v="315"/>
    <x v="315"/>
    <x v="2"/>
    <x v="4"/>
    <x v="1"/>
    <s v="Colorado"/>
    <n v="55052.51"/>
    <x v="0"/>
    <x v="1"/>
    <b v="1"/>
    <x v="0"/>
    <n v="13845.77"/>
    <n v="68898.28"/>
    <n v="0.25150115771288173"/>
    <n v="0.97440554237134547"/>
    <x v="1"/>
    <x v="260"/>
  </r>
  <r>
    <x v="316"/>
    <x v="316"/>
    <x v="2"/>
    <x v="4"/>
    <x v="2"/>
    <s v="California"/>
    <n v="56704.88"/>
    <x v="0"/>
    <x v="2"/>
    <b v="1"/>
    <x v="0"/>
    <n v="8695.02"/>
    <n v="65399.899999999994"/>
    <n v="0.15333812539590949"/>
    <n v="1.0036517744877038"/>
    <x v="1"/>
    <x v="261"/>
  </r>
  <r>
    <x v="317"/>
    <x v="317"/>
    <x v="2"/>
    <x v="4"/>
    <x v="3"/>
    <s v="Illinois"/>
    <n v="54224.33"/>
    <x v="2"/>
    <x v="1"/>
    <b v="0"/>
    <x v="1"/>
    <n v="0"/>
    <n v="54224.33"/>
    <n v="0"/>
    <n v="0.95974711567870052"/>
    <x v="1"/>
    <x v="169"/>
  </r>
  <r>
    <x v="318"/>
    <x v="318"/>
    <x v="2"/>
    <x v="4"/>
    <x v="8"/>
    <s v="Texas"/>
    <n v="55810.42"/>
    <x v="2"/>
    <x v="2"/>
    <b v="1"/>
    <x v="0"/>
    <n v="18699.34"/>
    <n v="74509.759999999995"/>
    <n v="0.33505105319042572"/>
    <n v="0.98782022055075391"/>
    <x v="1"/>
    <x v="262"/>
  </r>
  <r>
    <x v="319"/>
    <x v="319"/>
    <x v="2"/>
    <x v="4"/>
    <x v="2"/>
    <s v="California"/>
    <n v="54674.64"/>
    <x v="0"/>
    <x v="0"/>
    <b v="0"/>
    <x v="1"/>
    <n v="0"/>
    <n v="54674.64"/>
    <n v="0"/>
    <n v="0.96771740731091205"/>
    <x v="1"/>
    <x v="263"/>
  </r>
  <r>
    <x v="320"/>
    <x v="320"/>
    <x v="2"/>
    <x v="4"/>
    <x v="3"/>
    <s v="Illinois"/>
    <n v="55242.49"/>
    <x v="1"/>
    <x v="1"/>
    <b v="1"/>
    <x v="0"/>
    <n v="2691.18"/>
    <n v="57933.67"/>
    <n v="4.8715762088204204E-2"/>
    <n v="0.97776810594818697"/>
    <x v="1"/>
    <x v="264"/>
  </r>
  <r>
    <x v="321"/>
    <x v="321"/>
    <x v="2"/>
    <x v="4"/>
    <x v="3"/>
    <s v="Illinois"/>
    <n v="56487.89"/>
    <x v="0"/>
    <x v="0"/>
    <b v="0"/>
    <x v="1"/>
    <n v="0"/>
    <n v="56487.89"/>
    <n v="0"/>
    <n v="0.99981114562919837"/>
    <x v="1"/>
    <x v="265"/>
  </r>
  <r>
    <x v="322"/>
    <x v="322"/>
    <x v="2"/>
    <x v="4"/>
    <x v="0"/>
    <s v="New York"/>
    <n v="52954.45"/>
    <x v="1"/>
    <x v="0"/>
    <b v="0"/>
    <x v="1"/>
    <n v="0"/>
    <n v="52954.45"/>
    <n v="0"/>
    <n v="0.93727079061838037"/>
    <x v="1"/>
    <x v="266"/>
  </r>
  <r>
    <x v="323"/>
    <x v="323"/>
    <x v="2"/>
    <x v="4"/>
    <x v="3"/>
    <s v="Illinois"/>
    <n v="60230.97"/>
    <x v="1"/>
    <x v="0"/>
    <b v="1"/>
    <x v="0"/>
    <n v="10718.99"/>
    <n v="70949.960000000006"/>
    <n v="0.17796475799742226"/>
    <n v="1.0660620376873322"/>
    <x v="1"/>
    <x v="267"/>
  </r>
  <r>
    <x v="324"/>
    <x v="324"/>
    <x v="2"/>
    <x v="4"/>
    <x v="1"/>
    <s v="Colorado"/>
    <n v="52484.959999999999"/>
    <x v="1"/>
    <x v="0"/>
    <b v="0"/>
    <x v="1"/>
    <n v="0"/>
    <n v="52484.959999999999"/>
    <n v="0"/>
    <n v="0.92896102130744573"/>
    <x v="1"/>
    <x v="268"/>
  </r>
  <r>
    <x v="325"/>
    <x v="325"/>
    <x v="2"/>
    <x v="4"/>
    <x v="5"/>
    <s v="California"/>
    <n v="51964.53"/>
    <x v="0"/>
    <x v="0"/>
    <b v="1"/>
    <x v="0"/>
    <n v="18451.91"/>
    <n v="70416.44"/>
    <n v="0.35508663313225386"/>
    <n v="0.91974963609692006"/>
    <x v="1"/>
    <x v="269"/>
  </r>
  <r>
    <x v="326"/>
    <x v="326"/>
    <x v="2"/>
    <x v="4"/>
    <x v="3"/>
    <s v="Illinois"/>
    <n v="57895.28"/>
    <x v="1"/>
    <x v="0"/>
    <b v="0"/>
    <x v="1"/>
    <n v="0"/>
    <n v="57895.28"/>
    <n v="0"/>
    <n v="1.0247213380305622"/>
    <x v="1"/>
    <x v="270"/>
  </r>
  <r>
    <x v="327"/>
    <x v="327"/>
    <x v="2"/>
    <x v="4"/>
    <x v="3"/>
    <s v="Illinois"/>
    <n v="56979.16"/>
    <x v="0"/>
    <x v="0"/>
    <b v="0"/>
    <x v="1"/>
    <n v="0"/>
    <n v="56979.16"/>
    <n v="0"/>
    <n v="1.0085064114908417"/>
    <x v="1"/>
    <x v="271"/>
  </r>
  <r>
    <x v="328"/>
    <x v="328"/>
    <x v="2"/>
    <x v="4"/>
    <x v="8"/>
    <s v="Texas"/>
    <n v="56560.3"/>
    <x v="2"/>
    <x v="0"/>
    <b v="0"/>
    <x v="1"/>
    <n v="0"/>
    <n v="56560.3"/>
    <n v="0"/>
    <n v="1.0010927712139921"/>
    <x v="1"/>
    <x v="272"/>
  </r>
  <r>
    <x v="329"/>
    <x v="329"/>
    <x v="2"/>
    <x v="4"/>
    <x v="2"/>
    <s v="California"/>
    <n v="56570.86"/>
    <x v="0"/>
    <x v="0"/>
    <b v="0"/>
    <x v="1"/>
    <n v="0"/>
    <n v="56570.86"/>
    <n v="0"/>
    <n v="1.0012796786325173"/>
    <x v="1"/>
    <x v="272"/>
  </r>
  <r>
    <x v="330"/>
    <x v="330"/>
    <x v="2"/>
    <x v="4"/>
    <x v="5"/>
    <s v="California"/>
    <n v="54969.38"/>
    <x v="1"/>
    <x v="0"/>
    <b v="1"/>
    <x v="0"/>
    <n v="18178.16"/>
    <n v="73147.539999999994"/>
    <n v="0.33069610754205342"/>
    <n v="0.97293417743744259"/>
    <x v="1"/>
    <x v="273"/>
  </r>
  <r>
    <x v="331"/>
    <x v="331"/>
    <x v="2"/>
    <x v="4"/>
    <x v="3"/>
    <s v="Illinois"/>
    <n v="52756.86"/>
    <x v="1"/>
    <x v="0"/>
    <b v="0"/>
    <x v="1"/>
    <n v="0"/>
    <n v="52756.86"/>
    <n v="0"/>
    <n v="0.93377353334315072"/>
    <x v="1"/>
    <x v="274"/>
  </r>
  <r>
    <x v="332"/>
    <x v="332"/>
    <x v="2"/>
    <x v="4"/>
    <x v="3"/>
    <s v="Illinois"/>
    <n v="55189.51"/>
    <x v="1"/>
    <x v="0"/>
    <b v="0"/>
    <x v="1"/>
    <n v="0"/>
    <n v="55189.51"/>
    <n v="0"/>
    <n v="0.97683038293365365"/>
    <x v="1"/>
    <x v="275"/>
  </r>
  <r>
    <x v="333"/>
    <x v="333"/>
    <x v="2"/>
    <x v="4"/>
    <x v="2"/>
    <s v="California"/>
    <n v="53307.1"/>
    <x v="0"/>
    <x v="2"/>
    <b v="0"/>
    <x v="1"/>
    <n v="0"/>
    <n v="53307.1"/>
    <n v="0"/>
    <n v="0.94351254262055528"/>
    <x v="1"/>
    <x v="242"/>
  </r>
  <r>
    <x v="334"/>
    <x v="334"/>
    <x v="2"/>
    <x v="4"/>
    <x v="0"/>
    <s v="New York"/>
    <n v="57437.8"/>
    <x v="1"/>
    <x v="2"/>
    <b v="1"/>
    <x v="0"/>
    <n v="3974.06"/>
    <n v="61411.86"/>
    <n v="6.9188931330935372E-2"/>
    <n v="1.0166241405090679"/>
    <x v="1"/>
    <x v="276"/>
  </r>
  <r>
    <x v="335"/>
    <x v="335"/>
    <x v="2"/>
    <x v="4"/>
    <x v="2"/>
    <s v="California"/>
    <n v="54632.36"/>
    <x v="0"/>
    <x v="1"/>
    <b v="0"/>
    <x v="1"/>
    <n v="0"/>
    <n v="54632.36"/>
    <n v="0"/>
    <n v="0.96696906965416474"/>
    <x v="1"/>
    <x v="277"/>
  </r>
  <r>
    <x v="336"/>
    <x v="336"/>
    <x v="2"/>
    <x v="4"/>
    <x v="3"/>
    <s v="Illinois"/>
    <n v="52936.26"/>
    <x v="1"/>
    <x v="2"/>
    <b v="0"/>
    <x v="1"/>
    <n v="0"/>
    <n v="52936.26"/>
    <n v="0"/>
    <n v="0.93694883551014407"/>
    <x v="1"/>
    <x v="278"/>
  </r>
  <r>
    <x v="337"/>
    <x v="337"/>
    <x v="2"/>
    <x v="4"/>
    <x v="3"/>
    <s v="Illinois"/>
    <n v="54196.54"/>
    <x v="0"/>
    <x v="0"/>
    <b v="1"/>
    <x v="0"/>
    <n v="7966.12"/>
    <n v="62162.66"/>
    <n v="0.14698576698807708"/>
    <n v="0.9592552447354411"/>
    <x v="1"/>
    <x v="279"/>
  </r>
  <r>
    <x v="338"/>
    <x v="338"/>
    <x v="2"/>
    <x v="4"/>
    <x v="5"/>
    <s v="California"/>
    <n v="56032.33"/>
    <x v="0"/>
    <x v="2"/>
    <b v="0"/>
    <x v="1"/>
    <n v="0"/>
    <n v="56032.33"/>
    <n v="0"/>
    <n v="0.99174793127470862"/>
    <x v="1"/>
    <x v="280"/>
  </r>
  <r>
    <x v="339"/>
    <x v="339"/>
    <x v="2"/>
    <x v="4"/>
    <x v="8"/>
    <s v="Texas"/>
    <n v="53590.69"/>
    <x v="1"/>
    <x v="0"/>
    <b v="1"/>
    <x v="0"/>
    <n v="12763.31"/>
    <n v="66354"/>
    <n v="0.23816282268431324"/>
    <n v="0.94853196258453321"/>
    <x v="1"/>
    <x v="281"/>
  </r>
  <r>
    <x v="340"/>
    <x v="340"/>
    <x v="2"/>
    <x v="4"/>
    <x v="3"/>
    <s v="Illinois"/>
    <n v="52944.45"/>
    <x v="0"/>
    <x v="0"/>
    <b v="0"/>
    <x v="1"/>
    <n v="0"/>
    <n v="52944.45"/>
    <n v="0"/>
    <n v="0.93709379495689804"/>
    <x v="1"/>
    <x v="266"/>
  </r>
  <r>
    <x v="341"/>
    <x v="341"/>
    <x v="2"/>
    <x v="4"/>
    <x v="3"/>
    <s v="Illinois"/>
    <n v="55609.22"/>
    <x v="0"/>
    <x v="3"/>
    <b v="0"/>
    <x v="1"/>
    <n v="0"/>
    <n v="55609.22"/>
    <n v="0"/>
    <n v="0.98425906784172912"/>
    <x v="1"/>
    <x v="282"/>
  </r>
  <r>
    <x v="342"/>
    <x v="342"/>
    <x v="2"/>
    <x v="4"/>
    <x v="7"/>
    <s v="California"/>
    <n v="55612.42"/>
    <x v="0"/>
    <x v="0"/>
    <b v="0"/>
    <x v="1"/>
    <n v="0"/>
    <n v="55612.42"/>
    <n v="0"/>
    <n v="0.98431570645340338"/>
    <x v="1"/>
    <x v="283"/>
  </r>
  <r>
    <x v="343"/>
    <x v="343"/>
    <x v="2"/>
    <x v="4"/>
    <x v="2"/>
    <s v="California"/>
    <n v="53732.639999999999"/>
    <x v="0"/>
    <x v="3"/>
    <b v="0"/>
    <x v="1"/>
    <n v="0"/>
    <n v="53732.639999999999"/>
    <n v="0"/>
    <n v="0.95104441599927503"/>
    <x v="1"/>
    <x v="284"/>
  </r>
  <r>
    <x v="344"/>
    <x v="344"/>
    <x v="2"/>
    <x v="4"/>
    <x v="3"/>
    <s v="Illinois"/>
    <n v="53822.400000000001"/>
    <x v="1"/>
    <x v="3"/>
    <b v="0"/>
    <x v="1"/>
    <n v="0"/>
    <n v="53822.400000000001"/>
    <n v="0"/>
    <n v="0.95263312905674058"/>
    <x v="1"/>
    <x v="285"/>
  </r>
  <r>
    <x v="345"/>
    <x v="345"/>
    <x v="2"/>
    <x v="4"/>
    <x v="3"/>
    <s v="Illinois"/>
    <n v="55580.12"/>
    <x v="1"/>
    <x v="1"/>
    <b v="1"/>
    <x v="0"/>
    <n v="4028.5"/>
    <n v="59608.62"/>
    <n v="7.2480951822342224E-2"/>
    <n v="0.98374401046681548"/>
    <x v="1"/>
    <x v="286"/>
  </r>
  <r>
    <x v="346"/>
    <x v="346"/>
    <x v="2"/>
    <x v="4"/>
    <x v="3"/>
    <s v="Illinois"/>
    <n v="51379.79"/>
    <x v="0"/>
    <x v="1"/>
    <b v="1"/>
    <x v="0"/>
    <n v="19392.419999999998"/>
    <n v="70772.209999999992"/>
    <n v="0.37743283886524248"/>
    <n v="0.90939999178740138"/>
    <x v="1"/>
    <x v="287"/>
  </r>
  <r>
    <x v="347"/>
    <x v="347"/>
    <x v="2"/>
    <x v="4"/>
    <x v="1"/>
    <s v="Colorado"/>
    <n v="51481.34"/>
    <x v="0"/>
    <x v="0"/>
    <b v="0"/>
    <x v="1"/>
    <n v="0"/>
    <n v="51481.34"/>
    <n v="0"/>
    <n v="0.91119738272975448"/>
    <x v="1"/>
    <x v="288"/>
  </r>
  <r>
    <x v="348"/>
    <x v="348"/>
    <x v="2"/>
    <x v="4"/>
    <x v="2"/>
    <s v="California"/>
    <n v="53203.89"/>
    <x v="0"/>
    <x v="0"/>
    <b v="1"/>
    <x v="0"/>
    <n v="18380.240000000002"/>
    <n v="71584.13"/>
    <n v="0.34546797236066762"/>
    <n v="0.94168577039839607"/>
    <x v="1"/>
    <x v="289"/>
  </r>
  <r>
    <x v="349"/>
    <x v="349"/>
    <x v="2"/>
    <x v="4"/>
    <x v="3"/>
    <s v="Illinois"/>
    <n v="54466.38"/>
    <x v="0"/>
    <x v="0"/>
    <b v="1"/>
    <x v="0"/>
    <n v="4172.05"/>
    <n v="58638.43"/>
    <n v="7.6598628364873897E-2"/>
    <n v="0.96403129566488066"/>
    <x v="1"/>
    <x v="256"/>
  </r>
  <r>
    <x v="350"/>
    <x v="350"/>
    <x v="2"/>
    <x v="4"/>
    <x v="8"/>
    <s v="Texas"/>
    <n v="55777.27"/>
    <x v="1"/>
    <x v="0"/>
    <b v="0"/>
    <x v="1"/>
    <n v="0"/>
    <n v="55777.27"/>
    <n v="0"/>
    <n v="0.98723347993293986"/>
    <x v="1"/>
    <x v="290"/>
  </r>
  <r>
    <x v="351"/>
    <x v="351"/>
    <x v="2"/>
    <x v="4"/>
    <x v="0"/>
    <s v="New York"/>
    <n v="58688.39"/>
    <x v="1"/>
    <x v="2"/>
    <b v="1"/>
    <x v="0"/>
    <n v="3301.95"/>
    <n v="61990.34"/>
    <n v="5.6262405562667504E-2"/>
    <n v="1.0387590409383884"/>
    <x v="1"/>
    <x v="291"/>
  </r>
  <r>
    <x v="352"/>
    <x v="352"/>
    <x v="2"/>
    <x v="4"/>
    <x v="3"/>
    <s v="Illinois"/>
    <n v="57144.15"/>
    <x v="0"/>
    <x v="2"/>
    <b v="1"/>
    <x v="0"/>
    <n v="2622.76"/>
    <n v="59766.91"/>
    <n v="4.589726157445688E-2"/>
    <n v="1.0114266629096389"/>
    <x v="1"/>
    <x v="292"/>
  </r>
  <r>
    <x v="353"/>
    <x v="353"/>
    <x v="2"/>
    <x v="4"/>
    <x v="5"/>
    <s v="California"/>
    <n v="54600.15"/>
    <x v="0"/>
    <x v="2"/>
    <b v="0"/>
    <x v="1"/>
    <n v="0"/>
    <n v="54600.15"/>
    <n v="0"/>
    <n v="0.96639896662853009"/>
    <x v="1"/>
    <x v="235"/>
  </r>
  <r>
    <x v="354"/>
    <x v="354"/>
    <x v="2"/>
    <x v="4"/>
    <x v="0"/>
    <s v="New York"/>
    <n v="54952.46"/>
    <x v="0"/>
    <x v="0"/>
    <b v="1"/>
    <x v="0"/>
    <n v="18279.43"/>
    <n v="73231.89"/>
    <n v="0.33264079533473118"/>
    <n v="0.97263470077821457"/>
    <x v="1"/>
    <x v="293"/>
  </r>
  <r>
    <x v="355"/>
    <x v="355"/>
    <x v="2"/>
    <x v="4"/>
    <x v="3"/>
    <s v="Illinois"/>
    <n v="52493.68"/>
    <x v="1"/>
    <x v="0"/>
    <b v="0"/>
    <x v="1"/>
    <n v="0"/>
    <n v="52493.68"/>
    <n v="0"/>
    <n v="0.92911536152425833"/>
    <x v="1"/>
    <x v="268"/>
  </r>
  <r>
    <x v="356"/>
    <x v="356"/>
    <x v="2"/>
    <x v="4"/>
    <x v="3"/>
    <s v="Illinois"/>
    <n v="54953.72"/>
    <x v="2"/>
    <x v="0"/>
    <b v="0"/>
    <x v="1"/>
    <n v="0"/>
    <n v="54953.72"/>
    <n v="0"/>
    <n v="0.97265700223156137"/>
    <x v="1"/>
    <x v="293"/>
  </r>
  <r>
    <x v="357"/>
    <x v="357"/>
    <x v="2"/>
    <x v="4"/>
    <x v="3"/>
    <s v="Illinois"/>
    <n v="54278.35"/>
    <x v="0"/>
    <x v="0"/>
    <b v="0"/>
    <x v="1"/>
    <n v="0"/>
    <n v="54278.35"/>
    <n v="0"/>
    <n v="0.96070324624202807"/>
    <x v="1"/>
    <x v="294"/>
  </r>
  <r>
    <x v="358"/>
    <x v="358"/>
    <x v="2"/>
    <x v="4"/>
    <x v="3"/>
    <s v="Illinois"/>
    <n v="55806.8"/>
    <x v="0"/>
    <x v="1"/>
    <b v="1"/>
    <x v="0"/>
    <n v="4678.8500000000004"/>
    <n v="60485.65"/>
    <n v="8.3840141344782362E-2"/>
    <n v="0.98775614812129731"/>
    <x v="1"/>
    <x v="262"/>
  </r>
  <r>
    <x v="359"/>
    <x v="359"/>
    <x v="2"/>
    <x v="4"/>
    <x v="0"/>
    <s v="New York"/>
    <n v="52931.92"/>
    <x v="1"/>
    <x v="0"/>
    <b v="0"/>
    <x v="1"/>
    <n v="0"/>
    <n v="52931.92"/>
    <n v="0"/>
    <n v="0.93687201939306064"/>
    <x v="1"/>
    <x v="246"/>
  </r>
  <r>
    <x v="360"/>
    <x v="360"/>
    <x v="2"/>
    <x v="4"/>
    <x v="4"/>
    <s v="California"/>
    <n v="56298.37"/>
    <x v="1"/>
    <x v="0"/>
    <b v="0"/>
    <x v="1"/>
    <n v="0"/>
    <n v="56298.37"/>
    <n v="0"/>
    <n v="0.99645672385278505"/>
    <x v="1"/>
    <x v="163"/>
  </r>
  <r>
    <x v="361"/>
    <x v="361"/>
    <x v="2"/>
    <x v="4"/>
    <x v="3"/>
    <s v="Illinois"/>
    <n v="58831.85"/>
    <x v="0"/>
    <x v="0"/>
    <b v="0"/>
    <x v="1"/>
    <n v="0"/>
    <n v="58831.85"/>
    <n v="0"/>
    <n v="1.0412982206980144"/>
    <x v="1"/>
    <x v="295"/>
  </r>
  <r>
    <x v="362"/>
    <x v="362"/>
    <x v="2"/>
    <x v="4"/>
    <x v="3"/>
    <s v="Illinois"/>
    <n v="54728.1"/>
    <x v="0"/>
    <x v="2"/>
    <b v="1"/>
    <x v="0"/>
    <n v="8909.41"/>
    <n v="63637.509999999995"/>
    <n v="0.16279406739864896"/>
    <n v="0.96866362611719659"/>
    <x v="1"/>
    <x v="296"/>
  </r>
  <r>
    <x v="363"/>
    <x v="363"/>
    <x v="2"/>
    <x v="4"/>
    <x v="3"/>
    <s v="Illinois"/>
    <n v="56004.28"/>
    <x v="0"/>
    <x v="2"/>
    <b v="0"/>
    <x v="1"/>
    <n v="0"/>
    <n v="56004.28"/>
    <n v="0"/>
    <n v="0.99125145844425067"/>
    <x v="1"/>
    <x v="202"/>
  </r>
  <r>
    <x v="364"/>
    <x v="364"/>
    <x v="2"/>
    <x v="4"/>
    <x v="4"/>
    <s v="California"/>
    <n v="56725.36"/>
    <x v="1"/>
    <x v="0"/>
    <b v="0"/>
    <x v="1"/>
    <n v="0"/>
    <n v="56725.36"/>
    <n v="0"/>
    <n v="1.0040142616024197"/>
    <x v="1"/>
    <x v="177"/>
  </r>
  <r>
    <x v="365"/>
    <x v="365"/>
    <x v="2"/>
    <x v="4"/>
    <x v="3"/>
    <s v="Illinois"/>
    <n v="53996.95"/>
    <x v="0"/>
    <x v="0"/>
    <b v="0"/>
    <x v="1"/>
    <n v="0"/>
    <n v="53996.95"/>
    <n v="0"/>
    <n v="0.9557225883279149"/>
    <x v="1"/>
    <x v="297"/>
  </r>
  <r>
    <x v="366"/>
    <x v="366"/>
    <x v="2"/>
    <x v="4"/>
    <x v="4"/>
    <s v="California"/>
    <n v="55560.23"/>
    <x v="0"/>
    <x v="0"/>
    <b v="0"/>
    <x v="1"/>
    <n v="0"/>
    <n v="55560.23"/>
    <n v="0"/>
    <n v="0.98339196609612711"/>
    <x v="1"/>
    <x v="286"/>
  </r>
  <r>
    <x v="367"/>
    <x v="367"/>
    <x v="2"/>
    <x v="4"/>
    <x v="3"/>
    <s v="Illinois"/>
    <n v="55031.48"/>
    <x v="1"/>
    <x v="0"/>
    <b v="0"/>
    <x v="1"/>
    <n v="0"/>
    <n v="55031.48"/>
    <n v="0"/>
    <n v="0.97403332049524816"/>
    <x v="1"/>
    <x v="223"/>
  </r>
  <r>
    <x v="368"/>
    <x v="368"/>
    <x v="2"/>
    <x v="4"/>
    <x v="0"/>
    <s v="New York"/>
    <n v="55244.19"/>
    <x v="0"/>
    <x v="2"/>
    <b v="0"/>
    <x v="1"/>
    <n v="0"/>
    <n v="55244.19"/>
    <n v="0"/>
    <n v="0.97779819521063904"/>
    <x v="1"/>
    <x v="298"/>
  </r>
  <r>
    <x v="369"/>
    <x v="369"/>
    <x v="2"/>
    <x v="4"/>
    <x v="3"/>
    <s v="Illinois"/>
    <n v="53067.48"/>
    <x v="1"/>
    <x v="2"/>
    <b v="1"/>
    <x v="0"/>
    <n v="9528.18"/>
    <n v="62595.66"/>
    <n v="0.17954837878112923"/>
    <n v="0.93927137258011539"/>
    <x v="1"/>
    <x v="299"/>
  </r>
  <r>
    <x v="370"/>
    <x v="370"/>
    <x v="2"/>
    <x v="4"/>
    <x v="3"/>
    <s v="Illinois"/>
    <n v="55061.279999999999"/>
    <x v="0"/>
    <x v="0"/>
    <b v="0"/>
    <x v="1"/>
    <n v="0"/>
    <n v="55061.279999999999"/>
    <n v="0"/>
    <n v="0.97456076756646548"/>
    <x v="1"/>
    <x v="260"/>
  </r>
  <r>
    <x v="371"/>
    <x v="371"/>
    <x v="2"/>
    <x v="4"/>
    <x v="7"/>
    <s v="California"/>
    <n v="56245"/>
    <x v="0"/>
    <x v="0"/>
    <b v="1"/>
    <x v="0"/>
    <n v="12381.21"/>
    <n v="68626.209999999992"/>
    <n v="0.22012996710818739"/>
    <n v="0.99551209800745366"/>
    <x v="1"/>
    <x v="300"/>
  </r>
  <r>
    <x v="372"/>
    <x v="372"/>
    <x v="2"/>
    <x v="4"/>
    <x v="4"/>
    <s v="California"/>
    <n v="58627.86"/>
    <x v="1"/>
    <x v="4"/>
    <b v="0"/>
    <x v="1"/>
    <n v="0"/>
    <n v="58627.86"/>
    <n v="0"/>
    <n v="1.037687686199436"/>
    <x v="1"/>
    <x v="301"/>
  </r>
  <r>
    <x v="373"/>
    <x v="373"/>
    <x v="2"/>
    <x v="4"/>
    <x v="2"/>
    <s v="California"/>
    <n v="57398.18"/>
    <x v="0"/>
    <x v="0"/>
    <b v="1"/>
    <x v="0"/>
    <n v="2362.9699999999998"/>
    <n v="59761.15"/>
    <n v="4.1168030066458548E-2"/>
    <n v="1.0159228836982748"/>
    <x v="1"/>
    <x v="302"/>
  </r>
  <r>
    <x v="374"/>
    <x v="374"/>
    <x v="2"/>
    <x v="4"/>
    <x v="0"/>
    <s v="New York"/>
    <n v="60382.96"/>
    <x v="2"/>
    <x v="2"/>
    <b v="0"/>
    <x v="1"/>
    <n v="0"/>
    <n v="60382.96"/>
    <n v="0"/>
    <n v="1.0687521947462024"/>
    <x v="1"/>
    <x v="303"/>
  </r>
  <r>
    <x v="375"/>
    <x v="375"/>
    <x v="2"/>
    <x v="4"/>
    <x v="7"/>
    <s v="California"/>
    <n v="53081.63"/>
    <x v="1"/>
    <x v="0"/>
    <b v="1"/>
    <x v="0"/>
    <n v="5308.41"/>
    <n v="58390.039999999994"/>
    <n v="0.10000465321053631"/>
    <n v="0.93952182144111285"/>
    <x v="1"/>
    <x v="171"/>
  </r>
  <r>
    <x v="376"/>
    <x v="376"/>
    <x v="2"/>
    <x v="4"/>
    <x v="3"/>
    <s v="Illinois"/>
    <n v="57180.800000000003"/>
    <x v="0"/>
    <x v="0"/>
    <b v="0"/>
    <x v="1"/>
    <n v="0"/>
    <n v="57180.800000000003"/>
    <n v="0"/>
    <n v="1.0120753520089716"/>
    <x v="1"/>
    <x v="304"/>
  </r>
  <r>
    <x v="377"/>
    <x v="377"/>
    <x v="2"/>
    <x v="4"/>
    <x v="3"/>
    <s v="Illinois"/>
    <n v="55458.36"/>
    <x v="1"/>
    <x v="0"/>
    <b v="0"/>
    <x v="1"/>
    <n v="0"/>
    <n v="55458.36"/>
    <n v="0"/>
    <n v="0.98158891129260639"/>
    <x v="1"/>
    <x v="305"/>
  </r>
  <r>
    <x v="378"/>
    <x v="378"/>
    <x v="2"/>
    <x v="4"/>
    <x v="3"/>
    <s v="Illinois"/>
    <n v="60474.51"/>
    <x v="0"/>
    <x v="0"/>
    <b v="1"/>
    <x v="0"/>
    <n v="18698.32"/>
    <n v="79172.83"/>
    <n v="0.30919341057910182"/>
    <n v="1.0703725900270733"/>
    <x v="1"/>
    <x v="306"/>
  </r>
  <r>
    <x v="379"/>
    <x v="379"/>
    <x v="2"/>
    <x v="4"/>
    <x v="3"/>
    <s v="Illinois"/>
    <n v="52979.25"/>
    <x v="1"/>
    <x v="4"/>
    <b v="1"/>
    <x v="0"/>
    <n v="18259.79"/>
    <n v="71239.040000000008"/>
    <n v="0.34465927698108223"/>
    <n v="0.93770973985885664"/>
    <x v="1"/>
    <x v="307"/>
  </r>
  <r>
    <x v="380"/>
    <x v="380"/>
    <x v="2"/>
    <x v="4"/>
    <x v="3"/>
    <s v="Illinois"/>
    <n v="52900.7"/>
    <x v="0"/>
    <x v="0"/>
    <b v="1"/>
    <x v="0"/>
    <n v="15844.52"/>
    <n v="68745.22"/>
    <n v="0.29951437315574275"/>
    <n v="0.9363194389379127"/>
    <x v="1"/>
    <x v="143"/>
  </r>
  <r>
    <x v="381"/>
    <x v="381"/>
    <x v="2"/>
    <x v="4"/>
    <x v="3"/>
    <s v="Illinois"/>
    <n v="53501.52"/>
    <x v="1"/>
    <x v="0"/>
    <b v="0"/>
    <x v="1"/>
    <n v="0"/>
    <n v="53501.52"/>
    <n v="0"/>
    <n v="0.94695369227109505"/>
    <x v="1"/>
    <x v="227"/>
  </r>
  <r>
    <x v="382"/>
    <x v="382"/>
    <x v="2"/>
    <x v="4"/>
    <x v="3"/>
    <s v="Illinois"/>
    <n v="49690.26"/>
    <x v="0"/>
    <x v="0"/>
    <b v="0"/>
    <x v="1"/>
    <n v="0"/>
    <n v="49690.26"/>
    <n v="0"/>
    <n v="0.87949604379297464"/>
    <x v="2"/>
    <x v="308"/>
  </r>
  <r>
    <x v="383"/>
    <x v="383"/>
    <x v="2"/>
    <x v="4"/>
    <x v="7"/>
    <s v="California"/>
    <n v="53685.61"/>
    <x v="0"/>
    <x v="0"/>
    <b v="0"/>
    <x v="1"/>
    <n v="0"/>
    <n v="53685.61"/>
    <n v="0"/>
    <n v="0.95021200540332362"/>
    <x v="1"/>
    <x v="309"/>
  </r>
  <r>
    <x v="384"/>
    <x v="384"/>
    <x v="2"/>
    <x v="4"/>
    <x v="0"/>
    <s v="New York"/>
    <n v="53102.17"/>
    <x v="1"/>
    <x v="0"/>
    <b v="1"/>
    <x v="0"/>
    <n v="1368.62"/>
    <n v="54470.79"/>
    <n v="2.5773334686699245E-2"/>
    <n v="0.93988537052979759"/>
    <x v="1"/>
    <x v="310"/>
  </r>
  <r>
    <x v="385"/>
    <x v="385"/>
    <x v="2"/>
    <x v="4"/>
    <x v="6"/>
    <s v="Washington"/>
    <n v="55375.98"/>
    <x v="1"/>
    <x v="0"/>
    <b v="0"/>
    <x v="1"/>
    <n v="0"/>
    <n v="55375.98"/>
    <n v="0"/>
    <n v="0.98013082103331495"/>
    <x v="1"/>
    <x v="311"/>
  </r>
  <r>
    <x v="386"/>
    <x v="386"/>
    <x v="2"/>
    <x v="4"/>
    <x v="5"/>
    <s v="California"/>
    <n v="55854.39"/>
    <x v="0"/>
    <x v="3"/>
    <b v="0"/>
    <x v="1"/>
    <n v="0"/>
    <n v="55854.39"/>
    <n v="0"/>
    <n v="0.98859847047429172"/>
    <x v="1"/>
    <x v="312"/>
  </r>
  <r>
    <x v="387"/>
    <x v="387"/>
    <x v="2"/>
    <x v="4"/>
    <x v="3"/>
    <s v="Illinois"/>
    <n v="59690.43"/>
    <x v="0"/>
    <x v="0"/>
    <b v="0"/>
    <x v="1"/>
    <n v="0"/>
    <n v="59690.43"/>
    <n v="0"/>
    <n v="1.0564947142015655"/>
    <x v="1"/>
    <x v="313"/>
  </r>
  <r>
    <x v="388"/>
    <x v="388"/>
    <x v="2"/>
    <x v="4"/>
    <x v="4"/>
    <s v="California"/>
    <n v="57376.06"/>
    <x v="1"/>
    <x v="0"/>
    <b v="0"/>
    <x v="1"/>
    <n v="0"/>
    <n v="57376.06"/>
    <n v="0"/>
    <n v="1.0155313692950758"/>
    <x v="1"/>
    <x v="167"/>
  </r>
  <r>
    <x v="389"/>
    <x v="389"/>
    <x v="2"/>
    <x v="4"/>
    <x v="0"/>
    <s v="New York"/>
    <n v="53557.74"/>
    <x v="1"/>
    <x v="1"/>
    <b v="1"/>
    <x v="0"/>
    <n v="7213.13"/>
    <n v="60770.869999999995"/>
    <n v="0.13467950664087022"/>
    <n v="0.94794876187994881"/>
    <x v="1"/>
    <x v="314"/>
  </r>
  <r>
    <x v="390"/>
    <x v="390"/>
    <x v="2"/>
    <x v="4"/>
    <x v="3"/>
    <s v="Illinois"/>
    <n v="52753.96"/>
    <x v="0"/>
    <x v="0"/>
    <b v="1"/>
    <x v="0"/>
    <n v="12931.22"/>
    <n v="65685.179999999993"/>
    <n v="0.24512320970785889"/>
    <n v="0.93372220460132083"/>
    <x v="1"/>
    <x v="274"/>
  </r>
  <r>
    <x v="391"/>
    <x v="391"/>
    <x v="2"/>
    <x v="4"/>
    <x v="5"/>
    <s v="California"/>
    <n v="56229.8"/>
    <x v="0"/>
    <x v="4"/>
    <b v="1"/>
    <x v="0"/>
    <n v="6228.61"/>
    <n v="62458.41"/>
    <n v="0.11077062340609427"/>
    <n v="0.99524306460200052"/>
    <x v="1"/>
    <x v="138"/>
  </r>
  <r>
    <x v="392"/>
    <x v="392"/>
    <x v="2"/>
    <x v="4"/>
    <x v="4"/>
    <s v="California"/>
    <n v="51699.42"/>
    <x v="0"/>
    <x v="0"/>
    <b v="1"/>
    <x v="0"/>
    <n v="18282.150000000001"/>
    <n v="69981.570000000007"/>
    <n v="0.35362388978445025"/>
    <n v="0.91505730411536157"/>
    <x v="1"/>
    <x v="315"/>
  </r>
  <r>
    <x v="393"/>
    <x v="393"/>
    <x v="2"/>
    <x v="4"/>
    <x v="3"/>
    <s v="Illinois"/>
    <n v="59578.65"/>
    <x v="1"/>
    <x v="1"/>
    <b v="1"/>
    <x v="0"/>
    <n v="13043.9"/>
    <n v="72622.55"/>
    <n v="0.21893581005947599"/>
    <n v="1.0545162566975159"/>
    <x v="1"/>
    <x v="316"/>
  </r>
  <r>
    <x v="394"/>
    <x v="394"/>
    <x v="2"/>
    <x v="4"/>
    <x v="3"/>
    <s v="Illinois"/>
    <n v="57948.6"/>
    <x v="0"/>
    <x v="2"/>
    <b v="1"/>
    <x v="0"/>
    <n v="2366.23"/>
    <n v="60314.83"/>
    <n v="4.083325567830802E-2"/>
    <n v="1.0256650788975861"/>
    <x v="1"/>
    <x v="317"/>
  </r>
  <r>
    <x v="395"/>
    <x v="395"/>
    <x v="2"/>
    <x v="4"/>
    <x v="5"/>
    <s v="California"/>
    <n v="53827.06"/>
    <x v="0"/>
    <x v="3"/>
    <b v="0"/>
    <x v="1"/>
    <n v="0"/>
    <n v="53827.06"/>
    <n v="0"/>
    <n v="0.95271560903499131"/>
    <x v="1"/>
    <x v="285"/>
  </r>
  <r>
    <x v="396"/>
    <x v="396"/>
    <x v="2"/>
    <x v="4"/>
    <x v="5"/>
    <s v="California"/>
    <n v="50717.16"/>
    <x v="1"/>
    <x v="4"/>
    <b v="0"/>
    <x v="1"/>
    <n v="0"/>
    <n v="50717.16"/>
    <n v="0"/>
    <n v="0.89767172827059671"/>
    <x v="2"/>
    <x v="318"/>
  </r>
  <r>
    <x v="397"/>
    <x v="397"/>
    <x v="2"/>
    <x v="4"/>
    <x v="4"/>
    <s v="California"/>
    <n v="58384.68"/>
    <x v="0"/>
    <x v="0"/>
    <b v="0"/>
    <x v="1"/>
    <n v="0"/>
    <n v="58384.68"/>
    <n v="0"/>
    <n v="1.0333835057035083"/>
    <x v="1"/>
    <x v="319"/>
  </r>
  <r>
    <x v="398"/>
    <x v="398"/>
    <x v="2"/>
    <x v="4"/>
    <x v="7"/>
    <s v="California"/>
    <n v="54713.65"/>
    <x v="1"/>
    <x v="4"/>
    <b v="0"/>
    <x v="1"/>
    <n v="0"/>
    <n v="54713.65"/>
    <n v="0"/>
    <n v="0.96840786738635465"/>
    <x v="1"/>
    <x v="195"/>
  </r>
  <r>
    <x v="399"/>
    <x v="399"/>
    <x v="2"/>
    <x v="4"/>
    <x v="3"/>
    <s v="Illinois"/>
    <n v="58094.54"/>
    <x v="0"/>
    <x v="0"/>
    <b v="0"/>
    <x v="1"/>
    <n v="0"/>
    <n v="58094.54"/>
    <n v="0"/>
    <n v="1.0282481535812595"/>
    <x v="1"/>
    <x v="320"/>
  </r>
  <r>
    <x v="400"/>
    <x v="400"/>
    <x v="2"/>
    <x v="4"/>
    <x v="3"/>
    <s v="Illinois"/>
    <n v="51013.93"/>
    <x v="0"/>
    <x v="0"/>
    <b v="1"/>
    <x v="0"/>
    <n v="18271.11"/>
    <n v="69285.040000000008"/>
    <n v="0.35815923219403017"/>
    <n v="0.9029244285164082"/>
    <x v="1"/>
    <x v="321"/>
  </r>
  <r>
    <x v="401"/>
    <x v="401"/>
    <x v="2"/>
    <x v="4"/>
    <x v="3"/>
    <s v="Illinois"/>
    <n v="53501.56"/>
    <x v="0"/>
    <x v="0"/>
    <b v="0"/>
    <x v="1"/>
    <n v="0"/>
    <n v="53501.56"/>
    <n v="0"/>
    <n v="0.946954400253741"/>
    <x v="1"/>
    <x v="322"/>
  </r>
  <r>
    <x v="402"/>
    <x v="402"/>
    <x v="2"/>
    <x v="4"/>
    <x v="3"/>
    <s v="Illinois"/>
    <n v="55013.11"/>
    <x v="1"/>
    <x v="0"/>
    <b v="1"/>
    <x v="0"/>
    <n v="19197.57"/>
    <n v="74210.679999999993"/>
    <n v="0.34896354705269345"/>
    <n v="0.97370817946510502"/>
    <x v="1"/>
    <x v="323"/>
  </r>
  <r>
    <x v="403"/>
    <x v="403"/>
    <x v="2"/>
    <x v="4"/>
    <x v="3"/>
    <s v="Illinois"/>
    <n v="55117.45"/>
    <x v="0"/>
    <x v="0"/>
    <b v="0"/>
    <x v="1"/>
    <n v="0"/>
    <n v="55117.45"/>
    <n v="0"/>
    <n v="0.97555495219701172"/>
    <x v="1"/>
    <x v="324"/>
  </r>
  <r>
    <x v="404"/>
    <x v="404"/>
    <x v="2"/>
    <x v="4"/>
    <x v="4"/>
    <s v="California"/>
    <n v="53874.84"/>
    <x v="1"/>
    <x v="0"/>
    <b v="1"/>
    <x v="0"/>
    <n v="2476.54"/>
    <n v="56351.38"/>
    <n v="4.596839637946025E-2"/>
    <n v="0.95356129430555392"/>
    <x v="1"/>
    <x v="325"/>
  </r>
  <r>
    <x v="405"/>
    <x v="405"/>
    <x v="2"/>
    <x v="4"/>
    <x v="3"/>
    <s v="Illinois"/>
    <n v="56557.120000000003"/>
    <x v="1"/>
    <x v="0"/>
    <b v="0"/>
    <x v="1"/>
    <n v="0"/>
    <n v="56557.120000000003"/>
    <n v="0"/>
    <n v="1.0010364865936408"/>
    <x v="1"/>
    <x v="326"/>
  </r>
  <r>
    <x v="406"/>
    <x v="406"/>
    <x v="2"/>
    <x v="4"/>
    <x v="3"/>
    <s v="Illinois"/>
    <n v="52330.95"/>
    <x v="1"/>
    <x v="3"/>
    <b v="1"/>
    <x v="0"/>
    <n v="11114.84"/>
    <n v="63445.789999999994"/>
    <n v="0.21239515047978302"/>
    <n v="0.92623511112495605"/>
    <x v="1"/>
    <x v="137"/>
  </r>
  <r>
    <x v="407"/>
    <x v="407"/>
    <x v="2"/>
    <x v="4"/>
    <x v="8"/>
    <s v="Texas"/>
    <n v="54644.05"/>
    <x v="0"/>
    <x v="1"/>
    <b v="1"/>
    <x v="0"/>
    <n v="6763.92"/>
    <n v="61407.97"/>
    <n v="0.12378145470549858"/>
    <n v="0.96717597758243756"/>
    <x v="1"/>
    <x v="327"/>
  </r>
  <r>
    <x v="408"/>
    <x v="408"/>
    <x v="2"/>
    <x v="4"/>
    <x v="3"/>
    <s v="Illinois"/>
    <n v="55300.74"/>
    <x v="0"/>
    <x v="0"/>
    <b v="0"/>
    <x v="1"/>
    <n v="0"/>
    <n v="55300.74"/>
    <n v="0"/>
    <n v="0.97879910567632167"/>
    <x v="1"/>
    <x v="328"/>
  </r>
  <r>
    <x v="409"/>
    <x v="409"/>
    <x v="2"/>
    <x v="4"/>
    <x v="1"/>
    <s v="Colorado"/>
    <n v="56286.1"/>
    <x v="0"/>
    <x v="0"/>
    <b v="1"/>
    <x v="0"/>
    <n v="8463.94"/>
    <n v="64750.04"/>
    <n v="0.15037353804935855"/>
    <n v="0.99623955017614607"/>
    <x v="1"/>
    <x v="162"/>
  </r>
  <r>
    <x v="410"/>
    <x v="410"/>
    <x v="2"/>
    <x v="4"/>
    <x v="6"/>
    <s v="Washington"/>
    <n v="56779.040000000001"/>
    <x v="0"/>
    <x v="0"/>
    <b v="0"/>
    <x v="1"/>
    <n v="0"/>
    <n v="56779.040000000001"/>
    <n v="0"/>
    <n v="1.0049643743132568"/>
    <x v="1"/>
    <x v="329"/>
  </r>
  <r>
    <x v="411"/>
    <x v="411"/>
    <x v="2"/>
    <x v="4"/>
    <x v="6"/>
    <s v="Washington"/>
    <n v="52188.39"/>
    <x v="0"/>
    <x v="0"/>
    <b v="0"/>
    <x v="1"/>
    <n v="0"/>
    <n v="52188.39"/>
    <n v="0"/>
    <n v="0.9237118609748638"/>
    <x v="1"/>
    <x v="330"/>
  </r>
  <r>
    <x v="412"/>
    <x v="412"/>
    <x v="2"/>
    <x v="4"/>
    <x v="2"/>
    <s v="California"/>
    <n v="51164.71"/>
    <x v="1"/>
    <x v="0"/>
    <b v="0"/>
    <x v="1"/>
    <n v="0"/>
    <n v="51164.71"/>
    <n v="0"/>
    <n v="0.90559316910023901"/>
    <x v="1"/>
    <x v="331"/>
  </r>
  <r>
    <x v="413"/>
    <x v="413"/>
    <x v="2"/>
    <x v="4"/>
    <x v="3"/>
    <s v="Illinois"/>
    <n v="58194.19"/>
    <x v="0"/>
    <x v="0"/>
    <b v="0"/>
    <x v="1"/>
    <n v="0"/>
    <n v="58194.19"/>
    <n v="0"/>
    <n v="1.030011915347931"/>
    <x v="1"/>
    <x v="332"/>
  </r>
  <r>
    <x v="414"/>
    <x v="414"/>
    <x v="2"/>
    <x v="4"/>
    <x v="5"/>
    <s v="California"/>
    <n v="55830.79"/>
    <x v="0"/>
    <x v="0"/>
    <b v="0"/>
    <x v="1"/>
    <n v="0"/>
    <n v="55830.79"/>
    <n v="0"/>
    <n v="0.9881807607131935"/>
    <x v="1"/>
    <x v="333"/>
  </r>
  <r>
    <x v="415"/>
    <x v="415"/>
    <x v="2"/>
    <x v="4"/>
    <x v="3"/>
    <s v="Illinois"/>
    <n v="53128.78"/>
    <x v="0"/>
    <x v="4"/>
    <b v="1"/>
    <x v="0"/>
    <n v="4413.37"/>
    <n v="57542.15"/>
    <n v="8.3069289375739472E-2"/>
    <n v="0.94035635598500211"/>
    <x v="1"/>
    <x v="334"/>
  </r>
  <r>
    <x v="416"/>
    <x v="416"/>
    <x v="2"/>
    <x v="4"/>
    <x v="5"/>
    <s v="California"/>
    <n v="58877.88"/>
    <x v="1"/>
    <x v="0"/>
    <b v="0"/>
    <x v="1"/>
    <n v="0"/>
    <n v="58877.88"/>
    <n v="0"/>
    <n v="1.0421129317278175"/>
    <x v="1"/>
    <x v="295"/>
  </r>
  <r>
    <x v="417"/>
    <x v="417"/>
    <x v="2"/>
    <x v="4"/>
    <x v="3"/>
    <s v="Illinois"/>
    <n v="55289.19"/>
    <x v="0"/>
    <x v="0"/>
    <b v="0"/>
    <x v="1"/>
    <n v="0"/>
    <n v="55289.19"/>
    <n v="0"/>
    <n v="0.97859467568730962"/>
    <x v="1"/>
    <x v="335"/>
  </r>
  <r>
    <x v="418"/>
    <x v="418"/>
    <x v="2"/>
    <x v="4"/>
    <x v="6"/>
    <s v="Washington"/>
    <n v="57948.24"/>
    <x v="1"/>
    <x v="0"/>
    <b v="0"/>
    <x v="1"/>
    <n v="0"/>
    <n v="57948.24"/>
    <n v="0"/>
    <n v="1.0256587070537726"/>
    <x v="1"/>
    <x v="336"/>
  </r>
  <r>
    <x v="419"/>
    <x v="419"/>
    <x v="2"/>
    <x v="4"/>
    <x v="3"/>
    <s v="Illinois"/>
    <n v="55168.800000000003"/>
    <x v="0"/>
    <x v="0"/>
    <b v="1"/>
    <x v="0"/>
    <n v="11983.37"/>
    <n v="67152.17"/>
    <n v="0.21721280868896914"/>
    <n v="0.97646382491872363"/>
    <x v="1"/>
    <x v="181"/>
  </r>
  <r>
    <x v="420"/>
    <x v="420"/>
    <x v="2"/>
    <x v="4"/>
    <x v="3"/>
    <s v="Illinois"/>
    <n v="60151.87"/>
    <x v="1"/>
    <x v="0"/>
    <b v="0"/>
    <x v="1"/>
    <n v="0"/>
    <n v="60151.87"/>
    <n v="0"/>
    <n v="1.064662002005007"/>
    <x v="1"/>
    <x v="337"/>
  </r>
  <r>
    <x v="421"/>
    <x v="421"/>
    <x v="2"/>
    <x v="4"/>
    <x v="3"/>
    <s v="Illinois"/>
    <n v="59388.35"/>
    <x v="1"/>
    <x v="2"/>
    <b v="0"/>
    <x v="1"/>
    <n v="0"/>
    <n v="59388.35"/>
    <n v="0"/>
    <n v="1.0511480292595068"/>
    <x v="1"/>
    <x v="338"/>
  </r>
  <r>
    <x v="422"/>
    <x v="422"/>
    <x v="2"/>
    <x v="4"/>
    <x v="3"/>
    <s v="Illinois"/>
    <n v="54377.59"/>
    <x v="0"/>
    <x v="0"/>
    <b v="0"/>
    <x v="1"/>
    <n v="0"/>
    <n v="54377.59"/>
    <n v="0"/>
    <n v="0.96245975118657889"/>
    <x v="1"/>
    <x v="339"/>
  </r>
  <r>
    <x v="423"/>
    <x v="423"/>
    <x v="2"/>
    <x v="4"/>
    <x v="3"/>
    <s v="Illinois"/>
    <n v="57428.93"/>
    <x v="0"/>
    <x v="0"/>
    <b v="0"/>
    <x v="1"/>
    <n v="0"/>
    <n v="57428.93"/>
    <n v="0"/>
    <n v="1.0164671453573331"/>
    <x v="1"/>
    <x v="302"/>
  </r>
  <r>
    <x v="424"/>
    <x v="424"/>
    <x v="2"/>
    <x v="4"/>
    <x v="3"/>
    <s v="Illinois"/>
    <n v="56613.440000000002"/>
    <x v="0"/>
    <x v="4"/>
    <b v="1"/>
    <x v="0"/>
    <n v="19201.61"/>
    <n v="75815.05"/>
    <n v="0.33917052205271397"/>
    <n v="1.0020333261591092"/>
    <x v="1"/>
    <x v="340"/>
  </r>
  <r>
    <x v="425"/>
    <x v="425"/>
    <x v="2"/>
    <x v="4"/>
    <x v="4"/>
    <s v="California"/>
    <n v="58421.58"/>
    <x v="0"/>
    <x v="1"/>
    <b v="0"/>
    <x v="1"/>
    <n v="0"/>
    <n v="58421.58"/>
    <n v="0"/>
    <n v="1.0340366196943782"/>
    <x v="1"/>
    <x v="341"/>
  </r>
  <r>
    <x v="426"/>
    <x v="426"/>
    <x v="2"/>
    <x v="4"/>
    <x v="6"/>
    <s v="Washington"/>
    <n v="52587.69"/>
    <x v="1"/>
    <x v="2"/>
    <b v="0"/>
    <x v="1"/>
    <n v="0"/>
    <n v="52587.69"/>
    <n v="0"/>
    <n v="0.93077929773785395"/>
    <x v="1"/>
    <x v="342"/>
  </r>
  <r>
    <x v="427"/>
    <x v="427"/>
    <x v="2"/>
    <x v="4"/>
    <x v="3"/>
    <s v="Illinois"/>
    <n v="56715.13"/>
    <x v="1"/>
    <x v="0"/>
    <b v="0"/>
    <x v="1"/>
    <n v="0"/>
    <n v="56715.13"/>
    <n v="0"/>
    <n v="1.0038331950407231"/>
    <x v="1"/>
    <x v="261"/>
  </r>
  <r>
    <x v="428"/>
    <x v="428"/>
    <x v="2"/>
    <x v="4"/>
    <x v="3"/>
    <s v="Illinois"/>
    <n v="57646.06"/>
    <x v="1"/>
    <x v="2"/>
    <b v="0"/>
    <x v="1"/>
    <n v="0"/>
    <n v="57646.06"/>
    <n v="0"/>
    <n v="1.0203102521550991"/>
    <x v="1"/>
    <x v="343"/>
  </r>
  <r>
    <x v="429"/>
    <x v="429"/>
    <x v="2"/>
    <x v="4"/>
    <x v="3"/>
    <s v="Illinois"/>
    <n v="50603.15"/>
    <x v="1"/>
    <x v="0"/>
    <b v="1"/>
    <x v="0"/>
    <n v="10558.38"/>
    <n v="61161.53"/>
    <n v="0.20865064724231591"/>
    <n v="0.89565380073403644"/>
    <x v="2"/>
    <x v="344"/>
  </r>
  <r>
    <x v="430"/>
    <x v="430"/>
    <x v="2"/>
    <x v="4"/>
    <x v="3"/>
    <s v="Illinois"/>
    <n v="52041.85"/>
    <x v="0"/>
    <x v="0"/>
    <b v="0"/>
    <x v="1"/>
    <n v="0"/>
    <n v="52041.85"/>
    <n v="0"/>
    <n v="0.92111816655150147"/>
    <x v="1"/>
    <x v="345"/>
  </r>
  <r>
    <x v="431"/>
    <x v="431"/>
    <x v="2"/>
    <x v="4"/>
    <x v="3"/>
    <s v="Illinois"/>
    <n v="49901.919999999998"/>
    <x v="0"/>
    <x v="0"/>
    <b v="0"/>
    <x v="1"/>
    <n v="0"/>
    <n v="49901.919999999998"/>
    <n v="0"/>
    <n v="0.88324233396390983"/>
    <x v="2"/>
    <x v="346"/>
  </r>
  <r>
    <x v="432"/>
    <x v="432"/>
    <x v="2"/>
    <x v="4"/>
    <x v="2"/>
    <s v="California"/>
    <n v="54326.48"/>
    <x v="1"/>
    <x v="0"/>
    <b v="0"/>
    <x v="1"/>
    <n v="0"/>
    <n v="54326.48"/>
    <n v="0"/>
    <n v="0.9615551263607427"/>
    <x v="1"/>
    <x v="347"/>
  </r>
  <r>
    <x v="433"/>
    <x v="433"/>
    <x v="2"/>
    <x v="4"/>
    <x v="0"/>
    <s v="New York"/>
    <n v="56793.86"/>
    <x v="0"/>
    <x v="0"/>
    <b v="0"/>
    <x v="1"/>
    <n v="0"/>
    <n v="56793.86"/>
    <n v="0"/>
    <n v="1.0052266818835738"/>
    <x v="1"/>
    <x v="140"/>
  </r>
  <r>
    <x v="434"/>
    <x v="434"/>
    <x v="2"/>
    <x v="4"/>
    <x v="3"/>
    <s v="Illinois"/>
    <n v="58755.89"/>
    <x v="1"/>
    <x v="0"/>
    <b v="1"/>
    <x v="0"/>
    <n v="2575.38"/>
    <n v="61331.27"/>
    <n v="4.383186094194131E-2"/>
    <n v="1.0399537616533945"/>
    <x v="1"/>
    <x v="348"/>
  </r>
  <r>
    <x v="435"/>
    <x v="435"/>
    <x v="2"/>
    <x v="4"/>
    <x v="3"/>
    <s v="Illinois"/>
    <n v="55185.24"/>
    <x v="0"/>
    <x v="4"/>
    <b v="0"/>
    <x v="1"/>
    <n v="0"/>
    <n v="55185.24"/>
    <n v="0"/>
    <n v="0.97675480578620055"/>
    <x v="1"/>
    <x v="228"/>
  </r>
  <r>
    <x v="436"/>
    <x v="436"/>
    <x v="2"/>
    <x v="4"/>
    <x v="0"/>
    <s v="New York"/>
    <n v="59071.54"/>
    <x v="0"/>
    <x v="1"/>
    <b v="1"/>
    <x v="0"/>
    <n v="12780.03"/>
    <n v="71851.570000000007"/>
    <n v="0.21634834642875403"/>
    <n v="1.0455406297080847"/>
    <x v="1"/>
    <x v="349"/>
  </r>
  <r>
    <x v="437"/>
    <x v="437"/>
    <x v="2"/>
    <x v="4"/>
    <x v="3"/>
    <s v="Illinois"/>
    <n v="51549.75"/>
    <x v="2"/>
    <x v="2"/>
    <b v="0"/>
    <x v="1"/>
    <n v="0"/>
    <n v="51549.75"/>
    <n v="0"/>
    <n v="0.91240821004995531"/>
    <x v="1"/>
    <x v="159"/>
  </r>
  <r>
    <x v="438"/>
    <x v="438"/>
    <x v="2"/>
    <x v="4"/>
    <x v="3"/>
    <s v="Illinois"/>
    <n v="50741.54"/>
    <x v="0"/>
    <x v="0"/>
    <b v="0"/>
    <x v="1"/>
    <n v="0"/>
    <n v="50741.54"/>
    <n v="0"/>
    <n v="0.89810324369329064"/>
    <x v="2"/>
    <x v="350"/>
  </r>
  <r>
    <x v="439"/>
    <x v="439"/>
    <x v="2"/>
    <x v="4"/>
    <x v="5"/>
    <s v="California"/>
    <n v="54861.13"/>
    <x v="2"/>
    <x v="1"/>
    <b v="0"/>
    <x v="1"/>
    <n v="0"/>
    <n v="54861.13"/>
    <n v="0"/>
    <n v="0.97101819940189626"/>
    <x v="1"/>
    <x v="212"/>
  </r>
  <r>
    <x v="440"/>
    <x v="440"/>
    <x v="2"/>
    <x v="4"/>
    <x v="3"/>
    <s v="Illinois"/>
    <n v="55960.160000000003"/>
    <x v="2"/>
    <x v="0"/>
    <b v="0"/>
    <x v="1"/>
    <n v="0"/>
    <n v="55960.160000000003"/>
    <n v="0"/>
    <n v="0.99047055358579061"/>
    <x v="1"/>
    <x v="351"/>
  </r>
  <r>
    <x v="441"/>
    <x v="441"/>
    <x v="2"/>
    <x v="4"/>
    <x v="6"/>
    <s v="Washington"/>
    <n v="54918.26"/>
    <x v="1"/>
    <x v="3"/>
    <b v="0"/>
    <x v="1"/>
    <n v="0"/>
    <n v="54918.26"/>
    <n v="0"/>
    <n v="0.97202937561594493"/>
    <x v="1"/>
    <x v="352"/>
  </r>
  <r>
    <x v="442"/>
    <x v="442"/>
    <x v="2"/>
    <x v="4"/>
    <x v="2"/>
    <s v="California"/>
    <n v="49831.39"/>
    <x v="1"/>
    <x v="0"/>
    <b v="0"/>
    <x v="1"/>
    <n v="0"/>
    <n v="49831.39"/>
    <n v="0"/>
    <n v="0.88199398356347491"/>
    <x v="2"/>
    <x v="353"/>
  </r>
  <r>
    <x v="443"/>
    <x v="443"/>
    <x v="2"/>
    <x v="4"/>
    <x v="4"/>
    <s v="California"/>
    <n v="54777.2"/>
    <x v="1"/>
    <x v="3"/>
    <b v="0"/>
    <x v="1"/>
    <n v="0"/>
    <n v="54777.2"/>
    <n v="0"/>
    <n v="0.96953267481507488"/>
    <x v="1"/>
    <x v="354"/>
  </r>
  <r>
    <x v="444"/>
    <x v="444"/>
    <x v="2"/>
    <x v="4"/>
    <x v="4"/>
    <s v="California"/>
    <n v="51738.83"/>
    <x v="1"/>
    <x v="0"/>
    <b v="1"/>
    <x v="0"/>
    <n v="7464.24"/>
    <n v="59203.07"/>
    <n v="0.14426766125171364"/>
    <n v="0.91575484401726348"/>
    <x v="1"/>
    <x v="355"/>
  </r>
  <r>
    <x v="445"/>
    <x v="445"/>
    <x v="2"/>
    <x v="4"/>
    <x v="1"/>
    <s v="Colorado"/>
    <n v="56674.18"/>
    <x v="0"/>
    <x v="1"/>
    <b v="1"/>
    <x v="0"/>
    <n v="17262.580000000002"/>
    <n v="73936.760000000009"/>
    <n v="0.30459337920725105"/>
    <n v="1.003108397806953"/>
    <x v="1"/>
    <x v="231"/>
  </r>
  <r>
    <x v="446"/>
    <x v="446"/>
    <x v="2"/>
    <x v="4"/>
    <x v="3"/>
    <s v="Illinois"/>
    <n v="55916.5"/>
    <x v="0"/>
    <x v="1"/>
    <b v="1"/>
    <x v="0"/>
    <n v="9258.8799999999992"/>
    <n v="65175.38"/>
    <n v="0.16558404048894332"/>
    <n v="0.98969779052775864"/>
    <x v="1"/>
    <x v="356"/>
  </r>
  <r>
    <x v="447"/>
    <x v="447"/>
    <x v="2"/>
    <x v="4"/>
    <x v="3"/>
    <s v="Illinois"/>
    <n v="52650.3"/>
    <x v="1"/>
    <x v="0"/>
    <b v="0"/>
    <x v="1"/>
    <n v="0"/>
    <n v="52650.3"/>
    <n v="0"/>
    <n v="0.93188746757439489"/>
    <x v="1"/>
    <x v="160"/>
  </r>
  <r>
    <x v="448"/>
    <x v="448"/>
    <x v="2"/>
    <x v="4"/>
    <x v="3"/>
    <s v="Illinois"/>
    <n v="53715.33"/>
    <x v="0"/>
    <x v="0"/>
    <b v="1"/>
    <x v="0"/>
    <n v="4663.95"/>
    <n v="58379.28"/>
    <n v="8.6827168333509258E-2"/>
    <n v="0.95073803650924915"/>
    <x v="1"/>
    <x v="357"/>
  </r>
  <r>
    <x v="449"/>
    <x v="449"/>
    <x v="2"/>
    <x v="4"/>
    <x v="3"/>
    <s v="Illinois"/>
    <n v="52351.97"/>
    <x v="0"/>
    <x v="4"/>
    <b v="0"/>
    <x v="1"/>
    <n v="0"/>
    <n v="52351.97"/>
    <n v="0"/>
    <n v="0.92660715600539201"/>
    <x v="1"/>
    <x v="358"/>
  </r>
  <r>
    <x v="450"/>
    <x v="450"/>
    <x v="2"/>
    <x v="4"/>
    <x v="0"/>
    <s v="New York"/>
    <n v="54843.3"/>
    <x v="0"/>
    <x v="0"/>
    <b v="0"/>
    <x v="1"/>
    <n v="0"/>
    <n v="54843.3"/>
    <n v="0"/>
    <n v="0.97070261613747333"/>
    <x v="1"/>
    <x v="142"/>
  </r>
  <r>
    <x v="451"/>
    <x v="451"/>
    <x v="2"/>
    <x v="4"/>
    <x v="3"/>
    <s v="Illinois"/>
    <n v="57387.86"/>
    <x v="1"/>
    <x v="1"/>
    <b v="0"/>
    <x v="1"/>
    <n v="0"/>
    <n v="57387.86"/>
    <n v="0"/>
    <n v="1.015740224175625"/>
    <x v="1"/>
    <x v="359"/>
  </r>
  <r>
    <x v="452"/>
    <x v="452"/>
    <x v="2"/>
    <x v="4"/>
    <x v="7"/>
    <s v="California"/>
    <n v="52535.68"/>
    <x v="1"/>
    <x v="0"/>
    <b v="0"/>
    <x v="1"/>
    <n v="0"/>
    <n v="52535.68"/>
    <n v="0"/>
    <n v="0.92985874330248419"/>
    <x v="1"/>
    <x v="360"/>
  </r>
  <r>
    <x v="453"/>
    <x v="453"/>
    <x v="2"/>
    <x v="4"/>
    <x v="3"/>
    <s v="Illinois"/>
    <n v="56260.12"/>
    <x v="0"/>
    <x v="0"/>
    <b v="0"/>
    <x v="1"/>
    <n v="0"/>
    <n v="56260.12"/>
    <n v="0"/>
    <n v="0.99577971544761501"/>
    <x v="1"/>
    <x v="196"/>
  </r>
  <r>
    <x v="454"/>
    <x v="454"/>
    <x v="2"/>
    <x v="4"/>
    <x v="4"/>
    <s v="California"/>
    <n v="53674.36"/>
    <x v="1"/>
    <x v="0"/>
    <b v="1"/>
    <x v="0"/>
    <n v="4631.01"/>
    <n v="58305.37"/>
    <n v="8.627974325171274E-2"/>
    <n v="0.95001288528415595"/>
    <x v="1"/>
    <x v="309"/>
  </r>
  <r>
    <x v="455"/>
    <x v="455"/>
    <x v="2"/>
    <x v="4"/>
    <x v="3"/>
    <s v="Illinois"/>
    <n v="53017.82"/>
    <x v="1"/>
    <x v="0"/>
    <b v="0"/>
    <x v="1"/>
    <n v="0"/>
    <n v="53017.82"/>
    <n v="0"/>
    <n v="0.93839241212519398"/>
    <x v="1"/>
    <x v="361"/>
  </r>
  <r>
    <x v="456"/>
    <x v="456"/>
    <x v="2"/>
    <x v="4"/>
    <x v="0"/>
    <s v="New York"/>
    <n v="54732.42"/>
    <x v="1"/>
    <x v="3"/>
    <b v="0"/>
    <x v="1"/>
    <n v="0"/>
    <n v="54732.42"/>
    <n v="0"/>
    <n v="0.96874008824295699"/>
    <x v="1"/>
    <x v="362"/>
  </r>
  <r>
    <x v="457"/>
    <x v="457"/>
    <x v="2"/>
    <x v="4"/>
    <x v="6"/>
    <s v="Washington"/>
    <n v="52411.89"/>
    <x v="1"/>
    <x v="0"/>
    <b v="1"/>
    <x v="0"/>
    <n v="15606.52"/>
    <n v="68018.41"/>
    <n v="0.29776678536110796"/>
    <n v="0.92766771400899428"/>
    <x v="1"/>
    <x v="363"/>
  </r>
  <r>
    <x v="458"/>
    <x v="458"/>
    <x v="2"/>
    <x v="4"/>
    <x v="3"/>
    <s v="Illinois"/>
    <n v="53615.88"/>
    <x v="1"/>
    <x v="0"/>
    <b v="0"/>
    <x v="1"/>
    <n v="0"/>
    <n v="53615.88"/>
    <n v="0"/>
    <n v="0.94897781465580711"/>
    <x v="1"/>
    <x v="247"/>
  </r>
  <r>
    <x v="459"/>
    <x v="459"/>
    <x v="2"/>
    <x v="4"/>
    <x v="3"/>
    <s v="Illinois"/>
    <n v="52005.31"/>
    <x v="0"/>
    <x v="0"/>
    <b v="0"/>
    <x v="1"/>
    <n v="0"/>
    <n v="52005.31"/>
    <n v="0"/>
    <n v="0.92047142440444496"/>
    <x v="1"/>
    <x v="198"/>
  </r>
  <r>
    <x v="460"/>
    <x v="460"/>
    <x v="2"/>
    <x v="4"/>
    <x v="5"/>
    <s v="California"/>
    <n v="59911.81"/>
    <x v="1"/>
    <x v="0"/>
    <b v="0"/>
    <x v="1"/>
    <n v="0"/>
    <n v="59911.81"/>
    <n v="0"/>
    <n v="1.0604130441554616"/>
    <x v="1"/>
    <x v="364"/>
  </r>
  <r>
    <x v="461"/>
    <x v="461"/>
    <x v="2"/>
    <x v="4"/>
    <x v="5"/>
    <s v="California"/>
    <n v="55088.160000000003"/>
    <x v="0"/>
    <x v="1"/>
    <b v="1"/>
    <x v="0"/>
    <n v="6046.16"/>
    <n v="61134.320000000007"/>
    <n v="0.10975425572391598"/>
    <n v="0.9750365319045301"/>
    <x v="1"/>
    <x v="365"/>
  </r>
  <r>
    <x v="462"/>
    <x v="462"/>
    <x v="2"/>
    <x v="4"/>
    <x v="3"/>
    <s v="Illinois"/>
    <n v="53250.69"/>
    <x v="1"/>
    <x v="4"/>
    <b v="0"/>
    <x v="1"/>
    <n v="0"/>
    <n v="53250.69"/>
    <n v="0"/>
    <n v="0.94251411009413344"/>
    <x v="1"/>
    <x v="208"/>
  </r>
  <r>
    <x v="463"/>
    <x v="463"/>
    <x v="2"/>
    <x v="4"/>
    <x v="6"/>
    <s v="Washington"/>
    <n v="55534.95"/>
    <x v="2"/>
    <x v="0"/>
    <b v="1"/>
    <x v="0"/>
    <n v="15577.43"/>
    <n v="71112.38"/>
    <n v="0.28049777662535036"/>
    <n v="0.98294452106389962"/>
    <x v="1"/>
    <x v="147"/>
  </r>
  <r>
    <x v="464"/>
    <x v="464"/>
    <x v="2"/>
    <x v="4"/>
    <x v="3"/>
    <s v="Illinois"/>
    <n v="54719.18"/>
    <x v="0"/>
    <x v="3"/>
    <b v="1"/>
    <x v="0"/>
    <n v="4911.8599999999997"/>
    <n v="59631.040000000001"/>
    <n v="8.976486855248926E-2"/>
    <n v="0.96850574598715444"/>
    <x v="1"/>
    <x v="366"/>
  </r>
  <r>
    <x v="465"/>
    <x v="465"/>
    <x v="2"/>
    <x v="4"/>
    <x v="1"/>
    <s v="Colorado"/>
    <n v="54447.58"/>
    <x v="0"/>
    <x v="3"/>
    <b v="0"/>
    <x v="1"/>
    <n v="0"/>
    <n v="54447.58"/>
    <n v="0"/>
    <n v="0.96369854382129394"/>
    <x v="1"/>
    <x v="367"/>
  </r>
  <r>
    <x v="466"/>
    <x v="466"/>
    <x v="2"/>
    <x v="4"/>
    <x v="5"/>
    <s v="California"/>
    <n v="56535.42"/>
    <x v="1"/>
    <x v="0"/>
    <b v="0"/>
    <x v="1"/>
    <n v="0"/>
    <n v="56535.42"/>
    <n v="0"/>
    <n v="1.000652406008224"/>
    <x v="1"/>
    <x v="249"/>
  </r>
  <r>
    <x v="467"/>
    <x v="467"/>
    <x v="2"/>
    <x v="4"/>
    <x v="3"/>
    <s v="Illinois"/>
    <n v="56893.77"/>
    <x v="0"/>
    <x v="4"/>
    <b v="0"/>
    <x v="1"/>
    <n v="0"/>
    <n v="56893.77"/>
    <n v="0"/>
    <n v="1.0069950455374437"/>
    <x v="1"/>
    <x v="368"/>
  </r>
  <r>
    <x v="468"/>
    <x v="468"/>
    <x v="2"/>
    <x v="4"/>
    <x v="3"/>
    <s v="Illinois"/>
    <n v="53673.75"/>
    <x v="1"/>
    <x v="0"/>
    <b v="1"/>
    <x v="0"/>
    <n v="7112.04"/>
    <n v="60785.79"/>
    <n v="0.13250499545867392"/>
    <n v="0.95000208854880552"/>
    <x v="1"/>
    <x v="369"/>
  </r>
  <r>
    <x v="469"/>
    <x v="469"/>
    <x v="2"/>
    <x v="4"/>
    <x v="7"/>
    <s v="California"/>
    <n v="53560.45"/>
    <x v="0"/>
    <x v="0"/>
    <b v="0"/>
    <x v="1"/>
    <n v="0"/>
    <n v="53560.45"/>
    <n v="0"/>
    <n v="0.94799672770421051"/>
    <x v="1"/>
    <x v="281"/>
  </r>
  <r>
    <x v="470"/>
    <x v="470"/>
    <x v="2"/>
    <x v="4"/>
    <x v="3"/>
    <s v="Illinois"/>
    <n v="54312.37"/>
    <x v="0"/>
    <x v="1"/>
    <b v="0"/>
    <x v="1"/>
    <n v="0"/>
    <n v="54312.37"/>
    <n v="0"/>
    <n v="0.96130538548239119"/>
    <x v="1"/>
    <x v="347"/>
  </r>
  <r>
    <x v="471"/>
    <x v="471"/>
    <x v="2"/>
    <x v="4"/>
    <x v="0"/>
    <s v="New York"/>
    <n v="49245.2"/>
    <x v="2"/>
    <x v="0"/>
    <b v="1"/>
    <x v="0"/>
    <n v="9844.25"/>
    <n v="59089.45"/>
    <n v="0.19990273163678898"/>
    <n v="0.87161867488304123"/>
    <x v="2"/>
    <x v="370"/>
  </r>
  <r>
    <x v="472"/>
    <x v="472"/>
    <x v="2"/>
    <x v="4"/>
    <x v="3"/>
    <s v="Illinois"/>
    <n v="51212.02"/>
    <x v="1"/>
    <x v="1"/>
    <b v="0"/>
    <x v="1"/>
    <n v="0"/>
    <n v="51212.02"/>
    <n v="0"/>
    <n v="0.90643053557471198"/>
    <x v="1"/>
    <x v="206"/>
  </r>
  <r>
    <x v="473"/>
    <x v="473"/>
    <x v="2"/>
    <x v="4"/>
    <x v="0"/>
    <s v="New York"/>
    <n v="58417.19"/>
    <x v="1"/>
    <x v="1"/>
    <b v="1"/>
    <x v="0"/>
    <n v="18920.72"/>
    <n v="77337.91"/>
    <n v="0.32388959482645435"/>
    <n v="1.0339589185989875"/>
    <x v="1"/>
    <x v="341"/>
  </r>
  <r>
    <x v="474"/>
    <x v="474"/>
    <x v="2"/>
    <x v="4"/>
    <x v="7"/>
    <s v="California"/>
    <n v="59112.42"/>
    <x v="0"/>
    <x v="0"/>
    <b v="0"/>
    <x v="1"/>
    <n v="0"/>
    <n v="59112.42"/>
    <n v="0"/>
    <n v="1.0462641879722245"/>
    <x v="1"/>
    <x v="371"/>
  </r>
  <r>
    <x v="475"/>
    <x v="475"/>
    <x v="2"/>
    <x v="4"/>
    <x v="0"/>
    <s v="New York"/>
    <n v="54377.41"/>
    <x v="1"/>
    <x v="1"/>
    <b v="0"/>
    <x v="1"/>
    <n v="0"/>
    <n v="54377.41"/>
    <n v="0"/>
    <n v="0.96245656526467238"/>
    <x v="1"/>
    <x v="339"/>
  </r>
  <r>
    <x v="476"/>
    <x v="476"/>
    <x v="2"/>
    <x v="4"/>
    <x v="3"/>
    <s v="Illinois"/>
    <n v="56441.39"/>
    <x v="1"/>
    <x v="0"/>
    <b v="1"/>
    <x v="0"/>
    <n v="18702.900000000001"/>
    <n v="75144.290000000008"/>
    <n v="0.33136852228479846"/>
    <n v="0.99898811580330549"/>
    <x v="1"/>
    <x v="165"/>
  </r>
  <r>
    <x v="477"/>
    <x v="477"/>
    <x v="2"/>
    <x v="4"/>
    <x v="0"/>
    <s v="New York"/>
    <n v="55778.13"/>
    <x v="1"/>
    <x v="0"/>
    <b v="1"/>
    <x v="0"/>
    <n v="4930.57"/>
    <n v="60708.7"/>
    <n v="8.8396115108197421E-2"/>
    <n v="0.98724870155982736"/>
    <x v="1"/>
    <x v="290"/>
  </r>
  <r>
    <x v="478"/>
    <x v="478"/>
    <x v="2"/>
    <x v="4"/>
    <x v="5"/>
    <s v="California"/>
    <n v="62697.2"/>
    <x v="1"/>
    <x v="2"/>
    <b v="1"/>
    <x v="0"/>
    <n v="7806.16"/>
    <n v="70503.360000000001"/>
    <n v="0.12450571955366428"/>
    <n v="1.1097132387090927"/>
    <x v="0"/>
    <x v="372"/>
  </r>
  <r>
    <x v="479"/>
    <x v="479"/>
    <x v="2"/>
    <x v="4"/>
    <x v="2"/>
    <s v="California"/>
    <n v="57798.94"/>
    <x v="1"/>
    <x v="1"/>
    <b v="1"/>
    <x v="0"/>
    <n v="3838.59"/>
    <n v="61637.53"/>
    <n v="6.64128096466821E-2"/>
    <n v="1.0230161618278413"/>
    <x v="1"/>
    <x v="373"/>
  </r>
  <r>
    <x v="480"/>
    <x v="480"/>
    <x v="2"/>
    <x v="4"/>
    <x v="0"/>
    <s v="New York"/>
    <n v="54680.21"/>
    <x v="0"/>
    <x v="0"/>
    <b v="0"/>
    <x v="1"/>
    <n v="0"/>
    <n v="54680.21"/>
    <n v="0"/>
    <n v="0.96781599389435768"/>
    <x v="1"/>
    <x v="263"/>
  </r>
  <r>
    <x v="481"/>
    <x v="481"/>
    <x v="2"/>
    <x v="4"/>
    <x v="8"/>
    <s v="Texas"/>
    <n v="52611.15"/>
    <x v="0"/>
    <x v="0"/>
    <b v="0"/>
    <x v="1"/>
    <n v="0"/>
    <n v="52611.15"/>
    <n v="0"/>
    <n v="0.93119452955969151"/>
    <x v="1"/>
    <x v="342"/>
  </r>
  <r>
    <x v="482"/>
    <x v="482"/>
    <x v="2"/>
    <x v="5"/>
    <x v="3"/>
    <s v="Illinois"/>
    <n v="85983.88"/>
    <x v="1"/>
    <x v="2"/>
    <b v="1"/>
    <x v="0"/>
    <n v="10689.72"/>
    <n v="96673.600000000006"/>
    <n v="0.12432237298433146"/>
    <n v="0.96120562254203834"/>
    <x v="1"/>
    <x v="374"/>
  </r>
  <r>
    <x v="483"/>
    <x v="483"/>
    <x v="2"/>
    <x v="5"/>
    <x v="7"/>
    <s v="California"/>
    <n v="90508.66"/>
    <x v="0"/>
    <x v="2"/>
    <b v="1"/>
    <x v="0"/>
    <n v="9751.07"/>
    <n v="100259.73000000001"/>
    <n v="0.10773632048027226"/>
    <n v="1.0117877081232631"/>
    <x v="1"/>
    <x v="375"/>
  </r>
  <r>
    <x v="484"/>
    <x v="484"/>
    <x v="2"/>
    <x v="5"/>
    <x v="0"/>
    <s v="New York"/>
    <n v="88109.119999999995"/>
    <x v="1"/>
    <x v="2"/>
    <b v="0"/>
    <x v="1"/>
    <n v="0"/>
    <n v="88109.119999999995"/>
    <n v="0"/>
    <n v="0.98496347851749833"/>
    <x v="1"/>
    <x v="376"/>
  </r>
  <r>
    <x v="485"/>
    <x v="485"/>
    <x v="2"/>
    <x v="5"/>
    <x v="3"/>
    <s v="Illinois"/>
    <n v="86444.37"/>
    <x v="0"/>
    <x v="0"/>
    <b v="0"/>
    <x v="1"/>
    <n v="0"/>
    <n v="86444.37"/>
    <n v="0"/>
    <n v="0.96635339648669372"/>
    <x v="1"/>
    <x v="377"/>
  </r>
  <r>
    <x v="486"/>
    <x v="486"/>
    <x v="2"/>
    <x v="5"/>
    <x v="3"/>
    <s v="Illinois"/>
    <n v="88383.57"/>
    <x v="1"/>
    <x v="0"/>
    <b v="1"/>
    <x v="0"/>
    <n v="18114.439999999999"/>
    <n v="106498.01000000001"/>
    <n v="0.20495257206741024"/>
    <n v="0.98803152898354696"/>
    <x v="1"/>
    <x v="378"/>
  </r>
  <r>
    <x v="487"/>
    <x v="487"/>
    <x v="2"/>
    <x v="5"/>
    <x v="8"/>
    <s v="Texas"/>
    <n v="87296.13"/>
    <x v="1"/>
    <x v="0"/>
    <b v="1"/>
    <x v="0"/>
    <n v="18670.099999999999"/>
    <n v="105966.23000000001"/>
    <n v="0.21387087835394303"/>
    <n v="0.9758751405747299"/>
    <x v="1"/>
    <x v="379"/>
  </r>
  <r>
    <x v="488"/>
    <x v="488"/>
    <x v="2"/>
    <x v="5"/>
    <x v="5"/>
    <s v="California"/>
    <n v="94217.85"/>
    <x v="0"/>
    <x v="3"/>
    <b v="0"/>
    <x v="1"/>
    <n v="0"/>
    <n v="94217.85"/>
    <n v="0"/>
    <n v="1.0532523906088256"/>
    <x v="1"/>
    <x v="380"/>
  </r>
  <r>
    <x v="489"/>
    <x v="489"/>
    <x v="2"/>
    <x v="5"/>
    <x v="1"/>
    <s v="Colorado"/>
    <n v="92204.1"/>
    <x v="0"/>
    <x v="0"/>
    <b v="1"/>
    <x v="0"/>
    <n v="8287.7800000000007"/>
    <n v="100491.88"/>
    <n v="8.9885156950721287E-2"/>
    <n v="1.0307408707472652"/>
    <x v="1"/>
    <x v="381"/>
  </r>
  <r>
    <x v="490"/>
    <x v="490"/>
    <x v="2"/>
    <x v="5"/>
    <x v="3"/>
    <s v="Illinois"/>
    <n v="89980.07"/>
    <x v="0"/>
    <x v="0"/>
    <b v="1"/>
    <x v="0"/>
    <n v="10343.02"/>
    <n v="100323.09000000001"/>
    <n v="0.11494789901808256"/>
    <n v="1.0058786507508872"/>
    <x v="1"/>
    <x v="382"/>
  </r>
  <r>
    <x v="491"/>
    <x v="491"/>
    <x v="2"/>
    <x v="5"/>
    <x v="3"/>
    <s v="Illinois"/>
    <n v="93699.86"/>
    <x v="1"/>
    <x v="4"/>
    <b v="0"/>
    <x v="1"/>
    <n v="0"/>
    <n v="93699.86"/>
    <n v="0"/>
    <n v="1.0474618296290168"/>
    <x v="1"/>
    <x v="383"/>
  </r>
  <r>
    <x v="492"/>
    <x v="492"/>
    <x v="2"/>
    <x v="5"/>
    <x v="0"/>
    <s v="New York"/>
    <n v="90193.42"/>
    <x v="1"/>
    <x v="0"/>
    <b v="0"/>
    <x v="1"/>
    <n v="0"/>
    <n v="90193.42"/>
    <n v="0"/>
    <n v="1.0082636701239294"/>
    <x v="1"/>
    <x v="384"/>
  </r>
  <r>
    <x v="493"/>
    <x v="493"/>
    <x v="2"/>
    <x v="5"/>
    <x v="3"/>
    <s v="Illinois"/>
    <n v="87846.79"/>
    <x v="0"/>
    <x v="4"/>
    <b v="0"/>
    <x v="1"/>
    <n v="0"/>
    <n v="87846.79"/>
    <n v="0"/>
    <n v="0.98203091637955509"/>
    <x v="1"/>
    <x v="385"/>
  </r>
  <r>
    <x v="494"/>
    <x v="494"/>
    <x v="2"/>
    <x v="5"/>
    <x v="3"/>
    <s v="Illinois"/>
    <n v="93807.81"/>
    <x v="1"/>
    <x v="2"/>
    <b v="0"/>
    <x v="1"/>
    <n v="0"/>
    <n v="93807.81"/>
    <n v="0"/>
    <n v="1.0486685924193611"/>
    <x v="1"/>
    <x v="383"/>
  </r>
  <r>
    <x v="495"/>
    <x v="495"/>
    <x v="2"/>
    <x v="5"/>
    <x v="3"/>
    <s v="Illinois"/>
    <n v="91347.28"/>
    <x v="0"/>
    <x v="3"/>
    <b v="0"/>
    <x v="1"/>
    <n v="0"/>
    <n v="91347.28"/>
    <n v="0"/>
    <n v="1.0211625614001356"/>
    <x v="1"/>
    <x v="386"/>
  </r>
  <r>
    <x v="496"/>
    <x v="496"/>
    <x v="2"/>
    <x v="5"/>
    <x v="3"/>
    <s v="Illinois"/>
    <n v="87406.88"/>
    <x v="0"/>
    <x v="0"/>
    <b v="1"/>
    <x v="0"/>
    <n v="18028.490000000002"/>
    <n v="105435.37000000001"/>
    <n v="0.20625939285328571"/>
    <n v="0.97711320429895976"/>
    <x v="1"/>
    <x v="387"/>
  </r>
  <r>
    <x v="497"/>
    <x v="497"/>
    <x v="2"/>
    <x v="5"/>
    <x v="3"/>
    <s v="Illinois"/>
    <n v="89524.15"/>
    <x v="1"/>
    <x v="0"/>
    <b v="0"/>
    <x v="1"/>
    <n v="0"/>
    <n v="89524.15"/>
    <n v="0"/>
    <n v="1.0007819644018949"/>
    <x v="1"/>
    <x v="388"/>
  </r>
  <r>
    <x v="498"/>
    <x v="498"/>
    <x v="2"/>
    <x v="5"/>
    <x v="2"/>
    <s v="California"/>
    <n v="87810.95"/>
    <x v="0"/>
    <x v="3"/>
    <b v="1"/>
    <x v="0"/>
    <n v="16327.45"/>
    <n v="104138.4"/>
    <n v="0.18593865571434998"/>
    <n v="0.98163026442581791"/>
    <x v="1"/>
    <x v="389"/>
  </r>
  <r>
    <x v="499"/>
    <x v="499"/>
    <x v="2"/>
    <x v="5"/>
    <x v="4"/>
    <s v="California"/>
    <n v="86543"/>
    <x v="0"/>
    <x v="1"/>
    <b v="1"/>
    <x v="0"/>
    <n v="1069.47"/>
    <n v="87612.47"/>
    <n v="1.2357671908762118E-2"/>
    <n v="0.96745597188281829"/>
    <x v="1"/>
    <x v="390"/>
  </r>
  <r>
    <x v="500"/>
    <x v="500"/>
    <x v="2"/>
    <x v="5"/>
    <x v="5"/>
    <s v="California"/>
    <n v="92315.44"/>
    <x v="0"/>
    <x v="3"/>
    <b v="0"/>
    <x v="1"/>
    <n v="0"/>
    <n v="92315.44"/>
    <n v="0"/>
    <n v="1.0319855300254208"/>
    <x v="1"/>
    <x v="391"/>
  </r>
  <r>
    <x v="501"/>
    <x v="501"/>
    <x v="2"/>
    <x v="5"/>
    <x v="3"/>
    <s v="Illinois"/>
    <n v="94773.54"/>
    <x v="0"/>
    <x v="0"/>
    <b v="0"/>
    <x v="1"/>
    <n v="0"/>
    <n v="94773.54"/>
    <n v="0"/>
    <n v="1.0594643963055954"/>
    <x v="1"/>
    <x v="392"/>
  </r>
  <r>
    <x v="502"/>
    <x v="502"/>
    <x v="2"/>
    <x v="5"/>
    <x v="3"/>
    <s v="Illinois"/>
    <n v="86503.58"/>
    <x v="0"/>
    <x v="3"/>
    <b v="0"/>
    <x v="1"/>
    <n v="0"/>
    <n v="86503.58"/>
    <n v="0"/>
    <n v="0.96701529944932718"/>
    <x v="1"/>
    <x v="393"/>
  </r>
  <r>
    <x v="503"/>
    <x v="503"/>
    <x v="2"/>
    <x v="5"/>
    <x v="2"/>
    <s v="California"/>
    <n v="91407.42"/>
    <x v="0"/>
    <x v="3"/>
    <b v="0"/>
    <x v="1"/>
    <n v="0"/>
    <n v="91407.42"/>
    <n v="0"/>
    <n v="1.021834860744381"/>
    <x v="1"/>
    <x v="381"/>
  </r>
  <r>
    <x v="504"/>
    <x v="504"/>
    <x v="2"/>
    <x v="5"/>
    <x v="4"/>
    <s v="California"/>
    <n v="88373.39"/>
    <x v="1"/>
    <x v="2"/>
    <b v="1"/>
    <x v="0"/>
    <n v="7081.13"/>
    <n v="95454.52"/>
    <n v="8.0127400340758687E-2"/>
    <n v="0.98791772773106246"/>
    <x v="1"/>
    <x v="394"/>
  </r>
  <r>
    <x v="505"/>
    <x v="505"/>
    <x v="2"/>
    <x v="5"/>
    <x v="3"/>
    <s v="Illinois"/>
    <n v="88782.19"/>
    <x v="0"/>
    <x v="3"/>
    <b v="1"/>
    <x v="0"/>
    <n v="9013.7099999999991"/>
    <n v="97795.9"/>
    <n v="0.10152610562996923"/>
    <n v="0.99248766407837763"/>
    <x v="1"/>
    <x v="395"/>
  </r>
  <r>
    <x v="506"/>
    <x v="506"/>
    <x v="2"/>
    <x v="5"/>
    <x v="3"/>
    <s v="Illinois"/>
    <n v="88519.02"/>
    <x v="1"/>
    <x v="1"/>
    <b v="0"/>
    <x v="1"/>
    <n v="0"/>
    <n v="88519.02"/>
    <n v="0"/>
    <n v="0.98954571166026872"/>
    <x v="1"/>
    <x v="378"/>
  </r>
  <r>
    <x v="507"/>
    <x v="507"/>
    <x v="2"/>
    <x v="5"/>
    <x v="3"/>
    <s v="Illinois"/>
    <n v="87840.02"/>
    <x v="0"/>
    <x v="2"/>
    <b v="0"/>
    <x v="1"/>
    <n v="0"/>
    <n v="87840.02"/>
    <n v="0"/>
    <n v="0.98195523519298156"/>
    <x v="1"/>
    <x v="385"/>
  </r>
  <r>
    <x v="508"/>
    <x v="508"/>
    <x v="2"/>
    <x v="5"/>
    <x v="8"/>
    <s v="Texas"/>
    <n v="90121.3"/>
    <x v="0"/>
    <x v="0"/>
    <b v="0"/>
    <x v="1"/>
    <n v="0"/>
    <n v="90121.3"/>
    <n v="0"/>
    <n v="1.0074574474982729"/>
    <x v="1"/>
    <x v="384"/>
  </r>
  <r>
    <x v="509"/>
    <x v="509"/>
    <x v="2"/>
    <x v="5"/>
    <x v="7"/>
    <s v="California"/>
    <n v="87922.62"/>
    <x v="1"/>
    <x v="0"/>
    <b v="0"/>
    <x v="1"/>
    <n v="0"/>
    <n v="87922.62"/>
    <n v="0"/>
    <n v="0.98287861274261012"/>
    <x v="1"/>
    <x v="396"/>
  </r>
  <r>
    <x v="510"/>
    <x v="510"/>
    <x v="2"/>
    <x v="5"/>
    <x v="3"/>
    <s v="Illinois"/>
    <n v="90676.14"/>
    <x v="2"/>
    <x v="0"/>
    <b v="0"/>
    <x v="1"/>
    <n v="0"/>
    <n v="90676.14"/>
    <n v="0"/>
    <n v="1.0136599511258275"/>
    <x v="1"/>
    <x v="397"/>
  </r>
  <r>
    <x v="511"/>
    <x v="511"/>
    <x v="2"/>
    <x v="5"/>
    <x v="2"/>
    <s v="California"/>
    <n v="89874.4"/>
    <x v="0"/>
    <x v="0"/>
    <b v="0"/>
    <x v="1"/>
    <n v="0"/>
    <n v="89874.4"/>
    <n v="0"/>
    <n v="1.0046973758638498"/>
    <x v="1"/>
    <x v="398"/>
  </r>
  <r>
    <x v="512"/>
    <x v="512"/>
    <x v="3"/>
    <x v="6"/>
    <x v="3"/>
    <s v="Illinois"/>
    <n v="67051.97"/>
    <x v="1"/>
    <x v="0"/>
    <b v="1"/>
    <x v="0"/>
    <n v="5364.61"/>
    <n v="72416.58"/>
    <n v="8.0006747005345255E-2"/>
    <n v="0.97799652686516192"/>
    <x v="1"/>
    <x v="399"/>
  </r>
  <r>
    <x v="513"/>
    <x v="513"/>
    <x v="3"/>
    <x v="6"/>
    <x v="3"/>
    <s v="Illinois"/>
    <n v="65798.320000000007"/>
    <x v="1"/>
    <x v="0"/>
    <b v="0"/>
    <x v="1"/>
    <n v="0"/>
    <n v="65798.320000000007"/>
    <n v="0"/>
    <n v="0.95971122747866355"/>
    <x v="1"/>
    <x v="400"/>
  </r>
  <r>
    <x v="514"/>
    <x v="514"/>
    <x v="3"/>
    <x v="6"/>
    <x v="3"/>
    <s v="Illinois"/>
    <n v="66418.55"/>
    <x v="1"/>
    <x v="0"/>
    <b v="0"/>
    <x v="1"/>
    <n v="0"/>
    <n v="66418.55"/>
    <n v="0"/>
    <n v="0.96875768481403457"/>
    <x v="1"/>
    <x v="401"/>
  </r>
  <r>
    <x v="515"/>
    <x v="515"/>
    <x v="3"/>
    <x v="6"/>
    <x v="3"/>
    <s v="Illinois"/>
    <n v="68916.36"/>
    <x v="1"/>
    <x v="0"/>
    <b v="1"/>
    <x v="0"/>
    <n v="4791.8599999999997"/>
    <n v="73708.22"/>
    <n v="6.9531530684441248E-2"/>
    <n v="1.0051898657741027"/>
    <x v="1"/>
    <x v="402"/>
  </r>
  <r>
    <x v="516"/>
    <x v="516"/>
    <x v="3"/>
    <x v="6"/>
    <x v="3"/>
    <s v="Illinois"/>
    <n v="68439.22"/>
    <x v="0"/>
    <x v="3"/>
    <b v="0"/>
    <x v="1"/>
    <n v="0"/>
    <n v="68439.22"/>
    <n v="0"/>
    <n v="0.99823046901322554"/>
    <x v="1"/>
    <x v="113"/>
  </r>
  <r>
    <x v="517"/>
    <x v="517"/>
    <x v="3"/>
    <x v="6"/>
    <x v="3"/>
    <s v="Illinois"/>
    <n v="65667.08"/>
    <x v="0"/>
    <x v="1"/>
    <b v="1"/>
    <x v="0"/>
    <n v="1717.91"/>
    <n v="67384.990000000005"/>
    <n v="2.6160901322245484E-2"/>
    <n v="0.95779700684971281"/>
    <x v="1"/>
    <x v="403"/>
  </r>
  <r>
    <x v="518"/>
    <x v="518"/>
    <x v="3"/>
    <x v="6"/>
    <x v="3"/>
    <s v="Illinois"/>
    <n v="67686.25"/>
    <x v="1"/>
    <x v="0"/>
    <b v="0"/>
    <x v="1"/>
    <n v="0"/>
    <n v="67686.25"/>
    <n v="0"/>
    <n v="0.98724791257478439"/>
    <x v="1"/>
    <x v="404"/>
  </r>
  <r>
    <x v="519"/>
    <x v="519"/>
    <x v="3"/>
    <x v="6"/>
    <x v="2"/>
    <s v="California"/>
    <n v="68908.850000000006"/>
    <x v="0"/>
    <x v="4"/>
    <b v="1"/>
    <x v="0"/>
    <n v="13224.02"/>
    <n v="82132.87000000001"/>
    <n v="0.19190597434146703"/>
    <n v="1.0050803275470119"/>
    <x v="1"/>
    <x v="405"/>
  </r>
  <r>
    <x v="520"/>
    <x v="520"/>
    <x v="3"/>
    <x v="6"/>
    <x v="3"/>
    <s v="Illinois"/>
    <n v="64369.87"/>
    <x v="1"/>
    <x v="0"/>
    <b v="0"/>
    <x v="1"/>
    <n v="0"/>
    <n v="64369.87"/>
    <n v="0"/>
    <n v="0.93887635657478785"/>
    <x v="1"/>
    <x v="406"/>
  </r>
  <r>
    <x v="521"/>
    <x v="521"/>
    <x v="3"/>
    <x v="6"/>
    <x v="3"/>
    <s v="Illinois"/>
    <n v="68518.8"/>
    <x v="0"/>
    <x v="0"/>
    <b v="1"/>
    <x v="0"/>
    <n v="5987.7"/>
    <n v="74506.5"/>
    <n v="8.7387695055955436E-2"/>
    <n v="0.99939119499350515"/>
    <x v="1"/>
    <x v="407"/>
  </r>
  <r>
    <x v="522"/>
    <x v="522"/>
    <x v="3"/>
    <x v="6"/>
    <x v="3"/>
    <s v="Illinois"/>
    <n v="66257.58"/>
    <x v="0"/>
    <x v="0"/>
    <b v="0"/>
    <x v="1"/>
    <n v="0"/>
    <n v="66257.58"/>
    <n v="0"/>
    <n v="0.96640983282803794"/>
    <x v="1"/>
    <x v="408"/>
  </r>
  <r>
    <x v="523"/>
    <x v="523"/>
    <x v="3"/>
    <x v="6"/>
    <x v="3"/>
    <s v="Illinois"/>
    <n v="68569.87"/>
    <x v="1"/>
    <x v="0"/>
    <b v="1"/>
    <x v="0"/>
    <n v="1994.6"/>
    <n v="70564.47"/>
    <n v="2.9088577825800165E-2"/>
    <n v="1.0001360841090225"/>
    <x v="1"/>
    <x v="407"/>
  </r>
  <r>
    <x v="524"/>
    <x v="524"/>
    <x v="3"/>
    <x v="6"/>
    <x v="8"/>
    <s v="Texas"/>
    <n v="66068.89"/>
    <x v="0"/>
    <x v="3"/>
    <b v="1"/>
    <x v="0"/>
    <n v="5388.61"/>
    <n v="71457.5"/>
    <n v="8.1560474226220536E-2"/>
    <n v="0.96365766664031538"/>
    <x v="1"/>
    <x v="409"/>
  </r>
  <r>
    <x v="525"/>
    <x v="525"/>
    <x v="3"/>
    <x v="6"/>
    <x v="2"/>
    <s v="California"/>
    <n v="64115.85"/>
    <x v="1"/>
    <x v="2"/>
    <b v="0"/>
    <x v="1"/>
    <n v="0"/>
    <n v="64115.85"/>
    <n v="0"/>
    <n v="0.93517130991091968"/>
    <x v="1"/>
    <x v="410"/>
  </r>
  <r>
    <x v="526"/>
    <x v="526"/>
    <x v="3"/>
    <x v="6"/>
    <x v="3"/>
    <s v="Illinois"/>
    <n v="64448.36"/>
    <x v="1"/>
    <x v="0"/>
    <b v="0"/>
    <x v="1"/>
    <n v="0"/>
    <n v="64448.36"/>
    <n v="0"/>
    <n v="0.94002118419720737"/>
    <x v="1"/>
    <x v="411"/>
  </r>
  <r>
    <x v="527"/>
    <x v="527"/>
    <x v="3"/>
    <x v="6"/>
    <x v="2"/>
    <s v="California"/>
    <n v="67590.16"/>
    <x v="1"/>
    <x v="0"/>
    <b v="1"/>
    <x v="0"/>
    <n v="16236.37"/>
    <n v="83826.53"/>
    <n v="0.24021795480288846"/>
    <n v="0.98584637752269755"/>
    <x v="1"/>
    <x v="404"/>
  </r>
  <r>
    <x v="528"/>
    <x v="528"/>
    <x v="3"/>
    <x v="6"/>
    <x v="3"/>
    <s v="Illinois"/>
    <n v="67986.98"/>
    <x v="1"/>
    <x v="0"/>
    <b v="1"/>
    <x v="0"/>
    <n v="17178.29"/>
    <n v="85165.26999999999"/>
    <n v="0.25267029069389463"/>
    <n v="0.99163425492272961"/>
    <x v="1"/>
    <x v="412"/>
  </r>
  <r>
    <x v="529"/>
    <x v="529"/>
    <x v="3"/>
    <x v="6"/>
    <x v="4"/>
    <s v="California"/>
    <n v="65804.41"/>
    <x v="1"/>
    <x v="0"/>
    <b v="0"/>
    <x v="1"/>
    <n v="0"/>
    <n v="65804.41"/>
    <n v="0"/>
    <n v="0.95980005408358815"/>
    <x v="1"/>
    <x v="400"/>
  </r>
  <r>
    <x v="530"/>
    <x v="530"/>
    <x v="3"/>
    <x v="6"/>
    <x v="4"/>
    <s v="California"/>
    <n v="68697.36"/>
    <x v="1"/>
    <x v="0"/>
    <b v="0"/>
    <x v="1"/>
    <n v="0"/>
    <n v="68697.36"/>
    <n v="0"/>
    <n v="1.0019956085526749"/>
    <x v="1"/>
    <x v="90"/>
  </r>
  <r>
    <x v="531"/>
    <x v="531"/>
    <x v="3"/>
    <x v="6"/>
    <x v="5"/>
    <s v="California"/>
    <n v="64384.65"/>
    <x v="1"/>
    <x v="0"/>
    <b v="0"/>
    <x v="1"/>
    <n v="0"/>
    <n v="64384.65"/>
    <n v="0"/>
    <n v="0.93909193247311074"/>
    <x v="1"/>
    <x v="413"/>
  </r>
  <r>
    <x v="532"/>
    <x v="532"/>
    <x v="3"/>
    <x v="6"/>
    <x v="4"/>
    <s v="California"/>
    <n v="67376.100000000006"/>
    <x v="0"/>
    <x v="3"/>
    <b v="1"/>
    <x v="0"/>
    <n v="10178.26"/>
    <n v="77554.36"/>
    <n v="0.15106632767405651"/>
    <n v="0.98272417340936946"/>
    <x v="1"/>
    <x v="414"/>
  </r>
  <r>
    <x v="533"/>
    <x v="533"/>
    <x v="3"/>
    <x v="6"/>
    <x v="1"/>
    <s v="Colorado"/>
    <n v="65229.34"/>
    <x v="0"/>
    <x v="1"/>
    <b v="0"/>
    <x v="1"/>
    <n v="0"/>
    <n v="65229.34"/>
    <n v="0"/>
    <n v="0.95141228467570416"/>
    <x v="1"/>
    <x v="415"/>
  </r>
  <r>
    <x v="534"/>
    <x v="534"/>
    <x v="3"/>
    <x v="6"/>
    <x v="3"/>
    <s v="Illinois"/>
    <n v="66277.81"/>
    <x v="0"/>
    <x v="0"/>
    <b v="1"/>
    <x v="0"/>
    <n v="8905.34"/>
    <n v="75183.149999999994"/>
    <n v="0.13436382403099922"/>
    <n v="0.96670490051566116"/>
    <x v="1"/>
    <x v="416"/>
  </r>
  <r>
    <x v="535"/>
    <x v="535"/>
    <x v="3"/>
    <x v="6"/>
    <x v="3"/>
    <s v="Illinois"/>
    <n v="67588.87"/>
    <x v="0"/>
    <x v="1"/>
    <b v="1"/>
    <x v="0"/>
    <n v="19579.22"/>
    <n v="87168.09"/>
    <n v="0.2896811264931638"/>
    <n v="0.98582756203495481"/>
    <x v="1"/>
    <x v="417"/>
  </r>
  <r>
    <x v="536"/>
    <x v="536"/>
    <x v="3"/>
    <x v="6"/>
    <x v="5"/>
    <s v="California"/>
    <n v="65886.720000000001"/>
    <x v="1"/>
    <x v="0"/>
    <b v="0"/>
    <x v="1"/>
    <n v="0"/>
    <n v="65886.720000000001"/>
    <n v="0"/>
    <n v="0.96100059888676503"/>
    <x v="1"/>
    <x v="103"/>
  </r>
  <r>
    <x v="537"/>
    <x v="537"/>
    <x v="3"/>
    <x v="6"/>
    <x v="5"/>
    <s v="California"/>
    <n v="66778.960000000006"/>
    <x v="1"/>
    <x v="0"/>
    <b v="0"/>
    <x v="1"/>
    <n v="0"/>
    <n v="66778.960000000006"/>
    <n v="0"/>
    <n v="0.97401449871894263"/>
    <x v="1"/>
    <x v="107"/>
  </r>
  <r>
    <x v="538"/>
    <x v="538"/>
    <x v="3"/>
    <x v="6"/>
    <x v="3"/>
    <s v="Illinois"/>
    <n v="69386.8"/>
    <x v="1"/>
    <x v="0"/>
    <b v="0"/>
    <x v="1"/>
    <n v="0"/>
    <n v="69386.8"/>
    <n v="0"/>
    <n v="1.0120515386839137"/>
    <x v="1"/>
    <x v="418"/>
  </r>
  <r>
    <x v="539"/>
    <x v="539"/>
    <x v="3"/>
    <x v="6"/>
    <x v="5"/>
    <s v="California"/>
    <n v="66418.33"/>
    <x v="0"/>
    <x v="2"/>
    <b v="1"/>
    <x v="0"/>
    <n v="4810.7299999999996"/>
    <n v="71229.06"/>
    <n v="7.2430758195817319E-2"/>
    <n v="0.96875447597116371"/>
    <x v="1"/>
    <x v="401"/>
  </r>
  <r>
    <x v="540"/>
    <x v="540"/>
    <x v="3"/>
    <x v="6"/>
    <x v="0"/>
    <s v="New York"/>
    <n v="69066.92"/>
    <x v="1"/>
    <x v="4"/>
    <b v="0"/>
    <x v="1"/>
    <n v="0"/>
    <n v="69066.92"/>
    <n v="0"/>
    <n v="1.0073858811497109"/>
    <x v="1"/>
    <x v="419"/>
  </r>
  <r>
    <x v="541"/>
    <x v="541"/>
    <x v="3"/>
    <x v="6"/>
    <x v="5"/>
    <s v="California"/>
    <n v="65381.8"/>
    <x v="0"/>
    <x v="2"/>
    <b v="0"/>
    <x v="1"/>
    <n v="0"/>
    <n v="65381.8"/>
    <n v="0"/>
    <n v="0.95363601278519694"/>
    <x v="1"/>
    <x v="420"/>
  </r>
  <r>
    <x v="542"/>
    <x v="542"/>
    <x v="3"/>
    <x v="7"/>
    <x v="0"/>
    <s v="New York"/>
    <n v="101324.51"/>
    <x v="1"/>
    <x v="0"/>
    <b v="0"/>
    <x v="1"/>
    <n v="0"/>
    <n v="101324.51"/>
    <n v="0"/>
    <n v="1.0135116535648876"/>
    <x v="1"/>
    <x v="13"/>
  </r>
  <r>
    <x v="543"/>
    <x v="543"/>
    <x v="3"/>
    <x v="7"/>
    <x v="0"/>
    <s v="New York"/>
    <n v="103603.92"/>
    <x v="1"/>
    <x v="2"/>
    <b v="1"/>
    <x v="0"/>
    <n v="5091.83"/>
    <n v="108695.75"/>
    <n v="4.9147078604747776E-2"/>
    <n v="1.0363117499902474"/>
    <x v="1"/>
    <x v="32"/>
  </r>
  <r>
    <x v="544"/>
    <x v="544"/>
    <x v="3"/>
    <x v="7"/>
    <x v="0"/>
    <s v="New York"/>
    <n v="93820.89"/>
    <x v="0"/>
    <x v="0"/>
    <b v="1"/>
    <x v="0"/>
    <n v="6545.48"/>
    <n v="100366.37"/>
    <n v="6.9765699302149015E-2"/>
    <n v="0.93845571385274329"/>
    <x v="1"/>
    <x v="421"/>
  </r>
  <r>
    <x v="545"/>
    <x v="545"/>
    <x v="3"/>
    <x v="7"/>
    <x v="0"/>
    <s v="New York"/>
    <n v="98007.76"/>
    <x v="0"/>
    <x v="1"/>
    <b v="0"/>
    <x v="1"/>
    <n v="0"/>
    <n v="98007.76"/>
    <n v="0"/>
    <n v="0.98033542821762121"/>
    <x v="1"/>
    <x v="422"/>
  </r>
  <r>
    <x v="546"/>
    <x v="546"/>
    <x v="3"/>
    <x v="7"/>
    <x v="0"/>
    <s v="New York"/>
    <n v="101442.68"/>
    <x v="0"/>
    <x v="0"/>
    <b v="0"/>
    <x v="1"/>
    <n v="0"/>
    <n v="101442.68"/>
    <n v="0"/>
    <n v="1.0146936644337461"/>
    <x v="1"/>
    <x v="423"/>
  </r>
  <r>
    <x v="547"/>
    <x v="547"/>
    <x v="4"/>
    <x v="8"/>
    <x v="0"/>
    <s v="New York"/>
    <n v="134238.57999999999"/>
    <x v="1"/>
    <x v="0"/>
    <b v="1"/>
    <x v="0"/>
    <n v="4282.3900000000003"/>
    <n v="138520.97"/>
    <n v="3.1901335666691358E-2"/>
    <n v="1.0203707654906409"/>
    <x v="1"/>
    <x v="424"/>
  </r>
  <r>
    <x v="548"/>
    <x v="548"/>
    <x v="4"/>
    <x v="8"/>
    <x v="0"/>
    <s v="New York"/>
    <n v="136391.79999999999"/>
    <x v="1"/>
    <x v="0"/>
    <b v="0"/>
    <x v="1"/>
    <n v="0"/>
    <n v="136391.79999999999"/>
    <n v="0"/>
    <n v="1.0367377647517306"/>
    <x v="1"/>
    <x v="425"/>
  </r>
  <r>
    <x v="549"/>
    <x v="549"/>
    <x v="4"/>
    <x v="8"/>
    <x v="0"/>
    <s v="New York"/>
    <n v="132735.06"/>
    <x v="1"/>
    <x v="2"/>
    <b v="1"/>
    <x v="0"/>
    <n v="8207.9500000000007"/>
    <n v="140943.01"/>
    <n v="6.1837091119708698E-2"/>
    <n v="1.0089422487905202"/>
    <x v="1"/>
    <x v="80"/>
  </r>
  <r>
    <x v="550"/>
    <x v="550"/>
    <x v="4"/>
    <x v="8"/>
    <x v="0"/>
    <s v="New York"/>
    <n v="135324.71"/>
    <x v="0"/>
    <x v="0"/>
    <b v="0"/>
    <x v="1"/>
    <n v="0"/>
    <n v="135324.71"/>
    <n v="0"/>
    <n v="1.0286266282949281"/>
    <x v="1"/>
    <x v="426"/>
  </r>
  <r>
    <x v="551"/>
    <x v="551"/>
    <x v="4"/>
    <x v="8"/>
    <x v="0"/>
    <s v="New York"/>
    <n v="134416.21"/>
    <x v="0"/>
    <x v="2"/>
    <b v="1"/>
    <x v="0"/>
    <n v="18305.849999999999"/>
    <n v="152722.06"/>
    <n v="0.13618781544279518"/>
    <n v="1.0217209619771808"/>
    <x v="1"/>
    <x v="427"/>
  </r>
  <r>
    <x v="552"/>
    <x v="552"/>
    <x v="4"/>
    <x v="8"/>
    <x v="0"/>
    <s v="New York"/>
    <n v="139379.18"/>
    <x v="1"/>
    <x v="0"/>
    <b v="0"/>
    <x v="1"/>
    <n v="0"/>
    <n v="139379.18"/>
    <n v="0"/>
    <n v="1.0594453590767856"/>
    <x v="1"/>
    <x v="425"/>
  </r>
  <r>
    <x v="553"/>
    <x v="553"/>
    <x v="4"/>
    <x v="8"/>
    <x v="0"/>
    <s v="New York"/>
    <n v="135954.07999999999"/>
    <x v="1"/>
    <x v="2"/>
    <b v="0"/>
    <x v="1"/>
    <n v="0"/>
    <n v="135954.07999999999"/>
    <n v="0"/>
    <n v="1.0334105789943235"/>
    <x v="1"/>
    <x v="426"/>
  </r>
  <r>
    <x v="554"/>
    <x v="554"/>
    <x v="4"/>
    <x v="8"/>
    <x v="0"/>
    <s v="New York"/>
    <n v="136266.01"/>
    <x v="0"/>
    <x v="3"/>
    <b v="1"/>
    <x v="0"/>
    <n v="12691.61"/>
    <n v="148957.62"/>
    <n v="9.3138486993198086E-2"/>
    <n v="1.0357816131104436"/>
    <x v="1"/>
    <x v="428"/>
  </r>
  <r>
    <x v="555"/>
    <x v="555"/>
    <x v="4"/>
    <x v="8"/>
    <x v="0"/>
    <s v="New York"/>
    <n v="133455.46"/>
    <x v="0"/>
    <x v="3"/>
    <b v="0"/>
    <x v="1"/>
    <n v="0"/>
    <n v="133455.46"/>
    <n v="0"/>
    <n v="1.0144181343329586"/>
    <x v="1"/>
    <x v="424"/>
  </r>
  <r>
    <x v="556"/>
    <x v="556"/>
    <x v="4"/>
    <x v="8"/>
    <x v="0"/>
    <s v="New York"/>
    <n v="133171.48000000001"/>
    <x v="1"/>
    <x v="0"/>
    <b v="0"/>
    <x v="1"/>
    <n v="0"/>
    <n v="133171.48000000001"/>
    <n v="0"/>
    <n v="1.0122595530221012"/>
    <x v="1"/>
    <x v="429"/>
  </r>
  <r>
    <x v="557"/>
    <x v="557"/>
    <x v="5"/>
    <x v="9"/>
    <x v="4"/>
    <s v="California"/>
    <n v="73918.600000000006"/>
    <x v="0"/>
    <x v="0"/>
    <b v="0"/>
    <x v="1"/>
    <n v="0"/>
    <n v="73918.600000000006"/>
    <n v="0"/>
    <n v="0.98389022281835314"/>
    <x v="1"/>
    <x v="430"/>
  </r>
  <r>
    <x v="558"/>
    <x v="558"/>
    <x v="5"/>
    <x v="9"/>
    <x v="0"/>
    <s v="New York"/>
    <n v="75986.13"/>
    <x v="0"/>
    <x v="0"/>
    <b v="0"/>
    <x v="1"/>
    <n v="0"/>
    <n v="75986.13"/>
    <n v="0"/>
    <n v="1.011409988511746"/>
    <x v="1"/>
    <x v="431"/>
  </r>
  <r>
    <x v="559"/>
    <x v="559"/>
    <x v="5"/>
    <x v="9"/>
    <x v="5"/>
    <s v="California"/>
    <n v="73947.539999999994"/>
    <x v="0"/>
    <x v="3"/>
    <b v="1"/>
    <x v="0"/>
    <n v="8826.98"/>
    <n v="82774.51999999999"/>
    <n v="0.11936813584332893"/>
    <n v="0.98427542739539264"/>
    <x v="1"/>
    <x v="432"/>
  </r>
  <r>
    <x v="560"/>
    <x v="560"/>
    <x v="5"/>
    <x v="9"/>
    <x v="3"/>
    <s v="Illinois"/>
    <n v="75724.44"/>
    <x v="1"/>
    <x v="0"/>
    <b v="1"/>
    <x v="0"/>
    <n v="18753.810000000001"/>
    <n v="94478.25"/>
    <n v="0.24765861589732457"/>
    <n v="1.0079267754583421"/>
    <x v="1"/>
    <x v="433"/>
  </r>
  <r>
    <x v="561"/>
    <x v="561"/>
    <x v="5"/>
    <x v="9"/>
    <x v="3"/>
    <s v="Illinois"/>
    <n v="80188.5"/>
    <x v="1"/>
    <x v="0"/>
    <b v="1"/>
    <x v="0"/>
    <n v="1920.82"/>
    <n v="82109.320000000007"/>
    <n v="2.3953808837925639E-2"/>
    <n v="1.0673454466463044"/>
    <x v="1"/>
    <x v="434"/>
  </r>
  <r>
    <x v="562"/>
    <x v="562"/>
    <x v="5"/>
    <x v="9"/>
    <x v="3"/>
    <s v="Illinois"/>
    <n v="77177.81"/>
    <x v="1"/>
    <x v="0"/>
    <b v="1"/>
    <x v="0"/>
    <n v="4995.25"/>
    <n v="82173.06"/>
    <n v="6.4723914814374756E-2"/>
    <n v="1.0272717919107304"/>
    <x v="1"/>
    <x v="435"/>
  </r>
  <r>
    <x v="563"/>
    <x v="563"/>
    <x v="5"/>
    <x v="9"/>
    <x v="7"/>
    <s v="California"/>
    <n v="74184.94"/>
    <x v="1"/>
    <x v="0"/>
    <b v="1"/>
    <x v="0"/>
    <n v="11751.88"/>
    <n v="85936.82"/>
    <n v="0.15841328442133942"/>
    <n v="0.98743532948900758"/>
    <x v="1"/>
    <x v="436"/>
  </r>
  <r>
    <x v="564"/>
    <x v="564"/>
    <x v="5"/>
    <x v="9"/>
    <x v="3"/>
    <s v="Illinois"/>
    <n v="78003.03"/>
    <x v="1"/>
    <x v="2"/>
    <b v="1"/>
    <x v="0"/>
    <n v="12695.5"/>
    <n v="90698.53"/>
    <n v="0.16275649804885786"/>
    <n v="1.0382558458521494"/>
    <x v="1"/>
    <x v="437"/>
  </r>
  <r>
    <x v="565"/>
    <x v="565"/>
    <x v="5"/>
    <x v="9"/>
    <x v="2"/>
    <s v="California"/>
    <n v="73979.81"/>
    <x v="0"/>
    <x v="0"/>
    <b v="0"/>
    <x v="1"/>
    <n v="0"/>
    <n v="73979.81"/>
    <n v="0"/>
    <n v="0.98470495578865702"/>
    <x v="1"/>
    <x v="438"/>
  </r>
  <r>
    <x v="566"/>
    <x v="566"/>
    <x v="5"/>
    <x v="9"/>
    <x v="5"/>
    <s v="California"/>
    <n v="69904.69"/>
    <x v="1"/>
    <x v="3"/>
    <b v="0"/>
    <x v="1"/>
    <n v="0"/>
    <n v="69904.69"/>
    <n v="0"/>
    <n v="0.93046325309391553"/>
    <x v="1"/>
    <x v="439"/>
  </r>
  <r>
    <x v="567"/>
    <x v="567"/>
    <x v="5"/>
    <x v="9"/>
    <x v="0"/>
    <s v="New York"/>
    <n v="72479.78"/>
    <x v="0"/>
    <x v="0"/>
    <b v="1"/>
    <x v="0"/>
    <n v="1751.59"/>
    <n v="74231.37"/>
    <n v="2.4166602050944414E-2"/>
    <n v="0.96473887349091048"/>
    <x v="1"/>
    <x v="122"/>
  </r>
  <r>
    <x v="568"/>
    <x v="568"/>
    <x v="5"/>
    <x v="9"/>
    <x v="3"/>
    <s v="Illinois"/>
    <n v="70323.02"/>
    <x v="1"/>
    <x v="0"/>
    <b v="1"/>
    <x v="0"/>
    <n v="8657.74"/>
    <n v="78980.760000000009"/>
    <n v="0.12311388219675434"/>
    <n v="0.9360314158690709"/>
    <x v="1"/>
    <x v="89"/>
  </r>
  <r>
    <x v="569"/>
    <x v="569"/>
    <x v="5"/>
    <x v="9"/>
    <x v="3"/>
    <s v="Illinois"/>
    <n v="74121.22"/>
    <x v="0"/>
    <x v="0"/>
    <b v="0"/>
    <x v="1"/>
    <n v="0"/>
    <n v="74121.22"/>
    <n v="0"/>
    <n v="0.9865871872758436"/>
    <x v="1"/>
    <x v="440"/>
  </r>
  <r>
    <x v="570"/>
    <x v="570"/>
    <x v="5"/>
    <x v="9"/>
    <x v="3"/>
    <s v="Illinois"/>
    <n v="75046.05"/>
    <x v="0"/>
    <x v="0"/>
    <b v="1"/>
    <x v="0"/>
    <n v="13333.93"/>
    <n v="88379.98000000001"/>
    <n v="0.17767663987644919"/>
    <n v="0.99889709567195906"/>
    <x v="1"/>
    <x v="441"/>
  </r>
  <r>
    <x v="571"/>
    <x v="571"/>
    <x v="5"/>
    <x v="9"/>
    <x v="5"/>
    <s v="California"/>
    <n v="79191.09"/>
    <x v="0"/>
    <x v="0"/>
    <b v="1"/>
    <x v="0"/>
    <n v="14263.34"/>
    <n v="93454.43"/>
    <n v="0.18011293947336754"/>
    <n v="1.0540694654028655"/>
    <x v="1"/>
    <x v="442"/>
  </r>
  <r>
    <x v="572"/>
    <x v="572"/>
    <x v="5"/>
    <x v="9"/>
    <x v="8"/>
    <s v="Texas"/>
    <n v="75817.320000000007"/>
    <x v="0"/>
    <x v="2"/>
    <b v="1"/>
    <x v="0"/>
    <n v="13124.66"/>
    <n v="88941.98000000001"/>
    <n v="0.17310899409264266"/>
    <n v="1.009163050548717"/>
    <x v="1"/>
    <x v="443"/>
  </r>
  <r>
    <x v="573"/>
    <x v="573"/>
    <x v="5"/>
    <x v="9"/>
    <x v="0"/>
    <s v="New York"/>
    <n v="74452.25"/>
    <x v="0"/>
    <x v="0"/>
    <b v="0"/>
    <x v="1"/>
    <n v="0"/>
    <n v="74452.25"/>
    <n v="0"/>
    <n v="0.99099334730132516"/>
    <x v="1"/>
    <x v="444"/>
  </r>
  <r>
    <x v="574"/>
    <x v="574"/>
    <x v="5"/>
    <x v="9"/>
    <x v="4"/>
    <s v="California"/>
    <n v="77073.509999999995"/>
    <x v="0"/>
    <x v="1"/>
    <b v="0"/>
    <x v="1"/>
    <n v="0"/>
    <n v="77073.509999999995"/>
    <n v="0"/>
    <n v="1.0258835114205702"/>
    <x v="1"/>
    <x v="445"/>
  </r>
  <r>
    <x v="575"/>
    <x v="575"/>
    <x v="5"/>
    <x v="9"/>
    <x v="8"/>
    <s v="Texas"/>
    <n v="69472.160000000003"/>
    <x v="2"/>
    <x v="0"/>
    <b v="0"/>
    <x v="1"/>
    <n v="0"/>
    <n v="69472.160000000003"/>
    <n v="0"/>
    <n v="0.92470608185317738"/>
    <x v="1"/>
    <x v="446"/>
  </r>
  <r>
    <x v="576"/>
    <x v="576"/>
    <x v="5"/>
    <x v="9"/>
    <x v="8"/>
    <s v="Texas"/>
    <n v="75589.039999999994"/>
    <x v="0"/>
    <x v="0"/>
    <b v="0"/>
    <x v="1"/>
    <n v="0"/>
    <n v="75589.039999999994"/>
    <n v="0"/>
    <n v="1.006124539807645"/>
    <x v="1"/>
    <x v="447"/>
  </r>
  <r>
    <x v="577"/>
    <x v="577"/>
    <x v="5"/>
    <x v="9"/>
    <x v="2"/>
    <s v="California"/>
    <n v="76927.16"/>
    <x v="1"/>
    <x v="3"/>
    <b v="0"/>
    <x v="1"/>
    <n v="0"/>
    <n v="76927.16"/>
    <n v="0"/>
    <n v="1.0239355262840897"/>
    <x v="1"/>
    <x v="445"/>
  </r>
  <r>
    <x v="578"/>
    <x v="578"/>
    <x v="5"/>
    <x v="9"/>
    <x v="3"/>
    <s v="Illinois"/>
    <n v="71303.53"/>
    <x v="1"/>
    <x v="0"/>
    <b v="0"/>
    <x v="1"/>
    <n v="0"/>
    <n v="71303.53"/>
    <n v="0"/>
    <n v="0.94908245041755557"/>
    <x v="1"/>
    <x v="109"/>
  </r>
  <r>
    <x v="579"/>
    <x v="579"/>
    <x v="5"/>
    <x v="9"/>
    <x v="3"/>
    <s v="Illinois"/>
    <n v="77859.39"/>
    <x v="2"/>
    <x v="0"/>
    <b v="0"/>
    <x v="1"/>
    <n v="0"/>
    <n v="77859.39"/>
    <n v="0"/>
    <n v="1.0363439320495931"/>
    <x v="1"/>
    <x v="437"/>
  </r>
  <r>
    <x v="580"/>
    <x v="580"/>
    <x v="5"/>
    <x v="9"/>
    <x v="5"/>
    <s v="California"/>
    <n v="75846.240000000005"/>
    <x v="1"/>
    <x v="0"/>
    <b v="0"/>
    <x v="1"/>
    <n v="0"/>
    <n v="75846.240000000005"/>
    <n v="0"/>
    <n v="1.0095479889166501"/>
    <x v="1"/>
    <x v="448"/>
  </r>
  <r>
    <x v="581"/>
    <x v="581"/>
    <x v="5"/>
    <x v="9"/>
    <x v="3"/>
    <s v="Illinois"/>
    <n v="73961.78"/>
    <x v="1"/>
    <x v="0"/>
    <b v="1"/>
    <x v="0"/>
    <n v="7090.7"/>
    <n v="81052.479999999996"/>
    <n v="9.5869785719056522E-2"/>
    <n v="0.98446496827918839"/>
    <x v="1"/>
    <x v="438"/>
  </r>
  <r>
    <x v="582"/>
    <x v="582"/>
    <x v="5"/>
    <x v="9"/>
    <x v="3"/>
    <s v="Illinois"/>
    <n v="76581.95"/>
    <x v="0"/>
    <x v="1"/>
    <b v="1"/>
    <x v="0"/>
    <n v="2776.88"/>
    <n v="79358.83"/>
    <n v="3.6260241479878746E-2"/>
    <n v="1.0193406240021317"/>
    <x v="1"/>
    <x v="134"/>
  </r>
  <r>
    <x v="583"/>
    <x v="583"/>
    <x v="5"/>
    <x v="9"/>
    <x v="8"/>
    <s v="Texas"/>
    <n v="80676.73"/>
    <x v="0"/>
    <x v="0"/>
    <b v="0"/>
    <x v="1"/>
    <n v="0"/>
    <n v="80676.73"/>
    <n v="0"/>
    <n v="1.0738440102485181"/>
    <x v="1"/>
    <x v="449"/>
  </r>
  <r>
    <x v="584"/>
    <x v="584"/>
    <x v="5"/>
    <x v="9"/>
    <x v="7"/>
    <s v="California"/>
    <n v="75454.67"/>
    <x v="0"/>
    <x v="3"/>
    <b v="0"/>
    <x v="1"/>
    <n v="0"/>
    <n v="75454.67"/>
    <n v="0"/>
    <n v="1.0043360139259307"/>
    <x v="1"/>
    <x v="86"/>
  </r>
  <r>
    <x v="585"/>
    <x v="585"/>
    <x v="5"/>
    <x v="9"/>
    <x v="3"/>
    <s v="Illinois"/>
    <n v="75620.55"/>
    <x v="1"/>
    <x v="1"/>
    <b v="0"/>
    <x v="1"/>
    <n v="0"/>
    <n v="75620.55"/>
    <n v="0"/>
    <n v="1.0065439522548643"/>
    <x v="1"/>
    <x v="447"/>
  </r>
  <r>
    <x v="586"/>
    <x v="586"/>
    <x v="5"/>
    <x v="9"/>
    <x v="3"/>
    <s v="Illinois"/>
    <n v="73851.600000000006"/>
    <x v="1"/>
    <x v="0"/>
    <b v="0"/>
    <x v="1"/>
    <n v="0"/>
    <n v="73851.600000000006"/>
    <n v="0"/>
    <n v="0.98299842231173062"/>
    <x v="1"/>
    <x v="450"/>
  </r>
  <r>
    <x v="587"/>
    <x v="587"/>
    <x v="5"/>
    <x v="9"/>
    <x v="3"/>
    <s v="Illinois"/>
    <n v="72875.39"/>
    <x v="0"/>
    <x v="1"/>
    <b v="0"/>
    <x v="1"/>
    <n v="0"/>
    <n v="72875.39"/>
    <n v="0"/>
    <n v="0.97000462272113352"/>
    <x v="1"/>
    <x v="451"/>
  </r>
  <r>
    <x v="588"/>
    <x v="588"/>
    <x v="5"/>
    <x v="9"/>
    <x v="0"/>
    <s v="New York"/>
    <n v="77075.839999999997"/>
    <x v="0"/>
    <x v="0"/>
    <b v="1"/>
    <x v="0"/>
    <n v="9115.14"/>
    <n v="86190.98"/>
    <n v="0.11826196120600177"/>
    <n v="1.0259145247814723"/>
    <x v="1"/>
    <x v="452"/>
  </r>
  <r>
    <x v="589"/>
    <x v="589"/>
    <x v="5"/>
    <x v="9"/>
    <x v="0"/>
    <s v="New York"/>
    <n v="72859.789999999994"/>
    <x v="1"/>
    <x v="4"/>
    <b v="0"/>
    <x v="1"/>
    <n v="0"/>
    <n v="72859.789999999994"/>
    <n v="0"/>
    <n v="0.96979697961809896"/>
    <x v="1"/>
    <x v="453"/>
  </r>
  <r>
    <x v="590"/>
    <x v="590"/>
    <x v="5"/>
    <x v="9"/>
    <x v="3"/>
    <s v="Illinois"/>
    <n v="75178.92"/>
    <x v="0"/>
    <x v="0"/>
    <b v="0"/>
    <x v="1"/>
    <n v="0"/>
    <n v="75178.92"/>
    <n v="0"/>
    <n v="1.0006656558706895"/>
    <x v="1"/>
    <x v="454"/>
  </r>
  <r>
    <x v="591"/>
    <x v="591"/>
    <x v="5"/>
    <x v="9"/>
    <x v="3"/>
    <s v="Illinois"/>
    <n v="73805.86"/>
    <x v="1"/>
    <x v="2"/>
    <b v="0"/>
    <x v="1"/>
    <n v="0"/>
    <n v="73805.86"/>
    <n v="0"/>
    <n v="0.98238960208526915"/>
    <x v="1"/>
    <x v="450"/>
  </r>
  <r>
    <x v="592"/>
    <x v="592"/>
    <x v="5"/>
    <x v="9"/>
    <x v="3"/>
    <s v="Illinois"/>
    <n v="76197.45"/>
    <x v="1"/>
    <x v="0"/>
    <b v="0"/>
    <x v="1"/>
    <n v="0"/>
    <n v="76197.45"/>
    <n v="0"/>
    <n v="1.0142227539305442"/>
    <x v="1"/>
    <x v="455"/>
  </r>
  <r>
    <x v="593"/>
    <x v="593"/>
    <x v="5"/>
    <x v="9"/>
    <x v="7"/>
    <s v="California"/>
    <n v="75834.16"/>
    <x v="1"/>
    <x v="0"/>
    <b v="0"/>
    <x v="1"/>
    <n v="0"/>
    <n v="75834.16"/>
    <n v="0"/>
    <n v="1.0093871986163516"/>
    <x v="1"/>
    <x v="443"/>
  </r>
  <r>
    <x v="594"/>
    <x v="594"/>
    <x v="5"/>
    <x v="9"/>
    <x v="2"/>
    <s v="California"/>
    <n v="77593.850000000006"/>
    <x v="1"/>
    <x v="2"/>
    <b v="1"/>
    <x v="0"/>
    <n v="3446.33"/>
    <n v="81040.180000000008"/>
    <n v="4.4414989074520718E-2"/>
    <n v="1.032809473743197"/>
    <x v="1"/>
    <x v="456"/>
  </r>
  <r>
    <x v="595"/>
    <x v="595"/>
    <x v="5"/>
    <x v="9"/>
    <x v="5"/>
    <s v="California"/>
    <n v="73724.960000000006"/>
    <x v="1"/>
    <x v="2"/>
    <b v="0"/>
    <x v="1"/>
    <n v="0"/>
    <n v="73724.960000000006"/>
    <n v="0"/>
    <n v="0.98131278624966078"/>
    <x v="1"/>
    <x v="132"/>
  </r>
  <r>
    <x v="596"/>
    <x v="596"/>
    <x v="5"/>
    <x v="9"/>
    <x v="3"/>
    <s v="Illinois"/>
    <n v="74325.31"/>
    <x v="1"/>
    <x v="0"/>
    <b v="1"/>
    <x v="0"/>
    <n v="19004.849999999999"/>
    <n v="93330.16"/>
    <n v="0.25569822715842017"/>
    <n v="0.98930371810265838"/>
    <x v="1"/>
    <x v="444"/>
  </r>
  <r>
    <x v="597"/>
    <x v="597"/>
    <x v="5"/>
    <x v="9"/>
    <x v="0"/>
    <s v="New York"/>
    <n v="72553.09"/>
    <x v="1"/>
    <x v="0"/>
    <b v="0"/>
    <x v="1"/>
    <n v="0"/>
    <n v="72553.09"/>
    <n v="0"/>
    <n v="0.96571466297061936"/>
    <x v="1"/>
    <x v="457"/>
  </r>
  <r>
    <x v="598"/>
    <x v="598"/>
    <x v="5"/>
    <x v="9"/>
    <x v="4"/>
    <s v="California"/>
    <n v="73889.27"/>
    <x v="1"/>
    <x v="2"/>
    <b v="0"/>
    <x v="1"/>
    <n v="0"/>
    <n v="73889.27"/>
    <n v="0"/>
    <n v="0.98349982716373763"/>
    <x v="1"/>
    <x v="430"/>
  </r>
  <r>
    <x v="599"/>
    <x v="599"/>
    <x v="5"/>
    <x v="9"/>
    <x v="3"/>
    <s v="Illinois"/>
    <n v="75943.25"/>
    <x v="0"/>
    <x v="2"/>
    <b v="0"/>
    <x v="1"/>
    <n v="0"/>
    <n v="75943.25"/>
    <n v="0"/>
    <n v="1.0108392361875076"/>
    <x v="1"/>
    <x v="431"/>
  </r>
  <r>
    <x v="600"/>
    <x v="600"/>
    <x v="5"/>
    <x v="9"/>
    <x v="3"/>
    <s v="Illinois"/>
    <n v="76892.47"/>
    <x v="0"/>
    <x v="4"/>
    <b v="0"/>
    <x v="1"/>
    <n v="0"/>
    <n v="76892.47"/>
    <n v="0"/>
    <n v="1.0234737865889443"/>
    <x v="1"/>
    <x v="458"/>
  </r>
  <r>
    <x v="601"/>
    <x v="601"/>
    <x v="5"/>
    <x v="9"/>
    <x v="3"/>
    <s v="Illinois"/>
    <n v="72694.59"/>
    <x v="0"/>
    <x v="3"/>
    <b v="0"/>
    <x v="1"/>
    <n v="0"/>
    <n v="72694.59"/>
    <n v="0"/>
    <n v="0.96759809239878491"/>
    <x v="1"/>
    <x v="459"/>
  </r>
  <r>
    <x v="602"/>
    <x v="602"/>
    <x v="5"/>
    <x v="9"/>
    <x v="7"/>
    <s v="California"/>
    <n v="77174.009999999995"/>
    <x v="0"/>
    <x v="4"/>
    <b v="0"/>
    <x v="1"/>
    <n v="0"/>
    <n v="77174.009999999995"/>
    <n v="0"/>
    <n v="1.027221212180504"/>
    <x v="1"/>
    <x v="435"/>
  </r>
  <r>
    <x v="603"/>
    <x v="603"/>
    <x v="5"/>
    <x v="9"/>
    <x v="3"/>
    <s v="Illinois"/>
    <n v="78389.09"/>
    <x v="1"/>
    <x v="2"/>
    <b v="1"/>
    <x v="0"/>
    <n v="10028.25"/>
    <n v="88417.34"/>
    <n v="0.12792915442697447"/>
    <n v="1.0433944802340402"/>
    <x v="1"/>
    <x v="442"/>
  </r>
  <r>
    <x v="604"/>
    <x v="604"/>
    <x v="5"/>
    <x v="9"/>
    <x v="3"/>
    <s v="Illinois"/>
    <n v="76033.59"/>
    <x v="1"/>
    <x v="0"/>
    <b v="0"/>
    <x v="1"/>
    <n v="0"/>
    <n v="76033.59"/>
    <n v="0"/>
    <n v="1.0120417027213624"/>
    <x v="1"/>
    <x v="455"/>
  </r>
  <r>
    <x v="605"/>
    <x v="605"/>
    <x v="5"/>
    <x v="9"/>
    <x v="3"/>
    <s v="Illinois"/>
    <n v="79691.990000000005"/>
    <x v="0"/>
    <x v="0"/>
    <b v="0"/>
    <x v="1"/>
    <n v="0"/>
    <n v="79691.990000000005"/>
    <n v="0"/>
    <n v="1.0607366724740184"/>
    <x v="1"/>
    <x v="434"/>
  </r>
  <r>
    <x v="606"/>
    <x v="606"/>
    <x v="5"/>
    <x v="9"/>
    <x v="5"/>
    <s v="California"/>
    <n v="73065.53"/>
    <x v="0"/>
    <x v="3"/>
    <b v="0"/>
    <x v="1"/>
    <n v="0"/>
    <n v="73065.53"/>
    <n v="0"/>
    <n v="0.97253547269619633"/>
    <x v="1"/>
    <x v="102"/>
  </r>
  <r>
    <x v="607"/>
    <x v="607"/>
    <x v="5"/>
    <x v="10"/>
    <x v="3"/>
    <s v="Illinois"/>
    <n v="81888.36"/>
    <x v="2"/>
    <x v="2"/>
    <b v="1"/>
    <x v="0"/>
    <n v="7027.92"/>
    <n v="88916.28"/>
    <n v="8.5823186592087083E-2"/>
    <n v="0.97885188140796842"/>
    <x v="1"/>
    <x v="460"/>
  </r>
  <r>
    <x v="608"/>
    <x v="608"/>
    <x v="5"/>
    <x v="10"/>
    <x v="3"/>
    <s v="Illinois"/>
    <n v="80553.2"/>
    <x v="0"/>
    <x v="0"/>
    <b v="0"/>
    <x v="1"/>
    <n v="0"/>
    <n v="80553.2"/>
    <n v="0"/>
    <n v="0.96289205661747723"/>
    <x v="1"/>
    <x v="461"/>
  </r>
  <r>
    <x v="609"/>
    <x v="609"/>
    <x v="5"/>
    <x v="10"/>
    <x v="3"/>
    <s v="Illinois"/>
    <n v="88740.11"/>
    <x v="0"/>
    <x v="0"/>
    <b v="0"/>
    <x v="1"/>
    <n v="0"/>
    <n v="88740.11"/>
    <n v="0"/>
    <n v="1.060754222332088"/>
    <x v="1"/>
    <x v="462"/>
  </r>
  <r>
    <x v="610"/>
    <x v="610"/>
    <x v="5"/>
    <x v="10"/>
    <x v="3"/>
    <s v="Illinois"/>
    <n v="86635.91"/>
    <x v="1"/>
    <x v="4"/>
    <b v="1"/>
    <x v="0"/>
    <n v="15559.78"/>
    <n v="102195.69"/>
    <n v="0.17959966023326818"/>
    <n v="1.0356016838167406"/>
    <x v="1"/>
    <x v="390"/>
  </r>
  <r>
    <x v="611"/>
    <x v="611"/>
    <x v="5"/>
    <x v="10"/>
    <x v="3"/>
    <s v="Illinois"/>
    <n v="84861.04"/>
    <x v="1"/>
    <x v="0"/>
    <b v="1"/>
    <x v="0"/>
    <n v="10461.02"/>
    <n v="95322.06"/>
    <n v="0.12327235207110356"/>
    <n v="1.0143857889233203"/>
    <x v="1"/>
    <x v="463"/>
  </r>
  <r>
    <x v="612"/>
    <x v="612"/>
    <x v="5"/>
    <x v="10"/>
    <x v="7"/>
    <s v="California"/>
    <n v="85699.92"/>
    <x v="0"/>
    <x v="0"/>
    <b v="1"/>
    <x v="0"/>
    <n v="6890.65"/>
    <n v="92590.569999999992"/>
    <n v="8.0404392442840089E-2"/>
    <n v="1.0244133345509958"/>
    <x v="1"/>
    <x v="374"/>
  </r>
  <r>
    <x v="613"/>
    <x v="613"/>
    <x v="5"/>
    <x v="10"/>
    <x v="3"/>
    <s v="Illinois"/>
    <n v="82186.28"/>
    <x v="0"/>
    <x v="0"/>
    <b v="0"/>
    <x v="1"/>
    <n v="0"/>
    <n v="82186.28"/>
    <n v="0"/>
    <n v="0.98241306583648869"/>
    <x v="1"/>
    <x v="460"/>
  </r>
  <r>
    <x v="614"/>
    <x v="614"/>
    <x v="5"/>
    <x v="10"/>
    <x v="5"/>
    <s v="California"/>
    <n v="91114.38"/>
    <x v="0"/>
    <x v="0"/>
    <b v="0"/>
    <x v="1"/>
    <n v="0"/>
    <n v="91114.38"/>
    <n v="0"/>
    <n v="1.089135040515167"/>
    <x v="1"/>
    <x v="397"/>
  </r>
  <r>
    <x v="615"/>
    <x v="615"/>
    <x v="5"/>
    <x v="10"/>
    <x v="1"/>
    <s v="Colorado"/>
    <n v="85323.05"/>
    <x v="1"/>
    <x v="0"/>
    <b v="0"/>
    <x v="1"/>
    <n v="0"/>
    <n v="85323.05"/>
    <n v="0"/>
    <n v="1.019908421904727"/>
    <x v="1"/>
    <x v="464"/>
  </r>
  <r>
    <x v="616"/>
    <x v="616"/>
    <x v="5"/>
    <x v="10"/>
    <x v="3"/>
    <s v="Illinois"/>
    <n v="85273.49"/>
    <x v="1"/>
    <x v="0"/>
    <b v="1"/>
    <x v="0"/>
    <n v="16427.39"/>
    <n v="101700.88"/>
    <n v="0.1926435753948853"/>
    <n v="1.0193160068259224"/>
    <x v="1"/>
    <x v="465"/>
  </r>
  <r>
    <x v="617"/>
    <x v="617"/>
    <x v="5"/>
    <x v="10"/>
    <x v="1"/>
    <s v="Colorado"/>
    <n v="86814.42"/>
    <x v="0"/>
    <x v="0"/>
    <b v="0"/>
    <x v="1"/>
    <n v="0"/>
    <n v="86814.42"/>
    <n v="0"/>
    <n v="1.037735501728714"/>
    <x v="1"/>
    <x v="466"/>
  </r>
  <r>
    <x v="618"/>
    <x v="618"/>
    <x v="5"/>
    <x v="10"/>
    <x v="5"/>
    <s v="California"/>
    <n v="86202.52"/>
    <x v="1"/>
    <x v="3"/>
    <b v="1"/>
    <x v="0"/>
    <n v="17475.89"/>
    <n v="103678.41"/>
    <n v="0.20273061622792465"/>
    <n v="1.0304211597852007"/>
    <x v="1"/>
    <x v="377"/>
  </r>
  <r>
    <x v="619"/>
    <x v="619"/>
    <x v="5"/>
    <x v="10"/>
    <x v="8"/>
    <s v="Texas"/>
    <n v="85559.71"/>
    <x v="1"/>
    <x v="0"/>
    <b v="0"/>
    <x v="1"/>
    <n v="0"/>
    <n v="85559.71"/>
    <n v="0"/>
    <n v="1.0227373353944342"/>
    <x v="1"/>
    <x v="464"/>
  </r>
  <r>
    <x v="620"/>
    <x v="620"/>
    <x v="5"/>
    <x v="10"/>
    <x v="5"/>
    <s v="California"/>
    <n v="83023.81"/>
    <x v="0"/>
    <x v="3"/>
    <b v="0"/>
    <x v="1"/>
    <n v="0"/>
    <n v="83023.81"/>
    <n v="0"/>
    <n v="0.99242447424954783"/>
    <x v="1"/>
    <x v="467"/>
  </r>
  <r>
    <x v="621"/>
    <x v="621"/>
    <x v="5"/>
    <x v="10"/>
    <x v="4"/>
    <s v="California"/>
    <n v="86178.67"/>
    <x v="1"/>
    <x v="1"/>
    <b v="1"/>
    <x v="0"/>
    <n v="13787.16"/>
    <n v="99965.83"/>
    <n v="0.15998343905748372"/>
    <n v="1.030136068993645"/>
    <x v="1"/>
    <x v="468"/>
  </r>
  <r>
    <x v="622"/>
    <x v="622"/>
    <x v="5"/>
    <x v="10"/>
    <x v="3"/>
    <s v="Illinois"/>
    <n v="89705.06"/>
    <x v="1"/>
    <x v="0"/>
    <b v="0"/>
    <x v="1"/>
    <n v="0"/>
    <n v="89705.06"/>
    <n v="0"/>
    <n v="1.0722887447350844"/>
    <x v="1"/>
    <x v="398"/>
  </r>
  <r>
    <x v="623"/>
    <x v="623"/>
    <x v="5"/>
    <x v="10"/>
    <x v="6"/>
    <s v="Washington"/>
    <n v="88363.55"/>
    <x v="0"/>
    <x v="2"/>
    <b v="1"/>
    <x v="0"/>
    <n v="1892.32"/>
    <n v="90255.87000000001"/>
    <n v="2.1415164963381392E-2"/>
    <n v="1.0562530152684348"/>
    <x v="1"/>
    <x v="376"/>
  </r>
  <r>
    <x v="624"/>
    <x v="624"/>
    <x v="5"/>
    <x v="10"/>
    <x v="3"/>
    <s v="Illinois"/>
    <n v="88982.97"/>
    <x v="0"/>
    <x v="0"/>
    <b v="0"/>
    <x v="1"/>
    <n v="0"/>
    <n v="88982.97"/>
    <n v="0"/>
    <n v="1.0636572474741075"/>
    <x v="1"/>
    <x v="469"/>
  </r>
  <r>
    <x v="625"/>
    <x v="625"/>
    <x v="5"/>
    <x v="10"/>
    <x v="5"/>
    <s v="California"/>
    <n v="83721.960000000006"/>
    <x v="1"/>
    <x v="1"/>
    <b v="0"/>
    <x v="1"/>
    <n v="0"/>
    <n v="83721.960000000006"/>
    <n v="0"/>
    <n v="1.0007698049046614"/>
    <x v="1"/>
    <x v="470"/>
  </r>
  <r>
    <x v="626"/>
    <x v="626"/>
    <x v="5"/>
    <x v="10"/>
    <x v="7"/>
    <s v="California"/>
    <n v="82525.990000000005"/>
    <x v="1"/>
    <x v="0"/>
    <b v="0"/>
    <x v="1"/>
    <n v="0"/>
    <n v="82525.990000000005"/>
    <n v="0"/>
    <n v="0.98647378670857733"/>
    <x v="1"/>
    <x v="467"/>
  </r>
  <r>
    <x v="627"/>
    <x v="627"/>
    <x v="5"/>
    <x v="10"/>
    <x v="7"/>
    <s v="California"/>
    <n v="84685.53"/>
    <x v="1"/>
    <x v="2"/>
    <b v="1"/>
    <x v="0"/>
    <n v="11760.13"/>
    <n v="96445.66"/>
    <n v="0.13886823404187232"/>
    <n v="1.0122878314882719"/>
    <x v="1"/>
    <x v="471"/>
  </r>
  <r>
    <x v="628"/>
    <x v="628"/>
    <x v="5"/>
    <x v="10"/>
    <x v="3"/>
    <s v="Illinois"/>
    <n v="85139.31"/>
    <x v="1"/>
    <x v="2"/>
    <b v="1"/>
    <x v="0"/>
    <n v="15502.6"/>
    <n v="100641.91"/>
    <n v="0.18208510263942709"/>
    <n v="1.0177120872279803"/>
    <x v="1"/>
    <x v="472"/>
  </r>
  <r>
    <x v="629"/>
    <x v="629"/>
    <x v="5"/>
    <x v="10"/>
    <x v="8"/>
    <s v="Texas"/>
    <n v="87735.48"/>
    <x v="1"/>
    <x v="0"/>
    <b v="0"/>
    <x v="1"/>
    <n v="0"/>
    <n v="87735.48"/>
    <n v="0"/>
    <n v="1.0487453853542943"/>
    <x v="1"/>
    <x v="387"/>
  </r>
  <r>
    <x v="630"/>
    <x v="630"/>
    <x v="5"/>
    <x v="10"/>
    <x v="3"/>
    <s v="Illinois"/>
    <n v="80768.84"/>
    <x v="0"/>
    <x v="0"/>
    <b v="1"/>
    <x v="0"/>
    <n v="3593.56"/>
    <n v="84362.4"/>
    <n v="4.4491910494195534E-2"/>
    <n v="0.96546970769886187"/>
    <x v="1"/>
    <x v="449"/>
  </r>
  <r>
    <x v="631"/>
    <x v="631"/>
    <x v="5"/>
    <x v="10"/>
    <x v="3"/>
    <s v="Illinois"/>
    <n v="88823.88"/>
    <x v="1"/>
    <x v="2"/>
    <b v="0"/>
    <x v="1"/>
    <n v="0"/>
    <n v="88823.88"/>
    <n v="0"/>
    <n v="1.0617555663827634"/>
    <x v="1"/>
    <x v="395"/>
  </r>
  <r>
    <x v="632"/>
    <x v="632"/>
    <x v="5"/>
    <x v="10"/>
    <x v="3"/>
    <s v="Illinois"/>
    <n v="84604.98"/>
    <x v="0"/>
    <x v="3"/>
    <b v="0"/>
    <x v="1"/>
    <n v="0"/>
    <n v="84604.98"/>
    <n v="0"/>
    <n v="1.0113249776828299"/>
    <x v="1"/>
    <x v="471"/>
  </r>
  <r>
    <x v="633"/>
    <x v="633"/>
    <x v="5"/>
    <x v="10"/>
    <x v="5"/>
    <s v="California"/>
    <n v="83932.800000000003"/>
    <x v="0"/>
    <x v="0"/>
    <b v="1"/>
    <x v="0"/>
    <n v="5344.74"/>
    <n v="89277.540000000008"/>
    <n v="6.3678800183003537E-2"/>
    <n v="1.0032900792229658"/>
    <x v="1"/>
    <x v="470"/>
  </r>
  <r>
    <x v="634"/>
    <x v="634"/>
    <x v="5"/>
    <x v="10"/>
    <x v="3"/>
    <s v="Illinois"/>
    <n v="82469.740000000005"/>
    <x v="1"/>
    <x v="2"/>
    <b v="1"/>
    <x v="0"/>
    <n v="17767.41"/>
    <n v="100237.15000000001"/>
    <n v="0.21544156680983836"/>
    <n v="0.98580140276622952"/>
    <x v="1"/>
    <x v="473"/>
  </r>
  <r>
    <x v="635"/>
    <x v="635"/>
    <x v="5"/>
    <x v="10"/>
    <x v="4"/>
    <s v="California"/>
    <n v="80862.86"/>
    <x v="1"/>
    <x v="0"/>
    <b v="0"/>
    <x v="1"/>
    <n v="0"/>
    <n v="80862.86"/>
    <n v="0"/>
    <n v="0.96659357504569821"/>
    <x v="1"/>
    <x v="474"/>
  </r>
  <r>
    <x v="636"/>
    <x v="636"/>
    <x v="5"/>
    <x v="10"/>
    <x v="0"/>
    <s v="New York"/>
    <n v="87057.93"/>
    <x v="0"/>
    <x v="2"/>
    <b v="0"/>
    <x v="1"/>
    <n v="0"/>
    <n v="87057.93"/>
    <n v="0"/>
    <n v="1.0406462966407339"/>
    <x v="1"/>
    <x v="379"/>
  </r>
  <r>
    <x v="637"/>
    <x v="637"/>
    <x v="5"/>
    <x v="10"/>
    <x v="3"/>
    <s v="Illinois"/>
    <n v="85183.29"/>
    <x v="1"/>
    <x v="0"/>
    <b v="0"/>
    <x v="1"/>
    <n v="0"/>
    <n v="85183.29"/>
    <n v="0"/>
    <n v="1.018237801819704"/>
    <x v="1"/>
    <x v="472"/>
  </r>
  <r>
    <x v="638"/>
    <x v="638"/>
    <x v="5"/>
    <x v="10"/>
    <x v="4"/>
    <s v="California"/>
    <n v="81775.100000000006"/>
    <x v="0"/>
    <x v="1"/>
    <b v="0"/>
    <x v="1"/>
    <n v="0"/>
    <n v="81775.100000000006"/>
    <n v="0"/>
    <n v="0.97749802886911841"/>
    <x v="1"/>
    <x v="475"/>
  </r>
  <r>
    <x v="639"/>
    <x v="639"/>
    <x v="5"/>
    <x v="10"/>
    <x v="3"/>
    <s v="Illinois"/>
    <n v="81762.3"/>
    <x v="0"/>
    <x v="0"/>
    <b v="0"/>
    <x v="1"/>
    <n v="0"/>
    <n v="81762.3"/>
    <n v="0"/>
    <n v="0.97734502416757085"/>
    <x v="1"/>
    <x v="476"/>
  </r>
  <r>
    <x v="640"/>
    <x v="640"/>
    <x v="5"/>
    <x v="10"/>
    <x v="5"/>
    <s v="California"/>
    <n v="84160.54"/>
    <x v="0"/>
    <x v="0"/>
    <b v="1"/>
    <x v="0"/>
    <n v="1382.31"/>
    <n v="85542.849999999991"/>
    <n v="1.6424680735175893E-2"/>
    <n v="1.006012367561282"/>
    <x v="1"/>
    <x v="477"/>
  </r>
  <r>
    <x v="641"/>
    <x v="641"/>
    <x v="5"/>
    <x v="10"/>
    <x v="1"/>
    <s v="Colorado"/>
    <n v="89172.55"/>
    <x v="1"/>
    <x v="0"/>
    <b v="0"/>
    <x v="1"/>
    <n v="0"/>
    <n v="89172.55"/>
    <n v="0"/>
    <n v="1.0659233905459351"/>
    <x v="1"/>
    <x v="469"/>
  </r>
  <r>
    <x v="642"/>
    <x v="642"/>
    <x v="5"/>
    <x v="10"/>
    <x v="5"/>
    <s v="California"/>
    <n v="84351.02"/>
    <x v="1"/>
    <x v="0"/>
    <b v="0"/>
    <x v="1"/>
    <n v="0"/>
    <n v="84351.02"/>
    <n v="0"/>
    <n v="1.0082892687761873"/>
    <x v="1"/>
    <x v="478"/>
  </r>
  <r>
    <x v="643"/>
    <x v="643"/>
    <x v="5"/>
    <x v="10"/>
    <x v="0"/>
    <s v="New York"/>
    <n v="81242.14"/>
    <x v="0"/>
    <x v="0"/>
    <b v="1"/>
    <x v="0"/>
    <n v="15301.82"/>
    <n v="96543.959999999992"/>
    <n v="0.1883483128337092"/>
    <n v="0.97112729560843036"/>
    <x v="1"/>
    <x v="476"/>
  </r>
  <r>
    <x v="644"/>
    <x v="644"/>
    <x v="5"/>
    <x v="10"/>
    <x v="3"/>
    <s v="Illinois"/>
    <n v="84385.64"/>
    <x v="1"/>
    <x v="0"/>
    <b v="1"/>
    <x v="0"/>
    <n v="10001.69"/>
    <n v="94387.33"/>
    <n v="0.11852360188297441"/>
    <n v="1.0087030986799042"/>
    <x v="1"/>
    <x v="479"/>
  </r>
  <r>
    <x v="645"/>
    <x v="645"/>
    <x v="5"/>
    <x v="10"/>
    <x v="0"/>
    <s v="New York"/>
    <n v="84318.19"/>
    <x v="0"/>
    <x v="1"/>
    <b v="1"/>
    <x v="0"/>
    <n v="9488.67"/>
    <n v="93806.86"/>
    <n v="0.11253408072445578"/>
    <n v="1.0078968356237021"/>
    <x v="1"/>
    <x v="478"/>
  </r>
  <r>
    <x v="646"/>
    <x v="646"/>
    <x v="5"/>
    <x v="10"/>
    <x v="0"/>
    <s v="New York"/>
    <n v="78257.78"/>
    <x v="1"/>
    <x v="0"/>
    <b v="1"/>
    <x v="0"/>
    <n v="1134.83"/>
    <n v="79392.61"/>
    <n v="1.4501178029839332E-2"/>
    <n v="0.93545377130291629"/>
    <x v="1"/>
    <x v="480"/>
  </r>
  <r>
    <x v="647"/>
    <x v="647"/>
    <x v="6"/>
    <x v="11"/>
    <x v="0"/>
    <s v="New York"/>
    <n v="94864.26"/>
    <x v="0"/>
    <x v="0"/>
    <b v="0"/>
    <x v="1"/>
    <n v="0"/>
    <n v="94864.26"/>
    <n v="0"/>
    <n v="1.0682392478203762"/>
    <x v="1"/>
    <x v="392"/>
  </r>
  <r>
    <x v="648"/>
    <x v="648"/>
    <x v="6"/>
    <x v="11"/>
    <x v="0"/>
    <s v="New York"/>
    <n v="94422.66"/>
    <x v="0"/>
    <x v="0"/>
    <b v="0"/>
    <x v="1"/>
    <n v="0"/>
    <n v="94422.66"/>
    <n v="0"/>
    <n v="1.0632665167640494"/>
    <x v="1"/>
    <x v="481"/>
  </r>
  <r>
    <x v="649"/>
    <x v="649"/>
    <x v="6"/>
    <x v="11"/>
    <x v="0"/>
    <s v="New York"/>
    <n v="96740.52"/>
    <x v="1"/>
    <x v="0"/>
    <b v="1"/>
    <x v="0"/>
    <n v="16568.57"/>
    <n v="113309.09"/>
    <n v="0.17126815113253474"/>
    <n v="1.0893672740245068"/>
    <x v="1"/>
    <x v="482"/>
  </r>
  <r>
    <x v="650"/>
    <x v="650"/>
    <x v="6"/>
    <x v="11"/>
    <x v="0"/>
    <s v="New York"/>
    <n v="99622.39"/>
    <x v="0"/>
    <x v="0"/>
    <b v="1"/>
    <x v="0"/>
    <n v="7836.67"/>
    <n v="107459.06"/>
    <n v="7.8663742156758129E-2"/>
    <n v="1.1218191862738207"/>
    <x v="0"/>
    <x v="483"/>
  </r>
  <r>
    <x v="651"/>
    <x v="651"/>
    <x v="6"/>
    <x v="11"/>
    <x v="0"/>
    <s v="New York"/>
    <n v="97816.41"/>
    <x v="0"/>
    <x v="0"/>
    <b v="0"/>
    <x v="1"/>
    <n v="0"/>
    <n v="97816.41"/>
    <n v="0"/>
    <n v="1.1014825630104481"/>
    <x v="0"/>
    <x v="64"/>
  </r>
  <r>
    <x v="652"/>
    <x v="652"/>
    <x v="6"/>
    <x v="11"/>
    <x v="0"/>
    <s v="New York"/>
    <n v="94327.78"/>
    <x v="1"/>
    <x v="0"/>
    <b v="0"/>
    <x v="1"/>
    <n v="0"/>
    <n v="94327.78"/>
    <n v="0"/>
    <n v="1.0621981002725993"/>
    <x v="1"/>
    <x v="380"/>
  </r>
  <r>
    <x v="653"/>
    <x v="653"/>
    <x v="6"/>
    <x v="11"/>
    <x v="0"/>
    <s v="New York"/>
    <n v="92233.69"/>
    <x v="2"/>
    <x v="0"/>
    <b v="0"/>
    <x v="1"/>
    <n v="0"/>
    <n v="92233.69"/>
    <n v="0"/>
    <n v="1.0386171528592303"/>
    <x v="1"/>
    <x v="391"/>
  </r>
  <r>
    <x v="654"/>
    <x v="654"/>
    <x v="6"/>
    <x v="11"/>
    <x v="0"/>
    <s v="New York"/>
    <n v="101433.4"/>
    <x v="0"/>
    <x v="0"/>
    <b v="1"/>
    <x v="0"/>
    <n v="11274.55"/>
    <n v="112707.95"/>
    <n v="0.11115224373825584"/>
    <n v="1.1422124509258107"/>
    <x v="0"/>
    <x v="484"/>
  </r>
  <r>
    <x v="655"/>
    <x v="655"/>
    <x v="6"/>
    <x v="11"/>
    <x v="0"/>
    <s v="New York"/>
    <n v="95148.05"/>
    <x v="0"/>
    <x v="0"/>
    <b v="0"/>
    <x v="1"/>
    <n v="0"/>
    <n v="95148.05"/>
    <n v="0"/>
    <n v="1.0714349256882998"/>
    <x v="1"/>
    <x v="485"/>
  </r>
  <r>
    <x v="656"/>
    <x v="656"/>
    <x v="6"/>
    <x v="11"/>
    <x v="0"/>
    <s v="New York"/>
    <n v="95034.82"/>
    <x v="0"/>
    <x v="0"/>
    <b v="0"/>
    <x v="1"/>
    <n v="0"/>
    <n v="95034.82"/>
    <n v="0"/>
    <n v="1.0701598751051751"/>
    <x v="1"/>
    <x v="486"/>
  </r>
  <r>
    <x v="657"/>
    <x v="657"/>
    <x v="6"/>
    <x v="11"/>
    <x v="0"/>
    <s v="New York"/>
    <n v="94939.69"/>
    <x v="1"/>
    <x v="0"/>
    <b v="1"/>
    <x v="0"/>
    <n v="13868.71"/>
    <n v="108808.4"/>
    <n v="0.14607915825299198"/>
    <n v="1.0690886434353644"/>
    <x v="1"/>
    <x v="486"/>
  </r>
  <r>
    <x v="658"/>
    <x v="658"/>
    <x v="6"/>
    <x v="11"/>
    <x v="0"/>
    <s v="New York"/>
    <n v="95495.21"/>
    <x v="0"/>
    <x v="4"/>
    <b v="1"/>
    <x v="0"/>
    <n v="14349.96"/>
    <n v="109845.17000000001"/>
    <n v="0.15026889830390444"/>
    <n v="1.0753441949670917"/>
    <x v="1"/>
    <x v="487"/>
  </r>
  <r>
    <x v="659"/>
    <x v="659"/>
    <x v="6"/>
    <x v="11"/>
    <x v="0"/>
    <s v="New York"/>
    <n v="94639.1"/>
    <x v="1"/>
    <x v="0"/>
    <b v="1"/>
    <x v="0"/>
    <n v="19163.62"/>
    <n v="113802.72"/>
    <n v="0.20249157060876527"/>
    <n v="1.0657037855816023"/>
    <x v="1"/>
    <x v="481"/>
  </r>
  <r>
    <x v="660"/>
    <x v="660"/>
    <x v="6"/>
    <x v="11"/>
    <x v="0"/>
    <s v="New York"/>
    <n v="93565.84"/>
    <x v="2"/>
    <x v="2"/>
    <b v="1"/>
    <x v="0"/>
    <n v="11095.46"/>
    <n v="104661.29999999999"/>
    <n v="0.11858451759744795"/>
    <n v="1.0536181122720154"/>
    <x v="1"/>
    <x v="488"/>
  </r>
  <r>
    <x v="661"/>
    <x v="661"/>
    <x v="6"/>
    <x v="11"/>
    <x v="0"/>
    <s v="New York"/>
    <n v="93632.85"/>
    <x v="0"/>
    <x v="0"/>
    <b v="0"/>
    <x v="1"/>
    <n v="0"/>
    <n v="93632.85"/>
    <n v="0"/>
    <n v="1.0543726926798156"/>
    <x v="1"/>
    <x v="488"/>
  </r>
  <r>
    <x v="662"/>
    <x v="662"/>
    <x v="6"/>
    <x v="11"/>
    <x v="0"/>
    <s v="New York"/>
    <n v="94918.12"/>
    <x v="0"/>
    <x v="3"/>
    <b v="0"/>
    <x v="1"/>
    <n v="0"/>
    <n v="94918.12"/>
    <n v="0"/>
    <n v="1.0688457498464037"/>
    <x v="1"/>
    <x v="489"/>
  </r>
  <r>
    <x v="663"/>
    <x v="663"/>
    <x v="6"/>
    <x v="11"/>
    <x v="0"/>
    <s v="New York"/>
    <n v="93641.44"/>
    <x v="0"/>
    <x v="3"/>
    <b v="0"/>
    <x v="1"/>
    <n v="0"/>
    <n v="93641.44"/>
    <n v="0"/>
    <n v="1.0544694222082889"/>
    <x v="1"/>
    <x v="490"/>
  </r>
  <r>
    <x v="664"/>
    <x v="664"/>
    <x v="6"/>
    <x v="11"/>
    <x v="0"/>
    <s v="New York"/>
    <n v="93217.89"/>
    <x v="0"/>
    <x v="0"/>
    <b v="0"/>
    <x v="1"/>
    <n v="0"/>
    <n v="93217.89"/>
    <n v="0"/>
    <n v="1.0496999470296038"/>
    <x v="1"/>
    <x v="491"/>
  </r>
  <r>
    <x v="665"/>
    <x v="665"/>
    <x v="6"/>
    <x v="11"/>
    <x v="0"/>
    <s v="New York"/>
    <n v="95266.08"/>
    <x v="1"/>
    <x v="4"/>
    <b v="0"/>
    <x v="1"/>
    <n v="0"/>
    <n v="95266.08"/>
    <n v="0"/>
    <n v="1.0727640276959498"/>
    <x v="1"/>
    <x v="487"/>
  </r>
  <r>
    <x v="666"/>
    <x v="666"/>
    <x v="6"/>
    <x v="11"/>
    <x v="0"/>
    <s v="New York"/>
    <n v="94362.559999999998"/>
    <x v="0"/>
    <x v="0"/>
    <b v="0"/>
    <x v="1"/>
    <n v="0"/>
    <n v="94362.559999999998"/>
    <n v="0"/>
    <n v="1.0625897478861388"/>
    <x v="1"/>
    <x v="492"/>
  </r>
  <r>
    <x v="667"/>
    <x v="667"/>
    <x v="6"/>
    <x v="12"/>
    <x v="0"/>
    <s v="New York"/>
    <n v="63759.98"/>
    <x v="0"/>
    <x v="0"/>
    <b v="0"/>
    <x v="1"/>
    <n v="0"/>
    <n v="63759.98"/>
    <n v="0"/>
    <n v="1.0252704481298378"/>
    <x v="1"/>
    <x v="493"/>
  </r>
  <r>
    <x v="668"/>
    <x v="668"/>
    <x v="6"/>
    <x v="12"/>
    <x v="0"/>
    <s v="New York"/>
    <n v="53372.58"/>
    <x v="1"/>
    <x v="3"/>
    <b v="1"/>
    <x v="0"/>
    <n v="8594.67"/>
    <n v="61967.25"/>
    <n v="0.16103156339828428"/>
    <n v="0.85823943192023611"/>
    <x v="2"/>
    <x v="494"/>
  </r>
  <r>
    <x v="669"/>
    <x v="669"/>
    <x v="6"/>
    <x v="12"/>
    <x v="0"/>
    <s v="New York"/>
    <n v="62728.77"/>
    <x v="0"/>
    <x v="3"/>
    <b v="0"/>
    <x v="1"/>
    <n v="0"/>
    <n v="62728.77"/>
    <n v="0"/>
    <n v="1.0086884300862942"/>
    <x v="1"/>
    <x v="495"/>
  </r>
  <r>
    <x v="670"/>
    <x v="670"/>
    <x v="6"/>
    <x v="12"/>
    <x v="5"/>
    <s v="California"/>
    <n v="63115.21"/>
    <x v="1"/>
    <x v="0"/>
    <b v="0"/>
    <x v="1"/>
    <n v="0"/>
    <n v="63115.21"/>
    <n v="0"/>
    <n v="1.0149024457113822"/>
    <x v="1"/>
    <x v="496"/>
  </r>
  <r>
    <x v="671"/>
    <x v="671"/>
    <x v="6"/>
    <x v="12"/>
    <x v="3"/>
    <s v="Illinois"/>
    <n v="54816.52"/>
    <x v="0"/>
    <x v="0"/>
    <b v="1"/>
    <x v="0"/>
    <n v="19120.37"/>
    <n v="73936.89"/>
    <n v="0.34880671009396436"/>
    <n v="0.8814582128996622"/>
    <x v="2"/>
    <x v="497"/>
  </r>
  <r>
    <x v="672"/>
    <x v="672"/>
    <x v="6"/>
    <x v="12"/>
    <x v="5"/>
    <s v="California"/>
    <n v="59143.28"/>
    <x v="1"/>
    <x v="0"/>
    <b v="0"/>
    <x v="1"/>
    <n v="0"/>
    <n v="59143.28"/>
    <n v="0"/>
    <n v="0.95103319024674193"/>
    <x v="1"/>
    <x v="498"/>
  </r>
  <r>
    <x v="673"/>
    <x v="673"/>
    <x v="6"/>
    <x v="12"/>
    <x v="0"/>
    <s v="New York"/>
    <n v="59071.4"/>
    <x v="1"/>
    <x v="0"/>
    <b v="0"/>
    <x v="1"/>
    <n v="0"/>
    <n v="59071.4"/>
    <n v="0"/>
    <n v="0.94987734860733797"/>
    <x v="1"/>
    <x v="349"/>
  </r>
  <r>
    <x v="674"/>
    <x v="674"/>
    <x v="6"/>
    <x v="12"/>
    <x v="0"/>
    <s v="New York"/>
    <n v="56481.22"/>
    <x v="1"/>
    <x v="3"/>
    <b v="0"/>
    <x v="1"/>
    <n v="0"/>
    <n v="56481.22"/>
    <n v="0"/>
    <n v="0.90822684919788166"/>
    <x v="1"/>
    <x v="499"/>
  </r>
  <r>
    <x v="675"/>
    <x v="675"/>
    <x v="6"/>
    <x v="12"/>
    <x v="8"/>
    <s v="Texas"/>
    <n v="58055.46"/>
    <x v="1"/>
    <x v="0"/>
    <b v="0"/>
    <x v="1"/>
    <n v="0"/>
    <n v="58055.46"/>
    <n v="0"/>
    <n v="0.93354087455146417"/>
    <x v="1"/>
    <x v="320"/>
  </r>
  <r>
    <x v="676"/>
    <x v="676"/>
    <x v="6"/>
    <x v="12"/>
    <x v="1"/>
    <s v="Colorado"/>
    <n v="57223.56"/>
    <x v="0"/>
    <x v="0"/>
    <b v="0"/>
    <x v="1"/>
    <n v="0"/>
    <n v="57223.56"/>
    <n v="0"/>
    <n v="0.92016379247271796"/>
    <x v="1"/>
    <x v="243"/>
  </r>
  <r>
    <x v="677"/>
    <x v="677"/>
    <x v="6"/>
    <x v="12"/>
    <x v="0"/>
    <s v="New York"/>
    <n v="64380.68"/>
    <x v="0"/>
    <x v="0"/>
    <b v="0"/>
    <x v="1"/>
    <n v="0"/>
    <n v="64380.68"/>
    <n v="0"/>
    <n v="1.0352514011846252"/>
    <x v="1"/>
    <x v="406"/>
  </r>
  <r>
    <x v="678"/>
    <x v="678"/>
    <x v="6"/>
    <x v="12"/>
    <x v="0"/>
    <s v="New York"/>
    <n v="62339.199999999997"/>
    <x v="1"/>
    <x v="0"/>
    <b v="0"/>
    <x v="1"/>
    <n v="0"/>
    <n v="62339.199999999997"/>
    <n v="0"/>
    <n v="1.0024240835717886"/>
    <x v="1"/>
    <x v="500"/>
  </r>
  <r>
    <x v="679"/>
    <x v="679"/>
    <x v="6"/>
    <x v="12"/>
    <x v="4"/>
    <s v="California"/>
    <n v="63178.89"/>
    <x v="1"/>
    <x v="0"/>
    <b v="0"/>
    <x v="1"/>
    <n v="0"/>
    <n v="63178.89"/>
    <n v="0"/>
    <n v="1.0159264300686059"/>
    <x v="1"/>
    <x v="501"/>
  </r>
  <r>
    <x v="680"/>
    <x v="680"/>
    <x v="6"/>
    <x v="12"/>
    <x v="7"/>
    <s v="California"/>
    <n v="61804.18"/>
    <x v="0"/>
    <x v="2"/>
    <b v="0"/>
    <x v="1"/>
    <n v="0"/>
    <n v="61804.18"/>
    <n v="0"/>
    <n v="0.99382087831422072"/>
    <x v="1"/>
    <x v="502"/>
  </r>
  <r>
    <x v="681"/>
    <x v="681"/>
    <x v="6"/>
    <x v="12"/>
    <x v="0"/>
    <s v="New York"/>
    <n v="57177.37"/>
    <x v="0"/>
    <x v="4"/>
    <b v="0"/>
    <x v="1"/>
    <n v="0"/>
    <n v="57177.37"/>
    <n v="0"/>
    <n v="0.91942105005029073"/>
    <x v="1"/>
    <x v="197"/>
  </r>
  <r>
    <x v="682"/>
    <x v="682"/>
    <x v="6"/>
    <x v="12"/>
    <x v="0"/>
    <s v="New York"/>
    <n v="58688.7"/>
    <x v="0"/>
    <x v="1"/>
    <b v="0"/>
    <x v="1"/>
    <n v="0"/>
    <n v="58688.7"/>
    <n v="0"/>
    <n v="0.94372347276704915"/>
    <x v="1"/>
    <x v="291"/>
  </r>
  <r>
    <x v="683"/>
    <x v="683"/>
    <x v="6"/>
    <x v="12"/>
    <x v="1"/>
    <s v="Colorado"/>
    <n v="61223.44"/>
    <x v="0"/>
    <x v="0"/>
    <b v="0"/>
    <x v="1"/>
    <n v="0"/>
    <n v="61223.44"/>
    <n v="0"/>
    <n v="0.98448248830771634"/>
    <x v="1"/>
    <x v="503"/>
  </r>
  <r>
    <x v="684"/>
    <x v="684"/>
    <x v="6"/>
    <x v="12"/>
    <x v="7"/>
    <s v="California"/>
    <n v="56944.68"/>
    <x v="0"/>
    <x v="1"/>
    <b v="0"/>
    <x v="1"/>
    <n v="0"/>
    <n v="56944.68"/>
    <n v="0"/>
    <n v="0.91567935846608173"/>
    <x v="1"/>
    <x v="504"/>
  </r>
  <r>
    <x v="685"/>
    <x v="685"/>
    <x v="6"/>
    <x v="12"/>
    <x v="5"/>
    <s v="California"/>
    <n v="61782.5"/>
    <x v="1"/>
    <x v="3"/>
    <b v="1"/>
    <x v="0"/>
    <n v="13200.09"/>
    <n v="74982.59"/>
    <n v="0.21365419010237527"/>
    <n v="0.99347226052426141"/>
    <x v="1"/>
    <x v="505"/>
  </r>
  <r>
    <x v="686"/>
    <x v="686"/>
    <x v="6"/>
    <x v="12"/>
    <x v="1"/>
    <s v="Colorado"/>
    <n v="59399.19"/>
    <x v="0"/>
    <x v="3"/>
    <b v="1"/>
    <x v="0"/>
    <n v="6664.86"/>
    <n v="66064.05"/>
    <n v="0.11220456036521709"/>
    <n v="0.95514826306171008"/>
    <x v="1"/>
    <x v="338"/>
  </r>
  <r>
    <x v="687"/>
    <x v="687"/>
    <x v="6"/>
    <x v="12"/>
    <x v="2"/>
    <s v="California"/>
    <n v="59062.95"/>
    <x v="0"/>
    <x v="0"/>
    <b v="1"/>
    <x v="0"/>
    <n v="3402.82"/>
    <n v="62465.77"/>
    <n v="5.7613444638305408E-2"/>
    <n v="0.94974147128606679"/>
    <x v="1"/>
    <x v="232"/>
  </r>
  <r>
    <x v="688"/>
    <x v="688"/>
    <x v="6"/>
    <x v="12"/>
    <x v="5"/>
    <s v="California"/>
    <n v="61777.4"/>
    <x v="1"/>
    <x v="0"/>
    <b v="0"/>
    <x v="1"/>
    <n v="0"/>
    <n v="61777.4"/>
    <n v="0"/>
    <n v="0.99339025172680784"/>
    <x v="1"/>
    <x v="506"/>
  </r>
  <r>
    <x v="689"/>
    <x v="689"/>
    <x v="6"/>
    <x v="12"/>
    <x v="0"/>
    <s v="New York"/>
    <n v="61110.66"/>
    <x v="1"/>
    <x v="0"/>
    <b v="1"/>
    <x v="0"/>
    <n v="17008.54"/>
    <n v="78119.200000000012"/>
    <n v="0.27832361817070866"/>
    <n v="0.98266896827304762"/>
    <x v="1"/>
    <x v="507"/>
  </r>
  <r>
    <x v="690"/>
    <x v="690"/>
    <x v="6"/>
    <x v="12"/>
    <x v="0"/>
    <s v="New York"/>
    <n v="59097.58"/>
    <x v="1"/>
    <x v="0"/>
    <b v="1"/>
    <x v="0"/>
    <n v="7881.45"/>
    <n v="66979.03"/>
    <n v="0.13336332892142114"/>
    <n v="0.95029832710093276"/>
    <x v="1"/>
    <x v="371"/>
  </r>
  <r>
    <x v="691"/>
    <x v="691"/>
    <x v="6"/>
    <x v="12"/>
    <x v="0"/>
    <s v="New York"/>
    <n v="62898.32"/>
    <x v="1"/>
    <x v="0"/>
    <b v="0"/>
    <x v="1"/>
    <n v="0"/>
    <n v="62898.32"/>
    <n v="0"/>
    <n v="1.0114148205977156"/>
    <x v="1"/>
    <x v="508"/>
  </r>
  <r>
    <x v="692"/>
    <x v="692"/>
    <x v="6"/>
    <x v="12"/>
    <x v="0"/>
    <s v="New York"/>
    <n v="57297.34"/>
    <x v="0"/>
    <x v="0"/>
    <b v="1"/>
    <x v="0"/>
    <n v="13548.92"/>
    <n v="70846.259999999995"/>
    <n v="0.23646682376529174"/>
    <n v="0.92135018640921262"/>
    <x v="1"/>
    <x v="509"/>
  </r>
  <r>
    <x v="693"/>
    <x v="693"/>
    <x v="6"/>
    <x v="12"/>
    <x v="0"/>
    <s v="New York"/>
    <n v="61539.839999999997"/>
    <x v="1"/>
    <x v="0"/>
    <b v="0"/>
    <x v="1"/>
    <n v="0"/>
    <n v="61539.839999999997"/>
    <n v="0"/>
    <n v="0.98957024978110886"/>
    <x v="1"/>
    <x v="510"/>
  </r>
  <r>
    <x v="694"/>
    <x v="694"/>
    <x v="6"/>
    <x v="12"/>
    <x v="1"/>
    <s v="Colorado"/>
    <n v="61482.75"/>
    <x v="1"/>
    <x v="3"/>
    <b v="1"/>
    <x v="0"/>
    <n v="9945.51"/>
    <n v="71428.259999999995"/>
    <n v="0.1617609817387804"/>
    <n v="0.98865223365432009"/>
    <x v="1"/>
    <x v="511"/>
  </r>
  <r>
    <x v="695"/>
    <x v="695"/>
    <x v="6"/>
    <x v="12"/>
    <x v="5"/>
    <s v="California"/>
    <n v="59226.13"/>
    <x v="0"/>
    <x v="0"/>
    <b v="0"/>
    <x v="1"/>
    <n v="0"/>
    <n v="59226.13"/>
    <n v="0"/>
    <n v="0.95236543120145301"/>
    <x v="1"/>
    <x v="512"/>
  </r>
  <r>
    <x v="696"/>
    <x v="696"/>
    <x v="6"/>
    <x v="12"/>
    <x v="0"/>
    <s v="New York"/>
    <n v="60815.33"/>
    <x v="1"/>
    <x v="0"/>
    <b v="0"/>
    <x v="1"/>
    <n v="0"/>
    <n v="60815.33"/>
    <n v="0"/>
    <n v="0.9779200156942327"/>
    <x v="1"/>
    <x v="513"/>
  </r>
  <r>
    <x v="697"/>
    <x v="697"/>
    <x v="6"/>
    <x v="12"/>
    <x v="8"/>
    <s v="Texas"/>
    <n v="56872.22"/>
    <x v="1"/>
    <x v="4"/>
    <b v="0"/>
    <x v="1"/>
    <n v="0"/>
    <n v="56872.22"/>
    <n v="0"/>
    <n v="0.91451419033598691"/>
    <x v="1"/>
    <x v="368"/>
  </r>
  <r>
    <x v="698"/>
    <x v="698"/>
    <x v="6"/>
    <x v="12"/>
    <x v="6"/>
    <s v="Washington"/>
    <n v="62310.07"/>
    <x v="0"/>
    <x v="1"/>
    <b v="0"/>
    <x v="1"/>
    <n v="0"/>
    <n v="62310.07"/>
    <n v="0"/>
    <n v="1.0019556686169218"/>
    <x v="1"/>
    <x v="514"/>
  </r>
  <r>
    <x v="699"/>
    <x v="699"/>
    <x v="6"/>
    <x v="12"/>
    <x v="0"/>
    <s v="New York"/>
    <n v="59537.74"/>
    <x v="0"/>
    <x v="3"/>
    <b v="0"/>
    <x v="1"/>
    <n v="0"/>
    <n v="59537.74"/>
    <n v="0"/>
    <n v="0.95737616872586473"/>
    <x v="1"/>
    <x v="515"/>
  </r>
  <r>
    <x v="700"/>
    <x v="700"/>
    <x v="6"/>
    <x v="12"/>
    <x v="5"/>
    <s v="California"/>
    <n v="58693.19"/>
    <x v="0"/>
    <x v="4"/>
    <b v="1"/>
    <x v="0"/>
    <n v="4779.67"/>
    <n v="63472.86"/>
    <n v="8.1434830855163939E-2"/>
    <n v="0.94379567266912112"/>
    <x v="1"/>
    <x v="516"/>
  </r>
  <r>
    <x v="701"/>
    <x v="701"/>
    <x v="6"/>
    <x v="12"/>
    <x v="0"/>
    <s v="New York"/>
    <n v="62622.52"/>
    <x v="0"/>
    <x v="0"/>
    <b v="1"/>
    <x v="0"/>
    <n v="12432.05"/>
    <n v="75054.569999999992"/>
    <n v="0.19852363015732999"/>
    <n v="1.0069799134726787"/>
    <x v="1"/>
    <x v="517"/>
  </r>
  <r>
    <x v="702"/>
    <x v="702"/>
    <x v="6"/>
    <x v="12"/>
    <x v="7"/>
    <s v="California"/>
    <n v="58239.14"/>
    <x v="0"/>
    <x v="4"/>
    <b v="1"/>
    <x v="0"/>
    <n v="2152.98"/>
    <n v="60392.12"/>
    <n v="3.6967922259841066E-2"/>
    <n v="0.93649447767230087"/>
    <x v="1"/>
    <x v="332"/>
  </r>
  <r>
    <x v="703"/>
    <x v="703"/>
    <x v="6"/>
    <x v="12"/>
    <x v="0"/>
    <s v="New York"/>
    <n v="56478.85"/>
    <x v="1"/>
    <x v="0"/>
    <b v="0"/>
    <x v="1"/>
    <n v="0"/>
    <n v="56478.85"/>
    <n v="0"/>
    <n v="0.90818873922730026"/>
    <x v="1"/>
    <x v="236"/>
  </r>
  <r>
    <x v="704"/>
    <x v="704"/>
    <x v="6"/>
    <x v="12"/>
    <x v="5"/>
    <s v="California"/>
    <n v="56108.43"/>
    <x v="0"/>
    <x v="0"/>
    <b v="0"/>
    <x v="1"/>
    <n v="0"/>
    <n v="56108.43"/>
    <n v="0"/>
    <n v="0.90223232770715467"/>
    <x v="1"/>
    <x v="209"/>
  </r>
  <r>
    <x v="705"/>
    <x v="705"/>
    <x v="6"/>
    <x v="12"/>
    <x v="5"/>
    <s v="California"/>
    <n v="61515.02"/>
    <x v="1"/>
    <x v="0"/>
    <b v="0"/>
    <x v="1"/>
    <n v="0"/>
    <n v="61515.02"/>
    <n v="0"/>
    <n v="0.98917114030016828"/>
    <x v="1"/>
    <x v="518"/>
  </r>
  <r>
    <x v="706"/>
    <x v="706"/>
    <x v="6"/>
    <x v="12"/>
    <x v="0"/>
    <s v="New York"/>
    <n v="56798.93"/>
    <x v="1"/>
    <x v="0"/>
    <b v="1"/>
    <x v="0"/>
    <n v="8853.51"/>
    <n v="65652.44"/>
    <n v="0.15587459129951919"/>
    <n v="0.91333567567611029"/>
    <x v="1"/>
    <x v="519"/>
  </r>
  <r>
    <x v="707"/>
    <x v="707"/>
    <x v="6"/>
    <x v="12"/>
    <x v="0"/>
    <s v="New York"/>
    <n v="64386.99"/>
    <x v="1"/>
    <x v="0"/>
    <b v="0"/>
    <x v="1"/>
    <n v="0"/>
    <n v="64386.99"/>
    <n v="0"/>
    <n v="1.0353528669712784"/>
    <x v="1"/>
    <x v="520"/>
  </r>
  <r>
    <x v="708"/>
    <x v="708"/>
    <x v="6"/>
    <x v="12"/>
    <x v="8"/>
    <s v="Texas"/>
    <n v="54795.18"/>
    <x v="1"/>
    <x v="2"/>
    <b v="0"/>
    <x v="1"/>
    <n v="0"/>
    <n v="54795.18"/>
    <n v="0"/>
    <n v="0.88111506236286641"/>
    <x v="2"/>
    <x v="354"/>
  </r>
  <r>
    <x v="709"/>
    <x v="709"/>
    <x v="6"/>
    <x v="12"/>
    <x v="8"/>
    <s v="Texas"/>
    <n v="64241.14"/>
    <x v="0"/>
    <x v="3"/>
    <b v="0"/>
    <x v="1"/>
    <n v="0"/>
    <n v="64241.14"/>
    <n v="0"/>
    <n v="1.0330075761656707"/>
    <x v="1"/>
    <x v="521"/>
  </r>
  <r>
    <x v="710"/>
    <x v="710"/>
    <x v="6"/>
    <x v="12"/>
    <x v="7"/>
    <s v="California"/>
    <n v="60527.54"/>
    <x v="0"/>
    <x v="0"/>
    <b v="0"/>
    <x v="1"/>
    <n v="0"/>
    <n v="60527.54"/>
    <n v="0"/>
    <n v="0.9732923074943981"/>
    <x v="1"/>
    <x v="522"/>
  </r>
  <r>
    <x v="711"/>
    <x v="711"/>
    <x v="6"/>
    <x v="12"/>
    <x v="0"/>
    <s v="New York"/>
    <n v="59758.22"/>
    <x v="1"/>
    <x v="0"/>
    <b v="1"/>
    <x v="0"/>
    <n v="11385.68"/>
    <n v="71143.899999999994"/>
    <n v="0.19052910210511625"/>
    <n v="0.96092152160087607"/>
    <x v="1"/>
    <x v="523"/>
  </r>
  <r>
    <x v="712"/>
    <x v="712"/>
    <x v="6"/>
    <x v="12"/>
    <x v="2"/>
    <s v="California"/>
    <n v="58637.7"/>
    <x v="1"/>
    <x v="3"/>
    <b v="0"/>
    <x v="1"/>
    <n v="0"/>
    <n v="58637.7"/>
    <n v="0"/>
    <n v="0.94290338479251368"/>
    <x v="1"/>
    <x v="524"/>
  </r>
  <r>
    <x v="713"/>
    <x v="713"/>
    <x v="6"/>
    <x v="12"/>
    <x v="0"/>
    <s v="New York"/>
    <n v="60997.84"/>
    <x v="1"/>
    <x v="2"/>
    <b v="0"/>
    <x v="1"/>
    <n v="0"/>
    <n v="60997.84"/>
    <n v="0"/>
    <n v="0.98085480503212408"/>
    <x v="1"/>
    <x v="525"/>
  </r>
  <r>
    <x v="714"/>
    <x v="714"/>
    <x v="6"/>
    <x v="12"/>
    <x v="3"/>
    <s v="Illinois"/>
    <n v="59905.91"/>
    <x v="0"/>
    <x v="0"/>
    <b v="1"/>
    <x v="0"/>
    <n v="9284.89"/>
    <n v="69190.8"/>
    <n v="0.1549912187295043"/>
    <n v="0.96329639989419269"/>
    <x v="1"/>
    <x v="526"/>
  </r>
  <r>
    <x v="715"/>
    <x v="715"/>
    <x v="6"/>
    <x v="12"/>
    <x v="0"/>
    <s v="New York"/>
    <n v="62758.25"/>
    <x v="1"/>
    <x v="2"/>
    <b v="1"/>
    <x v="0"/>
    <n v="15224.77"/>
    <n v="77983.02"/>
    <n v="0.24259392191464868"/>
    <n v="1.0091624730958884"/>
    <x v="1"/>
    <x v="527"/>
  </r>
  <r>
    <x v="716"/>
    <x v="716"/>
    <x v="6"/>
    <x v="12"/>
    <x v="0"/>
    <s v="New York"/>
    <n v="60285.57"/>
    <x v="0"/>
    <x v="0"/>
    <b v="0"/>
    <x v="1"/>
    <n v="0"/>
    <n v="60285.57"/>
    <n v="0"/>
    <n v="0.96940139205913645"/>
    <x v="1"/>
    <x v="528"/>
  </r>
  <r>
    <x v="717"/>
    <x v="717"/>
    <x v="6"/>
    <x v="12"/>
    <x v="0"/>
    <s v="New York"/>
    <n v="60375.75"/>
    <x v="1"/>
    <x v="0"/>
    <b v="0"/>
    <x v="1"/>
    <n v="0"/>
    <n v="60375.75"/>
    <n v="0"/>
    <n v="0.97085150055999148"/>
    <x v="1"/>
    <x v="529"/>
  </r>
  <r>
    <x v="718"/>
    <x v="718"/>
    <x v="6"/>
    <x v="12"/>
    <x v="0"/>
    <s v="New York"/>
    <n v="59090.97"/>
    <x v="2"/>
    <x v="1"/>
    <b v="0"/>
    <x v="1"/>
    <n v="0"/>
    <n v="59090.97"/>
    <n v="0"/>
    <n v="0.95019203726737045"/>
    <x v="1"/>
    <x v="530"/>
  </r>
  <r>
    <x v="719"/>
    <x v="719"/>
    <x v="6"/>
    <x v="12"/>
    <x v="6"/>
    <s v="Washington"/>
    <n v="59857.64"/>
    <x v="0"/>
    <x v="0"/>
    <b v="1"/>
    <x v="0"/>
    <n v="16730.57"/>
    <n v="76588.209999999992"/>
    <n v="0.27950600792146163"/>
    <n v="0.96252021074652938"/>
    <x v="1"/>
    <x v="526"/>
  </r>
  <r>
    <x v="720"/>
    <x v="720"/>
    <x v="6"/>
    <x v="12"/>
    <x v="0"/>
    <s v="New York"/>
    <n v="60769.5"/>
    <x v="1"/>
    <x v="0"/>
    <b v="0"/>
    <x v="1"/>
    <n v="0"/>
    <n v="60769.5"/>
    <n v="0"/>
    <n v="0.97718306212809614"/>
    <x v="1"/>
    <x v="522"/>
  </r>
  <r>
    <x v="721"/>
    <x v="721"/>
    <x v="6"/>
    <x v="12"/>
    <x v="1"/>
    <s v="Colorado"/>
    <n v="55724.58"/>
    <x v="0"/>
    <x v="1"/>
    <b v="0"/>
    <x v="1"/>
    <n v="0"/>
    <n v="55724.58"/>
    <n v="0"/>
    <n v="0.8960599596870481"/>
    <x v="2"/>
    <x v="531"/>
  </r>
  <r>
    <x v="722"/>
    <x v="722"/>
    <x v="6"/>
    <x v="12"/>
    <x v="6"/>
    <s v="Washington"/>
    <n v="56629.54"/>
    <x v="0"/>
    <x v="2"/>
    <b v="0"/>
    <x v="1"/>
    <n v="0"/>
    <n v="56629.54"/>
    <n v="0"/>
    <n v="0.91061185798970712"/>
    <x v="1"/>
    <x v="168"/>
  </r>
  <r>
    <x v="723"/>
    <x v="723"/>
    <x v="6"/>
    <x v="12"/>
    <x v="0"/>
    <s v="New York"/>
    <n v="61858.16"/>
    <x v="1"/>
    <x v="0"/>
    <b v="0"/>
    <x v="1"/>
    <n v="0"/>
    <n v="61858.16"/>
    <n v="0"/>
    <n v="0.99468888515471932"/>
    <x v="1"/>
    <x v="532"/>
  </r>
  <r>
    <x v="724"/>
    <x v="724"/>
    <x v="6"/>
    <x v="12"/>
    <x v="4"/>
    <s v="California"/>
    <n v="60427.16"/>
    <x v="1"/>
    <x v="0"/>
    <b v="1"/>
    <x v="0"/>
    <n v="15653.62"/>
    <n v="76080.78"/>
    <n v="0.2590494075842717"/>
    <n v="0.97167818139863604"/>
    <x v="1"/>
    <x v="303"/>
  </r>
  <r>
    <x v="725"/>
    <x v="725"/>
    <x v="6"/>
    <x v="12"/>
    <x v="0"/>
    <s v="New York"/>
    <n v="59540.04"/>
    <x v="1"/>
    <x v="0"/>
    <b v="0"/>
    <x v="1"/>
    <n v="0"/>
    <n v="59540.04"/>
    <n v="0"/>
    <n v="0.95741315308550068"/>
    <x v="1"/>
    <x v="533"/>
  </r>
  <r>
    <x v="726"/>
    <x v="726"/>
    <x v="6"/>
    <x v="12"/>
    <x v="8"/>
    <s v="Texas"/>
    <n v="60046.080000000002"/>
    <x v="1"/>
    <x v="2"/>
    <b v="0"/>
    <x v="1"/>
    <n v="0"/>
    <n v="60046.080000000002"/>
    <n v="0"/>
    <n v="0.96555035541165612"/>
    <x v="1"/>
    <x v="534"/>
  </r>
  <r>
    <x v="727"/>
    <x v="727"/>
    <x v="7"/>
    <x v="13"/>
    <x v="0"/>
    <s v="New York"/>
    <n v="48151.72"/>
    <x v="1"/>
    <x v="0"/>
    <b v="0"/>
    <x v="1"/>
    <n v="0"/>
    <n v="48151.72"/>
    <n v="0"/>
    <n v="1.048652469820468"/>
    <x v="1"/>
    <x v="535"/>
  </r>
  <r>
    <x v="728"/>
    <x v="728"/>
    <x v="7"/>
    <x v="13"/>
    <x v="0"/>
    <s v="New York"/>
    <n v="46487.95"/>
    <x v="1"/>
    <x v="0"/>
    <b v="0"/>
    <x v="1"/>
    <n v="0"/>
    <n v="46487.95"/>
    <n v="0"/>
    <n v="1.0124187377811307"/>
    <x v="1"/>
    <x v="536"/>
  </r>
  <r>
    <x v="729"/>
    <x v="729"/>
    <x v="7"/>
    <x v="13"/>
    <x v="0"/>
    <s v="New York"/>
    <n v="46040.68"/>
    <x v="1"/>
    <x v="4"/>
    <b v="0"/>
    <x v="1"/>
    <n v="0"/>
    <n v="46040.68"/>
    <n v="0"/>
    <n v="1.0026780516711309"/>
    <x v="1"/>
    <x v="537"/>
  </r>
  <r>
    <x v="730"/>
    <x v="730"/>
    <x v="7"/>
    <x v="13"/>
    <x v="5"/>
    <s v="California"/>
    <n v="47867.21"/>
    <x v="0"/>
    <x v="0"/>
    <b v="0"/>
    <x v="1"/>
    <n v="0"/>
    <n v="47867.21"/>
    <n v="0"/>
    <n v="1.0424563855645239"/>
    <x v="1"/>
    <x v="538"/>
  </r>
  <r>
    <x v="731"/>
    <x v="731"/>
    <x v="7"/>
    <x v="13"/>
    <x v="0"/>
    <s v="New York"/>
    <n v="45665.55"/>
    <x v="2"/>
    <x v="0"/>
    <b v="0"/>
    <x v="1"/>
    <n v="0"/>
    <n v="45665.55"/>
    <n v="0"/>
    <n v="0.99450843694077962"/>
    <x v="1"/>
    <x v="539"/>
  </r>
  <r>
    <x v="732"/>
    <x v="732"/>
    <x v="7"/>
    <x v="13"/>
    <x v="0"/>
    <s v="New York"/>
    <n v="48265.47"/>
    <x v="0"/>
    <x v="0"/>
    <b v="0"/>
    <x v="1"/>
    <n v="0"/>
    <n v="48265.47"/>
    <n v="0"/>
    <n v="1.0511297275060103"/>
    <x v="1"/>
    <x v="540"/>
  </r>
  <r>
    <x v="733"/>
    <x v="733"/>
    <x v="7"/>
    <x v="13"/>
    <x v="0"/>
    <s v="New York"/>
    <n v="44307.66"/>
    <x v="1"/>
    <x v="2"/>
    <b v="0"/>
    <x v="1"/>
    <n v="0"/>
    <n v="44307.66"/>
    <n v="0"/>
    <n v="0.96493618693092498"/>
    <x v="1"/>
    <x v="541"/>
  </r>
  <r>
    <x v="734"/>
    <x v="734"/>
    <x v="7"/>
    <x v="13"/>
    <x v="0"/>
    <s v="New York"/>
    <n v="49429.67"/>
    <x v="0"/>
    <x v="0"/>
    <b v="0"/>
    <x v="1"/>
    <n v="0"/>
    <n v="49429.67"/>
    <n v="0"/>
    <n v="1.0764837793522368"/>
    <x v="1"/>
    <x v="542"/>
  </r>
  <r>
    <x v="735"/>
    <x v="735"/>
    <x v="7"/>
    <x v="13"/>
    <x v="0"/>
    <s v="New York"/>
    <n v="48386.12"/>
    <x v="0"/>
    <x v="0"/>
    <b v="0"/>
    <x v="1"/>
    <n v="0"/>
    <n v="48386.12"/>
    <n v="0"/>
    <n v="1.0537572540094009"/>
    <x v="1"/>
    <x v="543"/>
  </r>
  <r>
    <x v="736"/>
    <x v="736"/>
    <x v="7"/>
    <x v="13"/>
    <x v="8"/>
    <s v="Texas"/>
    <n v="47980.06"/>
    <x v="0"/>
    <x v="3"/>
    <b v="0"/>
    <x v="1"/>
    <n v="0"/>
    <n v="47980.06"/>
    <n v="0"/>
    <n v="1.0449140429694774"/>
    <x v="1"/>
    <x v="544"/>
  </r>
  <r>
    <x v="737"/>
    <x v="737"/>
    <x v="7"/>
    <x v="13"/>
    <x v="4"/>
    <s v="California"/>
    <n v="49342.55"/>
    <x v="1"/>
    <x v="0"/>
    <b v="1"/>
    <x v="0"/>
    <n v="1737.45"/>
    <n v="51080"/>
    <n v="3.521200262248303E-2"/>
    <n v="1.0745864721912308"/>
    <x v="1"/>
    <x v="545"/>
  </r>
  <r>
    <x v="738"/>
    <x v="738"/>
    <x v="7"/>
    <x v="13"/>
    <x v="2"/>
    <s v="California"/>
    <n v="50622.76"/>
    <x v="0"/>
    <x v="0"/>
    <b v="0"/>
    <x v="1"/>
    <n v="0"/>
    <n v="50622.76"/>
    <n v="0"/>
    <n v="1.1024670002053674"/>
    <x v="0"/>
    <x v="318"/>
  </r>
  <r>
    <x v="739"/>
    <x v="739"/>
    <x v="7"/>
    <x v="13"/>
    <x v="0"/>
    <s v="New York"/>
    <n v="49401.94"/>
    <x v="0"/>
    <x v="0"/>
    <b v="1"/>
    <x v="0"/>
    <n v="4688.45"/>
    <n v="54090.39"/>
    <n v="9.4904167731064804E-2"/>
    <n v="1.0758798729292032"/>
    <x v="1"/>
    <x v="546"/>
  </r>
  <r>
    <x v="740"/>
    <x v="740"/>
    <x v="7"/>
    <x v="13"/>
    <x v="4"/>
    <s v="California"/>
    <n v="44048.36"/>
    <x v="1"/>
    <x v="0"/>
    <b v="0"/>
    <x v="1"/>
    <n v="0"/>
    <n v="44048.36"/>
    <n v="0"/>
    <n v="0.95928912831236579"/>
    <x v="1"/>
    <x v="547"/>
  </r>
  <r>
    <x v="741"/>
    <x v="741"/>
    <x v="7"/>
    <x v="13"/>
    <x v="0"/>
    <s v="New York"/>
    <n v="45100.79"/>
    <x v="1"/>
    <x v="0"/>
    <b v="1"/>
    <x v="0"/>
    <n v="11195.54"/>
    <n v="56296.33"/>
    <n v="0.24823378925291553"/>
    <n v="0.98220904309034573"/>
    <x v="1"/>
    <x v="548"/>
  </r>
  <r>
    <x v="742"/>
    <x v="742"/>
    <x v="7"/>
    <x v="13"/>
    <x v="3"/>
    <s v="Illinois"/>
    <n v="46328.47"/>
    <x v="0"/>
    <x v="0"/>
    <b v="0"/>
    <x v="1"/>
    <n v="0"/>
    <n v="46328.47"/>
    <n v="0"/>
    <n v="1.0089455680607766"/>
    <x v="1"/>
    <x v="549"/>
  </r>
  <r>
    <x v="743"/>
    <x v="743"/>
    <x v="7"/>
    <x v="13"/>
    <x v="4"/>
    <s v="California"/>
    <n v="47548.92"/>
    <x v="0"/>
    <x v="0"/>
    <b v="0"/>
    <x v="1"/>
    <n v="0"/>
    <n v="47548.92"/>
    <n v="0"/>
    <n v="1.0355246374438098"/>
    <x v="1"/>
    <x v="550"/>
  </r>
  <r>
    <x v="744"/>
    <x v="744"/>
    <x v="7"/>
    <x v="13"/>
    <x v="3"/>
    <s v="Illinois"/>
    <n v="48470.61"/>
    <x v="0"/>
    <x v="0"/>
    <b v="0"/>
    <x v="1"/>
    <n v="0"/>
    <n v="48470.61"/>
    <n v="0"/>
    <n v="1.0555972847949082"/>
    <x v="1"/>
    <x v="551"/>
  </r>
  <r>
    <x v="745"/>
    <x v="745"/>
    <x v="7"/>
    <x v="13"/>
    <x v="4"/>
    <s v="California"/>
    <n v="46139.23"/>
    <x v="0"/>
    <x v="1"/>
    <b v="0"/>
    <x v="1"/>
    <n v="0"/>
    <n v="46139.23"/>
    <n v="0"/>
    <n v="1.0048242823956162"/>
    <x v="1"/>
    <x v="552"/>
  </r>
  <r>
    <x v="746"/>
    <x v="746"/>
    <x v="7"/>
    <x v="13"/>
    <x v="4"/>
    <s v="California"/>
    <n v="47850.19"/>
    <x v="1"/>
    <x v="4"/>
    <b v="1"/>
    <x v="0"/>
    <n v="18761.62"/>
    <n v="66611.81"/>
    <n v="0.39209081510439142"/>
    <n v="1.0420857224804982"/>
    <x v="1"/>
    <x v="538"/>
  </r>
  <r>
    <x v="747"/>
    <x v="747"/>
    <x v="7"/>
    <x v="13"/>
    <x v="4"/>
    <s v="California"/>
    <n v="46083.66"/>
    <x v="1"/>
    <x v="3"/>
    <b v="0"/>
    <x v="1"/>
    <n v="0"/>
    <n v="46083.66"/>
    <n v="0"/>
    <n v="1.0036140739596988"/>
    <x v="1"/>
    <x v="537"/>
  </r>
  <r>
    <x v="748"/>
    <x v="748"/>
    <x v="7"/>
    <x v="13"/>
    <x v="1"/>
    <s v="Colorado"/>
    <n v="46353.4"/>
    <x v="1"/>
    <x v="1"/>
    <b v="1"/>
    <x v="0"/>
    <n v="16864.18"/>
    <n v="63217.58"/>
    <n v="0.36381754089236173"/>
    <n v="1.0094884958330892"/>
    <x v="1"/>
    <x v="553"/>
  </r>
  <r>
    <x v="749"/>
    <x v="749"/>
    <x v="7"/>
    <x v="13"/>
    <x v="4"/>
    <s v="California"/>
    <n v="44862.51"/>
    <x v="0"/>
    <x v="0"/>
    <b v="0"/>
    <x v="1"/>
    <n v="0"/>
    <n v="44862.51"/>
    <n v="0"/>
    <n v="0.97701975991398538"/>
    <x v="1"/>
    <x v="554"/>
  </r>
  <r>
    <x v="750"/>
    <x v="750"/>
    <x v="7"/>
    <x v="13"/>
    <x v="5"/>
    <s v="California"/>
    <n v="45768.94"/>
    <x v="1"/>
    <x v="4"/>
    <b v="0"/>
    <x v="1"/>
    <n v="0"/>
    <n v="45768.94"/>
    <n v="0"/>
    <n v="0.99676007361865393"/>
    <x v="1"/>
    <x v="555"/>
  </r>
  <r>
    <x v="751"/>
    <x v="751"/>
    <x v="7"/>
    <x v="13"/>
    <x v="4"/>
    <s v="California"/>
    <n v="44965.59"/>
    <x v="1"/>
    <x v="0"/>
    <b v="0"/>
    <x v="1"/>
    <n v="0"/>
    <n v="44965.59"/>
    <n v="0"/>
    <n v="0.97926464538410118"/>
    <x v="1"/>
    <x v="556"/>
  </r>
  <r>
    <x v="752"/>
    <x v="752"/>
    <x v="7"/>
    <x v="13"/>
    <x v="4"/>
    <s v="California"/>
    <n v="45670.239999999998"/>
    <x v="1"/>
    <x v="4"/>
    <b v="1"/>
    <x v="0"/>
    <n v="17008.16"/>
    <n v="62678.399999999994"/>
    <n v="0.37241231926961627"/>
    <n v="0.99461057618073723"/>
    <x v="1"/>
    <x v="557"/>
  </r>
  <r>
    <x v="753"/>
    <x v="753"/>
    <x v="7"/>
    <x v="13"/>
    <x v="8"/>
    <s v="Texas"/>
    <n v="49475.58"/>
    <x v="1"/>
    <x v="4"/>
    <b v="1"/>
    <x v="0"/>
    <n v="6760.96"/>
    <n v="56236.54"/>
    <n v="0.1366524657214731"/>
    <n v="1.0774836114431665"/>
    <x v="1"/>
    <x v="558"/>
  </r>
  <r>
    <x v="754"/>
    <x v="754"/>
    <x v="7"/>
    <x v="13"/>
    <x v="5"/>
    <s v="California"/>
    <n v="45719.88"/>
    <x v="1"/>
    <x v="2"/>
    <b v="0"/>
    <x v="1"/>
    <n v="0"/>
    <n v="45719.88"/>
    <n v="0"/>
    <n v="0.99569164054566306"/>
    <x v="1"/>
    <x v="559"/>
  </r>
  <r>
    <x v="755"/>
    <x v="755"/>
    <x v="7"/>
    <x v="13"/>
    <x v="4"/>
    <s v="California"/>
    <n v="52435.72"/>
    <x v="1"/>
    <x v="4"/>
    <b v="0"/>
    <x v="1"/>
    <n v="0"/>
    <n v="52435.72"/>
    <n v="0"/>
    <n v="1.141949805423659"/>
    <x v="0"/>
    <x v="363"/>
  </r>
  <r>
    <x v="756"/>
    <x v="756"/>
    <x v="7"/>
    <x v="13"/>
    <x v="5"/>
    <s v="California"/>
    <n v="48424.97"/>
    <x v="0"/>
    <x v="0"/>
    <b v="0"/>
    <x v="1"/>
    <n v="0"/>
    <n v="48424.97"/>
    <n v="0"/>
    <n v="1.0546033327881552"/>
    <x v="1"/>
    <x v="543"/>
  </r>
  <r>
    <x v="757"/>
    <x v="757"/>
    <x v="7"/>
    <x v="13"/>
    <x v="4"/>
    <s v="California"/>
    <n v="47846.57"/>
    <x v="1"/>
    <x v="0"/>
    <b v="0"/>
    <x v="1"/>
    <n v="0"/>
    <n v="47846.57"/>
    <n v="0"/>
    <n v="1.0420068857963518"/>
    <x v="1"/>
    <x v="560"/>
  </r>
  <r>
    <x v="758"/>
    <x v="758"/>
    <x v="7"/>
    <x v="13"/>
    <x v="5"/>
    <s v="California"/>
    <n v="45890.58"/>
    <x v="1"/>
    <x v="0"/>
    <b v="0"/>
    <x v="1"/>
    <n v="0"/>
    <n v="45890.58"/>
    <n v="0"/>
    <n v="0.99940916043069228"/>
    <x v="1"/>
    <x v="561"/>
  </r>
  <r>
    <x v="759"/>
    <x v="759"/>
    <x v="7"/>
    <x v="13"/>
    <x v="7"/>
    <s v="California"/>
    <n v="48813.08"/>
    <x v="1"/>
    <x v="0"/>
    <b v="1"/>
    <x v="0"/>
    <n v="9159.51"/>
    <n v="57972.590000000004"/>
    <n v="0.18764458214888305"/>
    <n v="1.0630556271207776"/>
    <x v="1"/>
    <x v="562"/>
  </r>
  <r>
    <x v="760"/>
    <x v="760"/>
    <x v="7"/>
    <x v="13"/>
    <x v="4"/>
    <s v="California"/>
    <n v="46420.68"/>
    <x v="0"/>
    <x v="0"/>
    <b v="0"/>
    <x v="1"/>
    <n v="0"/>
    <n v="46420.68"/>
    <n v="0"/>
    <n v="1.0109537256975576"/>
    <x v="1"/>
    <x v="563"/>
  </r>
  <r>
    <x v="761"/>
    <x v="761"/>
    <x v="7"/>
    <x v="13"/>
    <x v="0"/>
    <s v="New York"/>
    <n v="47728.77"/>
    <x v="1"/>
    <x v="2"/>
    <b v="0"/>
    <x v="1"/>
    <n v="0"/>
    <n v="47728.77"/>
    <n v="0"/>
    <n v="1.0394414268481593"/>
    <x v="1"/>
    <x v="564"/>
  </r>
  <r>
    <x v="762"/>
    <x v="762"/>
    <x v="7"/>
    <x v="13"/>
    <x v="4"/>
    <s v="California"/>
    <n v="52300.160000000003"/>
    <x v="1"/>
    <x v="4"/>
    <b v="1"/>
    <x v="0"/>
    <n v="9943.41"/>
    <n v="62243.570000000007"/>
    <n v="0.19012198050636936"/>
    <n v="1.1389975676051791"/>
    <x v="0"/>
    <x v="565"/>
  </r>
  <r>
    <x v="763"/>
    <x v="763"/>
    <x v="7"/>
    <x v="13"/>
    <x v="4"/>
    <s v="California"/>
    <n v="47319.89"/>
    <x v="0"/>
    <x v="0"/>
    <b v="0"/>
    <x v="1"/>
    <n v="0"/>
    <n v="47319.89"/>
    <n v="0"/>
    <n v="1.0305368015957241"/>
    <x v="1"/>
    <x v="566"/>
  </r>
  <r>
    <x v="764"/>
    <x v="764"/>
    <x v="7"/>
    <x v="13"/>
    <x v="0"/>
    <s v="New York"/>
    <n v="49654.89"/>
    <x v="0"/>
    <x v="3"/>
    <b v="1"/>
    <x v="0"/>
    <n v="3990.06"/>
    <n v="53644.95"/>
    <n v="8.0355832023794635E-2"/>
    <n v="1.0813886406791628"/>
    <x v="1"/>
    <x v="567"/>
  </r>
  <r>
    <x v="765"/>
    <x v="765"/>
    <x v="7"/>
    <x v="13"/>
    <x v="4"/>
    <s v="California"/>
    <n v="46181.54"/>
    <x v="1"/>
    <x v="1"/>
    <b v="0"/>
    <x v="1"/>
    <n v="0"/>
    <n v="46181.54"/>
    <n v="0"/>
    <n v="1.0057457133641901"/>
    <x v="1"/>
    <x v="568"/>
  </r>
  <r>
    <x v="766"/>
    <x v="766"/>
    <x v="7"/>
    <x v="13"/>
    <x v="4"/>
    <s v="California"/>
    <n v="47434.400000000001"/>
    <x v="1"/>
    <x v="1"/>
    <b v="1"/>
    <x v="0"/>
    <n v="1590.29"/>
    <n v="49024.69"/>
    <n v="3.3526090769568077E-2"/>
    <n v="1.0330306106293192"/>
    <x v="1"/>
    <x v="550"/>
  </r>
  <r>
    <x v="767"/>
    <x v="767"/>
    <x v="7"/>
    <x v="13"/>
    <x v="0"/>
    <s v="New York"/>
    <n v="50820.25"/>
    <x v="1"/>
    <x v="4"/>
    <b v="0"/>
    <x v="1"/>
    <n v="0"/>
    <n v="50820.25"/>
    <n v="0"/>
    <n v="1.1067679551092595"/>
    <x v="0"/>
    <x v="569"/>
  </r>
  <r>
    <x v="768"/>
    <x v="768"/>
    <x v="7"/>
    <x v="13"/>
    <x v="6"/>
    <s v="Washington"/>
    <n v="46324.44"/>
    <x v="0"/>
    <x v="0"/>
    <b v="1"/>
    <x v="0"/>
    <n v="18991.16"/>
    <n v="65315.600000000006"/>
    <n v="0.40995983977356226"/>
    <n v="1.0088578023599175"/>
    <x v="1"/>
    <x v="570"/>
  </r>
  <r>
    <x v="769"/>
    <x v="769"/>
    <x v="7"/>
    <x v="13"/>
    <x v="2"/>
    <s v="California"/>
    <n v="50898.34"/>
    <x v="1"/>
    <x v="4"/>
    <b v="0"/>
    <x v="1"/>
    <n v="0"/>
    <n v="50898.34"/>
    <n v="0"/>
    <n v="1.1084686061216902"/>
    <x v="0"/>
    <x v="571"/>
  </r>
  <r>
    <x v="770"/>
    <x v="770"/>
    <x v="7"/>
    <x v="13"/>
    <x v="2"/>
    <s v="California"/>
    <n v="48827.03"/>
    <x v="0"/>
    <x v="3"/>
    <b v="0"/>
    <x v="1"/>
    <n v="0"/>
    <n v="48827.03"/>
    <n v="0"/>
    <n v="1.0633594314699055"/>
    <x v="1"/>
    <x v="572"/>
  </r>
  <r>
    <x v="771"/>
    <x v="771"/>
    <x v="7"/>
    <x v="13"/>
    <x v="4"/>
    <s v="California"/>
    <n v="46445.37"/>
    <x v="0"/>
    <x v="0"/>
    <b v="0"/>
    <x v="1"/>
    <n v="0"/>
    <n v="46445.37"/>
    <n v="0"/>
    <n v="1.0114914267283801"/>
    <x v="1"/>
    <x v="536"/>
  </r>
  <r>
    <x v="772"/>
    <x v="772"/>
    <x v="7"/>
    <x v="13"/>
    <x v="4"/>
    <s v="California"/>
    <n v="48685.760000000002"/>
    <x v="0"/>
    <x v="0"/>
    <b v="0"/>
    <x v="1"/>
    <n v="0"/>
    <n v="48685.760000000002"/>
    <n v="0"/>
    <n v="1.0602828407601337"/>
    <x v="1"/>
    <x v="573"/>
  </r>
  <r>
    <x v="773"/>
    <x v="773"/>
    <x v="7"/>
    <x v="13"/>
    <x v="4"/>
    <s v="California"/>
    <n v="49323.54"/>
    <x v="0"/>
    <x v="2"/>
    <b v="0"/>
    <x v="1"/>
    <n v="0"/>
    <n v="49323.54"/>
    <n v="0"/>
    <n v="1.0741724707090141"/>
    <x v="1"/>
    <x v="545"/>
  </r>
  <r>
    <x v="774"/>
    <x v="774"/>
    <x v="7"/>
    <x v="13"/>
    <x v="4"/>
    <s v="California"/>
    <n v="48665.89"/>
    <x v="0"/>
    <x v="0"/>
    <b v="1"/>
    <x v="0"/>
    <n v="5573.54"/>
    <n v="54239.43"/>
    <n v="0.11452662223993026"/>
    <n v="1.0598501101209097"/>
    <x v="1"/>
    <x v="573"/>
  </r>
  <r>
    <x v="775"/>
    <x v="775"/>
    <x v="7"/>
    <x v="13"/>
    <x v="7"/>
    <s v="California"/>
    <n v="44555.83"/>
    <x v="0"/>
    <x v="2"/>
    <b v="1"/>
    <x v="0"/>
    <n v="5559.03"/>
    <n v="50114.86"/>
    <n v="0.12476549084597907"/>
    <n v="0.97034085541286796"/>
    <x v="1"/>
    <x v="574"/>
  </r>
  <r>
    <x v="776"/>
    <x v="776"/>
    <x v="7"/>
    <x v="13"/>
    <x v="6"/>
    <s v="Washington"/>
    <n v="46136.62"/>
    <x v="0"/>
    <x v="2"/>
    <b v="1"/>
    <x v="0"/>
    <n v="2584.1999999999998"/>
    <n v="48720.82"/>
    <n v="5.6011905510199918E-2"/>
    <n v="1.0047674415819083"/>
    <x v="1"/>
    <x v="575"/>
  </r>
  <r>
    <x v="777"/>
    <x v="777"/>
    <x v="7"/>
    <x v="13"/>
    <x v="6"/>
    <s v="Washington"/>
    <n v="47035.9"/>
    <x v="0"/>
    <x v="0"/>
    <b v="0"/>
    <x v="1"/>
    <n v="0"/>
    <n v="47035.9"/>
    <n v="0"/>
    <n v="1.0243520419463428"/>
    <x v="1"/>
    <x v="576"/>
  </r>
  <r>
    <x v="778"/>
    <x v="778"/>
    <x v="7"/>
    <x v="13"/>
    <x v="5"/>
    <s v="California"/>
    <n v="47360.44"/>
    <x v="1"/>
    <x v="0"/>
    <b v="0"/>
    <x v="1"/>
    <n v="0"/>
    <n v="47360.44"/>
    <n v="0"/>
    <n v="1.0314199031267022"/>
    <x v="1"/>
    <x v="566"/>
  </r>
  <r>
    <x v="779"/>
    <x v="779"/>
    <x v="7"/>
    <x v="13"/>
    <x v="6"/>
    <s v="Washington"/>
    <n v="48663.76"/>
    <x v="1"/>
    <x v="3"/>
    <b v="0"/>
    <x v="1"/>
    <n v="0"/>
    <n v="48663.76"/>
    <n v="0"/>
    <n v="1.0598037227901829"/>
    <x v="1"/>
    <x v="577"/>
  </r>
  <r>
    <x v="780"/>
    <x v="780"/>
    <x v="7"/>
    <x v="13"/>
    <x v="1"/>
    <s v="Colorado"/>
    <n v="47833.19"/>
    <x v="0"/>
    <x v="0"/>
    <b v="0"/>
    <x v="1"/>
    <n v="0"/>
    <n v="47833.19"/>
    <n v="0"/>
    <n v="1.0417154949582634"/>
    <x v="1"/>
    <x v="578"/>
  </r>
  <r>
    <x v="781"/>
    <x v="781"/>
    <x v="7"/>
    <x v="13"/>
    <x v="4"/>
    <s v="California"/>
    <n v="44996.23"/>
    <x v="1"/>
    <x v="0"/>
    <b v="1"/>
    <x v="0"/>
    <n v="18641.650000000001"/>
    <n v="63637.880000000005"/>
    <n v="0.41429359748583383"/>
    <n v="0.97993192604770585"/>
    <x v="1"/>
    <x v="579"/>
  </r>
  <r>
    <x v="782"/>
    <x v="782"/>
    <x v="7"/>
    <x v="13"/>
    <x v="4"/>
    <s v="California"/>
    <n v="48212.87"/>
    <x v="0"/>
    <x v="0"/>
    <b v="1"/>
    <x v="0"/>
    <n v="12015.01"/>
    <n v="60227.880000000005"/>
    <n v="0.24920752487873049"/>
    <n v="1.0499841999960364"/>
    <x v="1"/>
    <x v="580"/>
  </r>
  <r>
    <x v="783"/>
    <x v="783"/>
    <x v="7"/>
    <x v="13"/>
    <x v="4"/>
    <s v="California"/>
    <n v="48644.85"/>
    <x v="1"/>
    <x v="0"/>
    <b v="1"/>
    <x v="0"/>
    <n v="13673.7"/>
    <n v="62318.55"/>
    <n v="0.28109244863536431"/>
    <n v="1.0593918991169202"/>
    <x v="1"/>
    <x v="581"/>
  </r>
  <r>
    <x v="784"/>
    <x v="784"/>
    <x v="7"/>
    <x v="13"/>
    <x v="4"/>
    <s v="California"/>
    <n v="48549.61"/>
    <x v="0"/>
    <x v="1"/>
    <b v="0"/>
    <x v="1"/>
    <n v="0"/>
    <n v="48549.61"/>
    <n v="0"/>
    <n v="1.0573177538688232"/>
    <x v="1"/>
    <x v="581"/>
  </r>
  <r>
    <x v="785"/>
    <x v="785"/>
    <x v="7"/>
    <x v="13"/>
    <x v="8"/>
    <s v="Texas"/>
    <n v="49526.46"/>
    <x v="0"/>
    <x v="0"/>
    <b v="1"/>
    <x v="0"/>
    <n v="18319.96"/>
    <n v="67846.42"/>
    <n v="0.36990247233499024"/>
    <n v="1.078591680639126"/>
    <x v="1"/>
    <x v="582"/>
  </r>
  <r>
    <x v="786"/>
    <x v="786"/>
    <x v="7"/>
    <x v="13"/>
    <x v="4"/>
    <s v="California"/>
    <n v="49063.6"/>
    <x v="1"/>
    <x v="2"/>
    <b v="1"/>
    <x v="0"/>
    <n v="7566.78"/>
    <n v="56630.38"/>
    <n v="0.15422390529842897"/>
    <n v="1.0685114741131472"/>
    <x v="1"/>
    <x v="583"/>
  </r>
  <r>
    <x v="787"/>
    <x v="787"/>
    <x v="7"/>
    <x v="13"/>
    <x v="4"/>
    <s v="California"/>
    <n v="48360.959999999999"/>
    <x v="1"/>
    <x v="0"/>
    <b v="0"/>
    <x v="1"/>
    <n v="0"/>
    <n v="48360.959999999999"/>
    <n v="0"/>
    <n v="1.0532093172764931"/>
    <x v="1"/>
    <x v="584"/>
  </r>
  <r>
    <x v="788"/>
    <x v="788"/>
    <x v="7"/>
    <x v="13"/>
    <x v="5"/>
    <s v="California"/>
    <n v="47368.44"/>
    <x v="1"/>
    <x v="0"/>
    <b v="0"/>
    <x v="1"/>
    <n v="0"/>
    <n v="47368.44"/>
    <n v="0"/>
    <n v="1.031594127843048"/>
    <x v="1"/>
    <x v="585"/>
  </r>
  <r>
    <x v="789"/>
    <x v="789"/>
    <x v="7"/>
    <x v="13"/>
    <x v="0"/>
    <s v="New York"/>
    <n v="44385.7"/>
    <x v="1"/>
    <x v="1"/>
    <b v="1"/>
    <x v="0"/>
    <n v="12808.64"/>
    <n v="57194.34"/>
    <n v="0.28857582509682173"/>
    <n v="0.96663574903887839"/>
    <x v="1"/>
    <x v="586"/>
  </r>
  <r>
    <x v="790"/>
    <x v="790"/>
    <x v="7"/>
    <x v="13"/>
    <x v="8"/>
    <s v="Texas"/>
    <n v="48305.53"/>
    <x v="1"/>
    <x v="2"/>
    <b v="1"/>
    <x v="0"/>
    <n v="1737.19"/>
    <n v="50042.720000000001"/>
    <n v="3.596254921537969E-2"/>
    <n v="1.052002157773112"/>
    <x v="1"/>
    <x v="540"/>
  </r>
  <r>
    <x v="791"/>
    <x v="791"/>
    <x v="7"/>
    <x v="13"/>
    <x v="2"/>
    <s v="California"/>
    <n v="47889.41"/>
    <x v="0"/>
    <x v="0"/>
    <b v="1"/>
    <x v="0"/>
    <n v="4548.68"/>
    <n v="52438.090000000004"/>
    <n v="9.4983003549218917E-2"/>
    <n v="1.0429398591523837"/>
    <x v="1"/>
    <x v="587"/>
  </r>
  <r>
    <x v="792"/>
    <x v="792"/>
    <x v="7"/>
    <x v="13"/>
    <x v="4"/>
    <s v="California"/>
    <n v="48009.21"/>
    <x v="0"/>
    <x v="0"/>
    <b v="0"/>
    <x v="1"/>
    <n v="0"/>
    <n v="48009.21"/>
    <n v="0"/>
    <n v="1.0455488742796624"/>
    <x v="1"/>
    <x v="588"/>
  </r>
  <r>
    <x v="793"/>
    <x v="793"/>
    <x v="7"/>
    <x v="13"/>
    <x v="3"/>
    <s v="Illinois"/>
    <n v="45106.1"/>
    <x v="0"/>
    <x v="0"/>
    <b v="0"/>
    <x v="1"/>
    <n v="0"/>
    <n v="45106.1"/>
    <n v="0"/>
    <n v="0.98232468474582024"/>
    <x v="1"/>
    <x v="589"/>
  </r>
  <r>
    <x v="794"/>
    <x v="794"/>
    <x v="7"/>
    <x v="13"/>
    <x v="0"/>
    <s v="New York"/>
    <n v="45473.02"/>
    <x v="0"/>
    <x v="0"/>
    <b v="1"/>
    <x v="0"/>
    <n v="16793.669999999998"/>
    <n v="62266.689999999995"/>
    <n v="0.3693106373845414"/>
    <n v="0.99031550136102164"/>
    <x v="1"/>
    <x v="590"/>
  </r>
  <r>
    <x v="795"/>
    <x v="795"/>
    <x v="7"/>
    <x v="13"/>
    <x v="4"/>
    <s v="California"/>
    <n v="49474.66"/>
    <x v="1"/>
    <x v="2"/>
    <b v="1"/>
    <x v="0"/>
    <n v="15568.6"/>
    <n v="65043.26"/>
    <n v="0.31467826155854328"/>
    <n v="1.0774635756007869"/>
    <x v="1"/>
    <x v="591"/>
  </r>
  <r>
    <x v="796"/>
    <x v="796"/>
    <x v="7"/>
    <x v="13"/>
    <x v="4"/>
    <s v="California"/>
    <n v="47425.83"/>
    <x v="1"/>
    <x v="0"/>
    <b v="0"/>
    <x v="1"/>
    <n v="0"/>
    <n v="47425.83"/>
    <n v="0"/>
    <n v="1.0328439724019338"/>
    <x v="1"/>
    <x v="592"/>
  </r>
  <r>
    <x v="797"/>
    <x v="797"/>
    <x v="7"/>
    <x v="13"/>
    <x v="6"/>
    <s v="Washington"/>
    <n v="48777.81"/>
    <x v="0"/>
    <x v="0"/>
    <b v="0"/>
    <x v="1"/>
    <n v="0"/>
    <n v="48777.81"/>
    <n v="0"/>
    <n v="1.0622875139025878"/>
    <x v="1"/>
    <x v="593"/>
  </r>
  <r>
    <x v="798"/>
    <x v="798"/>
    <x v="7"/>
    <x v="13"/>
    <x v="4"/>
    <s v="California"/>
    <n v="47553.1"/>
    <x v="1"/>
    <x v="0"/>
    <b v="1"/>
    <x v="0"/>
    <n v="7662.21"/>
    <n v="55215.31"/>
    <n v="0.16112955832532475"/>
    <n v="1.0356156698581005"/>
    <x v="1"/>
    <x v="594"/>
  </r>
  <r>
    <x v="799"/>
    <x v="799"/>
    <x v="7"/>
    <x v="13"/>
    <x v="4"/>
    <s v="California"/>
    <n v="47555.79"/>
    <x v="1"/>
    <x v="1"/>
    <b v="0"/>
    <x v="1"/>
    <n v="0"/>
    <n v="47555.79"/>
    <n v="0"/>
    <n v="1.0356742529189717"/>
    <x v="1"/>
    <x v="595"/>
  </r>
  <r>
    <x v="800"/>
    <x v="800"/>
    <x v="7"/>
    <x v="13"/>
    <x v="5"/>
    <s v="California"/>
    <n v="49259.28"/>
    <x v="0"/>
    <x v="4"/>
    <b v="1"/>
    <x v="0"/>
    <n v="8159.4"/>
    <n v="57418.68"/>
    <n v="0.16564188514326642"/>
    <n v="1.0727730106749662"/>
    <x v="1"/>
    <x v="370"/>
  </r>
  <r>
    <x v="801"/>
    <x v="801"/>
    <x v="7"/>
    <x v="13"/>
    <x v="1"/>
    <s v="Colorado"/>
    <n v="46532.42"/>
    <x v="0"/>
    <x v="0"/>
    <b v="0"/>
    <x v="1"/>
    <n v="0"/>
    <n v="46532.42"/>
    <n v="0"/>
    <n v="1.013387209423118"/>
    <x v="1"/>
    <x v="596"/>
  </r>
  <r>
    <x v="802"/>
    <x v="802"/>
    <x v="7"/>
    <x v="13"/>
    <x v="7"/>
    <s v="California"/>
    <n v="47680.23"/>
    <x v="0"/>
    <x v="3"/>
    <b v="0"/>
    <x v="1"/>
    <n v="0"/>
    <n v="47680.23"/>
    <n v="0"/>
    <n v="1.0383843183817312"/>
    <x v="1"/>
    <x v="597"/>
  </r>
  <r>
    <x v="803"/>
    <x v="803"/>
    <x v="7"/>
    <x v="13"/>
    <x v="4"/>
    <s v="California"/>
    <n v="46633.23"/>
    <x v="0"/>
    <x v="0"/>
    <b v="0"/>
    <x v="1"/>
    <n v="0"/>
    <n v="46633.23"/>
    <n v="0"/>
    <n v="1.015582658629971"/>
    <x v="1"/>
    <x v="598"/>
  </r>
  <r>
    <x v="804"/>
    <x v="804"/>
    <x v="7"/>
    <x v="13"/>
    <x v="4"/>
    <s v="California"/>
    <n v="46685.32"/>
    <x v="0"/>
    <x v="0"/>
    <b v="0"/>
    <x v="1"/>
    <n v="0"/>
    <n v="46685.32"/>
    <n v="0"/>
    <n v="1.0167170793142777"/>
    <x v="1"/>
    <x v="599"/>
  </r>
  <r>
    <x v="805"/>
    <x v="805"/>
    <x v="7"/>
    <x v="13"/>
    <x v="4"/>
    <s v="California"/>
    <n v="46920.3"/>
    <x v="1"/>
    <x v="3"/>
    <b v="0"/>
    <x v="1"/>
    <n v="0"/>
    <n v="46920.3"/>
    <n v="0"/>
    <n v="1.0218344947951457"/>
    <x v="1"/>
    <x v="213"/>
  </r>
  <r>
    <x v="806"/>
    <x v="806"/>
    <x v="7"/>
    <x v="13"/>
    <x v="6"/>
    <s v="Washington"/>
    <n v="47916.5"/>
    <x v="0"/>
    <x v="1"/>
    <b v="0"/>
    <x v="1"/>
    <n v="0"/>
    <n v="47916.5"/>
    <n v="0"/>
    <n v="1.0435298275981097"/>
    <x v="1"/>
    <x v="600"/>
  </r>
  <r>
    <x v="807"/>
    <x v="807"/>
    <x v="7"/>
    <x v="13"/>
    <x v="5"/>
    <s v="California"/>
    <n v="46602.35"/>
    <x v="0"/>
    <x v="4"/>
    <b v="0"/>
    <x v="1"/>
    <n v="0"/>
    <n v="46602.35"/>
    <n v="0"/>
    <n v="1.0149101512248759"/>
    <x v="1"/>
    <x v="601"/>
  </r>
  <r>
    <x v="808"/>
    <x v="808"/>
    <x v="7"/>
    <x v="13"/>
    <x v="4"/>
    <s v="California"/>
    <n v="49854.54"/>
    <x v="2"/>
    <x v="0"/>
    <b v="0"/>
    <x v="1"/>
    <n v="0"/>
    <n v="49854.54"/>
    <n v="0"/>
    <n v="1.0857366362564684"/>
    <x v="1"/>
    <x v="602"/>
  </r>
  <r>
    <x v="809"/>
    <x v="809"/>
    <x v="7"/>
    <x v="13"/>
    <x v="5"/>
    <s v="California"/>
    <n v="45822.61"/>
    <x v="1"/>
    <x v="0"/>
    <b v="0"/>
    <x v="1"/>
    <n v="0"/>
    <n v="45822.61"/>
    <n v="0"/>
    <n v="0.99792890368443898"/>
    <x v="1"/>
    <x v="603"/>
  </r>
  <r>
    <x v="810"/>
    <x v="810"/>
    <x v="7"/>
    <x v="13"/>
    <x v="4"/>
    <s v="California"/>
    <n v="47149.62"/>
    <x v="1"/>
    <x v="3"/>
    <b v="0"/>
    <x v="1"/>
    <n v="0"/>
    <n v="47149.62"/>
    <n v="0"/>
    <n v="1.0268286462891987"/>
    <x v="1"/>
    <x v="604"/>
  </r>
  <r>
    <x v="811"/>
    <x v="811"/>
    <x v="7"/>
    <x v="13"/>
    <x v="5"/>
    <s v="California"/>
    <n v="46675.5"/>
    <x v="0"/>
    <x v="0"/>
    <b v="1"/>
    <x v="0"/>
    <n v="11137.53"/>
    <n v="57813.03"/>
    <n v="0.23861619050679694"/>
    <n v="1.0165032184749632"/>
    <x v="1"/>
    <x v="605"/>
  </r>
  <r>
    <x v="812"/>
    <x v="812"/>
    <x v="7"/>
    <x v="13"/>
    <x v="1"/>
    <s v="Colorado"/>
    <n v="50213.08"/>
    <x v="0"/>
    <x v="0"/>
    <b v="0"/>
    <x v="1"/>
    <n v="0"/>
    <n v="50213.08"/>
    <n v="0"/>
    <n v="1.0935449524812977"/>
    <x v="1"/>
    <x v="606"/>
  </r>
  <r>
    <x v="813"/>
    <x v="813"/>
    <x v="7"/>
    <x v="13"/>
    <x v="1"/>
    <s v="Colorado"/>
    <n v="47868.54"/>
    <x v="1"/>
    <x v="0"/>
    <b v="0"/>
    <x v="1"/>
    <n v="0"/>
    <n v="47868.54"/>
    <n v="0"/>
    <n v="1.0424853504236165"/>
    <x v="1"/>
    <x v="587"/>
  </r>
  <r>
    <x v="814"/>
    <x v="814"/>
    <x v="7"/>
    <x v="13"/>
    <x v="7"/>
    <s v="California"/>
    <n v="49434.71"/>
    <x v="0"/>
    <x v="2"/>
    <b v="0"/>
    <x v="1"/>
    <n v="0"/>
    <n v="49434.71"/>
    <n v="0"/>
    <n v="1.0765935409235348"/>
    <x v="1"/>
    <x v="591"/>
  </r>
  <r>
    <x v="815"/>
    <x v="815"/>
    <x v="7"/>
    <x v="13"/>
    <x v="4"/>
    <s v="California"/>
    <n v="44714.57"/>
    <x v="0"/>
    <x v="0"/>
    <b v="1"/>
    <x v="0"/>
    <n v="1004.58"/>
    <n v="45719.15"/>
    <n v="2.2466502529265072E-2"/>
    <n v="0.97379790934696009"/>
    <x v="1"/>
    <x v="607"/>
  </r>
  <r>
    <x v="816"/>
    <x v="816"/>
    <x v="7"/>
    <x v="13"/>
    <x v="7"/>
    <s v="California"/>
    <n v="48000.72"/>
    <x v="1"/>
    <x v="0"/>
    <b v="0"/>
    <x v="1"/>
    <n v="0"/>
    <n v="48000.72"/>
    <n v="0"/>
    <n v="1.0453639782994406"/>
    <x v="1"/>
    <x v="608"/>
  </r>
  <r>
    <x v="817"/>
    <x v="817"/>
    <x v="7"/>
    <x v="13"/>
    <x v="1"/>
    <s v="Colorado"/>
    <n v="49168.06"/>
    <x v="1"/>
    <x v="1"/>
    <b v="0"/>
    <x v="1"/>
    <n v="0"/>
    <n v="49168.06"/>
    <n v="0"/>
    <n v="1.0707864133468328"/>
    <x v="1"/>
    <x v="609"/>
  </r>
  <r>
    <x v="818"/>
    <x v="818"/>
    <x v="7"/>
    <x v="13"/>
    <x v="4"/>
    <s v="California"/>
    <n v="47654.28"/>
    <x v="0"/>
    <x v="0"/>
    <b v="1"/>
    <x v="0"/>
    <n v="5583.64"/>
    <n v="53237.919999999998"/>
    <n v="0.1171697484465194"/>
    <n v="1.0378191769580845"/>
    <x v="1"/>
    <x v="597"/>
  </r>
  <r>
    <x v="819"/>
    <x v="819"/>
    <x v="7"/>
    <x v="13"/>
    <x v="4"/>
    <s v="California"/>
    <n v="49497.78"/>
    <x v="1"/>
    <x v="0"/>
    <b v="0"/>
    <x v="1"/>
    <n v="0"/>
    <n v="49497.78"/>
    <n v="0"/>
    <n v="1.0779670850310261"/>
    <x v="1"/>
    <x v="610"/>
  </r>
  <r>
    <x v="820"/>
    <x v="820"/>
    <x v="7"/>
    <x v="13"/>
    <x v="1"/>
    <s v="Colorado"/>
    <n v="46530.080000000002"/>
    <x v="0"/>
    <x v="0"/>
    <b v="1"/>
    <x v="0"/>
    <n v="4956.3999999999996"/>
    <n v="51486.48"/>
    <n v="0.1065203412502192"/>
    <n v="1.0133362486935868"/>
    <x v="1"/>
    <x v="596"/>
  </r>
  <r>
    <x v="821"/>
    <x v="821"/>
    <x v="7"/>
    <x v="13"/>
    <x v="4"/>
    <s v="California"/>
    <n v="50142.53"/>
    <x v="0"/>
    <x v="0"/>
    <b v="1"/>
    <x v="0"/>
    <n v="5759.18"/>
    <n v="55901.71"/>
    <n v="0.11485619094210045"/>
    <n v="1.0920085082640227"/>
    <x v="1"/>
    <x v="611"/>
  </r>
  <r>
    <x v="822"/>
    <x v="822"/>
    <x v="7"/>
    <x v="13"/>
    <x v="4"/>
    <s v="California"/>
    <n v="51810.43"/>
    <x v="0"/>
    <x v="0"/>
    <b v="0"/>
    <x v="1"/>
    <n v="0"/>
    <n v="51810.43"/>
    <n v="0"/>
    <n v="1.1283321838131737"/>
    <x v="0"/>
    <x v="612"/>
  </r>
  <r>
    <x v="823"/>
    <x v="823"/>
    <x v="7"/>
    <x v="13"/>
    <x v="4"/>
    <s v="California"/>
    <n v="46819.68"/>
    <x v="0"/>
    <x v="0"/>
    <b v="0"/>
    <x v="1"/>
    <n v="0"/>
    <n v="46819.68"/>
    <n v="0"/>
    <n v="1.0196431834253059"/>
    <x v="1"/>
    <x v="613"/>
  </r>
  <r>
    <x v="824"/>
    <x v="824"/>
    <x v="7"/>
    <x v="13"/>
    <x v="8"/>
    <s v="Texas"/>
    <n v="46664.68"/>
    <x v="0"/>
    <x v="1"/>
    <b v="0"/>
    <x v="1"/>
    <n v="0"/>
    <n v="46664.68"/>
    <n v="0"/>
    <n v="1.0162675795461054"/>
    <x v="1"/>
    <x v="598"/>
  </r>
  <r>
    <x v="825"/>
    <x v="825"/>
    <x v="7"/>
    <x v="13"/>
    <x v="6"/>
    <s v="Washington"/>
    <n v="50225.1"/>
    <x v="1"/>
    <x v="0"/>
    <b v="1"/>
    <x v="0"/>
    <n v="16312.21"/>
    <n v="66537.31"/>
    <n v="0.32478203129510941"/>
    <n v="1.0938067251176071"/>
    <x v="1"/>
    <x v="614"/>
  </r>
  <r>
    <x v="826"/>
    <x v="826"/>
    <x v="7"/>
    <x v="13"/>
    <x v="3"/>
    <s v="Illinois"/>
    <n v="50461.7"/>
    <x v="1"/>
    <x v="4"/>
    <b v="0"/>
    <x v="1"/>
    <n v="0"/>
    <n v="50461.7"/>
    <n v="0"/>
    <n v="1.098959421103535"/>
    <x v="1"/>
    <x v="615"/>
  </r>
  <r>
    <x v="827"/>
    <x v="827"/>
    <x v="8"/>
    <x v="14"/>
    <x v="4"/>
    <s v="California"/>
    <n v="41519.64"/>
    <x v="1"/>
    <x v="0"/>
    <b v="1"/>
    <x v="0"/>
    <n v="6313.8"/>
    <n v="47833.440000000002"/>
    <n v="0.15206779249531066"/>
    <n v="0.93747197381558456"/>
    <x v="1"/>
    <x v="616"/>
  </r>
  <r>
    <x v="828"/>
    <x v="828"/>
    <x v="8"/>
    <x v="14"/>
    <x v="4"/>
    <s v="California"/>
    <n v="41712.15"/>
    <x v="0"/>
    <x v="0"/>
    <b v="1"/>
    <x v="0"/>
    <n v="4638.91"/>
    <n v="46351.06"/>
    <n v="0.11121244049995024"/>
    <n v="0.94181865720877489"/>
    <x v="1"/>
    <x v="617"/>
  </r>
  <r>
    <x v="829"/>
    <x v="829"/>
    <x v="8"/>
    <x v="14"/>
    <x v="4"/>
    <s v="California"/>
    <n v="41971.65"/>
    <x v="0"/>
    <x v="0"/>
    <b v="1"/>
    <x v="0"/>
    <n v="10581.01"/>
    <n v="52552.66"/>
    <n v="0.25209897633283418"/>
    <n v="0.94767790784787354"/>
    <x v="1"/>
    <x v="618"/>
  </r>
  <r>
    <x v="830"/>
    <x v="830"/>
    <x v="8"/>
    <x v="14"/>
    <x v="0"/>
    <s v="New York"/>
    <n v="39979.160000000003"/>
    <x v="0"/>
    <x v="0"/>
    <b v="0"/>
    <x v="1"/>
    <n v="0"/>
    <n v="39979.160000000003"/>
    <n v="0"/>
    <n v="0.9026894750698482"/>
    <x v="1"/>
    <x v="619"/>
  </r>
  <r>
    <x v="831"/>
    <x v="831"/>
    <x v="8"/>
    <x v="14"/>
    <x v="0"/>
    <s v="New York"/>
    <n v="40777.53"/>
    <x v="0"/>
    <x v="3"/>
    <b v="0"/>
    <x v="1"/>
    <n v="0"/>
    <n v="40777.53"/>
    <n v="0"/>
    <n v="0.92071587172779468"/>
    <x v="1"/>
    <x v="620"/>
  </r>
  <r>
    <x v="832"/>
    <x v="832"/>
    <x v="8"/>
    <x v="14"/>
    <x v="4"/>
    <s v="California"/>
    <n v="40617.24"/>
    <x v="0"/>
    <x v="0"/>
    <b v="0"/>
    <x v="1"/>
    <n v="0"/>
    <n v="40617.24"/>
    <n v="0"/>
    <n v="0.91709668373187514"/>
    <x v="1"/>
    <x v="621"/>
  </r>
  <r>
    <x v="833"/>
    <x v="833"/>
    <x v="8"/>
    <x v="14"/>
    <x v="5"/>
    <s v="California"/>
    <n v="41060.379999999997"/>
    <x v="1"/>
    <x v="0"/>
    <b v="0"/>
    <x v="1"/>
    <n v="0"/>
    <n v="41060.379999999997"/>
    <n v="0"/>
    <n v="0.92710234202940944"/>
    <x v="1"/>
    <x v="622"/>
  </r>
  <r>
    <x v="834"/>
    <x v="834"/>
    <x v="8"/>
    <x v="14"/>
    <x v="2"/>
    <s v="California"/>
    <n v="42434.97"/>
    <x v="1"/>
    <x v="1"/>
    <b v="1"/>
    <x v="0"/>
    <n v="17447.259999999998"/>
    <n v="59882.229999999996"/>
    <n v="0.41115287697858627"/>
    <n v="0.95813921037622485"/>
    <x v="1"/>
    <x v="623"/>
  </r>
  <r>
    <x v="835"/>
    <x v="835"/>
    <x v="8"/>
    <x v="14"/>
    <x v="5"/>
    <s v="California"/>
    <n v="42939.15"/>
    <x v="1"/>
    <x v="1"/>
    <b v="0"/>
    <x v="1"/>
    <n v="0"/>
    <n v="42939.15"/>
    <n v="0"/>
    <n v="0.96952309086647814"/>
    <x v="1"/>
    <x v="624"/>
  </r>
  <r>
    <x v="836"/>
    <x v="836"/>
    <x v="8"/>
    <x v="14"/>
    <x v="8"/>
    <s v="Texas"/>
    <n v="45407.19"/>
    <x v="0"/>
    <x v="1"/>
    <b v="0"/>
    <x v="1"/>
    <n v="0"/>
    <n v="45407.19"/>
    <n v="0"/>
    <n v="1.0252489673494105"/>
    <x v="1"/>
    <x v="625"/>
  </r>
  <r>
    <x v="837"/>
    <x v="837"/>
    <x v="8"/>
    <x v="14"/>
    <x v="2"/>
    <s v="California"/>
    <n v="40628.089999999997"/>
    <x v="1"/>
    <x v="0"/>
    <b v="0"/>
    <x v="1"/>
    <n v="0"/>
    <n v="40628.089999999997"/>
    <n v="0"/>
    <n v="0.91734166588769106"/>
    <x v="1"/>
    <x v="626"/>
  </r>
  <r>
    <x v="838"/>
    <x v="838"/>
    <x v="8"/>
    <x v="14"/>
    <x v="5"/>
    <s v="California"/>
    <n v="44345.599999999999"/>
    <x v="0"/>
    <x v="3"/>
    <b v="1"/>
    <x v="0"/>
    <n v="5585.64"/>
    <n v="49931.24"/>
    <n v="0.12595702843123108"/>
    <n v="1.0012793261703712"/>
    <x v="1"/>
    <x v="627"/>
  </r>
  <r>
    <x v="839"/>
    <x v="839"/>
    <x v="8"/>
    <x v="14"/>
    <x v="4"/>
    <s v="California"/>
    <n v="42098.77"/>
    <x v="0"/>
    <x v="0"/>
    <b v="0"/>
    <x v="1"/>
    <n v="0"/>
    <n v="42098.77"/>
    <n v="0"/>
    <n v="0.95054815039601293"/>
    <x v="1"/>
    <x v="628"/>
  </r>
  <r>
    <x v="840"/>
    <x v="840"/>
    <x v="8"/>
    <x v="14"/>
    <x v="8"/>
    <s v="Texas"/>
    <n v="42407.26"/>
    <x v="0"/>
    <x v="0"/>
    <b v="0"/>
    <x v="1"/>
    <n v="0"/>
    <n v="42407.26"/>
    <n v="0"/>
    <n v="0.95751354627137153"/>
    <x v="1"/>
    <x v="629"/>
  </r>
  <r>
    <x v="841"/>
    <x v="841"/>
    <x v="8"/>
    <x v="14"/>
    <x v="8"/>
    <s v="Texas"/>
    <n v="43765.29"/>
    <x v="1"/>
    <x v="0"/>
    <b v="0"/>
    <x v="1"/>
    <n v="0"/>
    <n v="43765.29"/>
    <n v="0"/>
    <n v="0.9881765063693102"/>
    <x v="1"/>
    <x v="630"/>
  </r>
  <r>
    <x v="842"/>
    <x v="842"/>
    <x v="8"/>
    <x v="14"/>
    <x v="4"/>
    <s v="California"/>
    <n v="40394.9"/>
    <x v="2"/>
    <x v="0"/>
    <b v="0"/>
    <x v="1"/>
    <n v="0"/>
    <n v="40394.9"/>
    <n v="0"/>
    <n v="0.91207646875269532"/>
    <x v="1"/>
    <x v="631"/>
  </r>
  <r>
    <x v="843"/>
    <x v="843"/>
    <x v="8"/>
    <x v="14"/>
    <x v="0"/>
    <s v="New York"/>
    <n v="43217.02"/>
    <x v="0"/>
    <x v="0"/>
    <b v="1"/>
    <x v="0"/>
    <n v="2492.19"/>
    <n v="45709.21"/>
    <n v="5.7666863656957383E-2"/>
    <n v="0.97579711774542344"/>
    <x v="1"/>
    <x v="632"/>
  </r>
  <r>
    <x v="844"/>
    <x v="844"/>
    <x v="8"/>
    <x v="14"/>
    <x v="4"/>
    <s v="California"/>
    <n v="42812.1"/>
    <x v="1"/>
    <x v="0"/>
    <b v="0"/>
    <x v="1"/>
    <n v="0"/>
    <n v="42812.1"/>
    <n v="0"/>
    <n v="0.96665442884837605"/>
    <x v="1"/>
    <x v="633"/>
  </r>
  <r>
    <x v="845"/>
    <x v="845"/>
    <x v="8"/>
    <x v="14"/>
    <x v="1"/>
    <s v="Colorado"/>
    <n v="43423.35"/>
    <x v="1"/>
    <x v="1"/>
    <b v="1"/>
    <x v="0"/>
    <n v="7771.69"/>
    <n v="51195.040000000001"/>
    <n v="0.17897490635798483"/>
    <n v="0.98045584292602161"/>
    <x v="1"/>
    <x v="634"/>
  </r>
  <r>
    <x v="846"/>
    <x v="846"/>
    <x v="8"/>
    <x v="14"/>
    <x v="4"/>
    <s v="California"/>
    <n v="43042.19"/>
    <x v="0"/>
    <x v="0"/>
    <b v="0"/>
    <x v="1"/>
    <n v="0"/>
    <n v="43042.19"/>
    <n v="0"/>
    <n v="0.9718496310817103"/>
    <x v="1"/>
    <x v="635"/>
  </r>
  <r>
    <x v="847"/>
    <x v="847"/>
    <x v="8"/>
    <x v="14"/>
    <x v="4"/>
    <s v="California"/>
    <n v="47103.69"/>
    <x v="0"/>
    <x v="0"/>
    <b v="0"/>
    <x v="1"/>
    <n v="0"/>
    <n v="47103.69"/>
    <n v="0"/>
    <n v="1.0635542417587778"/>
    <x v="1"/>
    <x v="576"/>
  </r>
  <r>
    <x v="848"/>
    <x v="848"/>
    <x v="8"/>
    <x v="14"/>
    <x v="4"/>
    <s v="California"/>
    <n v="41304.239999999998"/>
    <x v="0"/>
    <x v="0"/>
    <b v="1"/>
    <x v="0"/>
    <n v="15205.38"/>
    <n v="56509.619999999995"/>
    <n v="0.36813121364779983"/>
    <n v="0.93260845710012463"/>
    <x v="1"/>
    <x v="636"/>
  </r>
  <r>
    <x v="849"/>
    <x v="849"/>
    <x v="8"/>
    <x v="14"/>
    <x v="5"/>
    <s v="California"/>
    <n v="41504.379999999997"/>
    <x v="2"/>
    <x v="1"/>
    <b v="0"/>
    <x v="1"/>
    <n v="0"/>
    <n v="41504.379999999997"/>
    <n v="0"/>
    <n v="0.93712741826740475"/>
    <x v="1"/>
    <x v="637"/>
  </r>
  <r>
    <x v="850"/>
    <x v="850"/>
    <x v="8"/>
    <x v="14"/>
    <x v="4"/>
    <s v="California"/>
    <n v="41331.61"/>
    <x v="0"/>
    <x v="0"/>
    <b v="0"/>
    <x v="1"/>
    <n v="0"/>
    <n v="41331.61"/>
    <n v="0"/>
    <n v="0.93322644434479574"/>
    <x v="1"/>
    <x v="638"/>
  </r>
  <r>
    <x v="851"/>
    <x v="851"/>
    <x v="8"/>
    <x v="14"/>
    <x v="4"/>
    <s v="California"/>
    <n v="41458.480000000003"/>
    <x v="1"/>
    <x v="0"/>
    <b v="1"/>
    <x v="0"/>
    <n v="11463.12"/>
    <n v="52921.600000000006"/>
    <n v="0.27649638867609233"/>
    <n v="0.93609104214280137"/>
    <x v="1"/>
    <x v="639"/>
  </r>
  <r>
    <x v="852"/>
    <x v="852"/>
    <x v="8"/>
    <x v="14"/>
    <x v="4"/>
    <s v="California"/>
    <n v="41304.9"/>
    <x v="0"/>
    <x v="3"/>
    <b v="0"/>
    <x v="1"/>
    <n v="0"/>
    <n v="41304.9"/>
    <n v="0"/>
    <n v="0.93262335924047857"/>
    <x v="1"/>
    <x v="636"/>
  </r>
  <r>
    <x v="853"/>
    <x v="853"/>
    <x v="8"/>
    <x v="14"/>
    <x v="0"/>
    <s v="New York"/>
    <n v="44729.41"/>
    <x v="1"/>
    <x v="1"/>
    <b v="1"/>
    <x v="0"/>
    <n v="16519.07"/>
    <n v="61248.480000000003"/>
    <n v="0.36931115344467985"/>
    <n v="1.0099453723661032"/>
    <x v="1"/>
    <x v="640"/>
  </r>
  <r>
    <x v="854"/>
    <x v="854"/>
    <x v="8"/>
    <x v="14"/>
    <x v="4"/>
    <s v="California"/>
    <n v="45163.45"/>
    <x v="0"/>
    <x v="0"/>
    <b v="0"/>
    <x v="1"/>
    <n v="0"/>
    <n v="45163.45"/>
    <n v="0"/>
    <n v="1.0197455617587594"/>
    <x v="1"/>
    <x v="641"/>
  </r>
  <r>
    <x v="855"/>
    <x v="855"/>
    <x v="8"/>
    <x v="14"/>
    <x v="0"/>
    <s v="New York"/>
    <n v="41429.85"/>
    <x v="1"/>
    <x v="2"/>
    <b v="0"/>
    <x v="1"/>
    <n v="0"/>
    <n v="41429.85"/>
    <n v="0"/>
    <n v="0.93544460535745488"/>
    <x v="1"/>
    <x v="642"/>
  </r>
  <r>
    <x v="856"/>
    <x v="856"/>
    <x v="8"/>
    <x v="14"/>
    <x v="5"/>
    <s v="California"/>
    <n v="40939.33"/>
    <x v="1"/>
    <x v="3"/>
    <b v="0"/>
    <x v="1"/>
    <n v="0"/>
    <n v="40939.33"/>
    <n v="0"/>
    <n v="0.92436915401452369"/>
    <x v="1"/>
    <x v="620"/>
  </r>
  <r>
    <x v="857"/>
    <x v="857"/>
    <x v="8"/>
    <x v="14"/>
    <x v="5"/>
    <s v="California"/>
    <n v="43383.9"/>
    <x v="1"/>
    <x v="2"/>
    <b v="0"/>
    <x v="1"/>
    <n v="0"/>
    <n v="43383.9"/>
    <n v="0"/>
    <n v="0.97956510135487551"/>
    <x v="1"/>
    <x v="643"/>
  </r>
  <r>
    <x v="858"/>
    <x v="858"/>
    <x v="8"/>
    <x v="14"/>
    <x v="4"/>
    <s v="California"/>
    <n v="41464.58"/>
    <x v="1"/>
    <x v="0"/>
    <b v="0"/>
    <x v="1"/>
    <n v="0"/>
    <n v="41464.58"/>
    <n v="0"/>
    <n v="0.93622877404607108"/>
    <x v="1"/>
    <x v="644"/>
  </r>
  <r>
    <x v="859"/>
    <x v="859"/>
    <x v="8"/>
    <x v="14"/>
    <x v="7"/>
    <s v="California"/>
    <n v="43686.75"/>
    <x v="0"/>
    <x v="1"/>
    <b v="0"/>
    <x v="1"/>
    <n v="0"/>
    <n v="43686.75"/>
    <n v="0"/>
    <n v="0.98640315166721082"/>
    <x v="1"/>
    <x v="645"/>
  </r>
  <r>
    <x v="860"/>
    <x v="860"/>
    <x v="8"/>
    <x v="14"/>
    <x v="4"/>
    <s v="California"/>
    <n v="42880.480000000003"/>
    <x v="1"/>
    <x v="0"/>
    <b v="1"/>
    <x v="0"/>
    <n v="19232.25"/>
    <n v="62112.73"/>
    <n v="0.44850827229545936"/>
    <n v="0.96819838090502963"/>
    <x v="1"/>
    <x v="646"/>
  </r>
  <r>
    <x v="861"/>
    <x v="861"/>
    <x v="8"/>
    <x v="14"/>
    <x v="7"/>
    <s v="California"/>
    <n v="39657.980000000003"/>
    <x v="0"/>
    <x v="0"/>
    <b v="0"/>
    <x v="1"/>
    <n v="0"/>
    <n v="39657.980000000003"/>
    <n v="0"/>
    <n v="0.89543755167768746"/>
    <x v="2"/>
    <x v="647"/>
  </r>
  <r>
    <x v="862"/>
    <x v="862"/>
    <x v="8"/>
    <x v="14"/>
    <x v="7"/>
    <s v="California"/>
    <n v="45401.57"/>
    <x v="0"/>
    <x v="0"/>
    <b v="0"/>
    <x v="1"/>
    <n v="0"/>
    <n v="45401.57"/>
    <n v="0"/>
    <n v="1.0251220733663979"/>
    <x v="1"/>
    <x v="625"/>
  </r>
  <r>
    <x v="863"/>
    <x v="863"/>
    <x v="8"/>
    <x v="14"/>
    <x v="2"/>
    <s v="California"/>
    <n v="45867.27"/>
    <x v="1"/>
    <x v="0"/>
    <b v="1"/>
    <x v="0"/>
    <n v="16060.59"/>
    <n v="61927.86"/>
    <n v="0.35015360626433623"/>
    <n v="1.035637113916025"/>
    <x v="1"/>
    <x v="648"/>
  </r>
  <r>
    <x v="864"/>
    <x v="864"/>
    <x v="8"/>
    <x v="14"/>
    <x v="4"/>
    <s v="California"/>
    <n v="41351.019999999997"/>
    <x v="0"/>
    <x v="0"/>
    <b v="0"/>
    <x v="1"/>
    <n v="0"/>
    <n v="41351.019999999997"/>
    <n v="0"/>
    <n v="0.93366470274519997"/>
    <x v="1"/>
    <x v="638"/>
  </r>
  <r>
    <x v="865"/>
    <x v="865"/>
    <x v="8"/>
    <x v="14"/>
    <x v="1"/>
    <s v="Colorado"/>
    <n v="41773.06"/>
    <x v="1"/>
    <x v="3"/>
    <b v="0"/>
    <x v="1"/>
    <n v="0"/>
    <n v="41773.06"/>
    <n v="0"/>
    <n v="0.9431939441314241"/>
    <x v="1"/>
    <x v="649"/>
  </r>
  <r>
    <x v="866"/>
    <x v="866"/>
    <x v="8"/>
    <x v="14"/>
    <x v="4"/>
    <s v="California"/>
    <n v="43036"/>
    <x v="2"/>
    <x v="0"/>
    <b v="0"/>
    <x v="1"/>
    <n v="0"/>
    <n v="43036"/>
    <n v="0"/>
    <n v="0.97170986706839224"/>
    <x v="1"/>
    <x v="635"/>
  </r>
  <r>
    <x v="867"/>
    <x v="867"/>
    <x v="8"/>
    <x v="14"/>
    <x v="4"/>
    <s v="California"/>
    <n v="43127.11"/>
    <x v="0"/>
    <x v="0"/>
    <b v="1"/>
    <x v="0"/>
    <n v="12472.26"/>
    <n v="55599.37"/>
    <n v="0.28919767635716837"/>
    <n v="0.97376703980722945"/>
    <x v="1"/>
    <x v="650"/>
  </r>
  <r>
    <x v="868"/>
    <x v="868"/>
    <x v="8"/>
    <x v="14"/>
    <x v="4"/>
    <s v="California"/>
    <n v="43734.77"/>
    <x v="1"/>
    <x v="0"/>
    <b v="1"/>
    <x v="0"/>
    <n v="10373.49"/>
    <n v="54108.259999999995"/>
    <n v="0.23719091240219167"/>
    <n v="0.9874873952729506"/>
    <x v="1"/>
    <x v="651"/>
  </r>
  <r>
    <x v="869"/>
    <x v="869"/>
    <x v="8"/>
    <x v="14"/>
    <x v="4"/>
    <s v="California"/>
    <n v="46269.13"/>
    <x v="0"/>
    <x v="0"/>
    <b v="1"/>
    <x v="0"/>
    <n v="1761.31"/>
    <n v="48030.439999999995"/>
    <n v="3.8066633195826247E-2"/>
    <n v="1.0447107110714322"/>
    <x v="1"/>
    <x v="570"/>
  </r>
  <r>
    <x v="870"/>
    <x v="870"/>
    <x v="8"/>
    <x v="14"/>
    <x v="5"/>
    <s v="California"/>
    <n v="42168.22"/>
    <x v="0"/>
    <x v="4"/>
    <b v="0"/>
    <x v="1"/>
    <n v="0"/>
    <n v="42168.22"/>
    <n v="0"/>
    <n v="0.95211626198324006"/>
    <x v="1"/>
    <x v="652"/>
  </r>
  <r>
    <x v="871"/>
    <x v="871"/>
    <x v="8"/>
    <x v="14"/>
    <x v="4"/>
    <s v="California"/>
    <n v="41003.19"/>
    <x v="0"/>
    <x v="0"/>
    <b v="1"/>
    <x v="0"/>
    <n v="19702.12"/>
    <n v="60705.31"/>
    <n v="0.48050212678574517"/>
    <n v="0.92581104898875433"/>
    <x v="1"/>
    <x v="622"/>
  </r>
  <r>
    <x v="872"/>
    <x v="872"/>
    <x v="8"/>
    <x v="14"/>
    <x v="8"/>
    <s v="Texas"/>
    <n v="39913.78"/>
    <x v="1"/>
    <x v="0"/>
    <b v="0"/>
    <x v="1"/>
    <n v="0"/>
    <n v="39913.78"/>
    <n v="0"/>
    <n v="0.90121326001480273"/>
    <x v="1"/>
    <x v="653"/>
  </r>
  <r>
    <x v="873"/>
    <x v="873"/>
    <x v="8"/>
    <x v="14"/>
    <x v="4"/>
    <s v="California"/>
    <n v="41129.51"/>
    <x v="1"/>
    <x v="0"/>
    <b v="1"/>
    <x v="0"/>
    <n v="8286.14"/>
    <n v="49415.65"/>
    <n v="0.20146459318382345"/>
    <n v="0.92866322833646509"/>
    <x v="1"/>
    <x v="654"/>
  </r>
  <r>
    <x v="874"/>
    <x v="874"/>
    <x v="8"/>
    <x v="14"/>
    <x v="8"/>
    <s v="Texas"/>
    <n v="42437.89"/>
    <x v="1"/>
    <x v="0"/>
    <b v="0"/>
    <x v="1"/>
    <n v="0"/>
    <n v="42437.89"/>
    <n v="0"/>
    <n v="0.95820514105778998"/>
    <x v="1"/>
    <x v="655"/>
  </r>
  <r>
    <x v="875"/>
    <x v="875"/>
    <x v="8"/>
    <x v="14"/>
    <x v="4"/>
    <s v="California"/>
    <n v="45864.800000000003"/>
    <x v="2"/>
    <x v="0"/>
    <b v="0"/>
    <x v="1"/>
    <n v="0"/>
    <n v="45864.800000000003"/>
    <n v="0"/>
    <n v="1.035581343784701"/>
    <x v="1"/>
    <x v="648"/>
  </r>
  <r>
    <x v="876"/>
    <x v="876"/>
    <x v="8"/>
    <x v="14"/>
    <x v="4"/>
    <s v="California"/>
    <n v="41529.480000000003"/>
    <x v="0"/>
    <x v="2"/>
    <b v="0"/>
    <x v="1"/>
    <n v="0"/>
    <n v="41529.480000000003"/>
    <n v="0"/>
    <n v="0.93769415118085919"/>
    <x v="1"/>
    <x v="616"/>
  </r>
  <r>
    <x v="877"/>
    <x v="877"/>
    <x v="8"/>
    <x v="14"/>
    <x v="0"/>
    <s v="New York"/>
    <n v="42919.6"/>
    <x v="0"/>
    <x v="4"/>
    <b v="1"/>
    <x v="0"/>
    <n v="3892.34"/>
    <n v="46811.94"/>
    <n v="9.0689102414747577E-2"/>
    <n v="0.96908167140599877"/>
    <x v="1"/>
    <x v="656"/>
  </r>
  <r>
    <x v="878"/>
    <x v="878"/>
    <x v="8"/>
    <x v="14"/>
    <x v="2"/>
    <s v="California"/>
    <n v="42469.21"/>
    <x v="1"/>
    <x v="0"/>
    <b v="0"/>
    <x v="1"/>
    <n v="0"/>
    <n v="42469.21"/>
    <n v="0"/>
    <n v="0.95891231535457833"/>
    <x v="1"/>
    <x v="657"/>
  </r>
  <r>
    <x v="879"/>
    <x v="879"/>
    <x v="8"/>
    <x v="14"/>
    <x v="3"/>
    <s v="Illinois"/>
    <n v="44728.24"/>
    <x v="1"/>
    <x v="2"/>
    <b v="1"/>
    <x v="0"/>
    <n v="13667.47"/>
    <n v="58395.71"/>
    <n v="0.30556690806524023"/>
    <n v="1.0099189549354759"/>
    <x v="1"/>
    <x v="640"/>
  </r>
  <r>
    <x v="880"/>
    <x v="880"/>
    <x v="8"/>
    <x v="14"/>
    <x v="4"/>
    <s v="California"/>
    <n v="47238"/>
    <x v="0"/>
    <x v="3"/>
    <b v="0"/>
    <x v="1"/>
    <n v="0"/>
    <n v="47238"/>
    <n v="0"/>
    <n v="1.0665868273207713"/>
    <x v="1"/>
    <x v="658"/>
  </r>
  <r>
    <x v="881"/>
    <x v="881"/>
    <x v="8"/>
    <x v="14"/>
    <x v="4"/>
    <s v="California"/>
    <n v="41504.620000000003"/>
    <x v="0"/>
    <x v="1"/>
    <b v="0"/>
    <x v="1"/>
    <n v="0"/>
    <n v="41504.620000000003"/>
    <n v="0"/>
    <n v="0.9371328372275336"/>
    <x v="1"/>
    <x v="659"/>
  </r>
  <r>
    <x v="882"/>
    <x v="882"/>
    <x v="8"/>
    <x v="14"/>
    <x v="7"/>
    <s v="California"/>
    <n v="41582.300000000003"/>
    <x v="1"/>
    <x v="0"/>
    <b v="1"/>
    <x v="0"/>
    <n v="6401.48"/>
    <n v="47983.78"/>
    <n v="0.15394723235607455"/>
    <n v="0.93888677398917209"/>
    <x v="1"/>
    <x v="660"/>
  </r>
  <r>
    <x v="883"/>
    <x v="883"/>
    <x v="8"/>
    <x v="14"/>
    <x v="4"/>
    <s v="California"/>
    <n v="44457.8"/>
    <x v="1"/>
    <x v="0"/>
    <b v="0"/>
    <x v="1"/>
    <n v="0"/>
    <n v="44457.8"/>
    <n v="0"/>
    <n v="1.0038126900305133"/>
    <x v="1"/>
    <x v="661"/>
  </r>
  <r>
    <x v="884"/>
    <x v="884"/>
    <x v="8"/>
    <x v="14"/>
    <x v="0"/>
    <s v="New York"/>
    <n v="43778.55"/>
    <x v="0"/>
    <x v="0"/>
    <b v="0"/>
    <x v="1"/>
    <n v="0"/>
    <n v="43778.55"/>
    <n v="0"/>
    <n v="0.98847590391641793"/>
    <x v="1"/>
    <x v="662"/>
  </r>
  <r>
    <x v="885"/>
    <x v="885"/>
    <x v="8"/>
    <x v="14"/>
    <x v="4"/>
    <s v="California"/>
    <n v="45962.58"/>
    <x v="0"/>
    <x v="2"/>
    <b v="1"/>
    <x v="0"/>
    <n v="12129.79"/>
    <n v="58092.37"/>
    <n v="0.26390576856216513"/>
    <n v="1.0377891184571137"/>
    <x v="1"/>
    <x v="663"/>
  </r>
  <r>
    <x v="886"/>
    <x v="886"/>
    <x v="8"/>
    <x v="14"/>
    <x v="0"/>
    <s v="New York"/>
    <n v="43594.87"/>
    <x v="1"/>
    <x v="3"/>
    <b v="0"/>
    <x v="1"/>
    <n v="0"/>
    <n v="43594.87"/>
    <n v="0"/>
    <n v="0.98432859309796084"/>
    <x v="1"/>
    <x v="664"/>
  </r>
  <r>
    <x v="887"/>
    <x v="887"/>
    <x v="8"/>
    <x v="14"/>
    <x v="3"/>
    <s v="Illinois"/>
    <n v="41826.33"/>
    <x v="1"/>
    <x v="0"/>
    <b v="1"/>
    <x v="0"/>
    <n v="12148.59"/>
    <n v="53974.92"/>
    <n v="0.29045316670145338"/>
    <n v="0.94439672748997827"/>
    <x v="1"/>
    <x v="665"/>
  </r>
  <r>
    <x v="888"/>
    <x v="888"/>
    <x v="8"/>
    <x v="14"/>
    <x v="4"/>
    <s v="California"/>
    <n v="43607.48"/>
    <x v="0"/>
    <x v="0"/>
    <b v="0"/>
    <x v="1"/>
    <n v="0"/>
    <n v="43607.48"/>
    <n v="0"/>
    <n v="0.9846133142947201"/>
    <x v="1"/>
    <x v="666"/>
  </r>
  <r>
    <x v="889"/>
    <x v="889"/>
    <x v="8"/>
    <x v="14"/>
    <x v="7"/>
    <s v="California"/>
    <n v="44578.82"/>
    <x v="1"/>
    <x v="1"/>
    <b v="0"/>
    <x v="1"/>
    <n v="0"/>
    <n v="44578.82"/>
    <n v="0"/>
    <n v="1.006545200675383"/>
    <x v="1"/>
    <x v="574"/>
  </r>
  <r>
    <x v="890"/>
    <x v="890"/>
    <x v="8"/>
    <x v="14"/>
    <x v="4"/>
    <s v="California"/>
    <n v="44038.400000000001"/>
    <x v="0"/>
    <x v="3"/>
    <b v="1"/>
    <x v="0"/>
    <n v="9468.8700000000008"/>
    <n v="53507.270000000004"/>
    <n v="0.21501394237756141"/>
    <n v="0.99434305720570415"/>
    <x v="1"/>
    <x v="667"/>
  </r>
  <r>
    <x v="891"/>
    <x v="891"/>
    <x v="8"/>
    <x v="14"/>
    <x v="1"/>
    <s v="Colorado"/>
    <n v="43451.14"/>
    <x v="0"/>
    <x v="4"/>
    <b v="0"/>
    <x v="1"/>
    <n v="0"/>
    <n v="43451.14"/>
    <n v="0"/>
    <n v="0.98108331335091781"/>
    <x v="1"/>
    <x v="668"/>
  </r>
  <r>
    <x v="892"/>
    <x v="892"/>
    <x v="8"/>
    <x v="14"/>
    <x v="0"/>
    <s v="New York"/>
    <n v="44500.02"/>
    <x v="1"/>
    <x v="3"/>
    <b v="0"/>
    <x v="1"/>
    <n v="0"/>
    <n v="44500.02"/>
    <n v="0"/>
    <n v="1.0047659754331442"/>
    <x v="1"/>
    <x v="669"/>
  </r>
  <r>
    <x v="893"/>
    <x v="893"/>
    <x v="8"/>
    <x v="14"/>
    <x v="4"/>
    <s v="California"/>
    <n v="44692.43"/>
    <x v="1"/>
    <x v="0"/>
    <b v="0"/>
    <x v="1"/>
    <n v="0"/>
    <n v="44692.43"/>
    <n v="0"/>
    <n v="1.0091104009262808"/>
    <x v="1"/>
    <x v="670"/>
  </r>
  <r>
    <x v="894"/>
    <x v="894"/>
    <x v="8"/>
    <x v="14"/>
    <x v="5"/>
    <s v="California"/>
    <n v="45091.55"/>
    <x v="0"/>
    <x v="0"/>
    <b v="0"/>
    <x v="1"/>
    <n v="0"/>
    <n v="45091.55"/>
    <n v="0"/>
    <n v="1.0181221316202194"/>
    <x v="1"/>
    <x v="548"/>
  </r>
  <r>
    <x v="895"/>
    <x v="895"/>
    <x v="8"/>
    <x v="14"/>
    <x v="1"/>
    <s v="Colorado"/>
    <n v="43716.33"/>
    <x v="1"/>
    <x v="2"/>
    <b v="0"/>
    <x v="1"/>
    <n v="0"/>
    <n v="43716.33"/>
    <n v="0"/>
    <n v="0.98707103850306643"/>
    <x v="1"/>
    <x v="671"/>
  </r>
  <r>
    <x v="896"/>
    <x v="896"/>
    <x v="8"/>
    <x v="14"/>
    <x v="4"/>
    <s v="California"/>
    <n v="42186.65"/>
    <x v="1"/>
    <x v="0"/>
    <b v="0"/>
    <x v="1"/>
    <n v="0"/>
    <n v="42186.65"/>
    <n v="0"/>
    <n v="0.95253239296311898"/>
    <x v="1"/>
    <x v="672"/>
  </r>
  <r>
    <x v="897"/>
    <x v="897"/>
    <x v="8"/>
    <x v="14"/>
    <x v="4"/>
    <s v="California"/>
    <n v="42775.09"/>
    <x v="1"/>
    <x v="0"/>
    <b v="0"/>
    <x v="1"/>
    <n v="0"/>
    <n v="42775.09"/>
    <n v="0"/>
    <n v="0.96581878003853772"/>
    <x v="1"/>
    <x v="633"/>
  </r>
  <r>
    <x v="898"/>
    <x v="898"/>
    <x v="8"/>
    <x v="14"/>
    <x v="5"/>
    <s v="California"/>
    <n v="44762.2"/>
    <x v="1"/>
    <x v="2"/>
    <b v="0"/>
    <x v="1"/>
    <n v="0"/>
    <n v="44762.2"/>
    <n v="0"/>
    <n v="1.0106857377936793"/>
    <x v="1"/>
    <x v="554"/>
  </r>
  <r>
    <x v="899"/>
    <x v="899"/>
    <x v="8"/>
    <x v="14"/>
    <x v="2"/>
    <s v="California"/>
    <n v="40968.25"/>
    <x v="1"/>
    <x v="0"/>
    <b v="0"/>
    <x v="1"/>
    <n v="0"/>
    <n v="40968.25"/>
    <n v="0"/>
    <n v="0.92502213871002548"/>
    <x v="1"/>
    <x v="673"/>
  </r>
  <r>
    <x v="900"/>
    <x v="900"/>
    <x v="8"/>
    <x v="14"/>
    <x v="6"/>
    <s v="Washington"/>
    <n v="43191.26"/>
    <x v="1"/>
    <x v="3"/>
    <b v="0"/>
    <x v="1"/>
    <n v="0"/>
    <n v="43191.26"/>
    <n v="0"/>
    <n v="0.97521548269161551"/>
    <x v="1"/>
    <x v="674"/>
  </r>
  <r>
    <x v="901"/>
    <x v="901"/>
    <x v="8"/>
    <x v="14"/>
    <x v="5"/>
    <s v="California"/>
    <n v="41762.49"/>
    <x v="0"/>
    <x v="0"/>
    <b v="0"/>
    <x v="1"/>
    <n v="0"/>
    <n v="41762.49"/>
    <n v="0"/>
    <n v="0.94295528409575835"/>
    <x v="1"/>
    <x v="675"/>
  </r>
  <r>
    <x v="902"/>
    <x v="902"/>
    <x v="8"/>
    <x v="14"/>
    <x v="4"/>
    <s v="California"/>
    <n v="42553.9"/>
    <x v="0"/>
    <x v="4"/>
    <b v="0"/>
    <x v="1"/>
    <n v="0"/>
    <n v="42553.9"/>
    <n v="0"/>
    <n v="0.96082453090997433"/>
    <x v="1"/>
    <x v="676"/>
  </r>
  <r>
    <x v="903"/>
    <x v="903"/>
    <x v="8"/>
    <x v="14"/>
    <x v="0"/>
    <s v="New York"/>
    <n v="44897.1"/>
    <x v="0"/>
    <x v="0"/>
    <b v="0"/>
    <x v="1"/>
    <n v="0"/>
    <n v="44897.1"/>
    <n v="0"/>
    <n v="1.0137316449659892"/>
    <x v="1"/>
    <x v="677"/>
  </r>
  <r>
    <x v="904"/>
    <x v="904"/>
    <x v="8"/>
    <x v="14"/>
    <x v="4"/>
    <s v="California"/>
    <n v="42858.31"/>
    <x v="1"/>
    <x v="0"/>
    <b v="0"/>
    <x v="1"/>
    <n v="0"/>
    <n v="42858.31"/>
    <n v="0"/>
    <n v="0.96769780446314579"/>
    <x v="1"/>
    <x v="678"/>
  </r>
  <r>
    <x v="905"/>
    <x v="905"/>
    <x v="8"/>
    <x v="14"/>
    <x v="7"/>
    <s v="California"/>
    <n v="42587.07"/>
    <x v="1"/>
    <x v="2"/>
    <b v="1"/>
    <x v="0"/>
    <n v="16886.25"/>
    <n v="59473.32"/>
    <n v="0.39651119459497919"/>
    <n v="0.96157347635775425"/>
    <x v="1"/>
    <x v="679"/>
  </r>
  <r>
    <x v="906"/>
    <x v="906"/>
    <x v="8"/>
    <x v="14"/>
    <x v="4"/>
    <s v="California"/>
    <n v="39950.269999999997"/>
    <x v="0"/>
    <x v="0"/>
    <b v="0"/>
    <x v="1"/>
    <n v="0"/>
    <n v="39950.269999999997"/>
    <n v="0"/>
    <n v="0.90203716774436227"/>
    <x v="1"/>
    <x v="653"/>
  </r>
  <r>
    <x v="907"/>
    <x v="907"/>
    <x v="8"/>
    <x v="14"/>
    <x v="2"/>
    <s v="California"/>
    <n v="43899.23"/>
    <x v="0"/>
    <x v="2"/>
    <b v="0"/>
    <x v="1"/>
    <n v="0"/>
    <n v="43899.23"/>
    <n v="0"/>
    <n v="0.99120073770110551"/>
    <x v="1"/>
    <x v="680"/>
  </r>
  <r>
    <x v="908"/>
    <x v="908"/>
    <x v="8"/>
    <x v="14"/>
    <x v="4"/>
    <s v="California"/>
    <n v="43710.28"/>
    <x v="1"/>
    <x v="3"/>
    <b v="1"/>
    <x v="0"/>
    <n v="6034.37"/>
    <n v="49744.65"/>
    <n v="0.13805379421042374"/>
    <n v="0.98693443554982341"/>
    <x v="1"/>
    <x v="681"/>
  </r>
  <r>
    <x v="909"/>
    <x v="909"/>
    <x v="8"/>
    <x v="14"/>
    <x v="4"/>
    <s v="California"/>
    <n v="46556.1"/>
    <x v="0"/>
    <x v="0"/>
    <b v="0"/>
    <x v="1"/>
    <n v="0"/>
    <n v="46556.1"/>
    <n v="0"/>
    <n v="1.0511902068552554"/>
    <x v="1"/>
    <x v="682"/>
  </r>
  <r>
    <x v="910"/>
    <x v="910"/>
    <x v="8"/>
    <x v="14"/>
    <x v="4"/>
    <s v="California"/>
    <n v="41922.92"/>
    <x v="1"/>
    <x v="0"/>
    <b v="0"/>
    <x v="1"/>
    <n v="0"/>
    <n v="41922.92"/>
    <n v="0"/>
    <n v="0.94657763315175292"/>
    <x v="1"/>
    <x v="683"/>
  </r>
  <r>
    <x v="911"/>
    <x v="911"/>
    <x v="8"/>
    <x v="14"/>
    <x v="4"/>
    <s v="California"/>
    <n v="42910.91"/>
    <x v="0"/>
    <x v="0"/>
    <b v="1"/>
    <x v="0"/>
    <n v="9524.02"/>
    <n v="52434.930000000008"/>
    <n v="0.2219486839127858"/>
    <n v="0.96888545989134089"/>
    <x v="1"/>
    <x v="684"/>
  </r>
  <r>
    <x v="912"/>
    <x v="912"/>
    <x v="8"/>
    <x v="14"/>
    <x v="4"/>
    <s v="California"/>
    <n v="42967.59"/>
    <x v="1"/>
    <x v="0"/>
    <b v="1"/>
    <x v="0"/>
    <n v="11216.15"/>
    <n v="54183.74"/>
    <n v="0.26103744706184362"/>
    <n v="0.97016523764172258"/>
    <x v="1"/>
    <x v="685"/>
  </r>
  <r>
    <x v="913"/>
    <x v="913"/>
    <x v="8"/>
    <x v="14"/>
    <x v="8"/>
    <s v="Texas"/>
    <n v="45457.72"/>
    <x v="1"/>
    <x v="1"/>
    <b v="1"/>
    <x v="0"/>
    <n v="13608.87"/>
    <n v="59066.590000000004"/>
    <n v="0.29937423170365784"/>
    <n v="1.0263898842464958"/>
    <x v="1"/>
    <x v="686"/>
  </r>
  <r>
    <x v="914"/>
    <x v="914"/>
    <x v="8"/>
    <x v="14"/>
    <x v="4"/>
    <s v="California"/>
    <n v="42321.32"/>
    <x v="0"/>
    <x v="3"/>
    <b v="0"/>
    <x v="1"/>
    <n v="0"/>
    <n v="42321.32"/>
    <n v="0"/>
    <n v="0.95557310696530551"/>
    <x v="1"/>
    <x v="687"/>
  </r>
  <r>
    <x v="915"/>
    <x v="915"/>
    <x v="8"/>
    <x v="14"/>
    <x v="4"/>
    <s v="California"/>
    <n v="43023.17"/>
    <x v="0"/>
    <x v="2"/>
    <b v="1"/>
    <x v="0"/>
    <n v="15895.47"/>
    <n v="58918.64"/>
    <n v="0.36946301260460351"/>
    <n v="0.97142017849151496"/>
    <x v="1"/>
    <x v="688"/>
  </r>
  <r>
    <x v="916"/>
    <x v="916"/>
    <x v="8"/>
    <x v="14"/>
    <x v="5"/>
    <s v="California"/>
    <n v="43639.81"/>
    <x v="0"/>
    <x v="2"/>
    <b v="1"/>
    <x v="0"/>
    <n v="8501.34"/>
    <n v="52141.149999999994"/>
    <n v="0.19480698930632376"/>
    <n v="0.98534329338204973"/>
    <x v="1"/>
    <x v="666"/>
  </r>
  <r>
    <x v="917"/>
    <x v="917"/>
    <x v="8"/>
    <x v="14"/>
    <x v="8"/>
    <s v="Texas"/>
    <n v="42849.89"/>
    <x v="1"/>
    <x v="0"/>
    <b v="0"/>
    <x v="1"/>
    <n v="0"/>
    <n v="42849.89"/>
    <n v="0"/>
    <n v="0.96750768927863251"/>
    <x v="1"/>
    <x v="689"/>
  </r>
  <r>
    <x v="918"/>
    <x v="918"/>
    <x v="8"/>
    <x v="14"/>
    <x v="0"/>
    <s v="New York"/>
    <n v="41662.94"/>
    <x v="1"/>
    <x v="1"/>
    <b v="1"/>
    <x v="0"/>
    <n v="13274.89"/>
    <n v="54937.83"/>
    <n v="0.31862585789673026"/>
    <n v="0.94070754459239714"/>
    <x v="1"/>
    <x v="690"/>
  </r>
  <r>
    <x v="919"/>
    <x v="919"/>
    <x v="8"/>
    <x v="14"/>
    <x v="4"/>
    <s v="California"/>
    <n v="42863.92"/>
    <x v="0"/>
    <x v="2"/>
    <b v="1"/>
    <x v="0"/>
    <n v="3861.61"/>
    <n v="46725.53"/>
    <n v="9.0089987103372723E-2"/>
    <n v="0.9678244726561529"/>
    <x v="1"/>
    <x v="678"/>
  </r>
  <r>
    <x v="920"/>
    <x v="920"/>
    <x v="8"/>
    <x v="14"/>
    <x v="4"/>
    <s v="California"/>
    <n v="44513.06"/>
    <x v="1"/>
    <x v="2"/>
    <b v="1"/>
    <x v="0"/>
    <n v="18720.310000000001"/>
    <n v="63233.369999999995"/>
    <n v="0.42055769699948742"/>
    <n v="1.005060405600134"/>
    <x v="1"/>
    <x v="669"/>
  </r>
  <r>
    <x v="921"/>
    <x v="921"/>
    <x v="8"/>
    <x v="14"/>
    <x v="6"/>
    <s v="Washington"/>
    <n v="40575.279999999999"/>
    <x v="1"/>
    <x v="1"/>
    <b v="0"/>
    <x v="1"/>
    <n v="0"/>
    <n v="40575.279999999999"/>
    <n v="0"/>
    <n v="0.91614926886938353"/>
    <x v="1"/>
    <x v="691"/>
  </r>
  <r>
    <x v="922"/>
    <x v="922"/>
    <x v="8"/>
    <x v="14"/>
    <x v="4"/>
    <s v="California"/>
    <n v="42749.32"/>
    <x v="0"/>
    <x v="0"/>
    <b v="0"/>
    <x v="1"/>
    <n v="0"/>
    <n v="42749.32"/>
    <n v="0"/>
    <n v="0.96523691919472443"/>
    <x v="1"/>
    <x v="692"/>
  </r>
  <r>
    <x v="923"/>
    <x v="923"/>
    <x v="8"/>
    <x v="14"/>
    <x v="0"/>
    <s v="New York"/>
    <n v="41187.269999999997"/>
    <x v="0"/>
    <x v="3"/>
    <b v="0"/>
    <x v="1"/>
    <n v="0"/>
    <n v="41187.269999999997"/>
    <n v="0"/>
    <n v="0.92996739140742579"/>
    <x v="1"/>
    <x v="654"/>
  </r>
  <r>
    <x v="924"/>
    <x v="924"/>
    <x v="8"/>
    <x v="14"/>
    <x v="4"/>
    <s v="California"/>
    <n v="44740.71"/>
    <x v="1"/>
    <x v="0"/>
    <b v="0"/>
    <x v="1"/>
    <n v="0"/>
    <n v="44740.71"/>
    <n v="0"/>
    <n v="1.0102005150721602"/>
    <x v="1"/>
    <x v="693"/>
  </r>
  <r>
    <x v="925"/>
    <x v="925"/>
    <x v="8"/>
    <x v="14"/>
    <x v="4"/>
    <s v="California"/>
    <n v="39644.019999999997"/>
    <x v="1"/>
    <x v="0"/>
    <b v="0"/>
    <x v="1"/>
    <n v="0"/>
    <n v="39644.019999999997"/>
    <n v="0"/>
    <n v="0.89512234883020447"/>
    <x v="2"/>
    <x v="647"/>
  </r>
  <r>
    <x v="926"/>
    <x v="926"/>
    <x v="8"/>
    <x v="14"/>
    <x v="3"/>
    <s v="Illinois"/>
    <n v="41452.019999999997"/>
    <x v="1"/>
    <x v="0"/>
    <b v="0"/>
    <x v="1"/>
    <n v="0"/>
    <n v="41452.019999999997"/>
    <n v="0"/>
    <n v="0.9359451817993385"/>
    <x v="1"/>
    <x v="639"/>
  </r>
  <r>
    <x v="927"/>
    <x v="927"/>
    <x v="8"/>
    <x v="14"/>
    <x v="4"/>
    <s v="California"/>
    <n v="43207.27"/>
    <x v="1"/>
    <x v="4"/>
    <b v="1"/>
    <x v="0"/>
    <n v="8278.1200000000008"/>
    <n v="51485.39"/>
    <n v="0.19159090588227401"/>
    <n v="0.97557697249019726"/>
    <x v="1"/>
    <x v="674"/>
  </r>
  <r>
    <x v="928"/>
    <x v="928"/>
    <x v="8"/>
    <x v="14"/>
    <x v="0"/>
    <s v="New York"/>
    <n v="45435.360000000001"/>
    <x v="1"/>
    <x v="1"/>
    <b v="1"/>
    <x v="0"/>
    <n v="14860.91"/>
    <n v="60296.270000000004"/>
    <n v="0.32707807311309955"/>
    <n v="1.0258850177945102"/>
    <x v="1"/>
    <x v="694"/>
  </r>
  <r>
    <x v="929"/>
    <x v="929"/>
    <x v="8"/>
    <x v="14"/>
    <x v="4"/>
    <s v="California"/>
    <n v="42376.72"/>
    <x v="0"/>
    <x v="2"/>
    <b v="0"/>
    <x v="1"/>
    <n v="0"/>
    <n v="42376.72"/>
    <n v="0"/>
    <n v="0.95682398359500132"/>
    <x v="1"/>
    <x v="629"/>
  </r>
  <r>
    <x v="930"/>
    <x v="930"/>
    <x v="8"/>
    <x v="14"/>
    <x v="6"/>
    <s v="Washington"/>
    <n v="41459"/>
    <x v="1"/>
    <x v="2"/>
    <b v="0"/>
    <x v="1"/>
    <n v="0"/>
    <n v="41459"/>
    <n v="0"/>
    <n v="0.93610278322308005"/>
    <x v="1"/>
    <x v="695"/>
  </r>
  <r>
    <x v="931"/>
    <x v="931"/>
    <x v="8"/>
    <x v="14"/>
    <x v="8"/>
    <s v="Texas"/>
    <n v="46027.17"/>
    <x v="1"/>
    <x v="0"/>
    <b v="1"/>
    <x v="0"/>
    <n v="1386.48"/>
    <n v="47413.65"/>
    <n v="3.0123077304122763E-2"/>
    <n v="1.0392474961017355"/>
    <x v="1"/>
    <x v="696"/>
  </r>
  <r>
    <x v="932"/>
    <x v="932"/>
    <x v="8"/>
    <x v="14"/>
    <x v="2"/>
    <s v="California"/>
    <n v="39784.97"/>
    <x v="1"/>
    <x v="1"/>
    <b v="0"/>
    <x v="1"/>
    <n v="0"/>
    <n v="39784.97"/>
    <n v="0"/>
    <n v="0.89830485895575729"/>
    <x v="2"/>
    <x v="697"/>
  </r>
  <r>
    <x v="933"/>
    <x v="933"/>
    <x v="8"/>
    <x v="14"/>
    <x v="6"/>
    <s v="Washington"/>
    <n v="38377.24"/>
    <x v="0"/>
    <x v="0"/>
    <b v="1"/>
    <x v="0"/>
    <n v="4898.5600000000004"/>
    <n v="43275.799999999996"/>
    <n v="0.12764232133420747"/>
    <n v="0.86651972253117815"/>
    <x v="2"/>
    <x v="698"/>
  </r>
  <r>
    <x v="934"/>
    <x v="934"/>
    <x v="8"/>
    <x v="14"/>
    <x v="6"/>
    <s v="Washington"/>
    <n v="43325.03"/>
    <x v="0"/>
    <x v="0"/>
    <b v="0"/>
    <x v="1"/>
    <n v="0"/>
    <n v="43325.03"/>
    <n v="0"/>
    <n v="0.97823587559331959"/>
    <x v="1"/>
    <x v="699"/>
  </r>
  <r>
    <x v="935"/>
    <x v="935"/>
    <x v="8"/>
    <x v="14"/>
    <x v="0"/>
    <s v="New York"/>
    <n v="41558.65"/>
    <x v="0"/>
    <x v="0"/>
    <b v="0"/>
    <x v="1"/>
    <n v="0"/>
    <n v="41558.65"/>
    <n v="0"/>
    <n v="0.93835278062649496"/>
    <x v="1"/>
    <x v="700"/>
  </r>
  <r>
    <x v="936"/>
    <x v="936"/>
    <x v="8"/>
    <x v="14"/>
    <x v="5"/>
    <s v="California"/>
    <n v="40585.19"/>
    <x v="0"/>
    <x v="3"/>
    <b v="1"/>
    <x v="0"/>
    <n v="10254.57"/>
    <n v="50839.76"/>
    <n v="0.25266778349442243"/>
    <n v="0.91637302676469568"/>
    <x v="1"/>
    <x v="621"/>
  </r>
  <r>
    <x v="937"/>
    <x v="937"/>
    <x v="8"/>
    <x v="14"/>
    <x v="4"/>
    <s v="California"/>
    <n v="43828.17"/>
    <x v="0"/>
    <x v="3"/>
    <b v="0"/>
    <x v="1"/>
    <n v="0"/>
    <n v="43828.17"/>
    <n v="0"/>
    <n v="0.98959627392301541"/>
    <x v="1"/>
    <x v="701"/>
  </r>
  <r>
    <x v="938"/>
    <x v="938"/>
    <x v="8"/>
    <x v="14"/>
    <x v="0"/>
    <s v="New York"/>
    <n v="42957.13"/>
    <x v="1"/>
    <x v="0"/>
    <b v="1"/>
    <x v="0"/>
    <n v="17686.8"/>
    <n v="60643.929999999993"/>
    <n v="0.41173141688003834"/>
    <n v="0.96992906129611578"/>
    <x v="1"/>
    <x v="702"/>
  </r>
  <r>
    <x v="939"/>
    <x v="939"/>
    <x v="8"/>
    <x v="14"/>
    <x v="4"/>
    <s v="California"/>
    <n v="41442.35"/>
    <x v="1"/>
    <x v="0"/>
    <b v="0"/>
    <x v="1"/>
    <n v="0"/>
    <n v="41442.35"/>
    <n v="0"/>
    <n v="0.93572684286415519"/>
    <x v="1"/>
    <x v="703"/>
  </r>
  <r>
    <x v="940"/>
    <x v="940"/>
    <x v="8"/>
    <x v="14"/>
    <x v="6"/>
    <s v="Washington"/>
    <n v="40099.43"/>
    <x v="0"/>
    <x v="1"/>
    <b v="1"/>
    <x v="0"/>
    <n v="11017.85"/>
    <n v="51117.279999999999"/>
    <n v="0.27476325723333223"/>
    <n v="0.90540505146431594"/>
    <x v="1"/>
    <x v="704"/>
  </r>
  <r>
    <x v="941"/>
    <x v="941"/>
    <x v="8"/>
    <x v="14"/>
    <x v="6"/>
    <s v="Washington"/>
    <n v="44135.86"/>
    <x v="1"/>
    <x v="0"/>
    <b v="0"/>
    <x v="1"/>
    <n v="0"/>
    <n v="44135.86"/>
    <n v="0"/>
    <n v="0.99654360659794516"/>
    <x v="1"/>
    <x v="705"/>
  </r>
  <r>
    <x v="942"/>
    <x v="942"/>
    <x v="8"/>
    <x v="14"/>
    <x v="1"/>
    <s v="Colorado"/>
    <n v="43719.13"/>
    <x v="0"/>
    <x v="2"/>
    <b v="1"/>
    <x v="0"/>
    <n v="18667.54"/>
    <n v="62386.67"/>
    <n v="0.42698791124160068"/>
    <n v="0.98713425970456725"/>
    <x v="1"/>
    <x v="671"/>
  </r>
  <r>
    <x v="943"/>
    <x v="943"/>
    <x v="8"/>
    <x v="14"/>
    <x v="8"/>
    <s v="Texas"/>
    <n v="42314.05"/>
    <x v="0"/>
    <x v="4"/>
    <b v="0"/>
    <x v="1"/>
    <n v="0"/>
    <n v="42314.05"/>
    <n v="0"/>
    <n v="0.95540895763140865"/>
    <x v="1"/>
    <x v="706"/>
  </r>
  <r>
    <x v="944"/>
    <x v="944"/>
    <x v="8"/>
    <x v="14"/>
    <x v="0"/>
    <s v="New York"/>
    <n v="45962.44"/>
    <x v="0"/>
    <x v="0"/>
    <b v="0"/>
    <x v="1"/>
    <n v="0"/>
    <n v="45962.44"/>
    <n v="0"/>
    <n v="1.0377859573970387"/>
    <x v="1"/>
    <x v="707"/>
  </r>
  <r>
    <x v="945"/>
    <x v="945"/>
    <x v="8"/>
    <x v="14"/>
    <x v="6"/>
    <s v="Washington"/>
    <n v="40493.589999999997"/>
    <x v="1"/>
    <x v="0"/>
    <b v="0"/>
    <x v="1"/>
    <n v="0"/>
    <n v="40493.589999999997"/>
    <n v="0"/>
    <n v="0.91430479031559564"/>
    <x v="1"/>
    <x v="691"/>
  </r>
  <r>
    <x v="946"/>
    <x v="946"/>
    <x v="8"/>
    <x v="14"/>
    <x v="6"/>
    <s v="Washington"/>
    <n v="39639.64"/>
    <x v="0"/>
    <x v="2"/>
    <b v="1"/>
    <x v="0"/>
    <n v="10192.14"/>
    <n v="49831.78"/>
    <n v="0.25711989311709188"/>
    <n v="0.89502345280785667"/>
    <x v="2"/>
    <x v="708"/>
  </r>
  <r>
    <x v="947"/>
    <x v="947"/>
    <x v="8"/>
    <x v="14"/>
    <x v="2"/>
    <s v="California"/>
    <n v="41202.67"/>
    <x v="0"/>
    <x v="3"/>
    <b v="0"/>
    <x v="1"/>
    <n v="0"/>
    <n v="41202.67"/>
    <n v="0"/>
    <n v="0.93031510801568063"/>
    <x v="1"/>
    <x v="709"/>
  </r>
  <r>
    <x v="948"/>
    <x v="948"/>
    <x v="8"/>
    <x v="14"/>
    <x v="6"/>
    <s v="Washington"/>
    <n v="42414.53"/>
    <x v="0"/>
    <x v="0"/>
    <b v="1"/>
    <x v="0"/>
    <n v="10318.530000000001"/>
    <n v="52733.06"/>
    <n v="0.24327818792286512"/>
    <n v="0.95767769560526839"/>
    <x v="1"/>
    <x v="710"/>
  </r>
  <r>
    <x v="949"/>
    <x v="949"/>
    <x v="8"/>
    <x v="14"/>
    <x v="7"/>
    <s v="California"/>
    <n v="42956.26"/>
    <x v="1"/>
    <x v="4"/>
    <b v="1"/>
    <x v="0"/>
    <n v="3275.19"/>
    <n v="46231.450000000004"/>
    <n v="7.6244766187745394E-2"/>
    <n v="0.96990941756564952"/>
    <x v="1"/>
    <x v="702"/>
  </r>
  <r>
    <x v="950"/>
    <x v="950"/>
    <x v="8"/>
    <x v="14"/>
    <x v="6"/>
    <s v="Washington"/>
    <n v="42047.68"/>
    <x v="0"/>
    <x v="0"/>
    <b v="0"/>
    <x v="1"/>
    <n v="0"/>
    <n v="42047.68"/>
    <n v="0"/>
    <n v="0.94939458925862752"/>
    <x v="1"/>
    <x v="711"/>
  </r>
  <r>
    <x v="951"/>
    <x v="951"/>
    <x v="8"/>
    <x v="14"/>
    <x v="0"/>
    <s v="New York"/>
    <n v="43160.1"/>
    <x v="1"/>
    <x v="0"/>
    <b v="1"/>
    <x v="0"/>
    <n v="16250.47"/>
    <n v="59410.57"/>
    <n v="0.37651604143641926"/>
    <n v="0.97451192103491291"/>
    <x v="1"/>
    <x v="712"/>
  </r>
  <r>
    <x v="952"/>
    <x v="952"/>
    <x v="8"/>
    <x v="14"/>
    <x v="8"/>
    <s v="Texas"/>
    <n v="40153.360000000001"/>
    <x v="1"/>
    <x v="2"/>
    <b v="1"/>
    <x v="0"/>
    <n v="5692.34"/>
    <n v="45845.7"/>
    <n v="0.14176497309316083"/>
    <n v="0.90662273696322371"/>
    <x v="1"/>
    <x v="713"/>
  </r>
  <r>
    <x v="953"/>
    <x v="953"/>
    <x v="8"/>
    <x v="14"/>
    <x v="7"/>
    <s v="California"/>
    <n v="45207.06"/>
    <x v="1"/>
    <x v="1"/>
    <b v="0"/>
    <x v="1"/>
    <n v="0"/>
    <n v="45207.06"/>
    <n v="0"/>
    <n v="1.0207302319721356"/>
    <x v="1"/>
    <x v="714"/>
  </r>
  <r>
    <x v="954"/>
    <x v="954"/>
    <x v="8"/>
    <x v="14"/>
    <x v="5"/>
    <s v="California"/>
    <n v="42345.97"/>
    <x v="1"/>
    <x v="0"/>
    <b v="0"/>
    <x v="1"/>
    <n v="0"/>
    <n v="42345.97"/>
    <n v="0"/>
    <n v="0.95612967932851856"/>
    <x v="1"/>
    <x v="715"/>
  </r>
  <r>
    <x v="955"/>
    <x v="955"/>
    <x v="8"/>
    <x v="14"/>
    <x v="6"/>
    <s v="Washington"/>
    <n v="44594.93"/>
    <x v="0"/>
    <x v="3"/>
    <b v="0"/>
    <x v="1"/>
    <n v="0"/>
    <n v="44594.93"/>
    <n v="0"/>
    <n v="1.0069089483740183"/>
    <x v="1"/>
    <x v="716"/>
  </r>
  <r>
    <x v="956"/>
    <x v="956"/>
    <x v="8"/>
    <x v="14"/>
    <x v="6"/>
    <s v="Washington"/>
    <n v="43142.61"/>
    <x v="0"/>
    <x v="0"/>
    <b v="0"/>
    <x v="1"/>
    <n v="0"/>
    <n v="43142.61"/>
    <n v="0"/>
    <n v="0.97411701431553788"/>
    <x v="1"/>
    <x v="717"/>
  </r>
  <r>
    <x v="957"/>
    <x v="957"/>
    <x v="8"/>
    <x v="14"/>
    <x v="3"/>
    <s v="Illinois"/>
    <n v="43356.41"/>
    <x v="1"/>
    <x v="0"/>
    <b v="0"/>
    <x v="1"/>
    <n v="0"/>
    <n v="43356.41"/>
    <n v="0"/>
    <n v="0.97894440463014021"/>
    <x v="1"/>
    <x v="643"/>
  </r>
  <r>
    <x v="958"/>
    <x v="958"/>
    <x v="8"/>
    <x v="14"/>
    <x v="6"/>
    <s v="Washington"/>
    <n v="43568.31"/>
    <x v="0"/>
    <x v="0"/>
    <b v="1"/>
    <x v="0"/>
    <n v="18092.64"/>
    <n v="61660.95"/>
    <n v="0.41527064051830331"/>
    <n v="0.98372889484372383"/>
    <x v="1"/>
    <x v="718"/>
  </r>
  <r>
    <x v="959"/>
    <x v="959"/>
    <x v="8"/>
    <x v="14"/>
    <x v="7"/>
    <s v="California"/>
    <n v="43339.45"/>
    <x v="1"/>
    <x v="1"/>
    <b v="0"/>
    <x v="1"/>
    <n v="0"/>
    <n v="43339.45"/>
    <n v="0"/>
    <n v="0.97856146478104911"/>
    <x v="1"/>
    <x v="719"/>
  </r>
  <r>
    <x v="960"/>
    <x v="960"/>
    <x v="8"/>
    <x v="14"/>
    <x v="6"/>
    <s v="Washington"/>
    <n v="43705.11"/>
    <x v="1"/>
    <x v="0"/>
    <b v="0"/>
    <x v="1"/>
    <n v="0"/>
    <n v="43705.11"/>
    <n v="0"/>
    <n v="0.98681770211705222"/>
    <x v="1"/>
    <x v="681"/>
  </r>
  <r>
    <x v="961"/>
    <x v="961"/>
    <x v="8"/>
    <x v="14"/>
    <x v="1"/>
    <s v="Colorado"/>
    <n v="44992.160000000003"/>
    <x v="1"/>
    <x v="0"/>
    <b v="0"/>
    <x v="1"/>
    <n v="0"/>
    <n v="44992.160000000003"/>
    <n v="0"/>
    <n v="1.0158780047569438"/>
    <x v="1"/>
    <x v="720"/>
  </r>
  <r>
    <x v="962"/>
    <x v="962"/>
    <x v="8"/>
    <x v="14"/>
    <x v="1"/>
    <s v="Colorado"/>
    <n v="42868.480000000003"/>
    <x v="1"/>
    <x v="0"/>
    <b v="1"/>
    <x v="0"/>
    <n v="18305.66"/>
    <n v="61174.14"/>
    <n v="0.4270191058791914"/>
    <n v="0.96792743289859728"/>
    <x v="1"/>
    <x v="721"/>
  </r>
  <r>
    <x v="963"/>
    <x v="963"/>
    <x v="8"/>
    <x v="14"/>
    <x v="5"/>
    <s v="California"/>
    <n v="43829.38"/>
    <x v="2"/>
    <x v="1"/>
    <b v="0"/>
    <x v="1"/>
    <n v="0"/>
    <n v="43829.38"/>
    <n v="0"/>
    <n v="0.989623594513664"/>
    <x v="1"/>
    <x v="680"/>
  </r>
  <r>
    <x v="964"/>
    <x v="964"/>
    <x v="8"/>
    <x v="14"/>
    <x v="6"/>
    <s v="Washington"/>
    <n v="42331.75"/>
    <x v="1"/>
    <x v="2"/>
    <b v="1"/>
    <x v="0"/>
    <n v="18922.89"/>
    <n v="61254.64"/>
    <n v="0.44701412060687307"/>
    <n v="0.95580860594089623"/>
    <x v="1"/>
    <x v="715"/>
  </r>
  <r>
    <x v="965"/>
    <x v="965"/>
    <x v="8"/>
    <x v="14"/>
    <x v="6"/>
    <s v="Washington"/>
    <n v="45200.22"/>
    <x v="0"/>
    <x v="3"/>
    <b v="1"/>
    <x v="0"/>
    <n v="10884.38"/>
    <n v="56084.6"/>
    <n v="0.2408036952032534"/>
    <n v="1.0205757916084692"/>
    <x v="1"/>
    <x v="722"/>
  </r>
  <r>
    <x v="966"/>
    <x v="966"/>
    <x v="8"/>
    <x v="14"/>
    <x v="6"/>
    <s v="Washington"/>
    <n v="41231.760000000002"/>
    <x v="1"/>
    <x v="0"/>
    <b v="1"/>
    <x v="0"/>
    <n v="13864.78"/>
    <n v="55096.54"/>
    <n v="0.33626456886633022"/>
    <n v="0.93097193114127363"/>
    <x v="1"/>
    <x v="723"/>
  </r>
  <r>
    <x v="967"/>
    <x v="967"/>
    <x v="8"/>
    <x v="14"/>
    <x v="6"/>
    <s v="Washington"/>
    <n v="45876.76"/>
    <x v="0"/>
    <x v="2"/>
    <b v="0"/>
    <x v="1"/>
    <n v="0"/>
    <n v="45876.76"/>
    <n v="0"/>
    <n v="1.035851388631112"/>
    <x v="1"/>
    <x v="561"/>
  </r>
  <r>
    <x v="968"/>
    <x v="968"/>
    <x v="8"/>
    <x v="14"/>
    <x v="2"/>
    <s v="California"/>
    <n v="42424.7"/>
    <x v="0"/>
    <x v="0"/>
    <b v="0"/>
    <x v="1"/>
    <n v="0"/>
    <n v="42424.7"/>
    <n v="0"/>
    <n v="0.95790732404071977"/>
    <x v="1"/>
    <x v="724"/>
  </r>
  <r>
    <x v="969"/>
    <x v="969"/>
    <x v="8"/>
    <x v="14"/>
    <x v="5"/>
    <s v="California"/>
    <n v="39817.300000000003"/>
    <x v="1"/>
    <x v="1"/>
    <b v="0"/>
    <x v="1"/>
    <n v="0"/>
    <n v="39817.300000000003"/>
    <n v="0"/>
    <n v="0.89903483804308704"/>
    <x v="2"/>
    <x v="725"/>
  </r>
  <r>
    <x v="970"/>
    <x v="970"/>
    <x v="8"/>
    <x v="14"/>
    <x v="3"/>
    <s v="Illinois"/>
    <n v="42740.2"/>
    <x v="0"/>
    <x v="1"/>
    <b v="0"/>
    <x v="1"/>
    <n v="0"/>
    <n v="42740.2"/>
    <n v="0"/>
    <n v="0.96503099870983577"/>
    <x v="1"/>
    <x v="726"/>
  </r>
  <r>
    <x v="971"/>
    <x v="971"/>
    <x v="8"/>
    <x v="14"/>
    <x v="5"/>
    <s v="California"/>
    <n v="41223.03"/>
    <x v="0"/>
    <x v="0"/>
    <b v="1"/>
    <x v="0"/>
    <n v="15791.8"/>
    <n v="57014.83"/>
    <n v="0.38308198111589564"/>
    <n v="0.9307748164665941"/>
    <x v="1"/>
    <x v="727"/>
  </r>
  <r>
    <x v="972"/>
    <x v="972"/>
    <x v="8"/>
    <x v="14"/>
    <x v="6"/>
    <s v="Washington"/>
    <n v="44076.21"/>
    <x v="0"/>
    <x v="2"/>
    <b v="1"/>
    <x v="0"/>
    <n v="3489.28"/>
    <n v="47565.49"/>
    <n v="7.9164701320735165E-2"/>
    <n v="0.99519676921597122"/>
    <x v="1"/>
    <x v="547"/>
  </r>
  <r>
    <x v="973"/>
    <x v="973"/>
    <x v="8"/>
    <x v="14"/>
    <x v="3"/>
    <s v="Illinois"/>
    <n v="41276.33"/>
    <x v="1"/>
    <x v="0"/>
    <b v="1"/>
    <x v="0"/>
    <n v="12418.19"/>
    <n v="53694.520000000004"/>
    <n v="0.30085499364890239"/>
    <n v="0.93197827719516424"/>
    <x v="1"/>
    <x v="728"/>
  </r>
  <r>
    <x v="974"/>
    <x v="974"/>
    <x v="8"/>
    <x v="14"/>
    <x v="0"/>
    <s v="New York"/>
    <n v="41663.410000000003"/>
    <x v="1"/>
    <x v="0"/>
    <b v="0"/>
    <x v="1"/>
    <n v="0"/>
    <n v="41663.410000000003"/>
    <n v="0"/>
    <n v="0.94071815672264902"/>
    <x v="1"/>
    <x v="617"/>
  </r>
  <r>
    <x v="975"/>
    <x v="975"/>
    <x v="8"/>
    <x v="14"/>
    <x v="6"/>
    <s v="Washington"/>
    <n v="38957.11"/>
    <x v="1"/>
    <x v="0"/>
    <b v="0"/>
    <x v="1"/>
    <n v="0"/>
    <n v="38957.11"/>
    <n v="0"/>
    <n v="0.87961260757200332"/>
    <x v="2"/>
    <x v="729"/>
  </r>
  <r>
    <x v="976"/>
    <x v="976"/>
    <x v="8"/>
    <x v="14"/>
    <x v="8"/>
    <s v="Texas"/>
    <n v="41651.93"/>
    <x v="0"/>
    <x v="0"/>
    <b v="0"/>
    <x v="1"/>
    <n v="0"/>
    <n v="41651.93"/>
    <n v="0"/>
    <n v="0.94045894979649547"/>
    <x v="1"/>
    <x v="690"/>
  </r>
  <r>
    <x v="977"/>
    <x v="977"/>
    <x v="8"/>
    <x v="14"/>
    <x v="6"/>
    <s v="Washington"/>
    <n v="37955.230000000003"/>
    <x v="1"/>
    <x v="0"/>
    <b v="1"/>
    <x v="0"/>
    <n v="1651.66"/>
    <n v="39606.890000000007"/>
    <n v="4.3516005567612155E-2"/>
    <n v="0.8569911585149701"/>
    <x v="2"/>
    <x v="730"/>
  </r>
  <r>
    <x v="978"/>
    <x v="978"/>
    <x v="8"/>
    <x v="14"/>
    <x v="0"/>
    <s v="New York"/>
    <n v="39530.18"/>
    <x v="1"/>
    <x v="2"/>
    <b v="1"/>
    <x v="0"/>
    <n v="10453.76"/>
    <n v="49983.94"/>
    <n v="0.26445009863349977"/>
    <n v="0.89255195540918342"/>
    <x v="2"/>
    <x v="731"/>
  </r>
  <r>
    <x v="979"/>
    <x v="979"/>
    <x v="8"/>
    <x v="14"/>
    <x v="6"/>
    <s v="Washington"/>
    <n v="43925.78"/>
    <x v="0"/>
    <x v="0"/>
    <b v="1"/>
    <x v="0"/>
    <n v="3942.01"/>
    <n v="47867.79"/>
    <n v="8.9742515670751893E-2"/>
    <n v="0.99180021016533693"/>
    <x v="1"/>
    <x v="732"/>
  </r>
  <r>
    <x v="980"/>
    <x v="980"/>
    <x v="8"/>
    <x v="14"/>
    <x v="6"/>
    <s v="Washington"/>
    <n v="43973.38"/>
    <x v="0"/>
    <x v="3"/>
    <b v="0"/>
    <x v="1"/>
    <n v="0"/>
    <n v="43973.38"/>
    <n v="0"/>
    <n v="0.99287497059085172"/>
    <x v="1"/>
    <x v="733"/>
  </r>
  <r>
    <x v="981"/>
    <x v="981"/>
    <x v="8"/>
    <x v="14"/>
    <x v="6"/>
    <s v="Washington"/>
    <n v="43297.73"/>
    <x v="0"/>
    <x v="0"/>
    <b v="0"/>
    <x v="1"/>
    <n v="0"/>
    <n v="43297.73"/>
    <n v="0"/>
    <n v="0.97761946887868623"/>
    <x v="1"/>
    <x v="734"/>
  </r>
  <r>
    <x v="982"/>
    <x v="982"/>
    <x v="8"/>
    <x v="14"/>
    <x v="6"/>
    <s v="Washington"/>
    <n v="40686.92"/>
    <x v="2"/>
    <x v="0"/>
    <b v="0"/>
    <x v="1"/>
    <n v="0"/>
    <n v="40686.92"/>
    <n v="0"/>
    <n v="0.91866998848922543"/>
    <x v="1"/>
    <x v="735"/>
  </r>
  <r>
    <x v="983"/>
    <x v="983"/>
    <x v="8"/>
    <x v="14"/>
    <x v="4"/>
    <s v="California"/>
    <n v="42410.54"/>
    <x v="1"/>
    <x v="3"/>
    <b v="0"/>
    <x v="1"/>
    <n v="0"/>
    <n v="42410.54"/>
    <n v="0"/>
    <n v="0.9575876053931297"/>
    <x v="1"/>
    <x v="736"/>
  </r>
  <r>
    <x v="984"/>
    <x v="984"/>
    <x v="8"/>
    <x v="14"/>
    <x v="6"/>
    <s v="Washington"/>
    <n v="42493.25"/>
    <x v="1"/>
    <x v="0"/>
    <b v="0"/>
    <x v="1"/>
    <n v="0"/>
    <n v="42493.25"/>
    <n v="0"/>
    <n v="0.95945511452746435"/>
    <x v="1"/>
    <x v="737"/>
  </r>
  <r>
    <x v="985"/>
    <x v="985"/>
    <x v="8"/>
    <x v="14"/>
    <x v="6"/>
    <s v="Washington"/>
    <n v="40328.07"/>
    <x v="0"/>
    <x v="0"/>
    <b v="0"/>
    <x v="1"/>
    <n v="0"/>
    <n v="40328.07"/>
    <n v="0"/>
    <n v="0.91056751414687276"/>
    <x v="1"/>
    <x v="738"/>
  </r>
  <r>
    <x v="986"/>
    <x v="986"/>
    <x v="8"/>
    <x v="14"/>
    <x v="4"/>
    <s v="California"/>
    <n v="45318.87"/>
    <x v="1"/>
    <x v="2"/>
    <b v="1"/>
    <x v="0"/>
    <n v="4475.54"/>
    <n v="49794.41"/>
    <n v="9.8756654788612327E-2"/>
    <n v="1.0232547900220688"/>
    <x v="1"/>
    <x v="739"/>
  </r>
  <r>
    <x v="987"/>
    <x v="987"/>
    <x v="8"/>
    <x v="14"/>
    <x v="6"/>
    <s v="Washington"/>
    <n v="44145.05"/>
    <x v="1"/>
    <x v="0"/>
    <b v="0"/>
    <x v="1"/>
    <n v="0"/>
    <n v="44145.05"/>
    <n v="0"/>
    <n v="0.99675110761287133"/>
    <x v="1"/>
    <x v="705"/>
  </r>
  <r>
    <x v="988"/>
    <x v="988"/>
    <x v="8"/>
    <x v="14"/>
    <x v="6"/>
    <s v="Washington"/>
    <n v="42085.69"/>
    <x v="1"/>
    <x v="0"/>
    <b v="0"/>
    <x v="1"/>
    <n v="0"/>
    <n v="42085.69"/>
    <n v="0"/>
    <n v="0.95025281706900189"/>
    <x v="1"/>
    <x v="711"/>
  </r>
  <r>
    <x v="989"/>
    <x v="989"/>
    <x v="8"/>
    <x v="14"/>
    <x v="6"/>
    <s v="Washington"/>
    <n v="42550.41"/>
    <x v="2"/>
    <x v="0"/>
    <b v="1"/>
    <x v="0"/>
    <n v="7935.9"/>
    <n v="50486.310000000005"/>
    <n v="0.18650584095429396"/>
    <n v="0.96074573019810361"/>
    <x v="1"/>
    <x v="676"/>
  </r>
  <r>
    <x v="990"/>
    <x v="990"/>
    <x v="8"/>
    <x v="14"/>
    <x v="3"/>
    <s v="Illinois"/>
    <n v="42890.720000000001"/>
    <x v="0"/>
    <x v="1"/>
    <b v="0"/>
    <x v="1"/>
    <n v="0"/>
    <n v="42890.720000000001"/>
    <n v="0"/>
    <n v="0.96842958987051841"/>
    <x v="1"/>
    <x v="646"/>
  </r>
  <r>
    <x v="991"/>
    <x v="991"/>
    <x v="8"/>
    <x v="14"/>
    <x v="6"/>
    <s v="Washington"/>
    <n v="38671.75"/>
    <x v="0"/>
    <x v="2"/>
    <b v="0"/>
    <x v="1"/>
    <n v="0"/>
    <n v="38671.75"/>
    <n v="0"/>
    <n v="0.87316946397904305"/>
    <x v="2"/>
    <x v="698"/>
  </r>
  <r>
    <x v="992"/>
    <x v="992"/>
    <x v="8"/>
    <x v="14"/>
    <x v="7"/>
    <s v="California"/>
    <n v="42036.54"/>
    <x v="1"/>
    <x v="2"/>
    <b v="0"/>
    <x v="1"/>
    <n v="0"/>
    <n v="42036.54"/>
    <n v="0"/>
    <n v="0.94914305919265618"/>
    <x v="1"/>
    <x v="740"/>
  </r>
  <r>
    <x v="993"/>
    <x v="993"/>
    <x v="8"/>
    <x v="14"/>
    <x v="0"/>
    <s v="New York"/>
    <n v="41221.279999999999"/>
    <x v="1"/>
    <x v="2"/>
    <b v="0"/>
    <x v="1"/>
    <n v="0"/>
    <n v="41221.279999999999"/>
    <n v="0"/>
    <n v="0.93073530321565601"/>
    <x v="1"/>
    <x v="741"/>
  </r>
  <r>
    <x v="994"/>
    <x v="994"/>
    <x v="8"/>
    <x v="14"/>
    <x v="6"/>
    <s v="Washington"/>
    <n v="40621.96"/>
    <x v="1"/>
    <x v="0"/>
    <b v="0"/>
    <x v="1"/>
    <n v="0"/>
    <n v="40621.96"/>
    <n v="0"/>
    <n v="0.91720325661440527"/>
    <x v="1"/>
    <x v="742"/>
  </r>
  <r>
    <x v="995"/>
    <x v="995"/>
    <x v="8"/>
    <x v="14"/>
    <x v="6"/>
    <s v="Washington"/>
    <n v="41972.94"/>
    <x v="0"/>
    <x v="0"/>
    <b v="0"/>
    <x v="1"/>
    <n v="0"/>
    <n v="41972.94"/>
    <n v="0"/>
    <n v="0.94770703475856499"/>
    <x v="1"/>
    <x v="618"/>
  </r>
  <r>
    <x v="996"/>
    <x v="996"/>
    <x v="8"/>
    <x v="14"/>
    <x v="6"/>
    <s v="Washington"/>
    <n v="45870.66"/>
    <x v="1"/>
    <x v="3"/>
    <b v="1"/>
    <x v="0"/>
    <n v="9216.31"/>
    <n v="55086.97"/>
    <n v="0.20091949843320325"/>
    <n v="1.0357136567278422"/>
    <x v="1"/>
    <x v="743"/>
  </r>
  <r>
    <x v="997"/>
    <x v="997"/>
    <x v="8"/>
    <x v="14"/>
    <x v="8"/>
    <s v="Texas"/>
    <n v="43701.58"/>
    <x v="0"/>
    <x v="0"/>
    <b v="1"/>
    <x v="0"/>
    <n v="12840.28"/>
    <n v="56541.86"/>
    <n v="0.29381729447768251"/>
    <n v="0.98673799824516006"/>
    <x v="1"/>
    <x v="744"/>
  </r>
  <r>
    <x v="998"/>
    <x v="998"/>
    <x v="8"/>
    <x v="14"/>
    <x v="3"/>
    <s v="Illinois"/>
    <n v="41429.040000000001"/>
    <x v="0"/>
    <x v="0"/>
    <b v="1"/>
    <x v="0"/>
    <n v="2414.14"/>
    <n v="43843.18"/>
    <n v="5.8271685754726632E-2"/>
    <n v="0.93542631636702067"/>
    <x v="1"/>
    <x v="642"/>
  </r>
  <r>
    <x v="999"/>
    <x v="999"/>
    <x v="8"/>
    <x v="14"/>
    <x v="4"/>
    <s v="California"/>
    <n v="43573.59"/>
    <x v="1"/>
    <x v="0"/>
    <b v="1"/>
    <x v="0"/>
    <n v="10570.14"/>
    <n v="54143.729999999996"/>
    <n v="0.24258134342384918"/>
    <n v="0.98384811196655408"/>
    <x v="1"/>
    <x v="718"/>
  </r>
  <r>
    <x v="1000"/>
    <x v="1000"/>
    <x v="8"/>
    <x v="14"/>
    <x v="6"/>
    <s v="Washington"/>
    <n v="45123.79"/>
    <x v="1"/>
    <x v="0"/>
    <b v="0"/>
    <x v="1"/>
    <n v="0"/>
    <n v="45123.79"/>
    <n v="0"/>
    <n v="1.0188500785975008"/>
    <x v="1"/>
    <x v="745"/>
  </r>
  <r>
    <x v="1001"/>
    <x v="1001"/>
    <x v="8"/>
    <x v="14"/>
    <x v="6"/>
    <s v="Washington"/>
    <n v="44233.69"/>
    <x v="0"/>
    <x v="4"/>
    <b v="0"/>
    <x v="1"/>
    <n v="0"/>
    <n v="44233.69"/>
    <n v="0"/>
    <n v="0.99875251022038458"/>
    <x v="1"/>
    <x v="746"/>
  </r>
  <r>
    <x v="1002"/>
    <x v="1002"/>
    <x v="8"/>
    <x v="14"/>
    <x v="6"/>
    <s v="Washington"/>
    <n v="42611.81"/>
    <x v="0"/>
    <x v="0"/>
    <b v="1"/>
    <x v="0"/>
    <n v="4469.88"/>
    <n v="47081.689999999995"/>
    <n v="0.10489767977469158"/>
    <n v="0.96213208083101553"/>
    <x v="1"/>
    <x v="679"/>
  </r>
  <r>
    <x v="1003"/>
    <x v="1003"/>
    <x v="8"/>
    <x v="14"/>
    <x v="5"/>
    <s v="California"/>
    <n v="41286.99"/>
    <x v="0"/>
    <x v="0"/>
    <b v="0"/>
    <x v="1"/>
    <n v="0"/>
    <n v="41286.99"/>
    <n v="0"/>
    <n v="0.93221896934087822"/>
    <x v="1"/>
    <x v="747"/>
  </r>
  <r>
    <x v="1004"/>
    <x v="1004"/>
    <x v="8"/>
    <x v="14"/>
    <x v="6"/>
    <s v="Washington"/>
    <n v="43809.17"/>
    <x v="0"/>
    <x v="0"/>
    <b v="1"/>
    <x v="0"/>
    <n v="11905.53"/>
    <n v="55714.7"/>
    <n v="0.27175885779164499"/>
    <n v="0.98916727291283102"/>
    <x v="1"/>
    <x v="662"/>
  </r>
  <r>
    <x v="1005"/>
    <x v="1005"/>
    <x v="8"/>
    <x v="14"/>
    <x v="6"/>
    <s v="Washington"/>
    <n v="43237.79"/>
    <x v="1"/>
    <x v="4"/>
    <b v="1"/>
    <x v="0"/>
    <n v="13110.69"/>
    <n v="56348.480000000003"/>
    <n v="0.30322294455845222"/>
    <n v="0.97626608358655675"/>
    <x v="1"/>
    <x v="748"/>
  </r>
  <r>
    <x v="1006"/>
    <x v="1006"/>
    <x v="8"/>
    <x v="14"/>
    <x v="6"/>
    <s v="Washington"/>
    <n v="44178.49"/>
    <x v="1"/>
    <x v="0"/>
    <b v="1"/>
    <x v="0"/>
    <n v="11577.48"/>
    <n v="55755.97"/>
    <n v="0.26206146928063861"/>
    <n v="0.99750614939079585"/>
    <x v="1"/>
    <x v="749"/>
  </r>
  <r>
    <x v="1007"/>
    <x v="1007"/>
    <x v="8"/>
    <x v="14"/>
    <x v="6"/>
    <s v="Washington"/>
    <n v="43690.95"/>
    <x v="0"/>
    <x v="0"/>
    <b v="0"/>
    <x v="1"/>
    <n v="0"/>
    <n v="43690.95"/>
    <n v="0"/>
    <n v="0.98649798346946205"/>
    <x v="1"/>
    <x v="645"/>
  </r>
  <r>
    <x v="1008"/>
    <x v="1008"/>
    <x v="8"/>
    <x v="14"/>
    <x v="4"/>
    <s v="California"/>
    <n v="44467.91"/>
    <x v="1"/>
    <x v="3"/>
    <b v="1"/>
    <x v="0"/>
    <n v="15027.61"/>
    <n v="59495.520000000004"/>
    <n v="0.33794279965035456"/>
    <n v="1.0040409637259324"/>
    <x v="1"/>
    <x v="750"/>
  </r>
  <r>
    <x v="1009"/>
    <x v="1009"/>
    <x v="8"/>
    <x v="14"/>
    <x v="6"/>
    <s v="Washington"/>
    <n v="41496.43"/>
    <x v="1"/>
    <x v="2"/>
    <b v="0"/>
    <x v="1"/>
    <n v="0"/>
    <n v="41496.43"/>
    <n v="0"/>
    <n v="0.93694791521314347"/>
    <x v="1"/>
    <x v="637"/>
  </r>
  <r>
    <x v="1010"/>
    <x v="1010"/>
    <x v="8"/>
    <x v="14"/>
    <x v="2"/>
    <s v="California"/>
    <n v="44970.11"/>
    <x v="1"/>
    <x v="0"/>
    <b v="0"/>
    <x v="1"/>
    <n v="0"/>
    <n v="44970.11"/>
    <n v="0"/>
    <n v="1.0153801377951244"/>
    <x v="1"/>
    <x v="556"/>
  </r>
  <r>
    <x v="1011"/>
    <x v="1011"/>
    <x v="8"/>
    <x v="14"/>
    <x v="6"/>
    <s v="Washington"/>
    <n v="42870.5"/>
    <x v="0"/>
    <x v="0"/>
    <b v="0"/>
    <x v="1"/>
    <n v="0"/>
    <n v="42870.5"/>
    <n v="0"/>
    <n v="0.96797304247967997"/>
    <x v="1"/>
    <x v="721"/>
  </r>
  <r>
    <x v="1012"/>
    <x v="1012"/>
    <x v="8"/>
    <x v="14"/>
    <x v="6"/>
    <s v="Washington"/>
    <n v="46391.11"/>
    <x v="1"/>
    <x v="0"/>
    <b v="1"/>
    <x v="0"/>
    <n v="7376.58"/>
    <n v="53767.69"/>
    <n v="0.15900848244415794"/>
    <n v="1.0474648975568166"/>
    <x v="1"/>
    <x v="553"/>
  </r>
  <r>
    <x v="1013"/>
    <x v="1013"/>
    <x v="8"/>
    <x v="14"/>
    <x v="3"/>
    <s v="Illinois"/>
    <n v="41207.769999999997"/>
    <x v="0"/>
    <x v="0"/>
    <b v="1"/>
    <x v="0"/>
    <n v="15537.03"/>
    <n v="56744.799999999996"/>
    <n v="0.3770412715854316"/>
    <n v="0.9304302609184143"/>
    <x v="1"/>
    <x v="741"/>
  </r>
  <r>
    <x v="1014"/>
    <x v="1014"/>
    <x v="8"/>
    <x v="14"/>
    <x v="6"/>
    <s v="Washington"/>
    <n v="45754.93"/>
    <x v="0"/>
    <x v="0"/>
    <b v="1"/>
    <x v="0"/>
    <n v="9222.57"/>
    <n v="54977.5"/>
    <n v="0.20156450900482198"/>
    <n v="1.033100588995808"/>
    <x v="1"/>
    <x v="751"/>
  </r>
  <r>
    <x v="1015"/>
    <x v="1015"/>
    <x v="8"/>
    <x v="14"/>
    <x v="4"/>
    <s v="California"/>
    <n v="42871.08"/>
    <x v="0"/>
    <x v="0"/>
    <b v="0"/>
    <x v="1"/>
    <n v="0"/>
    <n v="42871.08"/>
    <n v="0"/>
    <n v="0.96798613829999092"/>
    <x v="1"/>
    <x v="752"/>
  </r>
  <r>
    <x v="1016"/>
    <x v="1016"/>
    <x v="8"/>
    <x v="14"/>
    <x v="6"/>
    <s v="Washington"/>
    <n v="41278.589999999997"/>
    <x v="1"/>
    <x v="0"/>
    <b v="1"/>
    <x v="0"/>
    <n v="10199.51"/>
    <n v="51478.1"/>
    <n v="0.24708959293425481"/>
    <n v="0.93202930573637555"/>
    <x v="1"/>
    <x v="747"/>
  </r>
  <r>
    <x v="1017"/>
    <x v="1017"/>
    <x v="8"/>
    <x v="14"/>
    <x v="6"/>
    <s v="Washington"/>
    <n v="41592.71"/>
    <x v="0"/>
    <x v="0"/>
    <b v="0"/>
    <x v="1"/>
    <n v="0"/>
    <n v="41592.71"/>
    <n v="0"/>
    <n v="0.93912182138475198"/>
    <x v="1"/>
    <x v="753"/>
  </r>
  <r>
    <x v="1018"/>
    <x v="1018"/>
    <x v="8"/>
    <x v="14"/>
    <x v="8"/>
    <s v="Texas"/>
    <n v="41899.35"/>
    <x v="0"/>
    <x v="2"/>
    <b v="0"/>
    <x v="1"/>
    <n v="0"/>
    <n v="41899.35"/>
    <n v="0"/>
    <n v="0.94604544610911878"/>
    <x v="1"/>
    <x v="665"/>
  </r>
  <r>
    <x v="1019"/>
    <x v="1019"/>
    <x v="8"/>
    <x v="14"/>
    <x v="6"/>
    <s v="Washington"/>
    <n v="43295.31"/>
    <x v="0"/>
    <x v="4"/>
    <b v="0"/>
    <x v="1"/>
    <n v="0"/>
    <n v="43295.31"/>
    <n v="0"/>
    <n v="0.97756482769738895"/>
    <x v="1"/>
    <x v="754"/>
  </r>
  <r>
    <x v="1020"/>
    <x v="1020"/>
    <x v="8"/>
    <x v="14"/>
    <x v="6"/>
    <s v="Washington"/>
    <n v="43480.32"/>
    <x v="1"/>
    <x v="2"/>
    <b v="0"/>
    <x v="1"/>
    <n v="0"/>
    <n v="43480.32"/>
    <n v="0"/>
    <n v="0.98174216858655905"/>
    <x v="1"/>
    <x v="755"/>
  </r>
  <r>
    <x v="1021"/>
    <x v="1021"/>
    <x v="8"/>
    <x v="14"/>
    <x v="6"/>
    <s v="Washington"/>
    <n v="41424.31"/>
    <x v="1"/>
    <x v="0"/>
    <b v="1"/>
    <x v="0"/>
    <n v="13313.94"/>
    <n v="54738.25"/>
    <n v="0.32140402580030908"/>
    <n v="0.93531951769448529"/>
    <x v="1"/>
    <x v="756"/>
  </r>
  <r>
    <x v="1022"/>
    <x v="1022"/>
    <x v="8"/>
    <x v="14"/>
    <x v="5"/>
    <s v="California"/>
    <n v="42454.34"/>
    <x v="0"/>
    <x v="0"/>
    <b v="1"/>
    <x v="0"/>
    <n v="1348.81"/>
    <n v="43803.149999999994"/>
    <n v="3.1770838976651151E-2"/>
    <n v="0.95857656561660753"/>
    <x v="1"/>
    <x v="757"/>
  </r>
  <r>
    <x v="1023"/>
    <x v="1023"/>
    <x v="8"/>
    <x v="14"/>
    <x v="6"/>
    <s v="Washington"/>
    <n v="46516.76"/>
    <x v="1"/>
    <x v="4"/>
    <b v="1"/>
    <x v="0"/>
    <n v="13425.89"/>
    <n v="59942.65"/>
    <n v="0.2886247881408765"/>
    <n v="1.0503019489741683"/>
    <x v="1"/>
    <x v="758"/>
  </r>
  <r>
    <x v="1024"/>
    <x v="1024"/>
    <x v="8"/>
    <x v="14"/>
    <x v="6"/>
    <s v="Washington"/>
    <n v="45739.14"/>
    <x v="1"/>
    <x v="0"/>
    <b v="0"/>
    <x v="1"/>
    <n v="0"/>
    <n v="45739.14"/>
    <n v="0"/>
    <n v="1.032744066577344"/>
    <x v="1"/>
    <x v="751"/>
  </r>
  <r>
    <x v="1025"/>
    <x v="1025"/>
    <x v="8"/>
    <x v="14"/>
    <x v="3"/>
    <s v="Illinois"/>
    <n v="43318.11"/>
    <x v="1"/>
    <x v="0"/>
    <b v="1"/>
    <x v="0"/>
    <n v="12753.12"/>
    <n v="56071.23"/>
    <n v="0.29440619639222487"/>
    <n v="0.97807962890961031"/>
    <x v="1"/>
    <x v="699"/>
  </r>
  <r>
    <x v="1026"/>
    <x v="1026"/>
    <x v="8"/>
    <x v="14"/>
    <x v="6"/>
    <s v="Washington"/>
    <n v="42571.26"/>
    <x v="0"/>
    <x v="0"/>
    <b v="1"/>
    <x v="0"/>
    <n v="6887.1"/>
    <n v="49458.36"/>
    <n v="0.16177815737659632"/>
    <n v="0.9612165023592798"/>
    <x v="1"/>
    <x v="759"/>
  </r>
  <r>
    <x v="1027"/>
    <x v="1027"/>
    <x v="8"/>
    <x v="14"/>
    <x v="2"/>
    <s v="California"/>
    <n v="42725.06"/>
    <x v="1"/>
    <x v="2"/>
    <b v="0"/>
    <x v="1"/>
    <n v="0"/>
    <n v="42725.06"/>
    <n v="0"/>
    <n v="0.96468915264172039"/>
    <x v="1"/>
    <x v="726"/>
  </r>
  <r>
    <x v="1028"/>
    <x v="1028"/>
    <x v="8"/>
    <x v="14"/>
    <x v="6"/>
    <s v="Washington"/>
    <n v="43650.35"/>
    <x v="1"/>
    <x v="2"/>
    <b v="1"/>
    <x v="0"/>
    <n v="2630.09"/>
    <n v="46280.44"/>
    <n v="6.0253583304601226E-2"/>
    <n v="0.98558127604769941"/>
    <x v="1"/>
    <x v="760"/>
  </r>
  <r>
    <x v="1029"/>
    <x v="1029"/>
    <x v="8"/>
    <x v="14"/>
    <x v="6"/>
    <s v="Washington"/>
    <n v="40582.26"/>
    <x v="1"/>
    <x v="0"/>
    <b v="0"/>
    <x v="1"/>
    <n v="0"/>
    <n v="40582.26"/>
    <n v="0"/>
    <n v="0.91630687029312508"/>
    <x v="1"/>
    <x v="761"/>
  </r>
  <r>
    <x v="1030"/>
    <x v="1030"/>
    <x v="8"/>
    <x v="14"/>
    <x v="6"/>
    <s v="Washington"/>
    <n v="42017.42"/>
    <x v="0"/>
    <x v="0"/>
    <b v="0"/>
    <x v="1"/>
    <n v="0"/>
    <n v="42017.42"/>
    <n v="0"/>
    <n v="0.94871134870240736"/>
    <x v="1"/>
    <x v="762"/>
  </r>
  <r>
    <x v="1031"/>
    <x v="1031"/>
    <x v="8"/>
    <x v="14"/>
    <x v="2"/>
    <s v="California"/>
    <n v="39371.4"/>
    <x v="1"/>
    <x v="4"/>
    <b v="1"/>
    <x v="0"/>
    <n v="2727.77"/>
    <n v="42099.17"/>
    <n v="6.9283032861417168E-2"/>
    <n v="0.88896686170407324"/>
    <x v="2"/>
    <x v="763"/>
  </r>
  <r>
    <x v="1032"/>
    <x v="1032"/>
    <x v="8"/>
    <x v="14"/>
    <x v="6"/>
    <s v="Washington"/>
    <n v="43248.54"/>
    <x v="1"/>
    <x v="0"/>
    <b v="1"/>
    <x v="0"/>
    <n v="18541.25"/>
    <n v="61789.79"/>
    <n v="0.42871389415688943"/>
    <n v="0.97650880784231908"/>
    <x v="1"/>
    <x v="754"/>
  </r>
  <r>
    <x v="1033"/>
    <x v="1033"/>
    <x v="8"/>
    <x v="14"/>
    <x v="5"/>
    <s v="California"/>
    <n v="43713.49"/>
    <x v="1"/>
    <x v="2"/>
    <b v="1"/>
    <x v="0"/>
    <n v="14096.31"/>
    <n v="57809.799999999996"/>
    <n v="0.32247047764889053"/>
    <n v="0.98700691414154407"/>
    <x v="1"/>
    <x v="764"/>
  </r>
  <r>
    <x v="1034"/>
    <x v="1034"/>
    <x v="8"/>
    <x v="14"/>
    <x v="7"/>
    <s v="California"/>
    <n v="41594.03"/>
    <x v="0"/>
    <x v="2"/>
    <b v="0"/>
    <x v="1"/>
    <n v="0"/>
    <n v="41594.03"/>
    <n v="0"/>
    <n v="0.93915162566545951"/>
    <x v="1"/>
    <x v="765"/>
  </r>
  <r>
    <x v="1035"/>
    <x v="1035"/>
    <x v="8"/>
    <x v="14"/>
    <x v="4"/>
    <s v="California"/>
    <n v="45451.23"/>
    <x v="0"/>
    <x v="2"/>
    <b v="0"/>
    <x v="1"/>
    <n v="0"/>
    <n v="45451.23"/>
    <n v="0"/>
    <n v="1.026243346533017"/>
    <x v="1"/>
    <x v="686"/>
  </r>
  <r>
    <x v="1036"/>
    <x v="1036"/>
    <x v="8"/>
    <x v="14"/>
    <x v="6"/>
    <s v="Washington"/>
    <n v="40201.69"/>
    <x v="1"/>
    <x v="0"/>
    <b v="0"/>
    <x v="1"/>
    <n v="0"/>
    <n v="40201.69"/>
    <n v="0"/>
    <n v="0.90771398005912984"/>
    <x v="1"/>
    <x v="713"/>
  </r>
  <r>
    <x v="1037"/>
    <x v="1037"/>
    <x v="8"/>
    <x v="14"/>
    <x v="6"/>
    <s v="Washington"/>
    <n v="39754.300000000003"/>
    <x v="1"/>
    <x v="0"/>
    <b v="0"/>
    <x v="1"/>
    <n v="0"/>
    <n v="39754.300000000003"/>
    <n v="0"/>
    <n v="0.89761236100931752"/>
    <x v="2"/>
    <x v="697"/>
  </r>
  <r>
    <x v="1038"/>
    <x v="1038"/>
    <x v="8"/>
    <x v="14"/>
    <x v="6"/>
    <s v="Washington"/>
    <n v="42920.85"/>
    <x v="0"/>
    <x v="0"/>
    <b v="0"/>
    <x v="1"/>
    <n v="0"/>
    <n v="42920.85"/>
    <n v="0"/>
    <n v="0.96910989515666879"/>
    <x v="1"/>
    <x v="656"/>
  </r>
  <r>
    <x v="1039"/>
    <x v="1039"/>
    <x v="8"/>
    <x v="14"/>
    <x v="0"/>
    <s v="New York"/>
    <n v="44463.31"/>
    <x v="1"/>
    <x v="1"/>
    <b v="1"/>
    <x v="0"/>
    <n v="3414.95"/>
    <n v="47878.259999999995"/>
    <n v="7.6803773718150989E-2"/>
    <n v="1.0039371003234667"/>
    <x v="1"/>
    <x v="661"/>
  </r>
  <r>
    <x v="1040"/>
    <x v="1040"/>
    <x v="8"/>
    <x v="14"/>
    <x v="6"/>
    <s v="Washington"/>
    <n v="45657.36"/>
    <x v="0"/>
    <x v="1"/>
    <b v="1"/>
    <x v="0"/>
    <n v="7777.74"/>
    <n v="53435.1"/>
    <n v="0.17035019107543667"/>
    <n v="1.0308975559135078"/>
    <x v="1"/>
    <x v="590"/>
  </r>
  <r>
    <x v="1041"/>
    <x v="1041"/>
    <x v="8"/>
    <x v="14"/>
    <x v="0"/>
    <s v="New York"/>
    <n v="41639.589999999997"/>
    <x v="1"/>
    <x v="0"/>
    <b v="0"/>
    <x v="1"/>
    <n v="0"/>
    <n v="41639.589999999997"/>
    <n v="0"/>
    <n v="0.9401803249298808"/>
    <x v="1"/>
    <x v="766"/>
  </r>
  <r>
    <x v="1042"/>
    <x v="1042"/>
    <x v="8"/>
    <x v="14"/>
    <x v="0"/>
    <s v="New York"/>
    <n v="44522.53"/>
    <x v="1"/>
    <x v="0"/>
    <b v="1"/>
    <x v="0"/>
    <n v="12257.18"/>
    <n v="56779.71"/>
    <n v="0.27530286351651628"/>
    <n v="1.0052742287352101"/>
    <x v="1"/>
    <x v="767"/>
  </r>
  <r>
    <x v="1043"/>
    <x v="1043"/>
    <x v="8"/>
    <x v="14"/>
    <x v="5"/>
    <s v="California"/>
    <n v="42427.8"/>
    <x v="1"/>
    <x v="1"/>
    <b v="1"/>
    <x v="0"/>
    <n v="16875.86"/>
    <n v="59303.66"/>
    <n v="0.39775477399252374"/>
    <n v="0.95797731894238158"/>
    <x v="1"/>
    <x v="623"/>
  </r>
  <r>
    <x v="1044"/>
    <x v="1044"/>
    <x v="8"/>
    <x v="14"/>
    <x v="6"/>
    <s v="Washington"/>
    <n v="42176.32"/>
    <x v="1"/>
    <x v="3"/>
    <b v="0"/>
    <x v="1"/>
    <n v="0"/>
    <n v="42176.32"/>
    <n v="0"/>
    <n v="0.95229915188758185"/>
    <x v="1"/>
    <x v="652"/>
  </r>
  <r>
    <x v="1045"/>
    <x v="1045"/>
    <x v="8"/>
    <x v="14"/>
    <x v="7"/>
    <s v="California"/>
    <n v="44156.86"/>
    <x v="0"/>
    <x v="1"/>
    <b v="0"/>
    <x v="1"/>
    <n v="0"/>
    <n v="44156.86"/>
    <n v="0"/>
    <n v="0.99701776560920174"/>
    <x v="1"/>
    <x v="768"/>
  </r>
  <r>
    <x v="1046"/>
    <x v="1046"/>
    <x v="8"/>
    <x v="14"/>
    <x v="6"/>
    <s v="Washington"/>
    <n v="43723.11"/>
    <x v="1"/>
    <x v="0"/>
    <b v="0"/>
    <x v="1"/>
    <n v="0"/>
    <n v="43723.11"/>
    <n v="0"/>
    <n v="0.98722412412670069"/>
    <x v="1"/>
    <x v="651"/>
  </r>
  <r>
    <x v="1047"/>
    <x v="1047"/>
    <x v="8"/>
    <x v="14"/>
    <x v="6"/>
    <s v="Washington"/>
    <n v="39544.26"/>
    <x v="0"/>
    <x v="0"/>
    <b v="0"/>
    <x v="1"/>
    <n v="0"/>
    <n v="39544.26"/>
    <n v="0"/>
    <n v="0.8928698677367306"/>
    <x v="2"/>
    <x v="769"/>
  </r>
  <r>
    <x v="1048"/>
    <x v="1048"/>
    <x v="8"/>
    <x v="14"/>
    <x v="0"/>
    <s v="New York"/>
    <n v="45268.51"/>
    <x v="1"/>
    <x v="2"/>
    <b v="1"/>
    <x v="0"/>
    <n v="1829.56"/>
    <n v="47098.07"/>
    <n v="4.0415732702490097E-2"/>
    <n v="1.0221177115550744"/>
    <x v="1"/>
    <x v="714"/>
  </r>
  <r>
    <x v="1049"/>
    <x v="1049"/>
    <x v="8"/>
    <x v="14"/>
    <x v="6"/>
    <s v="Washington"/>
    <n v="45087.67"/>
    <x v="1"/>
    <x v="2"/>
    <b v="0"/>
    <x v="1"/>
    <n v="0"/>
    <n v="45087.67"/>
    <n v="0"/>
    <n v="1.0180345250981395"/>
    <x v="1"/>
    <x v="770"/>
  </r>
  <r>
    <x v="1050"/>
    <x v="1050"/>
    <x v="8"/>
    <x v="14"/>
    <x v="6"/>
    <s v="Washington"/>
    <n v="41327.07"/>
    <x v="1"/>
    <x v="0"/>
    <b v="1"/>
    <x v="0"/>
    <n v="5496.03"/>
    <n v="46823.1"/>
    <n v="0.13298861980779184"/>
    <n v="0.93312393568236218"/>
    <x v="1"/>
    <x v="771"/>
  </r>
  <r>
    <x v="1051"/>
    <x v="1051"/>
    <x v="8"/>
    <x v="14"/>
    <x v="3"/>
    <s v="Illinois"/>
    <n v="43242.13"/>
    <x v="0"/>
    <x v="0"/>
    <b v="1"/>
    <x v="0"/>
    <n v="17905.23"/>
    <n v="61147.360000000001"/>
    <n v="0.41406910344148173"/>
    <n v="0.97636407644888301"/>
    <x v="1"/>
    <x v="748"/>
  </r>
  <r>
    <x v="1052"/>
    <x v="1052"/>
    <x v="8"/>
    <x v="14"/>
    <x v="6"/>
    <s v="Washington"/>
    <n v="43426.31"/>
    <x v="1"/>
    <x v="0"/>
    <b v="0"/>
    <x v="1"/>
    <n v="0"/>
    <n v="43426.31"/>
    <n v="0"/>
    <n v="0.98052267676760829"/>
    <x v="1"/>
    <x v="634"/>
  </r>
  <r>
    <x v="1053"/>
    <x v="1053"/>
    <x v="8"/>
    <x v="14"/>
    <x v="6"/>
    <s v="Washington"/>
    <n v="42988.76"/>
    <x v="0"/>
    <x v="0"/>
    <b v="1"/>
    <x v="0"/>
    <n v="1174.1500000000001"/>
    <n v="44162.91"/>
    <n v="2.731295343247863E-2"/>
    <n v="0.97064323508307038"/>
    <x v="1"/>
    <x v="688"/>
  </r>
  <r>
    <x v="1054"/>
    <x v="1054"/>
    <x v="8"/>
    <x v="14"/>
    <x v="5"/>
    <s v="California"/>
    <n v="41468.18"/>
    <x v="0"/>
    <x v="0"/>
    <b v="0"/>
    <x v="1"/>
    <n v="0"/>
    <n v="41468.18"/>
    <n v="0"/>
    <n v="0.93631005844800075"/>
    <x v="1"/>
    <x v="644"/>
  </r>
  <r>
    <x v="1055"/>
    <x v="1055"/>
    <x v="8"/>
    <x v="14"/>
    <x v="1"/>
    <s v="Colorado"/>
    <n v="41240.71"/>
    <x v="1"/>
    <x v="4"/>
    <b v="1"/>
    <x v="0"/>
    <n v="4826.58"/>
    <n v="46067.29"/>
    <n v="0.11703435755591987"/>
    <n v="0.93117401319607096"/>
    <x v="1"/>
    <x v="723"/>
  </r>
  <r>
    <x v="1056"/>
    <x v="1056"/>
    <x v="8"/>
    <x v="14"/>
    <x v="5"/>
    <s v="California"/>
    <n v="42452.09"/>
    <x v="0"/>
    <x v="0"/>
    <b v="0"/>
    <x v="1"/>
    <n v="0"/>
    <n v="42452.09"/>
    <n v="0"/>
    <n v="0.95852576286540148"/>
    <x v="1"/>
    <x v="757"/>
  </r>
  <r>
    <x v="1057"/>
    <x v="1057"/>
    <x v="8"/>
    <x v="14"/>
    <x v="6"/>
    <s v="Washington"/>
    <n v="44698.87"/>
    <x v="1"/>
    <x v="1"/>
    <b v="0"/>
    <x v="1"/>
    <n v="0"/>
    <n v="44698.87"/>
    <n v="0"/>
    <n v="1.0092558096897328"/>
    <x v="1"/>
    <x v="607"/>
  </r>
  <r>
    <x v="1058"/>
    <x v="1058"/>
    <x v="8"/>
    <x v="14"/>
    <x v="6"/>
    <s v="Washington"/>
    <n v="43519.25"/>
    <x v="0"/>
    <x v="0"/>
    <b v="0"/>
    <x v="1"/>
    <n v="0"/>
    <n v="43519.25"/>
    <n v="0"/>
    <n v="0.98262116907742647"/>
    <x v="1"/>
    <x v="755"/>
  </r>
  <r>
    <x v="1059"/>
    <x v="1059"/>
    <x v="8"/>
    <x v="14"/>
    <x v="6"/>
    <s v="Washington"/>
    <n v="41805.1"/>
    <x v="0"/>
    <x v="2"/>
    <b v="0"/>
    <x v="1"/>
    <n v="0"/>
    <n v="41805.1"/>
    <n v="0"/>
    <n v="0.94391737530859843"/>
    <x v="1"/>
    <x v="649"/>
  </r>
  <r>
    <x v="1060"/>
    <x v="1060"/>
    <x v="8"/>
    <x v="14"/>
    <x v="6"/>
    <s v="Washington"/>
    <n v="43946.94"/>
    <x v="1"/>
    <x v="4"/>
    <b v="1"/>
    <x v="0"/>
    <n v="19221.46"/>
    <n v="63168.4"/>
    <n v="0.43737880271072338"/>
    <n v="0.99227798181667926"/>
    <x v="1"/>
    <x v="733"/>
  </r>
  <r>
    <x v="1061"/>
    <x v="1061"/>
    <x v="8"/>
    <x v="14"/>
    <x v="4"/>
    <s v="California"/>
    <n v="37158.980000000003"/>
    <x v="1"/>
    <x v="0"/>
    <b v="0"/>
    <x v="1"/>
    <n v="0"/>
    <n v="37158.980000000003"/>
    <n v="0"/>
    <n v="0.8390126293381599"/>
    <x v="2"/>
    <x v="730"/>
  </r>
  <r>
    <x v="1062"/>
    <x v="1062"/>
    <x v="8"/>
    <x v="14"/>
    <x v="8"/>
    <s v="Texas"/>
    <n v="44653.94"/>
    <x v="0"/>
    <x v="0"/>
    <b v="0"/>
    <x v="1"/>
    <n v="0"/>
    <n v="44653.94"/>
    <n v="0"/>
    <n v="1.0082413351956494"/>
    <x v="1"/>
    <x v="772"/>
  </r>
  <r>
    <x v="1063"/>
    <x v="1063"/>
    <x v="8"/>
    <x v="14"/>
    <x v="3"/>
    <s v="Illinois"/>
    <n v="39238.04"/>
    <x v="1"/>
    <x v="0"/>
    <b v="1"/>
    <x v="0"/>
    <n v="12654.64"/>
    <n v="51892.68"/>
    <n v="0.32250948314441802"/>
    <n v="0.88595572619258889"/>
    <x v="2"/>
    <x v="763"/>
  </r>
  <r>
    <x v="1064"/>
    <x v="1064"/>
    <x v="8"/>
    <x v="14"/>
    <x v="6"/>
    <s v="Washington"/>
    <n v="41820.42"/>
    <x v="1"/>
    <x v="0"/>
    <b v="0"/>
    <x v="1"/>
    <n v="0"/>
    <n v="41820.42"/>
    <n v="0"/>
    <n v="0.94426328559681028"/>
    <x v="1"/>
    <x v="773"/>
  </r>
  <r>
    <x v="1065"/>
    <x v="1065"/>
    <x v="8"/>
    <x v="14"/>
    <x v="6"/>
    <s v="Washington"/>
    <n v="40400.620000000003"/>
    <x v="1"/>
    <x v="3"/>
    <b v="0"/>
    <x v="1"/>
    <n v="0"/>
    <n v="40400.620000000003"/>
    <n v="0"/>
    <n v="0.91220562063576149"/>
    <x v="1"/>
    <x v="631"/>
  </r>
  <r>
    <x v="1066"/>
    <x v="1066"/>
    <x v="8"/>
    <x v="14"/>
    <x v="2"/>
    <s v="California"/>
    <n v="40072.47"/>
    <x v="0"/>
    <x v="1"/>
    <b v="1"/>
    <x v="0"/>
    <n v="5971.76"/>
    <n v="46044.23"/>
    <n v="0.14902400575756872"/>
    <n v="0.90479632160986467"/>
    <x v="1"/>
    <x v="774"/>
  </r>
  <r>
    <x v="1067"/>
    <x v="1067"/>
    <x v="8"/>
    <x v="14"/>
    <x v="6"/>
    <s v="Washington"/>
    <n v="44676.55"/>
    <x v="1"/>
    <x v="0"/>
    <b v="0"/>
    <x v="1"/>
    <n v="0"/>
    <n v="44676.55"/>
    <n v="0"/>
    <n v="1.0087518463977689"/>
    <x v="1"/>
    <x v="772"/>
  </r>
  <r>
    <x v="1068"/>
    <x v="1068"/>
    <x v="8"/>
    <x v="14"/>
    <x v="7"/>
    <s v="California"/>
    <n v="41623.06"/>
    <x v="1"/>
    <x v="0"/>
    <b v="1"/>
    <x v="0"/>
    <n v="2272.83"/>
    <n v="43895.89"/>
    <n v="5.4605067479421267E-2"/>
    <n v="0.93980709405102036"/>
    <x v="1"/>
    <x v="765"/>
  </r>
  <r>
    <x v="1069"/>
    <x v="1069"/>
    <x v="8"/>
    <x v="14"/>
    <x v="6"/>
    <s v="Washington"/>
    <n v="43149.69"/>
    <x v="1"/>
    <x v="0"/>
    <b v="0"/>
    <x v="1"/>
    <n v="0"/>
    <n v="43149.69"/>
    <n v="0"/>
    <n v="0.97427687363933302"/>
    <x v="1"/>
    <x v="717"/>
  </r>
  <r>
    <x v="1070"/>
    <x v="1070"/>
    <x v="8"/>
    <x v="14"/>
    <x v="5"/>
    <s v="California"/>
    <n v="42412.02"/>
    <x v="0"/>
    <x v="2"/>
    <b v="1"/>
    <x v="0"/>
    <n v="1535.64"/>
    <n v="43947.659999999996"/>
    <n v="3.6207659998274078E-2"/>
    <n v="0.95762102231392299"/>
    <x v="1"/>
    <x v="710"/>
  </r>
  <r>
    <x v="1071"/>
    <x v="1071"/>
    <x v="8"/>
    <x v="14"/>
    <x v="4"/>
    <s v="California"/>
    <n v="43394.45"/>
    <x v="1"/>
    <x v="0"/>
    <b v="0"/>
    <x v="1"/>
    <n v="0"/>
    <n v="43394.45"/>
    <n v="0"/>
    <n v="0.97980330981053043"/>
    <x v="1"/>
    <x v="775"/>
  </r>
  <r>
    <x v="1072"/>
    <x v="1072"/>
    <x v="8"/>
    <x v="14"/>
    <x v="0"/>
    <s v="New York"/>
    <n v="42644.04"/>
    <x v="1"/>
    <x v="0"/>
    <b v="0"/>
    <x v="1"/>
    <n v="0"/>
    <n v="42644.04"/>
    <n v="0"/>
    <n v="0.96285980201829169"/>
    <x v="1"/>
    <x v="776"/>
  </r>
  <r>
    <x v="1073"/>
    <x v="1073"/>
    <x v="8"/>
    <x v="14"/>
    <x v="6"/>
    <s v="Washington"/>
    <n v="40094.39"/>
    <x v="1"/>
    <x v="2"/>
    <b v="0"/>
    <x v="1"/>
    <n v="0"/>
    <n v="40094.39"/>
    <n v="0"/>
    <n v="0.90529125330161431"/>
    <x v="1"/>
    <x v="774"/>
  </r>
  <r>
    <x v="1074"/>
    <x v="1074"/>
    <x v="8"/>
    <x v="14"/>
    <x v="4"/>
    <s v="California"/>
    <n v="44368"/>
    <x v="0"/>
    <x v="2"/>
    <b v="0"/>
    <x v="1"/>
    <n v="0"/>
    <n v="44368"/>
    <n v="0"/>
    <n v="1.0017850957823782"/>
    <x v="1"/>
    <x v="586"/>
  </r>
  <r>
    <x v="1075"/>
    <x v="1075"/>
    <x v="8"/>
    <x v="14"/>
    <x v="6"/>
    <s v="Washington"/>
    <n v="41574.21"/>
    <x v="1"/>
    <x v="0"/>
    <b v="0"/>
    <x v="1"/>
    <n v="0"/>
    <n v="41574.21"/>
    <n v="0"/>
    <n v="0.93870410987483555"/>
    <x v="1"/>
    <x v="660"/>
  </r>
  <r>
    <x v="1076"/>
    <x v="1076"/>
    <x v="8"/>
    <x v="14"/>
    <x v="1"/>
    <s v="Colorado"/>
    <n v="39581.410000000003"/>
    <x v="1"/>
    <x v="2"/>
    <b v="0"/>
    <x v="1"/>
    <n v="0"/>
    <n v="39581.410000000003"/>
    <n v="0"/>
    <n v="0.89370867760664408"/>
    <x v="2"/>
    <x v="769"/>
  </r>
  <r>
    <x v="1077"/>
    <x v="1077"/>
    <x v="9"/>
    <x v="15"/>
    <x v="7"/>
    <s v="California"/>
    <n v="68929.710000000006"/>
    <x v="0"/>
    <x v="0"/>
    <b v="1"/>
    <x v="0"/>
    <n v="5650.16"/>
    <n v="74579.87000000001"/>
    <n v="8.1969879171115034E-2"/>
    <n v="0.96063739318734787"/>
    <x v="1"/>
    <x v="402"/>
  </r>
  <r>
    <x v="1078"/>
    <x v="1078"/>
    <x v="9"/>
    <x v="15"/>
    <x v="5"/>
    <s v="California"/>
    <n v="73751.899999999994"/>
    <x v="0"/>
    <x v="0"/>
    <b v="0"/>
    <x v="1"/>
    <n v="0"/>
    <n v="73751.899999999994"/>
    <n v="0"/>
    <n v="1.0278417384697245"/>
    <x v="1"/>
    <x v="777"/>
  </r>
  <r>
    <x v="1079"/>
    <x v="1079"/>
    <x v="9"/>
    <x v="15"/>
    <x v="3"/>
    <s v="Illinois"/>
    <n v="72125.55"/>
    <x v="1"/>
    <x v="1"/>
    <b v="0"/>
    <x v="1"/>
    <n v="0"/>
    <n v="72125.55"/>
    <n v="0"/>
    <n v="1.0051761473275271"/>
    <x v="1"/>
    <x v="778"/>
  </r>
  <r>
    <x v="1080"/>
    <x v="1080"/>
    <x v="9"/>
    <x v="15"/>
    <x v="6"/>
    <s v="Washington"/>
    <n v="69128.37"/>
    <x v="0"/>
    <x v="3"/>
    <b v="0"/>
    <x v="1"/>
    <n v="0"/>
    <n v="69128.37"/>
    <n v="0"/>
    <n v="0.96340601392477143"/>
    <x v="1"/>
    <x v="779"/>
  </r>
  <r>
    <x v="1081"/>
    <x v="1081"/>
    <x v="9"/>
    <x v="15"/>
    <x v="0"/>
    <s v="New York"/>
    <n v="69126.86"/>
    <x v="2"/>
    <x v="0"/>
    <b v="0"/>
    <x v="1"/>
    <n v="0"/>
    <n v="69126.86"/>
    <n v="0"/>
    <n v="0.96338496984285504"/>
    <x v="1"/>
    <x v="419"/>
  </r>
  <r>
    <x v="1082"/>
    <x v="1082"/>
    <x v="9"/>
    <x v="15"/>
    <x v="6"/>
    <s v="Washington"/>
    <n v="69195.91"/>
    <x v="1"/>
    <x v="0"/>
    <b v="0"/>
    <x v="1"/>
    <n v="0"/>
    <n v="69195.91"/>
    <n v="0"/>
    <n v="0.964347283654992"/>
    <x v="1"/>
    <x v="98"/>
  </r>
  <r>
    <x v="1083"/>
    <x v="1083"/>
    <x v="9"/>
    <x v="15"/>
    <x v="3"/>
    <s v="Illinois"/>
    <n v="75191.87"/>
    <x v="1"/>
    <x v="0"/>
    <b v="0"/>
    <x v="1"/>
    <n v="0"/>
    <n v="75191.87"/>
    <n v="0"/>
    <n v="1.0479098488254475"/>
    <x v="1"/>
    <x v="454"/>
  </r>
  <r>
    <x v="1084"/>
    <x v="1084"/>
    <x v="9"/>
    <x v="15"/>
    <x v="6"/>
    <s v="Washington"/>
    <n v="70954.84"/>
    <x v="0"/>
    <x v="0"/>
    <b v="0"/>
    <x v="1"/>
    <n v="0"/>
    <n v="70954.84"/>
    <n v="0"/>
    <n v="0.98886057306240449"/>
    <x v="1"/>
    <x v="123"/>
  </r>
  <r>
    <x v="1085"/>
    <x v="1085"/>
    <x v="9"/>
    <x v="15"/>
    <x v="6"/>
    <s v="Washington"/>
    <n v="71075.100000000006"/>
    <x v="0"/>
    <x v="0"/>
    <b v="1"/>
    <x v="0"/>
    <n v="17748.23"/>
    <n v="88823.33"/>
    <n v="0.24971093955548423"/>
    <n v="0.9905365739175469"/>
    <x v="1"/>
    <x v="780"/>
  </r>
  <r>
    <x v="1086"/>
    <x v="1086"/>
    <x v="9"/>
    <x v="15"/>
    <x v="1"/>
    <s v="Colorado"/>
    <n v="72575.710000000006"/>
    <x v="1"/>
    <x v="0"/>
    <b v="0"/>
    <x v="1"/>
    <n v="0"/>
    <n v="72575.710000000006"/>
    <n v="0"/>
    <n v="1.011449792304667"/>
    <x v="1"/>
    <x v="781"/>
  </r>
  <r>
    <x v="1087"/>
    <x v="1087"/>
    <x v="9"/>
    <x v="15"/>
    <x v="6"/>
    <s v="Washington"/>
    <n v="70596.97"/>
    <x v="0"/>
    <x v="0"/>
    <b v="0"/>
    <x v="1"/>
    <n v="0"/>
    <n v="70596.97"/>
    <n v="0"/>
    <n v="0.98387312564822049"/>
    <x v="1"/>
    <x v="111"/>
  </r>
  <r>
    <x v="1088"/>
    <x v="1088"/>
    <x v="9"/>
    <x v="15"/>
    <x v="6"/>
    <s v="Washington"/>
    <n v="69352.39"/>
    <x v="1"/>
    <x v="3"/>
    <b v="0"/>
    <x v="1"/>
    <n v="0"/>
    <n v="69352.39"/>
    <n v="0"/>
    <n v="0.96652806374656575"/>
    <x v="1"/>
    <x v="125"/>
  </r>
  <r>
    <x v="1089"/>
    <x v="1089"/>
    <x v="9"/>
    <x v="15"/>
    <x v="5"/>
    <s v="California"/>
    <n v="69509.13"/>
    <x v="0"/>
    <x v="2"/>
    <b v="0"/>
    <x v="1"/>
    <n v="0"/>
    <n v="69509.13"/>
    <n v="0"/>
    <n v="0.96871246732244309"/>
    <x v="1"/>
    <x v="446"/>
  </r>
  <r>
    <x v="1090"/>
    <x v="1090"/>
    <x v="9"/>
    <x v="15"/>
    <x v="1"/>
    <s v="Colorado"/>
    <n v="69821"/>
    <x v="0"/>
    <x v="2"/>
    <b v="1"/>
    <x v="0"/>
    <n v="8902.36"/>
    <n v="78723.360000000001"/>
    <n v="0.12750261382678565"/>
    <n v="0.97305883674447213"/>
    <x v="1"/>
    <x v="128"/>
  </r>
  <r>
    <x v="1091"/>
    <x v="1091"/>
    <x v="9"/>
    <x v="15"/>
    <x v="6"/>
    <s v="Washington"/>
    <n v="69906.94"/>
    <x v="0"/>
    <x v="0"/>
    <b v="0"/>
    <x v="1"/>
    <n v="0"/>
    <n v="69906.94"/>
    <n v="0"/>
    <n v="0.97425653767155462"/>
    <x v="1"/>
    <x v="439"/>
  </r>
  <r>
    <x v="1092"/>
    <x v="1092"/>
    <x v="9"/>
    <x v="15"/>
    <x v="6"/>
    <s v="Washington"/>
    <n v="71819.070000000007"/>
    <x v="1"/>
    <x v="4"/>
    <b v="0"/>
    <x v="1"/>
    <n v="0"/>
    <n v="71819.070000000007"/>
    <n v="0"/>
    <n v="1.0009048955224049"/>
    <x v="1"/>
    <x v="782"/>
  </r>
  <r>
    <x v="1093"/>
    <x v="1093"/>
    <x v="9"/>
    <x v="15"/>
    <x v="2"/>
    <s v="California"/>
    <n v="70129.86"/>
    <x v="2"/>
    <x v="1"/>
    <b v="1"/>
    <x v="0"/>
    <n v="14686.33"/>
    <n v="84816.19"/>
    <n v="0.2094162172860462"/>
    <n v="0.97736325736744945"/>
    <x v="1"/>
    <x v="92"/>
  </r>
  <r>
    <x v="1094"/>
    <x v="1094"/>
    <x v="9"/>
    <x v="15"/>
    <x v="6"/>
    <s v="Washington"/>
    <n v="71831.600000000006"/>
    <x v="0"/>
    <x v="3"/>
    <b v="0"/>
    <x v="1"/>
    <n v="0"/>
    <n v="71831.600000000006"/>
    <n v="0"/>
    <n v="1.0010795195928766"/>
    <x v="1"/>
    <x v="106"/>
  </r>
  <r>
    <x v="1095"/>
    <x v="1095"/>
    <x v="9"/>
    <x v="15"/>
    <x v="5"/>
    <s v="California"/>
    <n v="69798.210000000006"/>
    <x v="0"/>
    <x v="3"/>
    <b v="1"/>
    <x v="0"/>
    <n v="18447.419999999998"/>
    <n v="88245.63"/>
    <n v="0.26429646261702122"/>
    <n v="0.97274122440879374"/>
    <x v="1"/>
    <x v="783"/>
  </r>
  <r>
    <x v="1096"/>
    <x v="1096"/>
    <x v="9"/>
    <x v="15"/>
    <x v="6"/>
    <s v="Washington"/>
    <n v="70196.59"/>
    <x v="0"/>
    <x v="1"/>
    <b v="1"/>
    <x v="0"/>
    <n v="8752.77"/>
    <n v="78949.36"/>
    <n v="0.12468939018262855"/>
    <n v="0.97829323855041672"/>
    <x v="1"/>
    <x v="784"/>
  </r>
  <r>
    <x v="1097"/>
    <x v="1097"/>
    <x v="9"/>
    <x v="15"/>
    <x v="6"/>
    <s v="Washington"/>
    <n v="65004.5"/>
    <x v="1"/>
    <x v="0"/>
    <b v="1"/>
    <x v="0"/>
    <n v="4634.2700000000004"/>
    <n v="69638.77"/>
    <n v="7.1291525971278913E-2"/>
    <n v="0.90593379002242935"/>
    <x v="1"/>
    <x v="164"/>
  </r>
  <r>
    <x v="1098"/>
    <x v="1098"/>
    <x v="9"/>
    <x v="15"/>
    <x v="4"/>
    <s v="California"/>
    <n v="72290.820000000007"/>
    <x v="0"/>
    <x v="0"/>
    <b v="0"/>
    <x v="1"/>
    <n v="0"/>
    <n v="72290.820000000007"/>
    <n v="0"/>
    <n v="1.0074794290615148"/>
    <x v="1"/>
    <x v="785"/>
  </r>
  <r>
    <x v="1099"/>
    <x v="1099"/>
    <x v="9"/>
    <x v="15"/>
    <x v="7"/>
    <s v="California"/>
    <n v="70866.22"/>
    <x v="1"/>
    <x v="2"/>
    <b v="0"/>
    <x v="1"/>
    <n v="0"/>
    <n v="70866.22"/>
    <n v="0"/>
    <n v="0.98762552237404"/>
    <x v="1"/>
    <x v="112"/>
  </r>
  <r>
    <x v="1100"/>
    <x v="1100"/>
    <x v="9"/>
    <x v="15"/>
    <x v="6"/>
    <s v="Washington"/>
    <n v="72495.03"/>
    <x v="1"/>
    <x v="3"/>
    <b v="0"/>
    <x v="1"/>
    <n v="0"/>
    <n v="72495.03"/>
    <n v="0"/>
    <n v="1.0103253972523396"/>
    <x v="1"/>
    <x v="457"/>
  </r>
  <r>
    <x v="1101"/>
    <x v="1101"/>
    <x v="9"/>
    <x v="15"/>
    <x v="5"/>
    <s v="California"/>
    <n v="62759.360000000001"/>
    <x v="1"/>
    <x v="3"/>
    <b v="0"/>
    <x v="1"/>
    <n v="0"/>
    <n v="62759.360000000001"/>
    <n v="0"/>
    <n v="0.87464444560272059"/>
    <x v="2"/>
    <x v="527"/>
  </r>
  <r>
    <x v="1102"/>
    <x v="1102"/>
    <x v="9"/>
    <x v="15"/>
    <x v="6"/>
    <s v="Washington"/>
    <n v="75220.94"/>
    <x v="0"/>
    <x v="0"/>
    <b v="0"/>
    <x v="1"/>
    <n v="0"/>
    <n v="75220.94"/>
    <n v="0"/>
    <n v="1.0483149822435334"/>
    <x v="1"/>
    <x v="786"/>
  </r>
  <r>
    <x v="1103"/>
    <x v="1103"/>
    <x v="9"/>
    <x v="15"/>
    <x v="5"/>
    <s v="California"/>
    <n v="69651.03"/>
    <x v="2"/>
    <x v="0"/>
    <b v="1"/>
    <x v="0"/>
    <n v="10825.24"/>
    <n v="80476.27"/>
    <n v="0.15542110432537753"/>
    <n v="0.97069005356345983"/>
    <x v="1"/>
    <x v="783"/>
  </r>
  <r>
    <x v="1104"/>
    <x v="1104"/>
    <x v="9"/>
    <x v="15"/>
    <x v="6"/>
    <s v="Washington"/>
    <n v="72770.460000000006"/>
    <x v="0"/>
    <x v="0"/>
    <b v="1"/>
    <x v="0"/>
    <n v="18253.59"/>
    <n v="91024.05"/>
    <n v="0.25083790867887873"/>
    <n v="1.0141639214127576"/>
    <x v="1"/>
    <x v="453"/>
  </r>
  <r>
    <x v="1105"/>
    <x v="1105"/>
    <x v="9"/>
    <x v="15"/>
    <x v="6"/>
    <s v="Washington"/>
    <n v="67400.240000000005"/>
    <x v="0"/>
    <x v="1"/>
    <b v="0"/>
    <x v="1"/>
    <n v="0"/>
    <n v="67400.240000000005"/>
    <n v="0"/>
    <n v="0.93932196804254087"/>
    <x v="1"/>
    <x v="787"/>
  </r>
  <r>
    <x v="1106"/>
    <x v="1106"/>
    <x v="9"/>
    <x v="15"/>
    <x v="6"/>
    <s v="Washington"/>
    <n v="71531.929999999993"/>
    <x v="1"/>
    <x v="0"/>
    <b v="1"/>
    <x v="0"/>
    <n v="16283.11"/>
    <n v="87815.039999999994"/>
    <n v="0.22763414883395433"/>
    <n v="0.9969031752035491"/>
    <x v="1"/>
    <x v="135"/>
  </r>
  <r>
    <x v="1107"/>
    <x v="1107"/>
    <x v="9"/>
    <x v="15"/>
    <x v="6"/>
    <s v="Washington"/>
    <n v="67366.460000000006"/>
    <x v="1"/>
    <x v="0"/>
    <b v="0"/>
    <x v="1"/>
    <n v="0"/>
    <n v="67366.460000000006"/>
    <n v="0"/>
    <n v="0.93885119381264981"/>
    <x v="1"/>
    <x v="93"/>
  </r>
  <r>
    <x v="1108"/>
    <x v="1108"/>
    <x v="9"/>
    <x v="15"/>
    <x v="2"/>
    <s v="California"/>
    <n v="68440.58"/>
    <x v="0"/>
    <x v="0"/>
    <b v="0"/>
    <x v="1"/>
    <n v="0"/>
    <n v="68440.58"/>
    <n v="0"/>
    <n v="0.95382064365902797"/>
    <x v="1"/>
    <x v="788"/>
  </r>
  <r>
    <x v="1109"/>
    <x v="1109"/>
    <x v="9"/>
    <x v="15"/>
    <x v="6"/>
    <s v="Washington"/>
    <n v="74785.08"/>
    <x v="0"/>
    <x v="0"/>
    <b v="0"/>
    <x v="1"/>
    <n v="0"/>
    <n v="74785.08"/>
    <n v="0"/>
    <n v="1.042240628903085"/>
    <x v="1"/>
    <x v="124"/>
  </r>
  <r>
    <x v="1110"/>
    <x v="1110"/>
    <x v="9"/>
    <x v="15"/>
    <x v="5"/>
    <s v="California"/>
    <n v="69523.289999999994"/>
    <x v="1"/>
    <x v="1"/>
    <b v="0"/>
    <x v="1"/>
    <n v="0"/>
    <n v="69523.289999999994"/>
    <n v="0"/>
    <n v="0.96890980785220193"/>
    <x v="1"/>
    <x v="789"/>
  </r>
  <r>
    <x v="1111"/>
    <x v="1111"/>
    <x v="9"/>
    <x v="15"/>
    <x v="8"/>
    <s v="Texas"/>
    <n v="70543.58"/>
    <x v="0"/>
    <x v="2"/>
    <b v="1"/>
    <x v="0"/>
    <n v="2250.77"/>
    <n v="72794.350000000006"/>
    <n v="3.1906092659317827E-2"/>
    <n v="0.98312905708297815"/>
    <x v="1"/>
    <x v="101"/>
  </r>
  <r>
    <x v="1112"/>
    <x v="1112"/>
    <x v="9"/>
    <x v="15"/>
    <x v="6"/>
    <s v="Washington"/>
    <n v="72175.17"/>
    <x v="1"/>
    <x v="3"/>
    <b v="1"/>
    <x v="0"/>
    <n v="14158.88"/>
    <n v="86334.05"/>
    <n v="0.19617383651469056"/>
    <n v="1.0058676753703688"/>
    <x v="1"/>
    <x v="778"/>
  </r>
  <r>
    <x v="1113"/>
    <x v="1113"/>
    <x v="9"/>
    <x v="15"/>
    <x v="6"/>
    <s v="Washington"/>
    <n v="71239.199999999997"/>
    <x v="1"/>
    <x v="0"/>
    <b v="0"/>
    <x v="1"/>
    <n v="0"/>
    <n v="71239.199999999997"/>
    <n v="0"/>
    <n v="0.99282354997216882"/>
    <x v="1"/>
    <x v="790"/>
  </r>
  <r>
    <x v="1114"/>
    <x v="1114"/>
    <x v="9"/>
    <x v="15"/>
    <x v="7"/>
    <s v="California"/>
    <n v="70376.05"/>
    <x v="0"/>
    <x v="2"/>
    <b v="0"/>
    <x v="1"/>
    <n v="0"/>
    <n v="70376.05"/>
    <n v="0"/>
    <n v="0.98079427890850623"/>
    <x v="1"/>
    <x v="104"/>
  </r>
  <r>
    <x v="1115"/>
    <x v="1115"/>
    <x v="9"/>
    <x v="15"/>
    <x v="3"/>
    <s v="Illinois"/>
    <n v="70912.399999999994"/>
    <x v="0"/>
    <x v="0"/>
    <b v="0"/>
    <x v="1"/>
    <n v="0"/>
    <n v="70912.399999999994"/>
    <n v="0"/>
    <n v="0.98826910893225106"/>
    <x v="1"/>
    <x v="791"/>
  </r>
  <r>
    <x v="1116"/>
    <x v="1116"/>
    <x v="9"/>
    <x v="15"/>
    <x v="1"/>
    <s v="Colorado"/>
    <n v="76008.539999999994"/>
    <x v="0"/>
    <x v="2"/>
    <b v="1"/>
    <x v="0"/>
    <n v="11866.05"/>
    <n v="87874.59"/>
    <n v="0.1561146944803834"/>
    <n v="1.0592913523874719"/>
    <x v="1"/>
    <x v="792"/>
  </r>
  <r>
    <x v="1117"/>
    <x v="1117"/>
    <x v="9"/>
    <x v="15"/>
    <x v="8"/>
    <s v="Texas"/>
    <n v="69855.95"/>
    <x v="1"/>
    <x v="0"/>
    <b v="0"/>
    <x v="1"/>
    <n v="0"/>
    <n v="69855.95"/>
    <n v="0"/>
    <n v="0.97354591665372892"/>
    <x v="1"/>
    <x v="793"/>
  </r>
  <r>
    <x v="1118"/>
    <x v="1118"/>
    <x v="9"/>
    <x v="15"/>
    <x v="0"/>
    <s v="New York"/>
    <n v="70502.75"/>
    <x v="1"/>
    <x v="0"/>
    <b v="0"/>
    <x v="1"/>
    <n v="0"/>
    <n v="70502.75"/>
    <n v="0"/>
    <n v="0.98256003068255016"/>
    <x v="1"/>
    <x v="794"/>
  </r>
  <r>
    <x v="1119"/>
    <x v="1119"/>
    <x v="9"/>
    <x v="15"/>
    <x v="6"/>
    <s v="Washington"/>
    <n v="72626.64"/>
    <x v="0"/>
    <x v="2"/>
    <b v="0"/>
    <x v="1"/>
    <n v="0"/>
    <n v="72626.64"/>
    <n v="0"/>
    <n v="1.0121595771338072"/>
    <x v="1"/>
    <x v="459"/>
  </r>
  <r>
    <x v="1120"/>
    <x v="1120"/>
    <x v="9"/>
    <x v="15"/>
    <x v="5"/>
    <s v="California"/>
    <n v="72763.81"/>
    <x v="1"/>
    <x v="1"/>
    <b v="1"/>
    <x v="0"/>
    <n v="18241.8"/>
    <n v="91005.61"/>
    <n v="0.25069880205558231"/>
    <n v="1.0140712438334569"/>
    <x v="1"/>
    <x v="795"/>
  </r>
  <r>
    <x v="1121"/>
    <x v="1121"/>
    <x v="9"/>
    <x v="15"/>
    <x v="2"/>
    <s v="California"/>
    <n v="72967.58"/>
    <x v="2"/>
    <x v="0"/>
    <b v="0"/>
    <x v="1"/>
    <n v="0"/>
    <n v="72967.58"/>
    <n v="0"/>
    <n v="1.016911079973922"/>
    <x v="1"/>
    <x v="120"/>
  </r>
  <r>
    <x v="1122"/>
    <x v="1122"/>
    <x v="9"/>
    <x v="15"/>
    <x v="0"/>
    <s v="New York"/>
    <n v="71596.83"/>
    <x v="0"/>
    <x v="3"/>
    <b v="0"/>
    <x v="1"/>
    <n v="0"/>
    <n v="71596.83"/>
    <n v="0"/>
    <n v="0.99780765263161131"/>
    <x v="1"/>
    <x v="118"/>
  </r>
  <r>
    <x v="1123"/>
    <x v="1123"/>
    <x v="9"/>
    <x v="15"/>
    <x v="1"/>
    <s v="Colorado"/>
    <n v="67142.490000000005"/>
    <x v="1"/>
    <x v="0"/>
    <b v="1"/>
    <x v="0"/>
    <n v="3327.15"/>
    <n v="70469.64"/>
    <n v="4.9553568835472142E-2"/>
    <n v="0.93572984081476007"/>
    <x v="1"/>
    <x v="796"/>
  </r>
  <r>
    <x v="1124"/>
    <x v="1124"/>
    <x v="9"/>
    <x v="15"/>
    <x v="7"/>
    <s v="California"/>
    <n v="74083.58"/>
    <x v="0"/>
    <x v="0"/>
    <b v="0"/>
    <x v="1"/>
    <n v="0"/>
    <n v="74083.58"/>
    <n v="0"/>
    <n v="1.0324641895227231"/>
    <x v="1"/>
    <x v="440"/>
  </r>
  <r>
    <x v="1125"/>
    <x v="1125"/>
    <x v="9"/>
    <x v="15"/>
    <x v="6"/>
    <s v="Washington"/>
    <n v="67134.14"/>
    <x v="0"/>
    <x v="0"/>
    <b v="0"/>
    <x v="1"/>
    <n v="0"/>
    <n v="67134.14"/>
    <n v="0"/>
    <n v="0.93561347122270577"/>
    <x v="1"/>
    <x v="796"/>
  </r>
  <r>
    <x v="1126"/>
    <x v="1126"/>
    <x v="9"/>
    <x v="15"/>
    <x v="5"/>
    <s v="California"/>
    <n v="70756.59"/>
    <x v="0"/>
    <x v="0"/>
    <b v="0"/>
    <x v="1"/>
    <n v="0"/>
    <n v="70756.59"/>
    <n v="0"/>
    <n v="0.98609766628099782"/>
    <x v="1"/>
    <x v="129"/>
  </r>
  <r>
    <x v="1127"/>
    <x v="1127"/>
    <x v="9"/>
    <x v="16"/>
    <x v="0"/>
    <s v="New York"/>
    <n v="98114.31"/>
    <x v="0"/>
    <x v="0"/>
    <b v="0"/>
    <x v="1"/>
    <n v="0"/>
    <n v="98114.31"/>
    <n v="0"/>
    <n v="1.0358373856363716"/>
    <x v="1"/>
    <x v="422"/>
  </r>
  <r>
    <x v="1128"/>
    <x v="1128"/>
    <x v="9"/>
    <x v="16"/>
    <x v="0"/>
    <s v="New York"/>
    <n v="99839.65"/>
    <x v="0"/>
    <x v="0"/>
    <b v="1"/>
    <x v="0"/>
    <n v="11146.69"/>
    <n v="110986.34"/>
    <n v="0.11164592423951808"/>
    <n v="1.0540525845704909"/>
    <x v="1"/>
    <x v="483"/>
  </r>
  <r>
    <x v="1129"/>
    <x v="1129"/>
    <x v="9"/>
    <x v="16"/>
    <x v="0"/>
    <s v="New York"/>
    <n v="100821.91"/>
    <x v="0"/>
    <x v="0"/>
    <b v="0"/>
    <x v="1"/>
    <n v="0"/>
    <n v="100821.91"/>
    <n v="0"/>
    <n v="1.0644227500480363"/>
    <x v="1"/>
    <x v="797"/>
  </r>
  <r>
    <x v="1130"/>
    <x v="1130"/>
    <x v="9"/>
    <x v="16"/>
    <x v="0"/>
    <s v="New York"/>
    <n v="100803.39"/>
    <x v="1"/>
    <x v="1"/>
    <b v="0"/>
    <x v="1"/>
    <n v="0"/>
    <n v="100803.39"/>
    <n v="0"/>
    <n v="1.0642272259865413"/>
    <x v="1"/>
    <x v="797"/>
  </r>
  <r>
    <x v="1131"/>
    <x v="1131"/>
    <x v="9"/>
    <x v="16"/>
    <x v="0"/>
    <s v="New York"/>
    <n v="101054.8"/>
    <x v="1"/>
    <x v="0"/>
    <b v="0"/>
    <x v="1"/>
    <n v="0"/>
    <n v="101054.8"/>
    <n v="0"/>
    <n v="1.0668814756787917"/>
    <x v="1"/>
    <x v="798"/>
  </r>
  <r>
    <x v="1132"/>
    <x v="1132"/>
    <x v="9"/>
    <x v="16"/>
    <x v="0"/>
    <s v="New York"/>
    <n v="104034.28"/>
    <x v="1"/>
    <x v="3"/>
    <b v="0"/>
    <x v="1"/>
    <n v="0"/>
    <n v="104034.28"/>
    <n v="0"/>
    <n v="1.098337200880914"/>
    <x v="1"/>
    <x v="56"/>
  </r>
  <r>
    <x v="1133"/>
    <x v="1133"/>
    <x v="9"/>
    <x v="16"/>
    <x v="0"/>
    <s v="New York"/>
    <n v="101133.84"/>
    <x v="0"/>
    <x v="0"/>
    <b v="0"/>
    <x v="1"/>
    <n v="0"/>
    <n v="101133.84"/>
    <n v="0"/>
    <n v="1.0677159369002045"/>
    <x v="1"/>
    <x v="44"/>
  </r>
  <r>
    <x v="1134"/>
    <x v="1134"/>
    <x v="9"/>
    <x v="16"/>
    <x v="0"/>
    <s v="New York"/>
    <n v="99389.61"/>
    <x v="0"/>
    <x v="2"/>
    <b v="1"/>
    <x v="0"/>
    <n v="17709.79"/>
    <n v="117099.4"/>
    <n v="0.17818552663603368"/>
    <n v="1.0493013076463422"/>
    <x v="1"/>
    <x v="799"/>
  </r>
  <r>
    <x v="1135"/>
    <x v="1135"/>
    <x v="9"/>
    <x v="16"/>
    <x v="0"/>
    <s v="New York"/>
    <n v="102410.22"/>
    <x v="0"/>
    <x v="0"/>
    <b v="0"/>
    <x v="1"/>
    <n v="0"/>
    <n v="102410.22"/>
    <n v="0"/>
    <n v="1.0811912609612773"/>
    <x v="1"/>
    <x v="423"/>
  </r>
  <r>
    <x v="1136"/>
    <x v="1136"/>
    <x v="9"/>
    <x v="16"/>
    <x v="0"/>
    <s v="New York"/>
    <n v="102973.68"/>
    <x v="1"/>
    <x v="0"/>
    <b v="0"/>
    <x v="1"/>
    <n v="0"/>
    <n v="102973.68"/>
    <n v="0"/>
    <n v="1.0871399644002626"/>
    <x v="1"/>
    <x v="18"/>
  </r>
  <r>
    <x v="1137"/>
    <x v="1137"/>
    <x v="2"/>
    <x v="4"/>
    <x v="0"/>
    <s v="New York"/>
    <n v="48861.96"/>
    <x v="1"/>
    <x v="0"/>
    <b v="1"/>
    <x v="0"/>
    <n v="8790.4500000000007"/>
    <n v="57652.41"/>
    <n v="0.1799037533492312"/>
    <n v="0.86483549315239183"/>
    <x v="2"/>
    <x v="800"/>
  </r>
  <r>
    <x v="1138"/>
    <x v="1138"/>
    <x v="2"/>
    <x v="4"/>
    <x v="5"/>
    <s v="California"/>
    <n v="57987"/>
    <x v="0"/>
    <x v="0"/>
    <b v="0"/>
    <x v="1"/>
    <n v="0"/>
    <n v="57987"/>
    <n v="0"/>
    <n v="1.0263447422376784"/>
    <x v="1"/>
    <x v="801"/>
  </r>
  <r>
    <x v="1139"/>
    <x v="1139"/>
    <x v="2"/>
    <x v="4"/>
    <x v="5"/>
    <s v="California"/>
    <n v="58505.86"/>
    <x v="0"/>
    <x v="0"/>
    <b v="0"/>
    <x v="1"/>
    <n v="0"/>
    <n v="58505.86"/>
    <n v="0"/>
    <n v="1.0355283391293513"/>
    <x v="1"/>
    <x v="802"/>
  </r>
  <r>
    <x v="1140"/>
    <x v="1140"/>
    <x v="2"/>
    <x v="4"/>
    <x v="6"/>
    <s v="Washington"/>
    <n v="53512.18"/>
    <x v="1"/>
    <x v="2"/>
    <b v="0"/>
    <x v="1"/>
    <n v="0"/>
    <n v="53512.18"/>
    <n v="0"/>
    <n v="0.94714236964623533"/>
    <x v="1"/>
    <x v="253"/>
  </r>
  <r>
    <x v="1141"/>
    <x v="1141"/>
    <x v="2"/>
    <x v="4"/>
    <x v="1"/>
    <s v="Colorado"/>
    <n v="61878.53"/>
    <x v="0"/>
    <x v="1"/>
    <b v="1"/>
    <x v="0"/>
    <n v="10157.9"/>
    <n v="72036.429999999993"/>
    <n v="0.16415871547045477"/>
    <n v="1.0952231348905175"/>
    <x v="1"/>
    <x v="532"/>
  </r>
  <r>
    <x v="1142"/>
    <x v="1142"/>
    <x v="2"/>
    <x v="4"/>
    <x v="6"/>
    <s v="Washington"/>
    <n v="54249.72"/>
    <x v="0"/>
    <x v="3"/>
    <b v="0"/>
    <x v="1"/>
    <n v="0"/>
    <n v="54249.72"/>
    <n v="0"/>
    <n v="0.96019650766320419"/>
    <x v="1"/>
    <x v="803"/>
  </r>
  <r>
    <x v="1143"/>
    <x v="1143"/>
    <x v="2"/>
    <x v="4"/>
    <x v="6"/>
    <s v="Washington"/>
    <n v="55627.88"/>
    <x v="1"/>
    <x v="2"/>
    <b v="1"/>
    <x v="0"/>
    <n v="2338.75"/>
    <n v="57966.63"/>
    <n v="4.2042767044151247E-2"/>
    <n v="0.98458934174605517"/>
    <x v="1"/>
    <x v="804"/>
  </r>
  <r>
    <x v="1144"/>
    <x v="1144"/>
    <x v="2"/>
    <x v="4"/>
    <x v="5"/>
    <s v="California"/>
    <n v="54134.64"/>
    <x v="1"/>
    <x v="0"/>
    <b v="0"/>
    <x v="1"/>
    <n v="0"/>
    <n v="54134.64"/>
    <n v="0"/>
    <n v="0.95815964159086531"/>
    <x v="1"/>
    <x v="805"/>
  </r>
  <r>
    <x v="1145"/>
    <x v="1145"/>
    <x v="2"/>
    <x v="4"/>
    <x v="0"/>
    <s v="New York"/>
    <n v="55077.9"/>
    <x v="0"/>
    <x v="0"/>
    <b v="0"/>
    <x v="1"/>
    <n v="0"/>
    <n v="55077.9"/>
    <n v="0"/>
    <n v="0.97485493435584913"/>
    <x v="1"/>
    <x v="365"/>
  </r>
  <r>
    <x v="1146"/>
    <x v="1146"/>
    <x v="2"/>
    <x v="4"/>
    <x v="6"/>
    <s v="Washington"/>
    <n v="49518.62"/>
    <x v="0"/>
    <x v="0"/>
    <b v="0"/>
    <x v="1"/>
    <n v="0"/>
    <n v="49518.62"/>
    <n v="0"/>
    <n v="0.87645809025929167"/>
    <x v="2"/>
    <x v="610"/>
  </r>
  <r>
    <x v="1147"/>
    <x v="1147"/>
    <x v="2"/>
    <x v="4"/>
    <x v="1"/>
    <s v="Colorado"/>
    <n v="47799.75"/>
    <x v="2"/>
    <x v="0"/>
    <b v="0"/>
    <x v="1"/>
    <n v="0"/>
    <n v="47799.75"/>
    <n v="0"/>
    <n v="0.84603483699407567"/>
    <x v="2"/>
    <x v="578"/>
  </r>
  <r>
    <x v="1148"/>
    <x v="1148"/>
    <x v="2"/>
    <x v="4"/>
    <x v="5"/>
    <s v="California"/>
    <n v="62972.53"/>
    <x v="0"/>
    <x v="0"/>
    <b v="0"/>
    <x v="1"/>
    <n v="0"/>
    <n v="62972.53"/>
    <n v="0"/>
    <n v="1.1145864602566862"/>
    <x v="0"/>
    <x v="508"/>
  </r>
  <r>
    <x v="1149"/>
    <x v="1149"/>
    <x v="2"/>
    <x v="4"/>
    <x v="5"/>
    <s v="California"/>
    <n v="50765.19"/>
    <x v="0"/>
    <x v="0"/>
    <b v="0"/>
    <x v="1"/>
    <n v="0"/>
    <n v="50765.19"/>
    <n v="0"/>
    <n v="0.8985218384326964"/>
    <x v="2"/>
    <x v="806"/>
  </r>
  <r>
    <x v="1150"/>
    <x v="1150"/>
    <x v="2"/>
    <x v="4"/>
    <x v="6"/>
    <s v="Washington"/>
    <n v="50043.040000000001"/>
    <x v="0"/>
    <x v="0"/>
    <b v="0"/>
    <x v="1"/>
    <n v="0"/>
    <n v="50043.040000000001"/>
    <n v="0"/>
    <n v="0.88574009673874876"/>
    <x v="2"/>
    <x v="807"/>
  </r>
  <r>
    <x v="1151"/>
    <x v="1151"/>
    <x v="2"/>
    <x v="4"/>
    <x v="1"/>
    <s v="Colorado"/>
    <n v="44233.05"/>
    <x v="0"/>
    <x v="0"/>
    <b v="0"/>
    <x v="1"/>
    <n v="0"/>
    <n v="44233.05"/>
    <n v="0"/>
    <n v="0.78290579441316743"/>
    <x v="2"/>
    <x v="749"/>
  </r>
  <r>
    <x v="1152"/>
    <x v="1152"/>
    <x v="2"/>
    <x v="4"/>
    <x v="5"/>
    <s v="California"/>
    <n v="51805.19"/>
    <x v="0"/>
    <x v="3"/>
    <b v="0"/>
    <x v="1"/>
    <n v="0"/>
    <n v="51805.19"/>
    <n v="0"/>
    <n v="0.91692938722686035"/>
    <x v="1"/>
    <x v="612"/>
  </r>
  <r>
    <x v="1153"/>
    <x v="1153"/>
    <x v="2"/>
    <x v="4"/>
    <x v="6"/>
    <s v="Washington"/>
    <n v="48384.55"/>
    <x v="1"/>
    <x v="3"/>
    <b v="0"/>
    <x v="1"/>
    <n v="0"/>
    <n v="48384.55"/>
    <n v="0"/>
    <n v="0.85638554327756322"/>
    <x v="2"/>
    <x v="808"/>
  </r>
  <r>
    <x v="1154"/>
    <x v="1154"/>
    <x v="2"/>
    <x v="4"/>
    <x v="0"/>
    <s v="New York"/>
    <n v="63210.080000000002"/>
    <x v="0"/>
    <x v="0"/>
    <b v="0"/>
    <x v="1"/>
    <n v="0"/>
    <n v="63210.080000000002"/>
    <n v="0"/>
    <n v="1.1187909921951993"/>
    <x v="0"/>
    <x v="809"/>
  </r>
  <r>
    <x v="1155"/>
    <x v="1155"/>
    <x v="2"/>
    <x v="4"/>
    <x v="5"/>
    <s v="California"/>
    <n v="60049.09"/>
    <x v="0"/>
    <x v="1"/>
    <b v="0"/>
    <x v="1"/>
    <n v="0"/>
    <n v="60049.09"/>
    <n v="0"/>
    <n v="1.0628428405962913"/>
    <x v="1"/>
    <x v="810"/>
  </r>
  <r>
    <x v="1156"/>
    <x v="1156"/>
    <x v="2"/>
    <x v="4"/>
    <x v="4"/>
    <s v="California"/>
    <n v="51559.25"/>
    <x v="1"/>
    <x v="4"/>
    <b v="0"/>
    <x v="1"/>
    <n v="0"/>
    <n v="51559.25"/>
    <n v="0"/>
    <n v="0.9125763559283635"/>
    <x v="1"/>
    <x v="811"/>
  </r>
  <r>
    <x v="1157"/>
    <x v="1157"/>
    <x v="2"/>
    <x v="4"/>
    <x v="5"/>
    <s v="California"/>
    <n v="66262.179999999993"/>
    <x v="1"/>
    <x v="0"/>
    <b v="1"/>
    <x v="0"/>
    <n v="6284.73"/>
    <n v="72546.909999999989"/>
    <n v="9.4846411633302735E-2"/>
    <n v="1.172811838036226"/>
    <x v="0"/>
    <x v="408"/>
  </r>
  <r>
    <x v="1158"/>
    <x v="1158"/>
    <x v="2"/>
    <x v="4"/>
    <x v="5"/>
    <s v="California"/>
    <n v="59908.83"/>
    <x v="1"/>
    <x v="0"/>
    <b v="1"/>
    <x v="0"/>
    <n v="7165.63"/>
    <n v="67074.460000000006"/>
    <n v="0.11960891240907225"/>
    <n v="1.0603602994483401"/>
    <x v="1"/>
    <x v="812"/>
  </r>
  <r>
    <x v="1159"/>
    <x v="1159"/>
    <x v="2"/>
    <x v="4"/>
    <x v="3"/>
    <s v="Illinois"/>
    <n v="53375.839999999997"/>
    <x v="1"/>
    <x v="0"/>
    <b v="0"/>
    <x v="1"/>
    <n v="0"/>
    <n v="53375.839999999997"/>
    <n v="0"/>
    <n v="0.94472921079758487"/>
    <x v="1"/>
    <x v="494"/>
  </r>
  <r>
    <x v="1160"/>
    <x v="1160"/>
    <x v="2"/>
    <x v="4"/>
    <x v="5"/>
    <s v="California"/>
    <n v="42502.97"/>
    <x v="0"/>
    <x v="1"/>
    <b v="0"/>
    <x v="1"/>
    <n v="0"/>
    <n v="42502.97"/>
    <n v="0"/>
    <n v="0.75228412901142971"/>
    <x v="2"/>
    <x v="737"/>
  </r>
  <r>
    <x v="1161"/>
    <x v="1161"/>
    <x v="2"/>
    <x v="4"/>
    <x v="1"/>
    <s v="Colorado"/>
    <n v="66454.710000000006"/>
    <x v="1"/>
    <x v="1"/>
    <b v="0"/>
    <x v="1"/>
    <n v="0"/>
    <n v="66454.710000000006"/>
    <n v="0"/>
    <n v="1.1762195355067457"/>
    <x v="0"/>
    <x v="813"/>
  </r>
  <r>
    <x v="1162"/>
    <x v="1162"/>
    <x v="2"/>
    <x v="4"/>
    <x v="8"/>
    <s v="Texas"/>
    <n v="48052.14"/>
    <x v="0"/>
    <x v="0"/>
    <b v="0"/>
    <x v="1"/>
    <n v="0"/>
    <n v="48052.14"/>
    <n v="0"/>
    <n v="0.85050203049422857"/>
    <x v="2"/>
    <x v="588"/>
  </r>
  <r>
    <x v="1163"/>
    <x v="1163"/>
    <x v="2"/>
    <x v="4"/>
    <x v="5"/>
    <s v="California"/>
    <n v="46773.01"/>
    <x v="2"/>
    <x v="0"/>
    <b v="1"/>
    <x v="0"/>
    <n v="18957.330000000002"/>
    <n v="65730.34"/>
    <n v="0.40530489699080735"/>
    <n v="0.82786198444703729"/>
    <x v="2"/>
    <x v="599"/>
  </r>
  <r>
    <x v="1164"/>
    <x v="1164"/>
    <x v="2"/>
    <x v="4"/>
    <x v="5"/>
    <s v="California"/>
    <n v="60112.85"/>
    <x v="1"/>
    <x v="0"/>
    <b v="0"/>
    <x v="1"/>
    <n v="0"/>
    <n v="60112.85"/>
    <n v="0"/>
    <n v="1.0639713649339027"/>
    <x v="1"/>
    <x v="814"/>
  </r>
  <r>
    <x v="1165"/>
    <x v="1165"/>
    <x v="2"/>
    <x v="4"/>
    <x v="0"/>
    <s v="New York"/>
    <n v="67198.759999999995"/>
    <x v="2"/>
    <x v="0"/>
    <b v="0"/>
    <x v="1"/>
    <n v="0"/>
    <n v="67198.759999999995"/>
    <n v="0"/>
    <n v="1.1893888976993396"/>
    <x v="0"/>
    <x v="815"/>
  </r>
  <r>
    <x v="1166"/>
    <x v="1166"/>
    <x v="2"/>
    <x v="4"/>
    <x v="6"/>
    <s v="Washington"/>
    <n v="61921.36"/>
    <x v="1"/>
    <x v="0"/>
    <b v="0"/>
    <x v="1"/>
    <n v="0"/>
    <n v="61921.36"/>
    <n v="0"/>
    <n v="1.0959812073086466"/>
    <x v="1"/>
    <x v="816"/>
  </r>
  <r>
    <x v="1167"/>
    <x v="1167"/>
    <x v="2"/>
    <x v="4"/>
    <x v="7"/>
    <s v="California"/>
    <n v="57819.55"/>
    <x v="0"/>
    <x v="1"/>
    <b v="0"/>
    <x v="1"/>
    <n v="0"/>
    <n v="57819.55"/>
    <n v="0"/>
    <n v="1.0233809498861566"/>
    <x v="1"/>
    <x v="817"/>
  </r>
  <r>
    <x v="1168"/>
    <x v="1168"/>
    <x v="2"/>
    <x v="4"/>
    <x v="6"/>
    <s v="Washington"/>
    <n v="57973.77"/>
    <x v="1"/>
    <x v="2"/>
    <b v="1"/>
    <x v="0"/>
    <n v="6370.68"/>
    <n v="64344.45"/>
    <n v="0.10988900670078901"/>
    <n v="1.0261105769775372"/>
    <x v="1"/>
    <x v="818"/>
  </r>
  <r>
    <x v="1169"/>
    <x v="1169"/>
    <x v="2"/>
    <x v="4"/>
    <x v="5"/>
    <s v="California"/>
    <n v="59267.08"/>
    <x v="2"/>
    <x v="1"/>
    <b v="1"/>
    <x v="0"/>
    <n v="9756.51"/>
    <n v="69023.59"/>
    <n v="0.16461938060724435"/>
    <n v="1.0490016028727105"/>
    <x v="1"/>
    <x v="819"/>
  </r>
  <r>
    <x v="1170"/>
    <x v="1170"/>
    <x v="2"/>
    <x v="4"/>
    <x v="8"/>
    <s v="Texas"/>
    <n v="58794.64"/>
    <x v="1"/>
    <x v="1"/>
    <b v="0"/>
    <x v="1"/>
    <n v="0"/>
    <n v="58794.64"/>
    <n v="0"/>
    <n v="1.0406396198416386"/>
    <x v="1"/>
    <x v="820"/>
  </r>
  <r>
    <x v="1171"/>
    <x v="1171"/>
    <x v="2"/>
    <x v="4"/>
    <x v="5"/>
    <s v="California"/>
    <n v="56405.96"/>
    <x v="0"/>
    <x v="3"/>
    <b v="0"/>
    <x v="1"/>
    <n v="0"/>
    <n v="56405.96"/>
    <n v="0"/>
    <n v="0.99836102017467354"/>
    <x v="1"/>
    <x v="156"/>
  </r>
  <r>
    <x v="1172"/>
    <x v="1172"/>
    <x v="2"/>
    <x v="4"/>
    <x v="7"/>
    <s v="California"/>
    <n v="55521.01"/>
    <x v="1"/>
    <x v="0"/>
    <b v="0"/>
    <x v="1"/>
    <n v="0"/>
    <n v="55521.01"/>
    <n v="0"/>
    <n v="0.9826977891117934"/>
    <x v="1"/>
    <x v="226"/>
  </r>
  <r>
    <x v="1173"/>
    <x v="1173"/>
    <x v="2"/>
    <x v="4"/>
    <x v="0"/>
    <s v="New York"/>
    <n v="54687.03"/>
    <x v="0"/>
    <x v="2"/>
    <b v="1"/>
    <x v="0"/>
    <n v="13754.78"/>
    <n v="68441.81"/>
    <n v="0.251518138761604"/>
    <n v="0.96793670493548867"/>
    <x v="1"/>
    <x v="821"/>
  </r>
  <r>
    <x v="1174"/>
    <x v="1174"/>
    <x v="2"/>
    <x v="4"/>
    <x v="2"/>
    <s v="California"/>
    <n v="51230.18"/>
    <x v="0"/>
    <x v="0"/>
    <b v="1"/>
    <x v="0"/>
    <n v="4081.48"/>
    <n v="55311.66"/>
    <n v="7.966944484676805E-2"/>
    <n v="0.906751959695964"/>
    <x v="1"/>
    <x v="822"/>
  </r>
  <r>
    <x v="1175"/>
    <x v="1175"/>
    <x v="2"/>
    <x v="4"/>
    <x v="0"/>
    <s v="New York"/>
    <n v="53596.62"/>
    <x v="0"/>
    <x v="2"/>
    <b v="0"/>
    <x v="1"/>
    <n v="0"/>
    <n v="53596.62"/>
    <n v="0"/>
    <n v="0.9486369210117922"/>
    <x v="1"/>
    <x v="823"/>
  </r>
  <r>
    <x v="1176"/>
    <x v="1176"/>
    <x v="2"/>
    <x v="4"/>
    <x v="0"/>
    <s v="New York"/>
    <n v="46535.22"/>
    <x v="0"/>
    <x v="0"/>
    <b v="0"/>
    <x v="1"/>
    <n v="0"/>
    <n v="46535.22"/>
    <n v="0"/>
    <n v="0.82365320461264857"/>
    <x v="2"/>
    <x v="682"/>
  </r>
  <r>
    <x v="1177"/>
    <x v="1177"/>
    <x v="2"/>
    <x v="4"/>
    <x v="0"/>
    <s v="New York"/>
    <n v="54508.3"/>
    <x v="1"/>
    <x v="2"/>
    <b v="0"/>
    <x v="1"/>
    <n v="0"/>
    <n v="54508.3"/>
    <n v="0"/>
    <n v="0.96477326147781473"/>
    <x v="1"/>
    <x v="824"/>
  </r>
  <r>
    <x v="1178"/>
    <x v="1178"/>
    <x v="2"/>
    <x v="4"/>
    <x v="0"/>
    <s v="New York"/>
    <n v="50057.04"/>
    <x v="0"/>
    <x v="0"/>
    <b v="1"/>
    <x v="0"/>
    <n v="10242.41"/>
    <n v="60299.45"/>
    <n v="0.20461477546415049"/>
    <n v="0.88598789066482408"/>
    <x v="2"/>
    <x v="825"/>
  </r>
  <r>
    <x v="1179"/>
    <x v="1179"/>
    <x v="2"/>
    <x v="4"/>
    <x v="0"/>
    <s v="New York"/>
    <n v="49482.05"/>
    <x v="1"/>
    <x v="0"/>
    <b v="0"/>
    <x v="1"/>
    <n v="0"/>
    <n v="49482.05"/>
    <n v="0"/>
    <n v="0.87581081712525066"/>
    <x v="2"/>
    <x v="826"/>
  </r>
  <r>
    <x v="1180"/>
    <x v="1180"/>
    <x v="2"/>
    <x v="4"/>
    <x v="7"/>
    <s v="California"/>
    <n v="55899.47"/>
    <x v="0"/>
    <x v="0"/>
    <b v="1"/>
    <x v="0"/>
    <n v="15032.24"/>
    <n v="70931.710000000006"/>
    <n v="0.26891560868108411"/>
    <n v="0.98939636691625421"/>
    <x v="1"/>
    <x v="827"/>
  </r>
  <r>
    <x v="1181"/>
    <x v="1181"/>
    <x v="2"/>
    <x v="4"/>
    <x v="0"/>
    <s v="New York"/>
    <n v="61960.01"/>
    <x v="0"/>
    <x v="0"/>
    <b v="1"/>
    <x v="0"/>
    <n v="17470.25"/>
    <n v="79430.260000000009"/>
    <n v="0.28196009006454326"/>
    <n v="1.0966652955402758"/>
    <x v="1"/>
    <x v="828"/>
  </r>
  <r>
    <x v="1182"/>
    <x v="1182"/>
    <x v="2"/>
    <x v="4"/>
    <x v="0"/>
    <s v="New York"/>
    <n v="59591.58"/>
    <x v="0"/>
    <x v="2"/>
    <b v="0"/>
    <x v="1"/>
    <n v="0"/>
    <n v="59591.58"/>
    <n v="0"/>
    <n v="1.0547451120878126"/>
    <x v="1"/>
    <x v="829"/>
  </r>
  <r>
    <x v="1183"/>
    <x v="1183"/>
    <x v="2"/>
    <x v="4"/>
    <x v="0"/>
    <s v="New York"/>
    <n v="47147.5"/>
    <x v="0"/>
    <x v="3"/>
    <b v="1"/>
    <x v="0"/>
    <n v="12898.93"/>
    <n v="60046.43"/>
    <n v="0.27358672251975186"/>
    <n v="0.8344902949738896"/>
    <x v="2"/>
    <x v="830"/>
  </r>
  <r>
    <x v="1184"/>
    <x v="1184"/>
    <x v="2"/>
    <x v="4"/>
    <x v="0"/>
    <s v="New York"/>
    <n v="50051.86"/>
    <x v="0"/>
    <x v="0"/>
    <b v="1"/>
    <x v="0"/>
    <n v="13712.02"/>
    <n v="63763.880000000005"/>
    <n v="0.27395625257482942"/>
    <n v="0.88589620691217619"/>
    <x v="2"/>
    <x v="807"/>
  </r>
  <r>
    <x v="1185"/>
    <x v="1185"/>
    <x v="2"/>
    <x v="4"/>
    <x v="0"/>
    <s v="New York"/>
    <n v="59703.86"/>
    <x v="0"/>
    <x v="0"/>
    <b v="0"/>
    <x v="1"/>
    <n v="0"/>
    <n v="59703.86"/>
    <n v="0"/>
    <n v="1.0567324193749363"/>
    <x v="1"/>
    <x v="831"/>
  </r>
  <r>
    <x v="1186"/>
    <x v="1186"/>
    <x v="2"/>
    <x v="4"/>
    <x v="5"/>
    <s v="California"/>
    <n v="50087.56"/>
    <x v="1"/>
    <x v="0"/>
    <b v="0"/>
    <x v="1"/>
    <n v="0"/>
    <n v="50087.56"/>
    <n v="0"/>
    <n v="0.88652808142366812"/>
    <x v="2"/>
    <x v="234"/>
  </r>
  <r>
    <x v="1187"/>
    <x v="1187"/>
    <x v="2"/>
    <x v="4"/>
    <x v="0"/>
    <s v="New York"/>
    <n v="53876.83"/>
    <x v="0"/>
    <x v="0"/>
    <b v="0"/>
    <x v="1"/>
    <n v="0"/>
    <n v="53876.83"/>
    <n v="0"/>
    <n v="0.95359651644218901"/>
    <x v="1"/>
    <x v="145"/>
  </r>
  <r>
    <x v="1188"/>
    <x v="1188"/>
    <x v="2"/>
    <x v="4"/>
    <x v="4"/>
    <s v="California"/>
    <n v="57750.26"/>
    <x v="0"/>
    <x v="0"/>
    <b v="0"/>
    <x v="1"/>
    <n v="0"/>
    <n v="57750.26"/>
    <n v="0"/>
    <n v="1.0221545469477453"/>
    <x v="1"/>
    <x v="832"/>
  </r>
  <r>
    <x v="1189"/>
    <x v="1189"/>
    <x v="2"/>
    <x v="4"/>
    <x v="0"/>
    <s v="New York"/>
    <n v="50158.28"/>
    <x v="0"/>
    <x v="1"/>
    <b v="1"/>
    <x v="0"/>
    <n v="3399.39"/>
    <n v="53557.67"/>
    <n v="6.777325697771136E-2"/>
    <n v="0.88777979474167135"/>
    <x v="2"/>
    <x v="833"/>
  </r>
  <r>
    <x v="1190"/>
    <x v="1190"/>
    <x v="2"/>
    <x v="4"/>
    <x v="3"/>
    <s v="Illinois"/>
    <n v="55526.879999999997"/>
    <x v="1"/>
    <x v="0"/>
    <b v="1"/>
    <x v="0"/>
    <n v="18969.75"/>
    <n v="74496.63"/>
    <n v="0.3416318366888253"/>
    <n v="0.9828016855650834"/>
    <x v="1"/>
    <x v="834"/>
  </r>
  <r>
    <x v="1191"/>
    <x v="1191"/>
    <x v="2"/>
    <x v="4"/>
    <x v="5"/>
    <s v="California"/>
    <n v="48329.87"/>
    <x v="1"/>
    <x v="0"/>
    <b v="0"/>
    <x v="1"/>
    <n v="0"/>
    <n v="48329.87"/>
    <n v="0"/>
    <n v="0.85541773100057783"/>
    <x v="2"/>
    <x v="835"/>
  </r>
  <r>
    <x v="1192"/>
    <x v="1192"/>
    <x v="2"/>
    <x v="4"/>
    <x v="3"/>
    <s v="Illinois"/>
    <n v="51993.16"/>
    <x v="1"/>
    <x v="0"/>
    <b v="0"/>
    <x v="1"/>
    <n v="0"/>
    <n v="51993.16"/>
    <n v="0"/>
    <n v="0.92025637467574406"/>
    <x v="1"/>
    <x v="836"/>
  </r>
  <r>
    <x v="1193"/>
    <x v="1193"/>
    <x v="2"/>
    <x v="4"/>
    <x v="0"/>
    <s v="New York"/>
    <n v="56598.91"/>
    <x v="0"/>
    <x v="0"/>
    <b v="0"/>
    <x v="1"/>
    <n v="0"/>
    <n v="56598.91"/>
    <n v="0"/>
    <n v="1.0017761514629755"/>
    <x v="1"/>
    <x v="837"/>
  </r>
  <r>
    <x v="1194"/>
    <x v="1194"/>
    <x v="2"/>
    <x v="4"/>
    <x v="2"/>
    <s v="California"/>
    <n v="47035.03"/>
    <x v="0"/>
    <x v="0"/>
    <b v="1"/>
    <x v="0"/>
    <n v="3518.91"/>
    <n v="50553.94"/>
    <n v="7.4814664729670632E-2"/>
    <n v="0.8324996247691977"/>
    <x v="2"/>
    <x v="838"/>
  </r>
  <r>
    <x v="1195"/>
    <x v="1195"/>
    <x v="2"/>
    <x v="4"/>
    <x v="6"/>
    <s v="Washington"/>
    <n v="57202.37"/>
    <x v="1"/>
    <x v="2"/>
    <b v="0"/>
    <x v="1"/>
    <n v="0"/>
    <n v="57202.37"/>
    <n v="0"/>
    <n v="1.0124571316507891"/>
    <x v="1"/>
    <x v="839"/>
  </r>
  <r>
    <x v="1196"/>
    <x v="1196"/>
    <x v="2"/>
    <x v="4"/>
    <x v="2"/>
    <s v="California"/>
    <n v="54901.81"/>
    <x v="0"/>
    <x v="0"/>
    <b v="1"/>
    <x v="0"/>
    <n v="15718.79"/>
    <n v="70620.600000000006"/>
    <n v="0.28630731846545682"/>
    <n v="0.97173821775280644"/>
    <x v="1"/>
    <x v="840"/>
  </r>
  <r>
    <x v="1197"/>
    <x v="1197"/>
    <x v="2"/>
    <x v="4"/>
    <x v="5"/>
    <s v="California"/>
    <n v="57762.45"/>
    <x v="0"/>
    <x v="0"/>
    <b v="0"/>
    <x v="1"/>
    <n v="0"/>
    <n v="57762.45"/>
    <n v="0"/>
    <n v="1.0223703046590922"/>
    <x v="1"/>
    <x v="841"/>
  </r>
  <r>
    <x v="1198"/>
    <x v="1198"/>
    <x v="2"/>
    <x v="4"/>
    <x v="7"/>
    <s v="California"/>
    <n v="56119.57"/>
    <x v="0"/>
    <x v="0"/>
    <b v="0"/>
    <x v="1"/>
    <n v="0"/>
    <n v="56119.57"/>
    <n v="0"/>
    <n v="0.99329204142548067"/>
    <x v="1"/>
    <x v="842"/>
  </r>
  <r>
    <x v="1199"/>
    <x v="1199"/>
    <x v="2"/>
    <x v="4"/>
    <x v="5"/>
    <s v="California"/>
    <n v="61820.7"/>
    <x v="0"/>
    <x v="0"/>
    <b v="0"/>
    <x v="1"/>
    <n v="0"/>
    <n v="61820.7"/>
    <n v="0"/>
    <n v="1.0941995689801651"/>
    <x v="1"/>
    <x v="502"/>
  </r>
  <r>
    <x v="1200"/>
    <x v="1200"/>
    <x v="2"/>
    <x v="4"/>
    <x v="0"/>
    <s v="New York"/>
    <n v="55626.12"/>
    <x v="0"/>
    <x v="0"/>
    <b v="0"/>
    <x v="1"/>
    <n v="0"/>
    <n v="55626.12"/>
    <n v="0"/>
    <n v="0.98455819050963433"/>
    <x v="1"/>
    <x v="283"/>
  </r>
  <r>
    <x v="1201"/>
    <x v="1201"/>
    <x v="2"/>
    <x v="4"/>
    <x v="5"/>
    <s v="California"/>
    <n v="52852.97"/>
    <x v="1"/>
    <x v="4"/>
    <b v="0"/>
    <x v="1"/>
    <n v="0"/>
    <n v="52852.97"/>
    <n v="0"/>
    <n v="0.93547463864565761"/>
    <x v="1"/>
    <x v="843"/>
  </r>
  <r>
    <x v="1202"/>
    <x v="1202"/>
    <x v="2"/>
    <x v="4"/>
    <x v="0"/>
    <s v="New York"/>
    <n v="55611.49"/>
    <x v="0"/>
    <x v="2"/>
    <b v="0"/>
    <x v="1"/>
    <n v="0"/>
    <n v="55611.49"/>
    <n v="0"/>
    <n v="0.98429924585688555"/>
    <x v="1"/>
    <x v="844"/>
  </r>
  <r>
    <x v="1203"/>
    <x v="1203"/>
    <x v="2"/>
    <x v="4"/>
    <x v="5"/>
    <s v="California"/>
    <n v="57716.49"/>
    <x v="1"/>
    <x v="0"/>
    <b v="0"/>
    <x v="1"/>
    <n v="0"/>
    <n v="57716.49"/>
    <n v="0"/>
    <n v="1.0215568325989193"/>
    <x v="1"/>
    <x v="845"/>
  </r>
  <r>
    <x v="1204"/>
    <x v="1204"/>
    <x v="2"/>
    <x v="4"/>
    <x v="5"/>
    <s v="California"/>
    <n v="55244.3"/>
    <x v="0"/>
    <x v="0"/>
    <b v="1"/>
    <x v="0"/>
    <n v="6031.51"/>
    <n v="61275.810000000005"/>
    <n v="0.10917886551191706"/>
    <n v="0.97780014216291544"/>
    <x v="1"/>
    <x v="846"/>
  </r>
  <r>
    <x v="1205"/>
    <x v="1205"/>
    <x v="2"/>
    <x v="4"/>
    <x v="5"/>
    <s v="California"/>
    <n v="55202.96"/>
    <x v="0"/>
    <x v="0"/>
    <b v="0"/>
    <x v="1"/>
    <n v="0"/>
    <n v="55202.96"/>
    <n v="0"/>
    <n v="0.97706844209834731"/>
    <x v="1"/>
    <x v="174"/>
  </r>
  <r>
    <x v="1206"/>
    <x v="1206"/>
    <x v="2"/>
    <x v="4"/>
    <x v="5"/>
    <s v="California"/>
    <n v="51490.04"/>
    <x v="1"/>
    <x v="0"/>
    <b v="1"/>
    <x v="0"/>
    <n v="18738.27"/>
    <n v="70228.31"/>
    <n v="0.36392028438898089"/>
    <n v="0.91135136895524427"/>
    <x v="1"/>
    <x v="288"/>
  </r>
  <r>
    <x v="1207"/>
    <x v="1207"/>
    <x v="2"/>
    <x v="4"/>
    <x v="5"/>
    <s v="California"/>
    <n v="51685.5"/>
    <x v="0"/>
    <x v="2"/>
    <b v="0"/>
    <x v="1"/>
    <n v="0"/>
    <n v="51685.5"/>
    <n v="0"/>
    <n v="0.91481092615457815"/>
    <x v="1"/>
    <x v="847"/>
  </r>
  <r>
    <x v="1208"/>
    <x v="1208"/>
    <x v="2"/>
    <x v="4"/>
    <x v="5"/>
    <s v="California"/>
    <n v="47986.97"/>
    <x v="1"/>
    <x v="2"/>
    <b v="0"/>
    <x v="1"/>
    <n v="0"/>
    <n v="47986.97"/>
    <n v="0"/>
    <n v="0.84934854976834817"/>
    <x v="2"/>
    <x v="544"/>
  </r>
  <r>
    <x v="1209"/>
    <x v="1209"/>
    <x v="2"/>
    <x v="4"/>
    <x v="2"/>
    <s v="California"/>
    <n v="63747.88"/>
    <x v="1"/>
    <x v="0"/>
    <b v="0"/>
    <x v="1"/>
    <n v="0"/>
    <n v="63747.88"/>
    <n v="0"/>
    <n v="1.1283098188697198"/>
    <x v="0"/>
    <x v="848"/>
  </r>
  <r>
    <x v="1210"/>
    <x v="1210"/>
    <x v="2"/>
    <x v="4"/>
    <x v="2"/>
    <s v="California"/>
    <n v="48780.68"/>
    <x v="0"/>
    <x v="0"/>
    <b v="0"/>
    <x v="1"/>
    <n v="0"/>
    <n v="48780.68"/>
    <n v="0"/>
    <n v="0.86339687241586338"/>
    <x v="2"/>
    <x v="562"/>
  </r>
  <r>
    <x v="1211"/>
    <x v="1211"/>
    <x v="2"/>
    <x v="4"/>
    <x v="7"/>
    <s v="California"/>
    <n v="51535.47"/>
    <x v="1"/>
    <x v="0"/>
    <b v="1"/>
    <x v="0"/>
    <n v="14679.23"/>
    <n v="66214.7"/>
    <n v="0.28483741392093637"/>
    <n v="0.91215546024535854"/>
    <x v="1"/>
    <x v="849"/>
  </r>
  <r>
    <x v="1212"/>
    <x v="1212"/>
    <x v="2"/>
    <x v="4"/>
    <x v="0"/>
    <s v="New York"/>
    <n v="51407.96"/>
    <x v="0"/>
    <x v="1"/>
    <b v="0"/>
    <x v="1"/>
    <n v="0"/>
    <n v="51407.96"/>
    <n v="0"/>
    <n v="0.90989858856579708"/>
    <x v="1"/>
    <x v="221"/>
  </r>
  <r>
    <x v="1213"/>
    <x v="1213"/>
    <x v="2"/>
    <x v="4"/>
    <x v="2"/>
    <s v="California"/>
    <n v="59474.62"/>
    <x v="1"/>
    <x v="2"/>
    <b v="0"/>
    <x v="1"/>
    <n v="0"/>
    <n v="59474.62"/>
    <n v="0"/>
    <n v="1.0526749708311152"/>
    <x v="1"/>
    <x v="515"/>
  </r>
  <r>
    <x v="1214"/>
    <x v="1214"/>
    <x v="2"/>
    <x v="4"/>
    <x v="5"/>
    <s v="California"/>
    <n v="53525.25"/>
    <x v="0"/>
    <x v="0"/>
    <b v="0"/>
    <x v="1"/>
    <n v="0"/>
    <n v="53525.25"/>
    <n v="0"/>
    <n v="0.94737370297579271"/>
    <x v="1"/>
    <x v="850"/>
  </r>
  <r>
    <x v="1215"/>
    <x v="1215"/>
    <x v="2"/>
    <x v="4"/>
    <x v="8"/>
    <s v="Texas"/>
    <n v="61238.71"/>
    <x v="1"/>
    <x v="0"/>
    <b v="1"/>
    <x v="0"/>
    <n v="15322.46"/>
    <n v="76561.17"/>
    <n v="0.25020873235246138"/>
    <n v="1.0838985984775542"/>
    <x v="1"/>
    <x v="851"/>
  </r>
  <r>
    <x v="1216"/>
    <x v="1216"/>
    <x v="2"/>
    <x v="4"/>
    <x v="5"/>
    <s v="California"/>
    <n v="51632.55"/>
    <x v="0"/>
    <x v="2"/>
    <b v="0"/>
    <x v="1"/>
    <n v="0"/>
    <n v="51632.55"/>
    <n v="0"/>
    <n v="0.91387373412702921"/>
    <x v="1"/>
    <x v="852"/>
  </r>
  <r>
    <x v="1217"/>
    <x v="1217"/>
    <x v="2"/>
    <x v="4"/>
    <x v="6"/>
    <s v="Washington"/>
    <n v="56394.97"/>
    <x v="1"/>
    <x v="0"/>
    <b v="0"/>
    <x v="1"/>
    <n v="0"/>
    <n v="56394.97"/>
    <n v="0"/>
    <n v="0.9981665019427044"/>
    <x v="1"/>
    <x v="853"/>
  </r>
  <r>
    <x v="1218"/>
    <x v="1218"/>
    <x v="2"/>
    <x v="4"/>
    <x v="2"/>
    <s v="California"/>
    <n v="50823.26"/>
    <x v="1"/>
    <x v="0"/>
    <b v="1"/>
    <x v="0"/>
    <n v="5162.12"/>
    <n v="55985.380000000005"/>
    <n v="0.10157002915594159"/>
    <n v="0.89954965223892436"/>
    <x v="2"/>
    <x v="854"/>
  </r>
  <r>
    <x v="1219"/>
    <x v="1219"/>
    <x v="2"/>
    <x v="4"/>
    <x v="6"/>
    <s v="Washington"/>
    <n v="65725.75"/>
    <x v="1"/>
    <x v="0"/>
    <b v="1"/>
    <x v="0"/>
    <n v="9417.76"/>
    <n v="75143.509999999995"/>
    <n v="0.14328874147499268"/>
    <n v="1.1633172597673287"/>
    <x v="0"/>
    <x v="403"/>
  </r>
  <r>
    <x v="1220"/>
    <x v="1220"/>
    <x v="2"/>
    <x v="4"/>
    <x v="8"/>
    <s v="Texas"/>
    <n v="49062.01"/>
    <x v="1"/>
    <x v="2"/>
    <b v="0"/>
    <x v="1"/>
    <n v="0"/>
    <n v="49062.01"/>
    <n v="0"/>
    <n v="0.86837629136034622"/>
    <x v="2"/>
    <x v="855"/>
  </r>
  <r>
    <x v="1221"/>
    <x v="1221"/>
    <x v="2"/>
    <x v="4"/>
    <x v="2"/>
    <s v="California"/>
    <n v="56549.1"/>
    <x v="1"/>
    <x v="0"/>
    <b v="0"/>
    <x v="1"/>
    <n v="0"/>
    <n v="56549.1"/>
    <n v="0"/>
    <n v="1.0008945360731318"/>
    <x v="1"/>
    <x v="856"/>
  </r>
  <r>
    <x v="1222"/>
    <x v="1222"/>
    <x v="2"/>
    <x v="4"/>
    <x v="2"/>
    <s v="California"/>
    <n v="58168.88"/>
    <x v="1"/>
    <x v="0"/>
    <b v="0"/>
    <x v="1"/>
    <n v="0"/>
    <n v="58168.88"/>
    <n v="0"/>
    <n v="1.0295639393287193"/>
    <x v="1"/>
    <x v="207"/>
  </r>
  <r>
    <x v="1223"/>
    <x v="1223"/>
    <x v="2"/>
    <x v="4"/>
    <x v="2"/>
    <s v="California"/>
    <n v="57069"/>
    <x v="0"/>
    <x v="1"/>
    <b v="0"/>
    <x v="1"/>
    <n v="0"/>
    <n v="57069"/>
    <n v="0"/>
    <n v="1.0100965405135989"/>
    <x v="1"/>
    <x v="257"/>
  </r>
  <r>
    <x v="1224"/>
    <x v="1224"/>
    <x v="2"/>
    <x v="4"/>
    <x v="5"/>
    <s v="California"/>
    <n v="54073.56"/>
    <x v="0"/>
    <x v="0"/>
    <b v="0"/>
    <x v="1"/>
    <n v="0"/>
    <n v="54073.56"/>
    <n v="0"/>
    <n v="0.95707855209053116"/>
    <x v="1"/>
    <x v="857"/>
  </r>
  <r>
    <x v="1225"/>
    <x v="1225"/>
    <x v="2"/>
    <x v="4"/>
    <x v="8"/>
    <s v="Texas"/>
    <n v="54350.9"/>
    <x v="0"/>
    <x v="0"/>
    <b v="0"/>
    <x v="1"/>
    <n v="0"/>
    <n v="54350.9"/>
    <n v="0"/>
    <n v="0.96198734976608258"/>
    <x v="1"/>
    <x v="858"/>
  </r>
  <r>
    <x v="1226"/>
    <x v="1226"/>
    <x v="2"/>
    <x v="4"/>
    <x v="4"/>
    <s v="California"/>
    <n v="55219.06"/>
    <x v="0"/>
    <x v="0"/>
    <b v="1"/>
    <x v="0"/>
    <n v="12738.45"/>
    <n v="67957.509999999995"/>
    <n v="0.23068936704101811"/>
    <n v="0.97735340511333391"/>
    <x v="1"/>
    <x v="264"/>
  </r>
  <r>
    <x v="1227"/>
    <x v="1227"/>
    <x v="2"/>
    <x v="4"/>
    <x v="8"/>
    <s v="Texas"/>
    <n v="54264.99"/>
    <x v="0"/>
    <x v="0"/>
    <b v="1"/>
    <x v="0"/>
    <n v="15629.5"/>
    <n v="69894.489999999991"/>
    <n v="0.28802179821649282"/>
    <n v="0.96046678003828767"/>
    <x v="1"/>
    <x v="859"/>
  </r>
  <r>
    <x v="1228"/>
    <x v="1228"/>
    <x v="2"/>
    <x v="4"/>
    <x v="0"/>
    <s v="New York"/>
    <n v="59819.4"/>
    <x v="1"/>
    <x v="3"/>
    <b v="0"/>
    <x v="1"/>
    <n v="0"/>
    <n v="59819.4"/>
    <n v="0"/>
    <n v="1.0587774272477033"/>
    <x v="1"/>
    <x v="860"/>
  </r>
  <r>
    <x v="1229"/>
    <x v="1229"/>
    <x v="2"/>
    <x v="4"/>
    <x v="4"/>
    <s v="California"/>
    <n v="66052.62"/>
    <x v="0"/>
    <x v="0"/>
    <b v="0"/>
    <x v="1"/>
    <n v="0"/>
    <n v="66052.62"/>
    <n v="0"/>
    <n v="1.1691027169542021"/>
    <x v="0"/>
    <x v="409"/>
  </r>
  <r>
    <x v="1230"/>
    <x v="1230"/>
    <x v="2"/>
    <x v="4"/>
    <x v="8"/>
    <s v="Texas"/>
    <n v="52212.54"/>
    <x v="1"/>
    <x v="0"/>
    <b v="0"/>
    <x v="1"/>
    <n v="0"/>
    <n v="52212.54"/>
    <n v="0"/>
    <n v="0.92413930549734369"/>
    <x v="1"/>
    <x v="861"/>
  </r>
  <r>
    <x v="1231"/>
    <x v="1231"/>
    <x v="2"/>
    <x v="4"/>
    <x v="2"/>
    <s v="California"/>
    <n v="48150.99"/>
    <x v="0"/>
    <x v="0"/>
    <b v="0"/>
    <x v="1"/>
    <n v="0"/>
    <n v="48150.99"/>
    <n v="0"/>
    <n v="0.85225163260798154"/>
    <x v="2"/>
    <x v="535"/>
  </r>
  <r>
    <x v="1232"/>
    <x v="1232"/>
    <x v="2"/>
    <x v="4"/>
    <x v="2"/>
    <s v="California"/>
    <n v="54558.59"/>
    <x v="0"/>
    <x v="2"/>
    <b v="1"/>
    <x v="0"/>
    <n v="2975.23"/>
    <n v="57533.82"/>
    <n v="5.4532750938028278E-2"/>
    <n v="0.96566337265940938"/>
    <x v="1"/>
    <x v="824"/>
  </r>
  <r>
    <x v="1233"/>
    <x v="1233"/>
    <x v="2"/>
    <x v="4"/>
    <x v="3"/>
    <s v="Illinois"/>
    <n v="67898.55"/>
    <x v="1"/>
    <x v="2"/>
    <b v="0"/>
    <x v="1"/>
    <n v="0"/>
    <n v="67898.55"/>
    <n v="0"/>
    <n v="1.2017748770942127"/>
    <x v="0"/>
    <x v="121"/>
  </r>
  <r>
    <x v="1234"/>
    <x v="1234"/>
    <x v="2"/>
    <x v="4"/>
    <x v="2"/>
    <s v="California"/>
    <n v="50981.63"/>
    <x v="1"/>
    <x v="0"/>
    <b v="1"/>
    <x v="0"/>
    <n v="19284.939999999999"/>
    <n v="70266.569999999992"/>
    <n v="0.37827233064144866"/>
    <n v="0.90235273252982018"/>
    <x v="1"/>
    <x v="178"/>
  </r>
  <r>
    <x v="1235"/>
    <x v="1235"/>
    <x v="2"/>
    <x v="4"/>
    <x v="0"/>
    <s v="New York"/>
    <n v="63195.58"/>
    <x v="1"/>
    <x v="0"/>
    <b v="0"/>
    <x v="1"/>
    <n v="0"/>
    <n v="63195.58"/>
    <n v="0"/>
    <n v="1.1185343484860499"/>
    <x v="0"/>
    <x v="501"/>
  </r>
  <r>
    <x v="1236"/>
    <x v="1236"/>
    <x v="2"/>
    <x v="4"/>
    <x v="2"/>
    <s v="California"/>
    <n v="63388.5"/>
    <x v="1"/>
    <x v="2"/>
    <b v="0"/>
    <x v="1"/>
    <n v="0"/>
    <n v="63388.5"/>
    <n v="0"/>
    <n v="1.1219489487873673"/>
    <x v="0"/>
    <x v="862"/>
  </r>
  <r>
    <x v="1237"/>
    <x v="1237"/>
    <x v="2"/>
    <x v="4"/>
    <x v="5"/>
    <s v="California"/>
    <n v="52232.06"/>
    <x v="0"/>
    <x v="0"/>
    <b v="0"/>
    <x v="1"/>
    <n v="0"/>
    <n v="52232.06"/>
    <n v="0"/>
    <n v="0.92448480102855723"/>
    <x v="1"/>
    <x v="863"/>
  </r>
  <r>
    <x v="1238"/>
    <x v="1238"/>
    <x v="2"/>
    <x v="4"/>
    <x v="5"/>
    <s v="California"/>
    <n v="57844.92"/>
    <x v="1"/>
    <x v="1"/>
    <b v="0"/>
    <x v="1"/>
    <n v="0"/>
    <n v="57844.92"/>
    <n v="0"/>
    <n v="1.0238299878793371"/>
    <x v="1"/>
    <x v="270"/>
  </r>
  <r>
    <x v="1239"/>
    <x v="1239"/>
    <x v="2"/>
    <x v="4"/>
    <x v="2"/>
    <s v="California"/>
    <n v="63141.98"/>
    <x v="0"/>
    <x v="3"/>
    <b v="1"/>
    <x v="0"/>
    <n v="17914.189999999999"/>
    <n v="81056.17"/>
    <n v="0.28371283257192753"/>
    <n v="1.1175856517405047"/>
    <x v="0"/>
    <x v="496"/>
  </r>
  <r>
    <x v="1240"/>
    <x v="1240"/>
    <x v="2"/>
    <x v="4"/>
    <x v="7"/>
    <s v="California"/>
    <n v="53104.36"/>
    <x v="0"/>
    <x v="1"/>
    <b v="0"/>
    <x v="1"/>
    <n v="0"/>
    <n v="53104.36"/>
    <n v="0"/>
    <n v="0.93992413257966223"/>
    <x v="1"/>
    <x v="334"/>
  </r>
  <r>
    <x v="1241"/>
    <x v="1241"/>
    <x v="2"/>
    <x v="4"/>
    <x v="2"/>
    <s v="California"/>
    <n v="53982.1"/>
    <x v="0"/>
    <x v="0"/>
    <b v="1"/>
    <x v="0"/>
    <n v="6136.62"/>
    <n v="60118.720000000001"/>
    <n v="0.11367879352600214"/>
    <n v="0.95545974977061365"/>
    <x v="1"/>
    <x v="297"/>
  </r>
  <r>
    <x v="1242"/>
    <x v="1242"/>
    <x v="2"/>
    <x v="4"/>
    <x v="2"/>
    <s v="California"/>
    <n v="52091.6"/>
    <x v="0"/>
    <x v="0"/>
    <b v="0"/>
    <x v="1"/>
    <n v="0"/>
    <n v="52091.6"/>
    <n v="0"/>
    <n v="0.92199871996737615"/>
    <x v="1"/>
    <x v="864"/>
  </r>
  <r>
    <x v="1243"/>
    <x v="1243"/>
    <x v="2"/>
    <x v="4"/>
    <x v="2"/>
    <s v="California"/>
    <n v="49926.22"/>
    <x v="0"/>
    <x v="3"/>
    <b v="0"/>
    <x v="1"/>
    <n v="0"/>
    <n v="49926.22"/>
    <n v="0"/>
    <n v="0.88367243342131208"/>
    <x v="2"/>
    <x v="865"/>
  </r>
  <r>
    <x v="1244"/>
    <x v="1244"/>
    <x v="2"/>
    <x v="4"/>
    <x v="7"/>
    <s v="California"/>
    <n v="51753.61"/>
    <x v="1"/>
    <x v="0"/>
    <b v="0"/>
    <x v="1"/>
    <n v="0"/>
    <n v="51753.61"/>
    <n v="0"/>
    <n v="0.91601644360493439"/>
    <x v="1"/>
    <x v="866"/>
  </r>
  <r>
    <x v="1245"/>
    <x v="1245"/>
    <x v="2"/>
    <x v="4"/>
    <x v="2"/>
    <s v="California"/>
    <n v="48880.3"/>
    <x v="1"/>
    <x v="0"/>
    <b v="0"/>
    <x v="1"/>
    <n v="0"/>
    <n v="48880.3"/>
    <n v="0"/>
    <n v="0.86516010319555059"/>
    <x v="2"/>
    <x v="867"/>
  </r>
  <r>
    <x v="1246"/>
    <x v="1246"/>
    <x v="2"/>
    <x v="4"/>
    <x v="2"/>
    <s v="California"/>
    <n v="55170.42"/>
    <x v="0"/>
    <x v="1"/>
    <b v="1"/>
    <x v="0"/>
    <n v="16632.439999999999"/>
    <n v="71802.86"/>
    <n v="0.30147386951195948"/>
    <n v="0.97649249821588369"/>
    <x v="1"/>
    <x v="868"/>
  </r>
  <r>
    <x v="1247"/>
    <x v="1247"/>
    <x v="2"/>
    <x v="4"/>
    <x v="2"/>
    <s v="California"/>
    <n v="51150.13"/>
    <x v="0"/>
    <x v="1"/>
    <b v="0"/>
    <x v="1"/>
    <n v="0"/>
    <n v="51150.13"/>
    <n v="0"/>
    <n v="0.90533510942579776"/>
    <x v="1"/>
    <x v="331"/>
  </r>
  <r>
    <x v="1248"/>
    <x v="1248"/>
    <x v="2"/>
    <x v="4"/>
    <x v="2"/>
    <s v="California"/>
    <n v="56168.93"/>
    <x v="0"/>
    <x v="0"/>
    <b v="1"/>
    <x v="0"/>
    <n v="10848.15"/>
    <n v="67017.08"/>
    <n v="0.19313435381446645"/>
    <n v="0.99416569201055749"/>
    <x v="1"/>
    <x v="141"/>
  </r>
  <r>
    <x v="1249"/>
    <x v="1249"/>
    <x v="2"/>
    <x v="4"/>
    <x v="8"/>
    <s v="Texas"/>
    <n v="47220.52"/>
    <x v="0"/>
    <x v="0"/>
    <b v="0"/>
    <x v="1"/>
    <n v="0"/>
    <n v="47220.52"/>
    <n v="0"/>
    <n v="0.83578271729403364"/>
    <x v="2"/>
    <x v="604"/>
  </r>
  <r>
    <x v="1250"/>
    <x v="1250"/>
    <x v="2"/>
    <x v="4"/>
    <x v="6"/>
    <s v="Washington"/>
    <n v="56654.400000000001"/>
    <x v="1"/>
    <x v="0"/>
    <b v="1"/>
    <x v="0"/>
    <n v="9774.32"/>
    <n v="66428.72"/>
    <n v="0.17252534666327768"/>
    <n v="1.002758300388541"/>
    <x v="1"/>
    <x v="869"/>
  </r>
  <r>
    <x v="1251"/>
    <x v="1251"/>
    <x v="2"/>
    <x v="4"/>
    <x v="2"/>
    <s v="California"/>
    <n v="59167.64"/>
    <x v="0"/>
    <x v="3"/>
    <b v="1"/>
    <x v="0"/>
    <n v="6974.25"/>
    <n v="66141.89"/>
    <n v="0.11787270879825526"/>
    <n v="1.0472415580149299"/>
    <x v="1"/>
    <x v="870"/>
  </r>
  <r>
    <x v="1252"/>
    <x v="1252"/>
    <x v="2"/>
    <x v="4"/>
    <x v="8"/>
    <s v="Texas"/>
    <n v="45031.32"/>
    <x v="1"/>
    <x v="1"/>
    <b v="0"/>
    <x v="1"/>
    <n v="0"/>
    <n v="45031.32"/>
    <n v="0"/>
    <n v="0.79703482708231854"/>
    <x v="2"/>
    <x v="579"/>
  </r>
  <r>
    <x v="1253"/>
    <x v="1253"/>
    <x v="2"/>
    <x v="4"/>
    <x v="2"/>
    <s v="California"/>
    <n v="56870.28"/>
    <x v="0"/>
    <x v="0"/>
    <b v="0"/>
    <x v="1"/>
    <n v="0"/>
    <n v="56870.28"/>
    <n v="0"/>
    <n v="1.0065792827286217"/>
    <x v="1"/>
    <x v="871"/>
  </r>
  <r>
    <x v="1254"/>
    <x v="1254"/>
    <x v="2"/>
    <x v="4"/>
    <x v="7"/>
    <s v="California"/>
    <n v="61138.34"/>
    <x v="2"/>
    <x v="0"/>
    <b v="1"/>
    <x v="0"/>
    <n v="12038.4"/>
    <n v="73176.739999999991"/>
    <n v="0.19690426661894975"/>
    <n v="1.0821220930232558"/>
    <x v="1"/>
    <x v="872"/>
  </r>
  <r>
    <x v="1255"/>
    <x v="1255"/>
    <x v="2"/>
    <x v="4"/>
    <x v="0"/>
    <s v="New York"/>
    <n v="48951.79"/>
    <x v="0"/>
    <x v="1"/>
    <b v="0"/>
    <x v="1"/>
    <n v="0"/>
    <n v="48951.79"/>
    <n v="0"/>
    <n v="0.86642544517948783"/>
    <x v="2"/>
    <x v="873"/>
  </r>
  <r>
    <x v="1256"/>
    <x v="1256"/>
    <x v="2"/>
    <x v="4"/>
    <x v="8"/>
    <s v="Texas"/>
    <n v="63362.86"/>
    <x v="1"/>
    <x v="0"/>
    <b v="0"/>
    <x v="1"/>
    <n v="0"/>
    <n v="63362.86"/>
    <n v="0"/>
    <n v="1.1214951319113267"/>
    <x v="0"/>
    <x v="874"/>
  </r>
  <r>
    <x v="1257"/>
    <x v="1257"/>
    <x v="2"/>
    <x v="4"/>
    <x v="2"/>
    <s v="California"/>
    <n v="57095.1"/>
    <x v="0"/>
    <x v="0"/>
    <b v="0"/>
    <x v="1"/>
    <n v="0"/>
    <n v="57095.1"/>
    <n v="0"/>
    <n v="1.0105584991900678"/>
    <x v="1"/>
    <x v="875"/>
  </r>
  <r>
    <x v="1258"/>
    <x v="1258"/>
    <x v="2"/>
    <x v="4"/>
    <x v="2"/>
    <s v="California"/>
    <n v="51474.94"/>
    <x v="1"/>
    <x v="4"/>
    <b v="1"/>
    <x v="0"/>
    <n v="14867.89"/>
    <n v="66342.83"/>
    <n v="0.28883744206404122"/>
    <n v="0.91108410550640595"/>
    <x v="1"/>
    <x v="876"/>
  </r>
  <r>
    <x v="1259"/>
    <x v="1259"/>
    <x v="2"/>
    <x v="4"/>
    <x v="0"/>
    <s v="New York"/>
    <n v="54721.15"/>
    <x v="0"/>
    <x v="0"/>
    <b v="0"/>
    <x v="1"/>
    <n v="0"/>
    <n v="54721.15"/>
    <n v="0"/>
    <n v="0.9685406141324665"/>
    <x v="1"/>
    <x v="296"/>
  </r>
  <r>
    <x v="1260"/>
    <x v="1260"/>
    <x v="2"/>
    <x v="4"/>
    <x v="4"/>
    <s v="California"/>
    <n v="57791.63"/>
    <x v="0"/>
    <x v="2"/>
    <b v="0"/>
    <x v="1"/>
    <n v="0"/>
    <n v="57791.63"/>
    <n v="0"/>
    <n v="1.0228867779992976"/>
    <x v="1"/>
    <x v="373"/>
  </r>
  <r>
    <x v="1261"/>
    <x v="1261"/>
    <x v="2"/>
    <x v="4"/>
    <x v="0"/>
    <s v="New York"/>
    <n v="55380.03"/>
    <x v="1"/>
    <x v="0"/>
    <b v="0"/>
    <x v="1"/>
    <n v="0"/>
    <n v="55380.03"/>
    <n v="0"/>
    <n v="0.98020250427621525"/>
    <x v="1"/>
    <x v="311"/>
  </r>
  <r>
    <x v="1262"/>
    <x v="1262"/>
    <x v="2"/>
    <x v="4"/>
    <x v="0"/>
    <s v="New York"/>
    <n v="57693.78"/>
    <x v="1"/>
    <x v="0"/>
    <b v="0"/>
    <x v="1"/>
    <n v="0"/>
    <n v="57693.78"/>
    <n v="0"/>
    <n v="1.021154875451693"/>
    <x v="1"/>
    <x v="877"/>
  </r>
  <r>
    <x v="1263"/>
    <x v="1263"/>
    <x v="2"/>
    <x v="4"/>
    <x v="2"/>
    <s v="California"/>
    <n v="50396.63"/>
    <x v="1"/>
    <x v="3"/>
    <b v="0"/>
    <x v="1"/>
    <n v="0"/>
    <n v="50396.63"/>
    <n v="0"/>
    <n v="0.89199848633310297"/>
    <x v="2"/>
    <x v="878"/>
  </r>
  <r>
    <x v="1264"/>
    <x v="1264"/>
    <x v="2"/>
    <x v="4"/>
    <x v="1"/>
    <s v="Colorado"/>
    <n v="55846.8"/>
    <x v="1"/>
    <x v="0"/>
    <b v="0"/>
    <x v="1"/>
    <n v="0"/>
    <n v="55846.8"/>
    <n v="0"/>
    <n v="0.98846413076722672"/>
    <x v="1"/>
    <x v="879"/>
  </r>
  <r>
    <x v="1265"/>
    <x v="1265"/>
    <x v="2"/>
    <x v="4"/>
    <x v="0"/>
    <s v="New York"/>
    <n v="47931.43"/>
    <x v="1"/>
    <x v="4"/>
    <b v="0"/>
    <x v="1"/>
    <n v="0"/>
    <n v="47931.43"/>
    <n v="0"/>
    <n v="0.84836551586447517"/>
    <x v="2"/>
    <x v="880"/>
  </r>
  <r>
    <x v="1266"/>
    <x v="1266"/>
    <x v="2"/>
    <x v="4"/>
    <x v="2"/>
    <s v="California"/>
    <n v="54443.87"/>
    <x v="0"/>
    <x v="0"/>
    <b v="1"/>
    <x v="0"/>
    <n v="8807.73"/>
    <n v="63251.600000000006"/>
    <n v="0.16177633955852144"/>
    <n v="0.96363287843088397"/>
    <x v="1"/>
    <x v="367"/>
  </r>
  <r>
    <x v="1267"/>
    <x v="1267"/>
    <x v="2"/>
    <x v="4"/>
    <x v="7"/>
    <s v="California"/>
    <n v="50480.46"/>
    <x v="0"/>
    <x v="0"/>
    <b v="1"/>
    <x v="0"/>
    <n v="12955.16"/>
    <n v="63435.619999999995"/>
    <n v="0.25663712256187837"/>
    <n v="0.89348224096330953"/>
    <x v="2"/>
    <x v="881"/>
  </r>
  <r>
    <x v="1268"/>
    <x v="1268"/>
    <x v="2"/>
    <x v="4"/>
    <x v="2"/>
    <s v="California"/>
    <n v="51322.35"/>
    <x v="0"/>
    <x v="0"/>
    <b v="0"/>
    <x v="1"/>
    <n v="0"/>
    <n v="51322.35"/>
    <n v="0"/>
    <n v="0.90838332870784677"/>
    <x v="1"/>
    <x v="882"/>
  </r>
  <r>
    <x v="1269"/>
    <x v="1269"/>
    <x v="2"/>
    <x v="4"/>
    <x v="2"/>
    <s v="California"/>
    <n v="61180.47"/>
    <x v="1"/>
    <x v="0"/>
    <b v="1"/>
    <x v="0"/>
    <n v="14286.95"/>
    <n v="75467.42"/>
    <n v="0.2335214162297217"/>
    <n v="1.0828677757450811"/>
    <x v="1"/>
    <x v="872"/>
  </r>
  <r>
    <x v="1270"/>
    <x v="1270"/>
    <x v="2"/>
    <x v="4"/>
    <x v="5"/>
    <s v="California"/>
    <n v="60456.55"/>
    <x v="0"/>
    <x v="0"/>
    <b v="0"/>
    <x v="1"/>
    <n v="0"/>
    <n v="60456.55"/>
    <n v="0"/>
    <n v="1.070054705819051"/>
    <x v="1"/>
    <x v="883"/>
  </r>
  <r>
    <x v="1271"/>
    <x v="1271"/>
    <x v="2"/>
    <x v="4"/>
    <x v="2"/>
    <s v="California"/>
    <n v="58045.69"/>
    <x v="0"/>
    <x v="0"/>
    <b v="0"/>
    <x v="1"/>
    <n v="0"/>
    <n v="58045.69"/>
    <n v="0"/>
    <n v="1.0273835297749183"/>
    <x v="1"/>
    <x v="884"/>
  </r>
  <r>
    <x v="1272"/>
    <x v="1272"/>
    <x v="2"/>
    <x v="4"/>
    <x v="2"/>
    <s v="California"/>
    <n v="49538.44"/>
    <x v="1"/>
    <x v="0"/>
    <b v="1"/>
    <x v="0"/>
    <n v="14511.31"/>
    <n v="64049.75"/>
    <n v="0.29293029816845262"/>
    <n v="0.8768088956603497"/>
    <x v="2"/>
    <x v="567"/>
  </r>
  <r>
    <x v="1273"/>
    <x v="1273"/>
    <x v="2"/>
    <x v="4"/>
    <x v="7"/>
    <s v="California"/>
    <n v="53417.96"/>
    <x v="1"/>
    <x v="0"/>
    <b v="0"/>
    <x v="1"/>
    <n v="0"/>
    <n v="53417.96"/>
    <n v="0"/>
    <n v="0.94547471652374859"/>
    <x v="1"/>
    <x v="238"/>
  </r>
  <r>
    <x v="1274"/>
    <x v="1274"/>
    <x v="2"/>
    <x v="4"/>
    <x v="0"/>
    <s v="New York"/>
    <n v="61065.49"/>
    <x v="0"/>
    <x v="2"/>
    <b v="0"/>
    <x v="1"/>
    <n v="0"/>
    <n v="61065.49"/>
    <n v="0"/>
    <n v="1.080832679629357"/>
    <x v="1"/>
    <x v="885"/>
  </r>
  <r>
    <x v="1275"/>
    <x v="1275"/>
    <x v="2"/>
    <x v="4"/>
    <x v="0"/>
    <s v="New York"/>
    <n v="55708.58"/>
    <x v="0"/>
    <x v="2"/>
    <b v="0"/>
    <x v="1"/>
    <n v="0"/>
    <n v="55708.58"/>
    <n v="0"/>
    <n v="0.98601769673421769"/>
    <x v="1"/>
    <x v="886"/>
  </r>
  <r>
    <x v="1276"/>
    <x v="1276"/>
    <x v="2"/>
    <x v="4"/>
    <x v="2"/>
    <s v="California"/>
    <n v="66596.649999999994"/>
    <x v="0"/>
    <x v="2"/>
    <b v="0"/>
    <x v="1"/>
    <n v="0"/>
    <n v="66596.649999999994"/>
    <n v="0"/>
    <n v="1.1787318119258261"/>
    <x v="0"/>
    <x v="84"/>
  </r>
  <r>
    <x v="1277"/>
    <x v="1277"/>
    <x v="2"/>
    <x v="4"/>
    <x v="3"/>
    <s v="Illinois"/>
    <n v="56966.59"/>
    <x v="0"/>
    <x v="0"/>
    <b v="0"/>
    <x v="1"/>
    <n v="0"/>
    <n v="56966.59"/>
    <n v="0"/>
    <n v="1.0082839279443583"/>
    <x v="1"/>
    <x v="887"/>
  </r>
  <r>
    <x v="1278"/>
    <x v="1278"/>
    <x v="2"/>
    <x v="4"/>
    <x v="0"/>
    <s v="New York"/>
    <n v="55960.25"/>
    <x v="0"/>
    <x v="0"/>
    <b v="0"/>
    <x v="1"/>
    <n v="0"/>
    <n v="55960.25"/>
    <n v="0"/>
    <n v="0.99047214654674387"/>
    <x v="1"/>
    <x v="351"/>
  </r>
  <r>
    <x v="1279"/>
    <x v="1279"/>
    <x v="2"/>
    <x v="4"/>
    <x v="0"/>
    <s v="New York"/>
    <n v="53454.42"/>
    <x v="1"/>
    <x v="2"/>
    <b v="0"/>
    <x v="1"/>
    <n v="0"/>
    <n v="53454.42"/>
    <n v="0"/>
    <n v="0.9461200427055132"/>
    <x v="1"/>
    <x v="888"/>
  </r>
  <r>
    <x v="1280"/>
    <x v="1280"/>
    <x v="2"/>
    <x v="4"/>
    <x v="0"/>
    <s v="New York"/>
    <n v="55667.7"/>
    <x v="1"/>
    <x v="0"/>
    <b v="0"/>
    <x v="1"/>
    <n v="0"/>
    <n v="55667.7"/>
    <n v="0"/>
    <n v="0.98529413847007785"/>
    <x v="1"/>
    <x v="889"/>
  </r>
  <r>
    <x v="1281"/>
    <x v="1281"/>
    <x v="2"/>
    <x v="4"/>
    <x v="5"/>
    <s v="California"/>
    <n v="54237.65"/>
    <x v="1"/>
    <x v="0"/>
    <b v="1"/>
    <x v="0"/>
    <n v="1987.36"/>
    <n v="56225.01"/>
    <n v="3.6641705531120908E-2"/>
    <n v="0.95998287389979509"/>
    <x v="1"/>
    <x v="890"/>
  </r>
  <r>
    <x v="1282"/>
    <x v="1282"/>
    <x v="2"/>
    <x v="4"/>
    <x v="0"/>
    <s v="New York"/>
    <n v="58540.54"/>
    <x v="0"/>
    <x v="3"/>
    <b v="1"/>
    <x v="0"/>
    <n v="17335.21"/>
    <n v="75875.75"/>
    <n v="0.29612316524582794"/>
    <n v="1.036142160083372"/>
    <x v="1"/>
    <x v="802"/>
  </r>
  <r>
    <x v="1283"/>
    <x v="1283"/>
    <x v="2"/>
    <x v="4"/>
    <x v="0"/>
    <s v="New York"/>
    <n v="59783.51"/>
    <x v="1"/>
    <x v="3"/>
    <b v="0"/>
    <x v="1"/>
    <n v="0"/>
    <n v="59783.51"/>
    <n v="0"/>
    <n v="1.0581421898186432"/>
    <x v="1"/>
    <x v="891"/>
  </r>
  <r>
    <x v="1284"/>
    <x v="1284"/>
    <x v="2"/>
    <x v="4"/>
    <x v="0"/>
    <s v="New York"/>
    <n v="51070.05"/>
    <x v="0"/>
    <x v="0"/>
    <b v="1"/>
    <x v="0"/>
    <n v="9706.81"/>
    <n v="60776.86"/>
    <n v="0.19006854310892585"/>
    <n v="0.90391772816864724"/>
    <x v="1"/>
    <x v="321"/>
  </r>
  <r>
    <x v="1285"/>
    <x v="1285"/>
    <x v="2"/>
    <x v="4"/>
    <x v="2"/>
    <s v="California"/>
    <n v="48343.839999999997"/>
    <x v="0"/>
    <x v="0"/>
    <b v="1"/>
    <x v="0"/>
    <n v="5985.91"/>
    <n v="54329.75"/>
    <n v="0.12381949799602184"/>
    <n v="0.85566499393966855"/>
    <x v="2"/>
    <x v="584"/>
  </r>
  <r>
    <x v="1286"/>
    <x v="1286"/>
    <x v="2"/>
    <x v="4"/>
    <x v="6"/>
    <s v="Washington"/>
    <n v="45818.97"/>
    <x v="1"/>
    <x v="3"/>
    <b v="0"/>
    <x v="1"/>
    <n v="0"/>
    <n v="45818.97"/>
    <n v="0"/>
    <n v="0.81097589035897555"/>
    <x v="2"/>
    <x v="603"/>
  </r>
  <r>
    <x v="1287"/>
    <x v="1287"/>
    <x v="2"/>
    <x v="4"/>
    <x v="3"/>
    <s v="Illinois"/>
    <n v="57539.96"/>
    <x v="0"/>
    <x v="0"/>
    <b v="1"/>
    <x v="0"/>
    <n v="5593.53"/>
    <n v="63133.49"/>
    <n v="9.7211225033872112E-2"/>
    <n v="1.0184323281867715"/>
    <x v="1"/>
    <x v="892"/>
  </r>
  <r>
    <x v="1288"/>
    <x v="1288"/>
    <x v="2"/>
    <x v="4"/>
    <x v="0"/>
    <s v="New York"/>
    <n v="49483.17"/>
    <x v="0"/>
    <x v="3"/>
    <b v="0"/>
    <x v="1"/>
    <n v="0"/>
    <n v="49483.17"/>
    <n v="0"/>
    <n v="0.87583064063933669"/>
    <x v="2"/>
    <x v="826"/>
  </r>
  <r>
    <x v="1289"/>
    <x v="1289"/>
    <x v="2"/>
    <x v="4"/>
    <x v="0"/>
    <s v="New York"/>
    <n v="44235.55"/>
    <x v="1"/>
    <x v="3"/>
    <b v="0"/>
    <x v="1"/>
    <n v="0"/>
    <n v="44235.55"/>
    <n v="0"/>
    <n v="0.78295004332853801"/>
    <x v="2"/>
    <x v="541"/>
  </r>
  <r>
    <x v="1290"/>
    <x v="1290"/>
    <x v="2"/>
    <x v="4"/>
    <x v="0"/>
    <s v="New York"/>
    <n v="56942.89"/>
    <x v="0"/>
    <x v="3"/>
    <b v="0"/>
    <x v="1"/>
    <n v="0"/>
    <n v="56942.89"/>
    <n v="0"/>
    <n v="1.007864448226645"/>
    <x v="1"/>
    <x v="504"/>
  </r>
  <r>
    <x v="1291"/>
    <x v="1291"/>
    <x v="2"/>
    <x v="4"/>
    <x v="1"/>
    <s v="Colorado"/>
    <n v="67465"/>
    <x v="1"/>
    <x v="0"/>
    <b v="0"/>
    <x v="1"/>
    <n v="0"/>
    <n v="67465"/>
    <n v="0"/>
    <n v="1.1941012301906455"/>
    <x v="0"/>
    <x v="787"/>
  </r>
  <r>
    <x v="1292"/>
    <x v="1292"/>
    <x v="2"/>
    <x v="4"/>
    <x v="8"/>
    <s v="Texas"/>
    <n v="54969.65"/>
    <x v="0"/>
    <x v="0"/>
    <b v="1"/>
    <x v="0"/>
    <n v="10177.27"/>
    <n v="65146.92"/>
    <n v="0.18514343824273941"/>
    <n v="0.97293895632030269"/>
    <x v="1"/>
    <x v="273"/>
  </r>
  <r>
    <x v="1293"/>
    <x v="1293"/>
    <x v="2"/>
    <x v="4"/>
    <x v="5"/>
    <s v="California"/>
    <n v="59192.45"/>
    <x v="1"/>
    <x v="2"/>
    <b v="0"/>
    <x v="1"/>
    <n v="0"/>
    <n v="59192.45"/>
    <n v="0"/>
    <n v="1.0476806842510675"/>
    <x v="1"/>
    <x v="870"/>
  </r>
  <r>
    <x v="1294"/>
    <x v="1294"/>
    <x v="2"/>
    <x v="4"/>
    <x v="0"/>
    <s v="New York"/>
    <n v="55409.15"/>
    <x v="0"/>
    <x v="2"/>
    <b v="0"/>
    <x v="1"/>
    <n v="0"/>
    <n v="55409.15"/>
    <n v="0"/>
    <n v="0.98071791564245181"/>
    <x v="1"/>
    <x v="152"/>
  </r>
  <r>
    <x v="1295"/>
    <x v="1295"/>
    <x v="2"/>
    <x v="4"/>
    <x v="0"/>
    <s v="New York"/>
    <n v="54505.55"/>
    <x v="0"/>
    <x v="3"/>
    <b v="0"/>
    <x v="1"/>
    <n v="0"/>
    <n v="54505.55"/>
    <n v="0"/>
    <n v="0.96472458767090707"/>
    <x v="1"/>
    <x v="893"/>
  </r>
  <r>
    <x v="1296"/>
    <x v="1296"/>
    <x v="2"/>
    <x v="4"/>
    <x v="0"/>
    <s v="New York"/>
    <n v="59595.38"/>
    <x v="1"/>
    <x v="0"/>
    <b v="0"/>
    <x v="1"/>
    <n v="0"/>
    <n v="59595.38"/>
    <n v="0"/>
    <n v="1.0548123704391759"/>
    <x v="1"/>
    <x v="894"/>
  </r>
  <r>
    <x v="1297"/>
    <x v="1297"/>
    <x v="2"/>
    <x v="4"/>
    <x v="0"/>
    <s v="New York"/>
    <n v="53548.63"/>
    <x v="0"/>
    <x v="0"/>
    <b v="1"/>
    <x v="0"/>
    <n v="17849.8"/>
    <n v="71398.429999999993"/>
    <n v="0.33333812648428168"/>
    <n v="0.94778751883233836"/>
    <x v="1"/>
    <x v="240"/>
  </r>
  <r>
    <x v="1298"/>
    <x v="1298"/>
    <x v="2"/>
    <x v="4"/>
    <x v="0"/>
    <s v="New York"/>
    <n v="56336.959999999999"/>
    <x v="0"/>
    <x v="1"/>
    <b v="0"/>
    <x v="1"/>
    <n v="0"/>
    <n v="56336.959999999999"/>
    <n v="0"/>
    <n v="0.99713975011044531"/>
    <x v="1"/>
    <x v="895"/>
  </r>
  <r>
    <x v="1299"/>
    <x v="1299"/>
    <x v="2"/>
    <x v="4"/>
    <x v="0"/>
    <s v="New York"/>
    <n v="56608.49"/>
    <x v="0"/>
    <x v="3"/>
    <b v="1"/>
    <x v="0"/>
    <n v="8188.6"/>
    <n v="64797.09"/>
    <n v="0.14465321367872558"/>
    <n v="1.0019457133066754"/>
    <x v="1"/>
    <x v="340"/>
  </r>
  <r>
    <x v="1300"/>
    <x v="1300"/>
    <x v="2"/>
    <x v="4"/>
    <x v="4"/>
    <s v="California"/>
    <n v="51659.55"/>
    <x v="0"/>
    <x v="1"/>
    <b v="0"/>
    <x v="1"/>
    <n v="0"/>
    <n v="51659.55"/>
    <n v="0"/>
    <n v="0.91435162241303147"/>
    <x v="1"/>
    <x v="847"/>
  </r>
  <r>
    <x v="1301"/>
    <x v="1301"/>
    <x v="2"/>
    <x v="4"/>
    <x v="7"/>
    <s v="California"/>
    <n v="59960.21"/>
    <x v="0"/>
    <x v="3"/>
    <b v="0"/>
    <x v="1"/>
    <n v="0"/>
    <n v="59960.21"/>
    <n v="0"/>
    <n v="1.0612697031570362"/>
    <x v="1"/>
    <x v="364"/>
  </r>
  <r>
    <x v="1302"/>
    <x v="1302"/>
    <x v="2"/>
    <x v="4"/>
    <x v="4"/>
    <s v="California"/>
    <n v="54125.2"/>
    <x v="0"/>
    <x v="0"/>
    <b v="1"/>
    <x v="0"/>
    <n v="15244.79"/>
    <n v="69369.989999999991"/>
    <n v="0.28165789687613169"/>
    <n v="0.95799255768642599"/>
    <x v="1"/>
    <x v="805"/>
  </r>
  <r>
    <x v="1303"/>
    <x v="1303"/>
    <x v="2"/>
    <x v="4"/>
    <x v="0"/>
    <s v="New York"/>
    <n v="51221.27"/>
    <x v="1"/>
    <x v="2"/>
    <b v="1"/>
    <x v="0"/>
    <n v="2839.56"/>
    <n v="54060.829999999994"/>
    <n v="5.5437126022060759E-2"/>
    <n v="0.9065942565615831"/>
    <x v="1"/>
    <x v="896"/>
  </r>
  <r>
    <x v="1304"/>
    <x v="1304"/>
    <x v="2"/>
    <x v="4"/>
    <x v="0"/>
    <s v="New York"/>
    <n v="57682.55"/>
    <x v="0"/>
    <x v="1"/>
    <b v="1"/>
    <x v="0"/>
    <n v="10045.08"/>
    <n v="67727.63"/>
    <n v="0.17414417358455891"/>
    <n v="1.0209561093238484"/>
    <x v="1"/>
    <x v="897"/>
  </r>
  <r>
    <x v="1305"/>
    <x v="1305"/>
    <x v="2"/>
    <x v="4"/>
    <x v="0"/>
    <s v="New York"/>
    <n v="50507.66"/>
    <x v="1"/>
    <x v="0"/>
    <b v="0"/>
    <x v="1"/>
    <n v="0"/>
    <n v="50507.66"/>
    <n v="0"/>
    <n v="0.89396366916254155"/>
    <x v="2"/>
    <x v="881"/>
  </r>
  <r>
    <x v="1306"/>
    <x v="1306"/>
    <x v="2"/>
    <x v="4"/>
    <x v="2"/>
    <s v="California"/>
    <n v="55140.91"/>
    <x v="0"/>
    <x v="2"/>
    <b v="0"/>
    <x v="1"/>
    <n v="0"/>
    <n v="55140.91"/>
    <n v="0"/>
    <n v="0.97597018401884938"/>
    <x v="1"/>
    <x v="153"/>
  </r>
  <r>
    <x v="1307"/>
    <x v="1307"/>
    <x v="2"/>
    <x v="4"/>
    <x v="5"/>
    <s v="California"/>
    <n v="54954.41"/>
    <x v="0"/>
    <x v="0"/>
    <b v="1"/>
    <x v="0"/>
    <n v="19842.04"/>
    <n v="74796.450000000012"/>
    <n v="0.36106365258038436"/>
    <n v="0.97266921493220371"/>
    <x v="1"/>
    <x v="898"/>
  </r>
  <r>
    <x v="1308"/>
    <x v="1308"/>
    <x v="2"/>
    <x v="4"/>
    <x v="0"/>
    <s v="New York"/>
    <n v="60429.48"/>
    <x v="1"/>
    <x v="0"/>
    <b v="0"/>
    <x v="1"/>
    <n v="0"/>
    <n v="60429.48"/>
    <n v="0"/>
    <n v="1.0695755785634184"/>
    <x v="1"/>
    <x v="899"/>
  </r>
  <r>
    <x v="1309"/>
    <x v="1309"/>
    <x v="2"/>
    <x v="4"/>
    <x v="0"/>
    <s v="New York"/>
    <n v="57373.49"/>
    <x v="0"/>
    <x v="2"/>
    <b v="1"/>
    <x v="0"/>
    <n v="15638.32"/>
    <n v="73011.81"/>
    <n v="0.27257048507943304"/>
    <n v="1.0154858814100749"/>
    <x v="1"/>
    <x v="900"/>
  </r>
  <r>
    <x v="1310"/>
    <x v="1310"/>
    <x v="2"/>
    <x v="4"/>
    <x v="0"/>
    <s v="New York"/>
    <n v="54874.87"/>
    <x v="2"/>
    <x v="0"/>
    <b v="0"/>
    <x v="1"/>
    <n v="0"/>
    <n v="54874.87"/>
    <n v="0"/>
    <n v="0.97126139144077306"/>
    <x v="1"/>
    <x v="901"/>
  </r>
  <r>
    <x v="1311"/>
    <x v="1311"/>
    <x v="2"/>
    <x v="4"/>
    <x v="0"/>
    <s v="New York"/>
    <n v="59088.83"/>
    <x v="0"/>
    <x v="0"/>
    <b v="1"/>
    <x v="0"/>
    <n v="5000.04"/>
    <n v="64088.87"/>
    <n v="8.4619038826796875E-2"/>
    <n v="1.0458466552067875"/>
    <x v="1"/>
    <x v="216"/>
  </r>
  <r>
    <x v="1312"/>
    <x v="1312"/>
    <x v="2"/>
    <x v="4"/>
    <x v="0"/>
    <s v="New York"/>
    <n v="61951.040000000001"/>
    <x v="1"/>
    <x v="0"/>
    <b v="0"/>
    <x v="1"/>
    <n v="0"/>
    <n v="61951.040000000001"/>
    <n v="0"/>
    <n v="1.0965065304319261"/>
    <x v="1"/>
    <x v="828"/>
  </r>
  <r>
    <x v="1313"/>
    <x v="1313"/>
    <x v="2"/>
    <x v="4"/>
    <x v="2"/>
    <s v="California"/>
    <n v="57789.05"/>
    <x v="1"/>
    <x v="0"/>
    <b v="0"/>
    <x v="1"/>
    <n v="0"/>
    <n v="57789.05"/>
    <n v="0"/>
    <n v="1.0228411131186352"/>
    <x v="1"/>
    <x v="902"/>
  </r>
  <r>
    <x v="1314"/>
    <x v="1314"/>
    <x v="2"/>
    <x v="4"/>
    <x v="0"/>
    <s v="New York"/>
    <n v="55051.76"/>
    <x v="1"/>
    <x v="0"/>
    <b v="0"/>
    <x v="1"/>
    <n v="0"/>
    <n v="55051.76"/>
    <n v="0"/>
    <n v="0.97439226769673426"/>
    <x v="1"/>
    <x v="903"/>
  </r>
  <r>
    <x v="1315"/>
    <x v="1315"/>
    <x v="2"/>
    <x v="4"/>
    <x v="4"/>
    <s v="California"/>
    <n v="48440.82"/>
    <x v="1"/>
    <x v="0"/>
    <b v="0"/>
    <x v="1"/>
    <n v="0"/>
    <n v="48440.82"/>
    <n v="0"/>
    <n v="0.8573814978647244"/>
    <x v="2"/>
    <x v="551"/>
  </r>
  <r>
    <x v="1316"/>
    <x v="1316"/>
    <x v="2"/>
    <x v="4"/>
    <x v="0"/>
    <s v="New York"/>
    <n v="49674.43"/>
    <x v="1"/>
    <x v="1"/>
    <b v="0"/>
    <x v="1"/>
    <n v="0"/>
    <n v="49674.43"/>
    <n v="0"/>
    <n v="0.87921585966084803"/>
    <x v="2"/>
    <x v="308"/>
  </r>
  <r>
    <x v="1317"/>
    <x v="1317"/>
    <x v="2"/>
    <x v="4"/>
    <x v="0"/>
    <s v="New York"/>
    <n v="53473.88"/>
    <x v="0"/>
    <x v="0"/>
    <b v="0"/>
    <x v="1"/>
    <n v="0"/>
    <n v="53473.88"/>
    <n v="0"/>
    <n v="0.94646447626275787"/>
    <x v="1"/>
    <x v="904"/>
  </r>
  <r>
    <x v="1318"/>
    <x v="1318"/>
    <x v="2"/>
    <x v="4"/>
    <x v="0"/>
    <s v="New York"/>
    <n v="51952.44"/>
    <x v="0"/>
    <x v="0"/>
    <b v="0"/>
    <x v="1"/>
    <n v="0"/>
    <n v="51952.44"/>
    <n v="0"/>
    <n v="0.91953564834218793"/>
    <x v="1"/>
    <x v="269"/>
  </r>
  <r>
    <x v="1319"/>
    <x v="1319"/>
    <x v="2"/>
    <x v="4"/>
    <x v="5"/>
    <s v="California"/>
    <n v="54065.14"/>
    <x v="1"/>
    <x v="0"/>
    <b v="0"/>
    <x v="1"/>
    <n v="0"/>
    <n v="54065.14"/>
    <n v="0"/>
    <n v="0.95692952174356305"/>
    <x v="1"/>
    <x v="229"/>
  </r>
  <r>
    <x v="1320"/>
    <x v="1320"/>
    <x v="2"/>
    <x v="4"/>
    <x v="1"/>
    <s v="Colorado"/>
    <n v="55283.25"/>
    <x v="0"/>
    <x v="2"/>
    <b v="0"/>
    <x v="1"/>
    <n v="0"/>
    <n v="55283.25"/>
    <n v="0"/>
    <n v="0.97848954026438906"/>
    <x v="1"/>
    <x v="846"/>
  </r>
  <r>
    <x v="1321"/>
    <x v="1321"/>
    <x v="2"/>
    <x v="4"/>
    <x v="5"/>
    <s v="California"/>
    <n v="57648.46"/>
    <x v="0"/>
    <x v="0"/>
    <b v="1"/>
    <x v="0"/>
    <n v="10527.39"/>
    <n v="68175.850000000006"/>
    <n v="0.18261355116858283"/>
    <n v="1.0203527311138549"/>
    <x v="1"/>
    <x v="897"/>
  </r>
  <r>
    <x v="1322"/>
    <x v="1322"/>
    <x v="2"/>
    <x v="4"/>
    <x v="7"/>
    <s v="California"/>
    <n v="54647.51"/>
    <x v="1"/>
    <x v="3"/>
    <b v="0"/>
    <x v="1"/>
    <n v="0"/>
    <n v="54647.51"/>
    <n v="0"/>
    <n v="0.96723721808131047"/>
    <x v="1"/>
    <x v="327"/>
  </r>
  <r>
    <x v="1323"/>
    <x v="1323"/>
    <x v="2"/>
    <x v="4"/>
    <x v="0"/>
    <s v="New York"/>
    <n v="57432.51"/>
    <x v="0"/>
    <x v="2"/>
    <b v="1"/>
    <x v="0"/>
    <n v="5438.87"/>
    <n v="62871.380000000005"/>
    <n v="9.4700196804910666E-2"/>
    <n v="1.0165305098041437"/>
    <x v="1"/>
    <x v="905"/>
  </r>
  <r>
    <x v="1324"/>
    <x v="1324"/>
    <x v="2"/>
    <x v="4"/>
    <x v="7"/>
    <s v="California"/>
    <n v="55322.37"/>
    <x v="1"/>
    <x v="3"/>
    <b v="0"/>
    <x v="1"/>
    <n v="0"/>
    <n v="55322.37"/>
    <n v="0"/>
    <n v="0.97918194729210806"/>
    <x v="1"/>
    <x v="328"/>
  </r>
  <r>
    <x v="1325"/>
    <x v="1325"/>
    <x v="2"/>
    <x v="4"/>
    <x v="0"/>
    <s v="New York"/>
    <n v="45122.67"/>
    <x v="1"/>
    <x v="0"/>
    <b v="0"/>
    <x v="1"/>
    <n v="0"/>
    <n v="45122.67"/>
    <n v="0"/>
    <n v="0.79865168244995977"/>
    <x v="2"/>
    <x v="589"/>
  </r>
  <r>
    <x v="1326"/>
    <x v="1326"/>
    <x v="2"/>
    <x v="4"/>
    <x v="5"/>
    <s v="California"/>
    <n v="50303.32"/>
    <x v="1"/>
    <x v="2"/>
    <b v="0"/>
    <x v="1"/>
    <n v="0"/>
    <n v="50303.32"/>
    <n v="0"/>
    <n v="0.89034693981581126"/>
    <x v="2"/>
    <x v="176"/>
  </r>
  <r>
    <x v="1327"/>
    <x v="1327"/>
    <x v="2"/>
    <x v="4"/>
    <x v="7"/>
    <s v="California"/>
    <n v="54279.56"/>
    <x v="1"/>
    <x v="0"/>
    <b v="1"/>
    <x v="0"/>
    <n v="8781.66"/>
    <n v="63061.22"/>
    <n v="0.16178576244906923"/>
    <n v="0.96072466271706747"/>
    <x v="1"/>
    <x v="294"/>
  </r>
  <r>
    <x v="1328"/>
    <x v="1328"/>
    <x v="2"/>
    <x v="4"/>
    <x v="6"/>
    <s v="Washington"/>
    <n v="48951.53"/>
    <x v="0"/>
    <x v="1"/>
    <b v="1"/>
    <x v="0"/>
    <n v="15821.6"/>
    <n v="64773.13"/>
    <n v="0.32320950948826321"/>
    <n v="0.86642084329228919"/>
    <x v="2"/>
    <x v="867"/>
  </r>
  <r>
    <x v="1329"/>
    <x v="1329"/>
    <x v="2"/>
    <x v="4"/>
    <x v="0"/>
    <s v="New York"/>
    <n v="57999.64"/>
    <x v="0"/>
    <x v="2"/>
    <b v="0"/>
    <x v="1"/>
    <n v="0"/>
    <n v="57999.64"/>
    <n v="0"/>
    <n v="1.026568464753792"/>
    <x v="1"/>
    <x v="884"/>
  </r>
  <r>
    <x v="1330"/>
    <x v="1330"/>
    <x v="2"/>
    <x v="4"/>
    <x v="0"/>
    <s v="New York"/>
    <n v="62653.75"/>
    <x v="0"/>
    <x v="0"/>
    <b v="0"/>
    <x v="1"/>
    <n v="0"/>
    <n v="62653.75"/>
    <n v="0"/>
    <n v="1.1089441925599519"/>
    <x v="0"/>
    <x v="906"/>
  </r>
  <r>
    <x v="1331"/>
    <x v="1331"/>
    <x v="2"/>
    <x v="4"/>
    <x v="0"/>
    <s v="New York"/>
    <n v="61093.81"/>
    <x v="0"/>
    <x v="0"/>
    <b v="0"/>
    <x v="1"/>
    <n v="0"/>
    <n v="61093.81"/>
    <n v="0"/>
    <n v="1.0813339313426749"/>
    <x v="1"/>
    <x v="907"/>
  </r>
  <r>
    <x v="1332"/>
    <x v="1332"/>
    <x v="2"/>
    <x v="4"/>
    <x v="5"/>
    <s v="California"/>
    <n v="53932.79"/>
    <x v="1"/>
    <x v="0"/>
    <b v="0"/>
    <x v="1"/>
    <n v="0"/>
    <n v="53932.79"/>
    <n v="0"/>
    <n v="0.95458698416384424"/>
    <x v="1"/>
    <x v="218"/>
  </r>
  <r>
    <x v="1333"/>
    <x v="1333"/>
    <x v="2"/>
    <x v="4"/>
    <x v="0"/>
    <s v="New York"/>
    <n v="62453.63"/>
    <x v="1"/>
    <x v="2"/>
    <b v="0"/>
    <x v="1"/>
    <n v="0"/>
    <n v="62453.63"/>
    <n v="0"/>
    <n v="1.1054021553823672"/>
    <x v="0"/>
    <x v="908"/>
  </r>
  <r>
    <x v="1334"/>
    <x v="1334"/>
    <x v="2"/>
    <x v="4"/>
    <x v="6"/>
    <s v="Washington"/>
    <n v="55743.34"/>
    <x v="0"/>
    <x v="0"/>
    <b v="0"/>
    <x v="1"/>
    <n v="0"/>
    <n v="55743.34"/>
    <n v="0"/>
    <n v="0.98663293365353022"/>
    <x v="1"/>
    <x v="531"/>
  </r>
  <r>
    <x v="1335"/>
    <x v="1335"/>
    <x v="2"/>
    <x v="4"/>
    <x v="0"/>
    <s v="New York"/>
    <n v="53314.57"/>
    <x v="0"/>
    <x v="0"/>
    <b v="1"/>
    <x v="0"/>
    <n v="15653.27"/>
    <n v="68967.839999999997"/>
    <n v="0.29360210539070275"/>
    <n v="0.94364475837968265"/>
    <x v="1"/>
    <x v="909"/>
  </r>
  <r>
    <x v="1336"/>
    <x v="1336"/>
    <x v="2"/>
    <x v="4"/>
    <x v="4"/>
    <s v="California"/>
    <n v="51932.99"/>
    <x v="2"/>
    <x v="0"/>
    <b v="0"/>
    <x v="1"/>
    <n v="0"/>
    <n v="51932.99"/>
    <n v="0"/>
    <n v="0.91919139178060472"/>
    <x v="1"/>
    <x v="910"/>
  </r>
  <r>
    <x v="1337"/>
    <x v="1337"/>
    <x v="2"/>
    <x v="4"/>
    <x v="8"/>
    <s v="Texas"/>
    <n v="53487.65"/>
    <x v="0"/>
    <x v="2"/>
    <b v="1"/>
    <x v="0"/>
    <n v="5333.91"/>
    <n v="58821.56"/>
    <n v="9.9722272337633075E-2"/>
    <n v="0.94670819928861916"/>
    <x v="1"/>
    <x v="904"/>
  </r>
  <r>
    <x v="1338"/>
    <x v="1338"/>
    <x v="2"/>
    <x v="4"/>
    <x v="0"/>
    <s v="New York"/>
    <n v="53059.12"/>
    <x v="1"/>
    <x v="3"/>
    <b v="0"/>
    <x v="1"/>
    <n v="0"/>
    <n v="53059.12"/>
    <n v="0"/>
    <n v="0.93912340420711615"/>
    <x v="1"/>
    <x v="299"/>
  </r>
  <r>
    <x v="1339"/>
    <x v="1339"/>
    <x v="2"/>
    <x v="4"/>
    <x v="5"/>
    <s v="California"/>
    <n v="55852.08"/>
    <x v="0"/>
    <x v="3"/>
    <b v="1"/>
    <x v="0"/>
    <n v="18522.240000000002"/>
    <n v="74374.320000000007"/>
    <n v="0.33163026336709395"/>
    <n v="0.98855758447648934"/>
    <x v="1"/>
    <x v="879"/>
  </r>
  <r>
    <x v="1340"/>
    <x v="1340"/>
    <x v="2"/>
    <x v="4"/>
    <x v="0"/>
    <s v="New York"/>
    <n v="55802.87"/>
    <x v="1"/>
    <x v="3"/>
    <b v="0"/>
    <x v="1"/>
    <n v="0"/>
    <n v="55802.87"/>
    <n v="0"/>
    <n v="0.98768658882633475"/>
    <x v="1"/>
    <x v="911"/>
  </r>
  <r>
    <x v="1341"/>
    <x v="1341"/>
    <x v="2"/>
    <x v="4"/>
    <x v="0"/>
    <s v="New York"/>
    <n v="55015.23"/>
    <x v="1"/>
    <x v="0"/>
    <b v="1"/>
    <x v="0"/>
    <n v="12258.8"/>
    <n v="67274.03"/>
    <n v="0.22282557030116931"/>
    <n v="0.97374570254533932"/>
    <x v="1"/>
    <x v="912"/>
  </r>
  <r>
    <x v="1342"/>
    <x v="1342"/>
    <x v="2"/>
    <x v="4"/>
    <x v="2"/>
    <s v="California"/>
    <n v="57184.69"/>
    <x v="1"/>
    <x v="0"/>
    <b v="1"/>
    <x v="0"/>
    <n v="8218.56"/>
    <n v="65403.25"/>
    <n v="0.1437195864837249"/>
    <n v="1.0121442033212882"/>
    <x v="1"/>
    <x v="839"/>
  </r>
  <r>
    <x v="1343"/>
    <x v="1343"/>
    <x v="2"/>
    <x v="4"/>
    <x v="1"/>
    <s v="Colorado"/>
    <n v="60953.23"/>
    <x v="1"/>
    <x v="2"/>
    <b v="0"/>
    <x v="1"/>
    <n v="0"/>
    <n v="60953.23"/>
    <n v="0"/>
    <n v="1.0788457263335562"/>
    <x v="1"/>
    <x v="913"/>
  </r>
  <r>
    <x v="1344"/>
    <x v="1344"/>
    <x v="2"/>
    <x v="4"/>
    <x v="2"/>
    <s v="California"/>
    <n v="59747.77"/>
    <x v="0"/>
    <x v="0"/>
    <b v="1"/>
    <x v="0"/>
    <n v="10536.78"/>
    <n v="70284.55"/>
    <n v="0.17635436435535587"/>
    <n v="1.0575096073245052"/>
    <x v="1"/>
    <x v="831"/>
  </r>
  <r>
    <x v="1345"/>
    <x v="1345"/>
    <x v="2"/>
    <x v="4"/>
    <x v="2"/>
    <s v="California"/>
    <n v="47575.51"/>
    <x v="0"/>
    <x v="0"/>
    <b v="1"/>
    <x v="0"/>
    <n v="12496.35"/>
    <n v="60071.86"/>
    <n v="0.26266350061197452"/>
    <n v="0.84206588628099555"/>
    <x v="2"/>
    <x v="595"/>
  </r>
  <r>
    <x v="1346"/>
    <x v="1346"/>
    <x v="2"/>
    <x v="4"/>
    <x v="2"/>
    <s v="California"/>
    <n v="42230.39"/>
    <x v="1"/>
    <x v="0"/>
    <b v="0"/>
    <x v="1"/>
    <n v="0"/>
    <n v="42230.39"/>
    <n v="0"/>
    <n v="0.74745958127074397"/>
    <x v="2"/>
    <x v="706"/>
  </r>
  <r>
    <x v="1347"/>
    <x v="1347"/>
    <x v="2"/>
    <x v="4"/>
    <x v="1"/>
    <s v="Colorado"/>
    <n v="59671.6"/>
    <x v="0"/>
    <x v="0"/>
    <b v="1"/>
    <x v="0"/>
    <n v="11637.92"/>
    <n v="71309.52"/>
    <n v="0.19503281292943378"/>
    <n v="1.0561614313709942"/>
    <x v="1"/>
    <x v="313"/>
  </r>
  <r>
    <x v="1348"/>
    <x v="1348"/>
    <x v="2"/>
    <x v="4"/>
    <x v="2"/>
    <s v="California"/>
    <n v="48165.61"/>
    <x v="1"/>
    <x v="0"/>
    <b v="1"/>
    <x v="0"/>
    <n v="10241.700000000001"/>
    <n v="58407.31"/>
    <n v="0.21263511455580031"/>
    <n v="0.85251040026506875"/>
    <x v="2"/>
    <x v="580"/>
  </r>
  <r>
    <x v="1349"/>
    <x v="1349"/>
    <x v="2"/>
    <x v="4"/>
    <x v="2"/>
    <s v="California"/>
    <n v="53876.17"/>
    <x v="1"/>
    <x v="1"/>
    <b v="0"/>
    <x v="1"/>
    <n v="0"/>
    <n v="53876.17"/>
    <n v="0"/>
    <n v="0.95358483472853117"/>
    <x v="1"/>
    <x v="914"/>
  </r>
  <r>
    <x v="1350"/>
    <x v="1350"/>
    <x v="2"/>
    <x v="4"/>
    <x v="3"/>
    <s v="Illinois"/>
    <n v="49149.43"/>
    <x v="1"/>
    <x v="0"/>
    <b v="0"/>
    <x v="1"/>
    <n v="0"/>
    <n v="49149.43"/>
    <n v="0"/>
    <n v="0.86992358743302489"/>
    <x v="2"/>
    <x v="915"/>
  </r>
  <r>
    <x v="1351"/>
    <x v="1351"/>
    <x v="2"/>
    <x v="4"/>
    <x v="0"/>
    <s v="New York"/>
    <n v="45990.1"/>
    <x v="1"/>
    <x v="0"/>
    <b v="0"/>
    <x v="1"/>
    <n v="0"/>
    <n v="45990.1"/>
    <n v="0"/>
    <n v="0.81400481711392292"/>
    <x v="2"/>
    <x v="663"/>
  </r>
  <r>
    <x v="1352"/>
    <x v="1352"/>
    <x v="2"/>
    <x v="4"/>
    <x v="3"/>
    <s v="Illinois"/>
    <n v="57707.31"/>
    <x v="1"/>
    <x v="0"/>
    <b v="0"/>
    <x v="1"/>
    <n v="0"/>
    <n v="57707.31"/>
    <n v="0"/>
    <n v="1.0213943505816785"/>
    <x v="1"/>
    <x v="157"/>
  </r>
  <r>
    <x v="1353"/>
    <x v="1353"/>
    <x v="2"/>
    <x v="4"/>
    <x v="2"/>
    <s v="California"/>
    <n v="58795.78"/>
    <x v="1"/>
    <x v="2"/>
    <b v="0"/>
    <x v="1"/>
    <n v="0"/>
    <n v="58795.78"/>
    <n v="0"/>
    <n v="1.0406597973470475"/>
    <x v="1"/>
    <x v="820"/>
  </r>
  <r>
    <x v="1354"/>
    <x v="1354"/>
    <x v="2"/>
    <x v="4"/>
    <x v="7"/>
    <s v="California"/>
    <n v="52117.45"/>
    <x v="0"/>
    <x v="0"/>
    <b v="1"/>
    <x v="0"/>
    <n v="10593.72"/>
    <n v="62711.17"/>
    <n v="0.20326627645826878"/>
    <n v="0.922456253752308"/>
    <x v="1"/>
    <x v="154"/>
  </r>
  <r>
    <x v="1355"/>
    <x v="1355"/>
    <x v="2"/>
    <x v="4"/>
    <x v="7"/>
    <s v="California"/>
    <n v="42044.79"/>
    <x v="0"/>
    <x v="1"/>
    <b v="0"/>
    <x v="1"/>
    <n v="0"/>
    <n v="42044.79"/>
    <n v="0"/>
    <n v="0.74417454179363163"/>
    <x v="2"/>
    <x v="740"/>
  </r>
  <r>
    <x v="1356"/>
    <x v="1356"/>
    <x v="2"/>
    <x v="4"/>
    <x v="2"/>
    <s v="California"/>
    <n v="52268.78"/>
    <x v="0"/>
    <x v="1"/>
    <b v="0"/>
    <x v="1"/>
    <n v="0"/>
    <n v="52268.78"/>
    <n v="0"/>
    <n v="0.92513472909752037"/>
    <x v="1"/>
    <x v="565"/>
  </r>
  <r>
    <x v="1357"/>
    <x v="1357"/>
    <x v="2"/>
    <x v="4"/>
    <x v="3"/>
    <s v="Illinois"/>
    <n v="56959.02"/>
    <x v="1"/>
    <x v="0"/>
    <b v="0"/>
    <x v="1"/>
    <n v="0"/>
    <n v="56959.02"/>
    <n v="0"/>
    <n v="1.008149942228616"/>
    <x v="1"/>
    <x v="916"/>
  </r>
  <r>
    <x v="1358"/>
    <x v="1358"/>
    <x v="2"/>
    <x v="4"/>
    <x v="2"/>
    <s v="California"/>
    <n v="47605.440000000002"/>
    <x v="0"/>
    <x v="1"/>
    <b v="0"/>
    <x v="1"/>
    <n v="0"/>
    <n v="47605.440000000002"/>
    <n v="0"/>
    <n v="0.84259563429581219"/>
    <x v="2"/>
    <x v="917"/>
  </r>
  <r>
    <x v="1359"/>
    <x v="1359"/>
    <x v="2"/>
    <x v="4"/>
    <x v="6"/>
    <s v="Washington"/>
    <n v="55916.800000000003"/>
    <x v="1"/>
    <x v="4"/>
    <b v="1"/>
    <x v="0"/>
    <n v="4351.83"/>
    <n v="60268.630000000005"/>
    <n v="7.7826878505207725E-2"/>
    <n v="0.98970310039760312"/>
    <x v="1"/>
    <x v="918"/>
  </r>
  <r>
    <x v="1360"/>
    <x v="1360"/>
    <x v="2"/>
    <x v="4"/>
    <x v="1"/>
    <s v="Colorado"/>
    <n v="54923.45"/>
    <x v="0"/>
    <x v="3"/>
    <b v="0"/>
    <x v="1"/>
    <n v="0"/>
    <n v="54923.45"/>
    <n v="0"/>
    <n v="0.97212123636425418"/>
    <x v="1"/>
    <x v="352"/>
  </r>
  <r>
    <x v="1361"/>
    <x v="1361"/>
    <x v="2"/>
    <x v="4"/>
    <x v="2"/>
    <s v="California"/>
    <n v="57896.46"/>
    <x v="1"/>
    <x v="1"/>
    <b v="0"/>
    <x v="1"/>
    <n v="0"/>
    <n v="57896.46"/>
    <n v="0"/>
    <n v="1.0247422235186172"/>
    <x v="1"/>
    <x v="919"/>
  </r>
  <r>
    <x v="1362"/>
    <x v="1362"/>
    <x v="2"/>
    <x v="4"/>
    <x v="2"/>
    <s v="California"/>
    <n v="55597.9"/>
    <x v="0"/>
    <x v="0"/>
    <b v="0"/>
    <x v="1"/>
    <n v="0"/>
    <n v="55597.9"/>
    <n v="0"/>
    <n v="0.98405870875293111"/>
    <x v="1"/>
    <x v="282"/>
  </r>
  <r>
    <x v="1363"/>
    <x v="1363"/>
    <x v="2"/>
    <x v="4"/>
    <x v="2"/>
    <s v="California"/>
    <n v="50134.66"/>
    <x v="1"/>
    <x v="0"/>
    <b v="1"/>
    <x v="0"/>
    <n v="16441.93"/>
    <n v="66576.59"/>
    <n v="0.32795535064963038"/>
    <n v="0.88736173098925009"/>
    <x v="2"/>
    <x v="920"/>
  </r>
  <r>
    <x v="1364"/>
    <x v="1364"/>
    <x v="2"/>
    <x v="4"/>
    <x v="2"/>
    <s v="California"/>
    <n v="60982.86"/>
    <x v="1"/>
    <x v="0"/>
    <b v="1"/>
    <x v="0"/>
    <n v="11293.45"/>
    <n v="72276.31"/>
    <n v="0.18519056010164167"/>
    <n v="1.0793701644785283"/>
    <x v="1"/>
    <x v="913"/>
  </r>
  <r>
    <x v="1365"/>
    <x v="1365"/>
    <x v="2"/>
    <x v="4"/>
    <x v="5"/>
    <s v="California"/>
    <n v="54207.35"/>
    <x v="0"/>
    <x v="0"/>
    <b v="1"/>
    <x v="0"/>
    <n v="3490.52"/>
    <n v="57697.869999999995"/>
    <n v="6.4392005881121289E-2"/>
    <n v="0.95944657704550351"/>
    <x v="1"/>
    <x v="921"/>
  </r>
  <r>
    <x v="1366"/>
    <x v="1366"/>
    <x v="2"/>
    <x v="4"/>
    <x v="0"/>
    <s v="New York"/>
    <n v="54863.48"/>
    <x v="0"/>
    <x v="4"/>
    <b v="0"/>
    <x v="1"/>
    <n v="0"/>
    <n v="54863.48"/>
    <n v="0"/>
    <n v="0.97105979338234472"/>
    <x v="1"/>
    <x v="901"/>
  </r>
  <r>
    <x v="1367"/>
    <x v="1367"/>
    <x v="2"/>
    <x v="4"/>
    <x v="0"/>
    <s v="New York"/>
    <n v="50333.66"/>
    <x v="1"/>
    <x v="0"/>
    <b v="1"/>
    <x v="0"/>
    <n v="15556.98"/>
    <n v="65890.64"/>
    <n v="0.30907706691704911"/>
    <n v="0.89088394465274878"/>
    <x v="2"/>
    <x v="878"/>
  </r>
  <r>
    <x v="1368"/>
    <x v="1368"/>
    <x v="2"/>
    <x v="4"/>
    <x v="0"/>
    <s v="New York"/>
    <n v="52783.59"/>
    <x v="1"/>
    <x v="3"/>
    <b v="1"/>
    <x v="0"/>
    <n v="18716.439999999999"/>
    <n v="71500.03"/>
    <n v="0.35458823471461492"/>
    <n v="0.93424664274629299"/>
    <x v="1"/>
    <x v="922"/>
  </r>
  <r>
    <x v="1369"/>
    <x v="1369"/>
    <x v="2"/>
    <x v="4"/>
    <x v="7"/>
    <s v="California"/>
    <n v="50575.99"/>
    <x v="0"/>
    <x v="3"/>
    <b v="0"/>
    <x v="1"/>
    <n v="0"/>
    <n v="50575.99"/>
    <n v="0"/>
    <n v="0.89517308051745037"/>
    <x v="2"/>
    <x v="344"/>
  </r>
  <r>
    <x v="1370"/>
    <x v="1370"/>
    <x v="2"/>
    <x v="4"/>
    <x v="0"/>
    <s v="New York"/>
    <n v="54135.27"/>
    <x v="2"/>
    <x v="1"/>
    <b v="1"/>
    <x v="0"/>
    <n v="18998.830000000002"/>
    <n v="73134.100000000006"/>
    <n v="0.35095105279792643"/>
    <n v="0.95817079231753866"/>
    <x v="1"/>
    <x v="923"/>
  </r>
  <r>
    <x v="1371"/>
    <x v="1371"/>
    <x v="2"/>
    <x v="4"/>
    <x v="0"/>
    <s v="New York"/>
    <n v="63558.54"/>
    <x v="1"/>
    <x v="4"/>
    <b v="0"/>
    <x v="1"/>
    <n v="0"/>
    <n v="63558.54"/>
    <n v="0"/>
    <n v="1.1249585830152131"/>
    <x v="0"/>
    <x v="924"/>
  </r>
  <r>
    <x v="1372"/>
    <x v="1372"/>
    <x v="2"/>
    <x v="4"/>
    <x v="0"/>
    <s v="New York"/>
    <n v="48140.49"/>
    <x v="1"/>
    <x v="0"/>
    <b v="0"/>
    <x v="1"/>
    <n v="0"/>
    <n v="48140.49"/>
    <n v="0"/>
    <n v="0.85206578716342507"/>
    <x v="2"/>
    <x v="925"/>
  </r>
  <r>
    <x v="1373"/>
    <x v="1373"/>
    <x v="2"/>
    <x v="4"/>
    <x v="0"/>
    <s v="New York"/>
    <n v="46932.19"/>
    <x v="0"/>
    <x v="0"/>
    <b v="0"/>
    <x v="1"/>
    <n v="0"/>
    <n v="46932.19"/>
    <n v="0"/>
    <n v="0.83067940138651331"/>
    <x v="2"/>
    <x v="926"/>
  </r>
  <r>
    <x v="1374"/>
    <x v="1374"/>
    <x v="2"/>
    <x v="4"/>
    <x v="0"/>
    <s v="New York"/>
    <n v="62355.85"/>
    <x v="0"/>
    <x v="0"/>
    <b v="0"/>
    <x v="1"/>
    <n v="0"/>
    <n v="62355.85"/>
    <n v="0"/>
    <n v="1.1036714918043928"/>
    <x v="0"/>
    <x v="500"/>
  </r>
  <r>
    <x v="1375"/>
    <x v="1375"/>
    <x v="2"/>
    <x v="4"/>
    <x v="0"/>
    <s v="New York"/>
    <n v="53953.38"/>
    <x v="1"/>
    <x v="0"/>
    <b v="0"/>
    <x v="1"/>
    <n v="0"/>
    <n v="53953.38"/>
    <n v="0"/>
    <n v="0.95495141823083629"/>
    <x v="1"/>
    <x v="927"/>
  </r>
  <r>
    <x v="1376"/>
    <x v="1376"/>
    <x v="2"/>
    <x v="4"/>
    <x v="3"/>
    <s v="Illinois"/>
    <n v="51654.64"/>
    <x v="1"/>
    <x v="0"/>
    <b v="0"/>
    <x v="1"/>
    <n v="0"/>
    <n v="51654.64"/>
    <n v="0"/>
    <n v="0.91426471754324357"/>
    <x v="1"/>
    <x v="928"/>
  </r>
  <r>
    <x v="1377"/>
    <x v="1377"/>
    <x v="2"/>
    <x v="4"/>
    <x v="0"/>
    <s v="New York"/>
    <n v="60199.519999999997"/>
    <x v="1"/>
    <x v="0"/>
    <b v="1"/>
    <x v="0"/>
    <n v="8011.34"/>
    <n v="68210.86"/>
    <n v="0.13307979864291278"/>
    <n v="1.0655053863319701"/>
    <x v="1"/>
    <x v="267"/>
  </r>
  <r>
    <x v="1378"/>
    <x v="1378"/>
    <x v="2"/>
    <x v="4"/>
    <x v="0"/>
    <s v="New York"/>
    <n v="51971.92"/>
    <x v="0"/>
    <x v="3"/>
    <b v="1"/>
    <x v="0"/>
    <n v="3574.82"/>
    <n v="55546.74"/>
    <n v="6.8783681649629266E-2"/>
    <n v="0.91988043589075541"/>
    <x v="1"/>
    <x v="929"/>
  </r>
  <r>
    <x v="1379"/>
    <x v="1379"/>
    <x v="2"/>
    <x v="4"/>
    <x v="4"/>
    <s v="California"/>
    <n v="64130.05"/>
    <x v="0"/>
    <x v="0"/>
    <b v="1"/>
    <x v="0"/>
    <n v="10849.59"/>
    <n v="74979.64"/>
    <n v="0.16918106254400236"/>
    <n v="1.1350740620645907"/>
    <x v="0"/>
    <x v="521"/>
  </r>
  <r>
    <x v="1380"/>
    <x v="1380"/>
    <x v="2"/>
    <x v="4"/>
    <x v="3"/>
    <s v="Illinois"/>
    <n v="58389.63"/>
    <x v="0"/>
    <x v="0"/>
    <b v="0"/>
    <x v="1"/>
    <n v="0"/>
    <n v="58389.63"/>
    <n v="0"/>
    <n v="1.033471118555942"/>
    <x v="1"/>
    <x v="319"/>
  </r>
  <r>
    <x v="1381"/>
    <x v="1381"/>
    <x v="2"/>
    <x v="4"/>
    <x v="0"/>
    <s v="New York"/>
    <n v="52560.44"/>
    <x v="0"/>
    <x v="2"/>
    <b v="0"/>
    <x v="1"/>
    <n v="0"/>
    <n v="52560.44"/>
    <n v="0"/>
    <n v="0.93029698456031451"/>
    <x v="1"/>
    <x v="930"/>
  </r>
  <r>
    <x v="1382"/>
    <x v="1382"/>
    <x v="2"/>
    <x v="4"/>
    <x v="6"/>
    <s v="Washington"/>
    <n v="65786.539999999994"/>
    <x v="0"/>
    <x v="0"/>
    <b v="0"/>
    <x v="1"/>
    <n v="0"/>
    <n v="65786.539999999994"/>
    <n v="0"/>
    <n v="1.1643932163934796"/>
    <x v="0"/>
    <x v="931"/>
  </r>
  <r>
    <x v="1383"/>
    <x v="1383"/>
    <x v="2"/>
    <x v="4"/>
    <x v="2"/>
    <s v="California"/>
    <n v="51971.43"/>
    <x v="0"/>
    <x v="0"/>
    <b v="0"/>
    <x v="1"/>
    <n v="0"/>
    <n v="51971.43"/>
    <n v="0"/>
    <n v="0.91987176310334284"/>
    <x v="1"/>
    <x v="932"/>
  </r>
  <r>
    <x v="1384"/>
    <x v="1384"/>
    <x v="2"/>
    <x v="4"/>
    <x v="0"/>
    <s v="New York"/>
    <n v="58710.48"/>
    <x v="2"/>
    <x v="3"/>
    <b v="1"/>
    <x v="0"/>
    <n v="3139.58"/>
    <n v="61850.060000000005"/>
    <n v="5.3475631607849225E-2"/>
    <n v="1.039150024354603"/>
    <x v="1"/>
    <x v="348"/>
  </r>
  <r>
    <x v="1385"/>
    <x v="1385"/>
    <x v="2"/>
    <x v="4"/>
    <x v="5"/>
    <s v="California"/>
    <n v="56496.46"/>
    <x v="0"/>
    <x v="2"/>
    <b v="0"/>
    <x v="1"/>
    <n v="0"/>
    <n v="56496.46"/>
    <n v="0"/>
    <n v="0.99996283091108873"/>
    <x v="1"/>
    <x v="265"/>
  </r>
  <r>
    <x v="1386"/>
    <x v="1386"/>
    <x v="2"/>
    <x v="4"/>
    <x v="5"/>
    <s v="California"/>
    <n v="61508.71"/>
    <x v="1"/>
    <x v="3"/>
    <b v="0"/>
    <x v="1"/>
    <n v="0"/>
    <n v="61508.71"/>
    <n v="0"/>
    <n v="1.0886774813375775"/>
    <x v="1"/>
    <x v="518"/>
  </r>
  <r>
    <x v="1387"/>
    <x v="1387"/>
    <x v="2"/>
    <x v="4"/>
    <x v="0"/>
    <s v="New York"/>
    <n v="62807.56"/>
    <x v="1"/>
    <x v="0"/>
    <b v="1"/>
    <x v="0"/>
    <n v="18745.759999999998"/>
    <n v="81553.319999999992"/>
    <n v="0.29846343338286024"/>
    <n v="1.1116665628292119"/>
    <x v="0"/>
    <x v="933"/>
  </r>
  <r>
    <x v="1388"/>
    <x v="1388"/>
    <x v="2"/>
    <x v="4"/>
    <x v="6"/>
    <s v="Washington"/>
    <n v="55160.02"/>
    <x v="1"/>
    <x v="1"/>
    <b v="0"/>
    <x v="1"/>
    <n v="0"/>
    <n v="55160.02"/>
    <n v="0"/>
    <n v="0.97630842272794205"/>
    <x v="1"/>
    <x v="934"/>
  </r>
  <r>
    <x v="1389"/>
    <x v="1389"/>
    <x v="2"/>
    <x v="4"/>
    <x v="0"/>
    <s v="New York"/>
    <n v="51232.91"/>
    <x v="0"/>
    <x v="2"/>
    <b v="1"/>
    <x v="0"/>
    <n v="4488.01"/>
    <n v="55720.920000000006"/>
    <n v="8.7600138270498396E-2"/>
    <n v="0.90680027951154873"/>
    <x v="1"/>
    <x v="882"/>
  </r>
  <r>
    <x v="1390"/>
    <x v="1390"/>
    <x v="2"/>
    <x v="4"/>
    <x v="0"/>
    <s v="New York"/>
    <n v="57299.86"/>
    <x v="1"/>
    <x v="0"/>
    <b v="0"/>
    <x v="1"/>
    <n v="0"/>
    <n v="57299.86"/>
    <n v="0"/>
    <n v="1.0141826623545804"/>
    <x v="1"/>
    <x v="935"/>
  </r>
  <r>
    <x v="1391"/>
    <x v="1391"/>
    <x v="2"/>
    <x v="4"/>
    <x v="1"/>
    <s v="Colorado"/>
    <n v="51611.42"/>
    <x v="1"/>
    <x v="2"/>
    <b v="0"/>
    <x v="1"/>
    <n v="0"/>
    <n v="51611.42"/>
    <n v="0"/>
    <n v="0.91349974229431685"/>
    <x v="1"/>
    <x v="852"/>
  </r>
  <r>
    <x v="1392"/>
    <x v="1392"/>
    <x v="2"/>
    <x v="4"/>
    <x v="5"/>
    <s v="California"/>
    <n v="65066.94"/>
    <x v="1"/>
    <x v="1"/>
    <b v="1"/>
    <x v="0"/>
    <n v="5802.55"/>
    <n v="70869.490000000005"/>
    <n v="8.9178160214695823E-2"/>
    <n v="1.1516566085932103"/>
    <x v="0"/>
    <x v="936"/>
  </r>
  <r>
    <x v="1393"/>
    <x v="1393"/>
    <x v="2"/>
    <x v="4"/>
    <x v="7"/>
    <s v="California"/>
    <n v="55682.68"/>
    <x v="1"/>
    <x v="0"/>
    <b v="0"/>
    <x v="1"/>
    <n v="0"/>
    <n v="55682.68"/>
    <n v="0"/>
    <n v="0.98555927797097842"/>
    <x v="1"/>
    <x v="889"/>
  </r>
  <r>
    <x v="1394"/>
    <x v="1394"/>
    <x v="2"/>
    <x v="4"/>
    <x v="0"/>
    <s v="New York"/>
    <n v="53173.39"/>
    <x v="2"/>
    <x v="0"/>
    <b v="1"/>
    <x v="0"/>
    <n v="8726.09"/>
    <n v="61899.479999999996"/>
    <n v="0.16410633213342238"/>
    <n v="0.94114593363087484"/>
    <x v="1"/>
    <x v="937"/>
  </r>
  <r>
    <x v="1395"/>
    <x v="1395"/>
    <x v="2"/>
    <x v="4"/>
    <x v="2"/>
    <s v="California"/>
    <n v="55923.4"/>
    <x v="1"/>
    <x v="4"/>
    <b v="0"/>
    <x v="1"/>
    <n v="0"/>
    <n v="55923.4"/>
    <n v="0"/>
    <n v="0.98981991753418141"/>
    <x v="1"/>
    <x v="938"/>
  </r>
  <r>
    <x v="1396"/>
    <x v="1396"/>
    <x v="2"/>
    <x v="4"/>
    <x v="0"/>
    <s v="New York"/>
    <n v="48264.37"/>
    <x v="0"/>
    <x v="3"/>
    <b v="0"/>
    <x v="1"/>
    <n v="0"/>
    <n v="48264.37"/>
    <n v="0"/>
    <n v="0.85425840941786846"/>
    <x v="2"/>
    <x v="939"/>
  </r>
  <r>
    <x v="1397"/>
    <x v="1397"/>
    <x v="2"/>
    <x v="4"/>
    <x v="0"/>
    <s v="New York"/>
    <n v="50141.93"/>
    <x v="1"/>
    <x v="0"/>
    <b v="1"/>
    <x v="0"/>
    <n v="8280.1200000000008"/>
    <n v="58422.05"/>
    <n v="0.16513365161652135"/>
    <n v="0.88749040683514768"/>
    <x v="2"/>
    <x v="611"/>
  </r>
  <r>
    <x v="1398"/>
    <x v="1398"/>
    <x v="2"/>
    <x v="4"/>
    <x v="4"/>
    <s v="California"/>
    <n v="61002.07"/>
    <x v="0"/>
    <x v="2"/>
    <b v="0"/>
    <x v="1"/>
    <n v="0"/>
    <n v="61002.07"/>
    <n v="0"/>
    <n v="1.079710173144236"/>
    <x v="1"/>
    <x v="940"/>
  </r>
  <r>
    <x v="1399"/>
    <x v="1399"/>
    <x v="2"/>
    <x v="4"/>
    <x v="0"/>
    <s v="New York"/>
    <n v="51715.53"/>
    <x v="1"/>
    <x v="0"/>
    <b v="0"/>
    <x v="1"/>
    <n v="0"/>
    <n v="51715.53"/>
    <n v="0"/>
    <n v="0.91534244412600962"/>
    <x v="1"/>
    <x v="315"/>
  </r>
  <r>
    <x v="1400"/>
    <x v="1400"/>
    <x v="2"/>
    <x v="4"/>
    <x v="0"/>
    <s v="New York"/>
    <n v="49765.45"/>
    <x v="0"/>
    <x v="0"/>
    <b v="0"/>
    <x v="1"/>
    <n v="0"/>
    <n v="49765.45"/>
    <n v="0"/>
    <n v="0.88082687417166028"/>
    <x v="2"/>
    <x v="941"/>
  </r>
  <r>
    <x v="1401"/>
    <x v="1401"/>
    <x v="2"/>
    <x v="4"/>
    <x v="7"/>
    <s v="California"/>
    <n v="57683.26"/>
    <x v="0"/>
    <x v="0"/>
    <b v="1"/>
    <x v="0"/>
    <n v="16098.59"/>
    <n v="73781.850000000006"/>
    <n v="0.27908599479294338"/>
    <n v="1.0209686760158136"/>
    <x v="1"/>
    <x v="942"/>
  </r>
  <r>
    <x v="1402"/>
    <x v="1402"/>
    <x v="2"/>
    <x v="4"/>
    <x v="2"/>
    <s v="California"/>
    <n v="60928.52"/>
    <x v="1"/>
    <x v="1"/>
    <b v="0"/>
    <x v="1"/>
    <n v="0"/>
    <n v="60928.52"/>
    <n v="0"/>
    <n v="1.0784083700540332"/>
    <x v="1"/>
    <x v="943"/>
  </r>
  <r>
    <x v="1403"/>
    <x v="1403"/>
    <x v="2"/>
    <x v="4"/>
    <x v="0"/>
    <s v="New York"/>
    <n v="58594.77"/>
    <x v="1"/>
    <x v="1"/>
    <b v="0"/>
    <x v="1"/>
    <n v="0"/>
    <n v="58594.77"/>
    <n v="0"/>
    <n v="1.0371020075555908"/>
    <x v="1"/>
    <x v="944"/>
  </r>
  <r>
    <x v="1404"/>
    <x v="1404"/>
    <x v="2"/>
    <x v="4"/>
    <x v="0"/>
    <s v="New York"/>
    <n v="59980.24"/>
    <x v="0"/>
    <x v="0"/>
    <b v="1"/>
    <x v="0"/>
    <n v="9670.02"/>
    <n v="69650.259999999995"/>
    <n v="0.16122009515133651"/>
    <n v="1.0616242254669854"/>
    <x v="1"/>
    <x v="534"/>
  </r>
  <r>
    <x v="1405"/>
    <x v="1405"/>
    <x v="2"/>
    <x v="4"/>
    <x v="5"/>
    <s v="California"/>
    <n v="51216.02"/>
    <x v="0"/>
    <x v="0"/>
    <b v="1"/>
    <x v="0"/>
    <n v="4244.6000000000004"/>
    <n v="55460.619999999995"/>
    <n v="8.2876412497495916E-2"/>
    <n v="0.90650133383930487"/>
    <x v="1"/>
    <x v="896"/>
  </r>
  <r>
    <x v="1406"/>
    <x v="1406"/>
    <x v="2"/>
    <x v="4"/>
    <x v="7"/>
    <s v="California"/>
    <n v="47890.95"/>
    <x v="1"/>
    <x v="0"/>
    <b v="1"/>
    <x v="0"/>
    <n v="6076.99"/>
    <n v="53967.939999999995"/>
    <n v="0.12689224164482016"/>
    <n v="0.84764903742679454"/>
    <x v="2"/>
    <x v="945"/>
  </r>
  <r>
    <x v="1407"/>
    <x v="1407"/>
    <x v="2"/>
    <x v="4"/>
    <x v="2"/>
    <s v="California"/>
    <n v="62506.67"/>
    <x v="0"/>
    <x v="4"/>
    <b v="0"/>
    <x v="1"/>
    <n v="0"/>
    <n v="62506.67"/>
    <n v="0"/>
    <n v="1.1063409403708697"/>
    <x v="0"/>
    <x v="946"/>
  </r>
  <r>
    <x v="1408"/>
    <x v="1408"/>
    <x v="2"/>
    <x v="4"/>
    <x v="0"/>
    <s v="New York"/>
    <n v="53386.6"/>
    <x v="1"/>
    <x v="4"/>
    <b v="1"/>
    <x v="0"/>
    <n v="10673.15"/>
    <n v="64059.75"/>
    <n v="0.19992189051185127"/>
    <n v="0.94491965812933998"/>
    <x v="1"/>
    <x v="947"/>
  </r>
  <r>
    <x v="1409"/>
    <x v="1409"/>
    <x v="2"/>
    <x v="4"/>
    <x v="0"/>
    <s v="New York"/>
    <n v="53745.83"/>
    <x v="0"/>
    <x v="2"/>
    <b v="0"/>
    <x v="1"/>
    <n v="0"/>
    <n v="53745.83"/>
    <n v="0"/>
    <n v="0.95127787327677027"/>
    <x v="1"/>
    <x v="284"/>
  </r>
  <r>
    <x v="1410"/>
    <x v="1410"/>
    <x v="2"/>
    <x v="4"/>
    <x v="0"/>
    <s v="New York"/>
    <n v="61640.97"/>
    <x v="1"/>
    <x v="3"/>
    <b v="0"/>
    <x v="1"/>
    <n v="0"/>
    <n v="61640.97"/>
    <n v="0"/>
    <n v="1.0910184259563431"/>
    <x v="1"/>
    <x v="506"/>
  </r>
  <r>
    <x v="1411"/>
    <x v="1411"/>
    <x v="2"/>
    <x v="4"/>
    <x v="7"/>
    <s v="California"/>
    <n v="57781.15"/>
    <x v="1"/>
    <x v="2"/>
    <b v="0"/>
    <x v="1"/>
    <n v="0"/>
    <n v="57781.15"/>
    <n v="0"/>
    <n v="1.0227012865460643"/>
    <x v="1"/>
    <x v="841"/>
  </r>
  <r>
    <x v="1412"/>
    <x v="1412"/>
    <x v="2"/>
    <x v="4"/>
    <x v="0"/>
    <s v="New York"/>
    <n v="57279.44"/>
    <x v="0"/>
    <x v="0"/>
    <b v="0"/>
    <x v="1"/>
    <n v="0"/>
    <n v="57279.44"/>
    <n v="0"/>
    <n v="1.0138212372138335"/>
    <x v="1"/>
    <x v="204"/>
  </r>
  <r>
    <x v="1413"/>
    <x v="1413"/>
    <x v="2"/>
    <x v="4"/>
    <x v="0"/>
    <s v="New York"/>
    <n v="65825.009999999995"/>
    <x v="0"/>
    <x v="0"/>
    <b v="0"/>
    <x v="1"/>
    <n v="0"/>
    <n v="65825.009999999995"/>
    <n v="0"/>
    <n v="1.1650741187032023"/>
    <x v="0"/>
    <x v="948"/>
  </r>
  <r>
    <x v="1414"/>
    <x v="1414"/>
    <x v="2"/>
    <x v="4"/>
    <x v="8"/>
    <s v="Texas"/>
    <n v="51782.41"/>
    <x v="0"/>
    <x v="0"/>
    <b v="0"/>
    <x v="1"/>
    <n v="0"/>
    <n v="51782.41"/>
    <n v="0"/>
    <n v="0.91652619111000366"/>
    <x v="1"/>
    <x v="949"/>
  </r>
  <r>
    <x v="1415"/>
    <x v="1415"/>
    <x v="2"/>
    <x v="4"/>
    <x v="0"/>
    <s v="New York"/>
    <n v="59639.199999999997"/>
    <x v="1"/>
    <x v="2"/>
    <b v="1"/>
    <x v="0"/>
    <n v="3801.62"/>
    <n v="63440.82"/>
    <n v="6.3743645119317502E-2"/>
    <n v="1.0555879654277913"/>
    <x v="1"/>
    <x v="894"/>
  </r>
  <r>
    <x v="1416"/>
    <x v="1416"/>
    <x v="2"/>
    <x v="4"/>
    <x v="0"/>
    <s v="New York"/>
    <n v="55285.07"/>
    <x v="1"/>
    <x v="2"/>
    <b v="1"/>
    <x v="0"/>
    <n v="12621.46"/>
    <n v="67906.53"/>
    <n v="0.22829780264364319"/>
    <n v="0.97852175347477888"/>
    <x v="1"/>
    <x v="335"/>
  </r>
  <r>
    <x v="1417"/>
    <x v="1417"/>
    <x v="2"/>
    <x v="4"/>
    <x v="0"/>
    <s v="New York"/>
    <n v="56342.96"/>
    <x v="1"/>
    <x v="0"/>
    <b v="0"/>
    <x v="1"/>
    <n v="0"/>
    <n v="56342.96"/>
    <n v="0"/>
    <n v="0.99724594750733475"/>
    <x v="1"/>
    <x v="254"/>
  </r>
  <r>
    <x v="1418"/>
    <x v="1418"/>
    <x v="2"/>
    <x v="4"/>
    <x v="3"/>
    <s v="Illinois"/>
    <n v="62642.34"/>
    <x v="0"/>
    <x v="1"/>
    <b v="1"/>
    <x v="0"/>
    <n v="11749.2"/>
    <n v="74391.539999999994"/>
    <n v="0.18756004325508915"/>
    <n v="1.1087422405102005"/>
    <x v="0"/>
    <x v="906"/>
  </r>
  <r>
    <x v="1419"/>
    <x v="1419"/>
    <x v="2"/>
    <x v="4"/>
    <x v="5"/>
    <s v="California"/>
    <n v="57539.18"/>
    <x v="0"/>
    <x v="0"/>
    <b v="0"/>
    <x v="1"/>
    <n v="0"/>
    <n v="57539.18"/>
    <n v="0"/>
    <n v="1.0184185225251758"/>
    <x v="1"/>
    <x v="892"/>
  </r>
  <r>
    <x v="1420"/>
    <x v="1420"/>
    <x v="2"/>
    <x v="4"/>
    <x v="0"/>
    <s v="New York"/>
    <n v="57691.48"/>
    <x v="0"/>
    <x v="0"/>
    <b v="0"/>
    <x v="1"/>
    <n v="0"/>
    <n v="57691.48"/>
    <n v="0"/>
    <n v="1.021114166449552"/>
    <x v="1"/>
    <x v="877"/>
  </r>
  <r>
    <x v="1421"/>
    <x v="1421"/>
    <x v="2"/>
    <x v="4"/>
    <x v="0"/>
    <s v="New York"/>
    <n v="60362.54"/>
    <x v="0"/>
    <x v="2"/>
    <b v="1"/>
    <x v="0"/>
    <n v="14579.34"/>
    <n v="74941.88"/>
    <n v="0.24152959766106596"/>
    <n v="1.0683907696054555"/>
    <x v="1"/>
    <x v="529"/>
  </r>
  <r>
    <x v="1422"/>
    <x v="1422"/>
    <x v="2"/>
    <x v="4"/>
    <x v="0"/>
    <s v="New York"/>
    <n v="53175.24"/>
    <x v="1"/>
    <x v="2"/>
    <b v="0"/>
    <x v="1"/>
    <n v="0"/>
    <n v="53175.24"/>
    <n v="0"/>
    <n v="0.94117867782824904"/>
    <x v="1"/>
    <x v="289"/>
  </r>
  <r>
    <x v="1423"/>
    <x v="1423"/>
    <x v="2"/>
    <x v="4"/>
    <x v="0"/>
    <s v="New York"/>
    <n v="50803.95"/>
    <x v="1"/>
    <x v="2"/>
    <b v="0"/>
    <x v="1"/>
    <n v="0"/>
    <n v="50803.95"/>
    <n v="0"/>
    <n v="0.89920787361660193"/>
    <x v="2"/>
    <x v="569"/>
  </r>
  <r>
    <x v="1424"/>
    <x v="1424"/>
    <x v="2"/>
    <x v="4"/>
    <x v="1"/>
    <s v="Colorado"/>
    <n v="49775.95"/>
    <x v="1"/>
    <x v="0"/>
    <b v="0"/>
    <x v="1"/>
    <n v="0"/>
    <n v="49775.95"/>
    <n v="0"/>
    <n v="0.88101271961621674"/>
    <x v="2"/>
    <x v="353"/>
  </r>
  <r>
    <x v="1425"/>
    <x v="1425"/>
    <x v="2"/>
    <x v="4"/>
    <x v="5"/>
    <s v="California"/>
    <n v="45168.22"/>
    <x v="0"/>
    <x v="0"/>
    <b v="0"/>
    <x v="1"/>
    <n v="0"/>
    <n v="45168.22"/>
    <n v="0"/>
    <n v="0.7994578976880119"/>
    <x v="2"/>
    <x v="641"/>
  </r>
  <r>
    <x v="1426"/>
    <x v="1426"/>
    <x v="2"/>
    <x v="4"/>
    <x v="0"/>
    <s v="New York"/>
    <n v="65281.04"/>
    <x v="1"/>
    <x v="2"/>
    <b v="0"/>
    <x v="1"/>
    <n v="0"/>
    <n v="65281.04"/>
    <n v="0"/>
    <n v="1.1554460857055473"/>
    <x v="0"/>
    <x v="950"/>
  </r>
  <r>
    <x v="1427"/>
    <x v="1427"/>
    <x v="2"/>
    <x v="4"/>
    <x v="0"/>
    <s v="New York"/>
    <n v="49483.96"/>
    <x v="1"/>
    <x v="0"/>
    <b v="1"/>
    <x v="0"/>
    <n v="18816.39"/>
    <n v="68300.350000000006"/>
    <n v="0.38025230802061921"/>
    <n v="0.87584462329659374"/>
    <x v="2"/>
    <x v="951"/>
  </r>
  <r>
    <x v="1428"/>
    <x v="1428"/>
    <x v="2"/>
    <x v="4"/>
    <x v="0"/>
    <s v="New York"/>
    <n v="53893.73"/>
    <x v="1"/>
    <x v="0"/>
    <b v="0"/>
    <x v="1"/>
    <n v="0"/>
    <n v="53893.73"/>
    <n v="0"/>
    <n v="0.95389563911009423"/>
    <x v="1"/>
    <x v="952"/>
  </r>
  <r>
    <x v="1429"/>
    <x v="1429"/>
    <x v="2"/>
    <x v="4"/>
    <x v="0"/>
    <s v="New York"/>
    <n v="53615.93"/>
    <x v="1"/>
    <x v="2"/>
    <b v="0"/>
    <x v="1"/>
    <n v="0"/>
    <n v="53615.93"/>
    <n v="0"/>
    <n v="0.94897869963411463"/>
    <x v="1"/>
    <x v="953"/>
  </r>
  <r>
    <x v="1430"/>
    <x v="1430"/>
    <x v="2"/>
    <x v="4"/>
    <x v="0"/>
    <s v="New York"/>
    <n v="56537.03"/>
    <x v="0"/>
    <x v="0"/>
    <b v="0"/>
    <x v="1"/>
    <n v="0"/>
    <n v="56537.03"/>
    <n v="0"/>
    <n v="1.0006809023097225"/>
    <x v="1"/>
    <x v="954"/>
  </r>
  <r>
    <x v="1431"/>
    <x v="1431"/>
    <x v="2"/>
    <x v="4"/>
    <x v="0"/>
    <s v="New York"/>
    <n v="59078.69"/>
    <x v="0"/>
    <x v="2"/>
    <b v="1"/>
    <x v="0"/>
    <n v="18332.84"/>
    <n v="77411.53"/>
    <n v="0.31031222933345337"/>
    <n v="1.0456671816060445"/>
    <x v="1"/>
    <x v="955"/>
  </r>
  <r>
    <x v="1432"/>
    <x v="1432"/>
    <x v="2"/>
    <x v="4"/>
    <x v="0"/>
    <s v="New York"/>
    <n v="59302.37"/>
    <x v="1"/>
    <x v="1"/>
    <b v="1"/>
    <x v="0"/>
    <n v="18975.439999999999"/>
    <n v="78277.81"/>
    <n v="0.31997776817351481"/>
    <n v="1.0496262205620817"/>
    <x v="1"/>
    <x v="819"/>
  </r>
  <r>
    <x v="1433"/>
    <x v="1433"/>
    <x v="2"/>
    <x v="4"/>
    <x v="5"/>
    <s v="California"/>
    <n v="52084.61"/>
    <x v="0"/>
    <x v="0"/>
    <b v="0"/>
    <x v="1"/>
    <n v="0"/>
    <n v="52084.61"/>
    <n v="0"/>
    <n v="0.921875"/>
    <x v="1"/>
    <x v="864"/>
  </r>
  <r>
    <x v="1434"/>
    <x v="1434"/>
    <x v="2"/>
    <x v="4"/>
    <x v="7"/>
    <s v="California"/>
    <n v="54164.39"/>
    <x v="0"/>
    <x v="0"/>
    <b v="0"/>
    <x v="1"/>
    <n v="0"/>
    <n v="54164.39"/>
    <n v="0"/>
    <n v="0.95868620368377533"/>
    <x v="1"/>
    <x v="279"/>
  </r>
  <r>
    <x v="1435"/>
    <x v="1435"/>
    <x v="2"/>
    <x v="4"/>
    <x v="0"/>
    <s v="New York"/>
    <n v="56412.9"/>
    <x v="1"/>
    <x v="3"/>
    <b v="1"/>
    <x v="0"/>
    <n v="5649.6"/>
    <n v="62062.5"/>
    <n v="0.10014730673303447"/>
    <n v="0.99848385516374227"/>
    <x v="1"/>
    <x v="956"/>
  </r>
  <r>
    <x v="1436"/>
    <x v="1436"/>
    <x v="2"/>
    <x v="4"/>
    <x v="1"/>
    <s v="Colorado"/>
    <n v="53756.54"/>
    <x v="1"/>
    <x v="2"/>
    <b v="0"/>
    <x v="1"/>
    <n v="0"/>
    <n v="53756.54"/>
    <n v="0"/>
    <n v="0.95146743563021785"/>
    <x v="1"/>
    <x v="957"/>
  </r>
  <r>
    <x v="1437"/>
    <x v="1437"/>
    <x v="2"/>
    <x v="4"/>
    <x v="1"/>
    <s v="Colorado"/>
    <n v="63036.73"/>
    <x v="1"/>
    <x v="2"/>
    <b v="0"/>
    <x v="1"/>
    <n v="0"/>
    <n v="63036.73"/>
    <n v="0"/>
    <n v="1.1157227724034029"/>
    <x v="0"/>
    <x v="958"/>
  </r>
  <r>
    <x v="1438"/>
    <x v="1438"/>
    <x v="2"/>
    <x v="4"/>
    <x v="5"/>
    <s v="California"/>
    <n v="57454.87"/>
    <x v="0"/>
    <x v="1"/>
    <b v="0"/>
    <x v="1"/>
    <n v="0"/>
    <n v="57454.87"/>
    <n v="0"/>
    <n v="1.0169262721032184"/>
    <x v="1"/>
    <x v="276"/>
  </r>
  <r>
    <x v="1439"/>
    <x v="1439"/>
    <x v="2"/>
    <x v="4"/>
    <x v="0"/>
    <s v="New York"/>
    <n v="58674.39"/>
    <x v="0"/>
    <x v="3"/>
    <b v="1"/>
    <x v="0"/>
    <n v="3499.74"/>
    <n v="62174.13"/>
    <n v="5.9646806724364752E-2"/>
    <n v="1.0385112470123132"/>
    <x v="1"/>
    <x v="524"/>
  </r>
  <r>
    <x v="1440"/>
    <x v="1440"/>
    <x v="2"/>
    <x v="4"/>
    <x v="0"/>
    <s v="New York"/>
    <n v="58314.41"/>
    <x v="1"/>
    <x v="4"/>
    <b v="1"/>
    <x v="0"/>
    <n v="6743.26"/>
    <n v="65057.670000000006"/>
    <n v="0.11563625525834867"/>
    <n v="1.032139757190272"/>
    <x v="1"/>
    <x v="259"/>
  </r>
  <r>
    <x v="1441"/>
    <x v="1441"/>
    <x v="2"/>
    <x v="4"/>
    <x v="1"/>
    <s v="Colorado"/>
    <n v="60867.37"/>
    <x v="2"/>
    <x v="0"/>
    <b v="1"/>
    <x v="0"/>
    <n v="18006.62"/>
    <n v="78873.990000000005"/>
    <n v="0.29583371188865232"/>
    <n v="1.0773260415840689"/>
    <x v="1"/>
    <x v="513"/>
  </r>
  <r>
    <x v="1442"/>
    <x v="1442"/>
    <x v="2"/>
    <x v="4"/>
    <x v="7"/>
    <s v="California"/>
    <n v="55905.11"/>
    <x v="1"/>
    <x v="0"/>
    <b v="0"/>
    <x v="1"/>
    <n v="0"/>
    <n v="55905.11"/>
    <n v="0"/>
    <n v="0.98949619246933029"/>
    <x v="1"/>
    <x v="827"/>
  </r>
  <r>
    <x v="1443"/>
    <x v="1443"/>
    <x v="2"/>
    <x v="4"/>
    <x v="0"/>
    <s v="New York"/>
    <n v="48515.839999999997"/>
    <x v="1"/>
    <x v="0"/>
    <b v="0"/>
    <x v="1"/>
    <n v="0"/>
    <n v="48515.839999999997"/>
    <n v="0"/>
    <n v="0.85870931931716488"/>
    <x v="2"/>
    <x v="959"/>
  </r>
  <r>
    <x v="1444"/>
    <x v="1444"/>
    <x v="2"/>
    <x v="4"/>
    <x v="0"/>
    <s v="New York"/>
    <n v="56998.44"/>
    <x v="1"/>
    <x v="0"/>
    <b v="0"/>
    <x v="1"/>
    <n v="0"/>
    <n v="56998.44"/>
    <n v="0"/>
    <n v="1.0088476591261797"/>
    <x v="1"/>
    <x v="245"/>
  </r>
  <r>
    <x v="1445"/>
    <x v="1445"/>
    <x v="2"/>
    <x v="4"/>
    <x v="0"/>
    <s v="New York"/>
    <n v="51743.22"/>
    <x v="1"/>
    <x v="0"/>
    <b v="0"/>
    <x v="1"/>
    <n v="0"/>
    <n v="51743.22"/>
    <n v="0"/>
    <n v="0.91583254511265422"/>
    <x v="1"/>
    <x v="866"/>
  </r>
  <r>
    <x v="1446"/>
    <x v="1446"/>
    <x v="2"/>
    <x v="4"/>
    <x v="7"/>
    <s v="California"/>
    <n v="52356.92"/>
    <x v="0"/>
    <x v="0"/>
    <b v="0"/>
    <x v="1"/>
    <n v="0"/>
    <n v="52356.92"/>
    <n v="0"/>
    <n v="0.92669476885782576"/>
    <x v="1"/>
    <x v="960"/>
  </r>
  <r>
    <x v="1447"/>
    <x v="1447"/>
    <x v="2"/>
    <x v="4"/>
    <x v="7"/>
    <s v="California"/>
    <n v="57931.82"/>
    <x v="1"/>
    <x v="1"/>
    <b v="0"/>
    <x v="1"/>
    <n v="0"/>
    <n v="57931.82"/>
    <n v="0"/>
    <n v="1.0253680801776188"/>
    <x v="1"/>
    <x v="961"/>
  </r>
  <r>
    <x v="1448"/>
    <x v="1448"/>
    <x v="2"/>
    <x v="4"/>
    <x v="3"/>
    <s v="Illinois"/>
    <n v="61191.42"/>
    <x v="1"/>
    <x v="0"/>
    <b v="0"/>
    <x v="1"/>
    <n v="0"/>
    <n v="61191.42"/>
    <n v="0"/>
    <n v="1.0830615859944042"/>
    <x v="1"/>
    <x v="503"/>
  </r>
  <r>
    <x v="1449"/>
    <x v="1449"/>
    <x v="2"/>
    <x v="4"/>
    <x v="2"/>
    <s v="California"/>
    <n v="55106.36"/>
    <x v="1"/>
    <x v="0"/>
    <b v="1"/>
    <x v="0"/>
    <n v="19469.02"/>
    <n v="74575.38"/>
    <n v="0.35329896585439502"/>
    <n v="0.97535866400842786"/>
    <x v="1"/>
    <x v="187"/>
  </r>
  <r>
    <x v="1450"/>
    <x v="1450"/>
    <x v="2"/>
    <x v="4"/>
    <x v="0"/>
    <s v="New York"/>
    <n v="56544.17"/>
    <x v="1"/>
    <x v="0"/>
    <b v="1"/>
    <x v="0"/>
    <n v="17327.169999999998"/>
    <n v="73871.34"/>
    <n v="0.30643601276665655"/>
    <n v="1.0008072772120209"/>
    <x v="1"/>
    <x v="856"/>
  </r>
  <r>
    <x v="1451"/>
    <x v="1451"/>
    <x v="2"/>
    <x v="4"/>
    <x v="0"/>
    <s v="New York"/>
    <n v="63511.07"/>
    <x v="1"/>
    <x v="0"/>
    <b v="0"/>
    <x v="1"/>
    <n v="0"/>
    <n v="63511.07"/>
    <n v="0"/>
    <n v="1.1241183846101566"/>
    <x v="0"/>
    <x v="862"/>
  </r>
  <r>
    <x v="1452"/>
    <x v="1452"/>
    <x v="2"/>
    <x v="4"/>
    <x v="7"/>
    <s v="California"/>
    <n v="56203.77"/>
    <x v="0"/>
    <x v="0"/>
    <b v="0"/>
    <x v="1"/>
    <n v="0"/>
    <n v="56203.77"/>
    <n v="0"/>
    <n v="0.99478234489516193"/>
    <x v="1"/>
    <x v="962"/>
  </r>
  <r>
    <x v="1453"/>
    <x v="1453"/>
    <x v="2"/>
    <x v="4"/>
    <x v="0"/>
    <s v="New York"/>
    <n v="68008.42"/>
    <x v="1"/>
    <x v="0"/>
    <b v="1"/>
    <x v="0"/>
    <n v="3090.34"/>
    <n v="71098.759999999995"/>
    <n v="4.5440549861326E-2"/>
    <n v="1.2037195284269193"/>
    <x v="0"/>
    <x v="412"/>
  </r>
  <r>
    <x v="1454"/>
    <x v="1454"/>
    <x v="2"/>
    <x v="4"/>
    <x v="0"/>
    <s v="New York"/>
    <n v="57827.55"/>
    <x v="0"/>
    <x v="0"/>
    <b v="0"/>
    <x v="1"/>
    <n v="0"/>
    <n v="57827.55"/>
    <n v="0"/>
    <n v="1.0235225464153423"/>
    <x v="1"/>
    <x v="166"/>
  </r>
  <r>
    <x v="1455"/>
    <x v="1455"/>
    <x v="2"/>
    <x v="4"/>
    <x v="0"/>
    <s v="New York"/>
    <n v="46196.19"/>
    <x v="1"/>
    <x v="2"/>
    <b v="0"/>
    <x v="1"/>
    <n v="0"/>
    <n v="46196.19"/>
    <n v="0"/>
    <n v="0.81765252070141259"/>
    <x v="2"/>
    <x v="963"/>
  </r>
  <r>
    <x v="1456"/>
    <x v="1456"/>
    <x v="2"/>
    <x v="4"/>
    <x v="7"/>
    <s v="California"/>
    <n v="58766.71"/>
    <x v="0"/>
    <x v="1"/>
    <b v="1"/>
    <x v="0"/>
    <n v="19001.13"/>
    <n v="77767.839999999997"/>
    <n v="0.32333152562054268"/>
    <n v="1.0401452709591184"/>
    <x v="1"/>
    <x v="964"/>
  </r>
  <r>
    <x v="1457"/>
    <x v="1457"/>
    <x v="2"/>
    <x v="4"/>
    <x v="2"/>
    <s v="California"/>
    <n v="56905.79"/>
    <x v="0"/>
    <x v="1"/>
    <b v="1"/>
    <x v="0"/>
    <n v="9043.7999999999993"/>
    <n v="65949.59"/>
    <n v="0.15892583162451482"/>
    <n v="1.0072077943225457"/>
    <x v="1"/>
    <x v="170"/>
  </r>
  <r>
    <x v="1458"/>
    <x v="1458"/>
    <x v="2"/>
    <x v="4"/>
    <x v="0"/>
    <s v="New York"/>
    <n v="61448.76"/>
    <x v="0"/>
    <x v="2"/>
    <b v="1"/>
    <x v="0"/>
    <n v="1176.9000000000001"/>
    <n v="62625.66"/>
    <n v="1.9152542703872299E-2"/>
    <n v="1.0876163923469908"/>
    <x v="1"/>
    <x v="965"/>
  </r>
  <r>
    <x v="1459"/>
    <x v="1459"/>
    <x v="2"/>
    <x v="4"/>
    <x v="2"/>
    <s v="California"/>
    <n v="58365.91"/>
    <x v="1"/>
    <x v="0"/>
    <b v="0"/>
    <x v="1"/>
    <n v="0"/>
    <n v="58365.91"/>
    <n v="0"/>
    <n v="1.033051284846906"/>
    <x v="1"/>
    <x v="966"/>
  </r>
  <r>
    <x v="1460"/>
    <x v="1460"/>
    <x v="2"/>
    <x v="4"/>
    <x v="0"/>
    <s v="New York"/>
    <n v="54307.72"/>
    <x v="0"/>
    <x v="1"/>
    <b v="1"/>
    <x v="0"/>
    <n v="9405.48"/>
    <n v="63713.2"/>
    <n v="0.17318863690097833"/>
    <n v="0.96122308249980182"/>
    <x v="1"/>
    <x v="967"/>
  </r>
  <r>
    <x v="1461"/>
    <x v="1461"/>
    <x v="2"/>
    <x v="4"/>
    <x v="7"/>
    <s v="California"/>
    <n v="48878.51"/>
    <x v="0"/>
    <x v="1"/>
    <b v="0"/>
    <x v="1"/>
    <n v="0"/>
    <n v="48878.51"/>
    <n v="0"/>
    <n v="0.86512842097214515"/>
    <x v="2"/>
    <x v="800"/>
  </r>
  <r>
    <x v="1462"/>
    <x v="1462"/>
    <x v="2"/>
    <x v="4"/>
    <x v="7"/>
    <s v="California"/>
    <n v="53954.879999999997"/>
    <x v="1"/>
    <x v="0"/>
    <b v="0"/>
    <x v="1"/>
    <n v="0"/>
    <n v="53954.879999999997"/>
    <n v="0"/>
    <n v="0.95497796758005871"/>
    <x v="1"/>
    <x v="927"/>
  </r>
  <r>
    <x v="1463"/>
    <x v="1463"/>
    <x v="2"/>
    <x v="4"/>
    <x v="5"/>
    <s v="California"/>
    <n v="50747.4"/>
    <x v="0"/>
    <x v="3"/>
    <b v="0"/>
    <x v="1"/>
    <n v="0"/>
    <n v="50747.4"/>
    <n v="0"/>
    <n v="0.8982069631509193"/>
    <x v="2"/>
    <x v="806"/>
  </r>
  <r>
    <x v="1464"/>
    <x v="1464"/>
    <x v="2"/>
    <x v="4"/>
    <x v="5"/>
    <s v="California"/>
    <n v="52097.38"/>
    <x v="1"/>
    <x v="0"/>
    <b v="1"/>
    <x v="0"/>
    <n v="1875.31"/>
    <n v="53972.689999999995"/>
    <n v="3.5996243956989776E-2"/>
    <n v="0.9221010234597129"/>
    <x v="1"/>
    <x v="968"/>
  </r>
  <r>
    <x v="1465"/>
    <x v="1465"/>
    <x v="2"/>
    <x v="4"/>
    <x v="0"/>
    <s v="New York"/>
    <n v="57942.89"/>
    <x v="1"/>
    <x v="3"/>
    <b v="0"/>
    <x v="1"/>
    <n v="0"/>
    <n v="57942.89"/>
    <n v="0"/>
    <n v="1.0255640143748797"/>
    <x v="1"/>
    <x v="336"/>
  </r>
  <r>
    <x v="1466"/>
    <x v="1466"/>
    <x v="2"/>
    <x v="4"/>
    <x v="0"/>
    <s v="New York"/>
    <n v="63349.52"/>
    <x v="1"/>
    <x v="4"/>
    <b v="0"/>
    <x v="1"/>
    <n v="0"/>
    <n v="63349.52"/>
    <n v="0"/>
    <n v="1.1212590196989092"/>
    <x v="0"/>
    <x v="969"/>
  </r>
  <r>
    <x v="1467"/>
    <x v="1467"/>
    <x v="2"/>
    <x v="4"/>
    <x v="2"/>
    <s v="California"/>
    <n v="56973.36"/>
    <x v="0"/>
    <x v="0"/>
    <b v="0"/>
    <x v="1"/>
    <n v="0"/>
    <n v="56973.36"/>
    <n v="0"/>
    <n v="1.0084037540071817"/>
    <x v="1"/>
    <x v="887"/>
  </r>
  <r>
    <x v="1468"/>
    <x v="1468"/>
    <x v="2"/>
    <x v="4"/>
    <x v="0"/>
    <s v="New York"/>
    <n v="49020.58"/>
    <x v="1"/>
    <x v="1"/>
    <b v="0"/>
    <x v="1"/>
    <n v="0"/>
    <n v="49020.58"/>
    <n v="0"/>
    <n v="0.86764299833482483"/>
    <x v="2"/>
    <x v="855"/>
  </r>
  <r>
    <x v="1469"/>
    <x v="1469"/>
    <x v="2"/>
    <x v="4"/>
    <x v="0"/>
    <s v="New York"/>
    <n v="57223.01"/>
    <x v="0"/>
    <x v="2"/>
    <b v="1"/>
    <x v="0"/>
    <n v="11333.68"/>
    <n v="68556.69"/>
    <n v="0.19806158396770809"/>
    <n v="1.0128224506960886"/>
    <x v="1"/>
    <x v="970"/>
  </r>
  <r>
    <x v="1470"/>
    <x v="1470"/>
    <x v="2"/>
    <x v="4"/>
    <x v="1"/>
    <s v="Colorado"/>
    <n v="60983.16"/>
    <x v="0"/>
    <x v="4"/>
    <b v="0"/>
    <x v="1"/>
    <n v="0"/>
    <n v="60983.16"/>
    <n v="0"/>
    <n v="1.0793754743483728"/>
    <x v="1"/>
    <x v="525"/>
  </r>
  <r>
    <x v="1471"/>
    <x v="1471"/>
    <x v="2"/>
    <x v="4"/>
    <x v="0"/>
    <s v="New York"/>
    <n v="51951.09"/>
    <x v="0"/>
    <x v="0"/>
    <b v="0"/>
    <x v="1"/>
    <n v="0"/>
    <n v="51951.09"/>
    <n v="0"/>
    <n v="0.91951175392788764"/>
    <x v="1"/>
    <x v="910"/>
  </r>
  <r>
    <x v="1472"/>
    <x v="1472"/>
    <x v="2"/>
    <x v="4"/>
    <x v="8"/>
    <s v="Texas"/>
    <n v="54329.91"/>
    <x v="1"/>
    <x v="1"/>
    <b v="0"/>
    <x v="1"/>
    <n v="0"/>
    <n v="54329.91"/>
    <n v="0"/>
    <n v="0.96161583587263122"/>
    <x v="1"/>
    <x v="858"/>
  </r>
  <r>
    <x v="1473"/>
    <x v="1473"/>
    <x v="2"/>
    <x v="4"/>
    <x v="5"/>
    <s v="California"/>
    <n v="55073.440000000002"/>
    <x v="0"/>
    <x v="0"/>
    <b v="0"/>
    <x v="1"/>
    <n v="0"/>
    <n v="55073.440000000002"/>
    <n v="0"/>
    <n v="0.97477599429082806"/>
    <x v="1"/>
    <x v="971"/>
  </r>
  <r>
    <x v="1474"/>
    <x v="1474"/>
    <x v="2"/>
    <x v="4"/>
    <x v="0"/>
    <s v="New York"/>
    <n v="51075.51"/>
    <x v="1"/>
    <x v="0"/>
    <b v="0"/>
    <x v="1"/>
    <n v="0"/>
    <n v="51075.51"/>
    <n v="0"/>
    <n v="0.90401436779981659"/>
    <x v="1"/>
    <x v="972"/>
  </r>
  <r>
    <x v="1475"/>
    <x v="1475"/>
    <x v="2"/>
    <x v="4"/>
    <x v="3"/>
    <s v="Illinois"/>
    <n v="58241.4"/>
    <x v="1"/>
    <x v="0"/>
    <b v="1"/>
    <x v="0"/>
    <n v="7432.53"/>
    <n v="65673.930000000008"/>
    <n v="0.127615922694166"/>
    <n v="1.0308475118657892"/>
    <x v="1"/>
    <x v="973"/>
  </r>
  <r>
    <x v="1476"/>
    <x v="1476"/>
    <x v="2"/>
    <x v="4"/>
    <x v="4"/>
    <s v="California"/>
    <n v="54395.26"/>
    <x v="1"/>
    <x v="4"/>
    <b v="0"/>
    <x v="1"/>
    <n v="0"/>
    <n v="54395.26"/>
    <n v="0"/>
    <n v="0.96277250252041835"/>
    <x v="1"/>
    <x v="172"/>
  </r>
  <r>
    <x v="1477"/>
    <x v="1477"/>
    <x v="2"/>
    <x v="4"/>
    <x v="8"/>
    <s v="Texas"/>
    <n v="57097.66"/>
    <x v="0"/>
    <x v="3"/>
    <b v="0"/>
    <x v="1"/>
    <n v="0"/>
    <n v="57097.66"/>
    <n v="0"/>
    <n v="1.0106038100794075"/>
    <x v="1"/>
    <x v="875"/>
  </r>
  <r>
    <x v="1478"/>
    <x v="1478"/>
    <x v="2"/>
    <x v="4"/>
    <x v="2"/>
    <s v="California"/>
    <n v="50562.54"/>
    <x v="2"/>
    <x v="1"/>
    <b v="0"/>
    <x v="1"/>
    <n v="0"/>
    <n v="50562.54"/>
    <n v="0"/>
    <n v="0.8949350213527566"/>
    <x v="2"/>
    <x v="974"/>
  </r>
  <r>
    <x v="1479"/>
    <x v="1479"/>
    <x v="2"/>
    <x v="4"/>
    <x v="2"/>
    <s v="California"/>
    <n v="52812.71"/>
    <x v="1"/>
    <x v="1"/>
    <b v="1"/>
    <x v="0"/>
    <n v="9995.26"/>
    <n v="62807.97"/>
    <n v="0.18925860839180569"/>
    <n v="0.93476205411252966"/>
    <x v="1"/>
    <x v="151"/>
  </r>
  <r>
    <x v="1480"/>
    <x v="1480"/>
    <x v="2"/>
    <x v="4"/>
    <x v="8"/>
    <s v="Texas"/>
    <n v="58611.91"/>
    <x v="1"/>
    <x v="0"/>
    <b v="0"/>
    <x v="1"/>
    <n v="0"/>
    <n v="58611.91"/>
    <n v="0"/>
    <n v="1.0374053781193717"/>
    <x v="1"/>
    <x v="220"/>
  </r>
  <r>
    <x v="1481"/>
    <x v="1481"/>
    <x v="2"/>
    <x v="4"/>
    <x v="5"/>
    <s v="California"/>
    <n v="53135.83"/>
    <x v="0"/>
    <x v="0"/>
    <b v="0"/>
    <x v="1"/>
    <n v="0"/>
    <n v="53135.83"/>
    <n v="0"/>
    <n v="0.94048113792634724"/>
    <x v="1"/>
    <x v="975"/>
  </r>
  <r>
    <x v="1482"/>
    <x v="1482"/>
    <x v="2"/>
    <x v="4"/>
    <x v="1"/>
    <s v="Colorado"/>
    <n v="63634.82"/>
    <x v="1"/>
    <x v="0"/>
    <b v="1"/>
    <x v="0"/>
    <n v="12650.24"/>
    <n v="76285.06"/>
    <n v="0.19879430789621153"/>
    <n v="1.1263087059210004"/>
    <x v="0"/>
    <x v="848"/>
  </r>
  <r>
    <x v="1483"/>
    <x v="1483"/>
    <x v="2"/>
    <x v="4"/>
    <x v="0"/>
    <s v="New York"/>
    <n v="53001.82"/>
    <x v="0"/>
    <x v="0"/>
    <b v="0"/>
    <x v="1"/>
    <n v="0"/>
    <n v="53001.82"/>
    <n v="0"/>
    <n v="0.93810921906682232"/>
    <x v="1"/>
    <x v="361"/>
  </r>
  <r>
    <x v="1484"/>
    <x v="1484"/>
    <x v="2"/>
    <x v="4"/>
    <x v="0"/>
    <s v="New York"/>
    <n v="56123.42"/>
    <x v="0"/>
    <x v="0"/>
    <b v="0"/>
    <x v="1"/>
    <n v="0"/>
    <n v="56123.42"/>
    <n v="0"/>
    <n v="0.99336018475515131"/>
    <x v="1"/>
    <x v="842"/>
  </r>
  <r>
    <x v="1485"/>
    <x v="1485"/>
    <x v="2"/>
    <x v="4"/>
    <x v="4"/>
    <s v="California"/>
    <n v="59662.95"/>
    <x v="0"/>
    <x v="0"/>
    <b v="0"/>
    <x v="1"/>
    <n v="0"/>
    <n v="59662.95"/>
    <n v="0"/>
    <n v="1.0560083301238119"/>
    <x v="1"/>
    <x v="976"/>
  </r>
  <r>
    <x v="1486"/>
    <x v="1486"/>
    <x v="2"/>
    <x v="4"/>
    <x v="0"/>
    <s v="New York"/>
    <n v="47908.17"/>
    <x v="1"/>
    <x v="0"/>
    <b v="0"/>
    <x v="1"/>
    <n v="0"/>
    <n v="47908.17"/>
    <n v="0"/>
    <n v="0.84795382395586716"/>
    <x v="2"/>
    <x v="600"/>
  </r>
  <r>
    <x v="1487"/>
    <x v="1487"/>
    <x v="2"/>
    <x v="4"/>
    <x v="4"/>
    <s v="California"/>
    <n v="46195.96"/>
    <x v="0"/>
    <x v="0"/>
    <b v="0"/>
    <x v="1"/>
    <n v="0"/>
    <n v="46195.96"/>
    <n v="0"/>
    <n v="0.81764844980119844"/>
    <x v="2"/>
    <x v="568"/>
  </r>
  <r>
    <x v="1488"/>
    <x v="1488"/>
    <x v="2"/>
    <x v="4"/>
    <x v="3"/>
    <s v="Illinois"/>
    <n v="47371.72"/>
    <x v="0"/>
    <x v="0"/>
    <b v="1"/>
    <x v="0"/>
    <n v="17507.22"/>
    <n v="64878.94"/>
    <n v="0.36957112809076809"/>
    <n v="0.8384588916956468"/>
    <x v="2"/>
    <x v="592"/>
  </r>
  <r>
    <x v="1489"/>
    <x v="1489"/>
    <x v="2"/>
    <x v="4"/>
    <x v="0"/>
    <s v="New York"/>
    <n v="61312.92"/>
    <x v="1"/>
    <x v="0"/>
    <b v="0"/>
    <x v="1"/>
    <n v="0"/>
    <n v="61312.92"/>
    <n v="0"/>
    <n v="1.0852120832814147"/>
    <x v="1"/>
    <x v="965"/>
  </r>
  <r>
    <x v="1490"/>
    <x v="1490"/>
    <x v="2"/>
    <x v="4"/>
    <x v="0"/>
    <s v="New York"/>
    <n v="52240.71"/>
    <x v="1"/>
    <x v="4"/>
    <b v="0"/>
    <x v="1"/>
    <n v="0"/>
    <n v="52240.71"/>
    <n v="0"/>
    <n v="0.92463790227573939"/>
    <x v="1"/>
    <x v="863"/>
  </r>
  <r>
    <x v="1491"/>
    <x v="1491"/>
    <x v="2"/>
    <x v="4"/>
    <x v="7"/>
    <s v="California"/>
    <n v="67791"/>
    <x v="0"/>
    <x v="3"/>
    <b v="0"/>
    <x v="1"/>
    <n v="0"/>
    <n v="67791"/>
    <n v="0"/>
    <n v="1.1998712887549701"/>
    <x v="0"/>
    <x v="126"/>
  </r>
  <r>
    <x v="1492"/>
    <x v="1492"/>
    <x v="2"/>
    <x v="4"/>
    <x v="0"/>
    <s v="New York"/>
    <n v="52178.76"/>
    <x v="1"/>
    <x v="4"/>
    <b v="0"/>
    <x v="1"/>
    <n v="0"/>
    <n v="52178.76"/>
    <n v="0"/>
    <n v="0.9235414141528564"/>
    <x v="1"/>
    <x v="330"/>
  </r>
  <r>
    <x v="1493"/>
    <x v="1493"/>
    <x v="2"/>
    <x v="4"/>
    <x v="0"/>
    <s v="New York"/>
    <n v="55922.76"/>
    <x v="0"/>
    <x v="0"/>
    <b v="0"/>
    <x v="1"/>
    <n v="0"/>
    <n v="55922.76"/>
    <n v="0"/>
    <n v="0.98980858981184661"/>
    <x v="1"/>
    <x v="918"/>
  </r>
  <r>
    <x v="1494"/>
    <x v="1494"/>
    <x v="2"/>
    <x v="4"/>
    <x v="5"/>
    <s v="California"/>
    <n v="62710.55"/>
    <x v="0"/>
    <x v="0"/>
    <b v="1"/>
    <x v="0"/>
    <n v="13576.13"/>
    <n v="76286.680000000008"/>
    <n v="0.21648877262278832"/>
    <n v="1.1099495279171718"/>
    <x v="0"/>
    <x v="977"/>
  </r>
  <r>
    <x v="1495"/>
    <x v="1495"/>
    <x v="2"/>
    <x v="4"/>
    <x v="0"/>
    <s v="New York"/>
    <n v="65030.46"/>
    <x v="0"/>
    <x v="3"/>
    <b v="0"/>
    <x v="1"/>
    <n v="0"/>
    <n v="65030.46"/>
    <n v="0"/>
    <n v="1.1510109284201226"/>
    <x v="0"/>
    <x v="936"/>
  </r>
  <r>
    <x v="1496"/>
    <x v="1496"/>
    <x v="2"/>
    <x v="4"/>
    <x v="2"/>
    <s v="California"/>
    <n v="65307.519999999997"/>
    <x v="1"/>
    <x v="0"/>
    <b v="1"/>
    <x v="0"/>
    <n v="9246.93"/>
    <n v="74554.45"/>
    <n v="0.14159058558646845"/>
    <n v="1.1559147702171524"/>
    <x v="0"/>
    <x v="950"/>
  </r>
  <r>
    <x v="1497"/>
    <x v="1497"/>
    <x v="2"/>
    <x v="4"/>
    <x v="0"/>
    <s v="New York"/>
    <n v="61041.83"/>
    <x v="0"/>
    <x v="0"/>
    <b v="1"/>
    <x v="0"/>
    <n v="16569.13"/>
    <n v="77610.960000000006"/>
    <n v="0.27143894604732527"/>
    <n v="1.0804139078942898"/>
    <x v="1"/>
    <x v="885"/>
  </r>
  <r>
    <x v="1498"/>
    <x v="1498"/>
    <x v="2"/>
    <x v="4"/>
    <x v="0"/>
    <s v="New York"/>
    <n v="60120.31"/>
    <x v="0"/>
    <x v="0"/>
    <b v="1"/>
    <x v="0"/>
    <n v="18206.060000000001"/>
    <n v="78326.37"/>
    <n v="0.30282711449757999"/>
    <n v="1.0641034036973687"/>
    <x v="1"/>
    <x v="814"/>
  </r>
  <r>
    <x v="1499"/>
    <x v="1499"/>
    <x v="2"/>
    <x v="4"/>
    <x v="5"/>
    <s v="California"/>
    <n v="57962.63"/>
    <x v="0"/>
    <x v="0"/>
    <b v="0"/>
    <x v="1"/>
    <n v="0"/>
    <n v="57962.63"/>
    <n v="0"/>
    <n v="1.0259134038106459"/>
    <x v="1"/>
    <x v="818"/>
  </r>
  <r>
    <x v="1500"/>
    <x v="1500"/>
    <x v="2"/>
    <x v="4"/>
    <x v="0"/>
    <s v="New York"/>
    <n v="58891.81"/>
    <x v="1"/>
    <x v="0"/>
    <b v="1"/>
    <x v="0"/>
    <n v="3275.44"/>
    <n v="62167.25"/>
    <n v="5.5617920386552902E-2"/>
    <n v="1.0423594866842625"/>
    <x v="1"/>
    <x v="978"/>
  </r>
  <r>
    <x v="1501"/>
    <x v="1501"/>
    <x v="2"/>
    <x v="4"/>
    <x v="0"/>
    <s v="New York"/>
    <n v="52244.07"/>
    <x v="0"/>
    <x v="0"/>
    <b v="1"/>
    <x v="0"/>
    <n v="11106.73"/>
    <n v="63350.8"/>
    <n v="0.21259312300898456"/>
    <n v="0.92469737281799746"/>
    <x v="1"/>
    <x v="979"/>
  </r>
  <r>
    <x v="1502"/>
    <x v="1502"/>
    <x v="2"/>
    <x v="4"/>
    <x v="1"/>
    <s v="Colorado"/>
    <n v="50909.01"/>
    <x v="0"/>
    <x v="2"/>
    <b v="1"/>
    <x v="0"/>
    <n v="6405.73"/>
    <n v="57314.740000000005"/>
    <n v="0.12582703926083025"/>
    <n v="0.90106739003613556"/>
    <x v="1"/>
    <x v="980"/>
  </r>
  <r>
    <x v="1503"/>
    <x v="1503"/>
    <x v="2"/>
    <x v="4"/>
    <x v="4"/>
    <s v="California"/>
    <n v="54983.13"/>
    <x v="0"/>
    <x v="0"/>
    <b v="1"/>
    <x v="0"/>
    <n v="1894.16"/>
    <n v="56877.29"/>
    <n v="3.4449839432567776E-2"/>
    <n v="0.97317754647198085"/>
    <x v="1"/>
    <x v="323"/>
  </r>
  <r>
    <x v="1504"/>
    <x v="1504"/>
    <x v="2"/>
    <x v="4"/>
    <x v="0"/>
    <s v="New York"/>
    <n v="54149.08"/>
    <x v="0"/>
    <x v="0"/>
    <b v="0"/>
    <x v="1"/>
    <n v="0"/>
    <n v="54149.08"/>
    <n v="0"/>
    <n v="0.9584152233260459"/>
    <x v="1"/>
    <x v="199"/>
  </r>
  <r>
    <x v="1505"/>
    <x v="1505"/>
    <x v="2"/>
    <x v="4"/>
    <x v="0"/>
    <s v="New York"/>
    <n v="52733.86"/>
    <x v="1"/>
    <x v="3"/>
    <b v="0"/>
    <x v="1"/>
    <n v="0"/>
    <n v="52733.86"/>
    <n v="0"/>
    <n v="0.93336644332174135"/>
    <x v="1"/>
    <x v="981"/>
  </r>
  <r>
    <x v="1506"/>
    <x v="1506"/>
    <x v="2"/>
    <x v="4"/>
    <x v="0"/>
    <s v="New York"/>
    <n v="58481.94"/>
    <x v="1"/>
    <x v="0"/>
    <b v="1"/>
    <x v="0"/>
    <n v="13702.39"/>
    <n v="72184.33"/>
    <n v="0.23430122188149025"/>
    <n v="1.0351049655070856"/>
    <x v="1"/>
    <x v="982"/>
  </r>
  <r>
    <x v="1507"/>
    <x v="1507"/>
    <x v="2"/>
    <x v="4"/>
    <x v="2"/>
    <s v="California"/>
    <n v="59776.53"/>
    <x v="0"/>
    <x v="0"/>
    <b v="0"/>
    <x v="1"/>
    <n v="0"/>
    <n v="59776.53"/>
    <n v="0"/>
    <n v="1.0580186468469286"/>
    <x v="1"/>
    <x v="891"/>
  </r>
  <r>
    <x v="1508"/>
    <x v="1508"/>
    <x v="2"/>
    <x v="4"/>
    <x v="0"/>
    <s v="New York"/>
    <n v="55442.03"/>
    <x v="0"/>
    <x v="1"/>
    <b v="0"/>
    <x v="1"/>
    <n v="0"/>
    <n v="55442.03"/>
    <n v="0"/>
    <n v="0.98129987737740576"/>
    <x v="1"/>
    <x v="305"/>
  </r>
  <r>
    <x v="1509"/>
    <x v="1509"/>
    <x v="2"/>
    <x v="4"/>
    <x v="3"/>
    <s v="Illinois"/>
    <n v="62387.65"/>
    <x v="0"/>
    <x v="0"/>
    <b v="0"/>
    <x v="1"/>
    <n v="0"/>
    <n v="62387.65"/>
    <n v="0"/>
    <n v="1.1042343380079067"/>
    <x v="0"/>
    <x v="983"/>
  </r>
  <r>
    <x v="1510"/>
    <x v="1510"/>
    <x v="2"/>
    <x v="4"/>
    <x v="2"/>
    <s v="California"/>
    <n v="49291.55"/>
    <x v="0"/>
    <x v="0"/>
    <b v="1"/>
    <x v="0"/>
    <n v="17392.64"/>
    <n v="66684.19"/>
    <n v="0.35285236516198004"/>
    <n v="0.87243904977401199"/>
    <x v="2"/>
    <x v="984"/>
  </r>
  <r>
    <x v="1511"/>
    <x v="1511"/>
    <x v="2"/>
    <x v="4"/>
    <x v="1"/>
    <s v="Colorado"/>
    <n v="54031.7"/>
    <x v="0"/>
    <x v="0"/>
    <b v="0"/>
    <x v="1"/>
    <n v="0"/>
    <n v="54031.7"/>
    <n v="0"/>
    <n v="0.95633764825156609"/>
    <x v="1"/>
    <x v="985"/>
  </r>
  <r>
    <x v="1512"/>
    <x v="1512"/>
    <x v="2"/>
    <x v="4"/>
    <x v="0"/>
    <s v="New York"/>
    <n v="51415.89"/>
    <x v="1"/>
    <x v="0"/>
    <b v="1"/>
    <x v="0"/>
    <n v="4095.15"/>
    <n v="55511.040000000001"/>
    <n v="7.9647556426622204E-2"/>
    <n v="0.91003894612535263"/>
    <x v="1"/>
    <x v="217"/>
  </r>
  <r>
    <x v="1513"/>
    <x v="1513"/>
    <x v="2"/>
    <x v="4"/>
    <x v="0"/>
    <s v="New York"/>
    <n v="45667.32"/>
    <x v="2"/>
    <x v="0"/>
    <b v="1"/>
    <x v="0"/>
    <n v="16435.86"/>
    <n v="62103.18"/>
    <n v="0.35990419407138408"/>
    <n v="0.80829175115259577"/>
    <x v="2"/>
    <x v="557"/>
  </r>
  <r>
    <x v="1514"/>
    <x v="1514"/>
    <x v="2"/>
    <x v="4"/>
    <x v="7"/>
    <s v="California"/>
    <n v="54586.6"/>
    <x v="2"/>
    <x v="3"/>
    <b v="1"/>
    <x v="0"/>
    <n v="17214.52"/>
    <n v="71801.119999999995"/>
    <n v="0.31536164553205365"/>
    <n v="0.96615913750722149"/>
    <x v="1"/>
    <x v="986"/>
  </r>
  <r>
    <x v="1515"/>
    <x v="1515"/>
    <x v="2"/>
    <x v="4"/>
    <x v="0"/>
    <s v="New York"/>
    <n v="54391.26"/>
    <x v="1"/>
    <x v="0"/>
    <b v="0"/>
    <x v="1"/>
    <n v="0"/>
    <n v="54391.26"/>
    <n v="0"/>
    <n v="0.96270170425582535"/>
    <x v="1"/>
    <x v="987"/>
  </r>
  <r>
    <x v="1516"/>
    <x v="1516"/>
    <x v="2"/>
    <x v="4"/>
    <x v="1"/>
    <s v="Colorado"/>
    <n v="62567.25"/>
    <x v="1"/>
    <x v="0"/>
    <b v="1"/>
    <x v="0"/>
    <n v="18372.47"/>
    <n v="80939.72"/>
    <n v="0.29364355952994581"/>
    <n v="1.1074131800881297"/>
    <x v="0"/>
    <x v="517"/>
  </r>
  <r>
    <x v="1517"/>
    <x v="1517"/>
    <x v="2"/>
    <x v="4"/>
    <x v="0"/>
    <s v="New York"/>
    <n v="58154.06"/>
    <x v="1"/>
    <x v="0"/>
    <b v="1"/>
    <x v="0"/>
    <n v="6040.42"/>
    <n v="64194.479999999996"/>
    <n v="0.10386927413150518"/>
    <n v="1.0293016317584023"/>
    <x v="1"/>
    <x v="988"/>
  </r>
  <r>
    <x v="1518"/>
    <x v="1518"/>
    <x v="2"/>
    <x v="4"/>
    <x v="0"/>
    <s v="New York"/>
    <n v="49879.07"/>
    <x v="0"/>
    <x v="0"/>
    <b v="1"/>
    <x v="0"/>
    <n v="18175.11"/>
    <n v="68054.179999999993"/>
    <n v="0.36438349792808888"/>
    <n v="0.8828378988774227"/>
    <x v="2"/>
    <x v="346"/>
  </r>
  <r>
    <x v="1519"/>
    <x v="1519"/>
    <x v="2"/>
    <x v="4"/>
    <x v="0"/>
    <s v="New York"/>
    <n v="64270.46"/>
    <x v="1"/>
    <x v="2"/>
    <b v="0"/>
    <x v="1"/>
    <n v="0"/>
    <n v="64270.46"/>
    <n v="0"/>
    <n v="1.1375592581474643"/>
    <x v="0"/>
    <x v="989"/>
  </r>
  <r>
    <x v="1520"/>
    <x v="1520"/>
    <x v="2"/>
    <x v="4"/>
    <x v="5"/>
    <s v="California"/>
    <n v="61105.17"/>
    <x v="0"/>
    <x v="0"/>
    <b v="0"/>
    <x v="1"/>
    <n v="0"/>
    <n v="61105.17"/>
    <n v="0"/>
    <n v="1.0815349984141189"/>
    <x v="1"/>
    <x v="507"/>
  </r>
  <r>
    <x v="1521"/>
    <x v="1521"/>
    <x v="2"/>
    <x v="4"/>
    <x v="4"/>
    <s v="California"/>
    <n v="57910.49"/>
    <x v="1"/>
    <x v="0"/>
    <b v="1"/>
    <x v="0"/>
    <n v="7092.59"/>
    <n v="65003.08"/>
    <n v="0.12247504726691141"/>
    <n v="1.0249905484316768"/>
    <x v="1"/>
    <x v="222"/>
  </r>
  <r>
    <x v="1522"/>
    <x v="1522"/>
    <x v="2"/>
    <x v="4"/>
    <x v="6"/>
    <s v="Washington"/>
    <n v="53867.58"/>
    <x v="1"/>
    <x v="0"/>
    <b v="0"/>
    <x v="1"/>
    <n v="0"/>
    <n v="53867.58"/>
    <n v="0"/>
    <n v="0.95343279545531789"/>
    <x v="1"/>
    <x v="990"/>
  </r>
  <r>
    <x v="1523"/>
    <x v="1523"/>
    <x v="2"/>
    <x v="4"/>
    <x v="0"/>
    <s v="New York"/>
    <n v="50202.8"/>
    <x v="0"/>
    <x v="0"/>
    <b v="0"/>
    <x v="1"/>
    <n v="0"/>
    <n v="50202.8"/>
    <n v="0"/>
    <n v="0.88856777942659082"/>
    <x v="2"/>
    <x v="606"/>
  </r>
  <r>
    <x v="1524"/>
    <x v="1524"/>
    <x v="2"/>
    <x v="4"/>
    <x v="0"/>
    <s v="New York"/>
    <n v="53138.97"/>
    <x v="0"/>
    <x v="0"/>
    <b v="0"/>
    <x v="1"/>
    <n v="0"/>
    <n v="53138.97"/>
    <n v="0"/>
    <n v="0.94053671456405263"/>
    <x v="1"/>
    <x v="937"/>
  </r>
  <r>
    <x v="1525"/>
    <x v="1525"/>
    <x v="2"/>
    <x v="4"/>
    <x v="0"/>
    <s v="New York"/>
    <n v="60443.74"/>
    <x v="1"/>
    <x v="3"/>
    <b v="1"/>
    <x v="0"/>
    <n v="11494.42"/>
    <n v="71938.16"/>
    <n v="0.19016725305217713"/>
    <n v="1.0698279743766921"/>
    <x v="1"/>
    <x v="883"/>
  </r>
  <r>
    <x v="1526"/>
    <x v="1526"/>
    <x v="2"/>
    <x v="4"/>
    <x v="2"/>
    <s v="California"/>
    <n v="64422.93"/>
    <x v="0"/>
    <x v="0"/>
    <b v="0"/>
    <x v="1"/>
    <n v="0"/>
    <n v="64422.93"/>
    <n v="0"/>
    <n v="1.1402579109980857"/>
    <x v="0"/>
    <x v="520"/>
  </r>
  <r>
    <x v="1527"/>
    <x v="1527"/>
    <x v="2"/>
    <x v="4"/>
    <x v="7"/>
    <s v="California"/>
    <n v="62716.22"/>
    <x v="1"/>
    <x v="0"/>
    <b v="1"/>
    <x v="0"/>
    <n v="1959.64"/>
    <n v="64675.86"/>
    <n v="3.1246143342184847E-2"/>
    <n v="1.1100498844572322"/>
    <x v="0"/>
    <x v="977"/>
  </r>
  <r>
    <x v="1528"/>
    <x v="1528"/>
    <x v="2"/>
    <x v="4"/>
    <x v="0"/>
    <s v="New York"/>
    <n v="52555.75"/>
    <x v="1"/>
    <x v="0"/>
    <b v="0"/>
    <x v="1"/>
    <n v="0"/>
    <n v="52555.75"/>
    <n v="0"/>
    <n v="0.93021397359507929"/>
    <x v="1"/>
    <x v="224"/>
  </r>
  <r>
    <x v="1529"/>
    <x v="1529"/>
    <x v="2"/>
    <x v="4"/>
    <x v="0"/>
    <s v="New York"/>
    <n v="49401.91"/>
    <x v="1"/>
    <x v="2"/>
    <b v="1"/>
    <x v="0"/>
    <n v="1833.74"/>
    <n v="51235.65"/>
    <n v="3.7118807754598956E-2"/>
    <n v="0.87439237389413116"/>
    <x v="2"/>
    <x v="546"/>
  </r>
  <r>
    <x v="1530"/>
    <x v="1530"/>
    <x v="2"/>
    <x v="4"/>
    <x v="0"/>
    <s v="New York"/>
    <n v="55704.43"/>
    <x v="1"/>
    <x v="0"/>
    <b v="0"/>
    <x v="1"/>
    <n v="0"/>
    <n v="55704.43"/>
    <n v="0"/>
    <n v="0.98594424353470256"/>
    <x v="1"/>
    <x v="886"/>
  </r>
  <r>
    <x v="1531"/>
    <x v="1531"/>
    <x v="2"/>
    <x v="4"/>
    <x v="0"/>
    <s v="New York"/>
    <n v="46157.8"/>
    <x v="0"/>
    <x v="2"/>
    <b v="0"/>
    <x v="1"/>
    <n v="0"/>
    <n v="46157.8"/>
    <n v="0"/>
    <n v="0.81697303435698188"/>
    <x v="2"/>
    <x v="552"/>
  </r>
  <r>
    <x v="1532"/>
    <x v="1532"/>
    <x v="2"/>
    <x v="4"/>
    <x v="2"/>
    <s v="California"/>
    <n v="56615.839999999997"/>
    <x v="0"/>
    <x v="3"/>
    <b v="0"/>
    <x v="1"/>
    <n v="0"/>
    <n v="56615.839999999997"/>
    <n v="0"/>
    <n v="1.0020758051178649"/>
    <x v="1"/>
    <x v="991"/>
  </r>
  <r>
    <x v="1533"/>
    <x v="1533"/>
    <x v="2"/>
    <x v="4"/>
    <x v="0"/>
    <s v="New York"/>
    <n v="54261.99"/>
    <x v="1"/>
    <x v="1"/>
    <b v="1"/>
    <x v="0"/>
    <n v="14687.09"/>
    <n v="68949.08"/>
    <n v="0.27066994778481218"/>
    <n v="0.96041368133984295"/>
    <x v="1"/>
    <x v="803"/>
  </r>
  <r>
    <x v="1534"/>
    <x v="1534"/>
    <x v="2"/>
    <x v="4"/>
    <x v="5"/>
    <s v="California"/>
    <n v="52669.82"/>
    <x v="1"/>
    <x v="0"/>
    <b v="0"/>
    <x v="1"/>
    <n v="0"/>
    <n v="52669.82"/>
    <n v="0"/>
    <n v="0.93223296310560844"/>
    <x v="1"/>
    <x v="992"/>
  </r>
  <r>
    <x v="1535"/>
    <x v="1535"/>
    <x v="2"/>
    <x v="4"/>
    <x v="0"/>
    <s v="New York"/>
    <n v="47026.48"/>
    <x v="1"/>
    <x v="0"/>
    <b v="1"/>
    <x v="0"/>
    <n v="9445.1200000000008"/>
    <n v="56471.600000000006"/>
    <n v="0.20084684203453035"/>
    <n v="0.83234829347863037"/>
    <x v="2"/>
    <x v="926"/>
  </r>
  <r>
    <x v="1536"/>
    <x v="1536"/>
    <x v="2"/>
    <x v="4"/>
    <x v="0"/>
    <s v="New York"/>
    <n v="57568"/>
    <x v="0"/>
    <x v="1"/>
    <b v="0"/>
    <x v="1"/>
    <n v="0"/>
    <n v="57568"/>
    <n v="0"/>
    <n v="1.018928624021568"/>
    <x v="1"/>
    <x v="993"/>
  </r>
  <r>
    <x v="1537"/>
    <x v="1537"/>
    <x v="2"/>
    <x v="4"/>
    <x v="0"/>
    <s v="New York"/>
    <n v="52336.5"/>
    <x v="0"/>
    <x v="4"/>
    <b v="0"/>
    <x v="1"/>
    <n v="0"/>
    <n v="52336.5"/>
    <n v="0"/>
    <n v="0.92633334371707887"/>
    <x v="1"/>
    <x v="358"/>
  </r>
  <r>
    <x v="1538"/>
    <x v="1538"/>
    <x v="2"/>
    <x v="4"/>
    <x v="3"/>
    <s v="Illinois"/>
    <n v="49150.42"/>
    <x v="2"/>
    <x v="1"/>
    <b v="0"/>
    <x v="1"/>
    <n v="0"/>
    <n v="49150.42"/>
    <n v="0"/>
    <n v="0.8699411100035116"/>
    <x v="2"/>
    <x v="915"/>
  </r>
  <r>
    <x v="1539"/>
    <x v="1539"/>
    <x v="2"/>
    <x v="4"/>
    <x v="3"/>
    <s v="Illinois"/>
    <n v="40638.69"/>
    <x v="0"/>
    <x v="0"/>
    <b v="0"/>
    <x v="1"/>
    <n v="0"/>
    <n v="40638.69"/>
    <n v="0"/>
    <n v="0.71928718183259899"/>
    <x v="2"/>
    <x v="626"/>
  </r>
  <r>
    <x v="1540"/>
    <x v="1540"/>
    <x v="2"/>
    <x v="4"/>
    <x v="0"/>
    <s v="New York"/>
    <n v="54862.43"/>
    <x v="1"/>
    <x v="0"/>
    <b v="0"/>
    <x v="1"/>
    <n v="0"/>
    <n v="54862.43"/>
    <n v="0"/>
    <n v="0.97104120883788902"/>
    <x v="1"/>
    <x v="994"/>
  </r>
  <r>
    <x v="1541"/>
    <x v="1541"/>
    <x v="2"/>
    <x v="4"/>
    <x v="0"/>
    <s v="New York"/>
    <n v="63861.26"/>
    <x v="0"/>
    <x v="0"/>
    <b v="0"/>
    <x v="1"/>
    <n v="0"/>
    <n v="63861.26"/>
    <n v="0"/>
    <n v="1.1303165956796069"/>
    <x v="0"/>
    <x v="493"/>
  </r>
  <r>
    <x v="1542"/>
    <x v="1542"/>
    <x v="2"/>
    <x v="4"/>
    <x v="7"/>
    <s v="California"/>
    <n v="63306.3"/>
    <x v="1"/>
    <x v="3"/>
    <b v="0"/>
    <x v="1"/>
    <n v="0"/>
    <n v="63306.3"/>
    <n v="0"/>
    <n v="1.1204940444499825"/>
    <x v="0"/>
    <x v="969"/>
  </r>
  <r>
    <x v="1543"/>
    <x v="1543"/>
    <x v="2"/>
    <x v="4"/>
    <x v="7"/>
    <s v="California"/>
    <n v="52714.52"/>
    <x v="1"/>
    <x v="0"/>
    <b v="1"/>
    <x v="0"/>
    <n v="5869.56"/>
    <n v="58584.079999999994"/>
    <n v="0.11134617179479203"/>
    <n v="0.93302413371243442"/>
    <x v="1"/>
    <x v="211"/>
  </r>
  <r>
    <x v="1544"/>
    <x v="1544"/>
    <x v="2"/>
    <x v="4"/>
    <x v="3"/>
    <s v="Illinois"/>
    <n v="51988.94"/>
    <x v="1"/>
    <x v="0"/>
    <b v="0"/>
    <x v="1"/>
    <n v="0"/>
    <n v="51988.94"/>
    <n v="0"/>
    <n v="0.92018168250659849"/>
    <x v="1"/>
    <x v="929"/>
  </r>
  <r>
    <x v="1545"/>
    <x v="1545"/>
    <x v="2"/>
    <x v="4"/>
    <x v="0"/>
    <s v="New York"/>
    <n v="57343.87"/>
    <x v="0"/>
    <x v="1"/>
    <b v="0"/>
    <x v="1"/>
    <n v="0"/>
    <n v="57343.87"/>
    <n v="0"/>
    <n v="1.0149616202607643"/>
    <x v="1"/>
    <x v="935"/>
  </r>
  <r>
    <x v="1546"/>
    <x v="1546"/>
    <x v="2"/>
    <x v="4"/>
    <x v="0"/>
    <s v="New York"/>
    <n v="50008.07"/>
    <x v="1"/>
    <x v="0"/>
    <b v="0"/>
    <x v="1"/>
    <n v="0"/>
    <n v="50008.07"/>
    <n v="0"/>
    <n v="0.885121142910545"/>
    <x v="2"/>
    <x v="191"/>
  </r>
  <r>
    <x v="1547"/>
    <x v="1547"/>
    <x v="2"/>
    <x v="4"/>
    <x v="8"/>
    <s v="Texas"/>
    <n v="56508.959999999999"/>
    <x v="1"/>
    <x v="1"/>
    <b v="1"/>
    <x v="0"/>
    <n v="4617.8599999999997"/>
    <n v="61126.82"/>
    <n v="8.1719076054487638E-2"/>
    <n v="1.0001840754879416"/>
    <x v="1"/>
    <x v="995"/>
  </r>
  <r>
    <x v="1548"/>
    <x v="1548"/>
    <x v="2"/>
    <x v="4"/>
    <x v="8"/>
    <s v="Texas"/>
    <n v="58830.400000000001"/>
    <x v="0"/>
    <x v="0"/>
    <b v="0"/>
    <x v="1"/>
    <n v="0"/>
    <n v="58830.400000000001"/>
    <n v="0"/>
    <n v="1.0412725563270995"/>
    <x v="1"/>
    <x v="996"/>
  </r>
  <r>
    <x v="1549"/>
    <x v="1549"/>
    <x v="2"/>
    <x v="4"/>
    <x v="8"/>
    <s v="Texas"/>
    <n v="61134.67"/>
    <x v="1"/>
    <x v="0"/>
    <b v="0"/>
    <x v="1"/>
    <n v="0"/>
    <n v="61134.67"/>
    <n v="0"/>
    <n v="1.0820571356154918"/>
    <x v="1"/>
    <x v="997"/>
  </r>
  <r>
    <x v="1550"/>
    <x v="1550"/>
    <x v="2"/>
    <x v="4"/>
    <x v="8"/>
    <s v="Texas"/>
    <n v="54499.23"/>
    <x v="1"/>
    <x v="0"/>
    <b v="0"/>
    <x v="1"/>
    <n v="0"/>
    <n v="54499.23"/>
    <n v="0"/>
    <n v="0.96461272641285023"/>
    <x v="1"/>
    <x v="255"/>
  </r>
  <r>
    <x v="1551"/>
    <x v="1551"/>
    <x v="2"/>
    <x v="4"/>
    <x v="0"/>
    <s v="New York"/>
    <n v="53981.63"/>
    <x v="1"/>
    <x v="3"/>
    <b v="0"/>
    <x v="1"/>
    <n v="0"/>
    <n v="53981.63"/>
    <n v="0"/>
    <n v="0.9554514309745239"/>
    <x v="1"/>
    <x v="998"/>
  </r>
  <r>
    <x v="1552"/>
    <x v="1552"/>
    <x v="2"/>
    <x v="4"/>
    <x v="2"/>
    <s v="California"/>
    <n v="50610.09"/>
    <x v="1"/>
    <x v="0"/>
    <b v="0"/>
    <x v="1"/>
    <n v="0"/>
    <n v="50610.09"/>
    <n v="0"/>
    <n v="0.89577663572310517"/>
    <x v="2"/>
    <x v="999"/>
  </r>
  <r>
    <x v="1553"/>
    <x v="1553"/>
    <x v="2"/>
    <x v="4"/>
    <x v="0"/>
    <s v="New York"/>
    <n v="50865.599999999999"/>
    <x v="0"/>
    <x v="0"/>
    <b v="0"/>
    <x v="1"/>
    <n v="0"/>
    <n v="50865.599999999999"/>
    <n v="0"/>
    <n v="0.90029905186964054"/>
    <x v="1"/>
    <x v="571"/>
  </r>
  <r>
    <x v="1554"/>
    <x v="1554"/>
    <x v="2"/>
    <x v="4"/>
    <x v="0"/>
    <s v="New York"/>
    <n v="53867.61"/>
    <x v="0"/>
    <x v="4"/>
    <b v="1"/>
    <x v="0"/>
    <n v="13729.12"/>
    <n v="67596.73"/>
    <n v="0.25486781388667512"/>
    <n v="0.95343332644230228"/>
    <x v="1"/>
    <x v="325"/>
  </r>
  <r>
    <x v="1555"/>
    <x v="1555"/>
    <x v="2"/>
    <x v="4"/>
    <x v="0"/>
    <s v="New York"/>
    <n v="56836.83"/>
    <x v="0"/>
    <x v="0"/>
    <b v="1"/>
    <x v="0"/>
    <n v="1007.63"/>
    <n v="57844.46"/>
    <n v="1.7728469374523527E-2"/>
    <n v="1.0059872322409633"/>
    <x v="1"/>
    <x v="248"/>
  </r>
  <r>
    <x v="1556"/>
    <x v="1556"/>
    <x v="2"/>
    <x v="4"/>
    <x v="0"/>
    <s v="New York"/>
    <n v="59567.92"/>
    <x v="1"/>
    <x v="0"/>
    <b v="0"/>
    <x v="1"/>
    <n v="0"/>
    <n v="59567.92"/>
    <n v="0"/>
    <n v="1.0543263403527452"/>
    <x v="1"/>
    <x v="316"/>
  </r>
  <r>
    <x v="1557"/>
    <x v="1557"/>
    <x v="2"/>
    <x v="4"/>
    <x v="0"/>
    <s v="New York"/>
    <n v="50984.11"/>
    <x v="1"/>
    <x v="0"/>
    <b v="0"/>
    <x v="1"/>
    <n v="0"/>
    <n v="50984.11"/>
    <n v="0"/>
    <n v="0.90239662745386795"/>
    <x v="1"/>
    <x v="1000"/>
  </r>
  <r>
    <x v="1558"/>
    <x v="1558"/>
    <x v="2"/>
    <x v="4"/>
    <x v="4"/>
    <s v="California"/>
    <n v="62463.44"/>
    <x v="1"/>
    <x v="0"/>
    <b v="0"/>
    <x v="1"/>
    <n v="0"/>
    <n v="62463.44"/>
    <n v="0"/>
    <n v="1.1055757881262815"/>
    <x v="0"/>
    <x v="908"/>
  </r>
  <r>
    <x v="1559"/>
    <x v="1559"/>
    <x v="2"/>
    <x v="4"/>
    <x v="0"/>
    <s v="New York"/>
    <n v="53644.38"/>
    <x v="0"/>
    <x v="2"/>
    <b v="0"/>
    <x v="1"/>
    <n v="0"/>
    <n v="53644.38"/>
    <n v="0"/>
    <n v="0.94948225229103178"/>
    <x v="1"/>
    <x v="9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840ED1-B9AD-9040-BE80-8B072CA1206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D4" firstHeaderRow="0" firstDataRow="1" firstDataCol="0"/>
  <pivotFields count="17">
    <pivotField dataField="1"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1">
        <item x="2"/>
        <item x="6"/>
        <item x="9"/>
        <item x="4"/>
        <item x="1"/>
        <item x="3"/>
        <item x="5"/>
        <item x="0"/>
        <item x="8"/>
        <item x="7"/>
        <item t="default"/>
      </items>
    </pivotField>
    <pivotField showAll="0">
      <items count="18">
        <item x="2"/>
        <item x="5"/>
        <item x="4"/>
        <item x="11"/>
        <item x="15"/>
        <item x="16"/>
        <item x="12"/>
        <item x="8"/>
        <item x="3"/>
        <item x="6"/>
        <item x="7"/>
        <item x="10"/>
        <item x="14"/>
        <item x="1"/>
        <item x="0"/>
        <item x="13"/>
        <item x="9"/>
        <item t="default"/>
      </items>
    </pivotField>
    <pivotField showAll="0">
      <items count="10">
        <item x="3"/>
        <item x="1"/>
        <item x="8"/>
        <item x="5"/>
        <item x="0"/>
        <item x="4"/>
        <item x="2"/>
        <item x="7"/>
        <item x="6"/>
        <item t="default"/>
      </items>
    </pivotField>
    <pivotField showAll="0"/>
    <pivotField dataField="1" showAll="0"/>
    <pivotField showAll="0">
      <items count="4">
        <item x="2"/>
        <item x="0"/>
        <item x="1"/>
        <item t="default"/>
      </items>
    </pivotField>
    <pivotField showAll="0">
      <items count="6">
        <item x="0"/>
        <item x="4"/>
        <item x="1"/>
        <item x="2"/>
        <item x="3"/>
        <item t="default"/>
      </items>
    </pivotField>
    <pivotField showAll="0"/>
    <pivotField multipleItemSelectionAllowed="1" showAll="0">
      <items count="3">
        <item x="0"/>
        <item x="1"/>
        <item t="default"/>
      </items>
    </pivotField>
    <pivotField showAll="0"/>
    <pivotField showAll="0"/>
    <pivotField numFmtId="9" showAll="0"/>
    <pivotField showAll="0"/>
    <pivotField showAll="0">
      <items count="4">
        <item x="0"/>
        <item x="2"/>
        <item x="1"/>
        <item t="default"/>
      </items>
    </pivotField>
    <pivotField numFmtId="9" showAll="0"/>
  </pivotFields>
  <rowItems count="1">
    <i/>
  </rowItems>
  <colFields count="1">
    <field x="-2"/>
  </colFields>
  <colItems count="4">
    <i>
      <x/>
    </i>
    <i i="1">
      <x v="1"/>
    </i>
    <i i="2">
      <x v="2"/>
    </i>
    <i i="3">
      <x v="3"/>
    </i>
  </colItems>
  <dataFields count="4">
    <dataField name="Count of employee_id" fld="0" subtotal="count" baseField="0" baseItem="0" numFmtId="1"/>
    <dataField name="Average of salary" fld="6" subtotal="average" baseField="0" baseItem="0" numFmtId="164"/>
    <dataField name="Min of salary" fld="6" subtotal="min" baseField="0" baseItem="0"/>
    <dataField name="Max of salary" fld="6" subtotal="max" baseField="0" baseItem="0"/>
  </dataFields>
  <formats count="4">
    <format dxfId="79">
      <pivotArea outline="0" fieldPosition="0">
        <references count="1">
          <reference field="4294967294" count="1">
            <x v="0"/>
          </reference>
        </references>
      </pivotArea>
    </format>
    <format dxfId="78">
      <pivotArea dataOnly="0" labelOnly="1" outline="0" axis="axisValues" fieldPosition="0"/>
    </format>
    <format dxfId="77">
      <pivotArea outline="0" collapsedLevelsAreSubtotals="1" fieldPosition="0"/>
    </format>
    <format dxfId="76">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3B578D-F586-A041-82A4-29AEC6CB426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17">
    <pivotField dataField="1"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showAll="0"/>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axis="axisRow" showAll="0" sortType="ascending">
      <items count="6">
        <item x="0"/>
        <item x="4"/>
        <item x="1"/>
        <item x="2"/>
        <item x="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numFmtId="9" showAll="0"/>
    <pivotField showAll="0"/>
    <pivotField showAll="0">
      <items count="4">
        <item x="0"/>
        <item x="2"/>
        <item x="1"/>
        <item t="default"/>
      </items>
    </pivotField>
    <pivotField numFmtId="9" showAll="0"/>
  </pivotFields>
  <rowFields count="1">
    <field x="8"/>
  </rowFields>
  <rowItems count="6">
    <i>
      <x v="1"/>
    </i>
    <i>
      <x v="4"/>
    </i>
    <i>
      <x v="2"/>
    </i>
    <i>
      <x v="3"/>
    </i>
    <i>
      <x/>
    </i>
    <i t="grand">
      <x/>
    </i>
  </rowItems>
  <colItems count="1">
    <i/>
  </colItems>
  <dataFields count="1">
    <dataField name="Count of employee_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6B485B-BB88-464F-A1A7-4F18B739C31D}"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7">
    <pivotField dataField="1"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numFmtId="9" showAll="0"/>
    <pivotField showAll="0"/>
    <pivotField showAll="0">
      <items count="4">
        <item x="0"/>
        <item x="2"/>
        <item x="1"/>
        <item t="default"/>
      </items>
    </pivotField>
    <pivotField numFmtId="9" showAll="0"/>
  </pivotFields>
  <rowFields count="1">
    <field x="7"/>
  </rowFields>
  <rowItems count="4">
    <i>
      <x v="1"/>
    </i>
    <i>
      <x v="2"/>
    </i>
    <i>
      <x/>
    </i>
    <i t="grand">
      <x/>
    </i>
  </rowItems>
  <colItems count="1">
    <i/>
  </colItems>
  <dataFields count="1">
    <dataField name="Count of employee_i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B8701-2734-8349-833C-C64CBCCBD1FD}"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dataField="1"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showAll="0"/>
    <pivotField showAll="0"/>
    <pivotField showAll="0"/>
    <pivotField showAll="0"/>
    <pivotField axis="axisRow" showAll="0">
      <items count="3">
        <item x="0"/>
        <item x="1"/>
        <item t="default"/>
      </items>
    </pivotField>
    <pivotField showAll="0"/>
    <pivotField showAll="0"/>
    <pivotField numFmtId="9" showAll="0"/>
    <pivotField showAll="0"/>
    <pivotField showAll="0">
      <items count="4">
        <item x="0"/>
        <item x="2"/>
        <item x="1"/>
        <item t="default"/>
      </items>
    </pivotField>
    <pivotField numFmtId="9" showAll="0"/>
  </pivotFields>
  <rowFields count="1">
    <field x="10"/>
  </rowFields>
  <rowItems count="3">
    <i>
      <x/>
    </i>
    <i>
      <x v="1"/>
    </i>
    <i t="grand">
      <x/>
    </i>
  </rowItems>
  <colItems count="1">
    <i/>
  </colItems>
  <dataFields count="1">
    <dataField name="Count of employee_id"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E46F4-CE8F-BF41-B4AF-201B0058621F}"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7" firstHeaderRow="0" firstDataRow="1" firstDataCol="1"/>
  <pivotFields count="17">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dataField="1" showAll="0"/>
    <pivotField axis="axisRow" showAll="0">
      <items count="4">
        <item x="1"/>
        <item x="0"/>
        <item x="2"/>
        <item t="default"/>
      </items>
    </pivotField>
    <pivotField showAll="0" sortType="descending">
      <items count="6">
        <item x="0"/>
        <item x="4"/>
        <item x="1"/>
        <item x="2"/>
        <item x="3"/>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numFmtId="9" showAll="0"/>
    <pivotField showAll="0"/>
    <pivotField showAll="0">
      <items count="4">
        <item x="0"/>
        <item x="2"/>
        <item x="1"/>
        <item t="default"/>
      </items>
    </pivotField>
    <pivotField numFmtId="9" showAll="0"/>
  </pivotFields>
  <rowFields count="1">
    <field x="7"/>
  </rowFields>
  <rowItems count="4">
    <i>
      <x/>
    </i>
    <i>
      <x v="1"/>
    </i>
    <i>
      <x v="2"/>
    </i>
    <i t="grand">
      <x/>
    </i>
  </rowItems>
  <colFields count="1">
    <field x="-2"/>
  </colFields>
  <colItems count="3">
    <i>
      <x/>
    </i>
    <i i="1">
      <x v="1"/>
    </i>
    <i i="2">
      <x v="2"/>
    </i>
  </colItems>
  <dataFields count="3">
    <dataField name="Min of salary" fld="6" subtotal="min" baseField="0" baseItem="0" numFmtId="164"/>
    <dataField name="Max of salary" fld="6" subtotal="max" baseField="0" baseItem="0" numFmtId="164"/>
    <dataField name="Average of salary" fld="6" subtotal="average"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3"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0F7240-3ABC-EF4A-AC7C-F1EC7C83E89F}"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D9" firstHeaderRow="0" firstDataRow="1" firstDataCol="1"/>
  <pivotFields count="17">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dataField="1" showAll="0"/>
    <pivotField showAll="0"/>
    <pivotField axis="axisRow" showAll="0" sortType="descending">
      <items count="6">
        <item x="0"/>
        <item x="4"/>
        <item x="1"/>
        <item x="2"/>
        <item x="3"/>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numFmtId="9" showAll="0"/>
    <pivotField showAll="0"/>
    <pivotField showAll="0">
      <items count="4">
        <item x="0"/>
        <item x="2"/>
        <item x="1"/>
        <item t="default"/>
      </items>
    </pivotField>
    <pivotField numFmtId="9" showAll="0"/>
  </pivotFields>
  <rowFields count="1">
    <field x="8"/>
  </rowFields>
  <rowItems count="6">
    <i>
      <x v="4"/>
    </i>
    <i>
      <x/>
    </i>
    <i>
      <x v="3"/>
    </i>
    <i>
      <x v="2"/>
    </i>
    <i>
      <x v="1"/>
    </i>
    <i t="grand">
      <x/>
    </i>
  </rowItems>
  <colFields count="1">
    <field x="-2"/>
  </colFields>
  <colItems count="3">
    <i>
      <x/>
    </i>
    <i i="1">
      <x v="1"/>
    </i>
    <i i="2">
      <x v="2"/>
    </i>
  </colItems>
  <dataFields count="3">
    <dataField name="Min of salary" fld="6" subtotal="min" baseField="0" baseItem="0" numFmtId="164"/>
    <dataField name="Max of salary" fld="6" subtotal="max" baseField="0" baseItem="0" numFmtId="164"/>
    <dataField name="Average of salary" fld="6" subtotal="average" baseField="0" baseItem="0" numFmtId="164"/>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6BF39E-6AFA-3D4D-8468-C01F79FDE9D3}"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7">
    <pivotField dataField="1"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t="default"/>
      </items>
    </pivotField>
    <pivotField showAll="0">
      <items count="11">
        <item x="7"/>
        <item x="8"/>
        <item x="0"/>
        <item x="5"/>
        <item x="3"/>
        <item x="1"/>
        <item x="4"/>
        <item x="9"/>
        <item x="6"/>
        <item x="2"/>
        <item t="default"/>
      </items>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4">
        <item x="0"/>
        <item x="2"/>
        <item x="1"/>
        <item t="default"/>
      </items>
    </pivotField>
    <pivotField numFmtId="9" showAll="0"/>
  </pivotFields>
  <rowFields count="1">
    <field x="15"/>
  </rowFields>
  <rowItems count="4">
    <i>
      <x/>
    </i>
    <i>
      <x v="1"/>
    </i>
    <i>
      <x v="2"/>
    </i>
    <i t="grand">
      <x/>
    </i>
  </rowItems>
  <colItems count="1">
    <i/>
  </colItems>
  <dataFields count="1">
    <dataField name="Count of employee_id"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545A01-930D-6147-A394-A15E587EA4A0}"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4" firstHeaderRow="0" firstDataRow="1" firstDataCol="1"/>
  <pivotFields count="15">
    <pivotField dataField="1" showAll="0"/>
    <pivotField showAll="0"/>
    <pivotField axis="axisRow" showAll="0" sortType="descending">
      <items count="11">
        <item x="2"/>
        <item x="6"/>
        <item x="9"/>
        <item x="4"/>
        <item x="1"/>
        <item x="3"/>
        <item x="5"/>
        <item x="0"/>
        <item x="8"/>
        <item x="7"/>
        <item t="default"/>
      </items>
      <autoSortScope>
        <pivotArea dataOnly="0" outline="0" fieldPosition="0">
          <references count="1">
            <reference field="4294967294" count="1" selected="0">
              <x v="3"/>
            </reference>
          </references>
        </pivotArea>
      </autoSortScope>
    </pivotField>
    <pivotField showAll="0">
      <items count="18">
        <item x="9"/>
        <item x="13"/>
        <item x="0"/>
        <item x="1"/>
        <item x="14"/>
        <item x="10"/>
        <item x="7"/>
        <item x="6"/>
        <item x="3"/>
        <item x="8"/>
        <item x="12"/>
        <item x="16"/>
        <item x="15"/>
        <item x="11"/>
        <item x="4"/>
        <item x="5"/>
        <item x="2"/>
        <item t="default"/>
      </items>
    </pivotField>
    <pivotField showAll="0">
      <items count="10">
        <item x="3"/>
        <item x="1"/>
        <item x="8"/>
        <item x="5"/>
        <item x="0"/>
        <item x="4"/>
        <item x="2"/>
        <item x="7"/>
        <item x="6"/>
        <item t="default"/>
      </items>
    </pivotField>
    <pivotField showAll="0"/>
    <pivotField dataField="1" showAll="0"/>
    <pivotField showAll="0">
      <items count="4">
        <item x="1"/>
        <item x="0"/>
        <item x="2"/>
        <item t="default"/>
      </items>
    </pivotField>
    <pivotField showAll="0">
      <items count="6">
        <item x="3"/>
        <item x="2"/>
        <item x="1"/>
        <item x="4"/>
        <item x="0"/>
        <item t="default"/>
      </items>
    </pivotField>
    <pivotField showAll="0"/>
    <pivotField showAll="0"/>
    <pivotField showAll="0"/>
    <pivotField numFmtId="9" showAll="0"/>
    <pivotField showAll="0"/>
    <pivotField showAll="0"/>
  </pivotFields>
  <rowFields count="1">
    <field x="2"/>
  </rowFields>
  <rowItems count="11">
    <i>
      <x v="7"/>
    </i>
    <i>
      <x v="3"/>
    </i>
    <i>
      <x v="4"/>
    </i>
    <i>
      <x v="6"/>
    </i>
    <i>
      <x v="2"/>
    </i>
    <i>
      <x v="5"/>
    </i>
    <i>
      <x v="1"/>
    </i>
    <i>
      <x/>
    </i>
    <i>
      <x v="9"/>
    </i>
    <i>
      <x v="8"/>
    </i>
    <i t="grand">
      <x/>
    </i>
  </rowItems>
  <colFields count="1">
    <field x="-2"/>
  </colFields>
  <colItems count="4">
    <i>
      <x/>
    </i>
    <i i="1">
      <x v="1"/>
    </i>
    <i i="2">
      <x v="2"/>
    </i>
    <i i="3">
      <x v="3"/>
    </i>
  </colItems>
  <dataFields count="4">
    <dataField name="Count of employee_id" fld="0" subtotal="count" baseField="0" baseItem="0"/>
    <dataField name="Min of salary" fld="6" subtotal="min" baseField="0" baseItem="0" numFmtId="164"/>
    <dataField name="Max of salary" fld="6" subtotal="max" baseField="0" baseItem="0" numFmtId="164"/>
    <dataField name="Average of salary" fld="6"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81E8607-0B0B-C24C-9DF2-82ECFC3995FD}" sourceName="department">
  <pivotTables>
    <pivotTable tabId="35" name="PivotTable3"/>
    <pivotTable tabId="41" name="PivotTable3"/>
    <pivotTable tabId="40" name="PivotTable3"/>
    <pivotTable tabId="39" name="PivotTable3"/>
    <pivotTable tabId="42" name="PivotTable3"/>
    <pivotTable tabId="43" name="PivotTable3"/>
    <pivotTable tabId="46" name="PivotTable3"/>
  </pivotTables>
  <data>
    <tabular pivotCacheId="1467960584">
      <items count="10">
        <i x="7" s="1"/>
        <i x="8" s="1"/>
        <i x="0" s="1"/>
        <i x="5" s="1"/>
        <i x="3" s="1"/>
        <i x="1" s="1"/>
        <i x="4" s="1"/>
        <i x="9"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C058FEE3-BBB8-DA4E-B8EA-DE02713CCC6A}" sourceName="job_title">
  <pivotTables>
    <pivotTable tabId="35" name="PivotTable3"/>
    <pivotTable tabId="41" name="PivotTable3"/>
    <pivotTable tabId="40" name="PivotTable3"/>
    <pivotTable tabId="39" name="PivotTable3"/>
    <pivotTable tabId="42" name="PivotTable3"/>
    <pivotTable tabId="43" name="PivotTable3"/>
    <pivotTable tabId="46" name="PivotTable3"/>
  </pivotTables>
  <data>
    <tabular pivotCacheId="1467960584">
      <items count="17">
        <i x="9" s="1"/>
        <i x="13" s="1"/>
        <i x="0" s="1"/>
        <i x="1" s="1"/>
        <i x="14" s="1"/>
        <i x="10" s="1"/>
        <i x="7" s="1"/>
        <i x="6" s="1"/>
        <i x="3" s="1"/>
        <i x="8" s="1"/>
        <i x="12" s="1"/>
        <i x="16" s="1"/>
        <i x="15" s="1"/>
        <i x="11" s="1"/>
        <i x="4"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00EFE9F-973F-D044-9B8F-ABE6F5B42BF7}" sourceName="city">
  <pivotTables>
    <pivotTable tabId="35" name="PivotTable3"/>
    <pivotTable tabId="39" name="PivotTable3"/>
    <pivotTable tabId="40" name="PivotTable3"/>
    <pivotTable tabId="41" name="PivotTable3"/>
    <pivotTable tabId="42" name="PivotTable3"/>
    <pivotTable tabId="43" name="PivotTable3"/>
    <pivotTable tabId="46" name="PivotTable3"/>
  </pivotTables>
  <data>
    <tabular pivotCacheId="1467960584">
      <items count="9">
        <i x="3" s="1"/>
        <i x="1" s="1"/>
        <i x="8" s="1"/>
        <i x="5" s="1"/>
        <i x="0" s="1"/>
        <i x="4" s="1"/>
        <i x="2" s="1"/>
        <i x="7"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4" xr10:uid="{2F4F8522-5E67-904F-BDC6-FD392FC7E2DC}" cache="Slicer_department" caption="Department" columnCount="2" rowHeight="230716"/>
  <slicer name="Job Title" xr10:uid="{31A2BA9D-2634-4A47-939B-19B589FD8B02}" cache="Slicer_job_title" caption="Job Title" rowHeight="230716"/>
  <slicer name="city 2" xr10:uid="{3871BCFA-61B7-5E44-9270-EA6A432ED553}" cache="Slicer_city" caption="City" columnCount="3" rowHeight="230716"/>
</slicers>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1ECC9-1B9C-CF4A-B525-94DA554A1C40}">
  <dimension ref="B4:H34"/>
  <sheetViews>
    <sheetView showGridLines="0" showRowColHeaders="0" tabSelected="1" zoomScale="75" zoomScaleNormal="80" workbookViewId="0"/>
  </sheetViews>
  <sheetFormatPr baseColWidth="10" defaultRowHeight="15" x14ac:dyDescent="0.2"/>
  <cols>
    <col min="1" max="1" width="6" customWidth="1"/>
    <col min="2" max="2" width="32.83203125" customWidth="1"/>
    <col min="3" max="3" width="13.33203125" customWidth="1"/>
    <col min="4" max="4" width="30.33203125" customWidth="1"/>
    <col min="5" max="5" width="10.6640625" customWidth="1"/>
    <col min="6" max="6" width="5.6640625" customWidth="1"/>
    <col min="9" max="9" width="16.6640625" customWidth="1"/>
    <col min="10" max="10" width="41" customWidth="1"/>
    <col min="14" max="14" width="4.33203125" customWidth="1"/>
  </cols>
  <sheetData>
    <row r="4" spans="2:8" ht="32" x14ac:dyDescent="0.2">
      <c r="B4" s="23" t="s">
        <v>1655</v>
      </c>
      <c r="C4" s="24"/>
      <c r="D4" s="23" t="s">
        <v>1647</v>
      </c>
    </row>
    <row r="5" spans="2:8" ht="34" x14ac:dyDescent="0.2">
      <c r="B5" s="27">
        <f>GETPIVOTDATA("Count of employee_id",Key_metrics!$A$3)</f>
        <v>1560</v>
      </c>
      <c r="C5" s="26"/>
      <c r="D5" s="25">
        <f>GETPIVOTDATA("Average of salary",Key_metrics!$A$3)</f>
        <v>62224.493339743523</v>
      </c>
    </row>
    <row r="6" spans="2:8" ht="32" x14ac:dyDescent="0.2">
      <c r="B6" s="21"/>
      <c r="C6" s="21"/>
      <c r="D6" s="21"/>
    </row>
    <row r="7" spans="2:8" ht="32" x14ac:dyDescent="0.2">
      <c r="B7" s="21"/>
      <c r="C7" s="21"/>
      <c r="D7" s="21"/>
    </row>
    <row r="8" spans="2:8" ht="64" x14ac:dyDescent="0.2">
      <c r="B8" s="22" t="s">
        <v>1653</v>
      </c>
      <c r="C8" s="20"/>
      <c r="D8" s="22" t="s">
        <v>1654</v>
      </c>
    </row>
    <row r="9" spans="2:8" ht="34" x14ac:dyDescent="0.2">
      <c r="B9" s="25">
        <f>GETPIVOTDATA("Min of salary",Key_metrics!$A$3)</f>
        <v>37158.980000000003</v>
      </c>
      <c r="C9" s="26"/>
      <c r="D9" s="25">
        <f>GETPIVOTDATA("Max of salary",Key_metrics!$A$3)</f>
        <v>328104.46000000002</v>
      </c>
    </row>
    <row r="15" spans="2:8" ht="21" x14ac:dyDescent="0.25">
      <c r="H15" s="17"/>
    </row>
    <row r="16" spans="2:8" ht="21" x14ac:dyDescent="0.2">
      <c r="C16" s="19"/>
    </row>
    <row r="34" spans="4:4" ht="19" x14ac:dyDescent="0.25">
      <c r="D34"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3D92A-C70F-3646-837D-552468444279}">
  <dimension ref="A1:Q1561"/>
  <sheetViews>
    <sheetView workbookViewId="0">
      <selection activeCell="A2" sqref="A2"/>
    </sheetView>
  </sheetViews>
  <sheetFormatPr baseColWidth="10" defaultColWidth="8.83203125" defaultRowHeight="15" x14ac:dyDescent="0.2"/>
  <cols>
    <col min="1" max="1" width="16.1640625" bestFit="1" customWidth="1"/>
    <col min="2" max="2" width="13.5" bestFit="1" customWidth="1"/>
    <col min="3" max="3" width="15.5" bestFit="1" customWidth="1"/>
    <col min="4" max="4" width="19" bestFit="1" customWidth="1"/>
    <col min="5" max="5" width="11.33203125" bestFit="1" customWidth="1"/>
    <col min="6" max="6" width="10.33203125" bestFit="1" customWidth="1"/>
    <col min="7" max="7" width="10.6640625" bestFit="1" customWidth="1"/>
    <col min="8" max="8" width="11.6640625" bestFit="1" customWidth="1"/>
    <col min="9" max="9" width="19.6640625" bestFit="1" customWidth="1"/>
    <col min="10" max="10" width="17.1640625" bestFit="1" customWidth="1"/>
    <col min="11" max="11" width="18.83203125" bestFit="1" customWidth="1"/>
    <col min="12" max="12" width="17.5" bestFit="1" customWidth="1"/>
    <col min="13" max="13" width="10.1640625" bestFit="1" customWidth="1"/>
    <col min="14" max="14" width="19.1640625" style="5" bestFit="1" customWidth="1"/>
    <col min="15" max="15" width="15.83203125" bestFit="1" customWidth="1"/>
    <col min="16" max="16" width="27.6640625" bestFit="1" customWidth="1"/>
    <col min="17" max="17" width="16.83203125" style="5" bestFit="1" customWidth="1"/>
  </cols>
  <sheetData>
    <row r="1" spans="1:17" s="6" customFormat="1" x14ac:dyDescent="0.2">
      <c r="A1" s="29" t="s">
        <v>0</v>
      </c>
      <c r="B1" s="29" t="s">
        <v>1</v>
      </c>
      <c r="C1" s="29" t="s">
        <v>2</v>
      </c>
      <c r="D1" s="29" t="s">
        <v>3</v>
      </c>
      <c r="E1" s="29" t="s">
        <v>4</v>
      </c>
      <c r="F1" s="29" t="s">
        <v>1656</v>
      </c>
      <c r="G1" s="29" t="s">
        <v>5</v>
      </c>
      <c r="H1" s="29" t="s">
        <v>7</v>
      </c>
      <c r="I1" s="29" t="s">
        <v>6</v>
      </c>
      <c r="J1" s="29" t="s">
        <v>1657</v>
      </c>
      <c r="K1" s="29" t="s">
        <v>1658</v>
      </c>
      <c r="L1" s="29" t="s">
        <v>1659</v>
      </c>
      <c r="M1" s="29" t="s">
        <v>1633</v>
      </c>
      <c r="N1" s="30" t="s">
        <v>1646</v>
      </c>
      <c r="O1" s="29" t="s">
        <v>1631</v>
      </c>
      <c r="P1" s="29" t="s">
        <v>1632</v>
      </c>
      <c r="Q1" s="31" t="s">
        <v>1645</v>
      </c>
    </row>
    <row r="2" spans="1:17" x14ac:dyDescent="0.2">
      <c r="A2">
        <v>1000</v>
      </c>
      <c r="B2" t="s">
        <v>10</v>
      </c>
      <c r="C2" t="s">
        <v>1570</v>
      </c>
      <c r="D2" t="s">
        <v>1580</v>
      </c>
      <c r="E2" t="s">
        <v>1597</v>
      </c>
      <c r="F2" t="str">
        <f>_xlfn.XLOOKUP(E2,'States (raw data)'!A:A,'States (raw data)'!B:B)</f>
        <v>New York</v>
      </c>
      <c r="G2">
        <v>328104.46000000002</v>
      </c>
      <c r="H2" t="str">
        <f>VLOOKUP(A2,'Demographics (raw data)'!A1:C1561,3)</f>
        <v>Male</v>
      </c>
      <c r="I2" t="str">
        <f>_xlfn.XLOOKUP(A2,'Demographics (raw data)'!A:A,'Demographics (raw data)'!B:B)</f>
        <v>White</v>
      </c>
      <c r="J2" t="b">
        <f>_xlfn.XLOOKUP($A2,'Bonuses (raw data)'!$A:$A,'Bonuses (raw data)'!B:B)</f>
        <v>1</v>
      </c>
      <c r="K2" t="str">
        <f>IF(J2=TRUE,"Eligible", "Not Eligible")</f>
        <v>Eligible</v>
      </c>
      <c r="L2">
        <f>_xlfn.XLOOKUP($A2,'Bonuses (raw data)'!$A:$A,'Bonuses (raw data)'!C:C)</f>
        <v>2697.46</v>
      </c>
      <c r="M2">
        <f>G2+L2</f>
        <v>330801.92000000004</v>
      </c>
      <c r="N2" s="5">
        <f>IF(G2=0, 0, L2/G2)</f>
        <v>8.2213451167350779E-3</v>
      </c>
      <c r="O2">
        <f>G2/_xlfn.XLOOKUP(D2,'Market_Averages (raw data)'!A:A,'Market_Averages (raw data)'!B:B)</f>
        <v>1.1379308861874409</v>
      </c>
      <c r="P2" t="str">
        <f>IF(O2&lt;0.9,"Below Market",IF(O2&gt;1.1,"Above Market","Market Aligned"))</f>
        <v>Above Market</v>
      </c>
      <c r="Q2" s="5">
        <f>_xlfn.PERCENTRANK.INC(G:G,G2)</f>
        <v>1</v>
      </c>
    </row>
    <row r="3" spans="1:17" x14ac:dyDescent="0.2">
      <c r="A3">
        <v>1001</v>
      </c>
      <c r="B3" t="s">
        <v>11</v>
      </c>
      <c r="C3" t="s">
        <v>1570</v>
      </c>
      <c r="D3" t="s">
        <v>1581</v>
      </c>
      <c r="E3" t="s">
        <v>1597</v>
      </c>
      <c r="F3" t="str">
        <f>_xlfn.XLOOKUP(E3,'States (raw data)'!A:A,'States (raw data)'!B:B)</f>
        <v>New York</v>
      </c>
      <c r="G3">
        <v>274135.84999999998</v>
      </c>
      <c r="H3" t="str">
        <f>VLOOKUP(A3,'Demographics (raw data)'!A2:C1562,3)</f>
        <v>Female</v>
      </c>
      <c r="I3" t="str">
        <f>_xlfn.XLOOKUP(A3,'Demographics (raw data)'!A:A,'Demographics (raw data)'!B:B)</f>
        <v>White</v>
      </c>
      <c r="J3" t="b">
        <f>_xlfn.XLOOKUP($A3,'Bonuses (raw data)'!$A:$A,'Bonuses (raw data)'!B:B)</f>
        <v>0</v>
      </c>
      <c r="K3" t="str">
        <f t="shared" ref="K3:K66" si="0">IF(J3=TRUE,"Eligible", "Not Eligible")</f>
        <v>Not Eligible</v>
      </c>
      <c r="L3">
        <f>_xlfn.XLOOKUP($A3,'Bonuses (raw data)'!$A:$A,'Bonuses (raw data)'!C:C)</f>
        <v>0</v>
      </c>
      <c r="M3">
        <f t="shared" ref="M3:M66" si="1">G3+L3</f>
        <v>274135.84999999998</v>
      </c>
      <c r="N3" s="5">
        <f t="shared" ref="N3:N66" si="2">IF(G3=0, 0, L3/G3)</f>
        <v>0</v>
      </c>
      <c r="O3">
        <f>G3/_xlfn.XLOOKUP(D3,'Market_Averages (raw data)'!A:A,'Market_Averages (raw data)'!B:B)</f>
        <v>0.95766885186433481</v>
      </c>
      <c r="P3" t="str">
        <f t="shared" ref="P3:P66" si="3">IF(O3&lt;0.9,"Below Market",IF(O3&gt;1.1,"Above Market","Market Aligned"))</f>
        <v>Market Aligned</v>
      </c>
      <c r="Q3" s="5">
        <f t="shared" ref="Q3:Q66" si="4">_xlfn.PERCENTRANK.INC(G:G,G3)</f>
        <v>0.999</v>
      </c>
    </row>
    <row r="4" spans="1:17" x14ac:dyDescent="0.2">
      <c r="A4">
        <v>1002</v>
      </c>
      <c r="B4" t="s">
        <v>12</v>
      </c>
      <c r="C4" t="s">
        <v>1571</v>
      </c>
      <c r="D4" t="s">
        <v>1582</v>
      </c>
      <c r="E4" t="s">
        <v>1607</v>
      </c>
      <c r="F4" t="str">
        <f>_xlfn.XLOOKUP(E4,'States (raw data)'!A:A,'States (raw data)'!B:B)</f>
        <v>Colorado</v>
      </c>
      <c r="G4">
        <v>113238.44</v>
      </c>
      <c r="H4" t="str">
        <f>VLOOKUP(A4,'Demographics (raw data)'!A3:C1563,3)</f>
        <v>Male</v>
      </c>
      <c r="I4" t="str">
        <f>_xlfn.XLOOKUP(A4,'Demographics (raw data)'!A:A,'Demographics (raw data)'!B:B)</f>
        <v>White</v>
      </c>
      <c r="J4" t="b">
        <f>_xlfn.XLOOKUP($A4,'Bonuses (raw data)'!$A:$A,'Bonuses (raw data)'!B:B)</f>
        <v>0</v>
      </c>
      <c r="K4" t="str">
        <f t="shared" si="0"/>
        <v>Not Eligible</v>
      </c>
      <c r="L4">
        <f>_xlfn.XLOOKUP($A4,'Bonuses (raw data)'!$A:$A,'Bonuses (raw data)'!C:C)</f>
        <v>0</v>
      </c>
      <c r="M4">
        <f t="shared" si="1"/>
        <v>113238.44</v>
      </c>
      <c r="N4" s="5">
        <f t="shared" si="2"/>
        <v>0</v>
      </c>
      <c r="O4">
        <f>G4/_xlfn.XLOOKUP(D4,'Market_Averages (raw data)'!A:A,'Market_Averages (raw data)'!B:B)</f>
        <v>1.1241262314657829</v>
      </c>
      <c r="P4" t="str">
        <f t="shared" si="3"/>
        <v>Above Market</v>
      </c>
      <c r="Q4" s="5">
        <f t="shared" si="4"/>
        <v>0.97599999999999998</v>
      </c>
    </row>
    <row r="5" spans="1:17" x14ac:dyDescent="0.2">
      <c r="A5">
        <v>1003</v>
      </c>
      <c r="B5" t="s">
        <v>13</v>
      </c>
      <c r="C5" t="s">
        <v>1571</v>
      </c>
      <c r="D5" t="s">
        <v>1582</v>
      </c>
      <c r="E5" t="s">
        <v>1599</v>
      </c>
      <c r="F5" t="str">
        <f>_xlfn.XLOOKUP(E5,'States (raw data)'!A:A,'States (raw data)'!B:B)</f>
        <v>California</v>
      </c>
      <c r="G5">
        <v>117615.15</v>
      </c>
      <c r="H5" t="str">
        <f>VLOOKUP(A5,'Demographics (raw data)'!A4:C1564,3)</f>
        <v>Female</v>
      </c>
      <c r="I5" t="str">
        <f>_xlfn.XLOOKUP(A5,'Demographics (raw data)'!A:A,'Demographics (raw data)'!B:B)</f>
        <v>White</v>
      </c>
      <c r="J5" t="b">
        <f>_xlfn.XLOOKUP($A5,'Bonuses (raw data)'!$A:$A,'Bonuses (raw data)'!B:B)</f>
        <v>1</v>
      </c>
      <c r="K5" t="str">
        <f t="shared" si="0"/>
        <v>Eligible</v>
      </c>
      <c r="L5">
        <f>_xlfn.XLOOKUP($A5,'Bonuses (raw data)'!$A:$A,'Bonuses (raw data)'!C:C)</f>
        <v>9317.85</v>
      </c>
      <c r="M5">
        <f t="shared" si="1"/>
        <v>126933</v>
      </c>
      <c r="N5" s="5">
        <f t="shared" si="2"/>
        <v>7.922321231576035E-2</v>
      </c>
      <c r="O5">
        <f>G5/_xlfn.XLOOKUP(D5,'Market_Averages (raw data)'!A:A,'Market_Averages (raw data)'!B:B)</f>
        <v>1.1675741500216954</v>
      </c>
      <c r="P5" t="str">
        <f t="shared" si="3"/>
        <v>Above Market</v>
      </c>
      <c r="Q5" s="5">
        <f t="shared" si="4"/>
        <v>0.98799999999999999</v>
      </c>
    </row>
    <row r="6" spans="1:17" x14ac:dyDescent="0.2">
      <c r="A6">
        <v>1004</v>
      </c>
      <c r="B6" t="s">
        <v>14</v>
      </c>
      <c r="C6" t="s">
        <v>1571</v>
      </c>
      <c r="D6" t="s">
        <v>1582</v>
      </c>
      <c r="E6" t="s">
        <v>1607</v>
      </c>
      <c r="F6" t="str">
        <f>_xlfn.XLOOKUP(E6,'States (raw data)'!A:A,'States (raw data)'!B:B)</f>
        <v>Colorado</v>
      </c>
      <c r="G6">
        <v>108829.23</v>
      </c>
      <c r="H6" t="str">
        <f>VLOOKUP(A6,'Demographics (raw data)'!A5:C1565,3)</f>
        <v>Male</v>
      </c>
      <c r="I6" t="str">
        <f>_xlfn.XLOOKUP(A6,'Demographics (raw data)'!A:A,'Demographics (raw data)'!B:B)</f>
        <v>Hispanic or Latino</v>
      </c>
      <c r="J6" t="b">
        <f>_xlfn.XLOOKUP($A6,'Bonuses (raw data)'!$A:$A,'Bonuses (raw data)'!B:B)</f>
        <v>0</v>
      </c>
      <c r="K6" t="str">
        <f t="shared" si="0"/>
        <v>Not Eligible</v>
      </c>
      <c r="L6">
        <f>_xlfn.XLOOKUP($A6,'Bonuses (raw data)'!$A:$A,'Bonuses (raw data)'!C:C)</f>
        <v>0</v>
      </c>
      <c r="M6">
        <f t="shared" si="1"/>
        <v>108829.23</v>
      </c>
      <c r="N6" s="5">
        <f t="shared" si="2"/>
        <v>0</v>
      </c>
      <c r="O6">
        <f>G6/_xlfn.XLOOKUP(D6,'Market_Averages (raw data)'!A:A,'Market_Averages (raw data)'!B:B)</f>
        <v>1.0803556830456418</v>
      </c>
      <c r="P6" t="str">
        <f t="shared" si="3"/>
        <v>Market Aligned</v>
      </c>
      <c r="Q6" s="5">
        <f t="shared" si="4"/>
        <v>0.94799999999999995</v>
      </c>
    </row>
    <row r="7" spans="1:17" x14ac:dyDescent="0.2">
      <c r="A7">
        <v>1005</v>
      </c>
      <c r="B7" t="s">
        <v>15</v>
      </c>
      <c r="C7" t="s">
        <v>1571</v>
      </c>
      <c r="D7" t="s">
        <v>1582</v>
      </c>
      <c r="E7" t="s">
        <v>1607</v>
      </c>
      <c r="F7" t="str">
        <f>_xlfn.XLOOKUP(E7,'States (raw data)'!A:A,'States (raw data)'!B:B)</f>
        <v>Colorado</v>
      </c>
      <c r="G7">
        <v>108829.32</v>
      </c>
      <c r="H7" t="str">
        <f>VLOOKUP(A7,'Demographics (raw data)'!A6:C1566,3)</f>
        <v>Female</v>
      </c>
      <c r="I7" t="str">
        <f>_xlfn.XLOOKUP(A7,'Demographics (raw data)'!A:A,'Demographics (raw data)'!B:B)</f>
        <v>White</v>
      </c>
      <c r="J7" t="b">
        <f>_xlfn.XLOOKUP($A7,'Bonuses (raw data)'!$A:$A,'Bonuses (raw data)'!B:B)</f>
        <v>1</v>
      </c>
      <c r="K7" t="str">
        <f t="shared" si="0"/>
        <v>Eligible</v>
      </c>
      <c r="L7">
        <f>_xlfn.XLOOKUP($A7,'Bonuses (raw data)'!$A:$A,'Bonuses (raw data)'!C:C)</f>
        <v>5383.96</v>
      </c>
      <c r="M7">
        <f t="shared" si="1"/>
        <v>114213.28000000001</v>
      </c>
      <c r="N7" s="5">
        <f t="shared" si="2"/>
        <v>4.9471594603366073E-2</v>
      </c>
      <c r="O7">
        <f>G7/_xlfn.XLOOKUP(D7,'Market_Averages (raw data)'!A:A,'Market_Averages (raw data)'!B:B)</f>
        <v>1.080356576482189</v>
      </c>
      <c r="P7" t="str">
        <f t="shared" si="3"/>
        <v>Market Aligned</v>
      </c>
      <c r="Q7" s="5">
        <f t="shared" si="4"/>
        <v>0.94899999999999995</v>
      </c>
    </row>
    <row r="8" spans="1:17" x14ac:dyDescent="0.2">
      <c r="A8">
        <v>1006</v>
      </c>
      <c r="B8" t="s">
        <v>16</v>
      </c>
      <c r="C8" t="s">
        <v>1571</v>
      </c>
      <c r="D8" t="s">
        <v>1582</v>
      </c>
      <c r="E8" t="s">
        <v>1599</v>
      </c>
      <c r="F8" t="str">
        <f>_xlfn.XLOOKUP(E8,'States (raw data)'!A:A,'States (raw data)'!B:B)</f>
        <v>California</v>
      </c>
      <c r="G8">
        <v>117896.06</v>
      </c>
      <c r="H8" t="str">
        <f>VLOOKUP(A8,'Demographics (raw data)'!A7:C1567,3)</f>
        <v>Male</v>
      </c>
      <c r="I8" t="str">
        <f>_xlfn.XLOOKUP(A8,'Demographics (raw data)'!A:A,'Demographics (raw data)'!B:B)</f>
        <v>White</v>
      </c>
      <c r="J8" t="b">
        <f>_xlfn.XLOOKUP($A8,'Bonuses (raw data)'!$A:$A,'Bonuses (raw data)'!B:B)</f>
        <v>1</v>
      </c>
      <c r="K8" t="str">
        <f t="shared" si="0"/>
        <v>Eligible</v>
      </c>
      <c r="L8">
        <f>_xlfn.XLOOKUP($A8,'Bonuses (raw data)'!$A:$A,'Bonuses (raw data)'!C:C)</f>
        <v>6532.73</v>
      </c>
      <c r="M8">
        <f t="shared" si="1"/>
        <v>124428.79</v>
      </c>
      <c r="N8" s="5">
        <f t="shared" si="2"/>
        <v>5.5410927218432909E-2</v>
      </c>
      <c r="O8">
        <f>G8/_xlfn.XLOOKUP(D8,'Market_Averages (raw data)'!A:A,'Market_Averages (raw data)'!B:B)</f>
        <v>1.170362764026631</v>
      </c>
      <c r="P8" t="str">
        <f t="shared" si="3"/>
        <v>Above Market</v>
      </c>
      <c r="Q8" s="5">
        <f t="shared" si="4"/>
        <v>0.99</v>
      </c>
    </row>
    <row r="9" spans="1:17" x14ac:dyDescent="0.2">
      <c r="A9">
        <v>1007</v>
      </c>
      <c r="B9" t="s">
        <v>17</v>
      </c>
      <c r="C9" t="s">
        <v>1571</v>
      </c>
      <c r="D9" t="s">
        <v>1582</v>
      </c>
      <c r="E9" t="s">
        <v>1607</v>
      </c>
      <c r="F9" t="str">
        <f>_xlfn.XLOOKUP(E9,'States (raw data)'!A:A,'States (raw data)'!B:B)</f>
        <v>Colorado</v>
      </c>
      <c r="G9">
        <v>113837.17</v>
      </c>
      <c r="H9" t="str">
        <f>VLOOKUP(A9,'Demographics (raw data)'!A8:C1568,3)</f>
        <v>Male</v>
      </c>
      <c r="I9" t="str">
        <f>_xlfn.XLOOKUP(A9,'Demographics (raw data)'!A:A,'Demographics (raw data)'!B:B)</f>
        <v>White</v>
      </c>
      <c r="J9" t="b">
        <f>_xlfn.XLOOKUP($A9,'Bonuses (raw data)'!$A:$A,'Bonuses (raw data)'!B:B)</f>
        <v>0</v>
      </c>
      <c r="K9" t="str">
        <f t="shared" si="0"/>
        <v>Not Eligible</v>
      </c>
      <c r="L9">
        <f>_xlfn.XLOOKUP($A9,'Bonuses (raw data)'!$A:$A,'Bonuses (raw data)'!C:C)</f>
        <v>0</v>
      </c>
      <c r="M9">
        <f t="shared" si="1"/>
        <v>113837.17</v>
      </c>
      <c r="N9" s="5">
        <f t="shared" si="2"/>
        <v>0</v>
      </c>
      <c r="O9">
        <f>G9/_xlfn.XLOOKUP(D9,'Market_Averages (raw data)'!A:A,'Market_Averages (raw data)'!B:B)</f>
        <v>1.13006986773069</v>
      </c>
      <c r="P9" t="str">
        <f t="shared" si="3"/>
        <v>Above Market</v>
      </c>
      <c r="Q9" s="5">
        <f t="shared" si="4"/>
        <v>0.97799999999999998</v>
      </c>
    </row>
    <row r="10" spans="1:17" x14ac:dyDescent="0.2">
      <c r="A10">
        <v>1008</v>
      </c>
      <c r="B10" t="s">
        <v>18</v>
      </c>
      <c r="C10" t="s">
        <v>1571</v>
      </c>
      <c r="D10" t="s">
        <v>1582</v>
      </c>
      <c r="E10" t="s">
        <v>1607</v>
      </c>
      <c r="F10" t="str">
        <f>_xlfn.XLOOKUP(E10,'States (raw data)'!A:A,'States (raw data)'!B:B)</f>
        <v>Colorado</v>
      </c>
      <c r="G10">
        <v>107652.63</v>
      </c>
      <c r="H10" t="str">
        <f>VLOOKUP(A10,'Demographics (raw data)'!A9:C1569,3)</f>
        <v>Male</v>
      </c>
      <c r="I10" t="str">
        <f>_xlfn.XLOOKUP(A10,'Demographics (raw data)'!A:A,'Demographics (raw data)'!B:B)</f>
        <v>Hispanic or Latino</v>
      </c>
      <c r="J10" t="b">
        <f>_xlfn.XLOOKUP($A10,'Bonuses (raw data)'!$A:$A,'Bonuses (raw data)'!B:B)</f>
        <v>1</v>
      </c>
      <c r="K10" t="str">
        <f t="shared" si="0"/>
        <v>Eligible</v>
      </c>
      <c r="L10">
        <f>_xlfn.XLOOKUP($A10,'Bonuses (raw data)'!$A:$A,'Bonuses (raw data)'!C:C)</f>
        <v>15673.08</v>
      </c>
      <c r="M10">
        <f t="shared" si="1"/>
        <v>123325.71</v>
      </c>
      <c r="N10" s="5">
        <f t="shared" si="2"/>
        <v>0.14558938318552922</v>
      </c>
      <c r="O10">
        <f>G10/_xlfn.XLOOKUP(D10,'Market_Averages (raw data)'!A:A,'Market_Averages (raw data)'!B:B)</f>
        <v>1.0686754892532986</v>
      </c>
      <c r="P10" t="str">
        <f t="shared" si="3"/>
        <v>Market Aligned</v>
      </c>
      <c r="Q10" s="5">
        <f t="shared" si="4"/>
        <v>0.93899999999999995</v>
      </c>
    </row>
    <row r="11" spans="1:17" x14ac:dyDescent="0.2">
      <c r="A11">
        <v>1009</v>
      </c>
      <c r="B11" t="s">
        <v>19</v>
      </c>
      <c r="C11" t="s">
        <v>1571</v>
      </c>
      <c r="D11" t="s">
        <v>1582</v>
      </c>
      <c r="E11" t="s">
        <v>1603</v>
      </c>
      <c r="F11" t="str">
        <f>_xlfn.XLOOKUP(E11,'States (raw data)'!A:A,'States (raw data)'!B:B)</f>
        <v>Illinois</v>
      </c>
      <c r="G11">
        <v>112712.8</v>
      </c>
      <c r="H11" t="str">
        <f>VLOOKUP(A11,'Demographics (raw data)'!A10:C1570,3)</f>
        <v>Male</v>
      </c>
      <c r="I11" t="str">
        <f>_xlfn.XLOOKUP(A11,'Demographics (raw data)'!A:A,'Demographics (raw data)'!B:B)</f>
        <v>Black or African American</v>
      </c>
      <c r="J11" t="b">
        <f>_xlfn.XLOOKUP($A11,'Bonuses (raw data)'!$A:$A,'Bonuses (raw data)'!B:B)</f>
        <v>0</v>
      </c>
      <c r="K11" t="str">
        <f t="shared" si="0"/>
        <v>Not Eligible</v>
      </c>
      <c r="L11">
        <f>_xlfn.XLOOKUP($A11,'Bonuses (raw data)'!$A:$A,'Bonuses (raw data)'!C:C)</f>
        <v>0</v>
      </c>
      <c r="M11">
        <f t="shared" si="1"/>
        <v>112712.8</v>
      </c>
      <c r="N11" s="5">
        <f t="shared" si="2"/>
        <v>0</v>
      </c>
      <c r="O11">
        <f>G11/_xlfn.XLOOKUP(D11,'Market_Averages (raw data)'!A:A,'Market_Averages (raw data)'!B:B)</f>
        <v>1.1189081649478436</v>
      </c>
      <c r="P11" t="str">
        <f t="shared" si="3"/>
        <v>Above Market</v>
      </c>
      <c r="Q11" s="5">
        <f t="shared" si="4"/>
        <v>0.97399999999999998</v>
      </c>
    </row>
    <row r="12" spans="1:17" x14ac:dyDescent="0.2">
      <c r="A12">
        <v>1010</v>
      </c>
      <c r="B12" t="s">
        <v>20</v>
      </c>
      <c r="C12" t="s">
        <v>1571</v>
      </c>
      <c r="D12" t="s">
        <v>1582</v>
      </c>
      <c r="E12" t="s">
        <v>1604</v>
      </c>
      <c r="F12" t="str">
        <f>_xlfn.XLOOKUP(E12,'States (raw data)'!A:A,'States (raw data)'!B:B)</f>
        <v>California</v>
      </c>
      <c r="G12">
        <v>107682.91</v>
      </c>
      <c r="H12" t="str">
        <f>VLOOKUP(A12,'Demographics (raw data)'!A11:C1571,3)</f>
        <v>Female</v>
      </c>
      <c r="I12" t="str">
        <f>_xlfn.XLOOKUP(A12,'Demographics (raw data)'!A:A,'Demographics (raw data)'!B:B)</f>
        <v>White</v>
      </c>
      <c r="J12" t="b">
        <f>_xlfn.XLOOKUP($A12,'Bonuses (raw data)'!$A:$A,'Bonuses (raw data)'!B:B)</f>
        <v>1</v>
      </c>
      <c r="K12" t="str">
        <f t="shared" si="0"/>
        <v>Eligible</v>
      </c>
      <c r="L12">
        <f>_xlfn.XLOOKUP($A12,'Bonuses (raw data)'!$A:$A,'Bonuses (raw data)'!C:C)</f>
        <v>2435.0100000000002</v>
      </c>
      <c r="M12">
        <f t="shared" si="1"/>
        <v>110117.92</v>
      </c>
      <c r="N12" s="5">
        <f t="shared" si="2"/>
        <v>2.2612780430989469E-2</v>
      </c>
      <c r="O12">
        <f>G12/_xlfn.XLOOKUP(D12,'Market_Averages (raw data)'!A:A,'Market_Averages (raw data)'!B:B)</f>
        <v>1.0689760810160318</v>
      </c>
      <c r="P12" t="str">
        <f t="shared" si="3"/>
        <v>Market Aligned</v>
      </c>
      <c r="Q12" s="5">
        <f t="shared" si="4"/>
        <v>0.94</v>
      </c>
    </row>
    <row r="13" spans="1:17" x14ac:dyDescent="0.2">
      <c r="A13">
        <v>1011</v>
      </c>
      <c r="B13" t="s">
        <v>21</v>
      </c>
      <c r="C13" t="s">
        <v>1571</v>
      </c>
      <c r="D13" t="s">
        <v>1582</v>
      </c>
      <c r="E13" t="s">
        <v>1609</v>
      </c>
      <c r="F13" t="str">
        <f>_xlfn.XLOOKUP(E13,'States (raw data)'!A:A,'States (raw data)'!B:B)</f>
        <v>California</v>
      </c>
      <c r="G13">
        <v>107671.35</v>
      </c>
      <c r="H13" t="str">
        <f>VLOOKUP(A13,'Demographics (raw data)'!A12:C1572,3)</f>
        <v>Male</v>
      </c>
      <c r="I13" t="str">
        <f>_xlfn.XLOOKUP(A13,'Demographics (raw data)'!A:A,'Demographics (raw data)'!B:B)</f>
        <v>Black or African American</v>
      </c>
      <c r="J13" t="b">
        <f>_xlfn.XLOOKUP($A13,'Bonuses (raw data)'!$A:$A,'Bonuses (raw data)'!B:B)</f>
        <v>1</v>
      </c>
      <c r="K13" t="str">
        <f t="shared" si="0"/>
        <v>Eligible</v>
      </c>
      <c r="L13">
        <f>_xlfn.XLOOKUP($A13,'Bonuses (raw data)'!$A:$A,'Bonuses (raw data)'!C:C)</f>
        <v>16724.04</v>
      </c>
      <c r="M13">
        <f t="shared" si="1"/>
        <v>124395.39000000001</v>
      </c>
      <c r="N13" s="5">
        <f t="shared" si="2"/>
        <v>0.15532488447483941</v>
      </c>
      <c r="O13">
        <f>G13/_xlfn.XLOOKUP(D13,'Market_Averages (raw data)'!A:A,'Market_Averages (raw data)'!B:B)</f>
        <v>1.0688613240550942</v>
      </c>
      <c r="P13" t="str">
        <f t="shared" si="3"/>
        <v>Market Aligned</v>
      </c>
      <c r="Q13" s="5">
        <f t="shared" si="4"/>
        <v>0.94</v>
      </c>
    </row>
    <row r="14" spans="1:17" x14ac:dyDescent="0.2">
      <c r="A14">
        <v>1012</v>
      </c>
      <c r="B14" t="s">
        <v>22</v>
      </c>
      <c r="C14" t="s">
        <v>1571</v>
      </c>
      <c r="D14" t="s">
        <v>1582</v>
      </c>
      <c r="E14" t="s">
        <v>1606</v>
      </c>
      <c r="F14" t="str">
        <f>_xlfn.XLOOKUP(E14,'States (raw data)'!A:A,'States (raw data)'!B:B)</f>
        <v>Washington</v>
      </c>
      <c r="G14">
        <v>111209.81</v>
      </c>
      <c r="H14" t="str">
        <f>VLOOKUP(A14,'Demographics (raw data)'!A13:C1573,3)</f>
        <v>Female</v>
      </c>
      <c r="I14" t="str">
        <f>_xlfn.XLOOKUP(A14,'Demographics (raw data)'!A:A,'Demographics (raw data)'!B:B)</f>
        <v>White</v>
      </c>
      <c r="J14" t="b">
        <f>_xlfn.XLOOKUP($A14,'Bonuses (raw data)'!$A:$A,'Bonuses (raw data)'!B:B)</f>
        <v>1</v>
      </c>
      <c r="K14" t="str">
        <f t="shared" si="0"/>
        <v>Eligible</v>
      </c>
      <c r="L14">
        <f>_xlfn.XLOOKUP($A14,'Bonuses (raw data)'!$A:$A,'Bonuses (raw data)'!C:C)</f>
        <v>9125.7099999999991</v>
      </c>
      <c r="M14">
        <f t="shared" si="1"/>
        <v>120335.51999999999</v>
      </c>
      <c r="N14" s="5">
        <f t="shared" si="2"/>
        <v>8.2058498256583651E-2</v>
      </c>
      <c r="O14">
        <f>G14/_xlfn.XLOOKUP(D14,'Market_Averages (raw data)'!A:A,'Market_Averages (raw data)'!B:B)</f>
        <v>1.1039878738820998</v>
      </c>
      <c r="P14" t="str">
        <f t="shared" si="3"/>
        <v>Above Market</v>
      </c>
      <c r="Q14" s="5">
        <f t="shared" si="4"/>
        <v>0.96399999999999997</v>
      </c>
    </row>
    <row r="15" spans="1:17" x14ac:dyDescent="0.2">
      <c r="A15">
        <v>1013</v>
      </c>
      <c r="B15" t="s">
        <v>23</v>
      </c>
      <c r="C15" t="s">
        <v>1571</v>
      </c>
      <c r="D15" t="s">
        <v>1582</v>
      </c>
      <c r="E15" t="s">
        <v>1609</v>
      </c>
      <c r="F15" t="str">
        <f>_xlfn.XLOOKUP(E15,'States (raw data)'!A:A,'States (raw data)'!B:B)</f>
        <v>California</v>
      </c>
      <c r="G15">
        <v>100433.60000000001</v>
      </c>
      <c r="H15" t="str">
        <f>VLOOKUP(A15,'Demographics (raw data)'!A14:C1574,3)</f>
        <v>Non-binary</v>
      </c>
      <c r="I15" t="str">
        <f>_xlfn.XLOOKUP(A15,'Demographics (raw data)'!A:A,'Demographics (raw data)'!B:B)</f>
        <v>White</v>
      </c>
      <c r="J15" t="b">
        <f>_xlfn.XLOOKUP($A15,'Bonuses (raw data)'!$A:$A,'Bonuses (raw data)'!B:B)</f>
        <v>0</v>
      </c>
      <c r="K15" t="str">
        <f t="shared" si="0"/>
        <v>Not Eligible</v>
      </c>
      <c r="L15">
        <f>_xlfn.XLOOKUP($A15,'Bonuses (raw data)'!$A:$A,'Bonuses (raw data)'!C:C)</f>
        <v>0</v>
      </c>
      <c r="M15">
        <f t="shared" si="1"/>
        <v>100433.60000000001</v>
      </c>
      <c r="N15" s="5">
        <f t="shared" si="2"/>
        <v>0</v>
      </c>
      <c r="O15">
        <f>G15/_xlfn.XLOOKUP(D15,'Market_Averages (raw data)'!A:A,'Market_Averages (raw data)'!B:B)</f>
        <v>0.99701165329142516</v>
      </c>
      <c r="P15" t="str">
        <f t="shared" si="3"/>
        <v>Market Aligned</v>
      </c>
      <c r="Q15" s="5">
        <f t="shared" si="4"/>
        <v>0.91100000000000003</v>
      </c>
    </row>
    <row r="16" spans="1:17" x14ac:dyDescent="0.2">
      <c r="A16">
        <v>1014</v>
      </c>
      <c r="B16" t="s">
        <v>24</v>
      </c>
      <c r="C16" t="s">
        <v>1571</v>
      </c>
      <c r="D16" t="s">
        <v>1582</v>
      </c>
      <c r="E16" t="s">
        <v>1607</v>
      </c>
      <c r="F16" t="str">
        <f>_xlfn.XLOOKUP(E16,'States (raw data)'!A:A,'States (raw data)'!B:B)</f>
        <v>Colorado</v>
      </c>
      <c r="G16">
        <v>101375.41</v>
      </c>
      <c r="H16" t="str">
        <f>VLOOKUP(A16,'Demographics (raw data)'!A15:C1575,3)</f>
        <v>Female</v>
      </c>
      <c r="I16" t="str">
        <f>_xlfn.XLOOKUP(A16,'Demographics (raw data)'!A:A,'Demographics (raw data)'!B:B)</f>
        <v>White</v>
      </c>
      <c r="J16" t="b">
        <f>_xlfn.XLOOKUP($A16,'Bonuses (raw data)'!$A:$A,'Bonuses (raw data)'!B:B)</f>
        <v>0</v>
      </c>
      <c r="K16" t="str">
        <f t="shared" si="0"/>
        <v>Not Eligible</v>
      </c>
      <c r="L16">
        <f>_xlfn.XLOOKUP($A16,'Bonuses (raw data)'!$A:$A,'Bonuses (raw data)'!C:C)</f>
        <v>0</v>
      </c>
      <c r="M16">
        <f t="shared" si="1"/>
        <v>101375.41</v>
      </c>
      <c r="N16" s="5">
        <f t="shared" si="2"/>
        <v>0</v>
      </c>
      <c r="O16">
        <f>G16/_xlfn.XLOOKUP(D16,'Market_Averages (raw data)'!A:A,'Market_Averages (raw data)'!B:B)</f>
        <v>1.006361069673855</v>
      </c>
      <c r="P16" t="str">
        <f t="shared" si="3"/>
        <v>Market Aligned</v>
      </c>
      <c r="Q16" s="5">
        <f t="shared" si="4"/>
        <v>0.91500000000000004</v>
      </c>
    </row>
    <row r="17" spans="1:17" x14ac:dyDescent="0.2">
      <c r="A17">
        <v>1015</v>
      </c>
      <c r="B17" t="s">
        <v>25</v>
      </c>
      <c r="C17" t="s">
        <v>1571</v>
      </c>
      <c r="D17" t="s">
        <v>1582</v>
      </c>
      <c r="E17" t="s">
        <v>1607</v>
      </c>
      <c r="F17" t="str">
        <f>_xlfn.XLOOKUP(E17,'States (raw data)'!A:A,'States (raw data)'!B:B)</f>
        <v>Colorado</v>
      </c>
      <c r="G17">
        <v>107188.56</v>
      </c>
      <c r="H17" t="str">
        <f>VLOOKUP(A17,'Demographics (raw data)'!A16:C1576,3)</f>
        <v>Male</v>
      </c>
      <c r="I17" t="str">
        <f>_xlfn.XLOOKUP(A17,'Demographics (raw data)'!A:A,'Demographics (raw data)'!B:B)</f>
        <v>White</v>
      </c>
      <c r="J17" t="b">
        <f>_xlfn.XLOOKUP($A17,'Bonuses (raw data)'!$A:$A,'Bonuses (raw data)'!B:B)</f>
        <v>0</v>
      </c>
      <c r="K17" t="str">
        <f t="shared" si="0"/>
        <v>Not Eligible</v>
      </c>
      <c r="L17">
        <f>_xlfn.XLOOKUP($A17,'Bonuses (raw data)'!$A:$A,'Bonuses (raw data)'!C:C)</f>
        <v>0</v>
      </c>
      <c r="M17">
        <f t="shared" si="1"/>
        <v>107188.56</v>
      </c>
      <c r="N17" s="5">
        <f t="shared" si="2"/>
        <v>0</v>
      </c>
      <c r="O17">
        <f>G17/_xlfn.XLOOKUP(D17,'Market_Averages (raw data)'!A:A,'Market_Averages (raw data)'!B:B)</f>
        <v>1.064068632604299</v>
      </c>
      <c r="P17" t="str">
        <f t="shared" si="3"/>
        <v>Market Aligned</v>
      </c>
      <c r="Q17" s="5">
        <f t="shared" si="4"/>
        <v>0.93500000000000005</v>
      </c>
    </row>
    <row r="18" spans="1:17" x14ac:dyDescent="0.2">
      <c r="A18">
        <v>1016</v>
      </c>
      <c r="B18" t="s">
        <v>26</v>
      </c>
      <c r="C18" t="s">
        <v>1571</v>
      </c>
      <c r="D18" t="s">
        <v>1582</v>
      </c>
      <c r="E18" t="s">
        <v>1607</v>
      </c>
      <c r="F18" t="str">
        <f>_xlfn.XLOOKUP(E18,'States (raw data)'!A:A,'States (raw data)'!B:B)</f>
        <v>Colorado</v>
      </c>
      <c r="G18">
        <v>104935.84</v>
      </c>
      <c r="H18" t="str">
        <f>VLOOKUP(A18,'Demographics (raw data)'!A17:C1577,3)</f>
        <v>Male</v>
      </c>
      <c r="I18" t="str">
        <f>_xlfn.XLOOKUP(A18,'Demographics (raw data)'!A:A,'Demographics (raw data)'!B:B)</f>
        <v>White</v>
      </c>
      <c r="J18" t="b">
        <f>_xlfn.XLOOKUP($A18,'Bonuses (raw data)'!$A:$A,'Bonuses (raw data)'!B:B)</f>
        <v>1</v>
      </c>
      <c r="K18" t="str">
        <f t="shared" si="0"/>
        <v>Eligible</v>
      </c>
      <c r="L18">
        <f>_xlfn.XLOOKUP($A18,'Bonuses (raw data)'!$A:$A,'Bonuses (raw data)'!C:C)</f>
        <v>12325.21</v>
      </c>
      <c r="M18">
        <f t="shared" si="1"/>
        <v>117261.04999999999</v>
      </c>
      <c r="N18" s="5">
        <f t="shared" si="2"/>
        <v>0.11745472280967112</v>
      </c>
      <c r="O18">
        <f>G18/_xlfn.XLOOKUP(D18,'Market_Averages (raw data)'!A:A,'Market_Averages (raw data)'!B:B)</f>
        <v>1.0417057172890791</v>
      </c>
      <c r="P18" t="str">
        <f t="shared" si="3"/>
        <v>Market Aligned</v>
      </c>
      <c r="Q18" s="5">
        <f t="shared" si="4"/>
        <v>0.92800000000000005</v>
      </c>
    </row>
    <row r="19" spans="1:17" x14ac:dyDescent="0.2">
      <c r="A19">
        <v>1017</v>
      </c>
      <c r="B19" t="s">
        <v>27</v>
      </c>
      <c r="C19" t="s">
        <v>1571</v>
      </c>
      <c r="D19" t="s">
        <v>1582</v>
      </c>
      <c r="E19" t="s">
        <v>1609</v>
      </c>
      <c r="F19" t="str">
        <f>_xlfn.XLOOKUP(E19,'States (raw data)'!A:A,'States (raw data)'!B:B)</f>
        <v>California</v>
      </c>
      <c r="G19">
        <v>111571.24</v>
      </c>
      <c r="H19" t="str">
        <f>VLOOKUP(A19,'Demographics (raw data)'!A18:C1578,3)</f>
        <v>Female</v>
      </c>
      <c r="I19" t="str">
        <f>_xlfn.XLOOKUP(A19,'Demographics (raw data)'!A:A,'Demographics (raw data)'!B:B)</f>
        <v>Hispanic or Latino</v>
      </c>
      <c r="J19" t="b">
        <f>_xlfn.XLOOKUP($A19,'Bonuses (raw data)'!$A:$A,'Bonuses (raw data)'!B:B)</f>
        <v>1</v>
      </c>
      <c r="K19" t="str">
        <f t="shared" si="0"/>
        <v>Eligible</v>
      </c>
      <c r="L19">
        <f>_xlfn.XLOOKUP($A19,'Bonuses (raw data)'!$A:$A,'Bonuses (raw data)'!C:C)</f>
        <v>2703.39</v>
      </c>
      <c r="M19">
        <f t="shared" si="1"/>
        <v>114274.63</v>
      </c>
      <c r="N19" s="5">
        <f t="shared" si="2"/>
        <v>2.4230168993371409E-2</v>
      </c>
      <c r="O19">
        <f>G19/_xlfn.XLOOKUP(D19,'Market_Averages (raw data)'!A:A,'Market_Averages (raw data)'!B:B)</f>
        <v>1.1075758157845024</v>
      </c>
      <c r="P19" t="str">
        <f t="shared" si="3"/>
        <v>Above Market</v>
      </c>
      <c r="Q19" s="5">
        <f t="shared" si="4"/>
        <v>0.96699999999999997</v>
      </c>
    </row>
    <row r="20" spans="1:17" x14ac:dyDescent="0.2">
      <c r="A20">
        <v>1018</v>
      </c>
      <c r="B20" t="s">
        <v>28</v>
      </c>
      <c r="C20" t="s">
        <v>1571</v>
      </c>
      <c r="D20" t="s">
        <v>1582</v>
      </c>
      <c r="E20" t="s">
        <v>1609</v>
      </c>
      <c r="F20" t="str">
        <f>_xlfn.XLOOKUP(E20,'States (raw data)'!A:A,'States (raw data)'!B:B)</f>
        <v>California</v>
      </c>
      <c r="G20">
        <v>105459.88</v>
      </c>
      <c r="H20" t="str">
        <f>VLOOKUP(A20,'Demographics (raw data)'!A19:C1579,3)</f>
        <v>Male</v>
      </c>
      <c r="I20" t="str">
        <f>_xlfn.XLOOKUP(A20,'Demographics (raw data)'!A:A,'Demographics (raw data)'!B:B)</f>
        <v>Hispanic or Latino</v>
      </c>
      <c r="J20" t="b">
        <f>_xlfn.XLOOKUP($A20,'Bonuses (raw data)'!$A:$A,'Bonuses (raw data)'!B:B)</f>
        <v>0</v>
      </c>
      <c r="K20" t="str">
        <f t="shared" si="0"/>
        <v>Not Eligible</v>
      </c>
      <c r="L20">
        <f>_xlfn.XLOOKUP($A20,'Bonuses (raw data)'!$A:$A,'Bonuses (raw data)'!C:C)</f>
        <v>0</v>
      </c>
      <c r="M20">
        <f t="shared" si="1"/>
        <v>105459.88</v>
      </c>
      <c r="N20" s="5">
        <f t="shared" si="2"/>
        <v>0</v>
      </c>
      <c r="O20">
        <f>G20/_xlfn.XLOOKUP(D20,'Market_Averages (raw data)'!A:A,'Market_Averages (raw data)'!B:B)</f>
        <v>1.0469079004906257</v>
      </c>
      <c r="P20" t="str">
        <f t="shared" si="3"/>
        <v>Market Aligned</v>
      </c>
      <c r="Q20" s="5">
        <f t="shared" si="4"/>
        <v>0.92900000000000005</v>
      </c>
    </row>
    <row r="21" spans="1:17" x14ac:dyDescent="0.2">
      <c r="A21">
        <v>1019</v>
      </c>
      <c r="B21" t="s">
        <v>29</v>
      </c>
      <c r="C21" t="s">
        <v>1571</v>
      </c>
      <c r="D21" t="s">
        <v>1582</v>
      </c>
      <c r="E21" t="s">
        <v>1599</v>
      </c>
      <c r="F21" t="str">
        <f>_xlfn.XLOOKUP(E21,'States (raw data)'!A:A,'States (raw data)'!B:B)</f>
        <v>California</v>
      </c>
      <c r="G21">
        <v>102938.48</v>
      </c>
      <c r="H21" t="str">
        <f>VLOOKUP(A21,'Demographics (raw data)'!A20:C1580,3)</f>
        <v>Male</v>
      </c>
      <c r="I21" t="str">
        <f>_xlfn.XLOOKUP(A21,'Demographics (raw data)'!A:A,'Demographics (raw data)'!B:B)</f>
        <v>Black or African American</v>
      </c>
      <c r="J21" t="b">
        <f>_xlfn.XLOOKUP($A21,'Bonuses (raw data)'!$A:$A,'Bonuses (raw data)'!B:B)</f>
        <v>0</v>
      </c>
      <c r="K21" t="str">
        <f t="shared" si="0"/>
        <v>Not Eligible</v>
      </c>
      <c r="L21">
        <f>_xlfn.XLOOKUP($A21,'Bonuses (raw data)'!$A:$A,'Bonuses (raw data)'!C:C)</f>
        <v>0</v>
      </c>
      <c r="M21">
        <f t="shared" si="1"/>
        <v>102938.48</v>
      </c>
      <c r="N21" s="5">
        <f t="shared" si="2"/>
        <v>0</v>
      </c>
      <c r="O21">
        <f>G21/_xlfn.XLOOKUP(D21,'Market_Averages (raw data)'!A:A,'Market_Averages (raw data)'!B:B)</f>
        <v>1.0218777792701477</v>
      </c>
      <c r="P21" t="str">
        <f t="shared" si="3"/>
        <v>Market Aligned</v>
      </c>
      <c r="Q21" s="5">
        <f t="shared" si="4"/>
        <v>0.92100000000000004</v>
      </c>
    </row>
    <row r="22" spans="1:17" x14ac:dyDescent="0.2">
      <c r="A22">
        <v>1020</v>
      </c>
      <c r="B22" t="s">
        <v>30</v>
      </c>
      <c r="C22" t="s">
        <v>1571</v>
      </c>
      <c r="D22" t="s">
        <v>1582</v>
      </c>
      <c r="E22" t="s">
        <v>1609</v>
      </c>
      <c r="F22" t="str">
        <f>_xlfn.XLOOKUP(E22,'States (raw data)'!A:A,'States (raw data)'!B:B)</f>
        <v>California</v>
      </c>
      <c r="G22">
        <v>117328.24</v>
      </c>
      <c r="H22" t="str">
        <f>VLOOKUP(A22,'Demographics (raw data)'!A21:C1581,3)</f>
        <v>Female</v>
      </c>
      <c r="I22" t="str">
        <f>_xlfn.XLOOKUP(A22,'Demographics (raw data)'!A:A,'Demographics (raw data)'!B:B)</f>
        <v>White</v>
      </c>
      <c r="J22" t="b">
        <f>_xlfn.XLOOKUP($A22,'Bonuses (raw data)'!$A:$A,'Bonuses (raw data)'!B:B)</f>
        <v>0</v>
      </c>
      <c r="K22" t="str">
        <f t="shared" si="0"/>
        <v>Not Eligible</v>
      </c>
      <c r="L22">
        <f>_xlfn.XLOOKUP($A22,'Bonuses (raw data)'!$A:$A,'Bonuses (raw data)'!C:C)</f>
        <v>0</v>
      </c>
      <c r="M22">
        <f t="shared" si="1"/>
        <v>117328.24</v>
      </c>
      <c r="N22" s="5">
        <f t="shared" si="2"/>
        <v>0</v>
      </c>
      <c r="O22">
        <f>G22/_xlfn.XLOOKUP(D22,'Market_Averages (raw data)'!A:A,'Market_Averages (raw data)'!B:B)</f>
        <v>1.1647259735802871</v>
      </c>
      <c r="P22" t="str">
        <f t="shared" si="3"/>
        <v>Above Market</v>
      </c>
      <c r="Q22" s="5">
        <f t="shared" si="4"/>
        <v>0.98699999999999999</v>
      </c>
    </row>
    <row r="23" spans="1:17" x14ac:dyDescent="0.2">
      <c r="A23">
        <v>1021</v>
      </c>
      <c r="B23" t="s">
        <v>31</v>
      </c>
      <c r="C23" t="s">
        <v>1571</v>
      </c>
      <c r="D23" t="s">
        <v>1582</v>
      </c>
      <c r="E23" t="s">
        <v>1607</v>
      </c>
      <c r="F23" t="str">
        <f>_xlfn.XLOOKUP(E23,'States (raw data)'!A:A,'States (raw data)'!B:B)</f>
        <v>Colorado</v>
      </c>
      <c r="G23">
        <v>108871.12</v>
      </c>
      <c r="H23" t="str">
        <f>VLOOKUP(A23,'Demographics (raw data)'!A22:C1582,3)</f>
        <v>Female</v>
      </c>
      <c r="I23" t="str">
        <f>_xlfn.XLOOKUP(A23,'Demographics (raw data)'!A:A,'Demographics (raw data)'!B:B)</f>
        <v>White</v>
      </c>
      <c r="J23" t="b">
        <f>_xlfn.XLOOKUP($A23,'Bonuses (raw data)'!$A:$A,'Bonuses (raw data)'!B:B)</f>
        <v>1</v>
      </c>
      <c r="K23" t="str">
        <f t="shared" si="0"/>
        <v>Eligible</v>
      </c>
      <c r="L23">
        <f>_xlfn.XLOOKUP($A23,'Bonuses (raw data)'!$A:$A,'Bonuses (raw data)'!C:C)</f>
        <v>7409.82</v>
      </c>
      <c r="M23">
        <f t="shared" si="1"/>
        <v>116280.94</v>
      </c>
      <c r="N23" s="5">
        <f t="shared" si="2"/>
        <v>6.8060473705056038E-2</v>
      </c>
      <c r="O23">
        <f>G23/_xlfn.XLOOKUP(D23,'Market_Averages (raw data)'!A:A,'Market_Averages (raw data)'!B:B)</f>
        <v>1.0807715281229502</v>
      </c>
      <c r="P23" t="str">
        <f t="shared" si="3"/>
        <v>Market Aligned</v>
      </c>
      <c r="Q23" s="5">
        <f t="shared" si="4"/>
        <v>0.94899999999999995</v>
      </c>
    </row>
    <row r="24" spans="1:17" x14ac:dyDescent="0.2">
      <c r="A24">
        <v>1022</v>
      </c>
      <c r="B24" t="s">
        <v>32</v>
      </c>
      <c r="C24" t="s">
        <v>1571</v>
      </c>
      <c r="D24" t="s">
        <v>1582</v>
      </c>
      <c r="E24" t="s">
        <v>1607</v>
      </c>
      <c r="F24" t="str">
        <f>_xlfn.XLOOKUP(E24,'States (raw data)'!A:A,'States (raw data)'!B:B)</f>
        <v>Colorado</v>
      </c>
      <c r="G24">
        <v>110337.64</v>
      </c>
      <c r="H24" t="str">
        <f>VLOOKUP(A24,'Demographics (raw data)'!A23:C1583,3)</f>
        <v>Female</v>
      </c>
      <c r="I24" t="str">
        <f>_xlfn.XLOOKUP(A24,'Demographics (raw data)'!A:A,'Demographics (raw data)'!B:B)</f>
        <v>Black or African American</v>
      </c>
      <c r="J24" t="b">
        <f>_xlfn.XLOOKUP($A24,'Bonuses (raw data)'!$A:$A,'Bonuses (raw data)'!B:B)</f>
        <v>0</v>
      </c>
      <c r="K24" t="str">
        <f t="shared" si="0"/>
        <v>Not Eligible</v>
      </c>
      <c r="L24">
        <f>_xlfn.XLOOKUP($A24,'Bonuses (raw data)'!$A:$A,'Bonuses (raw data)'!C:C)</f>
        <v>0</v>
      </c>
      <c r="M24">
        <f t="shared" si="1"/>
        <v>110337.64</v>
      </c>
      <c r="N24" s="5">
        <f t="shared" si="2"/>
        <v>0</v>
      </c>
      <c r="O24">
        <f>G24/_xlfn.XLOOKUP(D24,'Market_Averages (raw data)'!A:A,'Market_Averages (raw data)'!B:B)</f>
        <v>1.095329778845666</v>
      </c>
      <c r="P24" t="str">
        <f t="shared" si="3"/>
        <v>Market Aligned</v>
      </c>
      <c r="Q24" s="5">
        <f t="shared" si="4"/>
        <v>0.95799999999999996</v>
      </c>
    </row>
    <row r="25" spans="1:17" x14ac:dyDescent="0.2">
      <c r="A25">
        <v>1023</v>
      </c>
      <c r="B25" t="s">
        <v>33</v>
      </c>
      <c r="C25" t="s">
        <v>1571</v>
      </c>
      <c r="D25" t="s">
        <v>1582</v>
      </c>
      <c r="E25" t="s">
        <v>1609</v>
      </c>
      <c r="F25" t="str">
        <f>_xlfn.XLOOKUP(E25,'States (raw data)'!A:A,'States (raw data)'!B:B)</f>
        <v>California</v>
      </c>
      <c r="G25">
        <v>102876.26</v>
      </c>
      <c r="H25" t="str">
        <f>VLOOKUP(A25,'Demographics (raw data)'!A24:C1584,3)</f>
        <v>Male</v>
      </c>
      <c r="I25" t="str">
        <f>_xlfn.XLOOKUP(A25,'Demographics (raw data)'!A:A,'Demographics (raw data)'!B:B)</f>
        <v>White</v>
      </c>
      <c r="J25" t="b">
        <f>_xlfn.XLOOKUP($A25,'Bonuses (raw data)'!$A:$A,'Bonuses (raw data)'!B:B)</f>
        <v>0</v>
      </c>
      <c r="K25" t="str">
        <f t="shared" si="0"/>
        <v>Not Eligible</v>
      </c>
      <c r="L25">
        <f>_xlfn.XLOOKUP($A25,'Bonuses (raw data)'!$A:$A,'Bonuses (raw data)'!C:C)</f>
        <v>0</v>
      </c>
      <c r="M25">
        <f t="shared" si="1"/>
        <v>102876.26</v>
      </c>
      <c r="N25" s="5">
        <f t="shared" si="2"/>
        <v>0</v>
      </c>
      <c r="O25">
        <f>G25/_xlfn.XLOOKUP(D25,'Market_Averages (raw data)'!A:A,'Market_Averages (raw data)'!B:B)</f>
        <v>1.0212601168039233</v>
      </c>
      <c r="P25" t="str">
        <f t="shared" si="3"/>
        <v>Market Aligned</v>
      </c>
      <c r="Q25" s="5">
        <f t="shared" si="4"/>
        <v>0.91900000000000004</v>
      </c>
    </row>
    <row r="26" spans="1:17" x14ac:dyDescent="0.2">
      <c r="A26">
        <v>1024</v>
      </c>
      <c r="B26" t="s">
        <v>34</v>
      </c>
      <c r="C26" t="s">
        <v>1571</v>
      </c>
      <c r="D26" t="s">
        <v>1582</v>
      </c>
      <c r="E26" t="s">
        <v>1607</v>
      </c>
      <c r="F26" t="str">
        <f>_xlfn.XLOOKUP(E26,'States (raw data)'!A:A,'States (raw data)'!B:B)</f>
        <v>Colorado</v>
      </c>
      <c r="G26">
        <v>107278.09</v>
      </c>
      <c r="H26" t="str">
        <f>VLOOKUP(A26,'Demographics (raw data)'!A25:C1585,3)</f>
        <v>Female</v>
      </c>
      <c r="I26" t="str">
        <f>_xlfn.XLOOKUP(A26,'Demographics (raw data)'!A:A,'Demographics (raw data)'!B:B)</f>
        <v>White</v>
      </c>
      <c r="J26" t="b">
        <f>_xlfn.XLOOKUP($A26,'Bonuses (raw data)'!$A:$A,'Bonuses (raw data)'!B:B)</f>
        <v>0</v>
      </c>
      <c r="K26" t="str">
        <f t="shared" si="0"/>
        <v>Not Eligible</v>
      </c>
      <c r="L26">
        <f>_xlfn.XLOOKUP($A26,'Bonuses (raw data)'!$A:$A,'Bonuses (raw data)'!C:C)</f>
        <v>0</v>
      </c>
      <c r="M26">
        <f t="shared" si="1"/>
        <v>107278.09</v>
      </c>
      <c r="N26" s="5">
        <f t="shared" si="2"/>
        <v>0</v>
      </c>
      <c r="O26">
        <f>G26/_xlfn.XLOOKUP(D26,'Market_Averages (raw data)'!A:A,'Market_Averages (raw data)'!B:B)</f>
        <v>1.0649574034272027</v>
      </c>
      <c r="P26" t="str">
        <f t="shared" si="3"/>
        <v>Market Aligned</v>
      </c>
      <c r="Q26" s="5">
        <f t="shared" si="4"/>
        <v>0.93600000000000005</v>
      </c>
    </row>
    <row r="27" spans="1:17" x14ac:dyDescent="0.2">
      <c r="A27">
        <v>1025</v>
      </c>
      <c r="B27" t="s">
        <v>35</v>
      </c>
      <c r="C27" t="s">
        <v>1571</v>
      </c>
      <c r="D27" t="s">
        <v>1582</v>
      </c>
      <c r="E27" t="s">
        <v>1611</v>
      </c>
      <c r="F27" t="str">
        <f>_xlfn.XLOOKUP(E27,'States (raw data)'!A:A,'States (raw data)'!B:B)</f>
        <v>California</v>
      </c>
      <c r="G27">
        <v>110554.61</v>
      </c>
      <c r="H27" t="str">
        <f>VLOOKUP(A27,'Demographics (raw data)'!A26:C1586,3)</f>
        <v>Male</v>
      </c>
      <c r="I27" t="str">
        <f>_xlfn.XLOOKUP(A27,'Demographics (raw data)'!A:A,'Demographics (raw data)'!B:B)</f>
        <v>White</v>
      </c>
      <c r="J27" t="b">
        <f>_xlfn.XLOOKUP($A27,'Bonuses (raw data)'!$A:$A,'Bonuses (raw data)'!B:B)</f>
        <v>0</v>
      </c>
      <c r="K27" t="str">
        <f t="shared" si="0"/>
        <v>Not Eligible</v>
      </c>
      <c r="L27">
        <f>_xlfn.XLOOKUP($A27,'Bonuses (raw data)'!$A:$A,'Bonuses (raw data)'!C:C)</f>
        <v>0</v>
      </c>
      <c r="M27">
        <f t="shared" si="1"/>
        <v>110554.61</v>
      </c>
      <c r="N27" s="5">
        <f t="shared" si="2"/>
        <v>0</v>
      </c>
      <c r="O27">
        <f>G27/_xlfn.XLOOKUP(D27,'Market_Averages (raw data)'!A:A,'Market_Averages (raw data)'!B:B)</f>
        <v>1.0974836558192549</v>
      </c>
      <c r="P27" t="str">
        <f t="shared" si="3"/>
        <v>Market Aligned</v>
      </c>
      <c r="Q27" s="5">
        <f t="shared" si="4"/>
        <v>0.96099999999999997</v>
      </c>
    </row>
    <row r="28" spans="1:17" x14ac:dyDescent="0.2">
      <c r="A28">
        <v>1026</v>
      </c>
      <c r="B28" t="s">
        <v>36</v>
      </c>
      <c r="C28" t="s">
        <v>1571</v>
      </c>
      <c r="D28" t="s">
        <v>1582</v>
      </c>
      <c r="E28" t="s">
        <v>1607</v>
      </c>
      <c r="F28" t="str">
        <f>_xlfn.XLOOKUP(E28,'States (raw data)'!A:A,'States (raw data)'!B:B)</f>
        <v>Colorado</v>
      </c>
      <c r="G28">
        <v>104245.03</v>
      </c>
      <c r="H28" t="str">
        <f>VLOOKUP(A28,'Demographics (raw data)'!A27:C1587,3)</f>
        <v>Male</v>
      </c>
      <c r="I28" t="str">
        <f>_xlfn.XLOOKUP(A28,'Demographics (raw data)'!A:A,'Demographics (raw data)'!B:B)</f>
        <v>Asian</v>
      </c>
      <c r="J28" t="b">
        <f>_xlfn.XLOOKUP($A28,'Bonuses (raw data)'!$A:$A,'Bonuses (raw data)'!B:B)</f>
        <v>1</v>
      </c>
      <c r="K28" t="str">
        <f t="shared" si="0"/>
        <v>Eligible</v>
      </c>
      <c r="L28">
        <f>_xlfn.XLOOKUP($A28,'Bonuses (raw data)'!$A:$A,'Bonuses (raw data)'!C:C)</f>
        <v>2704.32</v>
      </c>
      <c r="M28">
        <f t="shared" si="1"/>
        <v>106949.35</v>
      </c>
      <c r="N28" s="5">
        <f t="shared" si="2"/>
        <v>2.5941956177671015E-2</v>
      </c>
      <c r="O28">
        <f>G28/_xlfn.XLOOKUP(D28,'Market_Averages (raw data)'!A:A,'Market_Averages (raw data)'!B:B)</f>
        <v>1.0348479961657673</v>
      </c>
      <c r="P28" t="str">
        <f t="shared" si="3"/>
        <v>Market Aligned</v>
      </c>
      <c r="Q28" s="5">
        <f t="shared" si="4"/>
        <v>0.92600000000000005</v>
      </c>
    </row>
    <row r="29" spans="1:17" x14ac:dyDescent="0.2">
      <c r="A29">
        <v>1027</v>
      </c>
      <c r="B29" t="s">
        <v>37</v>
      </c>
      <c r="C29" t="s">
        <v>1571</v>
      </c>
      <c r="D29" t="s">
        <v>1582</v>
      </c>
      <c r="E29" t="s">
        <v>1606</v>
      </c>
      <c r="F29" t="str">
        <f>_xlfn.XLOOKUP(E29,'States (raw data)'!A:A,'States (raw data)'!B:B)</f>
        <v>Washington</v>
      </c>
      <c r="G29">
        <v>111878.49</v>
      </c>
      <c r="H29" t="str">
        <f>VLOOKUP(A29,'Demographics (raw data)'!A28:C1588,3)</f>
        <v>Female</v>
      </c>
      <c r="I29" t="str">
        <f>_xlfn.XLOOKUP(A29,'Demographics (raw data)'!A:A,'Demographics (raw data)'!B:B)</f>
        <v>White</v>
      </c>
      <c r="J29" t="b">
        <f>_xlfn.XLOOKUP($A29,'Bonuses (raw data)'!$A:$A,'Bonuses (raw data)'!B:B)</f>
        <v>0</v>
      </c>
      <c r="K29" t="str">
        <f t="shared" si="0"/>
        <v>Not Eligible</v>
      </c>
      <c r="L29">
        <f>_xlfn.XLOOKUP($A29,'Bonuses (raw data)'!$A:$A,'Bonuses (raw data)'!C:C)</f>
        <v>0</v>
      </c>
      <c r="M29">
        <f t="shared" si="1"/>
        <v>111878.49</v>
      </c>
      <c r="N29" s="5">
        <f t="shared" si="2"/>
        <v>0</v>
      </c>
      <c r="O29">
        <f>G29/_xlfn.XLOOKUP(D29,'Market_Averages (raw data)'!A:A,'Market_Averages (raw data)'!B:B)</f>
        <v>1.1106259088855541</v>
      </c>
      <c r="P29" t="str">
        <f t="shared" si="3"/>
        <v>Above Market</v>
      </c>
      <c r="Q29" s="5">
        <f t="shared" si="4"/>
        <v>0.97299999999999998</v>
      </c>
    </row>
    <row r="30" spans="1:17" x14ac:dyDescent="0.2">
      <c r="A30">
        <v>1028</v>
      </c>
      <c r="B30" t="s">
        <v>38</v>
      </c>
      <c r="C30" t="s">
        <v>1571</v>
      </c>
      <c r="D30" t="s">
        <v>1582</v>
      </c>
      <c r="E30" t="s">
        <v>1607</v>
      </c>
      <c r="F30" t="str">
        <f>_xlfn.XLOOKUP(E30,'States (raw data)'!A:A,'States (raw data)'!B:B)</f>
        <v>Colorado</v>
      </c>
      <c r="G30">
        <v>106996.81</v>
      </c>
      <c r="H30" t="str">
        <f>VLOOKUP(A30,'Demographics (raw data)'!A29:C1589,3)</f>
        <v>Male</v>
      </c>
      <c r="I30" t="str">
        <f>_xlfn.XLOOKUP(A30,'Demographics (raw data)'!A:A,'Demographics (raw data)'!B:B)</f>
        <v>White</v>
      </c>
      <c r="J30" t="b">
        <f>_xlfn.XLOOKUP($A30,'Bonuses (raw data)'!$A:$A,'Bonuses (raw data)'!B:B)</f>
        <v>0</v>
      </c>
      <c r="K30" t="str">
        <f t="shared" si="0"/>
        <v>Not Eligible</v>
      </c>
      <c r="L30">
        <f>_xlfn.XLOOKUP($A30,'Bonuses (raw data)'!$A:$A,'Bonuses (raw data)'!C:C)</f>
        <v>0</v>
      </c>
      <c r="M30">
        <f t="shared" si="1"/>
        <v>106996.81</v>
      </c>
      <c r="N30" s="5">
        <f t="shared" si="2"/>
        <v>0</v>
      </c>
      <c r="O30">
        <f>G30/_xlfn.XLOOKUP(D30,'Market_Averages (raw data)'!A:A,'Market_Averages (raw data)'!B:B)</f>
        <v>1.0621651164053514</v>
      </c>
      <c r="P30" t="str">
        <f t="shared" si="3"/>
        <v>Market Aligned</v>
      </c>
      <c r="Q30" s="5">
        <f t="shared" si="4"/>
        <v>0.93500000000000005</v>
      </c>
    </row>
    <row r="31" spans="1:17" x14ac:dyDescent="0.2">
      <c r="A31">
        <v>1029</v>
      </c>
      <c r="B31" t="s">
        <v>39</v>
      </c>
      <c r="C31" t="s">
        <v>1571</v>
      </c>
      <c r="D31" t="s">
        <v>1582</v>
      </c>
      <c r="E31" t="s">
        <v>1607</v>
      </c>
      <c r="F31" t="str">
        <f>_xlfn.XLOOKUP(E31,'States (raw data)'!A:A,'States (raw data)'!B:B)</f>
        <v>Colorado</v>
      </c>
      <c r="G31">
        <v>108541.53</v>
      </c>
      <c r="H31" t="str">
        <f>VLOOKUP(A31,'Demographics (raw data)'!A30:C1590,3)</f>
        <v>Male</v>
      </c>
      <c r="I31" t="str">
        <f>_xlfn.XLOOKUP(A31,'Demographics (raw data)'!A:A,'Demographics (raw data)'!B:B)</f>
        <v>Asian</v>
      </c>
      <c r="J31" t="b">
        <f>_xlfn.XLOOKUP($A31,'Bonuses (raw data)'!$A:$A,'Bonuses (raw data)'!B:B)</f>
        <v>0</v>
      </c>
      <c r="K31" t="str">
        <f t="shared" si="0"/>
        <v>Not Eligible</v>
      </c>
      <c r="L31">
        <f>_xlfn.XLOOKUP($A31,'Bonuses (raw data)'!$A:$A,'Bonuses (raw data)'!C:C)</f>
        <v>0</v>
      </c>
      <c r="M31">
        <f t="shared" si="1"/>
        <v>108541.53</v>
      </c>
      <c r="N31" s="5">
        <f t="shared" si="2"/>
        <v>0</v>
      </c>
      <c r="O31">
        <f>G31/_xlfn.XLOOKUP(D31,'Market_Averages (raw data)'!A:A,'Market_Averages (raw data)'!B:B)</f>
        <v>1.0774996642167642</v>
      </c>
      <c r="P31" t="str">
        <f t="shared" si="3"/>
        <v>Market Aligned</v>
      </c>
      <c r="Q31" s="5">
        <f t="shared" si="4"/>
        <v>0.94699999999999995</v>
      </c>
    </row>
    <row r="32" spans="1:17" x14ac:dyDescent="0.2">
      <c r="A32">
        <v>1030</v>
      </c>
      <c r="B32" t="s">
        <v>40</v>
      </c>
      <c r="C32" t="s">
        <v>1571</v>
      </c>
      <c r="D32" t="s">
        <v>1582</v>
      </c>
      <c r="E32" t="s">
        <v>1599</v>
      </c>
      <c r="F32" t="str">
        <f>_xlfn.XLOOKUP(E32,'States (raw data)'!A:A,'States (raw data)'!B:B)</f>
        <v>California</v>
      </c>
      <c r="G32">
        <v>106991.47</v>
      </c>
      <c r="H32" t="str">
        <f>VLOOKUP(A32,'Demographics (raw data)'!A31:C1591,3)</f>
        <v>Male</v>
      </c>
      <c r="I32" t="str">
        <f>_xlfn.XLOOKUP(A32,'Demographics (raw data)'!A:A,'Demographics (raw data)'!B:B)</f>
        <v>White</v>
      </c>
      <c r="J32" t="b">
        <f>_xlfn.XLOOKUP($A32,'Bonuses (raw data)'!$A:$A,'Bonuses (raw data)'!B:B)</f>
        <v>0</v>
      </c>
      <c r="K32" t="str">
        <f t="shared" si="0"/>
        <v>Not Eligible</v>
      </c>
      <c r="L32">
        <f>_xlfn.XLOOKUP($A32,'Bonuses (raw data)'!$A:$A,'Bonuses (raw data)'!C:C)</f>
        <v>0</v>
      </c>
      <c r="M32">
        <f t="shared" si="1"/>
        <v>106991.47</v>
      </c>
      <c r="N32" s="5">
        <f t="shared" si="2"/>
        <v>0</v>
      </c>
      <c r="O32">
        <f>G32/_xlfn.XLOOKUP(D32,'Market_Averages (raw data)'!A:A,'Market_Averages (raw data)'!B:B)</f>
        <v>1.0621121058368903</v>
      </c>
      <c r="P32" t="str">
        <f t="shared" si="3"/>
        <v>Market Aligned</v>
      </c>
      <c r="Q32" s="5">
        <f t="shared" si="4"/>
        <v>0.93400000000000005</v>
      </c>
    </row>
    <row r="33" spans="1:17" x14ac:dyDescent="0.2">
      <c r="A33">
        <v>1031</v>
      </c>
      <c r="B33" t="s">
        <v>41</v>
      </c>
      <c r="C33" t="s">
        <v>1571</v>
      </c>
      <c r="D33" t="s">
        <v>1582</v>
      </c>
      <c r="E33" t="s">
        <v>1609</v>
      </c>
      <c r="F33" t="str">
        <f>_xlfn.XLOOKUP(E33,'States (raw data)'!A:A,'States (raw data)'!B:B)</f>
        <v>California</v>
      </c>
      <c r="G33">
        <v>119261.39</v>
      </c>
      <c r="H33" t="str">
        <f>VLOOKUP(A33,'Demographics (raw data)'!A32:C1592,3)</f>
        <v>Female</v>
      </c>
      <c r="I33" t="str">
        <f>_xlfn.XLOOKUP(A33,'Demographics (raw data)'!A:A,'Demographics (raw data)'!B:B)</f>
        <v>White</v>
      </c>
      <c r="J33" t="b">
        <f>_xlfn.XLOOKUP($A33,'Bonuses (raw data)'!$A:$A,'Bonuses (raw data)'!B:B)</f>
        <v>0</v>
      </c>
      <c r="K33" t="str">
        <f t="shared" si="0"/>
        <v>Not Eligible</v>
      </c>
      <c r="L33">
        <f>_xlfn.XLOOKUP($A33,'Bonuses (raw data)'!$A:$A,'Bonuses (raw data)'!C:C)</f>
        <v>0</v>
      </c>
      <c r="M33">
        <f t="shared" si="1"/>
        <v>119261.39</v>
      </c>
      <c r="N33" s="5">
        <f t="shared" si="2"/>
        <v>0</v>
      </c>
      <c r="O33">
        <f>G33/_xlfn.XLOOKUP(D33,'Market_Averages (raw data)'!A:A,'Market_Averages (raw data)'!B:B)</f>
        <v>1.1839164942582308</v>
      </c>
      <c r="P33" t="str">
        <f t="shared" si="3"/>
        <v>Above Market</v>
      </c>
      <c r="Q33" s="5">
        <f t="shared" si="4"/>
        <v>0.99099999999999999</v>
      </c>
    </row>
    <row r="34" spans="1:17" x14ac:dyDescent="0.2">
      <c r="A34">
        <v>1032</v>
      </c>
      <c r="B34" t="s">
        <v>42</v>
      </c>
      <c r="C34" t="s">
        <v>1571</v>
      </c>
      <c r="D34" t="s">
        <v>1582</v>
      </c>
      <c r="E34" t="s">
        <v>1607</v>
      </c>
      <c r="F34" t="str">
        <f>_xlfn.XLOOKUP(E34,'States (raw data)'!A:A,'States (raw data)'!B:B)</f>
        <v>Colorado</v>
      </c>
      <c r="G34">
        <v>109932.51</v>
      </c>
      <c r="H34" t="str">
        <f>VLOOKUP(A34,'Demographics (raw data)'!A33:C1593,3)</f>
        <v>Female</v>
      </c>
      <c r="I34" t="str">
        <f>_xlfn.XLOOKUP(A34,'Demographics (raw data)'!A:A,'Demographics (raw data)'!B:B)</f>
        <v>White</v>
      </c>
      <c r="J34" t="b">
        <f>_xlfn.XLOOKUP($A34,'Bonuses (raw data)'!$A:$A,'Bonuses (raw data)'!B:B)</f>
        <v>0</v>
      </c>
      <c r="K34" t="str">
        <f t="shared" si="0"/>
        <v>Not Eligible</v>
      </c>
      <c r="L34">
        <f>_xlfn.XLOOKUP($A34,'Bonuses (raw data)'!$A:$A,'Bonuses (raw data)'!C:C)</f>
        <v>0</v>
      </c>
      <c r="M34">
        <f t="shared" si="1"/>
        <v>109932.51</v>
      </c>
      <c r="N34" s="5">
        <f t="shared" si="2"/>
        <v>0</v>
      </c>
      <c r="O34">
        <f>G34/_xlfn.XLOOKUP(D34,'Market_Averages (raw data)'!A:A,'Market_Averages (raw data)'!B:B)</f>
        <v>1.0913080238642856</v>
      </c>
      <c r="P34" t="str">
        <f t="shared" si="3"/>
        <v>Market Aligned</v>
      </c>
      <c r="Q34" s="5">
        <f t="shared" si="4"/>
        <v>0.95699999999999996</v>
      </c>
    </row>
    <row r="35" spans="1:17" x14ac:dyDescent="0.2">
      <c r="A35">
        <v>1033</v>
      </c>
      <c r="B35" t="s">
        <v>43</v>
      </c>
      <c r="C35" t="s">
        <v>1571</v>
      </c>
      <c r="D35" t="s">
        <v>1582</v>
      </c>
      <c r="E35" t="s">
        <v>1607</v>
      </c>
      <c r="F35" t="str">
        <f>_xlfn.XLOOKUP(E35,'States (raw data)'!A:A,'States (raw data)'!B:B)</f>
        <v>Colorado</v>
      </c>
      <c r="G35">
        <v>104711.45</v>
      </c>
      <c r="H35" t="str">
        <f>VLOOKUP(A35,'Demographics (raw data)'!A34:C1594,3)</f>
        <v>Female</v>
      </c>
      <c r="I35" t="str">
        <f>_xlfn.XLOOKUP(A35,'Demographics (raw data)'!A:A,'Demographics (raw data)'!B:B)</f>
        <v>White</v>
      </c>
      <c r="J35" t="b">
        <f>_xlfn.XLOOKUP($A35,'Bonuses (raw data)'!$A:$A,'Bonuses (raw data)'!B:B)</f>
        <v>1</v>
      </c>
      <c r="K35" t="str">
        <f t="shared" si="0"/>
        <v>Eligible</v>
      </c>
      <c r="L35">
        <f>_xlfn.XLOOKUP($A35,'Bonuses (raw data)'!$A:$A,'Bonuses (raw data)'!C:C)</f>
        <v>19269.330000000002</v>
      </c>
      <c r="M35">
        <f t="shared" si="1"/>
        <v>123980.78</v>
      </c>
      <c r="N35" s="5">
        <f t="shared" si="2"/>
        <v>0.18402314169080844</v>
      </c>
      <c r="O35">
        <f>G35/_xlfn.XLOOKUP(D35,'Market_Averages (raw data)'!A:A,'Market_Averages (raw data)'!B:B)</f>
        <v>1.0394781814357188</v>
      </c>
      <c r="P35" t="str">
        <f t="shared" si="3"/>
        <v>Market Aligned</v>
      </c>
      <c r="Q35" s="5">
        <f t="shared" si="4"/>
        <v>0.92700000000000005</v>
      </c>
    </row>
    <row r="36" spans="1:17" x14ac:dyDescent="0.2">
      <c r="A36">
        <v>1034</v>
      </c>
      <c r="B36" t="s">
        <v>44</v>
      </c>
      <c r="C36" t="s">
        <v>1571</v>
      </c>
      <c r="D36" t="s">
        <v>1582</v>
      </c>
      <c r="E36" t="s">
        <v>1607</v>
      </c>
      <c r="F36" t="str">
        <f>_xlfn.XLOOKUP(E36,'States (raw data)'!A:A,'States (raw data)'!B:B)</f>
        <v>Colorado</v>
      </c>
      <c r="G36">
        <v>114112.72</v>
      </c>
      <c r="H36" t="str">
        <f>VLOOKUP(A36,'Demographics (raw data)'!A35:C1595,3)</f>
        <v>Female</v>
      </c>
      <c r="I36" t="str">
        <f>_xlfn.XLOOKUP(A36,'Demographics (raw data)'!A:A,'Demographics (raw data)'!B:B)</f>
        <v>Asian</v>
      </c>
      <c r="J36" t="b">
        <f>_xlfn.XLOOKUP($A36,'Bonuses (raw data)'!$A:$A,'Bonuses (raw data)'!B:B)</f>
        <v>1</v>
      </c>
      <c r="K36" t="str">
        <f t="shared" si="0"/>
        <v>Eligible</v>
      </c>
      <c r="L36">
        <f>_xlfn.XLOOKUP($A36,'Bonuses (raw data)'!$A:$A,'Bonuses (raw data)'!C:C)</f>
        <v>16337.97</v>
      </c>
      <c r="M36">
        <f t="shared" si="1"/>
        <v>130450.69</v>
      </c>
      <c r="N36" s="5">
        <f t="shared" si="2"/>
        <v>0.14317395992313564</v>
      </c>
      <c r="O36">
        <f>G36/_xlfn.XLOOKUP(D36,'Market_Averages (raw data)'!A:A,'Market_Averages (raw data)'!B:B)</f>
        <v>1.1328052726257096</v>
      </c>
      <c r="P36" t="str">
        <f t="shared" si="3"/>
        <v>Above Market</v>
      </c>
      <c r="Q36" s="5">
        <f t="shared" si="4"/>
        <v>0.98</v>
      </c>
    </row>
    <row r="37" spans="1:17" x14ac:dyDescent="0.2">
      <c r="A37">
        <v>1035</v>
      </c>
      <c r="B37" t="s">
        <v>45</v>
      </c>
      <c r="C37" t="s">
        <v>1571</v>
      </c>
      <c r="D37" t="s">
        <v>1582</v>
      </c>
      <c r="E37" t="s">
        <v>1609</v>
      </c>
      <c r="F37" t="str">
        <f>_xlfn.XLOOKUP(E37,'States (raw data)'!A:A,'States (raw data)'!B:B)</f>
        <v>California</v>
      </c>
      <c r="G37">
        <v>103895.78</v>
      </c>
      <c r="H37" t="str">
        <f>VLOOKUP(A37,'Demographics (raw data)'!A36:C1596,3)</f>
        <v>Male</v>
      </c>
      <c r="I37" t="str">
        <f>_xlfn.XLOOKUP(A37,'Demographics (raw data)'!A:A,'Demographics (raw data)'!B:B)</f>
        <v>White</v>
      </c>
      <c r="J37" t="b">
        <f>_xlfn.XLOOKUP($A37,'Bonuses (raw data)'!$A:$A,'Bonuses (raw data)'!B:B)</f>
        <v>0</v>
      </c>
      <c r="K37" t="str">
        <f t="shared" si="0"/>
        <v>Not Eligible</v>
      </c>
      <c r="L37">
        <f>_xlfn.XLOOKUP($A37,'Bonuses (raw data)'!$A:$A,'Bonuses (raw data)'!C:C)</f>
        <v>0</v>
      </c>
      <c r="M37">
        <f t="shared" si="1"/>
        <v>103895.78</v>
      </c>
      <c r="N37" s="5">
        <f t="shared" si="2"/>
        <v>0</v>
      </c>
      <c r="O37">
        <f>G37/_xlfn.XLOOKUP(D37,'Market_Averages (raw data)'!A:A,'Market_Averages (raw data)'!B:B)</f>
        <v>1.0313809660094051</v>
      </c>
      <c r="P37" t="str">
        <f t="shared" si="3"/>
        <v>Market Aligned</v>
      </c>
      <c r="Q37" s="5">
        <f t="shared" si="4"/>
        <v>0.92300000000000004</v>
      </c>
    </row>
    <row r="38" spans="1:17" x14ac:dyDescent="0.2">
      <c r="A38">
        <v>1036</v>
      </c>
      <c r="B38" t="s">
        <v>46</v>
      </c>
      <c r="C38" t="s">
        <v>1571</v>
      </c>
      <c r="D38" t="s">
        <v>1582</v>
      </c>
      <c r="E38" t="s">
        <v>1609</v>
      </c>
      <c r="F38" t="str">
        <f>_xlfn.XLOOKUP(E38,'States (raw data)'!A:A,'States (raw data)'!B:B)</f>
        <v>California</v>
      </c>
      <c r="G38">
        <v>111044.32</v>
      </c>
      <c r="H38" t="str">
        <f>VLOOKUP(A38,'Demographics (raw data)'!A37:C1597,3)</f>
        <v>Male</v>
      </c>
      <c r="I38" t="str">
        <f>_xlfn.XLOOKUP(A38,'Demographics (raw data)'!A:A,'Demographics (raw data)'!B:B)</f>
        <v>White</v>
      </c>
      <c r="J38" t="b">
        <f>_xlfn.XLOOKUP($A38,'Bonuses (raw data)'!$A:$A,'Bonuses (raw data)'!B:B)</f>
        <v>0</v>
      </c>
      <c r="K38" t="str">
        <f t="shared" si="0"/>
        <v>Not Eligible</v>
      </c>
      <c r="L38">
        <f>_xlfn.XLOOKUP($A38,'Bonuses (raw data)'!$A:$A,'Bonuses (raw data)'!C:C)</f>
        <v>0</v>
      </c>
      <c r="M38">
        <f t="shared" si="1"/>
        <v>111044.32</v>
      </c>
      <c r="N38" s="5">
        <f t="shared" si="2"/>
        <v>0</v>
      </c>
      <c r="O38">
        <f>G38/_xlfn.XLOOKUP(D38,'Market_Averages (raw data)'!A:A,'Market_Averages (raw data)'!B:B)</f>
        <v>1.1023450426134489</v>
      </c>
      <c r="P38" t="str">
        <f t="shared" si="3"/>
        <v>Above Market</v>
      </c>
      <c r="Q38" s="5">
        <f t="shared" si="4"/>
        <v>0.96399999999999997</v>
      </c>
    </row>
    <row r="39" spans="1:17" x14ac:dyDescent="0.2">
      <c r="A39">
        <v>1037</v>
      </c>
      <c r="B39" t="s">
        <v>47</v>
      </c>
      <c r="C39" t="s">
        <v>1571</v>
      </c>
      <c r="D39" t="s">
        <v>1582</v>
      </c>
      <c r="E39" t="s">
        <v>1609</v>
      </c>
      <c r="F39" t="str">
        <f>_xlfn.XLOOKUP(E39,'States (raw data)'!A:A,'States (raw data)'!B:B)</f>
        <v>California</v>
      </c>
      <c r="G39">
        <v>100201.65</v>
      </c>
      <c r="H39" t="str">
        <f>VLOOKUP(A39,'Demographics (raw data)'!A38:C1598,3)</f>
        <v>Male</v>
      </c>
      <c r="I39" t="str">
        <f>_xlfn.XLOOKUP(A39,'Demographics (raw data)'!A:A,'Demographics (raw data)'!B:B)</f>
        <v>Hispanic or Latino</v>
      </c>
      <c r="J39" t="b">
        <f>_xlfn.XLOOKUP($A39,'Bonuses (raw data)'!$A:$A,'Bonuses (raw data)'!B:B)</f>
        <v>0</v>
      </c>
      <c r="K39" t="str">
        <f t="shared" si="0"/>
        <v>Not Eligible</v>
      </c>
      <c r="L39">
        <f>_xlfn.XLOOKUP($A39,'Bonuses (raw data)'!$A:$A,'Bonuses (raw data)'!C:C)</f>
        <v>0</v>
      </c>
      <c r="M39">
        <f t="shared" si="1"/>
        <v>100201.65</v>
      </c>
      <c r="N39" s="5">
        <f t="shared" si="2"/>
        <v>0</v>
      </c>
      <c r="O39">
        <f>G39/_xlfn.XLOOKUP(D39,'Market_Averages (raw data)'!A:A,'Market_Averages (raw data)'!B:B)</f>
        <v>0.99470906876810872</v>
      </c>
      <c r="P39" t="str">
        <f t="shared" si="3"/>
        <v>Market Aligned</v>
      </c>
      <c r="Q39" s="5">
        <f t="shared" si="4"/>
        <v>0.91</v>
      </c>
    </row>
    <row r="40" spans="1:17" x14ac:dyDescent="0.2">
      <c r="A40">
        <v>1038</v>
      </c>
      <c r="B40" t="s">
        <v>48</v>
      </c>
      <c r="C40" t="s">
        <v>1571</v>
      </c>
      <c r="D40" t="s">
        <v>1582</v>
      </c>
      <c r="E40" t="s">
        <v>1609</v>
      </c>
      <c r="F40" t="str">
        <f>_xlfn.XLOOKUP(E40,'States (raw data)'!A:A,'States (raw data)'!B:B)</f>
        <v>California</v>
      </c>
      <c r="G40">
        <v>103359.07</v>
      </c>
      <c r="H40" t="str">
        <f>VLOOKUP(A40,'Demographics (raw data)'!A39:C1599,3)</f>
        <v>Male</v>
      </c>
      <c r="I40" t="str">
        <f>_xlfn.XLOOKUP(A40,'Demographics (raw data)'!A:A,'Demographics (raw data)'!B:B)</f>
        <v>Hispanic or Latino</v>
      </c>
      <c r="J40" t="b">
        <f>_xlfn.XLOOKUP($A40,'Bonuses (raw data)'!$A:$A,'Bonuses (raw data)'!B:B)</f>
        <v>1</v>
      </c>
      <c r="K40" t="str">
        <f t="shared" si="0"/>
        <v>Eligible</v>
      </c>
      <c r="L40">
        <f>_xlfn.XLOOKUP($A40,'Bonuses (raw data)'!$A:$A,'Bonuses (raw data)'!C:C)</f>
        <v>9733.02</v>
      </c>
      <c r="M40">
        <f t="shared" si="1"/>
        <v>113092.09000000001</v>
      </c>
      <c r="N40" s="5">
        <f t="shared" si="2"/>
        <v>9.4167062455186565E-2</v>
      </c>
      <c r="O40">
        <f>G40/_xlfn.XLOOKUP(D40,'Market_Averages (raw data)'!A:A,'Market_Averages (raw data)'!B:B)</f>
        <v>1.0260530067961733</v>
      </c>
      <c r="P40" t="str">
        <f t="shared" si="3"/>
        <v>Market Aligned</v>
      </c>
      <c r="Q40" s="5">
        <f t="shared" si="4"/>
        <v>0.92200000000000004</v>
      </c>
    </row>
    <row r="41" spans="1:17" x14ac:dyDescent="0.2">
      <c r="A41">
        <v>1039</v>
      </c>
      <c r="B41" t="s">
        <v>49</v>
      </c>
      <c r="C41" t="s">
        <v>1571</v>
      </c>
      <c r="D41" t="s">
        <v>1582</v>
      </c>
      <c r="E41" t="s">
        <v>1614</v>
      </c>
      <c r="F41" t="str">
        <f>_xlfn.XLOOKUP(E41,'States (raw data)'!A:A,'States (raw data)'!B:B)</f>
        <v>Texas</v>
      </c>
      <c r="G41">
        <v>110984.31</v>
      </c>
      <c r="H41" t="str">
        <f>VLOOKUP(A41,'Demographics (raw data)'!A40:C1600,3)</f>
        <v>Female</v>
      </c>
      <c r="I41" t="str">
        <f>_xlfn.XLOOKUP(A41,'Demographics (raw data)'!A:A,'Demographics (raw data)'!B:B)</f>
        <v>Hispanic or Latino</v>
      </c>
      <c r="J41" t="b">
        <f>_xlfn.XLOOKUP($A41,'Bonuses (raw data)'!$A:$A,'Bonuses (raw data)'!B:B)</f>
        <v>0</v>
      </c>
      <c r="K41" t="str">
        <f t="shared" si="0"/>
        <v>Not Eligible</v>
      </c>
      <c r="L41">
        <f>_xlfn.XLOOKUP($A41,'Bonuses (raw data)'!$A:$A,'Bonuses (raw data)'!C:C)</f>
        <v>0</v>
      </c>
      <c r="M41">
        <f t="shared" si="1"/>
        <v>110984.31</v>
      </c>
      <c r="N41" s="5">
        <f t="shared" si="2"/>
        <v>0</v>
      </c>
      <c r="O41">
        <f>G41/_xlfn.XLOOKUP(D41,'Market_Averages (raw data)'!A:A,'Market_Averages (raw data)'!B:B)</f>
        <v>1.1017493189779919</v>
      </c>
      <c r="P41" t="str">
        <f t="shared" si="3"/>
        <v>Above Market</v>
      </c>
      <c r="Q41" s="5">
        <f t="shared" si="4"/>
        <v>0.96299999999999997</v>
      </c>
    </row>
    <row r="42" spans="1:17" x14ac:dyDescent="0.2">
      <c r="A42">
        <v>1040</v>
      </c>
      <c r="B42" t="s">
        <v>50</v>
      </c>
      <c r="C42" t="s">
        <v>1571</v>
      </c>
      <c r="D42" t="s">
        <v>1582</v>
      </c>
      <c r="E42" t="s">
        <v>1607</v>
      </c>
      <c r="F42" t="str">
        <f>_xlfn.XLOOKUP(E42,'States (raw data)'!A:A,'States (raw data)'!B:B)</f>
        <v>Colorado</v>
      </c>
      <c r="G42">
        <v>113692.33</v>
      </c>
      <c r="H42" t="str">
        <f>VLOOKUP(A42,'Demographics (raw data)'!A41:C1601,3)</f>
        <v>Female</v>
      </c>
      <c r="I42" t="str">
        <f>_xlfn.XLOOKUP(A42,'Demographics (raw data)'!A:A,'Demographics (raw data)'!B:B)</f>
        <v>White</v>
      </c>
      <c r="J42" t="b">
        <f>_xlfn.XLOOKUP($A42,'Bonuses (raw data)'!$A:$A,'Bonuses (raw data)'!B:B)</f>
        <v>0</v>
      </c>
      <c r="K42" t="str">
        <f t="shared" si="0"/>
        <v>Not Eligible</v>
      </c>
      <c r="L42">
        <f>_xlfn.XLOOKUP($A42,'Bonuses (raw data)'!$A:$A,'Bonuses (raw data)'!C:C)</f>
        <v>0</v>
      </c>
      <c r="M42">
        <f t="shared" si="1"/>
        <v>113692.33</v>
      </c>
      <c r="N42" s="5">
        <f t="shared" si="2"/>
        <v>0</v>
      </c>
      <c r="O42">
        <f>G42/_xlfn.XLOOKUP(D42,'Market_Averages (raw data)'!A:A,'Market_Averages (raw data)'!B:B)</f>
        <v>1.1286320305142332</v>
      </c>
      <c r="P42" t="str">
        <f t="shared" si="3"/>
        <v>Above Market</v>
      </c>
      <c r="Q42" s="5">
        <f t="shared" si="4"/>
        <v>0.97599999999999998</v>
      </c>
    </row>
    <row r="43" spans="1:17" x14ac:dyDescent="0.2">
      <c r="A43">
        <v>1041</v>
      </c>
      <c r="B43" t="s">
        <v>51</v>
      </c>
      <c r="C43" t="s">
        <v>1571</v>
      </c>
      <c r="D43" t="s">
        <v>1582</v>
      </c>
      <c r="E43" t="s">
        <v>1607</v>
      </c>
      <c r="F43" t="str">
        <f>_xlfn.XLOOKUP(E43,'States (raw data)'!A:A,'States (raw data)'!B:B)</f>
        <v>Colorado</v>
      </c>
      <c r="G43">
        <v>110856.84</v>
      </c>
      <c r="H43" t="str">
        <f>VLOOKUP(A43,'Demographics (raw data)'!A42:C1602,3)</f>
        <v>Male</v>
      </c>
      <c r="I43" t="str">
        <f>_xlfn.XLOOKUP(A43,'Demographics (raw data)'!A:A,'Demographics (raw data)'!B:B)</f>
        <v>White</v>
      </c>
      <c r="J43" t="b">
        <f>_xlfn.XLOOKUP($A43,'Bonuses (raw data)'!$A:$A,'Bonuses (raw data)'!B:B)</f>
        <v>1</v>
      </c>
      <c r="K43" t="str">
        <f t="shared" si="0"/>
        <v>Eligible</v>
      </c>
      <c r="L43">
        <f>_xlfn.XLOOKUP($A43,'Bonuses (raw data)'!$A:$A,'Bonuses (raw data)'!C:C)</f>
        <v>5248.45</v>
      </c>
      <c r="M43">
        <f t="shared" si="1"/>
        <v>116105.29</v>
      </c>
      <c r="N43" s="5">
        <f t="shared" si="2"/>
        <v>4.7344394806851792E-2</v>
      </c>
      <c r="O43">
        <f>G43/_xlfn.XLOOKUP(D43,'Market_Averages (raw data)'!A:A,'Market_Averages (raw data)'!B:B)</f>
        <v>1.1004839150151242</v>
      </c>
      <c r="P43" t="str">
        <f t="shared" si="3"/>
        <v>Above Market</v>
      </c>
      <c r="Q43" s="5">
        <f t="shared" si="4"/>
        <v>0.96199999999999997</v>
      </c>
    </row>
    <row r="44" spans="1:17" x14ac:dyDescent="0.2">
      <c r="A44">
        <v>1042</v>
      </c>
      <c r="B44" t="s">
        <v>52</v>
      </c>
      <c r="C44" t="s">
        <v>1571</v>
      </c>
      <c r="D44" t="s">
        <v>1582</v>
      </c>
      <c r="E44" t="s">
        <v>1607</v>
      </c>
      <c r="F44" t="str">
        <f>_xlfn.XLOOKUP(E44,'States (raw data)'!A:A,'States (raw data)'!B:B)</f>
        <v>Colorado</v>
      </c>
      <c r="G44">
        <v>109421.75999999999</v>
      </c>
      <c r="H44" t="str">
        <f>VLOOKUP(A44,'Demographics (raw data)'!A43:C1603,3)</f>
        <v>Male</v>
      </c>
      <c r="I44" t="str">
        <f>_xlfn.XLOOKUP(A44,'Demographics (raw data)'!A:A,'Demographics (raw data)'!B:B)</f>
        <v>Other</v>
      </c>
      <c r="J44" t="b">
        <f>_xlfn.XLOOKUP($A44,'Bonuses (raw data)'!$A:$A,'Bonuses (raw data)'!B:B)</f>
        <v>0</v>
      </c>
      <c r="K44" t="str">
        <f t="shared" si="0"/>
        <v>Not Eligible</v>
      </c>
      <c r="L44">
        <f>_xlfn.XLOOKUP($A44,'Bonuses (raw data)'!$A:$A,'Bonuses (raw data)'!C:C)</f>
        <v>0</v>
      </c>
      <c r="M44">
        <f t="shared" si="1"/>
        <v>109421.75999999999</v>
      </c>
      <c r="N44" s="5">
        <f t="shared" si="2"/>
        <v>0</v>
      </c>
      <c r="O44">
        <f>G44/_xlfn.XLOOKUP(D44,'Market_Averages (raw data)'!A:A,'Market_Averages (raw data)'!B:B)</f>
        <v>1.0862377714595268</v>
      </c>
      <c r="P44" t="str">
        <f t="shared" si="3"/>
        <v>Market Aligned</v>
      </c>
      <c r="Q44" s="5">
        <f t="shared" si="4"/>
        <v>0.95299999999999996</v>
      </c>
    </row>
    <row r="45" spans="1:17" x14ac:dyDescent="0.2">
      <c r="A45">
        <v>1043</v>
      </c>
      <c r="B45" t="s">
        <v>53</v>
      </c>
      <c r="C45" t="s">
        <v>1571</v>
      </c>
      <c r="D45" t="s">
        <v>1582</v>
      </c>
      <c r="E45" t="s">
        <v>1603</v>
      </c>
      <c r="F45" t="str">
        <f>_xlfn.XLOOKUP(E45,'States (raw data)'!A:A,'States (raw data)'!B:B)</f>
        <v>Illinois</v>
      </c>
      <c r="G45">
        <v>108494.48</v>
      </c>
      <c r="H45" t="str">
        <f>VLOOKUP(A45,'Demographics (raw data)'!A44:C1604,3)</f>
        <v>Male</v>
      </c>
      <c r="I45" t="str">
        <f>_xlfn.XLOOKUP(A45,'Demographics (raw data)'!A:A,'Demographics (raw data)'!B:B)</f>
        <v>Asian</v>
      </c>
      <c r="J45" t="b">
        <f>_xlfn.XLOOKUP($A45,'Bonuses (raw data)'!$A:$A,'Bonuses (raw data)'!B:B)</f>
        <v>1</v>
      </c>
      <c r="K45" t="str">
        <f t="shared" si="0"/>
        <v>Eligible</v>
      </c>
      <c r="L45">
        <f>_xlfn.XLOOKUP($A45,'Bonuses (raw data)'!$A:$A,'Bonuses (raw data)'!C:C)</f>
        <v>18735.650000000001</v>
      </c>
      <c r="M45">
        <f t="shared" si="1"/>
        <v>127230.13</v>
      </c>
      <c r="N45" s="5">
        <f t="shared" si="2"/>
        <v>0.17268758742380261</v>
      </c>
      <c r="O45">
        <f>G45/_xlfn.XLOOKUP(D45,'Market_Averages (raw data)'!A:A,'Market_Averages (raw data)'!B:B)</f>
        <v>1.0770325954440889</v>
      </c>
      <c r="P45" t="str">
        <f t="shared" si="3"/>
        <v>Market Aligned</v>
      </c>
      <c r="Q45" s="5">
        <f t="shared" si="4"/>
        <v>0.94599999999999995</v>
      </c>
    </row>
    <row r="46" spans="1:17" x14ac:dyDescent="0.2">
      <c r="A46">
        <v>1044</v>
      </c>
      <c r="B46" t="s">
        <v>54</v>
      </c>
      <c r="C46" t="s">
        <v>1571</v>
      </c>
      <c r="D46" t="s">
        <v>1582</v>
      </c>
      <c r="E46" t="s">
        <v>1611</v>
      </c>
      <c r="F46" t="str">
        <f>_xlfn.XLOOKUP(E46,'States (raw data)'!A:A,'States (raw data)'!B:B)</f>
        <v>California</v>
      </c>
      <c r="G46">
        <v>102607.39</v>
      </c>
      <c r="H46" t="str">
        <f>VLOOKUP(A46,'Demographics (raw data)'!A45:C1605,3)</f>
        <v>Male</v>
      </c>
      <c r="I46" t="str">
        <f>_xlfn.XLOOKUP(A46,'Demographics (raw data)'!A:A,'Demographics (raw data)'!B:B)</f>
        <v>White</v>
      </c>
      <c r="J46" t="b">
        <f>_xlfn.XLOOKUP($A46,'Bonuses (raw data)'!$A:$A,'Bonuses (raw data)'!B:B)</f>
        <v>1</v>
      </c>
      <c r="K46" t="str">
        <f t="shared" si="0"/>
        <v>Eligible</v>
      </c>
      <c r="L46">
        <f>_xlfn.XLOOKUP($A46,'Bonuses (raw data)'!$A:$A,'Bonuses (raw data)'!C:C)</f>
        <v>7547.34</v>
      </c>
      <c r="M46">
        <f t="shared" si="1"/>
        <v>110154.73</v>
      </c>
      <c r="N46" s="5">
        <f t="shared" si="2"/>
        <v>7.3555520708596139E-2</v>
      </c>
      <c r="O46">
        <f>G46/_xlfn.XLOOKUP(D46,'Market_Averages (raw data)'!A:A,'Market_Averages (raw data)'!B:B)</f>
        <v>1.0185910247548435</v>
      </c>
      <c r="P46" t="str">
        <f t="shared" si="3"/>
        <v>Market Aligned</v>
      </c>
      <c r="Q46" s="5">
        <f t="shared" si="4"/>
        <v>0.91800000000000004</v>
      </c>
    </row>
    <row r="47" spans="1:17" x14ac:dyDescent="0.2">
      <c r="A47">
        <v>1045</v>
      </c>
      <c r="B47" t="s">
        <v>55</v>
      </c>
      <c r="C47" t="s">
        <v>1571</v>
      </c>
      <c r="D47" t="s">
        <v>1582</v>
      </c>
      <c r="E47" t="s">
        <v>1607</v>
      </c>
      <c r="F47" t="str">
        <f>_xlfn.XLOOKUP(E47,'States (raw data)'!A:A,'States (raw data)'!B:B)</f>
        <v>Colorado</v>
      </c>
      <c r="G47">
        <v>106400.78</v>
      </c>
      <c r="H47" t="str">
        <f>VLOOKUP(A47,'Demographics (raw data)'!A46:C1606,3)</f>
        <v>Female</v>
      </c>
      <c r="I47" t="str">
        <f>_xlfn.XLOOKUP(A47,'Demographics (raw data)'!A:A,'Demographics (raw data)'!B:B)</f>
        <v>White</v>
      </c>
      <c r="J47" t="b">
        <f>_xlfn.XLOOKUP($A47,'Bonuses (raw data)'!$A:$A,'Bonuses (raw data)'!B:B)</f>
        <v>0</v>
      </c>
      <c r="K47" t="str">
        <f t="shared" si="0"/>
        <v>Not Eligible</v>
      </c>
      <c r="L47">
        <f>_xlfn.XLOOKUP($A47,'Bonuses (raw data)'!$A:$A,'Bonuses (raw data)'!C:C)</f>
        <v>0</v>
      </c>
      <c r="M47">
        <f t="shared" si="1"/>
        <v>106400.78</v>
      </c>
      <c r="N47" s="5">
        <f t="shared" si="2"/>
        <v>0</v>
      </c>
      <c r="O47">
        <f>G47/_xlfn.XLOOKUP(D47,'Market_Averages (raw data)'!A:A,'Market_Averages (raw data)'!B:B)</f>
        <v>1.0562482832368569</v>
      </c>
      <c r="P47" t="str">
        <f t="shared" si="3"/>
        <v>Market Aligned</v>
      </c>
      <c r="Q47" s="5">
        <f t="shared" si="4"/>
        <v>0.93200000000000005</v>
      </c>
    </row>
    <row r="48" spans="1:17" x14ac:dyDescent="0.2">
      <c r="A48">
        <v>1046</v>
      </c>
      <c r="B48" t="s">
        <v>56</v>
      </c>
      <c r="C48" t="s">
        <v>1571</v>
      </c>
      <c r="D48" t="s">
        <v>1582</v>
      </c>
      <c r="E48" t="s">
        <v>1607</v>
      </c>
      <c r="F48" t="str">
        <f>_xlfn.XLOOKUP(E48,'States (raw data)'!A:A,'States (raw data)'!B:B)</f>
        <v>Colorado</v>
      </c>
      <c r="G48">
        <v>107696.81</v>
      </c>
      <c r="H48" t="str">
        <f>VLOOKUP(A48,'Demographics (raw data)'!A47:C1607,3)</f>
        <v>Male</v>
      </c>
      <c r="I48" t="str">
        <f>_xlfn.XLOOKUP(A48,'Demographics (raw data)'!A:A,'Demographics (raw data)'!B:B)</f>
        <v>White</v>
      </c>
      <c r="J48" t="b">
        <f>_xlfn.XLOOKUP($A48,'Bonuses (raw data)'!$A:$A,'Bonuses (raw data)'!B:B)</f>
        <v>0</v>
      </c>
      <c r="K48" t="str">
        <f t="shared" si="0"/>
        <v>Not Eligible</v>
      </c>
      <c r="L48">
        <f>_xlfn.XLOOKUP($A48,'Bonuses (raw data)'!$A:$A,'Bonuses (raw data)'!C:C)</f>
        <v>0</v>
      </c>
      <c r="M48">
        <f t="shared" si="1"/>
        <v>107696.81</v>
      </c>
      <c r="N48" s="5">
        <f t="shared" si="2"/>
        <v>0</v>
      </c>
      <c r="O48">
        <f>G48/_xlfn.XLOOKUP(D48,'Market_Averages (raw data)'!A:A,'Market_Averages (raw data)'!B:B)</f>
        <v>1.0691140673271942</v>
      </c>
      <c r="P48" t="str">
        <f t="shared" si="3"/>
        <v>Market Aligned</v>
      </c>
      <c r="Q48" s="5">
        <f t="shared" si="4"/>
        <v>0.94099999999999995</v>
      </c>
    </row>
    <row r="49" spans="1:17" x14ac:dyDescent="0.2">
      <c r="A49">
        <v>1047</v>
      </c>
      <c r="B49" t="s">
        <v>57</v>
      </c>
      <c r="C49" t="s">
        <v>1571</v>
      </c>
      <c r="D49" t="s">
        <v>1582</v>
      </c>
      <c r="E49" t="s">
        <v>1607</v>
      </c>
      <c r="F49" t="str">
        <f>_xlfn.XLOOKUP(E49,'States (raw data)'!A:A,'States (raw data)'!B:B)</f>
        <v>Colorado</v>
      </c>
      <c r="G49">
        <v>115285.61</v>
      </c>
      <c r="H49" t="str">
        <f>VLOOKUP(A49,'Demographics (raw data)'!A48:C1608,3)</f>
        <v>Male</v>
      </c>
      <c r="I49" t="str">
        <f>_xlfn.XLOOKUP(A49,'Demographics (raw data)'!A:A,'Demographics (raw data)'!B:B)</f>
        <v>Hispanic or Latino</v>
      </c>
      <c r="J49" t="b">
        <f>_xlfn.XLOOKUP($A49,'Bonuses (raw data)'!$A:$A,'Bonuses (raw data)'!B:B)</f>
        <v>0</v>
      </c>
      <c r="K49" t="str">
        <f t="shared" si="0"/>
        <v>Not Eligible</v>
      </c>
      <c r="L49">
        <f>_xlfn.XLOOKUP($A49,'Bonuses (raw data)'!$A:$A,'Bonuses (raw data)'!C:C)</f>
        <v>0</v>
      </c>
      <c r="M49">
        <f t="shared" si="1"/>
        <v>115285.61</v>
      </c>
      <c r="N49" s="5">
        <f t="shared" si="2"/>
        <v>0</v>
      </c>
      <c r="O49">
        <f>G49/_xlfn.XLOOKUP(D49,'Market_Averages (raw data)'!A:A,'Market_Averages (raw data)'!B:B)</f>
        <v>1.1444486369781672</v>
      </c>
      <c r="P49" t="str">
        <f t="shared" si="3"/>
        <v>Above Market</v>
      </c>
      <c r="Q49" s="5">
        <f t="shared" si="4"/>
        <v>0.98499999999999999</v>
      </c>
    </row>
    <row r="50" spans="1:17" x14ac:dyDescent="0.2">
      <c r="A50">
        <v>1048</v>
      </c>
      <c r="B50" t="s">
        <v>58</v>
      </c>
      <c r="C50" t="s">
        <v>1571</v>
      </c>
      <c r="D50" t="s">
        <v>1582</v>
      </c>
      <c r="E50" t="s">
        <v>1607</v>
      </c>
      <c r="F50" t="str">
        <f>_xlfn.XLOOKUP(E50,'States (raw data)'!A:A,'States (raw data)'!B:B)</f>
        <v>Colorado</v>
      </c>
      <c r="G50">
        <v>111718.09</v>
      </c>
      <c r="H50" t="str">
        <f>VLOOKUP(A50,'Demographics (raw data)'!A49:C1609,3)</f>
        <v>Female</v>
      </c>
      <c r="I50" t="str">
        <f>_xlfn.XLOOKUP(A50,'Demographics (raw data)'!A:A,'Demographics (raw data)'!B:B)</f>
        <v>White</v>
      </c>
      <c r="J50" t="b">
        <f>_xlfn.XLOOKUP($A50,'Bonuses (raw data)'!$A:$A,'Bonuses (raw data)'!B:B)</f>
        <v>0</v>
      </c>
      <c r="K50" t="str">
        <f t="shared" si="0"/>
        <v>Not Eligible</v>
      </c>
      <c r="L50">
        <f>_xlfn.XLOOKUP($A50,'Bonuses (raw data)'!$A:$A,'Bonuses (raw data)'!C:C)</f>
        <v>0</v>
      </c>
      <c r="M50">
        <f t="shared" si="1"/>
        <v>111718.09</v>
      </c>
      <c r="N50" s="5">
        <f t="shared" si="2"/>
        <v>0</v>
      </c>
      <c r="O50">
        <f>G50/_xlfn.XLOOKUP(D50,'Market_Averages (raw data)'!A:A,'Market_Averages (raw data)'!B:B)</f>
        <v>1.1090336064171773</v>
      </c>
      <c r="P50" t="str">
        <f t="shared" si="3"/>
        <v>Above Market</v>
      </c>
      <c r="Q50" s="5">
        <f t="shared" si="4"/>
        <v>0.97</v>
      </c>
    </row>
    <row r="51" spans="1:17" x14ac:dyDescent="0.2">
      <c r="A51">
        <v>1049</v>
      </c>
      <c r="B51" t="s">
        <v>59</v>
      </c>
      <c r="C51" t="s">
        <v>1571</v>
      </c>
      <c r="D51" t="s">
        <v>1582</v>
      </c>
      <c r="E51" t="s">
        <v>1607</v>
      </c>
      <c r="F51" t="str">
        <f>_xlfn.XLOOKUP(E51,'States (raw data)'!A:A,'States (raw data)'!B:B)</f>
        <v>Colorado</v>
      </c>
      <c r="G51">
        <v>101184.8</v>
      </c>
      <c r="H51" t="str">
        <f>VLOOKUP(A51,'Demographics (raw data)'!A50:C1610,3)</f>
        <v>Male</v>
      </c>
      <c r="I51" t="str">
        <f>_xlfn.XLOOKUP(A51,'Demographics (raw data)'!A:A,'Demographics (raw data)'!B:B)</f>
        <v>White</v>
      </c>
      <c r="J51" t="b">
        <f>_xlfn.XLOOKUP($A51,'Bonuses (raw data)'!$A:$A,'Bonuses (raw data)'!B:B)</f>
        <v>0</v>
      </c>
      <c r="K51" t="str">
        <f t="shared" si="0"/>
        <v>Not Eligible</v>
      </c>
      <c r="L51">
        <f>_xlfn.XLOOKUP($A51,'Bonuses (raw data)'!$A:$A,'Bonuses (raw data)'!C:C)</f>
        <v>0</v>
      </c>
      <c r="M51">
        <f t="shared" si="1"/>
        <v>101184.8</v>
      </c>
      <c r="N51" s="5">
        <f t="shared" si="2"/>
        <v>0</v>
      </c>
      <c r="O51">
        <f>G51/_xlfn.XLOOKUP(D51,'Market_Averages (raw data)'!A:A,'Market_Averages (raw data)'!B:B)</f>
        <v>1.004468870337837</v>
      </c>
      <c r="P51" t="str">
        <f t="shared" si="3"/>
        <v>Market Aligned</v>
      </c>
      <c r="Q51" s="5">
        <f t="shared" si="4"/>
        <v>0.91400000000000003</v>
      </c>
    </row>
    <row r="52" spans="1:17" x14ac:dyDescent="0.2">
      <c r="A52">
        <v>1050</v>
      </c>
      <c r="B52" t="s">
        <v>60</v>
      </c>
      <c r="C52" t="s">
        <v>1571</v>
      </c>
      <c r="D52" t="s">
        <v>1582</v>
      </c>
      <c r="E52" t="s">
        <v>1607</v>
      </c>
      <c r="F52" t="str">
        <f>_xlfn.XLOOKUP(E52,'States (raw data)'!A:A,'States (raw data)'!B:B)</f>
        <v>Colorado</v>
      </c>
      <c r="G52">
        <v>111620.42</v>
      </c>
      <c r="H52" t="str">
        <f>VLOOKUP(A52,'Demographics (raw data)'!A51:C1611,3)</f>
        <v>Female</v>
      </c>
      <c r="I52" t="str">
        <f>_xlfn.XLOOKUP(A52,'Demographics (raw data)'!A:A,'Demographics (raw data)'!B:B)</f>
        <v>White</v>
      </c>
      <c r="J52" t="b">
        <f>_xlfn.XLOOKUP($A52,'Bonuses (raw data)'!$A:$A,'Bonuses (raw data)'!B:B)</f>
        <v>0</v>
      </c>
      <c r="K52" t="str">
        <f t="shared" si="0"/>
        <v>Not Eligible</v>
      </c>
      <c r="L52">
        <f>_xlfn.XLOOKUP($A52,'Bonuses (raw data)'!$A:$A,'Bonuses (raw data)'!C:C)</f>
        <v>0</v>
      </c>
      <c r="M52">
        <f t="shared" si="1"/>
        <v>111620.42</v>
      </c>
      <c r="N52" s="5">
        <f t="shared" si="2"/>
        <v>0</v>
      </c>
      <c r="O52">
        <f>G52/_xlfn.XLOOKUP(D52,'Market_Averages (raw data)'!A:A,'Market_Averages (raw data)'!B:B)</f>
        <v>1.1080640292221253</v>
      </c>
      <c r="P52" t="str">
        <f t="shared" si="3"/>
        <v>Above Market</v>
      </c>
      <c r="Q52" s="5">
        <f t="shared" si="4"/>
        <v>0.96799999999999997</v>
      </c>
    </row>
    <row r="53" spans="1:17" x14ac:dyDescent="0.2">
      <c r="A53">
        <v>1051</v>
      </c>
      <c r="B53" t="s">
        <v>61</v>
      </c>
      <c r="C53" t="s">
        <v>1571</v>
      </c>
      <c r="D53" t="s">
        <v>1582</v>
      </c>
      <c r="E53" t="s">
        <v>1607</v>
      </c>
      <c r="F53" t="str">
        <f>_xlfn.XLOOKUP(E53,'States (raw data)'!A:A,'States (raw data)'!B:B)</f>
        <v>Colorado</v>
      </c>
      <c r="G53">
        <v>108074.59</v>
      </c>
      <c r="H53" t="str">
        <f>VLOOKUP(A53,'Demographics (raw data)'!A52:C1612,3)</f>
        <v>Male</v>
      </c>
      <c r="I53" t="str">
        <f>_xlfn.XLOOKUP(A53,'Demographics (raw data)'!A:A,'Demographics (raw data)'!B:B)</f>
        <v>Black or African American</v>
      </c>
      <c r="J53" t="b">
        <f>_xlfn.XLOOKUP($A53,'Bonuses (raw data)'!$A:$A,'Bonuses (raw data)'!B:B)</f>
        <v>0</v>
      </c>
      <c r="K53" t="str">
        <f t="shared" si="0"/>
        <v>Not Eligible</v>
      </c>
      <c r="L53">
        <f>_xlfn.XLOOKUP($A53,'Bonuses (raw data)'!$A:$A,'Bonuses (raw data)'!C:C)</f>
        <v>0</v>
      </c>
      <c r="M53">
        <f t="shared" si="1"/>
        <v>108074.59</v>
      </c>
      <c r="N53" s="5">
        <f t="shared" si="2"/>
        <v>0</v>
      </c>
      <c r="O53">
        <f>G53/_xlfn.XLOOKUP(D53,'Market_Averages (raw data)'!A:A,'Market_Averages (raw data)'!B:B)</f>
        <v>1.0728643168689853</v>
      </c>
      <c r="P53" t="str">
        <f t="shared" si="3"/>
        <v>Market Aligned</v>
      </c>
      <c r="Q53" s="5">
        <f t="shared" si="4"/>
        <v>0.94299999999999995</v>
      </c>
    </row>
    <row r="54" spans="1:17" x14ac:dyDescent="0.2">
      <c r="A54">
        <v>1052</v>
      </c>
      <c r="B54" t="s">
        <v>62</v>
      </c>
      <c r="C54" t="s">
        <v>1571</v>
      </c>
      <c r="D54" t="s">
        <v>1582</v>
      </c>
      <c r="E54" t="s">
        <v>1614</v>
      </c>
      <c r="F54" t="str">
        <f>_xlfn.XLOOKUP(E54,'States (raw data)'!A:A,'States (raw data)'!B:B)</f>
        <v>Texas</v>
      </c>
      <c r="G54">
        <v>106615.39</v>
      </c>
      <c r="H54" t="str">
        <f>VLOOKUP(A54,'Demographics (raw data)'!A53:C1613,3)</f>
        <v>Female</v>
      </c>
      <c r="I54" t="str">
        <f>_xlfn.XLOOKUP(A54,'Demographics (raw data)'!A:A,'Demographics (raw data)'!B:B)</f>
        <v>Asian</v>
      </c>
      <c r="J54" t="b">
        <f>_xlfn.XLOOKUP($A54,'Bonuses (raw data)'!$A:$A,'Bonuses (raw data)'!B:B)</f>
        <v>0</v>
      </c>
      <c r="K54" t="str">
        <f t="shared" si="0"/>
        <v>Not Eligible</v>
      </c>
      <c r="L54">
        <f>_xlfn.XLOOKUP($A54,'Bonuses (raw data)'!$A:$A,'Bonuses (raw data)'!C:C)</f>
        <v>0</v>
      </c>
      <c r="M54">
        <f t="shared" si="1"/>
        <v>106615.39</v>
      </c>
      <c r="N54" s="5">
        <f t="shared" si="2"/>
        <v>0</v>
      </c>
      <c r="O54">
        <f>G54/_xlfn.XLOOKUP(D54,'Market_Averages (raw data)'!A:A,'Market_Averages (raw data)'!B:B)</f>
        <v>1.0583787323187666</v>
      </c>
      <c r="P54" t="str">
        <f t="shared" si="3"/>
        <v>Market Aligned</v>
      </c>
      <c r="Q54" s="5">
        <f t="shared" si="4"/>
        <v>0.93300000000000005</v>
      </c>
    </row>
    <row r="55" spans="1:17" x14ac:dyDescent="0.2">
      <c r="A55">
        <v>1053</v>
      </c>
      <c r="B55" t="s">
        <v>63</v>
      </c>
      <c r="C55" t="s">
        <v>1571</v>
      </c>
      <c r="D55" t="s">
        <v>1582</v>
      </c>
      <c r="E55" t="s">
        <v>1607</v>
      </c>
      <c r="F55" t="str">
        <f>_xlfn.XLOOKUP(E55,'States (raw data)'!A:A,'States (raw data)'!B:B)</f>
        <v>Colorado</v>
      </c>
      <c r="G55">
        <v>113058.38</v>
      </c>
      <c r="H55" t="str">
        <f>VLOOKUP(A55,'Demographics (raw data)'!A54:C1614,3)</f>
        <v>Non-binary</v>
      </c>
      <c r="I55" t="str">
        <f>_xlfn.XLOOKUP(A55,'Demographics (raw data)'!A:A,'Demographics (raw data)'!B:B)</f>
        <v>White</v>
      </c>
      <c r="J55" t="b">
        <f>_xlfn.XLOOKUP($A55,'Bonuses (raw data)'!$A:$A,'Bonuses (raw data)'!B:B)</f>
        <v>1</v>
      </c>
      <c r="K55" t="str">
        <f t="shared" si="0"/>
        <v>Eligible</v>
      </c>
      <c r="L55">
        <f>_xlfn.XLOOKUP($A55,'Bonuses (raw data)'!$A:$A,'Bonuses (raw data)'!C:C)</f>
        <v>4058.7</v>
      </c>
      <c r="M55">
        <f t="shared" si="1"/>
        <v>117117.08</v>
      </c>
      <c r="N55" s="5">
        <f t="shared" si="2"/>
        <v>3.5899152278672311E-2</v>
      </c>
      <c r="O55">
        <f>G55/_xlfn.XLOOKUP(D55,'Market_Averages (raw data)'!A:A,'Market_Averages (raw data)'!B:B)</f>
        <v>1.1223387627472301</v>
      </c>
      <c r="P55" t="str">
        <f t="shared" si="3"/>
        <v>Above Market</v>
      </c>
      <c r="Q55" s="5">
        <f t="shared" si="4"/>
        <v>0.97499999999999998</v>
      </c>
    </row>
    <row r="56" spans="1:17" x14ac:dyDescent="0.2">
      <c r="A56">
        <v>1054</v>
      </c>
      <c r="B56" t="s">
        <v>64</v>
      </c>
      <c r="C56" t="s">
        <v>1571</v>
      </c>
      <c r="D56" t="s">
        <v>1582</v>
      </c>
      <c r="E56" t="s">
        <v>1607</v>
      </c>
      <c r="F56" t="str">
        <f>_xlfn.XLOOKUP(E56,'States (raw data)'!A:A,'States (raw data)'!B:B)</f>
        <v>Colorado</v>
      </c>
      <c r="G56">
        <v>115155</v>
      </c>
      <c r="H56" t="str">
        <f>VLOOKUP(A56,'Demographics (raw data)'!A55:C1615,3)</f>
        <v>Female</v>
      </c>
      <c r="I56" t="str">
        <f>_xlfn.XLOOKUP(A56,'Demographics (raw data)'!A:A,'Demographics (raw data)'!B:B)</f>
        <v>Asian</v>
      </c>
      <c r="J56" t="b">
        <f>_xlfn.XLOOKUP($A56,'Bonuses (raw data)'!$A:$A,'Bonuses (raw data)'!B:B)</f>
        <v>0</v>
      </c>
      <c r="K56" t="str">
        <f t="shared" si="0"/>
        <v>Not Eligible</v>
      </c>
      <c r="L56">
        <f>_xlfn.XLOOKUP($A56,'Bonuses (raw data)'!$A:$A,'Bonuses (raw data)'!C:C)</f>
        <v>0</v>
      </c>
      <c r="M56">
        <f t="shared" si="1"/>
        <v>115155</v>
      </c>
      <c r="N56" s="5">
        <f t="shared" si="2"/>
        <v>0</v>
      </c>
      <c r="O56">
        <f>G56/_xlfn.XLOOKUP(D56,'Market_Averages (raw data)'!A:A,'Market_Averages (raw data)'!B:B)</f>
        <v>1.1431520620068789</v>
      </c>
      <c r="P56" t="str">
        <f t="shared" si="3"/>
        <v>Above Market</v>
      </c>
      <c r="Q56" s="5">
        <f t="shared" si="4"/>
        <v>0.98399999999999999</v>
      </c>
    </row>
    <row r="57" spans="1:17" x14ac:dyDescent="0.2">
      <c r="A57">
        <v>1055</v>
      </c>
      <c r="B57" t="s">
        <v>65</v>
      </c>
      <c r="C57" t="s">
        <v>1571</v>
      </c>
      <c r="D57" t="s">
        <v>1582</v>
      </c>
      <c r="E57" t="s">
        <v>1607</v>
      </c>
      <c r="F57" t="str">
        <f>_xlfn.XLOOKUP(E57,'States (raw data)'!A:A,'States (raw data)'!B:B)</f>
        <v>Colorado</v>
      </c>
      <c r="G57">
        <v>114656.4</v>
      </c>
      <c r="H57" t="str">
        <f>VLOOKUP(A57,'Demographics (raw data)'!A56:C1616,3)</f>
        <v>Male</v>
      </c>
      <c r="I57" t="str">
        <f>_xlfn.XLOOKUP(A57,'Demographics (raw data)'!A:A,'Demographics (raw data)'!B:B)</f>
        <v>Other</v>
      </c>
      <c r="J57" t="b">
        <f>_xlfn.XLOOKUP($A57,'Bonuses (raw data)'!$A:$A,'Bonuses (raw data)'!B:B)</f>
        <v>1</v>
      </c>
      <c r="K57" t="str">
        <f t="shared" si="0"/>
        <v>Eligible</v>
      </c>
      <c r="L57">
        <f>_xlfn.XLOOKUP($A57,'Bonuses (raw data)'!$A:$A,'Bonuses (raw data)'!C:C)</f>
        <v>11700.12</v>
      </c>
      <c r="M57">
        <f t="shared" si="1"/>
        <v>126356.51999999999</v>
      </c>
      <c r="N57" s="5">
        <f t="shared" si="2"/>
        <v>0.10204506682575069</v>
      </c>
      <c r="O57">
        <f>G57/_xlfn.XLOOKUP(D57,'Market_Averages (raw data)'!A:A,'Market_Averages (raw data)'!B:B)</f>
        <v>1.1382024235359776</v>
      </c>
      <c r="P57" t="str">
        <f t="shared" si="3"/>
        <v>Above Market</v>
      </c>
      <c r="Q57" s="5">
        <f t="shared" si="4"/>
        <v>0.98199999999999998</v>
      </c>
    </row>
    <row r="58" spans="1:17" x14ac:dyDescent="0.2">
      <c r="A58">
        <v>1056</v>
      </c>
      <c r="B58" t="s">
        <v>66</v>
      </c>
      <c r="C58" t="s">
        <v>1571</v>
      </c>
      <c r="D58" t="s">
        <v>1582</v>
      </c>
      <c r="E58" t="s">
        <v>1607</v>
      </c>
      <c r="F58" t="str">
        <f>_xlfn.XLOOKUP(E58,'States (raw data)'!A:A,'States (raw data)'!B:B)</f>
        <v>Colorado</v>
      </c>
      <c r="G58">
        <v>105803.91</v>
      </c>
      <c r="H58" t="str">
        <f>VLOOKUP(A58,'Demographics (raw data)'!A57:C1617,3)</f>
        <v>Female</v>
      </c>
      <c r="I58" t="str">
        <f>_xlfn.XLOOKUP(A58,'Demographics (raw data)'!A:A,'Demographics (raw data)'!B:B)</f>
        <v>White</v>
      </c>
      <c r="J58" t="b">
        <f>_xlfn.XLOOKUP($A58,'Bonuses (raw data)'!$A:$A,'Bonuses (raw data)'!B:B)</f>
        <v>1</v>
      </c>
      <c r="K58" t="str">
        <f t="shared" si="0"/>
        <v>Eligible</v>
      </c>
      <c r="L58">
        <f>_xlfn.XLOOKUP($A58,'Bonuses (raw data)'!$A:$A,'Bonuses (raw data)'!C:C)</f>
        <v>18931.71</v>
      </c>
      <c r="M58">
        <f t="shared" si="1"/>
        <v>124735.62</v>
      </c>
      <c r="N58" s="5">
        <f t="shared" si="2"/>
        <v>0.17893204513897454</v>
      </c>
      <c r="O58">
        <f>G58/_xlfn.XLOOKUP(D58,'Market_Averages (raw data)'!A:A,'Market_Averages (raw data)'!B:B)</f>
        <v>1.0503231113272566</v>
      </c>
      <c r="P58" t="str">
        <f t="shared" si="3"/>
        <v>Market Aligned</v>
      </c>
      <c r="Q58" s="5">
        <f t="shared" si="4"/>
        <v>0.93</v>
      </c>
    </row>
    <row r="59" spans="1:17" x14ac:dyDescent="0.2">
      <c r="A59">
        <v>1057</v>
      </c>
      <c r="B59" t="s">
        <v>67</v>
      </c>
      <c r="C59" t="s">
        <v>1571</v>
      </c>
      <c r="D59" t="s">
        <v>1582</v>
      </c>
      <c r="E59" t="s">
        <v>1607</v>
      </c>
      <c r="F59" t="str">
        <f>_xlfn.XLOOKUP(E59,'States (raw data)'!A:A,'States (raw data)'!B:B)</f>
        <v>Colorado</v>
      </c>
      <c r="G59">
        <v>108453.94</v>
      </c>
      <c r="H59" t="str">
        <f>VLOOKUP(A59,'Demographics (raw data)'!A58:C1618,3)</f>
        <v>Male</v>
      </c>
      <c r="I59" t="str">
        <f>_xlfn.XLOOKUP(A59,'Demographics (raw data)'!A:A,'Demographics (raw data)'!B:B)</f>
        <v>White</v>
      </c>
      <c r="J59" t="b">
        <f>_xlfn.XLOOKUP($A59,'Bonuses (raw data)'!$A:$A,'Bonuses (raw data)'!B:B)</f>
        <v>0</v>
      </c>
      <c r="K59" t="str">
        <f t="shared" si="0"/>
        <v>Not Eligible</v>
      </c>
      <c r="L59">
        <f>_xlfn.XLOOKUP($A59,'Bonuses (raw data)'!$A:$A,'Bonuses (raw data)'!C:C)</f>
        <v>0</v>
      </c>
      <c r="M59">
        <f t="shared" si="1"/>
        <v>108453.94</v>
      </c>
      <c r="N59" s="5">
        <f t="shared" si="2"/>
        <v>0</v>
      </c>
      <c r="O59">
        <f>G59/_xlfn.XLOOKUP(D59,'Market_Averages (raw data)'!A:A,'Market_Averages (raw data)'!B:B)</f>
        <v>1.076630151914987</v>
      </c>
      <c r="P59" t="str">
        <f t="shared" si="3"/>
        <v>Market Aligned</v>
      </c>
      <c r="Q59" s="5">
        <f t="shared" si="4"/>
        <v>0.94499999999999995</v>
      </c>
    </row>
    <row r="60" spans="1:17" x14ac:dyDescent="0.2">
      <c r="A60">
        <v>1058</v>
      </c>
      <c r="B60" t="s">
        <v>68</v>
      </c>
      <c r="C60" t="s">
        <v>1571</v>
      </c>
      <c r="D60" t="s">
        <v>1582</v>
      </c>
      <c r="E60" t="s">
        <v>1607</v>
      </c>
      <c r="F60" t="str">
        <f>_xlfn.XLOOKUP(E60,'States (raw data)'!A:A,'States (raw data)'!B:B)</f>
        <v>Colorado</v>
      </c>
      <c r="G60">
        <v>111656.32000000001</v>
      </c>
      <c r="H60" t="str">
        <f>VLOOKUP(A60,'Demographics (raw data)'!A59:C1619,3)</f>
        <v>Male</v>
      </c>
      <c r="I60" t="str">
        <f>_xlfn.XLOOKUP(A60,'Demographics (raw data)'!A:A,'Demographics (raw data)'!B:B)</f>
        <v>White</v>
      </c>
      <c r="J60" t="b">
        <f>_xlfn.XLOOKUP($A60,'Bonuses (raw data)'!$A:$A,'Bonuses (raw data)'!B:B)</f>
        <v>0</v>
      </c>
      <c r="K60" t="str">
        <f t="shared" si="0"/>
        <v>Not Eligible</v>
      </c>
      <c r="L60">
        <f>_xlfn.XLOOKUP($A60,'Bonuses (raw data)'!$A:$A,'Bonuses (raw data)'!C:C)</f>
        <v>0</v>
      </c>
      <c r="M60">
        <f t="shared" si="1"/>
        <v>111656.32000000001</v>
      </c>
      <c r="N60" s="5">
        <f t="shared" si="2"/>
        <v>0</v>
      </c>
      <c r="O60">
        <f>G60/_xlfn.XLOOKUP(D60,'Market_Averages (raw data)'!A:A,'Market_Averages (raw data)'!B:B)</f>
        <v>1.1084204111336886</v>
      </c>
      <c r="P60" t="str">
        <f t="shared" si="3"/>
        <v>Above Market</v>
      </c>
      <c r="Q60" s="5">
        <f t="shared" si="4"/>
        <v>0.96899999999999997</v>
      </c>
    </row>
    <row r="61" spans="1:17" x14ac:dyDescent="0.2">
      <c r="A61">
        <v>1059</v>
      </c>
      <c r="B61" t="s">
        <v>69</v>
      </c>
      <c r="C61" t="s">
        <v>1571</v>
      </c>
      <c r="D61" t="s">
        <v>1582</v>
      </c>
      <c r="E61" t="s">
        <v>1607</v>
      </c>
      <c r="F61" t="str">
        <f>_xlfn.XLOOKUP(E61,'States (raw data)'!A:A,'States (raw data)'!B:B)</f>
        <v>Colorado</v>
      </c>
      <c r="G61">
        <v>114877.73</v>
      </c>
      <c r="H61" t="str">
        <f>VLOOKUP(A61,'Demographics (raw data)'!A60:C1620,3)</f>
        <v>Male</v>
      </c>
      <c r="I61" t="str">
        <f>_xlfn.XLOOKUP(A61,'Demographics (raw data)'!A:A,'Demographics (raw data)'!B:B)</f>
        <v>Asian</v>
      </c>
      <c r="J61" t="b">
        <f>_xlfn.XLOOKUP($A61,'Bonuses (raw data)'!$A:$A,'Bonuses (raw data)'!B:B)</f>
        <v>0</v>
      </c>
      <c r="K61" t="str">
        <f t="shared" si="0"/>
        <v>Not Eligible</v>
      </c>
      <c r="L61">
        <f>_xlfn.XLOOKUP($A61,'Bonuses (raw data)'!$A:$A,'Bonuses (raw data)'!C:C)</f>
        <v>0</v>
      </c>
      <c r="M61">
        <f t="shared" si="1"/>
        <v>114877.73</v>
      </c>
      <c r="N61" s="5">
        <f t="shared" si="2"/>
        <v>0</v>
      </c>
      <c r="O61">
        <f>G61/_xlfn.XLOOKUP(D61,'Market_Averages (raw data)'!A:A,'Market_Averages (raw data)'!B:B)</f>
        <v>1.1403995825467368</v>
      </c>
      <c r="P61" t="str">
        <f t="shared" si="3"/>
        <v>Above Market</v>
      </c>
      <c r="Q61" s="5">
        <f t="shared" si="4"/>
        <v>0.98299999999999998</v>
      </c>
    </row>
    <row r="62" spans="1:17" x14ac:dyDescent="0.2">
      <c r="A62">
        <v>1060</v>
      </c>
      <c r="B62" t="s">
        <v>70</v>
      </c>
      <c r="C62" t="s">
        <v>1571</v>
      </c>
      <c r="D62" t="s">
        <v>1582</v>
      </c>
      <c r="E62" t="s">
        <v>1609</v>
      </c>
      <c r="F62" t="str">
        <f>_xlfn.XLOOKUP(E62,'States (raw data)'!A:A,'States (raw data)'!B:B)</f>
        <v>California</v>
      </c>
      <c r="G62">
        <v>107604.13</v>
      </c>
      <c r="H62" t="str">
        <f>VLOOKUP(A62,'Demographics (raw data)'!A61:C1621,3)</f>
        <v>Male</v>
      </c>
      <c r="I62" t="str">
        <f>_xlfn.XLOOKUP(A62,'Demographics (raw data)'!A:A,'Demographics (raw data)'!B:B)</f>
        <v>White</v>
      </c>
      <c r="J62" t="b">
        <f>_xlfn.XLOOKUP($A62,'Bonuses (raw data)'!$A:$A,'Bonuses (raw data)'!B:B)</f>
        <v>0</v>
      </c>
      <c r="K62" t="str">
        <f t="shared" si="0"/>
        <v>Not Eligible</v>
      </c>
      <c r="L62">
        <f>_xlfn.XLOOKUP($A62,'Bonuses (raw data)'!$A:$A,'Bonuses (raw data)'!C:C)</f>
        <v>0</v>
      </c>
      <c r="M62">
        <f t="shared" si="1"/>
        <v>107604.13</v>
      </c>
      <c r="N62" s="5">
        <f t="shared" si="2"/>
        <v>0</v>
      </c>
      <c r="O62">
        <f>G62/_xlfn.XLOOKUP(D62,'Market_Averages (raw data)'!A:A,'Market_Averages (raw data)'!B:B)</f>
        <v>1.0681940262251421</v>
      </c>
      <c r="P62" t="str">
        <f t="shared" si="3"/>
        <v>Market Aligned</v>
      </c>
      <c r="Q62" s="5">
        <f t="shared" si="4"/>
        <v>0.93899999999999995</v>
      </c>
    </row>
    <row r="63" spans="1:17" x14ac:dyDescent="0.2">
      <c r="A63">
        <v>1061</v>
      </c>
      <c r="B63" t="s">
        <v>71</v>
      </c>
      <c r="C63" t="s">
        <v>1571</v>
      </c>
      <c r="D63" t="s">
        <v>1582</v>
      </c>
      <c r="E63" t="s">
        <v>1599</v>
      </c>
      <c r="F63" t="str">
        <f>_xlfn.XLOOKUP(E63,'States (raw data)'!A:A,'States (raw data)'!B:B)</f>
        <v>California</v>
      </c>
      <c r="G63">
        <v>109071.71</v>
      </c>
      <c r="H63" t="str">
        <f>VLOOKUP(A63,'Demographics (raw data)'!A62:C1622,3)</f>
        <v>Female</v>
      </c>
      <c r="I63" t="str">
        <f>_xlfn.XLOOKUP(A63,'Demographics (raw data)'!A:A,'Demographics (raw data)'!B:B)</f>
        <v>Black or African American</v>
      </c>
      <c r="J63" t="b">
        <f>_xlfn.XLOOKUP($A63,'Bonuses (raw data)'!$A:$A,'Bonuses (raw data)'!B:B)</f>
        <v>0</v>
      </c>
      <c r="K63" t="str">
        <f t="shared" si="0"/>
        <v>Not Eligible</v>
      </c>
      <c r="L63">
        <f>_xlfn.XLOOKUP($A63,'Bonuses (raw data)'!$A:$A,'Bonuses (raw data)'!C:C)</f>
        <v>0</v>
      </c>
      <c r="M63">
        <f t="shared" si="1"/>
        <v>109071.71</v>
      </c>
      <c r="N63" s="5">
        <f t="shared" si="2"/>
        <v>0</v>
      </c>
      <c r="O63">
        <f>G63/_xlfn.XLOOKUP(D63,'Market_Averages (raw data)'!A:A,'Market_Averages (raw data)'!B:B)</f>
        <v>1.0827627996449682</v>
      </c>
      <c r="P63" t="str">
        <f t="shared" si="3"/>
        <v>Market Aligned</v>
      </c>
      <c r="Q63" s="5">
        <f t="shared" si="4"/>
        <v>0.95099999999999996</v>
      </c>
    </row>
    <row r="64" spans="1:17" x14ac:dyDescent="0.2">
      <c r="A64">
        <v>1062</v>
      </c>
      <c r="B64" t="s">
        <v>72</v>
      </c>
      <c r="C64" t="s">
        <v>1571</v>
      </c>
      <c r="D64" t="s">
        <v>1582</v>
      </c>
      <c r="E64" t="s">
        <v>1609</v>
      </c>
      <c r="F64" t="str">
        <f>_xlfn.XLOOKUP(E64,'States (raw data)'!A:A,'States (raw data)'!B:B)</f>
        <v>California</v>
      </c>
      <c r="G64">
        <v>104468.33</v>
      </c>
      <c r="H64" t="str">
        <f>VLOOKUP(A64,'Demographics (raw data)'!A63:C1623,3)</f>
        <v>Female</v>
      </c>
      <c r="I64" t="str">
        <f>_xlfn.XLOOKUP(A64,'Demographics (raw data)'!A:A,'Demographics (raw data)'!B:B)</f>
        <v>Asian</v>
      </c>
      <c r="J64" t="b">
        <f>_xlfn.XLOOKUP($A64,'Bonuses (raw data)'!$A:$A,'Bonuses (raw data)'!B:B)</f>
        <v>1</v>
      </c>
      <c r="K64" t="str">
        <f t="shared" si="0"/>
        <v>Eligible</v>
      </c>
      <c r="L64">
        <f>_xlfn.XLOOKUP($A64,'Bonuses (raw data)'!$A:$A,'Bonuses (raw data)'!C:C)</f>
        <v>1072.78</v>
      </c>
      <c r="M64">
        <f t="shared" si="1"/>
        <v>105541.11</v>
      </c>
      <c r="N64" s="5">
        <f t="shared" si="2"/>
        <v>1.0268949450996297E-2</v>
      </c>
      <c r="O64">
        <f>G64/_xlfn.XLOOKUP(D64,'Market_Averages (raw data)'!A:A,'Market_Averages (raw data)'!B:B)</f>
        <v>1.0370647115098353</v>
      </c>
      <c r="P64" t="str">
        <f t="shared" si="3"/>
        <v>Market Aligned</v>
      </c>
      <c r="Q64" s="5">
        <f t="shared" si="4"/>
        <v>0.92600000000000005</v>
      </c>
    </row>
    <row r="65" spans="1:17" x14ac:dyDescent="0.2">
      <c r="A65">
        <v>1063</v>
      </c>
      <c r="B65" t="s">
        <v>73</v>
      </c>
      <c r="C65" t="s">
        <v>1571</v>
      </c>
      <c r="D65" t="s">
        <v>1582</v>
      </c>
      <c r="E65" t="s">
        <v>1606</v>
      </c>
      <c r="F65" t="str">
        <f>_xlfn.XLOOKUP(E65,'States (raw data)'!A:A,'States (raw data)'!B:B)</f>
        <v>Washington</v>
      </c>
      <c r="G65">
        <v>104018.97</v>
      </c>
      <c r="H65" t="str">
        <f>VLOOKUP(A65,'Demographics (raw data)'!A64:C1624,3)</f>
        <v>Female</v>
      </c>
      <c r="I65" t="str">
        <f>_xlfn.XLOOKUP(A65,'Demographics (raw data)'!A:A,'Demographics (raw data)'!B:B)</f>
        <v>White</v>
      </c>
      <c r="J65" t="b">
        <f>_xlfn.XLOOKUP($A65,'Bonuses (raw data)'!$A:$A,'Bonuses (raw data)'!B:B)</f>
        <v>1</v>
      </c>
      <c r="K65" t="str">
        <f t="shared" si="0"/>
        <v>Eligible</v>
      </c>
      <c r="L65">
        <f>_xlfn.XLOOKUP($A65,'Bonuses (raw data)'!$A:$A,'Bonuses (raw data)'!C:C)</f>
        <v>5524.37</v>
      </c>
      <c r="M65">
        <f t="shared" si="1"/>
        <v>109543.34</v>
      </c>
      <c r="N65" s="5">
        <f t="shared" si="2"/>
        <v>5.3109254975318446E-2</v>
      </c>
      <c r="O65">
        <f>G65/_xlfn.XLOOKUP(D65,'Market_Averages (raw data)'!A:A,'Market_Averages (raw data)'!B:B)</f>
        <v>1.032603882100922</v>
      </c>
      <c r="P65" t="str">
        <f t="shared" si="3"/>
        <v>Market Aligned</v>
      </c>
      <c r="Q65" s="5">
        <f t="shared" si="4"/>
        <v>0.92400000000000004</v>
      </c>
    </row>
    <row r="66" spans="1:17" x14ac:dyDescent="0.2">
      <c r="A66">
        <v>1064</v>
      </c>
      <c r="B66" t="s">
        <v>74</v>
      </c>
      <c r="C66" t="s">
        <v>1571</v>
      </c>
      <c r="D66" t="s">
        <v>1582</v>
      </c>
      <c r="E66" t="s">
        <v>1607</v>
      </c>
      <c r="F66" t="str">
        <f>_xlfn.XLOOKUP(E66,'States (raw data)'!A:A,'States (raw data)'!B:B)</f>
        <v>Colorado</v>
      </c>
      <c r="G66">
        <v>114062.63</v>
      </c>
      <c r="H66" t="str">
        <f>VLOOKUP(A66,'Demographics (raw data)'!A65:C1625,3)</f>
        <v>Female</v>
      </c>
      <c r="I66" t="str">
        <f>_xlfn.XLOOKUP(A66,'Demographics (raw data)'!A:A,'Demographics (raw data)'!B:B)</f>
        <v>Hispanic or Latino</v>
      </c>
      <c r="J66" t="b">
        <f>_xlfn.XLOOKUP($A66,'Bonuses (raw data)'!$A:$A,'Bonuses (raw data)'!B:B)</f>
        <v>1</v>
      </c>
      <c r="K66" t="str">
        <f t="shared" si="0"/>
        <v>Eligible</v>
      </c>
      <c r="L66">
        <f>_xlfn.XLOOKUP($A66,'Bonuses (raw data)'!$A:$A,'Bonuses (raw data)'!C:C)</f>
        <v>18830.509999999998</v>
      </c>
      <c r="M66">
        <f t="shared" si="1"/>
        <v>132893.14000000001</v>
      </c>
      <c r="N66" s="5">
        <f t="shared" si="2"/>
        <v>0.16508921458325129</v>
      </c>
      <c r="O66">
        <f>G66/_xlfn.XLOOKUP(D66,'Market_Averages (raw data)'!A:A,'Market_Averages (raw data)'!B:B)</f>
        <v>1.1323080255518883</v>
      </c>
      <c r="P66" t="str">
        <f t="shared" si="3"/>
        <v>Above Market</v>
      </c>
      <c r="Q66" s="5">
        <f t="shared" si="4"/>
        <v>0.97899999999999998</v>
      </c>
    </row>
    <row r="67" spans="1:17" x14ac:dyDescent="0.2">
      <c r="A67">
        <v>1065</v>
      </c>
      <c r="B67" t="s">
        <v>75</v>
      </c>
      <c r="C67" t="s">
        <v>1571</v>
      </c>
      <c r="D67" t="s">
        <v>1582</v>
      </c>
      <c r="E67" t="s">
        <v>1607</v>
      </c>
      <c r="F67" t="str">
        <f>_xlfn.XLOOKUP(E67,'States (raw data)'!A:A,'States (raw data)'!B:B)</f>
        <v>Colorado</v>
      </c>
      <c r="G67">
        <v>116781.2</v>
      </c>
      <c r="H67" t="str">
        <f>VLOOKUP(A67,'Demographics (raw data)'!A66:C1626,3)</f>
        <v>Female</v>
      </c>
      <c r="I67" t="str">
        <f>_xlfn.XLOOKUP(A67,'Demographics (raw data)'!A:A,'Demographics (raw data)'!B:B)</f>
        <v>White</v>
      </c>
      <c r="J67" t="b">
        <f>_xlfn.XLOOKUP($A67,'Bonuses (raw data)'!$A:$A,'Bonuses (raw data)'!B:B)</f>
        <v>0</v>
      </c>
      <c r="K67" t="str">
        <f t="shared" ref="K67:K130" si="5">IF(J67=TRUE,"Eligible", "Not Eligible")</f>
        <v>Not Eligible</v>
      </c>
      <c r="L67">
        <f>_xlfn.XLOOKUP($A67,'Bonuses (raw data)'!$A:$A,'Bonuses (raw data)'!C:C)</f>
        <v>0</v>
      </c>
      <c r="M67">
        <f t="shared" ref="M67:M130" si="6">G67+L67</f>
        <v>116781.2</v>
      </c>
      <c r="N67" s="5">
        <f t="shared" ref="N67:N130" si="7">IF(G67=0, 0, L67/G67)</f>
        <v>0</v>
      </c>
      <c r="O67">
        <f>G67/_xlfn.XLOOKUP(D67,'Market_Averages (raw data)'!A:A,'Market_Averages (raw data)'!B:B)</f>
        <v>1.1592954677055942</v>
      </c>
      <c r="P67" t="str">
        <f t="shared" ref="P67:P130" si="8">IF(O67&lt;0.9,"Below Market",IF(O67&gt;1.1,"Above Market","Market Aligned"))</f>
        <v>Above Market</v>
      </c>
      <c r="Q67" s="5">
        <f t="shared" ref="Q67:Q130" si="9">_xlfn.PERCENTRANK.INC(G:G,G67)</f>
        <v>0.98599999999999999</v>
      </c>
    </row>
    <row r="68" spans="1:17" x14ac:dyDescent="0.2">
      <c r="A68">
        <v>1066</v>
      </c>
      <c r="B68" t="s">
        <v>76</v>
      </c>
      <c r="C68" t="s">
        <v>1571</v>
      </c>
      <c r="D68" t="s">
        <v>1582</v>
      </c>
      <c r="E68" t="s">
        <v>1606</v>
      </c>
      <c r="F68" t="str">
        <f>_xlfn.XLOOKUP(E68,'States (raw data)'!A:A,'States (raw data)'!B:B)</f>
        <v>Washington</v>
      </c>
      <c r="G68">
        <v>109639.95</v>
      </c>
      <c r="H68" t="str">
        <f>VLOOKUP(A68,'Demographics (raw data)'!A67:C1627,3)</f>
        <v>Male</v>
      </c>
      <c r="I68" t="str">
        <f>_xlfn.XLOOKUP(A68,'Demographics (raw data)'!A:A,'Demographics (raw data)'!B:B)</f>
        <v>White</v>
      </c>
      <c r="J68" t="b">
        <f>_xlfn.XLOOKUP($A68,'Bonuses (raw data)'!$A:$A,'Bonuses (raw data)'!B:B)</f>
        <v>1</v>
      </c>
      <c r="K68" t="str">
        <f t="shared" si="5"/>
        <v>Eligible</v>
      </c>
      <c r="L68">
        <f>_xlfn.XLOOKUP($A68,'Bonuses (raw data)'!$A:$A,'Bonuses (raw data)'!C:C)</f>
        <v>4250.63</v>
      </c>
      <c r="M68">
        <f t="shared" si="6"/>
        <v>113890.58</v>
      </c>
      <c r="N68" s="5">
        <f t="shared" si="7"/>
        <v>3.8768988858531951E-2</v>
      </c>
      <c r="O68">
        <f>G68/_xlfn.XLOOKUP(D68,'Market_Averages (raw data)'!A:A,'Market_Averages (raw data)'!B:B)</f>
        <v>1.0884037594618652</v>
      </c>
      <c r="P68" t="str">
        <f t="shared" si="8"/>
        <v>Market Aligned</v>
      </c>
      <c r="Q68" s="5">
        <f t="shared" si="9"/>
        <v>0.95399999999999996</v>
      </c>
    </row>
    <row r="69" spans="1:17" x14ac:dyDescent="0.2">
      <c r="A69">
        <v>1067</v>
      </c>
      <c r="B69" t="s">
        <v>77</v>
      </c>
      <c r="C69" t="s">
        <v>1571</v>
      </c>
      <c r="D69" t="s">
        <v>1582</v>
      </c>
      <c r="E69" t="s">
        <v>1603</v>
      </c>
      <c r="F69" t="str">
        <f>_xlfn.XLOOKUP(E69,'States (raw data)'!A:A,'States (raw data)'!B:B)</f>
        <v>Illinois</v>
      </c>
      <c r="G69">
        <v>115017.66</v>
      </c>
      <c r="H69" t="str">
        <f>VLOOKUP(A69,'Demographics (raw data)'!A68:C1628,3)</f>
        <v>Male</v>
      </c>
      <c r="I69" t="str">
        <f>_xlfn.XLOOKUP(A69,'Demographics (raw data)'!A:A,'Demographics (raw data)'!B:B)</f>
        <v>Black or African American</v>
      </c>
      <c r="J69" t="b">
        <f>_xlfn.XLOOKUP($A69,'Bonuses (raw data)'!$A:$A,'Bonuses (raw data)'!B:B)</f>
        <v>0</v>
      </c>
      <c r="K69" t="str">
        <f t="shared" si="5"/>
        <v>Not Eligible</v>
      </c>
      <c r="L69">
        <f>_xlfn.XLOOKUP($A69,'Bonuses (raw data)'!$A:$A,'Bonuses (raw data)'!C:C)</f>
        <v>0</v>
      </c>
      <c r="M69">
        <f t="shared" si="6"/>
        <v>115017.66</v>
      </c>
      <c r="N69" s="5">
        <f t="shared" si="7"/>
        <v>0</v>
      </c>
      <c r="O69">
        <f>G69/_xlfn.XLOOKUP(D69,'Market_Averages (raw data)'!A:A,'Market_Averages (raw data)'!B:B)</f>
        <v>1.1417886778360133</v>
      </c>
      <c r="P69" t="str">
        <f t="shared" si="8"/>
        <v>Above Market</v>
      </c>
      <c r="Q69" s="5">
        <f t="shared" si="9"/>
        <v>0.98299999999999998</v>
      </c>
    </row>
    <row r="70" spans="1:17" x14ac:dyDescent="0.2">
      <c r="A70">
        <v>1068</v>
      </c>
      <c r="B70" t="s">
        <v>78</v>
      </c>
      <c r="C70" t="s">
        <v>1571</v>
      </c>
      <c r="D70" t="s">
        <v>1582</v>
      </c>
      <c r="E70" t="s">
        <v>1609</v>
      </c>
      <c r="F70" t="str">
        <f>_xlfn.XLOOKUP(E70,'States (raw data)'!A:A,'States (raw data)'!B:B)</f>
        <v>California</v>
      </c>
      <c r="G70">
        <v>111808.18</v>
      </c>
      <c r="H70" t="str">
        <f>VLOOKUP(A70,'Demographics (raw data)'!A69:C1629,3)</f>
        <v>Female</v>
      </c>
      <c r="I70" t="str">
        <f>_xlfn.XLOOKUP(A70,'Demographics (raw data)'!A:A,'Demographics (raw data)'!B:B)</f>
        <v>Asian</v>
      </c>
      <c r="J70" t="b">
        <f>_xlfn.XLOOKUP($A70,'Bonuses (raw data)'!$A:$A,'Bonuses (raw data)'!B:B)</f>
        <v>0</v>
      </c>
      <c r="K70" t="str">
        <f t="shared" si="5"/>
        <v>Not Eligible</v>
      </c>
      <c r="L70">
        <f>_xlfn.XLOOKUP($A70,'Bonuses (raw data)'!$A:$A,'Bonuses (raw data)'!C:C)</f>
        <v>0</v>
      </c>
      <c r="M70">
        <f t="shared" si="6"/>
        <v>111808.18</v>
      </c>
      <c r="N70" s="5">
        <f t="shared" si="7"/>
        <v>0</v>
      </c>
      <c r="O70">
        <f>G70/_xlfn.XLOOKUP(D70,'Market_Averages (raw data)'!A:A,'Market_Averages (raw data)'!B:B)</f>
        <v>1.1099279364008185</v>
      </c>
      <c r="P70" t="str">
        <f t="shared" si="8"/>
        <v>Above Market</v>
      </c>
      <c r="Q70" s="5">
        <f t="shared" si="9"/>
        <v>0.97199999999999998</v>
      </c>
    </row>
    <row r="71" spans="1:17" x14ac:dyDescent="0.2">
      <c r="A71">
        <v>1069</v>
      </c>
      <c r="B71" t="s">
        <v>79</v>
      </c>
      <c r="C71" t="s">
        <v>1571</v>
      </c>
      <c r="D71" t="s">
        <v>1582</v>
      </c>
      <c r="E71" t="s">
        <v>1611</v>
      </c>
      <c r="F71" t="str">
        <f>_xlfn.XLOOKUP(E71,'States (raw data)'!A:A,'States (raw data)'!B:B)</f>
        <v>California</v>
      </c>
      <c r="G71">
        <v>106774.39999999999</v>
      </c>
      <c r="H71" t="str">
        <f>VLOOKUP(A71,'Demographics (raw data)'!A70:C1630,3)</f>
        <v>Male</v>
      </c>
      <c r="I71" t="str">
        <f>_xlfn.XLOOKUP(A71,'Demographics (raw data)'!A:A,'Demographics (raw data)'!B:B)</f>
        <v>White</v>
      </c>
      <c r="J71" t="b">
        <f>_xlfn.XLOOKUP($A71,'Bonuses (raw data)'!$A:$A,'Bonuses (raw data)'!B:B)</f>
        <v>1</v>
      </c>
      <c r="K71" t="str">
        <f t="shared" si="5"/>
        <v>Eligible</v>
      </c>
      <c r="L71">
        <f>_xlfn.XLOOKUP($A71,'Bonuses (raw data)'!$A:$A,'Bonuses (raw data)'!C:C)</f>
        <v>3151.63</v>
      </c>
      <c r="M71">
        <f t="shared" si="6"/>
        <v>109926.03</v>
      </c>
      <c r="N71" s="5">
        <f t="shared" si="7"/>
        <v>2.9516719363442925E-2</v>
      </c>
      <c r="O71">
        <f>G71/_xlfn.XLOOKUP(D71,'Market_Averages (raw data)'!A:A,'Market_Averages (raw data)'!B:B)</f>
        <v>1.0599572361560268</v>
      </c>
      <c r="P71" t="str">
        <f t="shared" si="8"/>
        <v>Market Aligned</v>
      </c>
      <c r="Q71" s="5">
        <f t="shared" si="9"/>
        <v>0.93300000000000005</v>
      </c>
    </row>
    <row r="72" spans="1:17" x14ac:dyDescent="0.2">
      <c r="A72">
        <v>1070</v>
      </c>
      <c r="B72" t="s">
        <v>80</v>
      </c>
      <c r="C72" t="s">
        <v>1571</v>
      </c>
      <c r="D72" t="s">
        <v>1582</v>
      </c>
      <c r="E72" t="s">
        <v>1607</v>
      </c>
      <c r="F72" t="str">
        <f>_xlfn.XLOOKUP(E72,'States (raw data)'!A:A,'States (raw data)'!B:B)</f>
        <v>Colorado</v>
      </c>
      <c r="G72">
        <v>111806.98</v>
      </c>
      <c r="H72" t="str">
        <f>VLOOKUP(A72,'Demographics (raw data)'!A71:C1631,3)</f>
        <v>Female</v>
      </c>
      <c r="I72" t="str">
        <f>_xlfn.XLOOKUP(A72,'Demographics (raw data)'!A:A,'Demographics (raw data)'!B:B)</f>
        <v>Hispanic or Latino</v>
      </c>
      <c r="J72" t="b">
        <f>_xlfn.XLOOKUP($A72,'Bonuses (raw data)'!$A:$A,'Bonuses (raw data)'!B:B)</f>
        <v>0</v>
      </c>
      <c r="K72" t="str">
        <f t="shared" si="5"/>
        <v>Not Eligible</v>
      </c>
      <c r="L72">
        <f>_xlfn.XLOOKUP($A72,'Bonuses (raw data)'!$A:$A,'Bonuses (raw data)'!C:C)</f>
        <v>0</v>
      </c>
      <c r="M72">
        <f t="shared" si="6"/>
        <v>111806.98</v>
      </c>
      <c r="N72" s="5">
        <f t="shared" si="7"/>
        <v>0</v>
      </c>
      <c r="O72">
        <f>G72/_xlfn.XLOOKUP(D72,'Market_Averages (raw data)'!A:A,'Market_Averages (raw data)'!B:B)</f>
        <v>1.109916023913524</v>
      </c>
      <c r="P72" t="str">
        <f t="shared" si="8"/>
        <v>Above Market</v>
      </c>
      <c r="Q72" s="5">
        <f t="shared" si="9"/>
        <v>0.97099999999999997</v>
      </c>
    </row>
    <row r="73" spans="1:17" x14ac:dyDescent="0.2">
      <c r="A73">
        <v>1071</v>
      </c>
      <c r="B73" t="s">
        <v>81</v>
      </c>
      <c r="C73" t="s">
        <v>1571</v>
      </c>
      <c r="D73" t="s">
        <v>1582</v>
      </c>
      <c r="E73" t="s">
        <v>1607</v>
      </c>
      <c r="F73" t="str">
        <f>_xlfn.XLOOKUP(E73,'States (raw data)'!A:A,'States (raw data)'!B:B)</f>
        <v>Colorado</v>
      </c>
      <c r="G73">
        <v>117690.18</v>
      </c>
      <c r="H73" t="str">
        <f>VLOOKUP(A73,'Demographics (raw data)'!A72:C1632,3)</f>
        <v>Male</v>
      </c>
      <c r="I73" t="str">
        <f>_xlfn.XLOOKUP(A73,'Demographics (raw data)'!A:A,'Demographics (raw data)'!B:B)</f>
        <v>Hispanic or Latino</v>
      </c>
      <c r="J73" t="b">
        <f>_xlfn.XLOOKUP($A73,'Bonuses (raw data)'!$A:$A,'Bonuses (raw data)'!B:B)</f>
        <v>0</v>
      </c>
      <c r="K73" t="str">
        <f t="shared" si="5"/>
        <v>Not Eligible</v>
      </c>
      <c r="L73">
        <f>_xlfn.XLOOKUP($A73,'Bonuses (raw data)'!$A:$A,'Bonuses (raw data)'!C:C)</f>
        <v>0</v>
      </c>
      <c r="M73">
        <f t="shared" si="6"/>
        <v>117690.18</v>
      </c>
      <c r="N73" s="5">
        <f t="shared" si="7"/>
        <v>0</v>
      </c>
      <c r="O73">
        <f>G73/_xlfn.XLOOKUP(D73,'Market_Averages (raw data)'!A:A,'Market_Averages (raw data)'!B:B)</f>
        <v>1.1683189782897896</v>
      </c>
      <c r="P73" t="str">
        <f t="shared" si="8"/>
        <v>Above Market</v>
      </c>
      <c r="Q73" s="5">
        <f t="shared" si="9"/>
        <v>0.98899999999999999</v>
      </c>
    </row>
    <row r="74" spans="1:17" x14ac:dyDescent="0.2">
      <c r="A74">
        <v>1072</v>
      </c>
      <c r="B74" t="s">
        <v>82</v>
      </c>
      <c r="C74" t="s">
        <v>1571</v>
      </c>
      <c r="D74" t="s">
        <v>1582</v>
      </c>
      <c r="E74" t="s">
        <v>1599</v>
      </c>
      <c r="F74" t="str">
        <f>_xlfn.XLOOKUP(E74,'States (raw data)'!A:A,'States (raw data)'!B:B)</f>
        <v>California</v>
      </c>
      <c r="G74">
        <v>109820.87</v>
      </c>
      <c r="H74" t="str">
        <f>VLOOKUP(A74,'Demographics (raw data)'!A73:C1633,3)</f>
        <v>Male</v>
      </c>
      <c r="I74" t="str">
        <f>_xlfn.XLOOKUP(A74,'Demographics (raw data)'!A:A,'Demographics (raw data)'!B:B)</f>
        <v>White</v>
      </c>
      <c r="J74" t="b">
        <f>_xlfn.XLOOKUP($A74,'Bonuses (raw data)'!$A:$A,'Bonuses (raw data)'!B:B)</f>
        <v>1</v>
      </c>
      <c r="K74" t="str">
        <f t="shared" si="5"/>
        <v>Eligible</v>
      </c>
      <c r="L74">
        <f>_xlfn.XLOOKUP($A74,'Bonuses (raw data)'!$A:$A,'Bonuses (raw data)'!C:C)</f>
        <v>11833.56</v>
      </c>
      <c r="M74">
        <f t="shared" si="6"/>
        <v>121654.43</v>
      </c>
      <c r="N74" s="5">
        <f t="shared" si="7"/>
        <v>0.10775328951591806</v>
      </c>
      <c r="O74">
        <f>G74/_xlfn.XLOOKUP(D74,'Market_Averages (raw data)'!A:A,'Market_Averages (raw data)'!B:B)</f>
        <v>1.0901997654629791</v>
      </c>
      <c r="P74" t="str">
        <f t="shared" si="8"/>
        <v>Market Aligned</v>
      </c>
      <c r="Q74" s="5">
        <f t="shared" si="9"/>
        <v>0.95499999999999996</v>
      </c>
    </row>
    <row r="75" spans="1:17" x14ac:dyDescent="0.2">
      <c r="A75">
        <v>1073</v>
      </c>
      <c r="B75" t="s">
        <v>83</v>
      </c>
      <c r="C75" t="s">
        <v>1571</v>
      </c>
      <c r="D75" t="s">
        <v>1582</v>
      </c>
      <c r="E75" t="s">
        <v>1609</v>
      </c>
      <c r="F75" t="str">
        <f>_xlfn.XLOOKUP(E75,'States (raw data)'!A:A,'States (raw data)'!B:B)</f>
        <v>California</v>
      </c>
      <c r="G75">
        <v>117823.22</v>
      </c>
      <c r="H75" t="str">
        <f>VLOOKUP(A75,'Demographics (raw data)'!A74:C1634,3)</f>
        <v>Male</v>
      </c>
      <c r="I75" t="str">
        <f>_xlfn.XLOOKUP(A75,'Demographics (raw data)'!A:A,'Demographics (raw data)'!B:B)</f>
        <v>Other</v>
      </c>
      <c r="J75" t="b">
        <f>_xlfn.XLOOKUP($A75,'Bonuses (raw data)'!$A:$A,'Bonuses (raw data)'!B:B)</f>
        <v>0</v>
      </c>
      <c r="K75" t="str">
        <f t="shared" si="5"/>
        <v>Not Eligible</v>
      </c>
      <c r="L75">
        <f>_xlfn.XLOOKUP($A75,'Bonuses (raw data)'!$A:$A,'Bonuses (raw data)'!C:C)</f>
        <v>0</v>
      </c>
      <c r="M75">
        <f t="shared" si="6"/>
        <v>117823.22</v>
      </c>
      <c r="N75" s="5">
        <f t="shared" si="7"/>
        <v>0</v>
      </c>
      <c r="O75">
        <f>G75/_xlfn.XLOOKUP(D75,'Market_Averages (raw data)'!A:A,'Market_Averages (raw data)'!B:B)</f>
        <v>1.1696396760478496</v>
      </c>
      <c r="P75" t="str">
        <f t="shared" si="8"/>
        <v>Above Market</v>
      </c>
      <c r="Q75" s="5">
        <f t="shared" si="9"/>
        <v>0.98899999999999999</v>
      </c>
    </row>
    <row r="76" spans="1:17" x14ac:dyDescent="0.2">
      <c r="A76">
        <v>1074</v>
      </c>
      <c r="B76" t="s">
        <v>84</v>
      </c>
      <c r="C76" t="s">
        <v>1571</v>
      </c>
      <c r="D76" t="s">
        <v>1582</v>
      </c>
      <c r="E76" t="s">
        <v>1607</v>
      </c>
      <c r="F76" t="str">
        <f>_xlfn.XLOOKUP(E76,'States (raw data)'!A:A,'States (raw data)'!B:B)</f>
        <v>Colorado</v>
      </c>
      <c r="G76">
        <v>96901.27</v>
      </c>
      <c r="H76" t="str">
        <f>VLOOKUP(A76,'Demographics (raw data)'!A75:C1635,3)</f>
        <v>Male</v>
      </c>
      <c r="I76" t="str">
        <f>_xlfn.XLOOKUP(A76,'Demographics (raw data)'!A:A,'Demographics (raw data)'!B:B)</f>
        <v>White</v>
      </c>
      <c r="J76" t="b">
        <f>_xlfn.XLOOKUP($A76,'Bonuses (raw data)'!$A:$A,'Bonuses (raw data)'!B:B)</f>
        <v>0</v>
      </c>
      <c r="K76" t="str">
        <f t="shared" si="5"/>
        <v>Not Eligible</v>
      </c>
      <c r="L76">
        <f>_xlfn.XLOOKUP($A76,'Bonuses (raw data)'!$A:$A,'Bonuses (raw data)'!C:C)</f>
        <v>0</v>
      </c>
      <c r="M76">
        <f t="shared" si="6"/>
        <v>96901.27</v>
      </c>
      <c r="N76" s="5">
        <f t="shared" si="7"/>
        <v>0</v>
      </c>
      <c r="O76">
        <f>G76/_xlfn.XLOOKUP(D76,'Market_Averages (raw data)'!A:A,'Market_Averages (raw data)'!B:B)</f>
        <v>0.96194595642034919</v>
      </c>
      <c r="P76" t="str">
        <f t="shared" si="8"/>
        <v>Market Aligned</v>
      </c>
      <c r="Q76" s="5">
        <f t="shared" si="9"/>
        <v>0.90500000000000003</v>
      </c>
    </row>
    <row r="77" spans="1:17" x14ac:dyDescent="0.2">
      <c r="A77">
        <v>1075</v>
      </c>
      <c r="B77" t="s">
        <v>85</v>
      </c>
      <c r="C77" t="s">
        <v>1571</v>
      </c>
      <c r="D77" t="s">
        <v>1582</v>
      </c>
      <c r="E77" t="s">
        <v>1607</v>
      </c>
      <c r="F77" t="str">
        <f>_xlfn.XLOOKUP(E77,'States (raw data)'!A:A,'States (raw data)'!B:B)</f>
        <v>Colorado</v>
      </c>
      <c r="G77">
        <v>114109.51</v>
      </c>
      <c r="H77" t="str">
        <f>VLOOKUP(A77,'Demographics (raw data)'!A76:C1636,3)</f>
        <v>Male</v>
      </c>
      <c r="I77" t="str">
        <f>_xlfn.XLOOKUP(A77,'Demographics (raw data)'!A:A,'Demographics (raw data)'!B:B)</f>
        <v>White</v>
      </c>
      <c r="J77" t="b">
        <f>_xlfn.XLOOKUP($A77,'Bonuses (raw data)'!$A:$A,'Bonuses (raw data)'!B:B)</f>
        <v>0</v>
      </c>
      <c r="K77" t="str">
        <f t="shared" si="5"/>
        <v>Not Eligible</v>
      </c>
      <c r="L77">
        <f>_xlfn.XLOOKUP($A77,'Bonuses (raw data)'!$A:$A,'Bonuses (raw data)'!C:C)</f>
        <v>0</v>
      </c>
      <c r="M77">
        <f t="shared" si="6"/>
        <v>114109.51</v>
      </c>
      <c r="N77" s="5">
        <f t="shared" si="7"/>
        <v>0</v>
      </c>
      <c r="O77">
        <f>G77/_xlfn.XLOOKUP(D77,'Market_Averages (raw data)'!A:A,'Market_Averages (raw data)'!B:B)</f>
        <v>1.1327734067221966</v>
      </c>
      <c r="P77" t="str">
        <f t="shared" si="8"/>
        <v>Above Market</v>
      </c>
      <c r="Q77" s="5">
        <f t="shared" si="9"/>
        <v>0.98</v>
      </c>
    </row>
    <row r="78" spans="1:17" x14ac:dyDescent="0.2">
      <c r="A78">
        <v>1076</v>
      </c>
      <c r="B78" t="s">
        <v>86</v>
      </c>
      <c r="C78" t="s">
        <v>1571</v>
      </c>
      <c r="D78" t="s">
        <v>1582</v>
      </c>
      <c r="E78" t="s">
        <v>1611</v>
      </c>
      <c r="F78" t="str">
        <f>_xlfn.XLOOKUP(E78,'States (raw data)'!A:A,'States (raw data)'!B:B)</f>
        <v>California</v>
      </c>
      <c r="G78">
        <v>110435.24</v>
      </c>
      <c r="H78" t="str">
        <f>VLOOKUP(A78,'Demographics (raw data)'!A77:C1637,3)</f>
        <v>Female</v>
      </c>
      <c r="I78" t="str">
        <f>_xlfn.XLOOKUP(A78,'Demographics (raw data)'!A:A,'Demographics (raw data)'!B:B)</f>
        <v>White</v>
      </c>
      <c r="J78" t="b">
        <f>_xlfn.XLOOKUP($A78,'Bonuses (raw data)'!$A:$A,'Bonuses (raw data)'!B:B)</f>
        <v>0</v>
      </c>
      <c r="K78" t="str">
        <f t="shared" si="5"/>
        <v>Not Eligible</v>
      </c>
      <c r="L78">
        <f>_xlfn.XLOOKUP($A78,'Bonuses (raw data)'!$A:$A,'Bonuses (raw data)'!C:C)</f>
        <v>0</v>
      </c>
      <c r="M78">
        <f t="shared" si="6"/>
        <v>110435.24</v>
      </c>
      <c r="N78" s="5">
        <f t="shared" si="7"/>
        <v>0</v>
      </c>
      <c r="O78">
        <f>G78/_xlfn.XLOOKUP(D78,'Market_Averages (raw data)'!A:A,'Market_Averages (raw data)'!B:B)</f>
        <v>1.0962986611456258</v>
      </c>
      <c r="P78" t="str">
        <f t="shared" si="8"/>
        <v>Market Aligned</v>
      </c>
      <c r="Q78" s="5">
        <f t="shared" si="9"/>
        <v>0.95899999999999996</v>
      </c>
    </row>
    <row r="79" spans="1:17" x14ac:dyDescent="0.2">
      <c r="A79">
        <v>1077</v>
      </c>
      <c r="B79" t="s">
        <v>87</v>
      </c>
      <c r="C79" t="s">
        <v>1571</v>
      </c>
      <c r="D79" t="s">
        <v>1582</v>
      </c>
      <c r="E79" t="s">
        <v>1607</v>
      </c>
      <c r="F79" t="str">
        <f>_xlfn.XLOOKUP(E79,'States (raw data)'!A:A,'States (raw data)'!B:B)</f>
        <v>Colorado</v>
      </c>
      <c r="G79">
        <v>108504.96000000001</v>
      </c>
      <c r="H79" t="str">
        <f>VLOOKUP(A79,'Demographics (raw data)'!A78:C1638,3)</f>
        <v>Male</v>
      </c>
      <c r="I79" t="str">
        <f>_xlfn.XLOOKUP(A79,'Demographics (raw data)'!A:A,'Demographics (raw data)'!B:B)</f>
        <v>Hispanic or Latino</v>
      </c>
      <c r="J79" t="b">
        <f>_xlfn.XLOOKUP($A79,'Bonuses (raw data)'!$A:$A,'Bonuses (raw data)'!B:B)</f>
        <v>0</v>
      </c>
      <c r="K79" t="str">
        <f t="shared" si="5"/>
        <v>Not Eligible</v>
      </c>
      <c r="L79">
        <f>_xlfn.XLOOKUP($A79,'Bonuses (raw data)'!$A:$A,'Bonuses (raw data)'!C:C)</f>
        <v>0</v>
      </c>
      <c r="M79">
        <f t="shared" si="6"/>
        <v>108504.96000000001</v>
      </c>
      <c r="N79" s="5">
        <f t="shared" si="7"/>
        <v>0</v>
      </c>
      <c r="O79">
        <f>G79/_xlfn.XLOOKUP(D79,'Market_Averages (raw data)'!A:A,'Market_Averages (raw data)'!B:B)</f>
        <v>1.0771366311664619</v>
      </c>
      <c r="P79" t="str">
        <f t="shared" si="8"/>
        <v>Market Aligned</v>
      </c>
      <c r="Q79" s="5">
        <f t="shared" si="9"/>
        <v>0.94599999999999995</v>
      </c>
    </row>
    <row r="80" spans="1:17" x14ac:dyDescent="0.2">
      <c r="A80">
        <v>1078</v>
      </c>
      <c r="B80" t="s">
        <v>88</v>
      </c>
      <c r="C80" t="s">
        <v>1571</v>
      </c>
      <c r="D80" t="s">
        <v>1582</v>
      </c>
      <c r="E80" t="s">
        <v>1614</v>
      </c>
      <c r="F80" t="str">
        <f>_xlfn.XLOOKUP(E80,'States (raw data)'!A:A,'States (raw data)'!B:B)</f>
        <v>Texas</v>
      </c>
      <c r="G80">
        <v>110458.8</v>
      </c>
      <c r="H80" t="str">
        <f>VLOOKUP(A80,'Demographics (raw data)'!A79:C1639,3)</f>
        <v>Female</v>
      </c>
      <c r="I80" t="str">
        <f>_xlfn.XLOOKUP(A80,'Demographics (raw data)'!A:A,'Demographics (raw data)'!B:B)</f>
        <v>Black or African American</v>
      </c>
      <c r="J80" t="b">
        <f>_xlfn.XLOOKUP($A80,'Bonuses (raw data)'!$A:$A,'Bonuses (raw data)'!B:B)</f>
        <v>0</v>
      </c>
      <c r="K80" t="str">
        <f t="shared" si="5"/>
        <v>Not Eligible</v>
      </c>
      <c r="L80">
        <f>_xlfn.XLOOKUP($A80,'Bonuses (raw data)'!$A:$A,'Bonuses (raw data)'!C:C)</f>
        <v>0</v>
      </c>
      <c r="M80">
        <f t="shared" si="6"/>
        <v>110458.8</v>
      </c>
      <c r="N80" s="5">
        <f t="shared" si="7"/>
        <v>0</v>
      </c>
      <c r="O80">
        <f>G80/_xlfn.XLOOKUP(D80,'Market_Averages (raw data)'!A:A,'Market_Averages (raw data)'!B:B)</f>
        <v>1.0965325429795096</v>
      </c>
      <c r="P80" t="str">
        <f t="shared" si="8"/>
        <v>Market Aligned</v>
      </c>
      <c r="Q80" s="5">
        <f t="shared" si="9"/>
        <v>0.96</v>
      </c>
    </row>
    <row r="81" spans="1:17" x14ac:dyDescent="0.2">
      <c r="A81">
        <v>1079</v>
      </c>
      <c r="B81" t="s">
        <v>89</v>
      </c>
      <c r="C81" t="s">
        <v>1571</v>
      </c>
      <c r="D81" t="s">
        <v>1582</v>
      </c>
      <c r="E81" t="s">
        <v>1607</v>
      </c>
      <c r="F81" t="str">
        <f>_xlfn.XLOOKUP(E81,'States (raw data)'!A:A,'States (raw data)'!B:B)</f>
        <v>Colorado</v>
      </c>
      <c r="G81">
        <v>100062.16</v>
      </c>
      <c r="H81" t="str">
        <f>VLOOKUP(A81,'Demographics (raw data)'!A80:C1640,3)</f>
        <v>Male</v>
      </c>
      <c r="I81" t="str">
        <f>_xlfn.XLOOKUP(A81,'Demographics (raw data)'!A:A,'Demographics (raw data)'!B:B)</f>
        <v>White</v>
      </c>
      <c r="J81" t="b">
        <f>_xlfn.XLOOKUP($A81,'Bonuses (raw data)'!$A:$A,'Bonuses (raw data)'!B:B)</f>
        <v>1</v>
      </c>
      <c r="K81" t="str">
        <f t="shared" si="5"/>
        <v>Eligible</v>
      </c>
      <c r="L81">
        <f>_xlfn.XLOOKUP($A81,'Bonuses (raw data)'!$A:$A,'Bonuses (raw data)'!C:C)</f>
        <v>17375.03</v>
      </c>
      <c r="M81">
        <f t="shared" si="6"/>
        <v>117437.19</v>
      </c>
      <c r="N81" s="5">
        <f t="shared" si="7"/>
        <v>0.17364236390659565</v>
      </c>
      <c r="O81">
        <f>G81/_xlfn.XLOOKUP(D81,'Market_Averages (raw data)'!A:A,'Market_Averages (raw data)'!B:B)</f>
        <v>0.99332434139084047</v>
      </c>
      <c r="P81" t="str">
        <f t="shared" si="8"/>
        <v>Market Aligned</v>
      </c>
      <c r="Q81" s="5">
        <f t="shared" si="9"/>
        <v>0.90900000000000003</v>
      </c>
    </row>
    <row r="82" spans="1:17" x14ac:dyDescent="0.2">
      <c r="A82">
        <v>1080</v>
      </c>
      <c r="B82" t="s">
        <v>90</v>
      </c>
      <c r="C82" t="s">
        <v>1571</v>
      </c>
      <c r="D82" t="s">
        <v>1582</v>
      </c>
      <c r="E82" t="s">
        <v>1609</v>
      </c>
      <c r="F82" t="str">
        <f>_xlfn.XLOOKUP(E82,'States (raw data)'!A:A,'States (raw data)'!B:B)</f>
        <v>California</v>
      </c>
      <c r="G82">
        <v>108901.64</v>
      </c>
      <c r="H82" t="str">
        <f>VLOOKUP(A82,'Demographics (raw data)'!A81:C1641,3)</f>
        <v>Male</v>
      </c>
      <c r="I82" t="str">
        <f>_xlfn.XLOOKUP(A82,'Demographics (raw data)'!A:A,'Demographics (raw data)'!B:B)</f>
        <v>White</v>
      </c>
      <c r="J82" t="b">
        <f>_xlfn.XLOOKUP($A82,'Bonuses (raw data)'!$A:$A,'Bonuses (raw data)'!B:B)</f>
        <v>0</v>
      </c>
      <c r="K82" t="str">
        <f t="shared" si="5"/>
        <v>Not Eligible</v>
      </c>
      <c r="L82">
        <f>_xlfn.XLOOKUP($A82,'Bonuses (raw data)'!$A:$A,'Bonuses (raw data)'!C:C)</f>
        <v>0</v>
      </c>
      <c r="M82">
        <f t="shared" si="6"/>
        <v>108901.64</v>
      </c>
      <c r="N82" s="5">
        <f t="shared" si="7"/>
        <v>0</v>
      </c>
      <c r="O82">
        <f>G82/_xlfn.XLOOKUP(D82,'Market_Averages (raw data)'!A:A,'Market_Averages (raw data)'!B:B)</f>
        <v>1.0810745023831427</v>
      </c>
      <c r="P82" t="str">
        <f t="shared" si="8"/>
        <v>Market Aligned</v>
      </c>
      <c r="Q82" s="5">
        <f t="shared" si="9"/>
        <v>0.95</v>
      </c>
    </row>
    <row r="83" spans="1:17" x14ac:dyDescent="0.2">
      <c r="A83">
        <v>1081</v>
      </c>
      <c r="B83" t="s">
        <v>91</v>
      </c>
      <c r="C83" t="s">
        <v>1571</v>
      </c>
      <c r="D83" t="s">
        <v>1582</v>
      </c>
      <c r="E83" t="s">
        <v>1606</v>
      </c>
      <c r="F83" t="str">
        <f>_xlfn.XLOOKUP(E83,'States (raw data)'!A:A,'States (raw data)'!B:B)</f>
        <v>Washington</v>
      </c>
      <c r="G83">
        <v>111785.56</v>
      </c>
      <c r="H83" t="str">
        <f>VLOOKUP(A83,'Demographics (raw data)'!A82:C1642,3)</f>
        <v>Male</v>
      </c>
      <c r="I83" t="str">
        <f>_xlfn.XLOOKUP(A83,'Demographics (raw data)'!A:A,'Demographics (raw data)'!B:B)</f>
        <v>Black or African American</v>
      </c>
      <c r="J83" t="b">
        <f>_xlfn.XLOOKUP($A83,'Bonuses (raw data)'!$A:$A,'Bonuses (raw data)'!B:B)</f>
        <v>0</v>
      </c>
      <c r="K83" t="str">
        <f t="shared" si="5"/>
        <v>Not Eligible</v>
      </c>
      <c r="L83">
        <f>_xlfn.XLOOKUP($A83,'Bonuses (raw data)'!$A:$A,'Bonuses (raw data)'!C:C)</f>
        <v>0</v>
      </c>
      <c r="M83">
        <f t="shared" si="6"/>
        <v>111785.56</v>
      </c>
      <c r="N83" s="5">
        <f t="shared" si="7"/>
        <v>0</v>
      </c>
      <c r="O83">
        <f>G83/_xlfn.XLOOKUP(D83,'Market_Averages (raw data)'!A:A,'Market_Averages (raw data)'!B:B)</f>
        <v>1.1097033860153156</v>
      </c>
      <c r="P83" t="str">
        <f t="shared" si="8"/>
        <v>Above Market</v>
      </c>
      <c r="Q83" s="5">
        <f t="shared" si="9"/>
        <v>0.97099999999999997</v>
      </c>
    </row>
    <row r="84" spans="1:17" x14ac:dyDescent="0.2">
      <c r="A84">
        <v>1082</v>
      </c>
      <c r="B84" t="s">
        <v>92</v>
      </c>
      <c r="C84" t="s">
        <v>1571</v>
      </c>
      <c r="D84" t="s">
        <v>1582</v>
      </c>
      <c r="E84" t="s">
        <v>1604</v>
      </c>
      <c r="F84" t="str">
        <f>_xlfn.XLOOKUP(E84,'States (raw data)'!A:A,'States (raw data)'!B:B)</f>
        <v>California</v>
      </c>
      <c r="G84">
        <v>117389.47</v>
      </c>
      <c r="H84" t="str">
        <f>VLOOKUP(A84,'Demographics (raw data)'!A83:C1643,3)</f>
        <v>Female</v>
      </c>
      <c r="I84" t="str">
        <f>_xlfn.XLOOKUP(A84,'Demographics (raw data)'!A:A,'Demographics (raw data)'!B:B)</f>
        <v>White</v>
      </c>
      <c r="J84" t="b">
        <f>_xlfn.XLOOKUP($A84,'Bonuses (raw data)'!$A:$A,'Bonuses (raw data)'!B:B)</f>
        <v>1</v>
      </c>
      <c r="K84" t="str">
        <f t="shared" si="5"/>
        <v>Eligible</v>
      </c>
      <c r="L84">
        <f>_xlfn.XLOOKUP($A84,'Bonuses (raw data)'!$A:$A,'Bonuses (raw data)'!C:C)</f>
        <v>10065.09</v>
      </c>
      <c r="M84">
        <f t="shared" si="6"/>
        <v>127454.56</v>
      </c>
      <c r="N84" s="5">
        <f t="shared" si="7"/>
        <v>8.5740995337997519E-2</v>
      </c>
      <c r="O84">
        <f>G84/_xlfn.XLOOKUP(D84,'Market_Averages (raw data)'!A:A,'Market_Averages (raw data)'!B:B)</f>
        <v>1.1653338082444935</v>
      </c>
      <c r="P84" t="str">
        <f t="shared" si="8"/>
        <v>Above Market</v>
      </c>
      <c r="Q84" s="5">
        <f t="shared" si="9"/>
        <v>0.98699999999999999</v>
      </c>
    </row>
    <row r="85" spans="1:17" x14ac:dyDescent="0.2">
      <c r="A85">
        <v>1083</v>
      </c>
      <c r="B85" t="s">
        <v>93</v>
      </c>
      <c r="C85" t="s">
        <v>1571</v>
      </c>
      <c r="D85" t="s">
        <v>1582</v>
      </c>
      <c r="E85" t="s">
        <v>1607</v>
      </c>
      <c r="F85" t="str">
        <f>_xlfn.XLOOKUP(E85,'States (raw data)'!A:A,'States (raw data)'!B:B)</f>
        <v>Colorado</v>
      </c>
      <c r="G85">
        <v>107408.65</v>
      </c>
      <c r="H85" t="str">
        <f>VLOOKUP(A85,'Demographics (raw data)'!A84:C1644,3)</f>
        <v>Male</v>
      </c>
      <c r="I85" t="str">
        <f>_xlfn.XLOOKUP(A85,'Demographics (raw data)'!A:A,'Demographics (raw data)'!B:B)</f>
        <v>Hispanic or Latino</v>
      </c>
      <c r="J85" t="b">
        <f>_xlfn.XLOOKUP($A85,'Bonuses (raw data)'!$A:$A,'Bonuses (raw data)'!B:B)</f>
        <v>0</v>
      </c>
      <c r="K85" t="str">
        <f t="shared" si="5"/>
        <v>Not Eligible</v>
      </c>
      <c r="L85">
        <f>_xlfn.XLOOKUP($A85,'Bonuses (raw data)'!$A:$A,'Bonuses (raw data)'!C:C)</f>
        <v>0</v>
      </c>
      <c r="M85">
        <f t="shared" si="6"/>
        <v>107408.65</v>
      </c>
      <c r="N85" s="5">
        <f t="shared" si="7"/>
        <v>0</v>
      </c>
      <c r="O85">
        <f>G85/_xlfn.XLOOKUP(D85,'Market_Averages (raw data)'!A:A,'Market_Averages (raw data)'!B:B)</f>
        <v>1.0662534820448537</v>
      </c>
      <c r="P85" t="str">
        <f t="shared" si="8"/>
        <v>Market Aligned</v>
      </c>
      <c r="Q85" s="5">
        <f t="shared" si="9"/>
        <v>0.93700000000000006</v>
      </c>
    </row>
    <row r="86" spans="1:17" x14ac:dyDescent="0.2">
      <c r="A86">
        <v>1084</v>
      </c>
      <c r="B86" t="s">
        <v>94</v>
      </c>
      <c r="C86" t="s">
        <v>1571</v>
      </c>
      <c r="D86" t="s">
        <v>1582</v>
      </c>
      <c r="E86" t="s">
        <v>1607</v>
      </c>
      <c r="F86" t="str">
        <f>_xlfn.XLOOKUP(E86,'States (raw data)'!A:A,'States (raw data)'!B:B)</f>
        <v>Colorado</v>
      </c>
      <c r="G86">
        <v>105957.53</v>
      </c>
      <c r="H86" t="str">
        <f>VLOOKUP(A86,'Demographics (raw data)'!A85:C1645,3)</f>
        <v>Female</v>
      </c>
      <c r="I86" t="str">
        <f>_xlfn.XLOOKUP(A86,'Demographics (raw data)'!A:A,'Demographics (raw data)'!B:B)</f>
        <v>Asian</v>
      </c>
      <c r="J86" t="b">
        <f>_xlfn.XLOOKUP($A86,'Bonuses (raw data)'!$A:$A,'Bonuses (raw data)'!B:B)</f>
        <v>0</v>
      </c>
      <c r="K86" t="str">
        <f t="shared" si="5"/>
        <v>Not Eligible</v>
      </c>
      <c r="L86">
        <f>_xlfn.XLOOKUP($A86,'Bonuses (raw data)'!$A:$A,'Bonuses (raw data)'!C:C)</f>
        <v>0</v>
      </c>
      <c r="M86">
        <f t="shared" si="6"/>
        <v>105957.53</v>
      </c>
      <c r="N86" s="5">
        <f t="shared" si="7"/>
        <v>0</v>
      </c>
      <c r="O86">
        <f>G86/_xlfn.XLOOKUP(D86,'Market_Averages (raw data)'!A:A,'Market_Averages (raw data)'!B:B)</f>
        <v>1.0518481082424187</v>
      </c>
      <c r="P86" t="str">
        <f t="shared" si="8"/>
        <v>Market Aligned</v>
      </c>
      <c r="Q86" s="5">
        <f t="shared" si="9"/>
        <v>0.93</v>
      </c>
    </row>
    <row r="87" spans="1:17" x14ac:dyDescent="0.2">
      <c r="A87">
        <v>1085</v>
      </c>
      <c r="B87" t="s">
        <v>95</v>
      </c>
      <c r="C87" t="s">
        <v>1571</v>
      </c>
      <c r="D87" t="s">
        <v>1582</v>
      </c>
      <c r="E87" t="s">
        <v>1606</v>
      </c>
      <c r="F87" t="str">
        <f>_xlfn.XLOOKUP(E87,'States (raw data)'!A:A,'States (raw data)'!B:B)</f>
        <v>Washington</v>
      </c>
      <c r="G87">
        <v>107491.21</v>
      </c>
      <c r="H87" t="str">
        <f>VLOOKUP(A87,'Demographics (raw data)'!A86:C1646,3)</f>
        <v>Male</v>
      </c>
      <c r="I87" t="str">
        <f>_xlfn.XLOOKUP(A87,'Demographics (raw data)'!A:A,'Demographics (raw data)'!B:B)</f>
        <v>White</v>
      </c>
      <c r="J87" t="b">
        <f>_xlfn.XLOOKUP($A87,'Bonuses (raw data)'!$A:$A,'Bonuses (raw data)'!B:B)</f>
        <v>0</v>
      </c>
      <c r="K87" t="str">
        <f t="shared" si="5"/>
        <v>Not Eligible</v>
      </c>
      <c r="L87">
        <f>_xlfn.XLOOKUP($A87,'Bonuses (raw data)'!$A:$A,'Bonuses (raw data)'!C:C)</f>
        <v>0</v>
      </c>
      <c r="M87">
        <f t="shared" si="6"/>
        <v>107491.21</v>
      </c>
      <c r="N87" s="5">
        <f t="shared" si="7"/>
        <v>0</v>
      </c>
      <c r="O87">
        <f>G87/_xlfn.XLOOKUP(D87,'Market_Averages (raw data)'!A:A,'Market_Averages (raw data)'!B:B)</f>
        <v>1.0670730611707215</v>
      </c>
      <c r="P87" t="str">
        <f t="shared" si="8"/>
        <v>Market Aligned</v>
      </c>
      <c r="Q87" s="5">
        <f t="shared" si="9"/>
        <v>0.93799999999999994</v>
      </c>
    </row>
    <row r="88" spans="1:17" x14ac:dyDescent="0.2">
      <c r="A88">
        <v>1086</v>
      </c>
      <c r="B88" t="s">
        <v>96</v>
      </c>
      <c r="C88" t="s">
        <v>1571</v>
      </c>
      <c r="D88" t="s">
        <v>1582</v>
      </c>
      <c r="E88" t="s">
        <v>1607</v>
      </c>
      <c r="F88" t="str">
        <f>_xlfn.XLOOKUP(E88,'States (raw data)'!A:A,'States (raw data)'!B:B)</f>
        <v>Colorado</v>
      </c>
      <c r="G88">
        <v>114577.01</v>
      </c>
      <c r="H88" t="str">
        <f>VLOOKUP(A88,'Demographics (raw data)'!A87:C1647,3)</f>
        <v>Female</v>
      </c>
      <c r="I88" t="str">
        <f>_xlfn.XLOOKUP(A88,'Demographics (raw data)'!A:A,'Demographics (raw data)'!B:B)</f>
        <v>Other</v>
      </c>
      <c r="J88" t="b">
        <f>_xlfn.XLOOKUP($A88,'Bonuses (raw data)'!$A:$A,'Bonuses (raw data)'!B:B)</f>
        <v>0</v>
      </c>
      <c r="K88" t="str">
        <f t="shared" si="5"/>
        <v>Not Eligible</v>
      </c>
      <c r="L88">
        <f>_xlfn.XLOOKUP($A88,'Bonuses (raw data)'!$A:$A,'Bonuses (raw data)'!C:C)</f>
        <v>0</v>
      </c>
      <c r="M88">
        <f t="shared" si="6"/>
        <v>114577.01</v>
      </c>
      <c r="N88" s="5">
        <f t="shared" si="7"/>
        <v>0</v>
      </c>
      <c r="O88">
        <f>G88/_xlfn.XLOOKUP(D88,'Market_Averages (raw data)'!A:A,'Market_Averages (raw data)'!B:B)</f>
        <v>1.1374143132307131</v>
      </c>
      <c r="P88" t="str">
        <f t="shared" si="8"/>
        <v>Above Market</v>
      </c>
      <c r="Q88" s="5">
        <f t="shared" si="9"/>
        <v>0.98099999999999998</v>
      </c>
    </row>
    <row r="89" spans="1:17" x14ac:dyDescent="0.2">
      <c r="A89">
        <v>1087</v>
      </c>
      <c r="B89" t="s">
        <v>97</v>
      </c>
      <c r="C89" t="s">
        <v>1571</v>
      </c>
      <c r="D89" t="s">
        <v>1582</v>
      </c>
      <c r="E89" t="s">
        <v>1607</v>
      </c>
      <c r="F89" t="str">
        <f>_xlfn.XLOOKUP(E89,'States (raw data)'!A:A,'States (raw data)'!B:B)</f>
        <v>Colorado</v>
      </c>
      <c r="G89">
        <v>111643.76</v>
      </c>
      <c r="H89" t="str">
        <f>VLOOKUP(A89,'Demographics (raw data)'!A88:C1648,3)</f>
        <v>Male</v>
      </c>
      <c r="I89" t="str">
        <f>_xlfn.XLOOKUP(A89,'Demographics (raw data)'!A:A,'Demographics (raw data)'!B:B)</f>
        <v>White</v>
      </c>
      <c r="J89" t="b">
        <f>_xlfn.XLOOKUP($A89,'Bonuses (raw data)'!$A:$A,'Bonuses (raw data)'!B:B)</f>
        <v>0</v>
      </c>
      <c r="K89" t="str">
        <f t="shared" si="5"/>
        <v>Not Eligible</v>
      </c>
      <c r="L89">
        <f>_xlfn.XLOOKUP($A89,'Bonuses (raw data)'!$A:$A,'Bonuses (raw data)'!C:C)</f>
        <v>0</v>
      </c>
      <c r="M89">
        <f t="shared" si="6"/>
        <v>111643.76</v>
      </c>
      <c r="N89" s="5">
        <f t="shared" si="7"/>
        <v>0</v>
      </c>
      <c r="O89">
        <f>G89/_xlfn.XLOOKUP(D89,'Market_Averages (raw data)'!A:A,'Market_Averages (raw data)'!B:B)</f>
        <v>1.1082957271000051</v>
      </c>
      <c r="P89" t="str">
        <f t="shared" si="8"/>
        <v>Above Market</v>
      </c>
      <c r="Q89" s="5">
        <f t="shared" si="9"/>
        <v>0.96899999999999997</v>
      </c>
    </row>
    <row r="90" spans="1:17" x14ac:dyDescent="0.2">
      <c r="A90">
        <v>1088</v>
      </c>
      <c r="B90" t="s">
        <v>98</v>
      </c>
      <c r="C90" t="s">
        <v>1571</v>
      </c>
      <c r="D90" t="s">
        <v>1582</v>
      </c>
      <c r="E90" t="s">
        <v>1607</v>
      </c>
      <c r="F90" t="str">
        <f>_xlfn.XLOOKUP(E90,'States (raw data)'!A:A,'States (raw data)'!B:B)</f>
        <v>Colorado</v>
      </c>
      <c r="G90">
        <v>107351.2</v>
      </c>
      <c r="H90" t="str">
        <f>VLOOKUP(A90,'Demographics (raw data)'!A89:C1649,3)</f>
        <v>Female</v>
      </c>
      <c r="I90" t="str">
        <f>_xlfn.XLOOKUP(A90,'Demographics (raw data)'!A:A,'Demographics (raw data)'!B:B)</f>
        <v>Other</v>
      </c>
      <c r="J90" t="b">
        <f>_xlfn.XLOOKUP($A90,'Bonuses (raw data)'!$A:$A,'Bonuses (raw data)'!B:B)</f>
        <v>0</v>
      </c>
      <c r="K90" t="str">
        <f t="shared" si="5"/>
        <v>Not Eligible</v>
      </c>
      <c r="L90">
        <f>_xlfn.XLOOKUP($A90,'Bonuses (raw data)'!$A:$A,'Bonuses (raw data)'!C:C)</f>
        <v>0</v>
      </c>
      <c r="M90">
        <f t="shared" si="6"/>
        <v>107351.2</v>
      </c>
      <c r="N90" s="5">
        <f t="shared" si="7"/>
        <v>0</v>
      </c>
      <c r="O90">
        <f>G90/_xlfn.XLOOKUP(D90,'Market_Averages (raw data)'!A:A,'Market_Averages (raw data)'!B:B)</f>
        <v>1.0656831717156254</v>
      </c>
      <c r="P90" t="str">
        <f t="shared" si="8"/>
        <v>Market Aligned</v>
      </c>
      <c r="Q90" s="5">
        <f t="shared" si="9"/>
        <v>0.93700000000000006</v>
      </c>
    </row>
    <row r="91" spans="1:17" x14ac:dyDescent="0.2">
      <c r="A91">
        <v>1089</v>
      </c>
      <c r="B91" t="s">
        <v>99</v>
      </c>
      <c r="C91" t="s">
        <v>1571</v>
      </c>
      <c r="D91" t="s">
        <v>1582</v>
      </c>
      <c r="E91" t="s">
        <v>1607</v>
      </c>
      <c r="F91" t="str">
        <f>_xlfn.XLOOKUP(E91,'States (raw data)'!A:A,'States (raw data)'!B:B)</f>
        <v>Colorado</v>
      </c>
      <c r="G91">
        <v>112566.34</v>
      </c>
      <c r="H91" t="str">
        <f>VLOOKUP(A91,'Demographics (raw data)'!A90:C1650,3)</f>
        <v>Female</v>
      </c>
      <c r="I91" t="str">
        <f>_xlfn.XLOOKUP(A91,'Demographics (raw data)'!A:A,'Demographics (raw data)'!B:B)</f>
        <v>Black or African American</v>
      </c>
      <c r="J91" t="b">
        <f>_xlfn.XLOOKUP($A91,'Bonuses (raw data)'!$A:$A,'Bonuses (raw data)'!B:B)</f>
        <v>0</v>
      </c>
      <c r="K91" t="str">
        <f t="shared" si="5"/>
        <v>Not Eligible</v>
      </c>
      <c r="L91">
        <f>_xlfn.XLOOKUP($A91,'Bonuses (raw data)'!$A:$A,'Bonuses (raw data)'!C:C)</f>
        <v>0</v>
      </c>
      <c r="M91">
        <f t="shared" si="6"/>
        <v>112566.34</v>
      </c>
      <c r="N91" s="5">
        <f t="shared" si="7"/>
        <v>0</v>
      </c>
      <c r="O91">
        <f>G91/_xlfn.XLOOKUP(D91,'Market_Averages (raw data)'!A:A,'Market_Averages (raw data)'!B:B)</f>
        <v>1.117454245873539</v>
      </c>
      <c r="P91" t="str">
        <f t="shared" si="8"/>
        <v>Above Market</v>
      </c>
      <c r="Q91" s="5">
        <f t="shared" si="9"/>
        <v>0.97399999999999998</v>
      </c>
    </row>
    <row r="92" spans="1:17" x14ac:dyDescent="0.2">
      <c r="A92">
        <v>1090</v>
      </c>
      <c r="B92" t="s">
        <v>100</v>
      </c>
      <c r="C92" t="s">
        <v>1571</v>
      </c>
      <c r="D92" t="s">
        <v>1582</v>
      </c>
      <c r="E92" t="s">
        <v>1614</v>
      </c>
      <c r="F92" t="str">
        <f>_xlfn.XLOOKUP(E92,'States (raw data)'!A:A,'States (raw data)'!B:B)</f>
        <v>Texas</v>
      </c>
      <c r="G92">
        <v>110485.39</v>
      </c>
      <c r="H92" t="str">
        <f>VLOOKUP(A92,'Demographics (raw data)'!A91:C1651,3)</f>
        <v>Female</v>
      </c>
      <c r="I92" t="str">
        <f>_xlfn.XLOOKUP(A92,'Demographics (raw data)'!A:A,'Demographics (raw data)'!B:B)</f>
        <v>Black or African American</v>
      </c>
      <c r="J92" t="b">
        <f>_xlfn.XLOOKUP($A92,'Bonuses (raw data)'!$A:$A,'Bonuses (raw data)'!B:B)</f>
        <v>0</v>
      </c>
      <c r="K92" t="str">
        <f t="shared" si="5"/>
        <v>Not Eligible</v>
      </c>
      <c r="L92">
        <f>_xlfn.XLOOKUP($A92,'Bonuses (raw data)'!$A:$A,'Bonuses (raw data)'!C:C)</f>
        <v>0</v>
      </c>
      <c r="M92">
        <f t="shared" si="6"/>
        <v>110485.39</v>
      </c>
      <c r="N92" s="5">
        <f t="shared" si="7"/>
        <v>0</v>
      </c>
      <c r="O92">
        <f>G92/_xlfn.XLOOKUP(D92,'Market_Averages (raw data)'!A:A,'Market_Averages (raw data)'!B:B)</f>
        <v>1.0967965038438121</v>
      </c>
      <c r="P92" t="str">
        <f t="shared" si="8"/>
        <v>Market Aligned</v>
      </c>
      <c r="Q92" s="5">
        <f t="shared" si="9"/>
        <v>0.96</v>
      </c>
    </row>
    <row r="93" spans="1:17" x14ac:dyDescent="0.2">
      <c r="A93">
        <v>1091</v>
      </c>
      <c r="B93" t="s">
        <v>101</v>
      </c>
      <c r="C93" t="s">
        <v>1571</v>
      </c>
      <c r="D93" t="s">
        <v>1582</v>
      </c>
      <c r="E93" t="s">
        <v>1611</v>
      </c>
      <c r="F93" t="str">
        <f>_xlfn.XLOOKUP(E93,'States (raw data)'!A:A,'States (raw data)'!B:B)</f>
        <v>California</v>
      </c>
      <c r="G93">
        <v>114843.22</v>
      </c>
      <c r="H93" t="str">
        <f>VLOOKUP(A93,'Demographics (raw data)'!A92:C1652,3)</f>
        <v>Male</v>
      </c>
      <c r="I93" t="str">
        <f>_xlfn.XLOOKUP(A93,'Demographics (raw data)'!A:A,'Demographics (raw data)'!B:B)</f>
        <v>White</v>
      </c>
      <c r="J93" t="b">
        <f>_xlfn.XLOOKUP($A93,'Bonuses (raw data)'!$A:$A,'Bonuses (raw data)'!B:B)</f>
        <v>0</v>
      </c>
      <c r="K93" t="str">
        <f t="shared" si="5"/>
        <v>Not Eligible</v>
      </c>
      <c r="L93">
        <f>_xlfn.XLOOKUP($A93,'Bonuses (raw data)'!$A:$A,'Bonuses (raw data)'!C:C)</f>
        <v>0</v>
      </c>
      <c r="M93">
        <f t="shared" si="6"/>
        <v>114843.22</v>
      </c>
      <c r="N93" s="5">
        <f t="shared" si="7"/>
        <v>0</v>
      </c>
      <c r="O93">
        <f>G93/_xlfn.XLOOKUP(D93,'Market_Averages (raw data)'!A:A,'Market_Averages (raw data)'!B:B)</f>
        <v>1.1400569992662901</v>
      </c>
      <c r="P93" t="str">
        <f t="shared" si="8"/>
        <v>Above Market</v>
      </c>
      <c r="Q93" s="5">
        <f t="shared" si="9"/>
        <v>0.98199999999999998</v>
      </c>
    </row>
    <row r="94" spans="1:17" x14ac:dyDescent="0.2">
      <c r="A94">
        <v>1092</v>
      </c>
      <c r="B94" t="s">
        <v>102</v>
      </c>
      <c r="C94" t="s">
        <v>1571</v>
      </c>
      <c r="D94" t="s">
        <v>1582</v>
      </c>
      <c r="E94" t="s">
        <v>1607</v>
      </c>
      <c r="F94" t="str">
        <f>_xlfn.XLOOKUP(E94,'States (raw data)'!A:A,'States (raw data)'!B:B)</f>
        <v>Colorado</v>
      </c>
      <c r="G94">
        <v>106489.73</v>
      </c>
      <c r="H94" t="str">
        <f>VLOOKUP(A94,'Demographics (raw data)'!A93:C1653,3)</f>
        <v>Male</v>
      </c>
      <c r="I94" t="str">
        <f>_xlfn.XLOOKUP(A94,'Demographics (raw data)'!A:A,'Demographics (raw data)'!B:B)</f>
        <v>Hispanic or Latino</v>
      </c>
      <c r="J94" t="b">
        <f>_xlfn.XLOOKUP($A94,'Bonuses (raw data)'!$A:$A,'Bonuses (raw data)'!B:B)</f>
        <v>0</v>
      </c>
      <c r="K94" t="str">
        <f t="shared" si="5"/>
        <v>Not Eligible</v>
      </c>
      <c r="L94">
        <f>_xlfn.XLOOKUP($A94,'Bonuses (raw data)'!$A:$A,'Bonuses (raw data)'!C:C)</f>
        <v>0</v>
      </c>
      <c r="M94">
        <f t="shared" si="6"/>
        <v>106489.73</v>
      </c>
      <c r="N94" s="5">
        <f t="shared" si="7"/>
        <v>0</v>
      </c>
      <c r="O94">
        <f>G94/_xlfn.XLOOKUP(D94,'Market_Averages (raw data)'!A:A,'Market_Averages (raw data)'!B:B)</f>
        <v>1.0571312963575683</v>
      </c>
      <c r="P94" t="str">
        <f t="shared" si="8"/>
        <v>Market Aligned</v>
      </c>
      <c r="Q94" s="5">
        <f t="shared" si="9"/>
        <v>0.93200000000000005</v>
      </c>
    </row>
    <row r="95" spans="1:17" x14ac:dyDescent="0.2">
      <c r="A95">
        <v>1093</v>
      </c>
      <c r="B95" t="s">
        <v>103</v>
      </c>
      <c r="C95" t="s">
        <v>1571</v>
      </c>
      <c r="D95" t="s">
        <v>1582</v>
      </c>
      <c r="E95" t="s">
        <v>1603</v>
      </c>
      <c r="F95" t="str">
        <f>_xlfn.XLOOKUP(E95,'States (raw data)'!A:A,'States (raw data)'!B:B)</f>
        <v>Illinois</v>
      </c>
      <c r="G95">
        <v>108361.69</v>
      </c>
      <c r="H95" t="str">
        <f>VLOOKUP(A95,'Demographics (raw data)'!A94:C1654,3)</f>
        <v>Male</v>
      </c>
      <c r="I95" t="str">
        <f>_xlfn.XLOOKUP(A95,'Demographics (raw data)'!A:A,'Demographics (raw data)'!B:B)</f>
        <v>White</v>
      </c>
      <c r="J95" t="b">
        <f>_xlfn.XLOOKUP($A95,'Bonuses (raw data)'!$A:$A,'Bonuses (raw data)'!B:B)</f>
        <v>0</v>
      </c>
      <c r="K95" t="str">
        <f t="shared" si="5"/>
        <v>Not Eligible</v>
      </c>
      <c r="L95">
        <f>_xlfn.XLOOKUP($A95,'Bonuses (raw data)'!$A:$A,'Bonuses (raw data)'!C:C)</f>
        <v>0</v>
      </c>
      <c r="M95">
        <f t="shared" si="6"/>
        <v>108361.69</v>
      </c>
      <c r="N95" s="5">
        <f t="shared" si="7"/>
        <v>0</v>
      </c>
      <c r="O95">
        <f>G95/_xlfn.XLOOKUP(D95,'Market_Averages (raw data)'!A:A,'Market_Averages (raw data)'!B:B)</f>
        <v>1.0757143794542154</v>
      </c>
      <c r="P95" t="str">
        <f t="shared" si="8"/>
        <v>Market Aligned</v>
      </c>
      <c r="Q95" s="5">
        <f t="shared" si="9"/>
        <v>0.94399999999999995</v>
      </c>
    </row>
    <row r="96" spans="1:17" x14ac:dyDescent="0.2">
      <c r="A96">
        <v>1094</v>
      </c>
      <c r="B96" t="s">
        <v>104</v>
      </c>
      <c r="C96" t="s">
        <v>1571</v>
      </c>
      <c r="D96" t="s">
        <v>1582</v>
      </c>
      <c r="E96" t="s">
        <v>1606</v>
      </c>
      <c r="F96" t="str">
        <f>_xlfn.XLOOKUP(E96,'States (raw data)'!A:A,'States (raw data)'!B:B)</f>
        <v>Washington</v>
      </c>
      <c r="G96">
        <v>108039.46</v>
      </c>
      <c r="H96" t="str">
        <f>VLOOKUP(A96,'Demographics (raw data)'!A95:C1655,3)</f>
        <v>Female</v>
      </c>
      <c r="I96" t="str">
        <f>_xlfn.XLOOKUP(A96,'Demographics (raw data)'!A:A,'Demographics (raw data)'!B:B)</f>
        <v>White</v>
      </c>
      <c r="J96" t="b">
        <f>_xlfn.XLOOKUP($A96,'Bonuses (raw data)'!$A:$A,'Bonuses (raw data)'!B:B)</f>
        <v>0</v>
      </c>
      <c r="K96" t="str">
        <f t="shared" si="5"/>
        <v>Not Eligible</v>
      </c>
      <c r="L96">
        <f>_xlfn.XLOOKUP($A96,'Bonuses (raw data)'!$A:$A,'Bonuses (raw data)'!C:C)</f>
        <v>0</v>
      </c>
      <c r="M96">
        <f t="shared" si="6"/>
        <v>108039.46</v>
      </c>
      <c r="N96" s="5">
        <f t="shared" si="7"/>
        <v>0</v>
      </c>
      <c r="O96">
        <f>G96/_xlfn.XLOOKUP(D96,'Market_Averages (raw data)'!A:A,'Market_Averages (raw data)'!B:B)</f>
        <v>1.0725155788034364</v>
      </c>
      <c r="P96" t="str">
        <f t="shared" si="8"/>
        <v>Market Aligned</v>
      </c>
      <c r="Q96" s="5">
        <f t="shared" si="9"/>
        <v>0.94199999999999995</v>
      </c>
    </row>
    <row r="97" spans="1:17" x14ac:dyDescent="0.2">
      <c r="A97">
        <v>1095</v>
      </c>
      <c r="B97" t="s">
        <v>105</v>
      </c>
      <c r="C97" t="s">
        <v>1571</v>
      </c>
      <c r="D97" t="s">
        <v>1582</v>
      </c>
      <c r="E97" t="s">
        <v>1603</v>
      </c>
      <c r="F97" t="str">
        <f>_xlfn.XLOOKUP(E97,'States (raw data)'!A:A,'States (raw data)'!B:B)</f>
        <v>Illinois</v>
      </c>
      <c r="G97">
        <v>102682.43</v>
      </c>
      <c r="H97" t="str">
        <f>VLOOKUP(A97,'Demographics (raw data)'!A96:C1656,3)</f>
        <v>Female</v>
      </c>
      <c r="I97" t="str">
        <f>_xlfn.XLOOKUP(A97,'Demographics (raw data)'!A:A,'Demographics (raw data)'!B:B)</f>
        <v>White</v>
      </c>
      <c r="J97" t="b">
        <f>_xlfn.XLOOKUP($A97,'Bonuses (raw data)'!$A:$A,'Bonuses (raw data)'!B:B)</f>
        <v>0</v>
      </c>
      <c r="K97" t="str">
        <f t="shared" si="5"/>
        <v>Not Eligible</v>
      </c>
      <c r="L97">
        <f>_xlfn.XLOOKUP($A97,'Bonuses (raw data)'!$A:$A,'Bonuses (raw data)'!C:C)</f>
        <v>0</v>
      </c>
      <c r="M97">
        <f t="shared" si="6"/>
        <v>102682.43</v>
      </c>
      <c r="N97" s="5">
        <f t="shared" si="7"/>
        <v>0</v>
      </c>
      <c r="O97">
        <f>G97/_xlfn.XLOOKUP(D97,'Market_Averages (raw data)'!A:A,'Market_Averages (raw data)'!B:B)</f>
        <v>1.0193359522936649</v>
      </c>
      <c r="P97" t="str">
        <f t="shared" si="8"/>
        <v>Market Aligned</v>
      </c>
      <c r="Q97" s="5">
        <f t="shared" si="9"/>
        <v>0.91900000000000004</v>
      </c>
    </row>
    <row r="98" spans="1:17" x14ac:dyDescent="0.2">
      <c r="A98">
        <v>1096</v>
      </c>
      <c r="B98" t="s">
        <v>106</v>
      </c>
      <c r="C98" t="s">
        <v>1571</v>
      </c>
      <c r="D98" t="s">
        <v>1582</v>
      </c>
      <c r="E98" t="s">
        <v>1603</v>
      </c>
      <c r="F98" t="str">
        <f>_xlfn.XLOOKUP(E98,'States (raw data)'!A:A,'States (raw data)'!B:B)</f>
        <v>Illinois</v>
      </c>
      <c r="G98">
        <v>111480.6</v>
      </c>
      <c r="H98" t="str">
        <f>VLOOKUP(A98,'Demographics (raw data)'!A97:C1657,3)</f>
        <v>Female</v>
      </c>
      <c r="I98" t="str">
        <f>_xlfn.XLOOKUP(A98,'Demographics (raw data)'!A:A,'Demographics (raw data)'!B:B)</f>
        <v>White</v>
      </c>
      <c r="J98" t="b">
        <f>_xlfn.XLOOKUP($A98,'Bonuses (raw data)'!$A:$A,'Bonuses (raw data)'!B:B)</f>
        <v>0</v>
      </c>
      <c r="K98" t="str">
        <f t="shared" si="5"/>
        <v>Not Eligible</v>
      </c>
      <c r="L98">
        <f>_xlfn.XLOOKUP($A98,'Bonuses (raw data)'!$A:$A,'Bonuses (raw data)'!C:C)</f>
        <v>0</v>
      </c>
      <c r="M98">
        <f t="shared" si="6"/>
        <v>111480.6</v>
      </c>
      <c r="N98" s="5">
        <f t="shared" si="7"/>
        <v>0</v>
      </c>
      <c r="O98">
        <f>G98/_xlfn.XLOOKUP(D98,'Market_Averages (raw data)'!A:A,'Market_Averages (raw data)'!B:B)</f>
        <v>1.106676025910851</v>
      </c>
      <c r="P98" t="str">
        <f t="shared" si="8"/>
        <v>Above Market</v>
      </c>
      <c r="Q98" s="5">
        <f t="shared" si="9"/>
        <v>0.96599999999999997</v>
      </c>
    </row>
    <row r="99" spans="1:17" x14ac:dyDescent="0.2">
      <c r="A99">
        <v>1097</v>
      </c>
      <c r="B99" t="s">
        <v>107</v>
      </c>
      <c r="C99" t="s">
        <v>1571</v>
      </c>
      <c r="D99" t="s">
        <v>1582</v>
      </c>
      <c r="E99" t="s">
        <v>1607</v>
      </c>
      <c r="F99" t="str">
        <f>_xlfn.XLOOKUP(E99,'States (raw data)'!A:A,'States (raw data)'!B:B)</f>
        <v>Colorado</v>
      </c>
      <c r="G99">
        <v>111305.28</v>
      </c>
      <c r="H99" t="str">
        <f>VLOOKUP(A99,'Demographics (raw data)'!A98:C1658,3)</f>
        <v>Male</v>
      </c>
      <c r="I99" t="str">
        <f>_xlfn.XLOOKUP(A99,'Demographics (raw data)'!A:A,'Demographics (raw data)'!B:B)</f>
        <v>White</v>
      </c>
      <c r="J99" t="b">
        <f>_xlfn.XLOOKUP($A99,'Bonuses (raw data)'!$A:$A,'Bonuses (raw data)'!B:B)</f>
        <v>1</v>
      </c>
      <c r="K99" t="str">
        <f t="shared" si="5"/>
        <v>Eligible</v>
      </c>
      <c r="L99">
        <f>_xlfn.XLOOKUP($A99,'Bonuses (raw data)'!$A:$A,'Bonuses (raw data)'!C:C)</f>
        <v>19896.72</v>
      </c>
      <c r="M99">
        <f t="shared" si="6"/>
        <v>131202</v>
      </c>
      <c r="N99" s="5">
        <f t="shared" si="7"/>
        <v>0.17875809665094056</v>
      </c>
      <c r="O99">
        <f>G99/_xlfn.XLOOKUP(D99,'Market_Averages (raw data)'!A:A,'Market_Averages (raw data)'!B:B)</f>
        <v>1.1049356115171118</v>
      </c>
      <c r="P99" t="str">
        <f t="shared" si="8"/>
        <v>Above Market</v>
      </c>
      <c r="Q99" s="5">
        <f t="shared" si="9"/>
        <v>0.96599999999999997</v>
      </c>
    </row>
    <row r="100" spans="1:17" x14ac:dyDescent="0.2">
      <c r="A100">
        <v>1098</v>
      </c>
      <c r="B100" t="s">
        <v>108</v>
      </c>
      <c r="C100" t="s">
        <v>1571</v>
      </c>
      <c r="D100" t="s">
        <v>1582</v>
      </c>
      <c r="E100" t="s">
        <v>1614</v>
      </c>
      <c r="F100" t="str">
        <f>_xlfn.XLOOKUP(E100,'States (raw data)'!A:A,'States (raw data)'!B:B)</f>
        <v>Texas</v>
      </c>
      <c r="G100">
        <v>110025.57</v>
      </c>
      <c r="H100" t="str">
        <f>VLOOKUP(A100,'Demographics (raw data)'!A99:C1659,3)</f>
        <v>Male</v>
      </c>
      <c r="I100" t="str">
        <f>_xlfn.XLOOKUP(A100,'Demographics (raw data)'!A:A,'Demographics (raw data)'!B:B)</f>
        <v>Black or African American</v>
      </c>
      <c r="J100" t="b">
        <f>_xlfn.XLOOKUP($A100,'Bonuses (raw data)'!$A:$A,'Bonuses (raw data)'!B:B)</f>
        <v>0</v>
      </c>
      <c r="K100" t="str">
        <f t="shared" si="5"/>
        <v>Not Eligible</v>
      </c>
      <c r="L100">
        <f>_xlfn.XLOOKUP($A100,'Bonuses (raw data)'!$A:$A,'Bonuses (raw data)'!C:C)</f>
        <v>0</v>
      </c>
      <c r="M100">
        <f t="shared" si="6"/>
        <v>110025.57</v>
      </c>
      <c r="N100" s="5">
        <f t="shared" si="7"/>
        <v>0</v>
      </c>
      <c r="O100">
        <f>G100/_xlfn.XLOOKUP(D100,'Market_Averages (raw data)'!A:A,'Market_Averages (raw data)'!B:B)</f>
        <v>1.0922318372539812</v>
      </c>
      <c r="P100" t="str">
        <f t="shared" si="8"/>
        <v>Market Aligned</v>
      </c>
      <c r="Q100" s="5">
        <f t="shared" si="9"/>
        <v>0.95699999999999996</v>
      </c>
    </row>
    <row r="101" spans="1:17" x14ac:dyDescent="0.2">
      <c r="A101">
        <v>1099</v>
      </c>
      <c r="B101" t="s">
        <v>109</v>
      </c>
      <c r="C101" t="s">
        <v>1571</v>
      </c>
      <c r="D101" t="s">
        <v>1582</v>
      </c>
      <c r="E101" t="s">
        <v>1603</v>
      </c>
      <c r="F101" t="str">
        <f>_xlfn.XLOOKUP(E101,'States (raw data)'!A:A,'States (raw data)'!B:B)</f>
        <v>Illinois</v>
      </c>
      <c r="G101">
        <v>108827.06</v>
      </c>
      <c r="H101" t="str">
        <f>VLOOKUP(A101,'Demographics (raw data)'!A100:C1660,3)</f>
        <v>Male</v>
      </c>
      <c r="I101" t="str">
        <f>_xlfn.XLOOKUP(A101,'Demographics (raw data)'!A:A,'Demographics (raw data)'!B:B)</f>
        <v>Hispanic or Latino</v>
      </c>
      <c r="J101" t="b">
        <f>_xlfn.XLOOKUP($A101,'Bonuses (raw data)'!$A:$A,'Bonuses (raw data)'!B:B)</f>
        <v>0</v>
      </c>
      <c r="K101" t="str">
        <f t="shared" si="5"/>
        <v>Not Eligible</v>
      </c>
      <c r="L101">
        <f>_xlfn.XLOOKUP($A101,'Bonuses (raw data)'!$A:$A,'Bonuses (raw data)'!C:C)</f>
        <v>0</v>
      </c>
      <c r="M101">
        <f t="shared" si="6"/>
        <v>108827.06</v>
      </c>
      <c r="N101" s="5">
        <f t="shared" si="7"/>
        <v>0</v>
      </c>
      <c r="O101">
        <f>G101/_xlfn.XLOOKUP(D101,'Market_Averages (raw data)'!A:A,'Market_Averages (raw data)'!B:B)</f>
        <v>1.080334141297784</v>
      </c>
      <c r="P101" t="str">
        <f t="shared" si="8"/>
        <v>Market Aligned</v>
      </c>
      <c r="Q101" s="5">
        <f t="shared" si="9"/>
        <v>0.94799999999999995</v>
      </c>
    </row>
    <row r="102" spans="1:17" x14ac:dyDescent="0.2">
      <c r="A102">
        <v>1100</v>
      </c>
      <c r="B102" t="s">
        <v>110</v>
      </c>
      <c r="C102" t="s">
        <v>1571</v>
      </c>
      <c r="D102" t="s">
        <v>1582</v>
      </c>
      <c r="E102" t="s">
        <v>1606</v>
      </c>
      <c r="F102" t="str">
        <f>_xlfn.XLOOKUP(E102,'States (raw data)'!A:A,'States (raw data)'!B:B)</f>
        <v>Washington</v>
      </c>
      <c r="G102">
        <v>102923.15</v>
      </c>
      <c r="H102" t="str">
        <f>VLOOKUP(A102,'Demographics (raw data)'!A101:C1661,3)</f>
        <v>Non-binary</v>
      </c>
      <c r="I102" t="str">
        <f>_xlfn.XLOOKUP(A102,'Demographics (raw data)'!A:A,'Demographics (raw data)'!B:B)</f>
        <v>White</v>
      </c>
      <c r="J102" t="b">
        <f>_xlfn.XLOOKUP($A102,'Bonuses (raw data)'!$A:$A,'Bonuses (raw data)'!B:B)</f>
        <v>1</v>
      </c>
      <c r="K102" t="str">
        <f t="shared" si="5"/>
        <v>Eligible</v>
      </c>
      <c r="L102">
        <f>_xlfn.XLOOKUP($A102,'Bonuses (raw data)'!$A:$A,'Bonuses (raw data)'!C:C)</f>
        <v>13904.26</v>
      </c>
      <c r="M102">
        <f t="shared" si="6"/>
        <v>116827.40999999999</v>
      </c>
      <c r="N102" s="5">
        <f t="shared" si="7"/>
        <v>0.13509361110692786</v>
      </c>
      <c r="O102">
        <f>G102/_xlfn.XLOOKUP(D102,'Market_Averages (raw data)'!A:A,'Market_Averages (raw data)'!B:B)</f>
        <v>1.0217255972449593</v>
      </c>
      <c r="P102" t="str">
        <f t="shared" si="8"/>
        <v>Market Aligned</v>
      </c>
      <c r="Q102" s="5">
        <f t="shared" si="9"/>
        <v>0.92</v>
      </c>
    </row>
    <row r="103" spans="1:17" x14ac:dyDescent="0.2">
      <c r="A103">
        <v>1101</v>
      </c>
      <c r="B103" t="s">
        <v>111</v>
      </c>
      <c r="C103" t="s">
        <v>1571</v>
      </c>
      <c r="D103" t="s">
        <v>1582</v>
      </c>
      <c r="E103" t="s">
        <v>1606</v>
      </c>
      <c r="F103" t="str">
        <f>_xlfn.XLOOKUP(E103,'States (raw data)'!A:A,'States (raw data)'!B:B)</f>
        <v>Washington</v>
      </c>
      <c r="G103">
        <v>107896.77</v>
      </c>
      <c r="H103" t="str">
        <f>VLOOKUP(A103,'Demographics (raw data)'!A102:C1662,3)</f>
        <v>Female</v>
      </c>
      <c r="I103" t="str">
        <f>_xlfn.XLOOKUP(A103,'Demographics (raw data)'!A:A,'Demographics (raw data)'!B:B)</f>
        <v>Asian</v>
      </c>
      <c r="J103" t="b">
        <f>_xlfn.XLOOKUP($A103,'Bonuses (raw data)'!$A:$A,'Bonuses (raw data)'!B:B)</f>
        <v>0</v>
      </c>
      <c r="K103" t="str">
        <f t="shared" si="5"/>
        <v>Not Eligible</v>
      </c>
      <c r="L103">
        <f>_xlfn.XLOOKUP($A103,'Bonuses (raw data)'!$A:$A,'Bonuses (raw data)'!C:C)</f>
        <v>0</v>
      </c>
      <c r="M103">
        <f t="shared" si="6"/>
        <v>107896.77</v>
      </c>
      <c r="N103" s="5">
        <f t="shared" si="7"/>
        <v>0</v>
      </c>
      <c r="O103">
        <f>G103/_xlfn.XLOOKUP(D103,'Market_Averages (raw data)'!A:A,'Market_Averages (raw data)'!B:B)</f>
        <v>1.0710990847933823</v>
      </c>
      <c r="P103" t="str">
        <f t="shared" si="8"/>
        <v>Market Aligned</v>
      </c>
      <c r="Q103" s="5">
        <f t="shared" si="9"/>
        <v>0.94199999999999995</v>
      </c>
    </row>
    <row r="104" spans="1:17" x14ac:dyDescent="0.2">
      <c r="A104">
        <v>1102</v>
      </c>
      <c r="B104" t="s">
        <v>112</v>
      </c>
      <c r="C104" t="s">
        <v>1571</v>
      </c>
      <c r="D104" t="s">
        <v>1582</v>
      </c>
      <c r="E104" t="s">
        <v>1603</v>
      </c>
      <c r="F104" t="str">
        <f>_xlfn.XLOOKUP(E104,'States (raw data)'!A:A,'States (raw data)'!B:B)</f>
        <v>Illinois</v>
      </c>
      <c r="G104">
        <v>108286.43</v>
      </c>
      <c r="H104" t="str">
        <f>VLOOKUP(A104,'Demographics (raw data)'!A103:C1663,3)</f>
        <v>Female</v>
      </c>
      <c r="I104" t="str">
        <f>_xlfn.XLOOKUP(A104,'Demographics (raw data)'!A:A,'Demographics (raw data)'!B:B)</f>
        <v>White</v>
      </c>
      <c r="J104" t="b">
        <f>_xlfn.XLOOKUP($A104,'Bonuses (raw data)'!$A:$A,'Bonuses (raw data)'!B:B)</f>
        <v>0</v>
      </c>
      <c r="K104" t="str">
        <f t="shared" si="5"/>
        <v>Not Eligible</v>
      </c>
      <c r="L104">
        <f>_xlfn.XLOOKUP($A104,'Bonuses (raw data)'!$A:$A,'Bonuses (raw data)'!C:C)</f>
        <v>0</v>
      </c>
      <c r="M104">
        <f t="shared" si="6"/>
        <v>108286.43</v>
      </c>
      <c r="N104" s="5">
        <f t="shared" si="7"/>
        <v>0</v>
      </c>
      <c r="O104">
        <f>G104/_xlfn.XLOOKUP(D104,'Market_Averages (raw data)'!A:A,'Market_Averages (raw data)'!B:B)</f>
        <v>1.0749672679593898</v>
      </c>
      <c r="P104" t="str">
        <f t="shared" si="8"/>
        <v>Market Aligned</v>
      </c>
      <c r="Q104" s="5">
        <f t="shared" si="9"/>
        <v>0.94399999999999995</v>
      </c>
    </row>
    <row r="105" spans="1:17" x14ac:dyDescent="0.2">
      <c r="A105">
        <v>1103</v>
      </c>
      <c r="B105" t="s">
        <v>113</v>
      </c>
      <c r="C105" t="s">
        <v>1571</v>
      </c>
      <c r="D105" t="s">
        <v>1582</v>
      </c>
      <c r="E105" t="s">
        <v>1607</v>
      </c>
      <c r="F105" t="str">
        <f>_xlfn.XLOOKUP(E105,'States (raw data)'!A:A,'States (raw data)'!B:B)</f>
        <v>Colorado</v>
      </c>
      <c r="G105">
        <v>105988.61</v>
      </c>
      <c r="H105" t="str">
        <f>VLOOKUP(A105,'Demographics (raw data)'!A104:C1664,3)</f>
        <v>Male</v>
      </c>
      <c r="I105" t="str">
        <f>_xlfn.XLOOKUP(A105,'Demographics (raw data)'!A:A,'Demographics (raw data)'!B:B)</f>
        <v>Hispanic or Latino</v>
      </c>
      <c r="J105" t="b">
        <f>_xlfn.XLOOKUP($A105,'Bonuses (raw data)'!$A:$A,'Bonuses (raw data)'!B:B)</f>
        <v>0</v>
      </c>
      <c r="K105" t="str">
        <f t="shared" si="5"/>
        <v>Not Eligible</v>
      </c>
      <c r="L105">
        <f>_xlfn.XLOOKUP($A105,'Bonuses (raw data)'!$A:$A,'Bonuses (raw data)'!C:C)</f>
        <v>0</v>
      </c>
      <c r="M105">
        <f t="shared" si="6"/>
        <v>105988.61</v>
      </c>
      <c r="N105" s="5">
        <f t="shared" si="7"/>
        <v>0</v>
      </c>
      <c r="O105">
        <f>G105/_xlfn.XLOOKUP(D105,'Market_Averages (raw data)'!A:A,'Market_Averages (raw data)'!B:B)</f>
        <v>1.0521566416633485</v>
      </c>
      <c r="P105" t="str">
        <f t="shared" si="8"/>
        <v>Market Aligned</v>
      </c>
      <c r="Q105" s="5">
        <f t="shared" si="9"/>
        <v>0.93100000000000005</v>
      </c>
    </row>
    <row r="106" spans="1:17" x14ac:dyDescent="0.2">
      <c r="A106">
        <v>1104</v>
      </c>
      <c r="B106" t="s">
        <v>114</v>
      </c>
      <c r="C106" t="s">
        <v>1571</v>
      </c>
      <c r="D106" t="s">
        <v>1582</v>
      </c>
      <c r="E106" t="s">
        <v>1603</v>
      </c>
      <c r="F106" t="str">
        <f>_xlfn.XLOOKUP(E106,'States (raw data)'!A:A,'States (raw data)'!B:B)</f>
        <v>Illinois</v>
      </c>
      <c r="G106">
        <v>109193.57</v>
      </c>
      <c r="H106" t="str">
        <f>VLOOKUP(A106,'Demographics (raw data)'!A105:C1665,3)</f>
        <v>Female</v>
      </c>
      <c r="I106" t="str">
        <f>_xlfn.XLOOKUP(A106,'Demographics (raw data)'!A:A,'Demographics (raw data)'!B:B)</f>
        <v>Asian</v>
      </c>
      <c r="J106" t="b">
        <f>_xlfn.XLOOKUP($A106,'Bonuses (raw data)'!$A:$A,'Bonuses (raw data)'!B:B)</f>
        <v>1</v>
      </c>
      <c r="K106" t="str">
        <f t="shared" si="5"/>
        <v>Eligible</v>
      </c>
      <c r="L106">
        <f>_xlfn.XLOOKUP($A106,'Bonuses (raw data)'!$A:$A,'Bonuses (raw data)'!C:C)</f>
        <v>2407.42</v>
      </c>
      <c r="M106">
        <f t="shared" si="6"/>
        <v>111600.99</v>
      </c>
      <c r="N106" s="5">
        <f t="shared" si="7"/>
        <v>2.2047268900540571E-2</v>
      </c>
      <c r="O106">
        <f>G106/_xlfn.XLOOKUP(D106,'Market_Averages (raw data)'!A:A,'Market_Averages (raw data)'!B:B)</f>
        <v>1.0839725127297335</v>
      </c>
      <c r="P106" t="str">
        <f t="shared" si="8"/>
        <v>Market Aligned</v>
      </c>
      <c r="Q106" s="5">
        <f t="shared" si="9"/>
        <v>0.95199999999999996</v>
      </c>
    </row>
    <row r="107" spans="1:17" x14ac:dyDescent="0.2">
      <c r="A107">
        <v>1105</v>
      </c>
      <c r="B107" t="s">
        <v>115</v>
      </c>
      <c r="C107" t="s">
        <v>1571</v>
      </c>
      <c r="D107" t="s">
        <v>1582</v>
      </c>
      <c r="E107" t="s">
        <v>1609</v>
      </c>
      <c r="F107" t="str">
        <f>_xlfn.XLOOKUP(E107,'States (raw data)'!A:A,'States (raw data)'!B:B)</f>
        <v>California</v>
      </c>
      <c r="G107">
        <v>112020.25</v>
      </c>
      <c r="H107" t="str">
        <f>VLOOKUP(A107,'Demographics (raw data)'!A106:C1666,3)</f>
        <v>Female</v>
      </c>
      <c r="I107" t="str">
        <f>_xlfn.XLOOKUP(A107,'Demographics (raw data)'!A:A,'Demographics (raw data)'!B:B)</f>
        <v>White</v>
      </c>
      <c r="J107" t="b">
        <f>_xlfn.XLOOKUP($A107,'Bonuses (raw data)'!$A:$A,'Bonuses (raw data)'!B:B)</f>
        <v>0</v>
      </c>
      <c r="K107" t="str">
        <f t="shared" si="5"/>
        <v>Not Eligible</v>
      </c>
      <c r="L107">
        <f>_xlfn.XLOOKUP($A107,'Bonuses (raw data)'!$A:$A,'Bonuses (raw data)'!C:C)</f>
        <v>0</v>
      </c>
      <c r="M107">
        <f t="shared" si="6"/>
        <v>112020.25</v>
      </c>
      <c r="N107" s="5">
        <f t="shared" si="7"/>
        <v>0</v>
      </c>
      <c r="O107">
        <f>G107/_xlfn.XLOOKUP(D107,'Market_Averages (raw data)'!A:A,'Market_Averages (raw data)'!B:B)</f>
        <v>1.1120331707179547</v>
      </c>
      <c r="P107" t="str">
        <f t="shared" si="8"/>
        <v>Above Market</v>
      </c>
      <c r="Q107" s="5">
        <f t="shared" si="9"/>
        <v>0.97299999999999998</v>
      </c>
    </row>
    <row r="108" spans="1:17" x14ac:dyDescent="0.2">
      <c r="A108">
        <v>1106</v>
      </c>
      <c r="B108" t="s">
        <v>116</v>
      </c>
      <c r="C108" t="s">
        <v>1571</v>
      </c>
      <c r="D108" t="s">
        <v>1582</v>
      </c>
      <c r="E108" t="s">
        <v>1603</v>
      </c>
      <c r="F108" t="str">
        <f>_xlfn.XLOOKUP(E108,'States (raw data)'!A:A,'States (raw data)'!B:B)</f>
        <v>Illinois</v>
      </c>
      <c r="G108">
        <v>119430.93</v>
      </c>
      <c r="H108" t="str">
        <f>VLOOKUP(A108,'Demographics (raw data)'!A107:C1667,3)</f>
        <v>Male</v>
      </c>
      <c r="I108" t="str">
        <f>_xlfn.XLOOKUP(A108,'Demographics (raw data)'!A:A,'Demographics (raw data)'!B:B)</f>
        <v>Black or African American</v>
      </c>
      <c r="J108" t="b">
        <f>_xlfn.XLOOKUP($A108,'Bonuses (raw data)'!$A:$A,'Bonuses (raw data)'!B:B)</f>
        <v>0</v>
      </c>
      <c r="K108" t="str">
        <f t="shared" si="5"/>
        <v>Not Eligible</v>
      </c>
      <c r="L108">
        <f>_xlfn.XLOOKUP($A108,'Bonuses (raw data)'!$A:$A,'Bonuses (raw data)'!C:C)</f>
        <v>0</v>
      </c>
      <c r="M108">
        <f t="shared" si="6"/>
        <v>119430.93</v>
      </c>
      <c r="N108" s="5">
        <f t="shared" si="7"/>
        <v>0</v>
      </c>
      <c r="O108">
        <f>G108/_xlfn.XLOOKUP(D108,'Market_Averages (raw data)'!A:A,'Market_Averages (raw data)'!B:B)</f>
        <v>1.185599530171501</v>
      </c>
      <c r="P108" t="str">
        <f t="shared" si="8"/>
        <v>Above Market</v>
      </c>
      <c r="Q108" s="5">
        <f t="shared" si="9"/>
        <v>0.99099999999999999</v>
      </c>
    </row>
    <row r="109" spans="1:17" x14ac:dyDescent="0.2">
      <c r="A109">
        <v>1107</v>
      </c>
      <c r="B109" t="s">
        <v>117</v>
      </c>
      <c r="C109" t="s">
        <v>1571</v>
      </c>
      <c r="D109" t="s">
        <v>1582</v>
      </c>
      <c r="E109" t="s">
        <v>1603</v>
      </c>
      <c r="F109" t="str">
        <f>_xlfn.XLOOKUP(E109,'States (raw data)'!A:A,'States (raw data)'!B:B)</f>
        <v>Illinois</v>
      </c>
      <c r="G109">
        <v>110872.89</v>
      </c>
      <c r="H109" t="str">
        <f>VLOOKUP(A109,'Demographics (raw data)'!A108:C1668,3)</f>
        <v>Female</v>
      </c>
      <c r="I109" t="str">
        <f>_xlfn.XLOOKUP(A109,'Demographics (raw data)'!A:A,'Demographics (raw data)'!B:B)</f>
        <v>White</v>
      </c>
      <c r="J109" t="b">
        <f>_xlfn.XLOOKUP($A109,'Bonuses (raw data)'!$A:$A,'Bonuses (raw data)'!B:B)</f>
        <v>1</v>
      </c>
      <c r="K109" t="str">
        <f t="shared" si="5"/>
        <v>Eligible</v>
      </c>
      <c r="L109">
        <f>_xlfn.XLOOKUP($A109,'Bonuses (raw data)'!$A:$A,'Bonuses (raw data)'!C:C)</f>
        <v>19863.810000000001</v>
      </c>
      <c r="M109">
        <f t="shared" si="6"/>
        <v>130736.7</v>
      </c>
      <c r="N109" s="5">
        <f t="shared" si="7"/>
        <v>0.17915840382621939</v>
      </c>
      <c r="O109">
        <f>G109/_xlfn.XLOOKUP(D109,'Market_Averages (raw data)'!A:A,'Market_Averages (raw data)'!B:B)</f>
        <v>1.1006432445326895</v>
      </c>
      <c r="P109" t="str">
        <f t="shared" si="8"/>
        <v>Above Market</v>
      </c>
      <c r="Q109" s="5">
        <f t="shared" si="9"/>
        <v>0.96199999999999997</v>
      </c>
    </row>
    <row r="110" spans="1:17" x14ac:dyDescent="0.2">
      <c r="A110">
        <v>1108</v>
      </c>
      <c r="B110" t="s">
        <v>118</v>
      </c>
      <c r="C110" t="s">
        <v>1571</v>
      </c>
      <c r="D110" t="s">
        <v>1582</v>
      </c>
      <c r="E110" t="s">
        <v>1603</v>
      </c>
      <c r="F110" t="str">
        <f>_xlfn.XLOOKUP(E110,'States (raw data)'!A:A,'States (raw data)'!B:B)</f>
        <v>Illinois</v>
      </c>
      <c r="G110">
        <v>111287.75</v>
      </c>
      <c r="H110" t="str">
        <f>VLOOKUP(A110,'Demographics (raw data)'!A109:C1669,3)</f>
        <v>Female</v>
      </c>
      <c r="I110" t="str">
        <f>_xlfn.XLOOKUP(A110,'Demographics (raw data)'!A:A,'Demographics (raw data)'!B:B)</f>
        <v>White</v>
      </c>
      <c r="J110" t="b">
        <f>_xlfn.XLOOKUP($A110,'Bonuses (raw data)'!$A:$A,'Bonuses (raw data)'!B:B)</f>
        <v>0</v>
      </c>
      <c r="K110" t="str">
        <f t="shared" si="5"/>
        <v>Not Eligible</v>
      </c>
      <c r="L110">
        <f>_xlfn.XLOOKUP($A110,'Bonuses (raw data)'!$A:$A,'Bonuses (raw data)'!C:C)</f>
        <v>0</v>
      </c>
      <c r="M110">
        <f t="shared" si="6"/>
        <v>111287.75</v>
      </c>
      <c r="N110" s="5">
        <f t="shared" si="7"/>
        <v>0</v>
      </c>
      <c r="O110">
        <f>G110/_xlfn.XLOOKUP(D110,'Market_Averages (raw data)'!A:A,'Market_Averages (raw data)'!B:B)</f>
        <v>1.1047615899318834</v>
      </c>
      <c r="P110" t="str">
        <f t="shared" si="8"/>
        <v>Above Market</v>
      </c>
      <c r="Q110" s="5">
        <f t="shared" si="9"/>
        <v>0.96499999999999997</v>
      </c>
    </row>
    <row r="111" spans="1:17" x14ac:dyDescent="0.2">
      <c r="A111">
        <v>1109</v>
      </c>
      <c r="B111" t="s">
        <v>119</v>
      </c>
      <c r="C111" t="s">
        <v>1571</v>
      </c>
      <c r="D111" t="s">
        <v>1582</v>
      </c>
      <c r="E111" t="s">
        <v>1603</v>
      </c>
      <c r="F111" t="str">
        <f>_xlfn.XLOOKUP(E111,'States (raw data)'!A:A,'States (raw data)'!B:B)</f>
        <v>Illinois</v>
      </c>
      <c r="G111">
        <v>109627.77</v>
      </c>
      <c r="H111" t="str">
        <f>VLOOKUP(A111,'Demographics (raw data)'!A110:C1670,3)</f>
        <v>Female</v>
      </c>
      <c r="I111" t="str">
        <f>_xlfn.XLOOKUP(A111,'Demographics (raw data)'!A:A,'Demographics (raw data)'!B:B)</f>
        <v>Asian</v>
      </c>
      <c r="J111" t="b">
        <f>_xlfn.XLOOKUP($A111,'Bonuses (raw data)'!$A:$A,'Bonuses (raw data)'!B:B)</f>
        <v>0</v>
      </c>
      <c r="K111" t="str">
        <f t="shared" si="5"/>
        <v>Not Eligible</v>
      </c>
      <c r="L111">
        <f>_xlfn.XLOOKUP($A111,'Bonuses (raw data)'!$A:$A,'Bonuses (raw data)'!C:C)</f>
        <v>0</v>
      </c>
      <c r="M111">
        <f t="shared" si="6"/>
        <v>109627.77</v>
      </c>
      <c r="N111" s="5">
        <f t="shared" si="7"/>
        <v>0</v>
      </c>
      <c r="O111">
        <f>G111/_xlfn.XLOOKUP(D111,'Market_Averages (raw data)'!A:A,'Market_Averages (raw data)'!B:B)</f>
        <v>1.0882828477158253</v>
      </c>
      <c r="P111" t="str">
        <f t="shared" si="8"/>
        <v>Market Aligned</v>
      </c>
      <c r="Q111" s="5">
        <f t="shared" si="9"/>
        <v>0.95299999999999996</v>
      </c>
    </row>
    <row r="112" spans="1:17" x14ac:dyDescent="0.2">
      <c r="A112">
        <v>1110</v>
      </c>
      <c r="B112" t="s">
        <v>120</v>
      </c>
      <c r="C112" t="s">
        <v>1571</v>
      </c>
      <c r="D112" t="s">
        <v>1582</v>
      </c>
      <c r="E112" t="s">
        <v>1603</v>
      </c>
      <c r="F112" t="str">
        <f>_xlfn.XLOOKUP(E112,'States (raw data)'!A:A,'States (raw data)'!B:B)</f>
        <v>Illinois</v>
      </c>
      <c r="G112">
        <v>100406.14</v>
      </c>
      <c r="H112" t="str">
        <f>VLOOKUP(A112,'Demographics (raw data)'!A111:C1671,3)</f>
        <v>Female</v>
      </c>
      <c r="I112" t="str">
        <f>_xlfn.XLOOKUP(A112,'Demographics (raw data)'!A:A,'Demographics (raw data)'!B:B)</f>
        <v>White</v>
      </c>
      <c r="J112" t="b">
        <f>_xlfn.XLOOKUP($A112,'Bonuses (raw data)'!$A:$A,'Bonuses (raw data)'!B:B)</f>
        <v>1</v>
      </c>
      <c r="K112" t="str">
        <f t="shared" si="5"/>
        <v>Eligible</v>
      </c>
      <c r="L112">
        <f>_xlfn.XLOOKUP($A112,'Bonuses (raw data)'!$A:$A,'Bonuses (raw data)'!C:C)</f>
        <v>8749.99</v>
      </c>
      <c r="M112">
        <f t="shared" si="6"/>
        <v>109156.13</v>
      </c>
      <c r="N112" s="5">
        <f t="shared" si="7"/>
        <v>8.7145965376221018E-2</v>
      </c>
      <c r="O112">
        <f>G112/_xlfn.XLOOKUP(D112,'Market_Averages (raw data)'!A:A,'Market_Averages (raw data)'!B:B)</f>
        <v>0.99673905587383405</v>
      </c>
      <c r="P112" t="str">
        <f t="shared" si="8"/>
        <v>Market Aligned</v>
      </c>
      <c r="Q112" s="5">
        <f t="shared" si="9"/>
        <v>0.91</v>
      </c>
    </row>
    <row r="113" spans="1:17" x14ac:dyDescent="0.2">
      <c r="A113">
        <v>1111</v>
      </c>
      <c r="B113" t="s">
        <v>121</v>
      </c>
      <c r="C113" t="s">
        <v>1571</v>
      </c>
      <c r="D113" t="s">
        <v>1582</v>
      </c>
      <c r="E113" t="s">
        <v>1607</v>
      </c>
      <c r="F113" t="str">
        <f>_xlfn.XLOOKUP(E113,'States (raw data)'!A:A,'States (raw data)'!B:B)</f>
        <v>Colorado</v>
      </c>
      <c r="G113">
        <v>109867.43</v>
      </c>
      <c r="H113" t="str">
        <f>VLOOKUP(A113,'Demographics (raw data)'!A112:C1672,3)</f>
        <v>Male</v>
      </c>
      <c r="I113" t="str">
        <f>_xlfn.XLOOKUP(A113,'Demographics (raw data)'!A:A,'Demographics (raw data)'!B:B)</f>
        <v>White</v>
      </c>
      <c r="J113" t="b">
        <f>_xlfn.XLOOKUP($A113,'Bonuses (raw data)'!$A:$A,'Bonuses (raw data)'!B:B)</f>
        <v>0</v>
      </c>
      <c r="K113" t="str">
        <f t="shared" si="5"/>
        <v>Not Eligible</v>
      </c>
      <c r="L113">
        <f>_xlfn.XLOOKUP($A113,'Bonuses (raw data)'!$A:$A,'Bonuses (raw data)'!C:C)</f>
        <v>0</v>
      </c>
      <c r="M113">
        <f t="shared" si="6"/>
        <v>109867.43</v>
      </c>
      <c r="N113" s="5">
        <f t="shared" si="7"/>
        <v>0</v>
      </c>
      <c r="O113">
        <f>G113/_xlfn.XLOOKUP(D113,'Market_Averages (raw data)'!A:A,'Market_Averages (raw data)'!B:B)</f>
        <v>1.0906619699700093</v>
      </c>
      <c r="P113" t="str">
        <f t="shared" si="8"/>
        <v>Market Aligned</v>
      </c>
      <c r="Q113" s="5">
        <f t="shared" si="9"/>
        <v>0.95599999999999996</v>
      </c>
    </row>
    <row r="114" spans="1:17" x14ac:dyDescent="0.2">
      <c r="A114">
        <v>1112</v>
      </c>
      <c r="B114" t="s">
        <v>122</v>
      </c>
      <c r="C114" t="s">
        <v>1571</v>
      </c>
      <c r="D114" t="s">
        <v>1582</v>
      </c>
      <c r="E114" t="s">
        <v>1603</v>
      </c>
      <c r="F114" t="str">
        <f>_xlfn.XLOOKUP(E114,'States (raw data)'!A:A,'States (raw data)'!B:B)</f>
        <v>Illinois</v>
      </c>
      <c r="G114">
        <v>110301.15</v>
      </c>
      <c r="H114" t="str">
        <f>VLOOKUP(A114,'Demographics (raw data)'!A113:C1673,3)</f>
        <v>Male</v>
      </c>
      <c r="I114" t="str">
        <f>_xlfn.XLOOKUP(A114,'Demographics (raw data)'!A:A,'Demographics (raw data)'!B:B)</f>
        <v>White</v>
      </c>
      <c r="J114" t="b">
        <f>_xlfn.XLOOKUP($A114,'Bonuses (raw data)'!$A:$A,'Bonuses (raw data)'!B:B)</f>
        <v>0</v>
      </c>
      <c r="K114" t="str">
        <f t="shared" si="5"/>
        <v>Not Eligible</v>
      </c>
      <c r="L114">
        <f>_xlfn.XLOOKUP($A114,'Bonuses (raw data)'!$A:$A,'Bonuses (raw data)'!C:C)</f>
        <v>0</v>
      </c>
      <c r="M114">
        <f t="shared" si="6"/>
        <v>110301.15</v>
      </c>
      <c r="N114" s="5">
        <f t="shared" si="7"/>
        <v>0</v>
      </c>
      <c r="O114">
        <f>G114/_xlfn.XLOOKUP(D114,'Market_Averages (raw data)'!A:A,'Market_Averages (raw data)'!B:B)</f>
        <v>1.0949675399611831</v>
      </c>
      <c r="P114" t="str">
        <f t="shared" si="8"/>
        <v>Market Aligned</v>
      </c>
      <c r="Q114" s="5">
        <f t="shared" si="9"/>
        <v>0.95799999999999996</v>
      </c>
    </row>
    <row r="115" spans="1:17" x14ac:dyDescent="0.2">
      <c r="A115">
        <v>1113</v>
      </c>
      <c r="B115" t="s">
        <v>123</v>
      </c>
      <c r="C115" t="s">
        <v>1571</v>
      </c>
      <c r="D115" t="s">
        <v>1582</v>
      </c>
      <c r="E115" t="s">
        <v>1603</v>
      </c>
      <c r="F115" t="str">
        <f>_xlfn.XLOOKUP(E115,'States (raw data)'!A:A,'States (raw data)'!B:B)</f>
        <v>Illinois</v>
      </c>
      <c r="G115">
        <v>122316.21</v>
      </c>
      <c r="H115" t="str">
        <f>VLOOKUP(A115,'Demographics (raw data)'!A114:C1674,3)</f>
        <v>Non-binary</v>
      </c>
      <c r="I115" t="str">
        <f>_xlfn.XLOOKUP(A115,'Demographics (raw data)'!A:A,'Demographics (raw data)'!B:B)</f>
        <v>Asian</v>
      </c>
      <c r="J115" t="b">
        <f>_xlfn.XLOOKUP($A115,'Bonuses (raw data)'!$A:$A,'Bonuses (raw data)'!B:B)</f>
        <v>1</v>
      </c>
      <c r="K115" t="str">
        <f t="shared" si="5"/>
        <v>Eligible</v>
      </c>
      <c r="L115">
        <f>_xlfn.XLOOKUP($A115,'Bonuses (raw data)'!$A:$A,'Bonuses (raw data)'!C:C)</f>
        <v>6460.65</v>
      </c>
      <c r="M115">
        <f t="shared" si="6"/>
        <v>128776.86</v>
      </c>
      <c r="N115" s="5">
        <f t="shared" si="7"/>
        <v>5.2819246116275177E-2</v>
      </c>
      <c r="O115">
        <f>G115/_xlfn.XLOOKUP(D115,'Market_Averages (raw data)'!A:A,'Market_Averages (raw data)'!B:B)</f>
        <v>1.214241914622608</v>
      </c>
      <c r="P115" t="str">
        <f t="shared" si="8"/>
        <v>Above Market</v>
      </c>
      <c r="Q115" s="5">
        <f t="shared" si="9"/>
        <v>0.99199999999999999</v>
      </c>
    </row>
    <row r="116" spans="1:17" x14ac:dyDescent="0.2">
      <c r="A116">
        <v>1114</v>
      </c>
      <c r="B116" t="s">
        <v>124</v>
      </c>
      <c r="C116" t="s">
        <v>1571</v>
      </c>
      <c r="D116" t="s">
        <v>1582</v>
      </c>
      <c r="E116" t="s">
        <v>1611</v>
      </c>
      <c r="F116" t="str">
        <f>_xlfn.XLOOKUP(E116,'States (raw data)'!A:A,'States (raw data)'!B:B)</f>
        <v>California</v>
      </c>
      <c r="G116">
        <v>109038.2</v>
      </c>
      <c r="H116" t="str">
        <f>VLOOKUP(A116,'Demographics (raw data)'!A115:C1675,3)</f>
        <v>Male</v>
      </c>
      <c r="I116" t="str">
        <f>_xlfn.XLOOKUP(A116,'Demographics (raw data)'!A:A,'Demographics (raw data)'!B:B)</f>
        <v>White</v>
      </c>
      <c r="J116" t="b">
        <f>_xlfn.XLOOKUP($A116,'Bonuses (raw data)'!$A:$A,'Bonuses (raw data)'!B:B)</f>
        <v>1</v>
      </c>
      <c r="K116" t="str">
        <f t="shared" si="5"/>
        <v>Eligible</v>
      </c>
      <c r="L116">
        <f>_xlfn.XLOOKUP($A116,'Bonuses (raw data)'!$A:$A,'Bonuses (raw data)'!C:C)</f>
        <v>11599.7</v>
      </c>
      <c r="M116">
        <f t="shared" si="6"/>
        <v>120637.9</v>
      </c>
      <c r="N116" s="5">
        <f t="shared" si="7"/>
        <v>0.10638198356172425</v>
      </c>
      <c r="O116">
        <f>G116/_xlfn.XLOOKUP(D116,'Market_Averages (raw data)'!A:A,'Market_Averages (raw data)'!B:B)</f>
        <v>1.0824301434372667</v>
      </c>
      <c r="P116" t="str">
        <f t="shared" si="8"/>
        <v>Market Aligned</v>
      </c>
      <c r="Q116" s="5">
        <f t="shared" si="9"/>
        <v>0.95099999999999996</v>
      </c>
    </row>
    <row r="117" spans="1:17" x14ac:dyDescent="0.2">
      <c r="A117">
        <v>1115</v>
      </c>
      <c r="B117" t="s">
        <v>125</v>
      </c>
      <c r="C117" t="s">
        <v>1571</v>
      </c>
      <c r="D117" t="s">
        <v>1582</v>
      </c>
      <c r="E117" t="s">
        <v>1603</v>
      </c>
      <c r="F117" t="str">
        <f>_xlfn.XLOOKUP(E117,'States (raw data)'!A:A,'States (raw data)'!B:B)</f>
        <v>Illinois</v>
      </c>
      <c r="G117">
        <v>111507.74</v>
      </c>
      <c r="H117" t="str">
        <f>VLOOKUP(A117,'Demographics (raw data)'!A116:C1676,3)</f>
        <v>Female</v>
      </c>
      <c r="I117" t="str">
        <f>_xlfn.XLOOKUP(A117,'Demographics (raw data)'!A:A,'Demographics (raw data)'!B:B)</f>
        <v>White</v>
      </c>
      <c r="J117" t="b">
        <f>_xlfn.XLOOKUP($A117,'Bonuses (raw data)'!$A:$A,'Bonuses (raw data)'!B:B)</f>
        <v>1</v>
      </c>
      <c r="K117" t="str">
        <f t="shared" si="5"/>
        <v>Eligible</v>
      </c>
      <c r="L117">
        <f>_xlfn.XLOOKUP($A117,'Bonuses (raw data)'!$A:$A,'Bonuses (raw data)'!C:C)</f>
        <v>6781.84</v>
      </c>
      <c r="M117">
        <f t="shared" si="6"/>
        <v>118289.58</v>
      </c>
      <c r="N117" s="5">
        <f t="shared" si="7"/>
        <v>6.0819455223466996E-2</v>
      </c>
      <c r="O117">
        <f>G117/_xlfn.XLOOKUP(D117,'Market_Averages (raw data)'!A:A,'Market_Averages (raw data)'!B:B)</f>
        <v>1.1069454466651638</v>
      </c>
      <c r="P117" t="str">
        <f t="shared" si="8"/>
        <v>Above Market</v>
      </c>
      <c r="Q117" s="5">
        <f t="shared" si="9"/>
        <v>0.96699999999999997</v>
      </c>
    </row>
    <row r="118" spans="1:17" x14ac:dyDescent="0.2">
      <c r="A118">
        <v>1116</v>
      </c>
      <c r="B118" t="s">
        <v>126</v>
      </c>
      <c r="C118" t="s">
        <v>1571</v>
      </c>
      <c r="D118" t="s">
        <v>1582</v>
      </c>
      <c r="E118" t="s">
        <v>1603</v>
      </c>
      <c r="F118" t="str">
        <f>_xlfn.XLOOKUP(E118,'States (raw data)'!A:A,'States (raw data)'!B:B)</f>
        <v>Illinois</v>
      </c>
      <c r="G118">
        <v>109826.44</v>
      </c>
      <c r="H118" t="str">
        <f>VLOOKUP(A118,'Demographics (raw data)'!A117:C1677,3)</f>
        <v>Female</v>
      </c>
      <c r="I118" t="str">
        <f>_xlfn.XLOOKUP(A118,'Demographics (raw data)'!A:A,'Demographics (raw data)'!B:B)</f>
        <v>Black or African American</v>
      </c>
      <c r="J118" t="b">
        <f>_xlfn.XLOOKUP($A118,'Bonuses (raw data)'!$A:$A,'Bonuses (raw data)'!B:B)</f>
        <v>1</v>
      </c>
      <c r="K118" t="str">
        <f t="shared" si="5"/>
        <v>Eligible</v>
      </c>
      <c r="L118">
        <f>_xlfn.XLOOKUP($A118,'Bonuses (raw data)'!$A:$A,'Bonuses (raw data)'!C:C)</f>
        <v>2642.69</v>
      </c>
      <c r="M118">
        <f t="shared" si="6"/>
        <v>112469.13</v>
      </c>
      <c r="N118" s="5">
        <f t="shared" si="7"/>
        <v>2.4062420670286681E-2</v>
      </c>
      <c r="O118">
        <f>G118/_xlfn.XLOOKUP(D118,'Market_Averages (raw data)'!A:A,'Market_Averages (raw data)'!B:B)</f>
        <v>1.0902550592581717</v>
      </c>
      <c r="P118" t="str">
        <f t="shared" si="8"/>
        <v>Market Aligned</v>
      </c>
      <c r="Q118" s="5">
        <f t="shared" si="9"/>
        <v>0.95499999999999996</v>
      </c>
    </row>
    <row r="119" spans="1:17" x14ac:dyDescent="0.2">
      <c r="A119">
        <v>1117</v>
      </c>
      <c r="B119" t="s">
        <v>127</v>
      </c>
      <c r="C119" t="s">
        <v>1571</v>
      </c>
      <c r="D119" t="s">
        <v>1582</v>
      </c>
      <c r="E119" t="s">
        <v>1606</v>
      </c>
      <c r="F119" t="str">
        <f>_xlfn.XLOOKUP(E119,'States (raw data)'!A:A,'States (raw data)'!B:B)</f>
        <v>Washington</v>
      </c>
      <c r="G119">
        <v>104156.61</v>
      </c>
      <c r="H119" t="str">
        <f>VLOOKUP(A119,'Demographics (raw data)'!A118:C1678,3)</f>
        <v>Female</v>
      </c>
      <c r="I119" t="str">
        <f>_xlfn.XLOOKUP(A119,'Demographics (raw data)'!A:A,'Demographics (raw data)'!B:B)</f>
        <v>Asian</v>
      </c>
      <c r="J119" t="b">
        <f>_xlfn.XLOOKUP($A119,'Bonuses (raw data)'!$A:$A,'Bonuses (raw data)'!B:B)</f>
        <v>0</v>
      </c>
      <c r="K119" t="str">
        <f t="shared" si="5"/>
        <v>Not Eligible</v>
      </c>
      <c r="L119">
        <f>_xlfn.XLOOKUP($A119,'Bonuses (raw data)'!$A:$A,'Bonuses (raw data)'!C:C)</f>
        <v>0</v>
      </c>
      <c r="M119">
        <f t="shared" si="6"/>
        <v>104156.61</v>
      </c>
      <c r="N119" s="5">
        <f t="shared" si="7"/>
        <v>0</v>
      </c>
      <c r="O119">
        <f>G119/_xlfn.XLOOKUP(D119,'Market_Averages (raw data)'!A:A,'Market_Averages (raw data)'!B:B)</f>
        <v>1.0339702443936112</v>
      </c>
      <c r="P119" t="str">
        <f t="shared" si="8"/>
        <v>Market Aligned</v>
      </c>
      <c r="Q119" s="5">
        <f t="shared" si="9"/>
        <v>0.92500000000000004</v>
      </c>
    </row>
    <row r="120" spans="1:17" x14ac:dyDescent="0.2">
      <c r="A120">
        <v>1118</v>
      </c>
      <c r="B120" t="s">
        <v>128</v>
      </c>
      <c r="C120" t="s">
        <v>1571</v>
      </c>
      <c r="D120" t="s">
        <v>1582</v>
      </c>
      <c r="E120" t="s">
        <v>1606</v>
      </c>
      <c r="F120" t="str">
        <f>_xlfn.XLOOKUP(E120,'States (raw data)'!A:A,'States (raw data)'!B:B)</f>
        <v>Washington</v>
      </c>
      <c r="G120">
        <v>115714.11</v>
      </c>
      <c r="H120" t="str">
        <f>VLOOKUP(A120,'Demographics (raw data)'!A119:C1679,3)</f>
        <v>Non-binary</v>
      </c>
      <c r="I120" t="str">
        <f>_xlfn.XLOOKUP(A120,'Demographics (raw data)'!A:A,'Demographics (raw data)'!B:B)</f>
        <v>White</v>
      </c>
      <c r="J120" t="b">
        <f>_xlfn.XLOOKUP($A120,'Bonuses (raw data)'!$A:$A,'Bonuses (raw data)'!B:B)</f>
        <v>0</v>
      </c>
      <c r="K120" t="str">
        <f t="shared" si="5"/>
        <v>Not Eligible</v>
      </c>
      <c r="L120">
        <f>_xlfn.XLOOKUP($A120,'Bonuses (raw data)'!$A:$A,'Bonuses (raw data)'!C:C)</f>
        <v>0</v>
      </c>
      <c r="M120">
        <f t="shared" si="6"/>
        <v>115714.11</v>
      </c>
      <c r="N120" s="5">
        <f t="shared" si="7"/>
        <v>0</v>
      </c>
      <c r="O120">
        <f>G120/_xlfn.XLOOKUP(D120,'Market_Averages (raw data)'!A:A,'Market_Averages (raw data)'!B:B)</f>
        <v>1.1487023876496096</v>
      </c>
      <c r="P120" t="str">
        <f t="shared" si="8"/>
        <v>Above Market</v>
      </c>
      <c r="Q120" s="5">
        <f t="shared" si="9"/>
        <v>0.98499999999999999</v>
      </c>
    </row>
    <row r="121" spans="1:17" x14ac:dyDescent="0.2">
      <c r="A121">
        <v>1119</v>
      </c>
      <c r="B121" t="s">
        <v>129</v>
      </c>
      <c r="C121" t="s">
        <v>1571</v>
      </c>
      <c r="D121" t="s">
        <v>1582</v>
      </c>
      <c r="E121" t="s">
        <v>1603</v>
      </c>
      <c r="F121" t="str">
        <f>_xlfn.XLOOKUP(E121,'States (raw data)'!A:A,'States (raw data)'!B:B)</f>
        <v>Illinois</v>
      </c>
      <c r="G121">
        <v>113759.67</v>
      </c>
      <c r="H121" t="str">
        <f>VLOOKUP(A121,'Demographics (raw data)'!A120:C1680,3)</f>
        <v>Male</v>
      </c>
      <c r="I121" t="str">
        <f>_xlfn.XLOOKUP(A121,'Demographics (raw data)'!A:A,'Demographics (raw data)'!B:B)</f>
        <v>White</v>
      </c>
      <c r="J121" t="b">
        <f>_xlfn.XLOOKUP($A121,'Bonuses (raw data)'!$A:$A,'Bonuses (raw data)'!B:B)</f>
        <v>1</v>
      </c>
      <c r="K121" t="str">
        <f t="shared" si="5"/>
        <v>Eligible</v>
      </c>
      <c r="L121">
        <f>_xlfn.XLOOKUP($A121,'Bonuses (raw data)'!$A:$A,'Bonuses (raw data)'!C:C)</f>
        <v>1027.1400000000001</v>
      </c>
      <c r="M121">
        <f t="shared" si="6"/>
        <v>114786.81</v>
      </c>
      <c r="N121" s="5">
        <f t="shared" si="7"/>
        <v>9.0290346306384339E-3</v>
      </c>
      <c r="O121">
        <f>G121/_xlfn.XLOOKUP(D121,'Market_Averages (raw data)'!A:A,'Market_Averages (raw data)'!B:B)</f>
        <v>1.1293005195929144</v>
      </c>
      <c r="P121" t="str">
        <f t="shared" si="8"/>
        <v>Above Market</v>
      </c>
      <c r="Q121" s="5">
        <f t="shared" si="9"/>
        <v>0.97699999999999998</v>
      </c>
    </row>
    <row r="122" spans="1:17" x14ac:dyDescent="0.2">
      <c r="A122">
        <v>1120</v>
      </c>
      <c r="B122" t="s">
        <v>130</v>
      </c>
      <c r="C122" t="s">
        <v>1571</v>
      </c>
      <c r="D122" t="s">
        <v>1582</v>
      </c>
      <c r="E122" t="s">
        <v>1609</v>
      </c>
      <c r="F122" t="str">
        <f>_xlfn.XLOOKUP(E122,'States (raw data)'!A:A,'States (raw data)'!B:B)</f>
        <v>California</v>
      </c>
      <c r="G122">
        <v>113955.16</v>
      </c>
      <c r="H122" t="str">
        <f>VLOOKUP(A122,'Demographics (raw data)'!A121:C1681,3)</f>
        <v>Male</v>
      </c>
      <c r="I122" t="str">
        <f>_xlfn.XLOOKUP(A122,'Demographics (raw data)'!A:A,'Demographics (raw data)'!B:B)</f>
        <v>White</v>
      </c>
      <c r="J122" t="b">
        <f>_xlfn.XLOOKUP($A122,'Bonuses (raw data)'!$A:$A,'Bonuses (raw data)'!B:B)</f>
        <v>1</v>
      </c>
      <c r="K122" t="str">
        <f t="shared" si="5"/>
        <v>Eligible</v>
      </c>
      <c r="L122">
        <f>_xlfn.XLOOKUP($A122,'Bonuses (raw data)'!$A:$A,'Bonuses (raw data)'!C:C)</f>
        <v>9542.08</v>
      </c>
      <c r="M122">
        <f t="shared" si="6"/>
        <v>123497.24</v>
      </c>
      <c r="N122" s="5">
        <f t="shared" si="7"/>
        <v>8.3735392061228292E-2</v>
      </c>
      <c r="O122">
        <f>G122/_xlfn.XLOOKUP(D122,'Market_Averages (raw data)'!A:A,'Market_Averages (raw data)'!B:B)</f>
        <v>1.1312411630439303</v>
      </c>
      <c r="P122" t="str">
        <f t="shared" si="8"/>
        <v>Above Market</v>
      </c>
      <c r="Q122" s="5">
        <f t="shared" si="9"/>
        <v>0.97799999999999998</v>
      </c>
    </row>
    <row r="123" spans="1:17" x14ac:dyDescent="0.2">
      <c r="A123">
        <v>1121</v>
      </c>
      <c r="B123" t="s">
        <v>131</v>
      </c>
      <c r="C123" t="s">
        <v>1571</v>
      </c>
      <c r="D123" t="s">
        <v>1582</v>
      </c>
      <c r="E123" t="s">
        <v>1603</v>
      </c>
      <c r="F123" t="str">
        <f>_xlfn.XLOOKUP(E123,'States (raw data)'!A:A,'States (raw data)'!B:B)</f>
        <v>Illinois</v>
      </c>
      <c r="G123">
        <v>105453.06</v>
      </c>
      <c r="H123" t="str">
        <f>VLOOKUP(A123,'Demographics (raw data)'!A122:C1682,3)</f>
        <v>Male</v>
      </c>
      <c r="I123" t="str">
        <f>_xlfn.XLOOKUP(A123,'Demographics (raw data)'!A:A,'Demographics (raw data)'!B:B)</f>
        <v>White</v>
      </c>
      <c r="J123" t="b">
        <f>_xlfn.XLOOKUP($A123,'Bonuses (raw data)'!$A:$A,'Bonuses (raw data)'!B:B)</f>
        <v>1</v>
      </c>
      <c r="K123" t="str">
        <f t="shared" si="5"/>
        <v>Eligible</v>
      </c>
      <c r="L123">
        <f>_xlfn.XLOOKUP($A123,'Bonuses (raw data)'!$A:$A,'Bonuses (raw data)'!C:C)</f>
        <v>16900.41</v>
      </c>
      <c r="M123">
        <f t="shared" si="6"/>
        <v>122353.47</v>
      </c>
      <c r="N123" s="5">
        <f t="shared" si="7"/>
        <v>0.16026476614334378</v>
      </c>
      <c r="O123">
        <f>G123/_xlfn.XLOOKUP(D123,'Market_Averages (raw data)'!A:A,'Market_Averages (raw data)'!B:B)</f>
        <v>1.0468401978545014</v>
      </c>
      <c r="P123" t="str">
        <f t="shared" si="8"/>
        <v>Market Aligned</v>
      </c>
      <c r="Q123" s="5">
        <f t="shared" si="9"/>
        <v>0.92800000000000005</v>
      </c>
    </row>
    <row r="124" spans="1:17" x14ac:dyDescent="0.2">
      <c r="A124">
        <v>1122</v>
      </c>
      <c r="B124" t="s">
        <v>132</v>
      </c>
      <c r="C124" t="s">
        <v>1571</v>
      </c>
      <c r="D124" t="s">
        <v>1583</v>
      </c>
      <c r="E124" t="s">
        <v>1603</v>
      </c>
      <c r="F124" t="str">
        <f>_xlfn.XLOOKUP(E124,'States (raw data)'!A:A,'States (raw data)'!B:B)</f>
        <v>Illinois</v>
      </c>
      <c r="G124">
        <v>73506.990000000005</v>
      </c>
      <c r="H124" t="str">
        <f>VLOOKUP(A124,'Demographics (raw data)'!A123:C1683,3)</f>
        <v>Male</v>
      </c>
      <c r="I124" t="str">
        <f>_xlfn.XLOOKUP(A124,'Demographics (raw data)'!A:A,'Demographics (raw data)'!B:B)</f>
        <v>White</v>
      </c>
      <c r="J124" t="b">
        <f>_xlfn.XLOOKUP($A124,'Bonuses (raw data)'!$A:$A,'Bonuses (raw data)'!B:B)</f>
        <v>0</v>
      </c>
      <c r="K124" t="str">
        <f t="shared" si="5"/>
        <v>Not Eligible</v>
      </c>
      <c r="L124">
        <f>_xlfn.XLOOKUP($A124,'Bonuses (raw data)'!$A:$A,'Bonuses (raw data)'!C:C)</f>
        <v>0</v>
      </c>
      <c r="M124">
        <f t="shared" si="6"/>
        <v>73506.990000000005</v>
      </c>
      <c r="N124" s="5">
        <f t="shared" si="7"/>
        <v>0</v>
      </c>
      <c r="O124">
        <f>G124/_xlfn.XLOOKUP(D124,'Market_Averages (raw data)'!A:A,'Market_Averages (raw data)'!B:B)</f>
        <v>1.1354433476915928</v>
      </c>
      <c r="P124" t="str">
        <f t="shared" si="8"/>
        <v>Above Market</v>
      </c>
      <c r="Q124" s="5">
        <f t="shared" si="9"/>
        <v>0.81399999999999995</v>
      </c>
    </row>
    <row r="125" spans="1:17" x14ac:dyDescent="0.2">
      <c r="A125">
        <v>1123</v>
      </c>
      <c r="B125" t="s">
        <v>133</v>
      </c>
      <c r="C125" t="s">
        <v>1571</v>
      </c>
      <c r="D125" t="s">
        <v>1583</v>
      </c>
      <c r="E125" t="s">
        <v>1603</v>
      </c>
      <c r="F125" t="str">
        <f>_xlfn.XLOOKUP(E125,'States (raw data)'!A:A,'States (raw data)'!B:B)</f>
        <v>Illinois</v>
      </c>
      <c r="G125">
        <v>66495.37</v>
      </c>
      <c r="H125" t="str">
        <f>VLOOKUP(A125,'Demographics (raw data)'!A124:C1684,3)</f>
        <v>Male</v>
      </c>
      <c r="I125" t="str">
        <f>_xlfn.XLOOKUP(A125,'Demographics (raw data)'!A:A,'Demographics (raw data)'!B:B)</f>
        <v>Asian</v>
      </c>
      <c r="J125" t="b">
        <f>_xlfn.XLOOKUP($A125,'Bonuses (raw data)'!$A:$A,'Bonuses (raw data)'!B:B)</f>
        <v>1</v>
      </c>
      <c r="K125" t="str">
        <f t="shared" si="5"/>
        <v>Eligible</v>
      </c>
      <c r="L125">
        <f>_xlfn.XLOOKUP($A125,'Bonuses (raw data)'!$A:$A,'Bonuses (raw data)'!C:C)</f>
        <v>11873.99</v>
      </c>
      <c r="M125">
        <f t="shared" si="6"/>
        <v>78369.36</v>
      </c>
      <c r="N125" s="5">
        <f t="shared" si="7"/>
        <v>0.17856867327755302</v>
      </c>
      <c r="O125">
        <f>G125/_xlfn.XLOOKUP(D125,'Market_Averages (raw data)'!A:A,'Market_Averages (raw data)'!B:B)</f>
        <v>1.0271366780056033</v>
      </c>
      <c r="P125" t="str">
        <f t="shared" si="8"/>
        <v>Market Aligned</v>
      </c>
      <c r="Q125" s="5">
        <f t="shared" si="9"/>
        <v>0.73499999999999999</v>
      </c>
    </row>
    <row r="126" spans="1:17" x14ac:dyDescent="0.2">
      <c r="A126">
        <v>1124</v>
      </c>
      <c r="B126" t="s">
        <v>134</v>
      </c>
      <c r="C126" t="s">
        <v>1571</v>
      </c>
      <c r="D126" t="s">
        <v>1583</v>
      </c>
      <c r="E126" t="s">
        <v>1609</v>
      </c>
      <c r="F126" t="str">
        <f>_xlfn.XLOOKUP(E126,'States (raw data)'!A:A,'States (raw data)'!B:B)</f>
        <v>California</v>
      </c>
      <c r="G126">
        <v>71467.14</v>
      </c>
      <c r="H126" t="str">
        <f>VLOOKUP(A126,'Demographics (raw data)'!A125:C1685,3)</f>
        <v>Male</v>
      </c>
      <c r="I126" t="str">
        <f>_xlfn.XLOOKUP(A126,'Demographics (raw data)'!A:A,'Demographics (raw data)'!B:B)</f>
        <v>Black or African American</v>
      </c>
      <c r="J126" t="b">
        <f>_xlfn.XLOOKUP($A126,'Bonuses (raw data)'!$A:$A,'Bonuses (raw data)'!B:B)</f>
        <v>0</v>
      </c>
      <c r="K126" t="str">
        <f t="shared" si="5"/>
        <v>Not Eligible</v>
      </c>
      <c r="L126">
        <f>_xlfn.XLOOKUP($A126,'Bonuses (raw data)'!$A:$A,'Bonuses (raw data)'!C:C)</f>
        <v>0</v>
      </c>
      <c r="M126">
        <f t="shared" si="6"/>
        <v>71467.14</v>
      </c>
      <c r="N126" s="5">
        <f t="shared" si="7"/>
        <v>0</v>
      </c>
      <c r="O126">
        <f>G126/_xlfn.XLOOKUP(D126,'Market_Averages (raw data)'!A:A,'Market_Averages (raw data)'!B:B)</f>
        <v>1.1039343155194321</v>
      </c>
      <c r="P126" t="str">
        <f t="shared" si="8"/>
        <v>Above Market</v>
      </c>
      <c r="Q126" s="5">
        <f t="shared" si="9"/>
        <v>0.79500000000000004</v>
      </c>
    </row>
    <row r="127" spans="1:17" x14ac:dyDescent="0.2">
      <c r="A127">
        <v>1125</v>
      </c>
      <c r="B127" t="s">
        <v>135</v>
      </c>
      <c r="C127" t="s">
        <v>1571</v>
      </c>
      <c r="D127" t="s">
        <v>1583</v>
      </c>
      <c r="E127" t="s">
        <v>1603</v>
      </c>
      <c r="F127" t="str">
        <f>_xlfn.XLOOKUP(E127,'States (raw data)'!A:A,'States (raw data)'!B:B)</f>
        <v>Illinois</v>
      </c>
      <c r="G127">
        <v>75476.14</v>
      </c>
      <c r="H127" t="str">
        <f>VLOOKUP(A127,'Demographics (raw data)'!A126:C1686,3)</f>
        <v>Female</v>
      </c>
      <c r="I127" t="str">
        <f>_xlfn.XLOOKUP(A127,'Demographics (raw data)'!A:A,'Demographics (raw data)'!B:B)</f>
        <v>Black or African American</v>
      </c>
      <c r="J127" t="b">
        <f>_xlfn.XLOOKUP($A127,'Bonuses (raw data)'!$A:$A,'Bonuses (raw data)'!B:B)</f>
        <v>0</v>
      </c>
      <c r="K127" t="str">
        <f t="shared" si="5"/>
        <v>Not Eligible</v>
      </c>
      <c r="L127">
        <f>_xlfn.XLOOKUP($A127,'Bonuses (raw data)'!$A:$A,'Bonuses (raw data)'!C:C)</f>
        <v>0</v>
      </c>
      <c r="M127">
        <f t="shared" si="6"/>
        <v>75476.14</v>
      </c>
      <c r="N127" s="5">
        <f t="shared" si="7"/>
        <v>0</v>
      </c>
      <c r="O127">
        <f>G127/_xlfn.XLOOKUP(D127,'Market_Averages (raw data)'!A:A,'Market_Averages (raw data)'!B:B)</f>
        <v>1.1658602953602009</v>
      </c>
      <c r="P127" t="str">
        <f t="shared" si="8"/>
        <v>Above Market</v>
      </c>
      <c r="Q127" s="5">
        <f t="shared" si="9"/>
        <v>0.83</v>
      </c>
    </row>
    <row r="128" spans="1:17" x14ac:dyDescent="0.2">
      <c r="A128">
        <v>1126</v>
      </c>
      <c r="B128" t="s">
        <v>136</v>
      </c>
      <c r="C128" t="s">
        <v>1571</v>
      </c>
      <c r="D128" t="s">
        <v>1583</v>
      </c>
      <c r="E128" t="s">
        <v>1607</v>
      </c>
      <c r="F128" t="str">
        <f>_xlfn.XLOOKUP(E128,'States (raw data)'!A:A,'States (raw data)'!B:B)</f>
        <v>Colorado</v>
      </c>
      <c r="G128">
        <v>67523.66</v>
      </c>
      <c r="H128" t="str">
        <f>VLOOKUP(A128,'Demographics (raw data)'!A127:C1687,3)</f>
        <v>Female</v>
      </c>
      <c r="I128" t="str">
        <f>_xlfn.XLOOKUP(A128,'Demographics (raw data)'!A:A,'Demographics (raw data)'!B:B)</f>
        <v>White</v>
      </c>
      <c r="J128" t="b">
        <f>_xlfn.XLOOKUP($A128,'Bonuses (raw data)'!$A:$A,'Bonuses (raw data)'!B:B)</f>
        <v>1</v>
      </c>
      <c r="K128" t="str">
        <f t="shared" si="5"/>
        <v>Eligible</v>
      </c>
      <c r="L128">
        <f>_xlfn.XLOOKUP($A128,'Bonuses (raw data)'!$A:$A,'Bonuses (raw data)'!C:C)</f>
        <v>19984.939999999999</v>
      </c>
      <c r="M128">
        <f t="shared" si="6"/>
        <v>87508.6</v>
      </c>
      <c r="N128" s="5">
        <f t="shared" si="7"/>
        <v>0.29596944241470319</v>
      </c>
      <c r="O128">
        <f>G128/_xlfn.XLOOKUP(D128,'Market_Averages (raw data)'!A:A,'Market_Averages (raw data)'!B:B)</f>
        <v>1.0430204060700745</v>
      </c>
      <c r="P128" t="str">
        <f t="shared" si="8"/>
        <v>Market Aligned</v>
      </c>
      <c r="Q128" s="5">
        <f t="shared" si="9"/>
        <v>0.745</v>
      </c>
    </row>
    <row r="129" spans="1:17" x14ac:dyDescent="0.2">
      <c r="A129">
        <v>1127</v>
      </c>
      <c r="B129" t="s">
        <v>137</v>
      </c>
      <c r="C129" t="s">
        <v>1571</v>
      </c>
      <c r="D129" t="s">
        <v>1583</v>
      </c>
      <c r="E129" t="s">
        <v>1604</v>
      </c>
      <c r="F129" t="str">
        <f>_xlfn.XLOOKUP(E129,'States (raw data)'!A:A,'States (raw data)'!B:B)</f>
        <v>California</v>
      </c>
      <c r="G129">
        <v>68584.259999999995</v>
      </c>
      <c r="H129" t="str">
        <f>VLOOKUP(A129,'Demographics (raw data)'!A128:C1688,3)</f>
        <v>Male</v>
      </c>
      <c r="I129" t="str">
        <f>_xlfn.XLOOKUP(A129,'Demographics (raw data)'!A:A,'Demographics (raw data)'!B:B)</f>
        <v>Hispanic or Latino</v>
      </c>
      <c r="J129" t="b">
        <f>_xlfn.XLOOKUP($A129,'Bonuses (raw data)'!$A:$A,'Bonuses (raw data)'!B:B)</f>
        <v>0</v>
      </c>
      <c r="K129" t="str">
        <f t="shared" si="5"/>
        <v>Not Eligible</v>
      </c>
      <c r="L129">
        <f>_xlfn.XLOOKUP($A129,'Bonuses (raw data)'!$A:$A,'Bonuses (raw data)'!C:C)</f>
        <v>0</v>
      </c>
      <c r="M129">
        <f t="shared" si="6"/>
        <v>68584.259999999995</v>
      </c>
      <c r="N129" s="5">
        <f t="shared" si="7"/>
        <v>0</v>
      </c>
      <c r="O129">
        <f>G129/_xlfn.XLOOKUP(D129,'Market_Averages (raw data)'!A:A,'Market_Averages (raw data)'!B:B)</f>
        <v>1.0594032182973427</v>
      </c>
      <c r="P129" t="str">
        <f t="shared" si="8"/>
        <v>Market Aligned</v>
      </c>
      <c r="Q129" s="5">
        <f t="shared" si="9"/>
        <v>0.75900000000000001</v>
      </c>
    </row>
    <row r="130" spans="1:17" x14ac:dyDescent="0.2">
      <c r="A130">
        <v>1128</v>
      </c>
      <c r="B130" t="s">
        <v>138</v>
      </c>
      <c r="C130" t="s">
        <v>1571</v>
      </c>
      <c r="D130" t="s">
        <v>1583</v>
      </c>
      <c r="E130" t="s">
        <v>1614</v>
      </c>
      <c r="F130" t="str">
        <f>_xlfn.XLOOKUP(E130,'States (raw data)'!A:A,'States (raw data)'!B:B)</f>
        <v>Texas</v>
      </c>
      <c r="G130">
        <v>70249.13</v>
      </c>
      <c r="H130" t="str">
        <f>VLOOKUP(A130,'Demographics (raw data)'!A129:C1689,3)</f>
        <v>Male</v>
      </c>
      <c r="I130" t="str">
        <f>_xlfn.XLOOKUP(A130,'Demographics (raw data)'!A:A,'Demographics (raw data)'!B:B)</f>
        <v>White</v>
      </c>
      <c r="J130" t="b">
        <f>_xlfn.XLOOKUP($A130,'Bonuses (raw data)'!$A:$A,'Bonuses (raw data)'!B:B)</f>
        <v>0</v>
      </c>
      <c r="K130" t="str">
        <f t="shared" si="5"/>
        <v>Not Eligible</v>
      </c>
      <c r="L130">
        <f>_xlfn.XLOOKUP($A130,'Bonuses (raw data)'!$A:$A,'Bonuses (raw data)'!C:C)</f>
        <v>0</v>
      </c>
      <c r="M130">
        <f t="shared" si="6"/>
        <v>70249.13</v>
      </c>
      <c r="N130" s="5">
        <f t="shared" si="7"/>
        <v>0</v>
      </c>
      <c r="O130">
        <f>G130/_xlfn.XLOOKUP(D130,'Market_Averages (raw data)'!A:A,'Market_Averages (raw data)'!B:B)</f>
        <v>1.0851200319809302</v>
      </c>
      <c r="P130" t="str">
        <f t="shared" si="8"/>
        <v>Market Aligned</v>
      </c>
      <c r="Q130" s="5">
        <f t="shared" si="9"/>
        <v>0.77800000000000002</v>
      </c>
    </row>
    <row r="131" spans="1:17" x14ac:dyDescent="0.2">
      <c r="A131">
        <v>1129</v>
      </c>
      <c r="B131" t="s">
        <v>139</v>
      </c>
      <c r="C131" t="s">
        <v>1571</v>
      </c>
      <c r="D131" t="s">
        <v>1583</v>
      </c>
      <c r="E131" t="s">
        <v>1603</v>
      </c>
      <c r="F131" t="str">
        <f>_xlfn.XLOOKUP(E131,'States (raw data)'!A:A,'States (raw data)'!B:B)</f>
        <v>Illinois</v>
      </c>
      <c r="G131">
        <v>68741.31</v>
      </c>
      <c r="H131" t="str">
        <f>VLOOKUP(A131,'Demographics (raw data)'!A130:C1690,3)</f>
        <v>Female</v>
      </c>
      <c r="I131" t="str">
        <f>_xlfn.XLOOKUP(A131,'Demographics (raw data)'!A:A,'Demographics (raw data)'!B:B)</f>
        <v>Other</v>
      </c>
      <c r="J131" t="b">
        <f>_xlfn.XLOOKUP($A131,'Bonuses (raw data)'!$A:$A,'Bonuses (raw data)'!B:B)</f>
        <v>0</v>
      </c>
      <c r="K131" t="str">
        <f t="shared" ref="K131:K194" si="10">IF(J131=TRUE,"Eligible", "Not Eligible")</f>
        <v>Not Eligible</v>
      </c>
      <c r="L131">
        <f>_xlfn.XLOOKUP($A131,'Bonuses (raw data)'!$A:$A,'Bonuses (raw data)'!C:C)</f>
        <v>0</v>
      </c>
      <c r="M131">
        <f t="shared" ref="M131:M194" si="11">G131+L131</f>
        <v>68741.31</v>
      </c>
      <c r="N131" s="5">
        <f t="shared" ref="N131:N194" si="12">IF(G131=0, 0, L131/G131)</f>
        <v>0</v>
      </c>
      <c r="O131">
        <f>G131/_xlfn.XLOOKUP(D131,'Market_Averages (raw data)'!A:A,'Market_Averages (raw data)'!B:B)</f>
        <v>1.0618291287822501</v>
      </c>
      <c r="P131" t="str">
        <f t="shared" ref="P131:P194" si="13">IF(O131&lt;0.9,"Below Market",IF(O131&gt;1.1,"Above Market","Market Aligned"))</f>
        <v>Market Aligned</v>
      </c>
      <c r="Q131" s="5">
        <f t="shared" ref="Q131:Q194" si="14">_xlfn.PERCENTRANK.INC(G:G,G131)</f>
        <v>0.76</v>
      </c>
    </row>
    <row r="132" spans="1:17" x14ac:dyDescent="0.2">
      <c r="A132">
        <v>1130</v>
      </c>
      <c r="B132" t="s">
        <v>140</v>
      </c>
      <c r="C132" t="s">
        <v>1571</v>
      </c>
      <c r="D132" t="s">
        <v>1583</v>
      </c>
      <c r="E132" t="s">
        <v>1604</v>
      </c>
      <c r="F132" t="str">
        <f>_xlfn.XLOOKUP(E132,'States (raw data)'!A:A,'States (raw data)'!B:B)</f>
        <v>California</v>
      </c>
      <c r="G132">
        <v>66123.34</v>
      </c>
      <c r="H132" t="str">
        <f>VLOOKUP(A132,'Demographics (raw data)'!A131:C1691,3)</f>
        <v>Male</v>
      </c>
      <c r="I132" t="str">
        <f>_xlfn.XLOOKUP(A132,'Demographics (raw data)'!A:A,'Demographics (raw data)'!B:B)</f>
        <v>Black or African American</v>
      </c>
      <c r="J132" t="b">
        <f>_xlfn.XLOOKUP($A132,'Bonuses (raw data)'!$A:$A,'Bonuses (raw data)'!B:B)</f>
        <v>0</v>
      </c>
      <c r="K132" t="str">
        <f t="shared" si="10"/>
        <v>Not Eligible</v>
      </c>
      <c r="L132">
        <f>_xlfn.XLOOKUP($A132,'Bonuses (raw data)'!$A:$A,'Bonuses (raw data)'!C:C)</f>
        <v>0</v>
      </c>
      <c r="M132">
        <f t="shared" si="11"/>
        <v>66123.34</v>
      </c>
      <c r="N132" s="5">
        <f t="shared" si="12"/>
        <v>0</v>
      </c>
      <c r="O132">
        <f>G132/_xlfn.XLOOKUP(D132,'Market_Averages (raw data)'!A:A,'Market_Averages (raw data)'!B:B)</f>
        <v>1.021390027399427</v>
      </c>
      <c r="P132" t="str">
        <f t="shared" si="13"/>
        <v>Market Aligned</v>
      </c>
      <c r="Q132" s="5">
        <f t="shared" si="14"/>
        <v>0.73</v>
      </c>
    </row>
    <row r="133" spans="1:17" x14ac:dyDescent="0.2">
      <c r="A133">
        <v>1131</v>
      </c>
      <c r="B133" t="s">
        <v>141</v>
      </c>
      <c r="C133" t="s">
        <v>1571</v>
      </c>
      <c r="D133" t="s">
        <v>1583</v>
      </c>
      <c r="E133" t="s">
        <v>1611</v>
      </c>
      <c r="F133" t="str">
        <f>_xlfn.XLOOKUP(E133,'States (raw data)'!A:A,'States (raw data)'!B:B)</f>
        <v>California</v>
      </c>
      <c r="G133">
        <v>70171.41</v>
      </c>
      <c r="H133" t="str">
        <f>VLOOKUP(A133,'Demographics (raw data)'!A132:C1692,3)</f>
        <v>Male</v>
      </c>
      <c r="I133" t="str">
        <f>_xlfn.XLOOKUP(A133,'Demographics (raw data)'!A:A,'Demographics (raw data)'!B:B)</f>
        <v>White</v>
      </c>
      <c r="J133" t="b">
        <f>_xlfn.XLOOKUP($A133,'Bonuses (raw data)'!$A:$A,'Bonuses (raw data)'!B:B)</f>
        <v>1</v>
      </c>
      <c r="K133" t="str">
        <f t="shared" si="10"/>
        <v>Eligible</v>
      </c>
      <c r="L133">
        <f>_xlfn.XLOOKUP($A133,'Bonuses (raw data)'!$A:$A,'Bonuses (raw data)'!C:C)</f>
        <v>6450.09</v>
      </c>
      <c r="M133">
        <f t="shared" si="11"/>
        <v>76621.5</v>
      </c>
      <c r="N133" s="5">
        <f t="shared" si="12"/>
        <v>9.1919059343399251E-2</v>
      </c>
      <c r="O133">
        <f>G133/_xlfn.XLOOKUP(D133,'Market_Averages (raw data)'!A:A,'Market_Averages (raw data)'!B:B)</f>
        <v>1.0839195113640121</v>
      </c>
      <c r="P133" t="str">
        <f t="shared" si="13"/>
        <v>Market Aligned</v>
      </c>
      <c r="Q133" s="5">
        <f t="shared" si="14"/>
        <v>0.77600000000000002</v>
      </c>
    </row>
    <row r="134" spans="1:17" x14ac:dyDescent="0.2">
      <c r="A134">
        <v>1132</v>
      </c>
      <c r="B134" t="s">
        <v>142</v>
      </c>
      <c r="C134" t="s">
        <v>1571</v>
      </c>
      <c r="D134" t="s">
        <v>1583</v>
      </c>
      <c r="E134" t="s">
        <v>1603</v>
      </c>
      <c r="F134" t="str">
        <f>_xlfn.XLOOKUP(E134,'States (raw data)'!A:A,'States (raw data)'!B:B)</f>
        <v>Illinois</v>
      </c>
      <c r="G134">
        <v>67344.240000000005</v>
      </c>
      <c r="H134" t="str">
        <f>VLOOKUP(A134,'Demographics (raw data)'!A133:C1693,3)</f>
        <v>Male</v>
      </c>
      <c r="I134" t="str">
        <f>_xlfn.XLOOKUP(A134,'Demographics (raw data)'!A:A,'Demographics (raw data)'!B:B)</f>
        <v>Black or African American</v>
      </c>
      <c r="J134" t="b">
        <f>_xlfn.XLOOKUP($A134,'Bonuses (raw data)'!$A:$A,'Bonuses (raw data)'!B:B)</f>
        <v>1</v>
      </c>
      <c r="K134" t="str">
        <f t="shared" si="10"/>
        <v>Eligible</v>
      </c>
      <c r="L134">
        <f>_xlfn.XLOOKUP($A134,'Bonuses (raw data)'!$A:$A,'Bonuses (raw data)'!C:C)</f>
        <v>6328.65</v>
      </c>
      <c r="M134">
        <f t="shared" si="11"/>
        <v>73672.89</v>
      </c>
      <c r="N134" s="5">
        <f t="shared" si="12"/>
        <v>9.3974629456060374E-2</v>
      </c>
      <c r="O134">
        <f>G134/_xlfn.XLOOKUP(D134,'Market_Averages (raw data)'!A:A,'Market_Averages (raw data)'!B:B)</f>
        <v>1.0402489520159386</v>
      </c>
      <c r="P134" t="str">
        <f t="shared" si="13"/>
        <v>Market Aligned</v>
      </c>
      <c r="Q134" s="5">
        <f t="shared" si="14"/>
        <v>0.74199999999999999</v>
      </c>
    </row>
    <row r="135" spans="1:17" x14ac:dyDescent="0.2">
      <c r="A135">
        <v>1133</v>
      </c>
      <c r="B135" t="s">
        <v>143</v>
      </c>
      <c r="C135" t="s">
        <v>1571</v>
      </c>
      <c r="D135" t="s">
        <v>1583</v>
      </c>
      <c r="E135" t="s">
        <v>1603</v>
      </c>
      <c r="F135" t="str">
        <f>_xlfn.XLOOKUP(E135,'States (raw data)'!A:A,'States (raw data)'!B:B)</f>
        <v>Illinois</v>
      </c>
      <c r="G135">
        <v>71183.98</v>
      </c>
      <c r="H135" t="str">
        <f>VLOOKUP(A135,'Demographics (raw data)'!A134:C1694,3)</f>
        <v>Female</v>
      </c>
      <c r="I135" t="str">
        <f>_xlfn.XLOOKUP(A135,'Demographics (raw data)'!A:A,'Demographics (raw data)'!B:B)</f>
        <v>White</v>
      </c>
      <c r="J135" t="b">
        <f>_xlfn.XLOOKUP($A135,'Bonuses (raw data)'!$A:$A,'Bonuses (raw data)'!B:B)</f>
        <v>0</v>
      </c>
      <c r="K135" t="str">
        <f t="shared" si="10"/>
        <v>Not Eligible</v>
      </c>
      <c r="L135">
        <f>_xlfn.XLOOKUP($A135,'Bonuses (raw data)'!$A:$A,'Bonuses (raw data)'!C:C)</f>
        <v>0</v>
      </c>
      <c r="M135">
        <f t="shared" si="11"/>
        <v>71183.98</v>
      </c>
      <c r="N135" s="5">
        <f t="shared" si="12"/>
        <v>0</v>
      </c>
      <c r="O135">
        <f>G135/_xlfn.XLOOKUP(D135,'Market_Averages (raw data)'!A:A,'Market_Averages (raw data)'!B:B)</f>
        <v>1.0995604166788953</v>
      </c>
      <c r="P135" t="str">
        <f t="shared" si="13"/>
        <v>Market Aligned</v>
      </c>
      <c r="Q135" s="5">
        <f t="shared" si="14"/>
        <v>0.79200000000000004</v>
      </c>
    </row>
    <row r="136" spans="1:17" x14ac:dyDescent="0.2">
      <c r="A136">
        <v>1134</v>
      </c>
      <c r="B136" t="s">
        <v>144</v>
      </c>
      <c r="C136" t="s">
        <v>1571</v>
      </c>
      <c r="D136" t="s">
        <v>1583</v>
      </c>
      <c r="E136" t="s">
        <v>1603</v>
      </c>
      <c r="F136" t="str">
        <f>_xlfn.XLOOKUP(E136,'States (raw data)'!A:A,'States (raw data)'!B:B)</f>
        <v>Illinois</v>
      </c>
      <c r="G136">
        <v>67701.440000000002</v>
      </c>
      <c r="H136" t="str">
        <f>VLOOKUP(A136,'Demographics (raw data)'!A135:C1695,3)</f>
        <v>Male</v>
      </c>
      <c r="I136" t="str">
        <f>_xlfn.XLOOKUP(A136,'Demographics (raw data)'!A:A,'Demographics (raw data)'!B:B)</f>
        <v>Black or African American</v>
      </c>
      <c r="J136" t="b">
        <f>_xlfn.XLOOKUP($A136,'Bonuses (raw data)'!$A:$A,'Bonuses (raw data)'!B:B)</f>
        <v>1</v>
      </c>
      <c r="K136" t="str">
        <f t="shared" si="10"/>
        <v>Eligible</v>
      </c>
      <c r="L136">
        <f>_xlfn.XLOOKUP($A136,'Bonuses (raw data)'!$A:$A,'Bonuses (raw data)'!C:C)</f>
        <v>4035.24</v>
      </c>
      <c r="M136">
        <f t="shared" si="11"/>
        <v>71736.680000000008</v>
      </c>
      <c r="N136" s="5">
        <f t="shared" si="12"/>
        <v>5.9603458951537805E-2</v>
      </c>
      <c r="O136">
        <f>G136/_xlfn.XLOOKUP(D136,'Market_Averages (raw data)'!A:A,'Market_Averages (raw data)'!B:B)</f>
        <v>1.0457665274709456</v>
      </c>
      <c r="P136" t="str">
        <f t="shared" si="13"/>
        <v>Market Aligned</v>
      </c>
      <c r="Q136" s="5">
        <f t="shared" si="14"/>
        <v>0.748</v>
      </c>
    </row>
    <row r="137" spans="1:17" x14ac:dyDescent="0.2">
      <c r="A137">
        <v>1135</v>
      </c>
      <c r="B137" t="s">
        <v>145</v>
      </c>
      <c r="C137" t="s">
        <v>1571</v>
      </c>
      <c r="D137" t="s">
        <v>1583</v>
      </c>
      <c r="E137" t="s">
        <v>1603</v>
      </c>
      <c r="F137" t="str">
        <f>_xlfn.XLOOKUP(E137,'States (raw data)'!A:A,'States (raw data)'!B:B)</f>
        <v>Illinois</v>
      </c>
      <c r="G137">
        <v>73874.84</v>
      </c>
      <c r="H137" t="str">
        <f>VLOOKUP(A137,'Demographics (raw data)'!A136:C1696,3)</f>
        <v>Non-binary</v>
      </c>
      <c r="I137" t="str">
        <f>_xlfn.XLOOKUP(A137,'Demographics (raw data)'!A:A,'Demographics (raw data)'!B:B)</f>
        <v>White</v>
      </c>
      <c r="J137" t="b">
        <f>_xlfn.XLOOKUP($A137,'Bonuses (raw data)'!$A:$A,'Bonuses (raw data)'!B:B)</f>
        <v>1</v>
      </c>
      <c r="K137" t="str">
        <f t="shared" si="10"/>
        <v>Eligible</v>
      </c>
      <c r="L137">
        <f>_xlfn.XLOOKUP($A137,'Bonuses (raw data)'!$A:$A,'Bonuses (raw data)'!C:C)</f>
        <v>4117.21</v>
      </c>
      <c r="M137">
        <f t="shared" si="11"/>
        <v>77992.05</v>
      </c>
      <c r="N137" s="5">
        <f t="shared" si="12"/>
        <v>5.5732235765248363E-2</v>
      </c>
      <c r="O137">
        <f>G137/_xlfn.XLOOKUP(D137,'Market_Averages (raw data)'!A:A,'Market_Averages (raw data)'!B:B)</f>
        <v>1.1411254309254233</v>
      </c>
      <c r="P137" t="str">
        <f t="shared" si="13"/>
        <v>Above Market</v>
      </c>
      <c r="Q137" s="5">
        <f t="shared" si="14"/>
        <v>0.81799999999999995</v>
      </c>
    </row>
    <row r="138" spans="1:17" x14ac:dyDescent="0.2">
      <c r="A138">
        <v>1136</v>
      </c>
      <c r="B138" t="s">
        <v>146</v>
      </c>
      <c r="C138" t="s">
        <v>1571</v>
      </c>
      <c r="D138" t="s">
        <v>1583</v>
      </c>
      <c r="E138" t="s">
        <v>1603</v>
      </c>
      <c r="F138" t="str">
        <f>_xlfn.XLOOKUP(E138,'States (raw data)'!A:A,'States (raw data)'!B:B)</f>
        <v>Illinois</v>
      </c>
      <c r="G138">
        <v>68041.87</v>
      </c>
      <c r="H138" t="str">
        <f>VLOOKUP(A138,'Demographics (raw data)'!A137:C1697,3)</f>
        <v>Male</v>
      </c>
      <c r="I138" t="str">
        <f>_xlfn.XLOOKUP(A138,'Demographics (raw data)'!A:A,'Demographics (raw data)'!B:B)</f>
        <v>White</v>
      </c>
      <c r="J138" t="b">
        <f>_xlfn.XLOOKUP($A138,'Bonuses (raw data)'!$A:$A,'Bonuses (raw data)'!B:B)</f>
        <v>1</v>
      </c>
      <c r="K138" t="str">
        <f t="shared" si="10"/>
        <v>Eligible</v>
      </c>
      <c r="L138">
        <f>_xlfn.XLOOKUP($A138,'Bonuses (raw data)'!$A:$A,'Bonuses (raw data)'!C:C)</f>
        <v>6418.55</v>
      </c>
      <c r="M138">
        <f t="shared" si="11"/>
        <v>74460.42</v>
      </c>
      <c r="N138" s="5">
        <f t="shared" si="12"/>
        <v>9.4332357414633083E-2</v>
      </c>
      <c r="O138">
        <f>G138/_xlfn.XLOOKUP(D138,'Market_Averages (raw data)'!A:A,'Market_Averages (raw data)'!B:B)</f>
        <v>1.0510250610995793</v>
      </c>
      <c r="P138" t="str">
        <f t="shared" si="13"/>
        <v>Market Aligned</v>
      </c>
      <c r="Q138" s="5">
        <f t="shared" si="14"/>
        <v>0.754</v>
      </c>
    </row>
    <row r="139" spans="1:17" x14ac:dyDescent="0.2">
      <c r="A139">
        <v>1137</v>
      </c>
      <c r="B139" t="s">
        <v>147</v>
      </c>
      <c r="C139" t="s">
        <v>1571</v>
      </c>
      <c r="D139" t="s">
        <v>1583</v>
      </c>
      <c r="E139" t="s">
        <v>1603</v>
      </c>
      <c r="F139" t="str">
        <f>_xlfn.XLOOKUP(E139,'States (raw data)'!A:A,'States (raw data)'!B:B)</f>
        <v>Illinois</v>
      </c>
      <c r="G139">
        <v>69194.850000000006</v>
      </c>
      <c r="H139" t="str">
        <f>VLOOKUP(A139,'Demographics (raw data)'!A138:C1698,3)</f>
        <v>Female</v>
      </c>
      <c r="I139" t="str">
        <f>_xlfn.XLOOKUP(A139,'Demographics (raw data)'!A:A,'Demographics (raw data)'!B:B)</f>
        <v>Hispanic or Latino</v>
      </c>
      <c r="J139" t="b">
        <f>_xlfn.XLOOKUP($A139,'Bonuses (raw data)'!$A:$A,'Bonuses (raw data)'!B:B)</f>
        <v>1</v>
      </c>
      <c r="K139" t="str">
        <f t="shared" si="10"/>
        <v>Eligible</v>
      </c>
      <c r="L139">
        <f>_xlfn.XLOOKUP($A139,'Bonuses (raw data)'!$A:$A,'Bonuses (raw data)'!C:C)</f>
        <v>16063.96</v>
      </c>
      <c r="M139">
        <f t="shared" si="11"/>
        <v>85258.81</v>
      </c>
      <c r="N139" s="5">
        <f t="shared" si="12"/>
        <v>0.23215542775220985</v>
      </c>
      <c r="O139">
        <f>G139/_xlfn.XLOOKUP(D139,'Market_Averages (raw data)'!A:A,'Market_Averages (raw data)'!B:B)</f>
        <v>1.0688348431491701</v>
      </c>
      <c r="P139" t="str">
        <f t="shared" si="13"/>
        <v>Market Aligned</v>
      </c>
      <c r="Q139" s="5">
        <f t="shared" si="14"/>
        <v>0.76500000000000001</v>
      </c>
    </row>
    <row r="140" spans="1:17" x14ac:dyDescent="0.2">
      <c r="A140">
        <v>1138</v>
      </c>
      <c r="B140" t="s">
        <v>148</v>
      </c>
      <c r="C140" t="s">
        <v>1571</v>
      </c>
      <c r="D140" t="s">
        <v>1583</v>
      </c>
      <c r="E140" t="s">
        <v>1603</v>
      </c>
      <c r="F140" t="str">
        <f>_xlfn.XLOOKUP(E140,'States (raw data)'!A:A,'States (raw data)'!B:B)</f>
        <v>Illinois</v>
      </c>
      <c r="G140">
        <v>72033.789999999994</v>
      </c>
      <c r="H140" t="str">
        <f>VLOOKUP(A140,'Demographics (raw data)'!A139:C1699,3)</f>
        <v>Male</v>
      </c>
      <c r="I140" t="str">
        <f>_xlfn.XLOOKUP(A140,'Demographics (raw data)'!A:A,'Demographics (raw data)'!B:B)</f>
        <v>White</v>
      </c>
      <c r="J140" t="b">
        <f>_xlfn.XLOOKUP($A140,'Bonuses (raw data)'!$A:$A,'Bonuses (raw data)'!B:B)</f>
        <v>0</v>
      </c>
      <c r="K140" t="str">
        <f t="shared" si="10"/>
        <v>Not Eligible</v>
      </c>
      <c r="L140">
        <f>_xlfn.XLOOKUP($A140,'Bonuses (raw data)'!$A:$A,'Bonuses (raw data)'!C:C)</f>
        <v>0</v>
      </c>
      <c r="M140">
        <f t="shared" si="11"/>
        <v>72033.789999999994</v>
      </c>
      <c r="N140" s="5">
        <f t="shared" si="12"/>
        <v>0</v>
      </c>
      <c r="O140">
        <f>G140/_xlfn.XLOOKUP(D140,'Market_Averages (raw data)'!A:A,'Market_Averages (raw data)'!B:B)</f>
        <v>1.1126872106246382</v>
      </c>
      <c r="P140" t="str">
        <f t="shared" si="13"/>
        <v>Above Market</v>
      </c>
      <c r="Q140" s="5">
        <f t="shared" si="14"/>
        <v>0.80100000000000005</v>
      </c>
    </row>
    <row r="141" spans="1:17" x14ac:dyDescent="0.2">
      <c r="A141">
        <v>1139</v>
      </c>
      <c r="B141" t="s">
        <v>149</v>
      </c>
      <c r="C141" t="s">
        <v>1571</v>
      </c>
      <c r="D141" t="s">
        <v>1583</v>
      </c>
      <c r="E141" t="s">
        <v>1609</v>
      </c>
      <c r="F141" t="str">
        <f>_xlfn.XLOOKUP(E141,'States (raw data)'!A:A,'States (raw data)'!B:B)</f>
        <v>California</v>
      </c>
      <c r="G141">
        <v>66922.84</v>
      </c>
      <c r="H141" t="str">
        <f>VLOOKUP(A141,'Demographics (raw data)'!A140:C1700,3)</f>
        <v>Male</v>
      </c>
      <c r="I141" t="str">
        <f>_xlfn.XLOOKUP(A141,'Demographics (raw data)'!A:A,'Demographics (raw data)'!B:B)</f>
        <v>Hispanic or Latino</v>
      </c>
      <c r="J141" t="b">
        <f>_xlfn.XLOOKUP($A141,'Bonuses (raw data)'!$A:$A,'Bonuses (raw data)'!B:B)</f>
        <v>1</v>
      </c>
      <c r="K141" t="str">
        <f t="shared" si="10"/>
        <v>Eligible</v>
      </c>
      <c r="L141">
        <f>_xlfn.XLOOKUP($A141,'Bonuses (raw data)'!$A:$A,'Bonuses (raw data)'!C:C)</f>
        <v>18209.38</v>
      </c>
      <c r="M141">
        <f t="shared" si="11"/>
        <v>85132.22</v>
      </c>
      <c r="N141" s="5">
        <f t="shared" si="12"/>
        <v>0.27209514718741767</v>
      </c>
      <c r="O141">
        <f>G141/_xlfn.XLOOKUP(D141,'Market_Averages (raw data)'!A:A,'Market_Averages (raw data)'!B:B)</f>
        <v>1.0337396958660507</v>
      </c>
      <c r="P141" t="str">
        <f t="shared" si="13"/>
        <v>Market Aligned</v>
      </c>
      <c r="Q141" s="5">
        <f t="shared" si="14"/>
        <v>0.73799999999999999</v>
      </c>
    </row>
    <row r="142" spans="1:17" x14ac:dyDescent="0.2">
      <c r="A142">
        <v>1140</v>
      </c>
      <c r="B142" t="s">
        <v>150</v>
      </c>
      <c r="C142" t="s">
        <v>1571</v>
      </c>
      <c r="D142" t="s">
        <v>1583</v>
      </c>
      <c r="E142" t="s">
        <v>1603</v>
      </c>
      <c r="F142" t="str">
        <f>_xlfn.XLOOKUP(E142,'States (raw data)'!A:A,'States (raw data)'!B:B)</f>
        <v>Illinois</v>
      </c>
      <c r="G142">
        <v>70568.649999999994</v>
      </c>
      <c r="H142" t="str">
        <f>VLOOKUP(A142,'Demographics (raw data)'!A141:C1701,3)</f>
        <v>Female</v>
      </c>
      <c r="I142" t="str">
        <f>_xlfn.XLOOKUP(A142,'Demographics (raw data)'!A:A,'Demographics (raw data)'!B:B)</f>
        <v>White</v>
      </c>
      <c r="J142" t="b">
        <f>_xlfn.XLOOKUP($A142,'Bonuses (raw data)'!$A:$A,'Bonuses (raw data)'!B:B)</f>
        <v>0</v>
      </c>
      <c r="K142" t="str">
        <f t="shared" si="10"/>
        <v>Not Eligible</v>
      </c>
      <c r="L142">
        <f>_xlfn.XLOOKUP($A142,'Bonuses (raw data)'!$A:$A,'Bonuses (raw data)'!C:C)</f>
        <v>0</v>
      </c>
      <c r="M142">
        <f t="shared" si="11"/>
        <v>70568.649999999994</v>
      </c>
      <c r="N142" s="5">
        <f t="shared" si="12"/>
        <v>0</v>
      </c>
      <c r="O142">
        <f>G142/_xlfn.XLOOKUP(D142,'Market_Averages (raw data)'!A:A,'Market_Averages (raw data)'!B:B)</f>
        <v>1.0900555742804368</v>
      </c>
      <c r="P142" t="str">
        <f t="shared" si="13"/>
        <v>Market Aligned</v>
      </c>
      <c r="Q142" s="5">
        <f t="shared" si="14"/>
        <v>0.78100000000000003</v>
      </c>
    </row>
    <row r="143" spans="1:17" x14ac:dyDescent="0.2">
      <c r="A143">
        <v>1141</v>
      </c>
      <c r="B143" t="s">
        <v>151</v>
      </c>
      <c r="C143" t="s">
        <v>1571</v>
      </c>
      <c r="D143" t="s">
        <v>1583</v>
      </c>
      <c r="E143" t="s">
        <v>1606</v>
      </c>
      <c r="F143" t="str">
        <f>_xlfn.XLOOKUP(E143,'States (raw data)'!A:A,'States (raw data)'!B:B)</f>
        <v>Washington</v>
      </c>
      <c r="G143">
        <v>73267.86</v>
      </c>
      <c r="H143" t="str">
        <f>VLOOKUP(A143,'Demographics (raw data)'!A142:C1702,3)</f>
        <v>Female</v>
      </c>
      <c r="I143" t="str">
        <f>_xlfn.XLOOKUP(A143,'Demographics (raw data)'!A:A,'Demographics (raw data)'!B:B)</f>
        <v>Black or African American</v>
      </c>
      <c r="J143" t="b">
        <f>_xlfn.XLOOKUP($A143,'Bonuses (raw data)'!$A:$A,'Bonuses (raw data)'!B:B)</f>
        <v>0</v>
      </c>
      <c r="K143" t="str">
        <f t="shared" si="10"/>
        <v>Not Eligible</v>
      </c>
      <c r="L143">
        <f>_xlfn.XLOOKUP($A143,'Bonuses (raw data)'!$A:$A,'Bonuses (raw data)'!C:C)</f>
        <v>0</v>
      </c>
      <c r="M143">
        <f t="shared" si="11"/>
        <v>73267.86</v>
      </c>
      <c r="N143" s="5">
        <f t="shared" si="12"/>
        <v>0</v>
      </c>
      <c r="O143">
        <f>G143/_xlfn.XLOOKUP(D143,'Market_Averages (raw data)'!A:A,'Market_Averages (raw data)'!B:B)</f>
        <v>1.1317495688042585</v>
      </c>
      <c r="P143" t="str">
        <f t="shared" si="13"/>
        <v>Above Market</v>
      </c>
      <c r="Q143" s="5">
        <f t="shared" si="14"/>
        <v>0.81299999999999994</v>
      </c>
    </row>
    <row r="144" spans="1:17" x14ac:dyDescent="0.2">
      <c r="A144">
        <v>1142</v>
      </c>
      <c r="B144" t="s">
        <v>152</v>
      </c>
      <c r="C144" t="s">
        <v>1571</v>
      </c>
      <c r="D144" t="s">
        <v>1583</v>
      </c>
      <c r="E144" t="s">
        <v>1603</v>
      </c>
      <c r="F144" t="str">
        <f>_xlfn.XLOOKUP(E144,'States (raw data)'!A:A,'States (raw data)'!B:B)</f>
        <v>Illinois</v>
      </c>
      <c r="G144">
        <v>65981.289999999994</v>
      </c>
      <c r="H144" t="str">
        <f>VLOOKUP(A144,'Demographics (raw data)'!A143:C1703,3)</f>
        <v>Female</v>
      </c>
      <c r="I144" t="str">
        <f>_xlfn.XLOOKUP(A144,'Demographics (raw data)'!A:A,'Demographics (raw data)'!B:B)</f>
        <v>Black or African American</v>
      </c>
      <c r="J144" t="b">
        <f>_xlfn.XLOOKUP($A144,'Bonuses (raw data)'!$A:$A,'Bonuses (raw data)'!B:B)</f>
        <v>0</v>
      </c>
      <c r="K144" t="str">
        <f t="shared" si="10"/>
        <v>Not Eligible</v>
      </c>
      <c r="L144">
        <f>_xlfn.XLOOKUP($A144,'Bonuses (raw data)'!$A:$A,'Bonuses (raw data)'!C:C)</f>
        <v>0</v>
      </c>
      <c r="M144">
        <f t="shared" si="11"/>
        <v>65981.289999999994</v>
      </c>
      <c r="N144" s="5">
        <f t="shared" si="12"/>
        <v>0</v>
      </c>
      <c r="O144">
        <f>G144/_xlfn.XLOOKUP(D144,'Market_Averages (raw data)'!A:A,'Market_Averages (raw data)'!B:B)</f>
        <v>1.0191958180114546</v>
      </c>
      <c r="P144" t="str">
        <f t="shared" si="13"/>
        <v>Market Aligned</v>
      </c>
      <c r="Q144" s="5">
        <f t="shared" si="14"/>
        <v>0.72799999999999998</v>
      </c>
    </row>
    <row r="145" spans="1:17" x14ac:dyDescent="0.2">
      <c r="A145">
        <v>1143</v>
      </c>
      <c r="B145" t="s">
        <v>153</v>
      </c>
      <c r="C145" t="s">
        <v>1571</v>
      </c>
      <c r="D145" t="s">
        <v>1583</v>
      </c>
      <c r="E145" t="s">
        <v>1609</v>
      </c>
      <c r="F145" t="str">
        <f>_xlfn.XLOOKUP(E145,'States (raw data)'!A:A,'States (raw data)'!B:B)</f>
        <v>California</v>
      </c>
      <c r="G145">
        <v>70461.58</v>
      </c>
      <c r="H145" t="str">
        <f>VLOOKUP(A145,'Demographics (raw data)'!A144:C1704,3)</f>
        <v>Female</v>
      </c>
      <c r="I145" t="str">
        <f>_xlfn.XLOOKUP(A145,'Demographics (raw data)'!A:A,'Demographics (raw data)'!B:B)</f>
        <v>White</v>
      </c>
      <c r="J145" t="b">
        <f>_xlfn.XLOOKUP($A145,'Bonuses (raw data)'!$A:$A,'Bonuses (raw data)'!B:B)</f>
        <v>1</v>
      </c>
      <c r="K145" t="str">
        <f t="shared" si="10"/>
        <v>Eligible</v>
      </c>
      <c r="L145">
        <f>_xlfn.XLOOKUP($A145,'Bonuses (raw data)'!$A:$A,'Bonuses (raw data)'!C:C)</f>
        <v>19526.66</v>
      </c>
      <c r="M145">
        <f t="shared" si="11"/>
        <v>89988.24</v>
      </c>
      <c r="N145" s="5">
        <f t="shared" si="12"/>
        <v>0.27712492396565619</v>
      </c>
      <c r="O145">
        <f>G145/_xlfn.XLOOKUP(D145,'Market_Averages (raw data)'!A:A,'Market_Averages (raw data)'!B:B)</f>
        <v>1.0884016918505164</v>
      </c>
      <c r="P145" t="str">
        <f t="shared" si="13"/>
        <v>Market Aligned</v>
      </c>
      <c r="Q145" s="5">
        <f t="shared" si="14"/>
        <v>0.77900000000000003</v>
      </c>
    </row>
    <row r="146" spans="1:17" x14ac:dyDescent="0.2">
      <c r="A146">
        <v>1144</v>
      </c>
      <c r="B146" t="s">
        <v>154</v>
      </c>
      <c r="C146" t="s">
        <v>1571</v>
      </c>
      <c r="D146" t="s">
        <v>1583</v>
      </c>
      <c r="E146" t="s">
        <v>1604</v>
      </c>
      <c r="F146" t="str">
        <f>_xlfn.XLOOKUP(E146,'States (raw data)'!A:A,'States (raw data)'!B:B)</f>
        <v>California</v>
      </c>
      <c r="G146">
        <v>70649.710000000006</v>
      </c>
      <c r="H146" t="str">
        <f>VLOOKUP(A146,'Demographics (raw data)'!A145:C1705,3)</f>
        <v>Female</v>
      </c>
      <c r="I146" t="str">
        <f>_xlfn.XLOOKUP(A146,'Demographics (raw data)'!A:A,'Demographics (raw data)'!B:B)</f>
        <v>White</v>
      </c>
      <c r="J146" t="b">
        <f>_xlfn.XLOOKUP($A146,'Bonuses (raw data)'!$A:$A,'Bonuses (raw data)'!B:B)</f>
        <v>0</v>
      </c>
      <c r="K146" t="str">
        <f t="shared" si="10"/>
        <v>Not Eligible</v>
      </c>
      <c r="L146">
        <f>_xlfn.XLOOKUP($A146,'Bonuses (raw data)'!$A:$A,'Bonuses (raw data)'!C:C)</f>
        <v>0</v>
      </c>
      <c r="M146">
        <f t="shared" si="11"/>
        <v>70649.710000000006</v>
      </c>
      <c r="N146" s="5">
        <f t="shared" si="12"/>
        <v>0</v>
      </c>
      <c r="O146">
        <f>G146/_xlfn.XLOOKUP(D146,'Market_Averages (raw data)'!A:A,'Market_Averages (raw data)'!B:B)</f>
        <v>1.0913076870082725</v>
      </c>
      <c r="P146" t="str">
        <f t="shared" si="13"/>
        <v>Market Aligned</v>
      </c>
      <c r="Q146" s="5">
        <f t="shared" si="14"/>
        <v>0.78400000000000003</v>
      </c>
    </row>
    <row r="147" spans="1:17" x14ac:dyDescent="0.2">
      <c r="A147">
        <v>1145</v>
      </c>
      <c r="B147" t="s">
        <v>155</v>
      </c>
      <c r="C147" t="s">
        <v>1571</v>
      </c>
      <c r="D147" t="s">
        <v>1583</v>
      </c>
      <c r="E147" t="s">
        <v>1606</v>
      </c>
      <c r="F147" t="str">
        <f>_xlfn.XLOOKUP(E147,'States (raw data)'!A:A,'States (raw data)'!B:B)</f>
        <v>Washington</v>
      </c>
      <c r="G147">
        <v>71954.559999999998</v>
      </c>
      <c r="H147" t="str">
        <f>VLOOKUP(A147,'Demographics (raw data)'!A146:C1706,3)</f>
        <v>Female</v>
      </c>
      <c r="I147" t="str">
        <f>_xlfn.XLOOKUP(A147,'Demographics (raw data)'!A:A,'Demographics (raw data)'!B:B)</f>
        <v>White</v>
      </c>
      <c r="J147" t="b">
        <f>_xlfn.XLOOKUP($A147,'Bonuses (raw data)'!$A:$A,'Bonuses (raw data)'!B:B)</f>
        <v>1</v>
      </c>
      <c r="K147" t="str">
        <f t="shared" si="10"/>
        <v>Eligible</v>
      </c>
      <c r="L147">
        <f>_xlfn.XLOOKUP($A147,'Bonuses (raw data)'!$A:$A,'Bonuses (raw data)'!C:C)</f>
        <v>5413.5</v>
      </c>
      <c r="M147">
        <f t="shared" si="11"/>
        <v>77368.06</v>
      </c>
      <c r="N147" s="5">
        <f t="shared" si="12"/>
        <v>7.5234981632852735E-2</v>
      </c>
      <c r="O147">
        <f>G147/_xlfn.XLOOKUP(D147,'Market_Averages (raw data)'!A:A,'Market_Averages (raw data)'!B:B)</f>
        <v>1.1114633654306287</v>
      </c>
      <c r="P147" t="str">
        <f t="shared" si="13"/>
        <v>Above Market</v>
      </c>
      <c r="Q147" s="5">
        <f t="shared" si="14"/>
        <v>0.79900000000000004</v>
      </c>
    </row>
    <row r="148" spans="1:17" x14ac:dyDescent="0.2">
      <c r="A148">
        <v>1146</v>
      </c>
      <c r="B148" t="s">
        <v>156</v>
      </c>
      <c r="C148" t="s">
        <v>1571</v>
      </c>
      <c r="D148" t="s">
        <v>1583</v>
      </c>
      <c r="E148" t="s">
        <v>1603</v>
      </c>
      <c r="F148" t="str">
        <f>_xlfn.XLOOKUP(E148,'States (raw data)'!A:A,'States (raw data)'!B:B)</f>
        <v>Illinois</v>
      </c>
      <c r="G148">
        <v>66907.62</v>
      </c>
      <c r="H148" t="str">
        <f>VLOOKUP(A148,'Demographics (raw data)'!A147:C1707,3)</f>
        <v>Female</v>
      </c>
      <c r="I148" t="str">
        <f>_xlfn.XLOOKUP(A148,'Demographics (raw data)'!A:A,'Demographics (raw data)'!B:B)</f>
        <v>White</v>
      </c>
      <c r="J148" t="b">
        <f>_xlfn.XLOOKUP($A148,'Bonuses (raw data)'!$A:$A,'Bonuses (raw data)'!B:B)</f>
        <v>0</v>
      </c>
      <c r="K148" t="str">
        <f t="shared" si="10"/>
        <v>Not Eligible</v>
      </c>
      <c r="L148">
        <f>_xlfn.XLOOKUP($A148,'Bonuses (raw data)'!$A:$A,'Bonuses (raw data)'!C:C)</f>
        <v>0</v>
      </c>
      <c r="M148">
        <f t="shared" si="11"/>
        <v>66907.62</v>
      </c>
      <c r="N148" s="5">
        <f t="shared" si="12"/>
        <v>0</v>
      </c>
      <c r="O148">
        <f>G148/_xlfn.XLOOKUP(D148,'Market_Averages (raw data)'!A:A,'Market_Averages (raw data)'!B:B)</f>
        <v>1.0335045964863609</v>
      </c>
      <c r="P148" t="str">
        <f t="shared" si="13"/>
        <v>Market Aligned</v>
      </c>
      <c r="Q148" s="5">
        <f t="shared" si="14"/>
        <v>0.73699999999999999</v>
      </c>
    </row>
    <row r="149" spans="1:17" x14ac:dyDescent="0.2">
      <c r="A149">
        <v>1147</v>
      </c>
      <c r="B149" t="s">
        <v>157</v>
      </c>
      <c r="C149" t="s">
        <v>1571</v>
      </c>
      <c r="D149" t="s">
        <v>1583</v>
      </c>
      <c r="E149" t="s">
        <v>1599</v>
      </c>
      <c r="F149" t="str">
        <f>_xlfn.XLOOKUP(E149,'States (raw data)'!A:A,'States (raw data)'!B:B)</f>
        <v>California</v>
      </c>
      <c r="G149">
        <v>66698.86</v>
      </c>
      <c r="H149" t="str">
        <f>VLOOKUP(A149,'Demographics (raw data)'!A148:C1708,3)</f>
        <v>Male</v>
      </c>
      <c r="I149" t="str">
        <f>_xlfn.XLOOKUP(A149,'Demographics (raw data)'!A:A,'Demographics (raw data)'!B:B)</f>
        <v>White</v>
      </c>
      <c r="J149" t="b">
        <f>_xlfn.XLOOKUP($A149,'Bonuses (raw data)'!$A:$A,'Bonuses (raw data)'!B:B)</f>
        <v>0</v>
      </c>
      <c r="K149" t="str">
        <f t="shared" si="10"/>
        <v>Not Eligible</v>
      </c>
      <c r="L149">
        <f>_xlfn.XLOOKUP($A149,'Bonuses (raw data)'!$A:$A,'Bonuses (raw data)'!C:C)</f>
        <v>0</v>
      </c>
      <c r="M149">
        <f t="shared" si="11"/>
        <v>66698.86</v>
      </c>
      <c r="N149" s="5">
        <f t="shared" si="12"/>
        <v>0</v>
      </c>
      <c r="O149">
        <f>G149/_xlfn.XLOOKUP(D149,'Market_Averages (raw data)'!A:A,'Market_Averages (raw data)'!B:B)</f>
        <v>1.0302799350866207</v>
      </c>
      <c r="P149" t="str">
        <f t="shared" si="13"/>
        <v>Market Aligned</v>
      </c>
      <c r="Q149" s="5">
        <f t="shared" si="14"/>
        <v>0.73599999999999999</v>
      </c>
    </row>
    <row r="150" spans="1:17" x14ac:dyDescent="0.2">
      <c r="A150">
        <v>1148</v>
      </c>
      <c r="B150" t="s">
        <v>158</v>
      </c>
      <c r="C150" t="s">
        <v>1571</v>
      </c>
      <c r="D150" t="s">
        <v>1583</v>
      </c>
      <c r="E150" t="s">
        <v>1603</v>
      </c>
      <c r="F150" t="str">
        <f>_xlfn.XLOOKUP(E150,'States (raw data)'!A:A,'States (raw data)'!B:B)</f>
        <v>Illinois</v>
      </c>
      <c r="G150">
        <v>71304.850000000006</v>
      </c>
      <c r="H150" t="str">
        <f>VLOOKUP(A150,'Demographics (raw data)'!A149:C1709,3)</f>
        <v>Male</v>
      </c>
      <c r="I150" t="str">
        <f>_xlfn.XLOOKUP(A150,'Demographics (raw data)'!A:A,'Demographics (raw data)'!B:B)</f>
        <v>Black or African American</v>
      </c>
      <c r="J150" t="b">
        <f>_xlfn.XLOOKUP($A150,'Bonuses (raw data)'!$A:$A,'Bonuses (raw data)'!B:B)</f>
        <v>0</v>
      </c>
      <c r="K150" t="str">
        <f t="shared" si="10"/>
        <v>Not Eligible</v>
      </c>
      <c r="L150">
        <f>_xlfn.XLOOKUP($A150,'Bonuses (raw data)'!$A:$A,'Bonuses (raw data)'!C:C)</f>
        <v>0</v>
      </c>
      <c r="M150">
        <f t="shared" si="11"/>
        <v>71304.850000000006</v>
      </c>
      <c r="N150" s="5">
        <f t="shared" si="12"/>
        <v>0</v>
      </c>
      <c r="O150">
        <f>G150/_xlfn.XLOOKUP(D150,'Market_Averages (raw data)'!A:A,'Market_Averages (raw data)'!B:B)</f>
        <v>1.1014274641179957</v>
      </c>
      <c r="P150" t="str">
        <f t="shared" si="13"/>
        <v>Above Market</v>
      </c>
      <c r="Q150" s="5">
        <f t="shared" si="14"/>
        <v>0.79400000000000004</v>
      </c>
    </row>
    <row r="151" spans="1:17" x14ac:dyDescent="0.2">
      <c r="A151">
        <v>1149</v>
      </c>
      <c r="B151" t="s">
        <v>159</v>
      </c>
      <c r="C151" t="s">
        <v>1571</v>
      </c>
      <c r="D151" t="s">
        <v>1583</v>
      </c>
      <c r="E151" t="s">
        <v>1603</v>
      </c>
      <c r="F151" t="str">
        <f>_xlfn.XLOOKUP(E151,'States (raw data)'!A:A,'States (raw data)'!B:B)</f>
        <v>Illinois</v>
      </c>
      <c r="G151">
        <v>70742.460000000006</v>
      </c>
      <c r="H151" t="str">
        <f>VLOOKUP(A151,'Demographics (raw data)'!A150:C1710,3)</f>
        <v>Male</v>
      </c>
      <c r="I151" t="str">
        <f>_xlfn.XLOOKUP(A151,'Demographics (raw data)'!A:A,'Demographics (raw data)'!B:B)</f>
        <v>Hispanic or Latino</v>
      </c>
      <c r="J151" t="b">
        <f>_xlfn.XLOOKUP($A151,'Bonuses (raw data)'!$A:$A,'Bonuses (raw data)'!B:B)</f>
        <v>0</v>
      </c>
      <c r="K151" t="str">
        <f t="shared" si="10"/>
        <v>Not Eligible</v>
      </c>
      <c r="L151">
        <f>_xlfn.XLOOKUP($A151,'Bonuses (raw data)'!$A:$A,'Bonuses (raw data)'!C:C)</f>
        <v>0</v>
      </c>
      <c r="M151">
        <f t="shared" si="11"/>
        <v>70742.460000000006</v>
      </c>
      <c r="N151" s="5">
        <f t="shared" si="12"/>
        <v>0</v>
      </c>
      <c r="O151">
        <f>G151/_xlfn.XLOOKUP(D151,'Market_Averages (raw data)'!A:A,'Market_Averages (raw data)'!B:B)</f>
        <v>1.0927403721243192</v>
      </c>
      <c r="P151" t="str">
        <f t="shared" si="13"/>
        <v>Market Aligned</v>
      </c>
      <c r="Q151" s="5">
        <f t="shared" si="14"/>
        <v>0.78600000000000003</v>
      </c>
    </row>
    <row r="152" spans="1:17" x14ac:dyDescent="0.2">
      <c r="A152">
        <v>1150</v>
      </c>
      <c r="B152" t="s">
        <v>160</v>
      </c>
      <c r="C152" t="s">
        <v>1571</v>
      </c>
      <c r="D152" t="s">
        <v>1583</v>
      </c>
      <c r="E152" t="s">
        <v>1606</v>
      </c>
      <c r="F152" t="str">
        <f>_xlfn.XLOOKUP(E152,'States (raw data)'!A:A,'States (raw data)'!B:B)</f>
        <v>Washington</v>
      </c>
      <c r="G152">
        <v>70626.23</v>
      </c>
      <c r="H152" t="str">
        <f>VLOOKUP(A152,'Demographics (raw data)'!A151:C1711,3)</f>
        <v>Female</v>
      </c>
      <c r="I152" t="str">
        <f>_xlfn.XLOOKUP(A152,'Demographics (raw data)'!A:A,'Demographics (raw data)'!B:B)</f>
        <v>Hispanic or Latino</v>
      </c>
      <c r="J152" t="b">
        <f>_xlfn.XLOOKUP($A152,'Bonuses (raw data)'!$A:$A,'Bonuses (raw data)'!B:B)</f>
        <v>0</v>
      </c>
      <c r="K152" t="str">
        <f t="shared" si="10"/>
        <v>Not Eligible</v>
      </c>
      <c r="L152">
        <f>_xlfn.XLOOKUP($A152,'Bonuses (raw data)'!$A:$A,'Bonuses (raw data)'!C:C)</f>
        <v>0</v>
      </c>
      <c r="M152">
        <f t="shared" si="11"/>
        <v>70626.23</v>
      </c>
      <c r="N152" s="5">
        <f t="shared" si="12"/>
        <v>0</v>
      </c>
      <c r="O152">
        <f>G152/_xlfn.XLOOKUP(D152,'Market_Averages (raw data)'!A:A,'Market_Averages (raw data)'!B:B)</f>
        <v>1.0909449975578704</v>
      </c>
      <c r="P152" t="str">
        <f t="shared" si="13"/>
        <v>Market Aligned</v>
      </c>
      <c r="Q152" s="5">
        <f t="shared" si="14"/>
        <v>0.78300000000000003</v>
      </c>
    </row>
    <row r="153" spans="1:17" x14ac:dyDescent="0.2">
      <c r="A153">
        <v>1151</v>
      </c>
      <c r="B153" t="s">
        <v>161</v>
      </c>
      <c r="C153" t="s">
        <v>1571</v>
      </c>
      <c r="D153" t="s">
        <v>1583</v>
      </c>
      <c r="E153" t="s">
        <v>1607</v>
      </c>
      <c r="F153" t="str">
        <f>_xlfn.XLOOKUP(E153,'States (raw data)'!A:A,'States (raw data)'!B:B)</f>
        <v>Colorado</v>
      </c>
      <c r="G153">
        <v>70866.12</v>
      </c>
      <c r="H153" t="str">
        <f>VLOOKUP(A153,'Demographics (raw data)'!A152:C1712,3)</f>
        <v>Male</v>
      </c>
      <c r="I153" t="str">
        <f>_xlfn.XLOOKUP(A153,'Demographics (raw data)'!A:A,'Demographics (raw data)'!B:B)</f>
        <v>Asian</v>
      </c>
      <c r="J153" t="b">
        <f>_xlfn.XLOOKUP($A153,'Bonuses (raw data)'!$A:$A,'Bonuses (raw data)'!B:B)</f>
        <v>0</v>
      </c>
      <c r="K153" t="str">
        <f t="shared" si="10"/>
        <v>Not Eligible</v>
      </c>
      <c r="L153">
        <f>_xlfn.XLOOKUP($A153,'Bonuses (raw data)'!$A:$A,'Bonuses (raw data)'!C:C)</f>
        <v>0</v>
      </c>
      <c r="M153">
        <f t="shared" si="11"/>
        <v>70866.12</v>
      </c>
      <c r="N153" s="5">
        <f t="shared" si="12"/>
        <v>0</v>
      </c>
      <c r="O153">
        <f>G153/_xlfn.XLOOKUP(D153,'Market_Averages (raw data)'!A:A,'Market_Averages (raw data)'!B:B)</f>
        <v>1.0946505159674493</v>
      </c>
      <c r="P153" t="str">
        <f t="shared" si="13"/>
        <v>Market Aligned</v>
      </c>
      <c r="Q153" s="5">
        <f t="shared" si="14"/>
        <v>0.78800000000000003</v>
      </c>
    </row>
    <row r="154" spans="1:17" x14ac:dyDescent="0.2">
      <c r="A154">
        <v>1152</v>
      </c>
      <c r="B154" t="s">
        <v>162</v>
      </c>
      <c r="C154" t="s">
        <v>1571</v>
      </c>
      <c r="D154" t="s">
        <v>1583</v>
      </c>
      <c r="E154" t="s">
        <v>1603</v>
      </c>
      <c r="F154" t="str">
        <f>_xlfn.XLOOKUP(E154,'States (raw data)'!A:A,'States (raw data)'!B:B)</f>
        <v>Illinois</v>
      </c>
      <c r="G154">
        <v>68299.94</v>
      </c>
      <c r="H154" t="str">
        <f>VLOOKUP(A154,'Demographics (raw data)'!A153:C1713,3)</f>
        <v>Male</v>
      </c>
      <c r="I154" t="str">
        <f>_xlfn.XLOOKUP(A154,'Demographics (raw data)'!A:A,'Demographics (raw data)'!B:B)</f>
        <v>Asian</v>
      </c>
      <c r="J154" t="b">
        <f>_xlfn.XLOOKUP($A154,'Bonuses (raw data)'!$A:$A,'Bonuses (raw data)'!B:B)</f>
        <v>0</v>
      </c>
      <c r="K154" t="str">
        <f t="shared" si="10"/>
        <v>Not Eligible</v>
      </c>
      <c r="L154">
        <f>_xlfn.XLOOKUP($A154,'Bonuses (raw data)'!$A:$A,'Bonuses (raw data)'!C:C)</f>
        <v>0</v>
      </c>
      <c r="M154">
        <f t="shared" si="11"/>
        <v>68299.94</v>
      </c>
      <c r="N154" s="5">
        <f t="shared" si="12"/>
        <v>0</v>
      </c>
      <c r="O154">
        <f>G154/_xlfn.XLOOKUP(D154,'Market_Averages (raw data)'!A:A,'Market_Averages (raw data)'!B:B)</f>
        <v>1.0550114012386431</v>
      </c>
      <c r="P154" t="str">
        <f t="shared" si="13"/>
        <v>Market Aligned</v>
      </c>
      <c r="Q154" s="5">
        <f t="shared" si="14"/>
        <v>0.75600000000000001</v>
      </c>
    </row>
    <row r="155" spans="1:17" x14ac:dyDescent="0.2">
      <c r="A155">
        <v>1153</v>
      </c>
      <c r="B155" t="s">
        <v>163</v>
      </c>
      <c r="C155" t="s">
        <v>1571</v>
      </c>
      <c r="D155" t="s">
        <v>1583</v>
      </c>
      <c r="E155" t="s">
        <v>1603</v>
      </c>
      <c r="F155" t="str">
        <f>_xlfn.XLOOKUP(E155,'States (raw data)'!A:A,'States (raw data)'!B:B)</f>
        <v>Illinois</v>
      </c>
      <c r="G155">
        <v>70580.63</v>
      </c>
      <c r="H155" t="str">
        <f>VLOOKUP(A155,'Demographics (raw data)'!A154:C1714,3)</f>
        <v>Female</v>
      </c>
      <c r="I155" t="str">
        <f>_xlfn.XLOOKUP(A155,'Demographics (raw data)'!A:A,'Demographics (raw data)'!B:B)</f>
        <v>Black or African American</v>
      </c>
      <c r="J155" t="b">
        <f>_xlfn.XLOOKUP($A155,'Bonuses (raw data)'!$A:$A,'Bonuses (raw data)'!B:B)</f>
        <v>0</v>
      </c>
      <c r="K155" t="str">
        <f t="shared" si="10"/>
        <v>Not Eligible</v>
      </c>
      <c r="L155">
        <f>_xlfn.XLOOKUP($A155,'Bonuses (raw data)'!$A:$A,'Bonuses (raw data)'!C:C)</f>
        <v>0</v>
      </c>
      <c r="M155">
        <f t="shared" si="11"/>
        <v>70580.63</v>
      </c>
      <c r="N155" s="5">
        <f t="shared" si="12"/>
        <v>0</v>
      </c>
      <c r="O155">
        <f>G155/_xlfn.XLOOKUP(D155,'Market_Averages (raw data)'!A:A,'Market_Averages (raw data)'!B:B)</f>
        <v>1.0902406262231887</v>
      </c>
      <c r="P155" t="str">
        <f t="shared" si="13"/>
        <v>Market Aligned</v>
      </c>
      <c r="Q155" s="5">
        <f t="shared" si="14"/>
        <v>0.78200000000000003</v>
      </c>
    </row>
    <row r="156" spans="1:17" x14ac:dyDescent="0.2">
      <c r="A156">
        <v>1154</v>
      </c>
      <c r="B156" t="s">
        <v>164</v>
      </c>
      <c r="C156" t="s">
        <v>1571</v>
      </c>
      <c r="D156" t="s">
        <v>1583</v>
      </c>
      <c r="E156" t="s">
        <v>1607</v>
      </c>
      <c r="F156" t="str">
        <f>_xlfn.XLOOKUP(E156,'States (raw data)'!A:A,'States (raw data)'!B:B)</f>
        <v>Colorado</v>
      </c>
      <c r="G156">
        <v>70732.679999999993</v>
      </c>
      <c r="H156" t="str">
        <f>VLOOKUP(A156,'Demographics (raw data)'!A155:C1715,3)</f>
        <v>Female</v>
      </c>
      <c r="I156" t="str">
        <f>_xlfn.XLOOKUP(A156,'Demographics (raw data)'!A:A,'Demographics (raw data)'!B:B)</f>
        <v>White</v>
      </c>
      <c r="J156" t="b">
        <f>_xlfn.XLOOKUP($A156,'Bonuses (raw data)'!$A:$A,'Bonuses (raw data)'!B:B)</f>
        <v>1</v>
      </c>
      <c r="K156" t="str">
        <f t="shared" si="10"/>
        <v>Eligible</v>
      </c>
      <c r="L156">
        <f>_xlfn.XLOOKUP($A156,'Bonuses (raw data)'!$A:$A,'Bonuses (raw data)'!C:C)</f>
        <v>17744.650000000001</v>
      </c>
      <c r="M156">
        <f t="shared" si="11"/>
        <v>88477.329999999987</v>
      </c>
      <c r="N156" s="5">
        <f t="shared" si="12"/>
        <v>0.25086918804716579</v>
      </c>
      <c r="O156">
        <f>G156/_xlfn.XLOOKUP(D156,'Market_Averages (raw data)'!A:A,'Market_Averages (raw data)'!B:B)</f>
        <v>1.0925893030091174</v>
      </c>
      <c r="P156" t="str">
        <f t="shared" si="13"/>
        <v>Market Aligned</v>
      </c>
      <c r="Q156" s="5">
        <f t="shared" si="14"/>
        <v>0.78500000000000003</v>
      </c>
    </row>
    <row r="157" spans="1:17" x14ac:dyDescent="0.2">
      <c r="A157">
        <v>1155</v>
      </c>
      <c r="B157" t="s">
        <v>165</v>
      </c>
      <c r="C157" t="s">
        <v>1571</v>
      </c>
      <c r="D157" t="s">
        <v>1583</v>
      </c>
      <c r="E157" t="s">
        <v>1611</v>
      </c>
      <c r="F157" t="str">
        <f>_xlfn.XLOOKUP(E157,'States (raw data)'!A:A,'States (raw data)'!B:B)</f>
        <v>California</v>
      </c>
      <c r="G157">
        <v>68214.12</v>
      </c>
      <c r="H157" t="str">
        <f>VLOOKUP(A157,'Demographics (raw data)'!A156:C1716,3)</f>
        <v>Female</v>
      </c>
      <c r="I157" t="str">
        <f>_xlfn.XLOOKUP(A157,'Demographics (raw data)'!A:A,'Demographics (raw data)'!B:B)</f>
        <v>Hispanic or Latino</v>
      </c>
      <c r="J157" t="b">
        <f>_xlfn.XLOOKUP($A157,'Bonuses (raw data)'!$A:$A,'Bonuses (raw data)'!B:B)</f>
        <v>0</v>
      </c>
      <c r="K157" t="str">
        <f t="shared" si="10"/>
        <v>Not Eligible</v>
      </c>
      <c r="L157">
        <f>_xlfn.XLOOKUP($A157,'Bonuses (raw data)'!$A:$A,'Bonuses (raw data)'!C:C)</f>
        <v>0</v>
      </c>
      <c r="M157">
        <f t="shared" si="11"/>
        <v>68214.12</v>
      </c>
      <c r="N157" s="5">
        <f t="shared" si="12"/>
        <v>0</v>
      </c>
      <c r="O157">
        <f>G157/_xlfn.XLOOKUP(D157,'Market_Averages (raw data)'!A:A,'Market_Averages (raw data)'!B:B)</f>
        <v>1.0536857620293802</v>
      </c>
      <c r="P157" t="str">
        <f t="shared" si="13"/>
        <v>Market Aligned</v>
      </c>
      <c r="Q157" s="5">
        <f t="shared" si="14"/>
        <v>0.755</v>
      </c>
    </row>
    <row r="158" spans="1:17" x14ac:dyDescent="0.2">
      <c r="A158">
        <v>1156</v>
      </c>
      <c r="B158" t="s">
        <v>166</v>
      </c>
      <c r="C158" t="s">
        <v>1571</v>
      </c>
      <c r="D158" t="s">
        <v>1583</v>
      </c>
      <c r="E158" t="s">
        <v>1603</v>
      </c>
      <c r="F158" t="str">
        <f>_xlfn.XLOOKUP(E158,'States (raw data)'!A:A,'States (raw data)'!B:B)</f>
        <v>Illinois</v>
      </c>
      <c r="G158">
        <v>74664.44</v>
      </c>
      <c r="H158" t="str">
        <f>VLOOKUP(A158,'Demographics (raw data)'!A157:C1717,3)</f>
        <v>Male</v>
      </c>
      <c r="I158" t="str">
        <f>_xlfn.XLOOKUP(A158,'Demographics (raw data)'!A:A,'Demographics (raw data)'!B:B)</f>
        <v>Black or African American</v>
      </c>
      <c r="J158" t="b">
        <f>_xlfn.XLOOKUP($A158,'Bonuses (raw data)'!$A:$A,'Bonuses (raw data)'!B:B)</f>
        <v>0</v>
      </c>
      <c r="K158" t="str">
        <f t="shared" si="10"/>
        <v>Not Eligible</v>
      </c>
      <c r="L158">
        <f>_xlfn.XLOOKUP($A158,'Bonuses (raw data)'!$A:$A,'Bonuses (raw data)'!C:C)</f>
        <v>0</v>
      </c>
      <c r="M158">
        <f t="shared" si="11"/>
        <v>74664.44</v>
      </c>
      <c r="N158" s="5">
        <f t="shared" si="12"/>
        <v>0</v>
      </c>
      <c r="O158">
        <f>G158/_xlfn.XLOOKUP(D158,'Market_Averages (raw data)'!A:A,'Market_Averages (raw data)'!B:B)</f>
        <v>1.1533221766680704</v>
      </c>
      <c r="P158" t="str">
        <f t="shared" si="13"/>
        <v>Above Market</v>
      </c>
      <c r="Q158" s="5">
        <f t="shared" si="14"/>
        <v>0.82499999999999996</v>
      </c>
    </row>
    <row r="159" spans="1:17" x14ac:dyDescent="0.2">
      <c r="A159">
        <v>1157</v>
      </c>
      <c r="B159" t="s">
        <v>167</v>
      </c>
      <c r="C159" t="s">
        <v>1571</v>
      </c>
      <c r="D159" t="s">
        <v>1583</v>
      </c>
      <c r="E159" t="s">
        <v>1607</v>
      </c>
      <c r="F159" t="str">
        <f>_xlfn.XLOOKUP(E159,'States (raw data)'!A:A,'States (raw data)'!B:B)</f>
        <v>Colorado</v>
      </c>
      <c r="G159">
        <v>71184.58</v>
      </c>
      <c r="H159" t="str">
        <f>VLOOKUP(A159,'Demographics (raw data)'!A158:C1718,3)</f>
        <v>Female</v>
      </c>
      <c r="I159" t="str">
        <f>_xlfn.XLOOKUP(A159,'Demographics (raw data)'!A:A,'Demographics (raw data)'!B:B)</f>
        <v>White</v>
      </c>
      <c r="J159" t="b">
        <f>_xlfn.XLOOKUP($A159,'Bonuses (raw data)'!$A:$A,'Bonuses (raw data)'!B:B)</f>
        <v>0</v>
      </c>
      <c r="K159" t="str">
        <f t="shared" si="10"/>
        <v>Not Eligible</v>
      </c>
      <c r="L159">
        <f>_xlfn.XLOOKUP($A159,'Bonuses (raw data)'!$A:$A,'Bonuses (raw data)'!C:C)</f>
        <v>0</v>
      </c>
      <c r="M159">
        <f t="shared" si="11"/>
        <v>71184.58</v>
      </c>
      <c r="N159" s="5">
        <f t="shared" si="12"/>
        <v>0</v>
      </c>
      <c r="O159">
        <f>G159/_xlfn.XLOOKUP(D159,'Market_Averages (raw data)'!A:A,'Market_Averages (raw data)'!B:B)</f>
        <v>1.0995696847227727</v>
      </c>
      <c r="P159" t="str">
        <f t="shared" si="13"/>
        <v>Market Aligned</v>
      </c>
      <c r="Q159" s="5">
        <f t="shared" si="14"/>
        <v>0.79200000000000004</v>
      </c>
    </row>
    <row r="160" spans="1:17" x14ac:dyDescent="0.2">
      <c r="A160">
        <v>1158</v>
      </c>
      <c r="B160" t="s">
        <v>168</v>
      </c>
      <c r="C160" t="s">
        <v>1571</v>
      </c>
      <c r="D160" t="s">
        <v>1583</v>
      </c>
      <c r="E160" t="s">
        <v>1603</v>
      </c>
      <c r="F160" t="str">
        <f>_xlfn.XLOOKUP(E160,'States (raw data)'!A:A,'States (raw data)'!B:B)</f>
        <v>Illinois</v>
      </c>
      <c r="G160">
        <v>67021.740000000005</v>
      </c>
      <c r="H160" t="str">
        <f>VLOOKUP(A160,'Demographics (raw data)'!A159:C1719,3)</f>
        <v>Male</v>
      </c>
      <c r="I160" t="str">
        <f>_xlfn.XLOOKUP(A160,'Demographics (raw data)'!A:A,'Demographics (raw data)'!B:B)</f>
        <v>White</v>
      </c>
      <c r="J160" t="b">
        <f>_xlfn.XLOOKUP($A160,'Bonuses (raw data)'!$A:$A,'Bonuses (raw data)'!B:B)</f>
        <v>0</v>
      </c>
      <c r="K160" t="str">
        <f t="shared" si="10"/>
        <v>Not Eligible</v>
      </c>
      <c r="L160">
        <f>_xlfn.XLOOKUP($A160,'Bonuses (raw data)'!$A:$A,'Bonuses (raw data)'!C:C)</f>
        <v>0</v>
      </c>
      <c r="M160">
        <f t="shared" si="11"/>
        <v>67021.740000000005</v>
      </c>
      <c r="N160" s="5">
        <f t="shared" si="12"/>
        <v>0</v>
      </c>
      <c r="O160">
        <f>G160/_xlfn.XLOOKUP(D160,'Market_Averages (raw data)'!A:A,'Market_Averages (raw data)'!B:B)</f>
        <v>1.0352673784318409</v>
      </c>
      <c r="P160" t="str">
        <f t="shared" si="13"/>
        <v>Market Aligned</v>
      </c>
      <c r="Q160" s="5">
        <f t="shared" si="14"/>
        <v>0.73799999999999999</v>
      </c>
    </row>
    <row r="161" spans="1:17" x14ac:dyDescent="0.2">
      <c r="A161">
        <v>1159</v>
      </c>
      <c r="B161" t="s">
        <v>169</v>
      </c>
      <c r="C161" t="s">
        <v>1571</v>
      </c>
      <c r="D161" t="s">
        <v>1583</v>
      </c>
      <c r="E161" t="s">
        <v>1603</v>
      </c>
      <c r="F161" t="str">
        <f>_xlfn.XLOOKUP(E161,'States (raw data)'!A:A,'States (raw data)'!B:B)</f>
        <v>Illinois</v>
      </c>
      <c r="G161">
        <v>71641.38</v>
      </c>
      <c r="H161" t="str">
        <f>VLOOKUP(A161,'Demographics (raw data)'!A160:C1720,3)</f>
        <v>Male</v>
      </c>
      <c r="I161" t="str">
        <f>_xlfn.XLOOKUP(A161,'Demographics (raw data)'!A:A,'Demographics (raw data)'!B:B)</f>
        <v>White</v>
      </c>
      <c r="J161" t="b">
        <f>_xlfn.XLOOKUP($A161,'Bonuses (raw data)'!$A:$A,'Bonuses (raw data)'!B:B)</f>
        <v>0</v>
      </c>
      <c r="K161" t="str">
        <f t="shared" si="10"/>
        <v>Not Eligible</v>
      </c>
      <c r="L161">
        <f>_xlfn.XLOOKUP($A161,'Bonuses (raw data)'!$A:$A,'Bonuses (raw data)'!C:C)</f>
        <v>0</v>
      </c>
      <c r="M161">
        <f t="shared" si="11"/>
        <v>71641.38</v>
      </c>
      <c r="N161" s="5">
        <f t="shared" si="12"/>
        <v>0</v>
      </c>
      <c r="O161">
        <f>G161/_xlfn.XLOOKUP(D161,'Market_Averages (raw data)'!A:A,'Market_Averages (raw data)'!B:B)</f>
        <v>1.1066257554614265</v>
      </c>
      <c r="P161" t="str">
        <f t="shared" si="13"/>
        <v>Above Market</v>
      </c>
      <c r="Q161" s="5">
        <f t="shared" si="14"/>
        <v>0.79700000000000004</v>
      </c>
    </row>
    <row r="162" spans="1:17" x14ac:dyDescent="0.2">
      <c r="A162">
        <v>1160</v>
      </c>
      <c r="B162" t="s">
        <v>170</v>
      </c>
      <c r="C162" t="s">
        <v>1571</v>
      </c>
      <c r="D162" t="s">
        <v>1583</v>
      </c>
      <c r="E162" t="s">
        <v>1603</v>
      </c>
      <c r="F162" t="str">
        <f>_xlfn.XLOOKUP(E162,'States (raw data)'!A:A,'States (raw data)'!B:B)</f>
        <v>Illinois</v>
      </c>
      <c r="G162">
        <v>67563.3</v>
      </c>
      <c r="H162" t="str">
        <f>VLOOKUP(A162,'Demographics (raw data)'!A161:C1721,3)</f>
        <v>Male</v>
      </c>
      <c r="I162" t="str">
        <f>_xlfn.XLOOKUP(A162,'Demographics (raw data)'!A:A,'Demographics (raw data)'!B:B)</f>
        <v>White</v>
      </c>
      <c r="J162" t="b">
        <f>_xlfn.XLOOKUP($A162,'Bonuses (raw data)'!$A:$A,'Bonuses (raw data)'!B:B)</f>
        <v>1</v>
      </c>
      <c r="K162" t="str">
        <f t="shared" si="10"/>
        <v>Eligible</v>
      </c>
      <c r="L162">
        <f>_xlfn.XLOOKUP($A162,'Bonuses (raw data)'!$A:$A,'Bonuses (raw data)'!C:C)</f>
        <v>7236.85</v>
      </c>
      <c r="M162">
        <f t="shared" si="11"/>
        <v>74800.150000000009</v>
      </c>
      <c r="N162" s="5">
        <f t="shared" si="12"/>
        <v>0.10711214520309102</v>
      </c>
      <c r="O162">
        <f>G162/_xlfn.XLOOKUP(D162,'Market_Averages (raw data)'!A:A,'Market_Averages (raw data)'!B:B)</f>
        <v>1.0436327148355742</v>
      </c>
      <c r="P162" t="str">
        <f t="shared" si="13"/>
        <v>Market Aligned</v>
      </c>
      <c r="Q162" s="5">
        <f t="shared" si="14"/>
        <v>0.745</v>
      </c>
    </row>
    <row r="163" spans="1:17" x14ac:dyDescent="0.2">
      <c r="A163">
        <v>1161</v>
      </c>
      <c r="B163" t="s">
        <v>171</v>
      </c>
      <c r="C163" t="s">
        <v>1571</v>
      </c>
      <c r="D163" t="s">
        <v>1583</v>
      </c>
      <c r="E163" t="s">
        <v>1603</v>
      </c>
      <c r="F163" t="str">
        <f>_xlfn.XLOOKUP(E163,'States (raw data)'!A:A,'States (raw data)'!B:B)</f>
        <v>Illinois</v>
      </c>
      <c r="G163">
        <v>71967.710000000006</v>
      </c>
      <c r="H163" t="str">
        <f>VLOOKUP(A163,'Demographics (raw data)'!A162:C1722,3)</f>
        <v>Male</v>
      </c>
      <c r="I163" t="str">
        <f>_xlfn.XLOOKUP(A163,'Demographics (raw data)'!A:A,'Demographics (raw data)'!B:B)</f>
        <v>Hispanic or Latino</v>
      </c>
      <c r="J163" t="b">
        <f>_xlfn.XLOOKUP($A163,'Bonuses (raw data)'!$A:$A,'Bonuses (raw data)'!B:B)</f>
        <v>0</v>
      </c>
      <c r="K163" t="str">
        <f t="shared" si="10"/>
        <v>Not Eligible</v>
      </c>
      <c r="L163">
        <f>_xlfn.XLOOKUP($A163,'Bonuses (raw data)'!$A:$A,'Bonuses (raw data)'!C:C)</f>
        <v>0</v>
      </c>
      <c r="M163">
        <f t="shared" si="11"/>
        <v>71967.710000000006</v>
      </c>
      <c r="N163" s="5">
        <f t="shared" si="12"/>
        <v>0</v>
      </c>
      <c r="O163">
        <f>G163/_xlfn.XLOOKUP(D163,'Market_Averages (raw data)'!A:A,'Market_Averages (raw data)'!B:B)</f>
        <v>1.1116664900589417</v>
      </c>
      <c r="P163" t="str">
        <f t="shared" si="13"/>
        <v>Above Market</v>
      </c>
      <c r="Q163" s="5">
        <f t="shared" si="14"/>
        <v>0.8</v>
      </c>
    </row>
    <row r="164" spans="1:17" x14ac:dyDescent="0.2">
      <c r="A164">
        <v>1162</v>
      </c>
      <c r="B164" t="s">
        <v>172</v>
      </c>
      <c r="C164" t="s">
        <v>1571</v>
      </c>
      <c r="D164" t="s">
        <v>1583</v>
      </c>
      <c r="E164" t="s">
        <v>1603</v>
      </c>
      <c r="F164" t="str">
        <f>_xlfn.XLOOKUP(E164,'States (raw data)'!A:A,'States (raw data)'!B:B)</f>
        <v>Illinois</v>
      </c>
      <c r="G164">
        <v>72896.490000000005</v>
      </c>
      <c r="H164" t="str">
        <f>VLOOKUP(A164,'Demographics (raw data)'!A163:C1723,3)</f>
        <v>Male</v>
      </c>
      <c r="I164" t="str">
        <f>_xlfn.XLOOKUP(A164,'Demographics (raw data)'!A:A,'Demographics (raw data)'!B:B)</f>
        <v>White</v>
      </c>
      <c r="J164" t="b">
        <f>_xlfn.XLOOKUP($A164,'Bonuses (raw data)'!$A:$A,'Bonuses (raw data)'!B:B)</f>
        <v>1</v>
      </c>
      <c r="K164" t="str">
        <f t="shared" si="10"/>
        <v>Eligible</v>
      </c>
      <c r="L164">
        <f>_xlfn.XLOOKUP($A164,'Bonuses (raw data)'!$A:$A,'Bonuses (raw data)'!C:C)</f>
        <v>3143.97</v>
      </c>
      <c r="M164">
        <f t="shared" si="11"/>
        <v>76040.460000000006</v>
      </c>
      <c r="N164" s="5">
        <f t="shared" si="12"/>
        <v>4.3129237086723921E-2</v>
      </c>
      <c r="O164">
        <f>G164/_xlfn.XLOOKUP(D164,'Market_Averages (raw data)'!A:A,'Market_Averages (raw data)'!B:B)</f>
        <v>1.1260131130463473</v>
      </c>
      <c r="P164" t="str">
        <f t="shared" si="13"/>
        <v>Above Market</v>
      </c>
      <c r="Q164" s="5">
        <f t="shared" si="14"/>
        <v>0.81200000000000006</v>
      </c>
    </row>
    <row r="165" spans="1:17" x14ac:dyDescent="0.2">
      <c r="A165">
        <v>1163</v>
      </c>
      <c r="B165" t="s">
        <v>173</v>
      </c>
      <c r="C165" t="s">
        <v>1571</v>
      </c>
      <c r="D165" t="s">
        <v>1583</v>
      </c>
      <c r="E165" t="s">
        <v>1614</v>
      </c>
      <c r="F165" t="str">
        <f>_xlfn.XLOOKUP(E165,'States (raw data)'!A:A,'States (raw data)'!B:B)</f>
        <v>Texas</v>
      </c>
      <c r="G165">
        <v>67948.289999999994</v>
      </c>
      <c r="H165" t="str">
        <f>VLOOKUP(A165,'Demographics (raw data)'!A164:C1724,3)</f>
        <v>Female</v>
      </c>
      <c r="I165" t="str">
        <f>_xlfn.XLOOKUP(A165,'Demographics (raw data)'!A:A,'Demographics (raw data)'!B:B)</f>
        <v>White</v>
      </c>
      <c r="J165" t="b">
        <f>_xlfn.XLOOKUP($A165,'Bonuses (raw data)'!$A:$A,'Bonuses (raw data)'!B:B)</f>
        <v>0</v>
      </c>
      <c r="K165" t="str">
        <f t="shared" si="10"/>
        <v>Not Eligible</v>
      </c>
      <c r="L165">
        <f>_xlfn.XLOOKUP($A165,'Bonuses (raw data)'!$A:$A,'Bonuses (raw data)'!C:C)</f>
        <v>0</v>
      </c>
      <c r="M165">
        <f t="shared" si="11"/>
        <v>67948.289999999994</v>
      </c>
      <c r="N165" s="5">
        <f t="shared" si="12"/>
        <v>0</v>
      </c>
      <c r="O165">
        <f>G165/_xlfn.XLOOKUP(D165,'Market_Averages (raw data)'!A:A,'Market_Averages (raw data)'!B:B)</f>
        <v>1.049579555189502</v>
      </c>
      <c r="P165" t="str">
        <f t="shared" si="13"/>
        <v>Market Aligned</v>
      </c>
      <c r="Q165" s="5">
        <f t="shared" si="14"/>
        <v>0.751</v>
      </c>
    </row>
    <row r="166" spans="1:17" x14ac:dyDescent="0.2">
      <c r="A166">
        <v>1164</v>
      </c>
      <c r="B166" t="s">
        <v>174</v>
      </c>
      <c r="C166" t="s">
        <v>1571</v>
      </c>
      <c r="D166" t="s">
        <v>1583</v>
      </c>
      <c r="E166" t="s">
        <v>1607</v>
      </c>
      <c r="F166" t="str">
        <f>_xlfn.XLOOKUP(E166,'States (raw data)'!A:A,'States (raw data)'!B:B)</f>
        <v>Colorado</v>
      </c>
      <c r="G166">
        <v>72408.44</v>
      </c>
      <c r="H166" t="str">
        <f>VLOOKUP(A166,'Demographics (raw data)'!A165:C1725,3)</f>
        <v>Male</v>
      </c>
      <c r="I166" t="str">
        <f>_xlfn.XLOOKUP(A166,'Demographics (raw data)'!A:A,'Demographics (raw data)'!B:B)</f>
        <v>Other</v>
      </c>
      <c r="J166" t="b">
        <f>_xlfn.XLOOKUP($A166,'Bonuses (raw data)'!$A:$A,'Bonuses (raw data)'!B:B)</f>
        <v>1</v>
      </c>
      <c r="K166" t="str">
        <f t="shared" si="10"/>
        <v>Eligible</v>
      </c>
      <c r="L166">
        <f>_xlfn.XLOOKUP($A166,'Bonuses (raw data)'!$A:$A,'Bonuses (raw data)'!C:C)</f>
        <v>17530.47</v>
      </c>
      <c r="M166">
        <f t="shared" si="11"/>
        <v>89938.91</v>
      </c>
      <c r="N166" s="5">
        <f t="shared" si="12"/>
        <v>0.24210534020619698</v>
      </c>
      <c r="O166">
        <f>G166/_xlfn.XLOOKUP(D166,'Market_Averages (raw data)'!A:A,'Market_Averages (raw data)'!B:B)</f>
        <v>1.1184743316890793</v>
      </c>
      <c r="P166" t="str">
        <f t="shared" si="13"/>
        <v>Above Market</v>
      </c>
      <c r="Q166" s="5">
        <f t="shared" si="14"/>
        <v>0.80500000000000005</v>
      </c>
    </row>
    <row r="167" spans="1:17" x14ac:dyDescent="0.2">
      <c r="A167">
        <v>1165</v>
      </c>
      <c r="B167" t="s">
        <v>175</v>
      </c>
      <c r="C167" t="s">
        <v>1571</v>
      </c>
      <c r="D167" t="s">
        <v>1583</v>
      </c>
      <c r="E167" t="s">
        <v>1604</v>
      </c>
      <c r="F167" t="str">
        <f>_xlfn.XLOOKUP(E167,'States (raw data)'!A:A,'States (raw data)'!B:B)</f>
        <v>California</v>
      </c>
      <c r="G167">
        <v>71031.95</v>
      </c>
      <c r="H167" t="str">
        <f>VLOOKUP(A167,'Demographics (raw data)'!A166:C1726,3)</f>
        <v>Female</v>
      </c>
      <c r="I167" t="str">
        <f>_xlfn.XLOOKUP(A167,'Demographics (raw data)'!A:A,'Demographics (raw data)'!B:B)</f>
        <v>White</v>
      </c>
      <c r="J167" t="b">
        <f>_xlfn.XLOOKUP($A167,'Bonuses (raw data)'!$A:$A,'Bonuses (raw data)'!B:B)</f>
        <v>1</v>
      </c>
      <c r="K167" t="str">
        <f t="shared" si="10"/>
        <v>Eligible</v>
      </c>
      <c r="L167">
        <f>_xlfn.XLOOKUP($A167,'Bonuses (raw data)'!$A:$A,'Bonuses (raw data)'!C:C)</f>
        <v>13086.01</v>
      </c>
      <c r="M167">
        <f t="shared" si="11"/>
        <v>84117.959999999992</v>
      </c>
      <c r="N167" s="5">
        <f t="shared" si="12"/>
        <v>0.18422709780598731</v>
      </c>
      <c r="O167">
        <f>G167/_xlfn.XLOOKUP(D167,'Market_Averages (raw data)'!A:A,'Market_Averages (raw data)'!B:B)</f>
        <v>1.0972120488277624</v>
      </c>
      <c r="P167" t="str">
        <f t="shared" si="13"/>
        <v>Market Aligned</v>
      </c>
      <c r="Q167" s="5">
        <f t="shared" si="14"/>
        <v>0.79</v>
      </c>
    </row>
    <row r="168" spans="1:17" x14ac:dyDescent="0.2">
      <c r="A168">
        <v>1166</v>
      </c>
      <c r="B168" t="s">
        <v>176</v>
      </c>
      <c r="C168" t="s">
        <v>1571</v>
      </c>
      <c r="D168" t="s">
        <v>1583</v>
      </c>
      <c r="E168" t="s">
        <v>1603</v>
      </c>
      <c r="F168" t="str">
        <f>_xlfn.XLOOKUP(E168,'States (raw data)'!A:A,'States (raw data)'!B:B)</f>
        <v>Illinois</v>
      </c>
      <c r="G168">
        <v>72055.149999999994</v>
      </c>
      <c r="H168" t="str">
        <f>VLOOKUP(A168,'Demographics (raw data)'!A167:C1727,3)</f>
        <v>Female</v>
      </c>
      <c r="I168" t="str">
        <f>_xlfn.XLOOKUP(A168,'Demographics (raw data)'!A:A,'Demographics (raw data)'!B:B)</f>
        <v>White</v>
      </c>
      <c r="J168" t="b">
        <f>_xlfn.XLOOKUP($A168,'Bonuses (raw data)'!$A:$A,'Bonuses (raw data)'!B:B)</f>
        <v>0</v>
      </c>
      <c r="K168" t="str">
        <f t="shared" si="10"/>
        <v>Not Eligible</v>
      </c>
      <c r="L168">
        <f>_xlfn.XLOOKUP($A168,'Bonuses (raw data)'!$A:$A,'Bonuses (raw data)'!C:C)</f>
        <v>0</v>
      </c>
      <c r="M168">
        <f t="shared" si="11"/>
        <v>72055.149999999994</v>
      </c>
      <c r="N168" s="5">
        <f t="shared" si="12"/>
        <v>0</v>
      </c>
      <c r="O168">
        <f>G168/_xlfn.XLOOKUP(D168,'Market_Averages (raw data)'!A:A,'Market_Averages (raw data)'!B:B)</f>
        <v>1.1130171529866733</v>
      </c>
      <c r="P168" t="str">
        <f t="shared" si="13"/>
        <v>Above Market</v>
      </c>
      <c r="Q168" s="5">
        <f t="shared" si="14"/>
        <v>0.80100000000000005</v>
      </c>
    </row>
    <row r="169" spans="1:17" x14ac:dyDescent="0.2">
      <c r="A169">
        <v>1167</v>
      </c>
      <c r="B169" t="s">
        <v>177</v>
      </c>
      <c r="C169" t="s">
        <v>1571</v>
      </c>
      <c r="D169" t="s">
        <v>1583</v>
      </c>
      <c r="E169" t="s">
        <v>1603</v>
      </c>
      <c r="F169" t="str">
        <f>_xlfn.XLOOKUP(E169,'States (raw data)'!A:A,'States (raw data)'!B:B)</f>
        <v>Illinois</v>
      </c>
      <c r="G169">
        <v>74741.98</v>
      </c>
      <c r="H169" t="str">
        <f>VLOOKUP(A169,'Demographics (raw data)'!A168:C1728,3)</f>
        <v>Male</v>
      </c>
      <c r="I169" t="str">
        <f>_xlfn.XLOOKUP(A169,'Demographics (raw data)'!A:A,'Demographics (raw data)'!B:B)</f>
        <v>White</v>
      </c>
      <c r="J169" t="b">
        <f>_xlfn.XLOOKUP($A169,'Bonuses (raw data)'!$A:$A,'Bonuses (raw data)'!B:B)</f>
        <v>0</v>
      </c>
      <c r="K169" t="str">
        <f t="shared" si="10"/>
        <v>Not Eligible</v>
      </c>
      <c r="L169">
        <f>_xlfn.XLOOKUP($A169,'Bonuses (raw data)'!$A:$A,'Bonuses (raw data)'!C:C)</f>
        <v>0</v>
      </c>
      <c r="M169">
        <f t="shared" si="11"/>
        <v>74741.98</v>
      </c>
      <c r="N169" s="5">
        <f t="shared" si="12"/>
        <v>0</v>
      </c>
      <c r="O169">
        <f>G169/_xlfn.XLOOKUP(D169,'Market_Averages (raw data)'!A:A,'Market_Averages (raw data)'!B:B)</f>
        <v>1.154519916871825</v>
      </c>
      <c r="P169" t="str">
        <f t="shared" si="13"/>
        <v>Above Market</v>
      </c>
      <c r="Q169" s="5">
        <f t="shared" si="14"/>
        <v>0.82599999999999996</v>
      </c>
    </row>
    <row r="170" spans="1:17" x14ac:dyDescent="0.2">
      <c r="A170">
        <v>1168</v>
      </c>
      <c r="B170" t="s">
        <v>178</v>
      </c>
      <c r="C170" t="s">
        <v>1571</v>
      </c>
      <c r="D170" t="s">
        <v>1583</v>
      </c>
      <c r="E170" t="s">
        <v>1603</v>
      </c>
      <c r="F170" t="str">
        <f>_xlfn.XLOOKUP(E170,'States (raw data)'!A:A,'States (raw data)'!B:B)</f>
        <v>Illinois</v>
      </c>
      <c r="G170">
        <v>69386.53</v>
      </c>
      <c r="H170" t="str">
        <f>VLOOKUP(A170,'Demographics (raw data)'!A169:C1729,3)</f>
        <v>Female</v>
      </c>
      <c r="I170" t="str">
        <f>_xlfn.XLOOKUP(A170,'Demographics (raw data)'!A:A,'Demographics (raw data)'!B:B)</f>
        <v>Asian</v>
      </c>
      <c r="J170" t="b">
        <f>_xlfn.XLOOKUP($A170,'Bonuses (raw data)'!$A:$A,'Bonuses (raw data)'!B:B)</f>
        <v>1</v>
      </c>
      <c r="K170" t="str">
        <f t="shared" si="10"/>
        <v>Eligible</v>
      </c>
      <c r="L170">
        <f>_xlfn.XLOOKUP($A170,'Bonuses (raw data)'!$A:$A,'Bonuses (raw data)'!C:C)</f>
        <v>4129.8900000000003</v>
      </c>
      <c r="M170">
        <f t="shared" si="11"/>
        <v>73516.42</v>
      </c>
      <c r="N170" s="5">
        <f t="shared" si="12"/>
        <v>5.9520053820244369E-2</v>
      </c>
      <c r="O170">
        <f>G170/_xlfn.XLOOKUP(D170,'Market_Averages (raw data)'!A:A,'Market_Averages (raw data)'!B:B)</f>
        <v>1.0717956742332007</v>
      </c>
      <c r="P170" t="str">
        <f t="shared" si="13"/>
        <v>Market Aligned</v>
      </c>
      <c r="Q170" s="5">
        <f t="shared" si="14"/>
        <v>0.76700000000000002</v>
      </c>
    </row>
    <row r="171" spans="1:17" x14ac:dyDescent="0.2">
      <c r="A171">
        <v>1169</v>
      </c>
      <c r="B171" t="s">
        <v>179</v>
      </c>
      <c r="C171" t="s">
        <v>1571</v>
      </c>
      <c r="D171" t="s">
        <v>1583</v>
      </c>
      <c r="E171" t="s">
        <v>1609</v>
      </c>
      <c r="F171" t="str">
        <f>_xlfn.XLOOKUP(E171,'States (raw data)'!A:A,'States (raw data)'!B:B)</f>
        <v>California</v>
      </c>
      <c r="G171">
        <v>68115.66</v>
      </c>
      <c r="H171" t="str">
        <f>VLOOKUP(A171,'Demographics (raw data)'!A170:C1730,3)</f>
        <v>Male</v>
      </c>
      <c r="I171" t="str">
        <f>_xlfn.XLOOKUP(A171,'Demographics (raw data)'!A:A,'Demographics (raw data)'!B:B)</f>
        <v>Hispanic or Latino</v>
      </c>
      <c r="J171" t="b">
        <f>_xlfn.XLOOKUP($A171,'Bonuses (raw data)'!$A:$A,'Bonuses (raw data)'!B:B)</f>
        <v>0</v>
      </c>
      <c r="K171" t="str">
        <f t="shared" si="10"/>
        <v>Not Eligible</v>
      </c>
      <c r="L171">
        <f>_xlfn.XLOOKUP($A171,'Bonuses (raw data)'!$A:$A,'Bonuses (raw data)'!C:C)</f>
        <v>0</v>
      </c>
      <c r="M171">
        <f t="shared" si="11"/>
        <v>68115.66</v>
      </c>
      <c r="N171" s="5">
        <f t="shared" si="12"/>
        <v>0</v>
      </c>
      <c r="O171">
        <f>G171/_xlfn.XLOOKUP(D171,'Market_Averages (raw data)'!A:A,'Market_Averages (raw data)'!B:B)</f>
        <v>1.0521648760291005</v>
      </c>
      <c r="P171" t="str">
        <f t="shared" si="13"/>
        <v>Market Aligned</v>
      </c>
      <c r="Q171" s="5">
        <f t="shared" si="14"/>
        <v>0.754</v>
      </c>
    </row>
    <row r="172" spans="1:17" x14ac:dyDescent="0.2">
      <c r="A172">
        <v>1170</v>
      </c>
      <c r="B172" t="s">
        <v>180</v>
      </c>
      <c r="C172" t="s">
        <v>1571</v>
      </c>
      <c r="D172" t="s">
        <v>1583</v>
      </c>
      <c r="E172" t="s">
        <v>1603</v>
      </c>
      <c r="F172" t="str">
        <f>_xlfn.XLOOKUP(E172,'States (raw data)'!A:A,'States (raw data)'!B:B)</f>
        <v>Illinois</v>
      </c>
      <c r="G172">
        <v>67776.210000000006</v>
      </c>
      <c r="H172" t="str">
        <f>VLOOKUP(A172,'Demographics (raw data)'!A171:C1731,3)</f>
        <v>Female</v>
      </c>
      <c r="I172" t="str">
        <f>_xlfn.XLOOKUP(A172,'Demographics (raw data)'!A:A,'Demographics (raw data)'!B:B)</f>
        <v>White</v>
      </c>
      <c r="J172" t="b">
        <f>_xlfn.XLOOKUP($A172,'Bonuses (raw data)'!$A:$A,'Bonuses (raw data)'!B:B)</f>
        <v>1</v>
      </c>
      <c r="K172" t="str">
        <f t="shared" si="10"/>
        <v>Eligible</v>
      </c>
      <c r="L172">
        <f>_xlfn.XLOOKUP($A172,'Bonuses (raw data)'!$A:$A,'Bonuses (raw data)'!C:C)</f>
        <v>9166.7900000000009</v>
      </c>
      <c r="M172">
        <f t="shared" si="11"/>
        <v>76943</v>
      </c>
      <c r="N172" s="5">
        <f t="shared" si="12"/>
        <v>0.13525084981883762</v>
      </c>
      <c r="O172">
        <f>G172/_xlfn.XLOOKUP(D172,'Market_Averages (raw data)'!A:A,'Market_Averages (raw data)'!B:B)</f>
        <v>1.0469214802054665</v>
      </c>
      <c r="P172" t="str">
        <f t="shared" si="13"/>
        <v>Market Aligned</v>
      </c>
      <c r="Q172" s="5">
        <f t="shared" si="14"/>
        <v>0.749</v>
      </c>
    </row>
    <row r="173" spans="1:17" x14ac:dyDescent="0.2">
      <c r="A173">
        <v>1171</v>
      </c>
      <c r="B173" t="s">
        <v>181</v>
      </c>
      <c r="C173" t="s">
        <v>1571</v>
      </c>
      <c r="D173" t="s">
        <v>1583</v>
      </c>
      <c r="E173" t="s">
        <v>1603</v>
      </c>
      <c r="F173" t="str">
        <f>_xlfn.XLOOKUP(E173,'States (raw data)'!A:A,'States (raw data)'!B:B)</f>
        <v>Illinois</v>
      </c>
      <c r="G173">
        <v>67960.47</v>
      </c>
      <c r="H173" t="str">
        <f>VLOOKUP(A173,'Demographics (raw data)'!A172:C1732,3)</f>
        <v>Male</v>
      </c>
      <c r="I173" t="str">
        <f>_xlfn.XLOOKUP(A173,'Demographics (raw data)'!A:A,'Demographics (raw data)'!B:B)</f>
        <v>Hispanic or Latino</v>
      </c>
      <c r="J173" t="b">
        <f>_xlfn.XLOOKUP($A173,'Bonuses (raw data)'!$A:$A,'Bonuses (raw data)'!B:B)</f>
        <v>1</v>
      </c>
      <c r="K173" t="str">
        <f t="shared" si="10"/>
        <v>Eligible</v>
      </c>
      <c r="L173">
        <f>_xlfn.XLOOKUP($A173,'Bonuses (raw data)'!$A:$A,'Bonuses (raw data)'!C:C)</f>
        <v>6457.9</v>
      </c>
      <c r="M173">
        <f t="shared" si="11"/>
        <v>74418.37</v>
      </c>
      <c r="N173" s="5">
        <f t="shared" si="12"/>
        <v>9.5024357541965199E-2</v>
      </c>
      <c r="O173">
        <f>G173/_xlfn.XLOOKUP(D173,'Market_Averages (raw data)'!A:A,'Market_Averages (raw data)'!B:B)</f>
        <v>1.0497676964802132</v>
      </c>
      <c r="P173" t="str">
        <f t="shared" si="13"/>
        <v>Market Aligned</v>
      </c>
      <c r="Q173" s="5">
        <f t="shared" si="14"/>
        <v>0.752</v>
      </c>
    </row>
    <row r="174" spans="1:17" x14ac:dyDescent="0.2">
      <c r="A174">
        <v>1172</v>
      </c>
      <c r="B174" t="s">
        <v>182</v>
      </c>
      <c r="C174" t="s">
        <v>1571</v>
      </c>
      <c r="D174" t="s">
        <v>1583</v>
      </c>
      <c r="E174" t="s">
        <v>1614</v>
      </c>
      <c r="F174" t="str">
        <f>_xlfn.XLOOKUP(E174,'States (raw data)'!A:A,'States (raw data)'!B:B)</f>
        <v>Texas</v>
      </c>
      <c r="G174">
        <v>69807.25</v>
      </c>
      <c r="H174" t="str">
        <f>VLOOKUP(A174,'Demographics (raw data)'!A173:C1733,3)</f>
        <v>Male</v>
      </c>
      <c r="I174" t="str">
        <f>_xlfn.XLOOKUP(A174,'Demographics (raw data)'!A:A,'Demographics (raw data)'!B:B)</f>
        <v>White</v>
      </c>
      <c r="J174" t="b">
        <f>_xlfn.XLOOKUP($A174,'Bonuses (raw data)'!$A:$A,'Bonuses (raw data)'!B:B)</f>
        <v>0</v>
      </c>
      <c r="K174" t="str">
        <f t="shared" si="10"/>
        <v>Not Eligible</v>
      </c>
      <c r="L174">
        <f>_xlfn.XLOOKUP($A174,'Bonuses (raw data)'!$A:$A,'Bonuses (raw data)'!C:C)</f>
        <v>0</v>
      </c>
      <c r="M174">
        <f t="shared" si="11"/>
        <v>69807.25</v>
      </c>
      <c r="N174" s="5">
        <f t="shared" si="12"/>
        <v>0</v>
      </c>
      <c r="O174">
        <f>G174/_xlfn.XLOOKUP(D174,'Market_Averages (raw data)'!A:A,'Market_Averages (raw data)'!B:B)</f>
        <v>1.0782944266000274</v>
      </c>
      <c r="P174" t="str">
        <f t="shared" si="13"/>
        <v>Market Aligned</v>
      </c>
      <c r="Q174" s="5">
        <f t="shared" si="14"/>
        <v>0.77200000000000002</v>
      </c>
    </row>
    <row r="175" spans="1:17" x14ac:dyDescent="0.2">
      <c r="A175">
        <v>1173</v>
      </c>
      <c r="B175" t="s">
        <v>183</v>
      </c>
      <c r="C175" t="s">
        <v>1571</v>
      </c>
      <c r="D175" t="s">
        <v>1583</v>
      </c>
      <c r="E175" t="s">
        <v>1607</v>
      </c>
      <c r="F175" t="str">
        <f>_xlfn.XLOOKUP(E175,'States (raw data)'!A:A,'States (raw data)'!B:B)</f>
        <v>Colorado</v>
      </c>
      <c r="G175">
        <v>70852.88</v>
      </c>
      <c r="H175" t="str">
        <f>VLOOKUP(A175,'Demographics (raw data)'!A174:C1734,3)</f>
        <v>Male</v>
      </c>
      <c r="I175" t="str">
        <f>_xlfn.XLOOKUP(A175,'Demographics (raw data)'!A:A,'Demographics (raw data)'!B:B)</f>
        <v>Hispanic or Latino</v>
      </c>
      <c r="J175" t="b">
        <f>_xlfn.XLOOKUP($A175,'Bonuses (raw data)'!$A:$A,'Bonuses (raw data)'!B:B)</f>
        <v>0</v>
      </c>
      <c r="K175" t="str">
        <f t="shared" si="10"/>
        <v>Not Eligible</v>
      </c>
      <c r="L175">
        <f>_xlfn.XLOOKUP($A175,'Bonuses (raw data)'!$A:$A,'Bonuses (raw data)'!C:C)</f>
        <v>0</v>
      </c>
      <c r="M175">
        <f t="shared" si="11"/>
        <v>70852.88</v>
      </c>
      <c r="N175" s="5">
        <f t="shared" si="12"/>
        <v>0</v>
      </c>
      <c r="O175">
        <f>G175/_xlfn.XLOOKUP(D175,'Market_Averages (raw data)'!A:A,'Market_Averages (raw data)'!B:B)</f>
        <v>1.094446001132555</v>
      </c>
      <c r="P175" t="str">
        <f t="shared" si="13"/>
        <v>Market Aligned</v>
      </c>
      <c r="Q175" s="5">
        <f t="shared" si="14"/>
        <v>0.78700000000000003</v>
      </c>
    </row>
    <row r="176" spans="1:17" x14ac:dyDescent="0.2">
      <c r="A176">
        <v>1174</v>
      </c>
      <c r="B176" t="s">
        <v>184</v>
      </c>
      <c r="C176" t="s">
        <v>1571</v>
      </c>
      <c r="D176" t="s">
        <v>1583</v>
      </c>
      <c r="E176" t="s">
        <v>1603</v>
      </c>
      <c r="F176" t="str">
        <f>_xlfn.XLOOKUP(E176,'States (raw data)'!A:A,'States (raw data)'!B:B)</f>
        <v>Illinois</v>
      </c>
      <c r="G176">
        <v>70691.73</v>
      </c>
      <c r="H176" t="str">
        <f>VLOOKUP(A176,'Demographics (raw data)'!A175:C1735,3)</f>
        <v>Female</v>
      </c>
      <c r="I176" t="str">
        <f>_xlfn.XLOOKUP(A176,'Demographics (raw data)'!A:A,'Demographics (raw data)'!B:B)</f>
        <v>Asian</v>
      </c>
      <c r="J176" t="b">
        <f>_xlfn.XLOOKUP($A176,'Bonuses (raw data)'!$A:$A,'Bonuses (raw data)'!B:B)</f>
        <v>1</v>
      </c>
      <c r="K176" t="str">
        <f t="shared" si="10"/>
        <v>Eligible</v>
      </c>
      <c r="L176">
        <f>_xlfn.XLOOKUP($A176,'Bonuses (raw data)'!$A:$A,'Bonuses (raw data)'!C:C)</f>
        <v>14999.1</v>
      </c>
      <c r="M176">
        <f t="shared" si="11"/>
        <v>85690.83</v>
      </c>
      <c r="N176" s="5">
        <f t="shared" si="12"/>
        <v>0.21217616261477829</v>
      </c>
      <c r="O176">
        <f>G176/_xlfn.XLOOKUP(D176,'Market_Averages (raw data)'!A:A,'Market_Averages (raw data)'!B:B)</f>
        <v>1.0919567590144856</v>
      </c>
      <c r="P176" t="str">
        <f t="shared" si="13"/>
        <v>Market Aligned</v>
      </c>
      <c r="Q176" s="5">
        <f t="shared" si="14"/>
        <v>0.78500000000000003</v>
      </c>
    </row>
    <row r="177" spans="1:17" x14ac:dyDescent="0.2">
      <c r="A177">
        <v>1175</v>
      </c>
      <c r="B177" t="s">
        <v>185</v>
      </c>
      <c r="C177" t="s">
        <v>1571</v>
      </c>
      <c r="D177" t="s">
        <v>1583</v>
      </c>
      <c r="E177" t="s">
        <v>1609</v>
      </c>
      <c r="F177" t="str">
        <f>_xlfn.XLOOKUP(E177,'States (raw data)'!A:A,'States (raw data)'!B:B)</f>
        <v>California</v>
      </c>
      <c r="G177">
        <v>72067.960000000006</v>
      </c>
      <c r="H177" t="str">
        <f>VLOOKUP(A177,'Demographics (raw data)'!A176:C1736,3)</f>
        <v>Female</v>
      </c>
      <c r="I177" t="str">
        <f>_xlfn.XLOOKUP(A177,'Demographics (raw data)'!A:A,'Demographics (raw data)'!B:B)</f>
        <v>Asian</v>
      </c>
      <c r="J177" t="b">
        <f>_xlfn.XLOOKUP($A177,'Bonuses (raw data)'!$A:$A,'Bonuses (raw data)'!B:B)</f>
        <v>1</v>
      </c>
      <c r="K177" t="str">
        <f t="shared" si="10"/>
        <v>Eligible</v>
      </c>
      <c r="L177">
        <f>_xlfn.XLOOKUP($A177,'Bonuses (raw data)'!$A:$A,'Bonuses (raw data)'!C:C)</f>
        <v>9614.91</v>
      </c>
      <c r="M177">
        <f t="shared" si="11"/>
        <v>81682.87000000001</v>
      </c>
      <c r="N177" s="5">
        <f t="shared" si="12"/>
        <v>0.133414488213625</v>
      </c>
      <c r="O177">
        <f>G177/_xlfn.XLOOKUP(D177,'Market_Averages (raw data)'!A:A,'Market_Averages (raw data)'!B:B)</f>
        <v>1.1132150257234559</v>
      </c>
      <c r="P177" t="str">
        <f t="shared" si="13"/>
        <v>Above Market</v>
      </c>
      <c r="Q177" s="5">
        <f t="shared" si="14"/>
        <v>0.80200000000000005</v>
      </c>
    </row>
    <row r="178" spans="1:17" x14ac:dyDescent="0.2">
      <c r="A178">
        <v>1176</v>
      </c>
      <c r="B178" t="s">
        <v>186</v>
      </c>
      <c r="C178" t="s">
        <v>1571</v>
      </c>
      <c r="D178" t="s">
        <v>1583</v>
      </c>
      <c r="E178" t="s">
        <v>1603</v>
      </c>
      <c r="F178" t="str">
        <f>_xlfn.XLOOKUP(E178,'States (raw data)'!A:A,'States (raw data)'!B:B)</f>
        <v>Illinois</v>
      </c>
      <c r="G178">
        <v>70032.5</v>
      </c>
      <c r="H178" t="str">
        <f>VLOOKUP(A178,'Demographics (raw data)'!A177:C1737,3)</f>
        <v>Male</v>
      </c>
      <c r="I178" t="str">
        <f>_xlfn.XLOOKUP(A178,'Demographics (raw data)'!A:A,'Demographics (raw data)'!B:B)</f>
        <v>White</v>
      </c>
      <c r="J178" t="b">
        <f>_xlfn.XLOOKUP($A178,'Bonuses (raw data)'!$A:$A,'Bonuses (raw data)'!B:B)</f>
        <v>1</v>
      </c>
      <c r="K178" t="str">
        <f t="shared" si="10"/>
        <v>Eligible</v>
      </c>
      <c r="L178">
        <f>_xlfn.XLOOKUP($A178,'Bonuses (raw data)'!$A:$A,'Bonuses (raw data)'!C:C)</f>
        <v>19796.32</v>
      </c>
      <c r="M178">
        <f t="shared" si="11"/>
        <v>89828.82</v>
      </c>
      <c r="N178" s="5">
        <f t="shared" si="12"/>
        <v>0.28267333023953162</v>
      </c>
      <c r="O178">
        <f>G178/_xlfn.XLOOKUP(D178,'Market_Averages (raw data)'!A:A,'Market_Averages (raw data)'!B:B)</f>
        <v>1.081773804738998</v>
      </c>
      <c r="P178" t="str">
        <f t="shared" si="13"/>
        <v>Market Aligned</v>
      </c>
      <c r="Q178" s="5">
        <f t="shared" si="14"/>
        <v>0.77500000000000002</v>
      </c>
    </row>
    <row r="179" spans="1:17" x14ac:dyDescent="0.2">
      <c r="A179">
        <v>1177</v>
      </c>
      <c r="B179" t="s">
        <v>187</v>
      </c>
      <c r="C179" t="s">
        <v>1571</v>
      </c>
      <c r="D179" t="s">
        <v>1583</v>
      </c>
      <c r="E179" t="s">
        <v>1599</v>
      </c>
      <c r="F179" t="str">
        <f>_xlfn.XLOOKUP(E179,'States (raw data)'!A:A,'States (raw data)'!B:B)</f>
        <v>California</v>
      </c>
      <c r="G179">
        <v>73633.84</v>
      </c>
      <c r="H179" t="str">
        <f>VLOOKUP(A179,'Demographics (raw data)'!A178:C1738,3)</f>
        <v>Female</v>
      </c>
      <c r="I179" t="str">
        <f>_xlfn.XLOOKUP(A179,'Demographics (raw data)'!A:A,'Demographics (raw data)'!B:B)</f>
        <v>Other</v>
      </c>
      <c r="J179" t="b">
        <f>_xlfn.XLOOKUP($A179,'Bonuses (raw data)'!$A:$A,'Bonuses (raw data)'!B:B)</f>
        <v>1</v>
      </c>
      <c r="K179" t="str">
        <f t="shared" si="10"/>
        <v>Eligible</v>
      </c>
      <c r="L179">
        <f>_xlfn.XLOOKUP($A179,'Bonuses (raw data)'!$A:$A,'Bonuses (raw data)'!C:C)</f>
        <v>2040.15</v>
      </c>
      <c r="M179">
        <f t="shared" si="11"/>
        <v>75673.989999999991</v>
      </c>
      <c r="N179" s="5">
        <f t="shared" si="12"/>
        <v>2.7706690293484628E-2</v>
      </c>
      <c r="O179">
        <f>G179/_xlfn.XLOOKUP(D179,'Market_Averages (raw data)'!A:A,'Market_Averages (raw data)'!B:B)</f>
        <v>1.1374027666346713</v>
      </c>
      <c r="P179" t="str">
        <f t="shared" si="13"/>
        <v>Above Market</v>
      </c>
      <c r="Q179" s="5">
        <f t="shared" si="14"/>
        <v>0.81499999999999995</v>
      </c>
    </row>
    <row r="180" spans="1:17" x14ac:dyDescent="0.2">
      <c r="A180">
        <v>1178</v>
      </c>
      <c r="B180" t="s">
        <v>188</v>
      </c>
      <c r="C180" t="s">
        <v>1571</v>
      </c>
      <c r="D180" t="s">
        <v>1583</v>
      </c>
      <c r="E180" t="s">
        <v>1603</v>
      </c>
      <c r="F180" t="str">
        <f>_xlfn.XLOOKUP(E180,'States (raw data)'!A:A,'States (raw data)'!B:B)</f>
        <v>Illinois</v>
      </c>
      <c r="G180">
        <v>69338.36</v>
      </c>
      <c r="H180" t="str">
        <f>VLOOKUP(A180,'Demographics (raw data)'!A179:C1739,3)</f>
        <v>Female</v>
      </c>
      <c r="I180" t="str">
        <f>_xlfn.XLOOKUP(A180,'Demographics (raw data)'!A:A,'Demographics (raw data)'!B:B)</f>
        <v>Black or African American</v>
      </c>
      <c r="J180" t="b">
        <f>_xlfn.XLOOKUP($A180,'Bonuses (raw data)'!$A:$A,'Bonuses (raw data)'!B:B)</f>
        <v>0</v>
      </c>
      <c r="K180" t="str">
        <f t="shared" si="10"/>
        <v>Not Eligible</v>
      </c>
      <c r="L180">
        <f>_xlfn.XLOOKUP($A180,'Bonuses (raw data)'!$A:$A,'Bonuses (raw data)'!C:C)</f>
        <v>0</v>
      </c>
      <c r="M180">
        <f t="shared" si="11"/>
        <v>69338.36</v>
      </c>
      <c r="N180" s="5">
        <f t="shared" si="12"/>
        <v>0</v>
      </c>
      <c r="O180">
        <f>G180/_xlfn.XLOOKUP(D180,'Market_Averages (raw data)'!A:A,'Market_Averages (raw data)'!B:B)</f>
        <v>1.071051604777244</v>
      </c>
      <c r="P180" t="str">
        <f t="shared" si="13"/>
        <v>Market Aligned</v>
      </c>
      <c r="Q180" s="5">
        <f t="shared" si="14"/>
        <v>0.76600000000000001</v>
      </c>
    </row>
    <row r="181" spans="1:17" x14ac:dyDescent="0.2">
      <c r="A181">
        <v>1179</v>
      </c>
      <c r="B181" t="s">
        <v>189</v>
      </c>
      <c r="C181" t="s">
        <v>1571</v>
      </c>
      <c r="D181" t="s">
        <v>1583</v>
      </c>
      <c r="E181" t="s">
        <v>1603</v>
      </c>
      <c r="F181" t="str">
        <f>_xlfn.XLOOKUP(E181,'States (raw data)'!A:A,'States (raw data)'!B:B)</f>
        <v>Illinois</v>
      </c>
      <c r="G181">
        <v>76800.42</v>
      </c>
      <c r="H181" t="str">
        <f>VLOOKUP(A181,'Demographics (raw data)'!A180:C1740,3)</f>
        <v>Female</v>
      </c>
      <c r="I181" t="str">
        <f>_xlfn.XLOOKUP(A181,'Demographics (raw data)'!A:A,'Demographics (raw data)'!B:B)</f>
        <v>White</v>
      </c>
      <c r="J181" t="b">
        <f>_xlfn.XLOOKUP($A181,'Bonuses (raw data)'!$A:$A,'Bonuses (raw data)'!B:B)</f>
        <v>0</v>
      </c>
      <c r="K181" t="str">
        <f t="shared" si="10"/>
        <v>Not Eligible</v>
      </c>
      <c r="L181">
        <f>_xlfn.XLOOKUP($A181,'Bonuses (raw data)'!$A:$A,'Bonuses (raw data)'!C:C)</f>
        <v>0</v>
      </c>
      <c r="M181">
        <f t="shared" si="11"/>
        <v>76800.42</v>
      </c>
      <c r="N181" s="5">
        <f t="shared" si="12"/>
        <v>0</v>
      </c>
      <c r="O181">
        <f>G181/_xlfn.XLOOKUP(D181,'Market_Averages (raw data)'!A:A,'Market_Averages (raw data)'!B:B)</f>
        <v>1.1863161039367869</v>
      </c>
      <c r="P181" t="str">
        <f t="shared" si="13"/>
        <v>Above Market</v>
      </c>
      <c r="Q181" s="5">
        <f t="shared" si="14"/>
        <v>0.83799999999999997</v>
      </c>
    </row>
    <row r="182" spans="1:17" x14ac:dyDescent="0.2">
      <c r="A182">
        <v>1180</v>
      </c>
      <c r="B182" t="s">
        <v>190</v>
      </c>
      <c r="C182" t="s">
        <v>1571</v>
      </c>
      <c r="D182" t="s">
        <v>1583</v>
      </c>
      <c r="E182" t="s">
        <v>1603</v>
      </c>
      <c r="F182" t="str">
        <f>_xlfn.XLOOKUP(E182,'States (raw data)'!A:A,'States (raw data)'!B:B)</f>
        <v>Illinois</v>
      </c>
      <c r="G182">
        <v>71564.17</v>
      </c>
      <c r="H182" t="str">
        <f>VLOOKUP(A182,'Demographics (raw data)'!A181:C1741,3)</f>
        <v>Female</v>
      </c>
      <c r="I182" t="str">
        <f>_xlfn.XLOOKUP(A182,'Demographics (raw data)'!A:A,'Demographics (raw data)'!B:B)</f>
        <v>Asian</v>
      </c>
      <c r="J182" t="b">
        <f>_xlfn.XLOOKUP($A182,'Bonuses (raw data)'!$A:$A,'Bonuses (raw data)'!B:B)</f>
        <v>1</v>
      </c>
      <c r="K182" t="str">
        <f t="shared" si="10"/>
        <v>Eligible</v>
      </c>
      <c r="L182">
        <f>_xlfn.XLOOKUP($A182,'Bonuses (raw data)'!$A:$A,'Bonuses (raw data)'!C:C)</f>
        <v>7745.29</v>
      </c>
      <c r="M182">
        <f t="shared" si="11"/>
        <v>79309.459999999992</v>
      </c>
      <c r="N182" s="5">
        <f t="shared" si="12"/>
        <v>0.10822860098845553</v>
      </c>
      <c r="O182">
        <f>G182/_xlfn.XLOOKUP(D182,'Market_Averages (raw data)'!A:A,'Market_Averages (raw data)'!B:B)</f>
        <v>1.1054331126818042</v>
      </c>
      <c r="P182" t="str">
        <f t="shared" si="13"/>
        <v>Above Market</v>
      </c>
      <c r="Q182" s="5">
        <f t="shared" si="14"/>
        <v>0.79600000000000004</v>
      </c>
    </row>
    <row r="183" spans="1:17" x14ac:dyDescent="0.2">
      <c r="A183">
        <v>1181</v>
      </c>
      <c r="B183" t="s">
        <v>191</v>
      </c>
      <c r="C183" t="s">
        <v>1571</v>
      </c>
      <c r="D183" t="s">
        <v>1583</v>
      </c>
      <c r="E183" t="s">
        <v>1599</v>
      </c>
      <c r="F183" t="str">
        <f>_xlfn.XLOOKUP(E183,'States (raw data)'!A:A,'States (raw data)'!B:B)</f>
        <v>California</v>
      </c>
      <c r="G183">
        <v>67857.11</v>
      </c>
      <c r="H183" t="str">
        <f>VLOOKUP(A183,'Demographics (raw data)'!A182:C1742,3)</f>
        <v>Female</v>
      </c>
      <c r="I183" t="str">
        <f>_xlfn.XLOOKUP(A183,'Demographics (raw data)'!A:A,'Demographics (raw data)'!B:B)</f>
        <v>White</v>
      </c>
      <c r="J183" t="b">
        <f>_xlfn.XLOOKUP($A183,'Bonuses (raw data)'!$A:$A,'Bonuses (raw data)'!B:B)</f>
        <v>0</v>
      </c>
      <c r="K183" t="str">
        <f t="shared" si="10"/>
        <v>Not Eligible</v>
      </c>
      <c r="L183">
        <f>_xlfn.XLOOKUP($A183,'Bonuses (raw data)'!$A:$A,'Bonuses (raw data)'!C:C)</f>
        <v>0</v>
      </c>
      <c r="M183">
        <f t="shared" si="11"/>
        <v>67857.11</v>
      </c>
      <c r="N183" s="5">
        <f t="shared" si="12"/>
        <v>0</v>
      </c>
      <c r="O183">
        <f>G183/_xlfn.XLOOKUP(D183,'Market_Averages (raw data)'!A:A,'Market_Averages (raw data)'!B:B)</f>
        <v>1.0481711214549345</v>
      </c>
      <c r="P183" t="str">
        <f t="shared" si="13"/>
        <v>Market Aligned</v>
      </c>
      <c r="Q183" s="5">
        <f t="shared" si="14"/>
        <v>0.75</v>
      </c>
    </row>
    <row r="184" spans="1:17" x14ac:dyDescent="0.2">
      <c r="A184">
        <v>1182</v>
      </c>
      <c r="B184" t="s">
        <v>192</v>
      </c>
      <c r="C184" t="s">
        <v>1572</v>
      </c>
      <c r="D184" t="s">
        <v>1584</v>
      </c>
      <c r="E184" t="s">
        <v>1614</v>
      </c>
      <c r="F184" t="str">
        <f>_xlfn.XLOOKUP(E184,'States (raw data)'!A:A,'States (raw data)'!B:B)</f>
        <v>Texas</v>
      </c>
      <c r="G184">
        <v>52322.77</v>
      </c>
      <c r="H184" t="str">
        <f>VLOOKUP(A184,'Demographics (raw data)'!A183:C1743,3)</f>
        <v>Female</v>
      </c>
      <c r="I184" t="str">
        <f>_xlfn.XLOOKUP(A184,'Demographics (raw data)'!A:A,'Demographics (raw data)'!B:B)</f>
        <v>Hispanic or Latino</v>
      </c>
      <c r="J184" t="b">
        <f>_xlfn.XLOOKUP($A184,'Bonuses (raw data)'!$A:$A,'Bonuses (raw data)'!B:B)</f>
        <v>0</v>
      </c>
      <c r="K184" t="str">
        <f t="shared" si="10"/>
        <v>Not Eligible</v>
      </c>
      <c r="L184">
        <f>_xlfn.XLOOKUP($A184,'Bonuses (raw data)'!$A:$A,'Bonuses (raw data)'!C:C)</f>
        <v>0</v>
      </c>
      <c r="M184">
        <f t="shared" si="11"/>
        <v>52322.77</v>
      </c>
      <c r="N184" s="5">
        <f t="shared" si="12"/>
        <v>0</v>
      </c>
      <c r="O184">
        <f>G184/_xlfn.XLOOKUP(D184,'Market_Averages (raw data)'!A:A,'Market_Averages (raw data)'!B:B)</f>
        <v>0.92609032867386354</v>
      </c>
      <c r="P184" t="str">
        <f t="shared" si="13"/>
        <v>Market Aligned</v>
      </c>
      <c r="Q184" s="5">
        <f t="shared" si="14"/>
        <v>0.32900000000000001</v>
      </c>
    </row>
    <row r="185" spans="1:17" x14ac:dyDescent="0.2">
      <c r="A185">
        <v>1183</v>
      </c>
      <c r="B185" t="s">
        <v>193</v>
      </c>
      <c r="C185" t="s">
        <v>1572</v>
      </c>
      <c r="D185" t="s">
        <v>1584</v>
      </c>
      <c r="E185" t="s">
        <v>1604</v>
      </c>
      <c r="F185" t="str">
        <f>_xlfn.XLOOKUP(E185,'States (raw data)'!A:A,'States (raw data)'!B:B)</f>
        <v>California</v>
      </c>
      <c r="G185">
        <v>56206.18</v>
      </c>
      <c r="H185" t="str">
        <f>VLOOKUP(A185,'Demographics (raw data)'!A184:C1744,3)</f>
        <v>Female</v>
      </c>
      <c r="I185" t="str">
        <f>_xlfn.XLOOKUP(A185,'Demographics (raw data)'!A:A,'Demographics (raw data)'!B:B)</f>
        <v>White</v>
      </c>
      <c r="J185" t="b">
        <f>_xlfn.XLOOKUP($A185,'Bonuses (raw data)'!$A:$A,'Bonuses (raw data)'!B:B)</f>
        <v>1</v>
      </c>
      <c r="K185" t="str">
        <f t="shared" si="10"/>
        <v>Eligible</v>
      </c>
      <c r="L185">
        <f>_xlfn.XLOOKUP($A185,'Bonuses (raw data)'!$A:$A,'Bonuses (raw data)'!C:C)</f>
        <v>10156.1</v>
      </c>
      <c r="M185">
        <f t="shared" si="11"/>
        <v>66362.28</v>
      </c>
      <c r="N185" s="5">
        <f t="shared" si="12"/>
        <v>0.1806936532601931</v>
      </c>
      <c r="O185">
        <f>G185/_xlfn.XLOOKUP(D185,'Market_Averages (raw data)'!A:A,'Market_Averages (raw data)'!B:B)</f>
        <v>0.99482500084957926</v>
      </c>
      <c r="P185" t="str">
        <f t="shared" si="13"/>
        <v>Market Aligned</v>
      </c>
      <c r="Q185" s="5">
        <f t="shared" si="14"/>
        <v>0.51300000000000001</v>
      </c>
    </row>
    <row r="186" spans="1:17" x14ac:dyDescent="0.2">
      <c r="A186">
        <v>1184</v>
      </c>
      <c r="B186" t="s">
        <v>194</v>
      </c>
      <c r="C186" t="s">
        <v>1572</v>
      </c>
      <c r="D186" t="s">
        <v>1584</v>
      </c>
      <c r="E186" t="s">
        <v>1603</v>
      </c>
      <c r="F186" t="str">
        <f>_xlfn.XLOOKUP(E186,'States (raw data)'!A:A,'States (raw data)'!B:B)</f>
        <v>Illinois</v>
      </c>
      <c r="G186">
        <v>54441.34</v>
      </c>
      <c r="H186" t="str">
        <f>VLOOKUP(A186,'Demographics (raw data)'!A185:C1745,3)</f>
        <v>Male</v>
      </c>
      <c r="I186" t="str">
        <f>_xlfn.XLOOKUP(A186,'Demographics (raw data)'!A:A,'Demographics (raw data)'!B:B)</f>
        <v>Black or African American</v>
      </c>
      <c r="J186" t="b">
        <f>_xlfn.XLOOKUP($A186,'Bonuses (raw data)'!$A:$A,'Bonuses (raw data)'!B:B)</f>
        <v>0</v>
      </c>
      <c r="K186" t="str">
        <f t="shared" si="10"/>
        <v>Not Eligible</v>
      </c>
      <c r="L186">
        <f>_xlfn.XLOOKUP($A186,'Bonuses (raw data)'!$A:$A,'Bonuses (raw data)'!C:C)</f>
        <v>0</v>
      </c>
      <c r="M186">
        <f t="shared" si="11"/>
        <v>54441.34</v>
      </c>
      <c r="N186" s="5">
        <f t="shared" si="12"/>
        <v>0</v>
      </c>
      <c r="O186">
        <f>G186/_xlfn.XLOOKUP(D186,'Market_Averages (raw data)'!A:A,'Market_Averages (raw data)'!B:B)</f>
        <v>0.96358809852852889</v>
      </c>
      <c r="P186" t="str">
        <f t="shared" si="13"/>
        <v>Market Aligned</v>
      </c>
      <c r="Q186" s="5">
        <f t="shared" si="14"/>
        <v>0.42099999999999999</v>
      </c>
    </row>
    <row r="187" spans="1:17" x14ac:dyDescent="0.2">
      <c r="A187">
        <v>1185</v>
      </c>
      <c r="B187" t="s">
        <v>195</v>
      </c>
      <c r="C187" t="s">
        <v>1572</v>
      </c>
      <c r="D187" t="s">
        <v>1584</v>
      </c>
      <c r="E187" t="s">
        <v>1603</v>
      </c>
      <c r="F187" t="str">
        <f>_xlfn.XLOOKUP(E187,'States (raw data)'!A:A,'States (raw data)'!B:B)</f>
        <v>Illinois</v>
      </c>
      <c r="G187">
        <v>56785</v>
      </c>
      <c r="H187" t="str">
        <f>VLOOKUP(A187,'Demographics (raw data)'!A186:C1746,3)</f>
        <v>Male</v>
      </c>
      <c r="I187" t="str">
        <f>_xlfn.XLOOKUP(A187,'Demographics (raw data)'!A:A,'Demographics (raw data)'!B:B)</f>
        <v>White</v>
      </c>
      <c r="J187" t="b">
        <f>_xlfn.XLOOKUP($A187,'Bonuses (raw data)'!$A:$A,'Bonuses (raw data)'!B:B)</f>
        <v>0</v>
      </c>
      <c r="K187" t="str">
        <f t="shared" si="10"/>
        <v>Not Eligible</v>
      </c>
      <c r="L187">
        <f>_xlfn.XLOOKUP($A187,'Bonuses (raw data)'!$A:$A,'Bonuses (raw data)'!C:C)</f>
        <v>0</v>
      </c>
      <c r="M187">
        <f t="shared" si="11"/>
        <v>56785</v>
      </c>
      <c r="N187" s="5">
        <f t="shared" si="12"/>
        <v>0</v>
      </c>
      <c r="O187">
        <f>G187/_xlfn.XLOOKUP(D187,'Market_Averages (raw data)'!A:A,'Market_Averages (raw data)'!B:B)</f>
        <v>1.0050698637275004</v>
      </c>
      <c r="P187" t="str">
        <f t="shared" si="13"/>
        <v>Market Aligned</v>
      </c>
      <c r="Q187" s="5">
        <f t="shared" si="14"/>
        <v>0.54500000000000004</v>
      </c>
    </row>
    <row r="188" spans="1:17" x14ac:dyDescent="0.2">
      <c r="A188">
        <v>1186</v>
      </c>
      <c r="B188" t="s">
        <v>196</v>
      </c>
      <c r="C188" t="s">
        <v>1572</v>
      </c>
      <c r="D188" t="s">
        <v>1584</v>
      </c>
      <c r="E188" t="s">
        <v>1603</v>
      </c>
      <c r="F188" t="str">
        <f>_xlfn.XLOOKUP(E188,'States (raw data)'!A:A,'States (raw data)'!B:B)</f>
        <v>Illinois</v>
      </c>
      <c r="G188">
        <v>56183.09</v>
      </c>
      <c r="H188" t="str">
        <f>VLOOKUP(A188,'Demographics (raw data)'!A187:C1747,3)</f>
        <v>Male</v>
      </c>
      <c r="I188" t="str">
        <f>_xlfn.XLOOKUP(A188,'Demographics (raw data)'!A:A,'Demographics (raw data)'!B:B)</f>
        <v>White</v>
      </c>
      <c r="J188" t="b">
        <f>_xlfn.XLOOKUP($A188,'Bonuses (raw data)'!$A:$A,'Bonuses (raw data)'!B:B)</f>
        <v>1</v>
      </c>
      <c r="K188" t="str">
        <f t="shared" si="10"/>
        <v>Eligible</v>
      </c>
      <c r="L188">
        <f>_xlfn.XLOOKUP($A188,'Bonuses (raw data)'!$A:$A,'Bonuses (raw data)'!C:C)</f>
        <v>10559.54</v>
      </c>
      <c r="M188">
        <f t="shared" si="11"/>
        <v>66742.63</v>
      </c>
      <c r="N188" s="5">
        <f t="shared" si="12"/>
        <v>0.18794872264946627</v>
      </c>
      <c r="O188">
        <f>G188/_xlfn.XLOOKUP(D188,'Market_Averages (raw data)'!A:A,'Market_Averages (raw data)'!B:B)</f>
        <v>0.9944163178672164</v>
      </c>
      <c r="P188" t="str">
        <f t="shared" si="13"/>
        <v>Market Aligned</v>
      </c>
      <c r="Q188" s="5">
        <f t="shared" si="14"/>
        <v>0.51100000000000001</v>
      </c>
    </row>
    <row r="189" spans="1:17" x14ac:dyDescent="0.2">
      <c r="A189">
        <v>1187</v>
      </c>
      <c r="B189" t="s">
        <v>197</v>
      </c>
      <c r="C189" t="s">
        <v>1572</v>
      </c>
      <c r="D189" t="s">
        <v>1584</v>
      </c>
      <c r="E189" t="s">
        <v>1609</v>
      </c>
      <c r="F189" t="str">
        <f>_xlfn.XLOOKUP(E189,'States (raw data)'!A:A,'States (raw data)'!B:B)</f>
        <v>California</v>
      </c>
      <c r="G189">
        <v>54817.93</v>
      </c>
      <c r="H189" t="str">
        <f>VLOOKUP(A189,'Demographics (raw data)'!A188:C1748,3)</f>
        <v>Female</v>
      </c>
      <c r="I189" t="str">
        <f>_xlfn.XLOOKUP(A189,'Demographics (raw data)'!A:A,'Demographics (raw data)'!B:B)</f>
        <v>White</v>
      </c>
      <c r="J189" t="b">
        <f>_xlfn.XLOOKUP($A189,'Bonuses (raw data)'!$A:$A,'Bonuses (raw data)'!B:B)</f>
        <v>1</v>
      </c>
      <c r="K189" t="str">
        <f t="shared" si="10"/>
        <v>Eligible</v>
      </c>
      <c r="L189">
        <f>_xlfn.XLOOKUP($A189,'Bonuses (raw data)'!$A:$A,'Bonuses (raw data)'!C:C)</f>
        <v>7002.78</v>
      </c>
      <c r="M189">
        <f t="shared" si="11"/>
        <v>61820.71</v>
      </c>
      <c r="N189" s="5">
        <f t="shared" si="12"/>
        <v>0.12774615896660088</v>
      </c>
      <c r="O189">
        <f>G189/_xlfn.XLOOKUP(D189,'Market_Averages (raw data)'!A:A,'Market_Averages (raw data)'!B:B)</f>
        <v>0.97025357814429258</v>
      </c>
      <c r="P189" t="str">
        <f t="shared" si="13"/>
        <v>Market Aligned</v>
      </c>
      <c r="Q189" s="5">
        <f t="shared" si="14"/>
        <v>0.44</v>
      </c>
    </row>
    <row r="190" spans="1:17" x14ac:dyDescent="0.2">
      <c r="A190">
        <v>1188</v>
      </c>
      <c r="B190" t="s">
        <v>198</v>
      </c>
      <c r="C190" t="s">
        <v>1572</v>
      </c>
      <c r="D190" t="s">
        <v>1584</v>
      </c>
      <c r="E190" t="s">
        <v>1603</v>
      </c>
      <c r="F190" t="str">
        <f>_xlfn.XLOOKUP(E190,'States (raw data)'!A:A,'States (raw data)'!B:B)</f>
        <v>Illinois</v>
      </c>
      <c r="G190">
        <v>52883.02</v>
      </c>
      <c r="H190" t="str">
        <f>VLOOKUP(A190,'Demographics (raw data)'!A189:C1749,3)</f>
        <v>Female</v>
      </c>
      <c r="I190" t="str">
        <f>_xlfn.XLOOKUP(A190,'Demographics (raw data)'!A:A,'Demographics (raw data)'!B:B)</f>
        <v>White</v>
      </c>
      <c r="J190" t="b">
        <f>_xlfn.XLOOKUP($A190,'Bonuses (raw data)'!$A:$A,'Bonuses (raw data)'!B:B)</f>
        <v>0</v>
      </c>
      <c r="K190" t="str">
        <f t="shared" si="10"/>
        <v>Not Eligible</v>
      </c>
      <c r="L190">
        <f>_xlfn.XLOOKUP($A190,'Bonuses (raw data)'!$A:$A,'Bonuses (raw data)'!C:C)</f>
        <v>0</v>
      </c>
      <c r="M190">
        <f t="shared" si="11"/>
        <v>52883.02</v>
      </c>
      <c r="N190" s="5">
        <f t="shared" si="12"/>
        <v>0</v>
      </c>
      <c r="O190">
        <f>G190/_xlfn.XLOOKUP(D190,'Market_Averages (raw data)'!A:A,'Market_Averages (raw data)'!B:B)</f>
        <v>0.936006510608412</v>
      </c>
      <c r="P190" t="str">
        <f t="shared" si="13"/>
        <v>Market Aligned</v>
      </c>
      <c r="Q190" s="5">
        <f t="shared" si="14"/>
        <v>0.34699999999999998</v>
      </c>
    </row>
    <row r="191" spans="1:17" x14ac:dyDescent="0.2">
      <c r="A191">
        <v>1189</v>
      </c>
      <c r="B191" t="s">
        <v>199</v>
      </c>
      <c r="C191" t="s">
        <v>1572</v>
      </c>
      <c r="D191" t="s">
        <v>1584</v>
      </c>
      <c r="E191" t="s">
        <v>1603</v>
      </c>
      <c r="F191" t="str">
        <f>_xlfn.XLOOKUP(E191,'States (raw data)'!A:A,'States (raw data)'!B:B)</f>
        <v>Illinois</v>
      </c>
      <c r="G191">
        <v>51212.88</v>
      </c>
      <c r="H191" t="str">
        <f>VLOOKUP(A191,'Demographics (raw data)'!A190:C1750,3)</f>
        <v>Male</v>
      </c>
      <c r="I191" t="str">
        <f>_xlfn.XLOOKUP(A191,'Demographics (raw data)'!A:A,'Demographics (raw data)'!B:B)</f>
        <v>White</v>
      </c>
      <c r="J191" t="b">
        <f>_xlfn.XLOOKUP($A191,'Bonuses (raw data)'!$A:$A,'Bonuses (raw data)'!B:B)</f>
        <v>0</v>
      </c>
      <c r="K191" t="str">
        <f t="shared" si="10"/>
        <v>Not Eligible</v>
      </c>
      <c r="L191">
        <f>_xlfn.XLOOKUP($A191,'Bonuses (raw data)'!$A:$A,'Bonuses (raw data)'!C:C)</f>
        <v>0</v>
      </c>
      <c r="M191">
        <f t="shared" si="11"/>
        <v>51212.88</v>
      </c>
      <c r="N191" s="5">
        <f t="shared" si="12"/>
        <v>0</v>
      </c>
      <c r="O191">
        <f>G191/_xlfn.XLOOKUP(D191,'Market_Averages (raw data)'!A:A,'Market_Averages (raw data)'!B:B)</f>
        <v>0.90644575720159948</v>
      </c>
      <c r="P191" t="str">
        <f t="shared" si="13"/>
        <v>Market Aligned</v>
      </c>
      <c r="Q191" s="5">
        <f t="shared" si="14"/>
        <v>0.28999999999999998</v>
      </c>
    </row>
    <row r="192" spans="1:17" x14ac:dyDescent="0.2">
      <c r="A192">
        <v>1190</v>
      </c>
      <c r="B192" t="s">
        <v>200</v>
      </c>
      <c r="C192" t="s">
        <v>1572</v>
      </c>
      <c r="D192" t="s">
        <v>1584</v>
      </c>
      <c r="E192" t="s">
        <v>1609</v>
      </c>
      <c r="F192" t="str">
        <f>_xlfn.XLOOKUP(E192,'States (raw data)'!A:A,'States (raw data)'!B:B)</f>
        <v>California</v>
      </c>
      <c r="G192">
        <v>53883.71</v>
      </c>
      <c r="H192" t="str">
        <f>VLOOKUP(A192,'Demographics (raw data)'!A191:C1751,3)</f>
        <v>Female</v>
      </c>
      <c r="I192" t="str">
        <f>_xlfn.XLOOKUP(A192,'Demographics (raw data)'!A:A,'Demographics (raw data)'!B:B)</f>
        <v>White</v>
      </c>
      <c r="J192" t="b">
        <f>_xlfn.XLOOKUP($A192,'Bonuses (raw data)'!$A:$A,'Bonuses (raw data)'!B:B)</f>
        <v>1</v>
      </c>
      <c r="K192" t="str">
        <f t="shared" si="10"/>
        <v>Eligible</v>
      </c>
      <c r="L192">
        <f>_xlfn.XLOOKUP($A192,'Bonuses (raw data)'!$A:$A,'Bonuses (raw data)'!C:C)</f>
        <v>14855.56</v>
      </c>
      <c r="M192">
        <f t="shared" si="11"/>
        <v>68739.27</v>
      </c>
      <c r="N192" s="5">
        <f t="shared" si="12"/>
        <v>0.27569668087071214</v>
      </c>
      <c r="O192">
        <f>G192/_xlfn.XLOOKUP(D192,'Market_Averages (raw data)'!A:A,'Market_Averages (raw data)'!B:B)</f>
        <v>0.95371828945728887</v>
      </c>
      <c r="P192" t="str">
        <f t="shared" si="13"/>
        <v>Market Aligned</v>
      </c>
      <c r="Q192" s="5">
        <f t="shared" si="14"/>
        <v>0.39500000000000002</v>
      </c>
    </row>
    <row r="193" spans="1:17" x14ac:dyDescent="0.2">
      <c r="A193">
        <v>1191</v>
      </c>
      <c r="B193" t="s">
        <v>201</v>
      </c>
      <c r="C193" t="s">
        <v>1572</v>
      </c>
      <c r="D193" t="s">
        <v>1584</v>
      </c>
      <c r="E193" t="s">
        <v>1603</v>
      </c>
      <c r="F193" t="str">
        <f>_xlfn.XLOOKUP(E193,'States (raw data)'!A:A,'States (raw data)'!B:B)</f>
        <v>Illinois</v>
      </c>
      <c r="G193">
        <v>57141</v>
      </c>
      <c r="H193" t="str">
        <f>VLOOKUP(A193,'Demographics (raw data)'!A192:C1752,3)</f>
        <v>Male</v>
      </c>
      <c r="I193" t="str">
        <f>_xlfn.XLOOKUP(A193,'Demographics (raw data)'!A:A,'Demographics (raw data)'!B:B)</f>
        <v>White</v>
      </c>
      <c r="J193" t="b">
        <f>_xlfn.XLOOKUP($A193,'Bonuses (raw data)'!$A:$A,'Bonuses (raw data)'!B:B)</f>
        <v>1</v>
      </c>
      <c r="K193" t="str">
        <f t="shared" si="10"/>
        <v>Eligible</v>
      </c>
      <c r="L193">
        <f>_xlfn.XLOOKUP($A193,'Bonuses (raw data)'!$A:$A,'Bonuses (raw data)'!C:C)</f>
        <v>17620.189999999999</v>
      </c>
      <c r="M193">
        <f t="shared" si="11"/>
        <v>74761.19</v>
      </c>
      <c r="N193" s="5">
        <f t="shared" si="12"/>
        <v>0.30836334680877125</v>
      </c>
      <c r="O193">
        <f>G193/_xlfn.XLOOKUP(D193,'Market_Averages (raw data)'!A:A,'Market_Averages (raw data)'!B:B)</f>
        <v>1.0113709092762719</v>
      </c>
      <c r="P193" t="str">
        <f t="shared" si="13"/>
        <v>Market Aligned</v>
      </c>
      <c r="Q193" s="5">
        <f t="shared" si="14"/>
        <v>0.56100000000000005</v>
      </c>
    </row>
    <row r="194" spans="1:17" x14ac:dyDescent="0.2">
      <c r="A194">
        <v>1192</v>
      </c>
      <c r="B194" t="s">
        <v>202</v>
      </c>
      <c r="C194" t="s">
        <v>1572</v>
      </c>
      <c r="D194" t="s">
        <v>1584</v>
      </c>
      <c r="E194" t="s">
        <v>1603</v>
      </c>
      <c r="F194" t="str">
        <f>_xlfn.XLOOKUP(E194,'States (raw data)'!A:A,'States (raw data)'!B:B)</f>
        <v>Illinois</v>
      </c>
      <c r="G194">
        <v>55535.23</v>
      </c>
      <c r="H194" t="str">
        <f>VLOOKUP(A194,'Demographics (raw data)'!A193:C1753,3)</f>
        <v>Male</v>
      </c>
      <c r="I194" t="str">
        <f>_xlfn.XLOOKUP(A194,'Demographics (raw data)'!A:A,'Demographics (raw data)'!B:B)</f>
        <v>White</v>
      </c>
      <c r="J194" t="b">
        <f>_xlfn.XLOOKUP($A194,'Bonuses (raw data)'!$A:$A,'Bonuses (raw data)'!B:B)</f>
        <v>0</v>
      </c>
      <c r="K194" t="str">
        <f t="shared" si="10"/>
        <v>Not Eligible</v>
      </c>
      <c r="L194">
        <f>_xlfn.XLOOKUP($A194,'Bonuses (raw data)'!$A:$A,'Bonuses (raw data)'!C:C)</f>
        <v>0</v>
      </c>
      <c r="M194">
        <f t="shared" si="11"/>
        <v>55535.23</v>
      </c>
      <c r="N194" s="5">
        <f t="shared" si="12"/>
        <v>0</v>
      </c>
      <c r="O194">
        <f>G194/_xlfn.XLOOKUP(D194,'Market_Averages (raw data)'!A:A,'Market_Averages (raw data)'!B:B)</f>
        <v>0.9829494769424213</v>
      </c>
      <c r="P194" t="str">
        <f t="shared" si="13"/>
        <v>Market Aligned</v>
      </c>
      <c r="Q194" s="5">
        <f t="shared" si="14"/>
        <v>0.48099999999999998</v>
      </c>
    </row>
    <row r="195" spans="1:17" x14ac:dyDescent="0.2">
      <c r="A195">
        <v>1193</v>
      </c>
      <c r="B195" t="s">
        <v>203</v>
      </c>
      <c r="C195" t="s">
        <v>1572</v>
      </c>
      <c r="D195" t="s">
        <v>1584</v>
      </c>
      <c r="E195" t="s">
        <v>1603</v>
      </c>
      <c r="F195" t="str">
        <f>_xlfn.XLOOKUP(E195,'States (raw data)'!A:A,'States (raw data)'!B:B)</f>
        <v>Illinois</v>
      </c>
      <c r="G195">
        <v>51885.65</v>
      </c>
      <c r="H195" t="str">
        <f>VLOOKUP(A195,'Demographics (raw data)'!A194:C1754,3)</f>
        <v>Non-binary</v>
      </c>
      <c r="I195" t="str">
        <f>_xlfn.XLOOKUP(A195,'Demographics (raw data)'!A:A,'Demographics (raw data)'!B:B)</f>
        <v>White</v>
      </c>
      <c r="J195" t="b">
        <f>_xlfn.XLOOKUP($A195,'Bonuses (raw data)'!$A:$A,'Bonuses (raw data)'!B:B)</f>
        <v>0</v>
      </c>
      <c r="K195" t="str">
        <f t="shared" ref="K195:K258" si="15">IF(J195=TRUE,"Eligible", "Not Eligible")</f>
        <v>Not Eligible</v>
      </c>
      <c r="L195">
        <f>_xlfn.XLOOKUP($A195,'Bonuses (raw data)'!$A:$A,'Bonuses (raw data)'!C:C)</f>
        <v>0</v>
      </c>
      <c r="M195">
        <f t="shared" ref="M195:M258" si="16">G195+L195</f>
        <v>51885.65</v>
      </c>
      <c r="N195" s="5">
        <f t="shared" ref="N195:N258" si="17">IF(G195=0, 0, L195/G195)</f>
        <v>0</v>
      </c>
      <c r="O195">
        <f>G195/_xlfn.XLOOKUP(D195,'Market_Averages (raw data)'!A:A,'Market_Averages (raw data)'!B:B)</f>
        <v>0.91835349431914737</v>
      </c>
      <c r="P195" t="str">
        <f t="shared" ref="P195:P258" si="18">IF(O195&lt;0.9,"Below Market",IF(O195&gt;1.1,"Above Market","Market Aligned"))</f>
        <v>Market Aligned</v>
      </c>
      <c r="Q195" s="5">
        <f t="shared" ref="Q195:Q258" si="19">_xlfn.PERCENTRANK.INC(G:G,G195)</f>
        <v>0.311</v>
      </c>
    </row>
    <row r="196" spans="1:17" x14ac:dyDescent="0.2">
      <c r="A196">
        <v>1194</v>
      </c>
      <c r="B196" t="s">
        <v>204</v>
      </c>
      <c r="C196" t="s">
        <v>1572</v>
      </c>
      <c r="D196" t="s">
        <v>1584</v>
      </c>
      <c r="E196" t="s">
        <v>1603</v>
      </c>
      <c r="F196" t="str">
        <f>_xlfn.XLOOKUP(E196,'States (raw data)'!A:A,'States (raw data)'!B:B)</f>
        <v>Illinois</v>
      </c>
      <c r="G196">
        <v>55432.95</v>
      </c>
      <c r="H196" t="str">
        <f>VLOOKUP(A196,'Demographics (raw data)'!A195:C1755,3)</f>
        <v>Male</v>
      </c>
      <c r="I196" t="str">
        <f>_xlfn.XLOOKUP(A196,'Demographics (raw data)'!A:A,'Demographics (raw data)'!B:B)</f>
        <v>Asian</v>
      </c>
      <c r="J196" t="b">
        <f>_xlfn.XLOOKUP($A196,'Bonuses (raw data)'!$A:$A,'Bonuses (raw data)'!B:B)</f>
        <v>0</v>
      </c>
      <c r="K196" t="str">
        <f t="shared" si="15"/>
        <v>Not Eligible</v>
      </c>
      <c r="L196">
        <f>_xlfn.XLOOKUP($A196,'Bonuses (raw data)'!$A:$A,'Bonuses (raw data)'!C:C)</f>
        <v>0</v>
      </c>
      <c r="M196">
        <f t="shared" si="16"/>
        <v>55432.95</v>
      </c>
      <c r="N196" s="5">
        <f t="shared" si="17"/>
        <v>0</v>
      </c>
      <c r="O196">
        <f>G196/_xlfn.XLOOKUP(D196,'Market_Averages (raw data)'!A:A,'Market_Averages (raw data)'!B:B)</f>
        <v>0.98113916531677969</v>
      </c>
      <c r="P196" t="str">
        <f t="shared" si="18"/>
        <v>Market Aligned</v>
      </c>
      <c r="Q196" s="5">
        <f t="shared" si="19"/>
        <v>0.47599999999999998</v>
      </c>
    </row>
    <row r="197" spans="1:17" x14ac:dyDescent="0.2">
      <c r="A197">
        <v>1195</v>
      </c>
      <c r="B197" t="s">
        <v>205</v>
      </c>
      <c r="C197" t="s">
        <v>1572</v>
      </c>
      <c r="D197" t="s">
        <v>1584</v>
      </c>
      <c r="E197" t="s">
        <v>1614</v>
      </c>
      <c r="F197" t="str">
        <f>_xlfn.XLOOKUP(E197,'States (raw data)'!A:A,'States (raw data)'!B:B)</f>
        <v>Texas</v>
      </c>
      <c r="G197">
        <v>55963.29</v>
      </c>
      <c r="H197" t="str">
        <f>VLOOKUP(A197,'Demographics (raw data)'!A196:C1756,3)</f>
        <v>Male</v>
      </c>
      <c r="I197" t="str">
        <f>_xlfn.XLOOKUP(A197,'Demographics (raw data)'!A:A,'Demographics (raw data)'!B:B)</f>
        <v>White</v>
      </c>
      <c r="J197" t="b">
        <f>_xlfn.XLOOKUP($A197,'Bonuses (raw data)'!$A:$A,'Bonuses (raw data)'!B:B)</f>
        <v>0</v>
      </c>
      <c r="K197" t="str">
        <f t="shared" si="15"/>
        <v>Not Eligible</v>
      </c>
      <c r="L197">
        <f>_xlfn.XLOOKUP($A197,'Bonuses (raw data)'!$A:$A,'Bonuses (raw data)'!C:C)</f>
        <v>0</v>
      </c>
      <c r="M197">
        <f t="shared" si="16"/>
        <v>55963.29</v>
      </c>
      <c r="N197" s="5">
        <f t="shared" si="17"/>
        <v>0</v>
      </c>
      <c r="O197">
        <f>G197/_xlfn.XLOOKUP(D197,'Market_Averages (raw data)'!A:A,'Market_Averages (raw data)'!B:B)</f>
        <v>0.99052595322783454</v>
      </c>
      <c r="P197" t="str">
        <f t="shared" si="18"/>
        <v>Market Aligned</v>
      </c>
      <c r="Q197" s="5">
        <f t="shared" si="19"/>
        <v>0.505</v>
      </c>
    </row>
    <row r="198" spans="1:17" x14ac:dyDescent="0.2">
      <c r="A198">
        <v>1196</v>
      </c>
      <c r="B198" t="s">
        <v>206</v>
      </c>
      <c r="C198" t="s">
        <v>1572</v>
      </c>
      <c r="D198" t="s">
        <v>1584</v>
      </c>
      <c r="E198" t="s">
        <v>1603</v>
      </c>
      <c r="F198" t="str">
        <f>_xlfn.XLOOKUP(E198,'States (raw data)'!A:A,'States (raw data)'!B:B)</f>
        <v>Illinois</v>
      </c>
      <c r="G198">
        <v>52790.36</v>
      </c>
      <c r="H198" t="str">
        <f>VLOOKUP(A198,'Demographics (raw data)'!A197:C1757,3)</f>
        <v>Female</v>
      </c>
      <c r="I198" t="str">
        <f>_xlfn.XLOOKUP(A198,'Demographics (raw data)'!A:A,'Demographics (raw data)'!B:B)</f>
        <v>Hispanic or Latino</v>
      </c>
      <c r="J198" t="b">
        <f>_xlfn.XLOOKUP($A198,'Bonuses (raw data)'!$A:$A,'Bonuses (raw data)'!B:B)</f>
        <v>1</v>
      </c>
      <c r="K198" t="str">
        <f t="shared" si="15"/>
        <v>Eligible</v>
      </c>
      <c r="L198">
        <f>_xlfn.XLOOKUP($A198,'Bonuses (raw data)'!$A:$A,'Bonuses (raw data)'!C:C)</f>
        <v>18835.669999999998</v>
      </c>
      <c r="M198">
        <f t="shared" si="16"/>
        <v>71626.03</v>
      </c>
      <c r="N198" s="5">
        <f t="shared" si="17"/>
        <v>0.35680131751327321</v>
      </c>
      <c r="O198">
        <f>G198/_xlfn.XLOOKUP(D198,'Market_Averages (raw data)'!A:A,'Market_Averages (raw data)'!B:B)</f>
        <v>0.93436646880911656</v>
      </c>
      <c r="P198" t="str">
        <f t="shared" si="18"/>
        <v>Market Aligned</v>
      </c>
      <c r="Q198" s="5">
        <f t="shared" si="19"/>
        <v>0.34499999999999997</v>
      </c>
    </row>
    <row r="199" spans="1:17" x14ac:dyDescent="0.2">
      <c r="A199">
        <v>1197</v>
      </c>
      <c r="B199" t="s">
        <v>207</v>
      </c>
      <c r="C199" t="s">
        <v>1572</v>
      </c>
      <c r="D199" t="s">
        <v>1584</v>
      </c>
      <c r="E199" t="s">
        <v>1603</v>
      </c>
      <c r="F199" t="str">
        <f>_xlfn.XLOOKUP(E199,'States (raw data)'!A:A,'States (raw data)'!B:B)</f>
        <v>Illinois</v>
      </c>
      <c r="G199">
        <v>55384.31</v>
      </c>
      <c r="H199" t="str">
        <f>VLOOKUP(A199,'Demographics (raw data)'!A198:C1758,3)</f>
        <v>Female</v>
      </c>
      <c r="I199" t="str">
        <f>_xlfn.XLOOKUP(A199,'Demographics (raw data)'!A:A,'Demographics (raw data)'!B:B)</f>
        <v>Hispanic or Latino</v>
      </c>
      <c r="J199" t="b">
        <f>_xlfn.XLOOKUP($A199,'Bonuses (raw data)'!$A:$A,'Bonuses (raw data)'!B:B)</f>
        <v>0</v>
      </c>
      <c r="K199" t="str">
        <f t="shared" si="15"/>
        <v>Not Eligible</v>
      </c>
      <c r="L199">
        <f>_xlfn.XLOOKUP($A199,'Bonuses (raw data)'!$A:$A,'Bonuses (raw data)'!C:C)</f>
        <v>0</v>
      </c>
      <c r="M199">
        <f t="shared" si="16"/>
        <v>55384.31</v>
      </c>
      <c r="N199" s="5">
        <f t="shared" si="17"/>
        <v>0</v>
      </c>
      <c r="O199">
        <f>G199/_xlfn.XLOOKUP(D199,'Market_Averages (raw data)'!A:A,'Market_Averages (raw data)'!B:B)</f>
        <v>0.98027825841932958</v>
      </c>
      <c r="P199" t="str">
        <f t="shared" si="18"/>
        <v>Market Aligned</v>
      </c>
      <c r="Q199" s="5">
        <f t="shared" si="19"/>
        <v>0.47499999999999998</v>
      </c>
    </row>
    <row r="200" spans="1:17" x14ac:dyDescent="0.2">
      <c r="A200">
        <v>1198</v>
      </c>
      <c r="B200" t="s">
        <v>208</v>
      </c>
      <c r="C200" t="s">
        <v>1572</v>
      </c>
      <c r="D200" t="s">
        <v>1584</v>
      </c>
      <c r="E200" t="s">
        <v>1614</v>
      </c>
      <c r="F200" t="str">
        <f>_xlfn.XLOOKUP(E200,'States (raw data)'!A:A,'States (raw data)'!B:B)</f>
        <v>Texas</v>
      </c>
      <c r="G200">
        <v>55145.52</v>
      </c>
      <c r="H200" t="str">
        <f>VLOOKUP(A200,'Demographics (raw data)'!A199:C1759,3)</f>
        <v>Male</v>
      </c>
      <c r="I200" t="str">
        <f>_xlfn.XLOOKUP(A200,'Demographics (raw data)'!A:A,'Demographics (raw data)'!B:B)</f>
        <v>Black or African American</v>
      </c>
      <c r="J200" t="b">
        <f>_xlfn.XLOOKUP($A200,'Bonuses (raw data)'!$A:$A,'Bonuses (raw data)'!B:B)</f>
        <v>0</v>
      </c>
      <c r="K200" t="str">
        <f t="shared" si="15"/>
        <v>Not Eligible</v>
      </c>
      <c r="L200">
        <f>_xlfn.XLOOKUP($A200,'Bonuses (raw data)'!$A:$A,'Bonuses (raw data)'!C:C)</f>
        <v>0</v>
      </c>
      <c r="M200">
        <f t="shared" si="16"/>
        <v>55145.52</v>
      </c>
      <c r="N200" s="5">
        <f t="shared" si="17"/>
        <v>0</v>
      </c>
      <c r="O200">
        <f>G200/_xlfn.XLOOKUP(D200,'Market_Averages (raw data)'!A:A,'Market_Averages (raw data)'!B:B)</f>
        <v>0.9760517790187927</v>
      </c>
      <c r="P200" t="str">
        <f t="shared" si="18"/>
        <v>Market Aligned</v>
      </c>
      <c r="Q200" s="5">
        <f t="shared" si="19"/>
        <v>0.45900000000000002</v>
      </c>
    </row>
    <row r="201" spans="1:17" x14ac:dyDescent="0.2">
      <c r="A201">
        <v>1199</v>
      </c>
      <c r="B201" t="s">
        <v>209</v>
      </c>
      <c r="C201" t="s">
        <v>1572</v>
      </c>
      <c r="D201" t="s">
        <v>1584</v>
      </c>
      <c r="E201" t="s">
        <v>1603</v>
      </c>
      <c r="F201" t="str">
        <f>_xlfn.XLOOKUP(E201,'States (raw data)'!A:A,'States (raw data)'!B:B)</f>
        <v>Illinois</v>
      </c>
      <c r="G201">
        <v>52142.57</v>
      </c>
      <c r="H201" t="str">
        <f>VLOOKUP(A201,'Demographics (raw data)'!A200:C1760,3)</f>
        <v>Female</v>
      </c>
      <c r="I201" t="str">
        <f>_xlfn.XLOOKUP(A201,'Demographics (raw data)'!A:A,'Demographics (raw data)'!B:B)</f>
        <v>White</v>
      </c>
      <c r="J201" t="b">
        <f>_xlfn.XLOOKUP($A201,'Bonuses (raw data)'!$A:$A,'Bonuses (raw data)'!B:B)</f>
        <v>0</v>
      </c>
      <c r="K201" t="str">
        <f t="shared" si="15"/>
        <v>Not Eligible</v>
      </c>
      <c r="L201">
        <f>_xlfn.XLOOKUP($A201,'Bonuses (raw data)'!$A:$A,'Bonuses (raw data)'!C:C)</f>
        <v>0</v>
      </c>
      <c r="M201">
        <f t="shared" si="16"/>
        <v>52142.57</v>
      </c>
      <c r="N201" s="5">
        <f t="shared" si="17"/>
        <v>0</v>
      </c>
      <c r="O201">
        <f>G201/_xlfn.XLOOKUP(D201,'Market_Averages (raw data)'!A:A,'Market_Averages (raw data)'!B:B)</f>
        <v>0.92290086685395167</v>
      </c>
      <c r="P201" t="str">
        <f t="shared" si="18"/>
        <v>Market Aligned</v>
      </c>
      <c r="Q201" s="5">
        <f t="shared" si="19"/>
        <v>0.32200000000000001</v>
      </c>
    </row>
    <row r="202" spans="1:17" x14ac:dyDescent="0.2">
      <c r="A202">
        <v>1200</v>
      </c>
      <c r="B202" t="s">
        <v>210</v>
      </c>
      <c r="C202" t="s">
        <v>1572</v>
      </c>
      <c r="D202" t="s">
        <v>1584</v>
      </c>
      <c r="E202" t="s">
        <v>1604</v>
      </c>
      <c r="F202" t="str">
        <f>_xlfn.XLOOKUP(E202,'States (raw data)'!A:A,'States (raw data)'!B:B)</f>
        <v>California</v>
      </c>
      <c r="G202">
        <v>55894.47</v>
      </c>
      <c r="H202" t="str">
        <f>VLOOKUP(A202,'Demographics (raw data)'!A201:C1761,3)</f>
        <v>Female</v>
      </c>
      <c r="I202" t="str">
        <f>_xlfn.XLOOKUP(A202,'Demographics (raw data)'!A:A,'Demographics (raw data)'!B:B)</f>
        <v>Hispanic or Latino</v>
      </c>
      <c r="J202" t="b">
        <f>_xlfn.XLOOKUP($A202,'Bonuses (raw data)'!$A:$A,'Bonuses (raw data)'!B:B)</f>
        <v>1</v>
      </c>
      <c r="K202" t="str">
        <f t="shared" si="15"/>
        <v>Eligible</v>
      </c>
      <c r="L202">
        <f>_xlfn.XLOOKUP($A202,'Bonuses (raw data)'!$A:$A,'Bonuses (raw data)'!C:C)</f>
        <v>16296.77</v>
      </c>
      <c r="M202">
        <f t="shared" si="16"/>
        <v>72191.240000000005</v>
      </c>
      <c r="N202" s="5">
        <f t="shared" si="17"/>
        <v>0.29156319041937423</v>
      </c>
      <c r="O202">
        <f>G202/_xlfn.XLOOKUP(D202,'Market_Averages (raw data)'!A:A,'Market_Averages (raw data)'!B:B)</f>
        <v>0.98930786908551305</v>
      </c>
      <c r="P202" t="str">
        <f t="shared" si="18"/>
        <v>Market Aligned</v>
      </c>
      <c r="Q202" s="5">
        <f t="shared" si="19"/>
        <v>0.499</v>
      </c>
    </row>
    <row r="203" spans="1:17" x14ac:dyDescent="0.2">
      <c r="A203">
        <v>1201</v>
      </c>
      <c r="B203" t="s">
        <v>211</v>
      </c>
      <c r="C203" t="s">
        <v>1572</v>
      </c>
      <c r="D203" t="s">
        <v>1584</v>
      </c>
      <c r="E203" t="s">
        <v>1599</v>
      </c>
      <c r="F203" t="str">
        <f>_xlfn.XLOOKUP(E203,'States (raw data)'!A:A,'States (raw data)'!B:B)</f>
        <v>California</v>
      </c>
      <c r="G203">
        <v>56401.96</v>
      </c>
      <c r="H203" t="str">
        <f>VLOOKUP(A203,'Demographics (raw data)'!A202:C1762,3)</f>
        <v>Male</v>
      </c>
      <c r="I203" t="str">
        <f>_xlfn.XLOOKUP(A203,'Demographics (raw data)'!A:A,'Demographics (raw data)'!B:B)</f>
        <v>White</v>
      </c>
      <c r="J203" t="b">
        <f>_xlfn.XLOOKUP($A203,'Bonuses (raw data)'!$A:$A,'Bonuses (raw data)'!B:B)</f>
        <v>0</v>
      </c>
      <c r="K203" t="str">
        <f t="shared" si="15"/>
        <v>Not Eligible</v>
      </c>
      <c r="L203">
        <f>_xlfn.XLOOKUP($A203,'Bonuses (raw data)'!$A:$A,'Bonuses (raw data)'!C:C)</f>
        <v>0</v>
      </c>
      <c r="M203">
        <f t="shared" si="16"/>
        <v>56401.96</v>
      </c>
      <c r="N203" s="5">
        <f t="shared" si="17"/>
        <v>0</v>
      </c>
      <c r="O203">
        <f>G203/_xlfn.XLOOKUP(D203,'Market_Averages (raw data)'!A:A,'Market_Averages (raw data)'!B:B)</f>
        <v>0.99829022191008054</v>
      </c>
      <c r="P203" t="str">
        <f t="shared" si="18"/>
        <v>Market Aligned</v>
      </c>
      <c r="Q203" s="5">
        <f t="shared" si="19"/>
        <v>0.52200000000000002</v>
      </c>
    </row>
    <row r="204" spans="1:17" x14ac:dyDescent="0.2">
      <c r="A204">
        <v>1202</v>
      </c>
      <c r="B204" t="s">
        <v>212</v>
      </c>
      <c r="C204" t="s">
        <v>1572</v>
      </c>
      <c r="D204" t="s">
        <v>1584</v>
      </c>
      <c r="E204" t="s">
        <v>1603</v>
      </c>
      <c r="F204" t="str">
        <f>_xlfn.XLOOKUP(E204,'States (raw data)'!A:A,'States (raw data)'!B:B)</f>
        <v>Illinois</v>
      </c>
      <c r="G204">
        <v>57707.63</v>
      </c>
      <c r="H204" t="str">
        <f>VLOOKUP(A204,'Demographics (raw data)'!A203:C1763,3)</f>
        <v>Male</v>
      </c>
      <c r="I204" t="str">
        <f>_xlfn.XLOOKUP(A204,'Demographics (raw data)'!A:A,'Demographics (raw data)'!B:B)</f>
        <v>White</v>
      </c>
      <c r="J204" t="b">
        <f>_xlfn.XLOOKUP($A204,'Bonuses (raw data)'!$A:$A,'Bonuses (raw data)'!B:B)</f>
        <v>0</v>
      </c>
      <c r="K204" t="str">
        <f t="shared" si="15"/>
        <v>Not Eligible</v>
      </c>
      <c r="L204">
        <f>_xlfn.XLOOKUP($A204,'Bonuses (raw data)'!$A:$A,'Bonuses (raw data)'!C:C)</f>
        <v>0</v>
      </c>
      <c r="M204">
        <f t="shared" si="16"/>
        <v>57707.63</v>
      </c>
      <c r="N204" s="5">
        <f t="shared" si="17"/>
        <v>0</v>
      </c>
      <c r="O204">
        <f>G204/_xlfn.XLOOKUP(D204,'Market_Averages (raw data)'!A:A,'Market_Averages (raw data)'!B:B)</f>
        <v>1.0214000144428459</v>
      </c>
      <c r="P204" t="str">
        <f t="shared" si="18"/>
        <v>Market Aligned</v>
      </c>
      <c r="Q204" s="5">
        <f t="shared" si="19"/>
        <v>0.58399999999999996</v>
      </c>
    </row>
    <row r="205" spans="1:17" x14ac:dyDescent="0.2">
      <c r="A205">
        <v>1203</v>
      </c>
      <c r="B205" t="s">
        <v>213</v>
      </c>
      <c r="C205" t="s">
        <v>1572</v>
      </c>
      <c r="D205" t="s">
        <v>1584</v>
      </c>
      <c r="E205" t="s">
        <v>1603</v>
      </c>
      <c r="F205" t="str">
        <f>_xlfn.XLOOKUP(E205,'States (raw data)'!A:A,'States (raw data)'!B:B)</f>
        <v>Illinois</v>
      </c>
      <c r="G205">
        <v>57634.51</v>
      </c>
      <c r="H205" t="str">
        <f>VLOOKUP(A205,'Demographics (raw data)'!A204:C1764,3)</f>
        <v>Female</v>
      </c>
      <c r="I205" t="str">
        <f>_xlfn.XLOOKUP(A205,'Demographics (raw data)'!A:A,'Demographics (raw data)'!B:B)</f>
        <v>White</v>
      </c>
      <c r="J205" t="b">
        <f>_xlfn.XLOOKUP($A205,'Bonuses (raw data)'!$A:$A,'Bonuses (raw data)'!B:B)</f>
        <v>0</v>
      </c>
      <c r="K205" t="str">
        <f t="shared" si="15"/>
        <v>Not Eligible</v>
      </c>
      <c r="L205">
        <f>_xlfn.XLOOKUP($A205,'Bonuses (raw data)'!$A:$A,'Bonuses (raw data)'!C:C)</f>
        <v>0</v>
      </c>
      <c r="M205">
        <f t="shared" si="16"/>
        <v>57634.51</v>
      </c>
      <c r="N205" s="5">
        <f t="shared" si="17"/>
        <v>0</v>
      </c>
      <c r="O205">
        <f>G205/_xlfn.XLOOKUP(D205,'Market_Averages (raw data)'!A:A,'Market_Averages (raw data)'!B:B)</f>
        <v>1.0201058221660873</v>
      </c>
      <c r="P205" t="str">
        <f t="shared" si="18"/>
        <v>Market Aligned</v>
      </c>
      <c r="Q205" s="5">
        <f t="shared" si="19"/>
        <v>0.57899999999999996</v>
      </c>
    </row>
    <row r="206" spans="1:17" x14ac:dyDescent="0.2">
      <c r="A206">
        <v>1204</v>
      </c>
      <c r="B206" t="s">
        <v>214</v>
      </c>
      <c r="C206" t="s">
        <v>1572</v>
      </c>
      <c r="D206" t="s">
        <v>1584</v>
      </c>
      <c r="E206" t="s">
        <v>1603</v>
      </c>
      <c r="F206" t="str">
        <f>_xlfn.XLOOKUP(E206,'States (raw data)'!A:A,'States (raw data)'!B:B)</f>
        <v>Illinois</v>
      </c>
      <c r="G206">
        <v>51555.83</v>
      </c>
      <c r="H206" t="str">
        <f>VLOOKUP(A206,'Demographics (raw data)'!A205:C1765,3)</f>
        <v>Male</v>
      </c>
      <c r="I206" t="str">
        <f>_xlfn.XLOOKUP(A206,'Demographics (raw data)'!A:A,'Demographics (raw data)'!B:B)</f>
        <v>Asian</v>
      </c>
      <c r="J206" t="b">
        <f>_xlfn.XLOOKUP($A206,'Bonuses (raw data)'!$A:$A,'Bonuses (raw data)'!B:B)</f>
        <v>0</v>
      </c>
      <c r="K206" t="str">
        <f t="shared" si="15"/>
        <v>Not Eligible</v>
      </c>
      <c r="L206">
        <f>_xlfn.XLOOKUP($A206,'Bonuses (raw data)'!$A:$A,'Bonuses (raw data)'!C:C)</f>
        <v>0</v>
      </c>
      <c r="M206">
        <f t="shared" si="16"/>
        <v>51555.83</v>
      </c>
      <c r="N206" s="5">
        <f t="shared" si="17"/>
        <v>0</v>
      </c>
      <c r="O206">
        <f>G206/_xlfn.XLOOKUP(D206,'Market_Averages (raw data)'!A:A,'Market_Averages (raw data)'!B:B)</f>
        <v>0.91251582341213655</v>
      </c>
      <c r="P206" t="str">
        <f t="shared" si="18"/>
        <v>Market Aligned</v>
      </c>
      <c r="Q206" s="5">
        <f t="shared" si="19"/>
        <v>0.3</v>
      </c>
    </row>
    <row r="207" spans="1:17" x14ac:dyDescent="0.2">
      <c r="A207">
        <v>1205</v>
      </c>
      <c r="B207" t="s">
        <v>215</v>
      </c>
      <c r="C207" t="s">
        <v>1572</v>
      </c>
      <c r="D207" t="s">
        <v>1584</v>
      </c>
      <c r="E207" t="s">
        <v>1614</v>
      </c>
      <c r="F207" t="str">
        <f>_xlfn.XLOOKUP(E207,'States (raw data)'!A:A,'States (raw data)'!B:B)</f>
        <v>Texas</v>
      </c>
      <c r="G207">
        <v>52655.44</v>
      </c>
      <c r="H207" t="str">
        <f>VLOOKUP(A207,'Demographics (raw data)'!A206:C1766,3)</f>
        <v>Female</v>
      </c>
      <c r="I207" t="str">
        <f>_xlfn.XLOOKUP(A207,'Demographics (raw data)'!A:A,'Demographics (raw data)'!B:B)</f>
        <v>White</v>
      </c>
      <c r="J207" t="b">
        <f>_xlfn.XLOOKUP($A207,'Bonuses (raw data)'!$A:$A,'Bonuses (raw data)'!B:B)</f>
        <v>1</v>
      </c>
      <c r="K207" t="str">
        <f t="shared" si="15"/>
        <v>Eligible</v>
      </c>
      <c r="L207">
        <f>_xlfn.XLOOKUP($A207,'Bonuses (raw data)'!$A:$A,'Bonuses (raw data)'!C:C)</f>
        <v>17161.02</v>
      </c>
      <c r="M207">
        <f t="shared" si="16"/>
        <v>69816.460000000006</v>
      </c>
      <c r="N207" s="5">
        <f t="shared" si="17"/>
        <v>0.32591162470582336</v>
      </c>
      <c r="O207">
        <f>G207/_xlfn.XLOOKUP(D207,'Market_Averages (raw data)'!A:A,'Market_Averages (raw data)'!B:B)</f>
        <v>0.93197844334439683</v>
      </c>
      <c r="P207" t="str">
        <f t="shared" si="18"/>
        <v>Market Aligned</v>
      </c>
      <c r="Q207" s="5">
        <f t="shared" si="19"/>
        <v>0.33900000000000002</v>
      </c>
    </row>
    <row r="208" spans="1:17" x14ac:dyDescent="0.2">
      <c r="A208">
        <v>1206</v>
      </c>
      <c r="B208" t="s">
        <v>216</v>
      </c>
      <c r="C208" t="s">
        <v>1572</v>
      </c>
      <c r="D208" t="s">
        <v>1584</v>
      </c>
      <c r="E208" t="s">
        <v>1603</v>
      </c>
      <c r="F208" t="str">
        <f>_xlfn.XLOOKUP(E208,'States (raw data)'!A:A,'States (raw data)'!B:B)</f>
        <v>Illinois</v>
      </c>
      <c r="G208">
        <v>56287.59</v>
      </c>
      <c r="H208" t="str">
        <f>VLOOKUP(A208,'Demographics (raw data)'!A207:C1767,3)</f>
        <v>Female</v>
      </c>
      <c r="I208" t="str">
        <f>_xlfn.XLOOKUP(A208,'Demographics (raw data)'!A:A,'Demographics (raw data)'!B:B)</f>
        <v>White</v>
      </c>
      <c r="J208" t="b">
        <f>_xlfn.XLOOKUP($A208,'Bonuses (raw data)'!$A:$A,'Bonuses (raw data)'!B:B)</f>
        <v>0</v>
      </c>
      <c r="K208" t="str">
        <f t="shared" si="15"/>
        <v>Not Eligible</v>
      </c>
      <c r="L208">
        <f>_xlfn.XLOOKUP($A208,'Bonuses (raw data)'!$A:$A,'Bonuses (raw data)'!C:C)</f>
        <v>0</v>
      </c>
      <c r="M208">
        <f t="shared" si="16"/>
        <v>56287.59</v>
      </c>
      <c r="N208" s="5">
        <f t="shared" si="17"/>
        <v>0</v>
      </c>
      <c r="O208">
        <f>G208/_xlfn.XLOOKUP(D208,'Market_Averages (raw data)'!A:A,'Market_Averages (raw data)'!B:B)</f>
        <v>0.99626592252970692</v>
      </c>
      <c r="P208" t="str">
        <f t="shared" si="18"/>
        <v>Market Aligned</v>
      </c>
      <c r="Q208" s="5">
        <f t="shared" si="19"/>
        <v>0.51700000000000002</v>
      </c>
    </row>
    <row r="209" spans="1:17" x14ac:dyDescent="0.2">
      <c r="A209">
        <v>1207</v>
      </c>
      <c r="B209" t="s">
        <v>217</v>
      </c>
      <c r="C209" t="s">
        <v>1572</v>
      </c>
      <c r="D209" t="s">
        <v>1584</v>
      </c>
      <c r="E209" t="s">
        <v>1611</v>
      </c>
      <c r="F209" t="str">
        <f>_xlfn.XLOOKUP(E209,'States (raw data)'!A:A,'States (raw data)'!B:B)</f>
        <v>California</v>
      </c>
      <c r="G209">
        <v>56284.46</v>
      </c>
      <c r="H209" t="str">
        <f>VLOOKUP(A209,'Demographics (raw data)'!A208:C1768,3)</f>
        <v>Non-binary</v>
      </c>
      <c r="I209" t="str">
        <f>_xlfn.XLOOKUP(A209,'Demographics (raw data)'!A:A,'Demographics (raw data)'!B:B)</f>
        <v>Other</v>
      </c>
      <c r="J209" t="b">
        <f>_xlfn.XLOOKUP($A209,'Bonuses (raw data)'!$A:$A,'Bonuses (raw data)'!B:B)</f>
        <v>0</v>
      </c>
      <c r="K209" t="str">
        <f t="shared" si="15"/>
        <v>Not Eligible</v>
      </c>
      <c r="L209">
        <f>_xlfn.XLOOKUP($A209,'Bonuses (raw data)'!$A:$A,'Bonuses (raw data)'!C:C)</f>
        <v>0</v>
      </c>
      <c r="M209">
        <f t="shared" si="16"/>
        <v>56284.46</v>
      </c>
      <c r="N209" s="5">
        <f t="shared" si="17"/>
        <v>0</v>
      </c>
      <c r="O209">
        <f>G209/_xlfn.XLOOKUP(D209,'Market_Averages (raw data)'!A:A,'Market_Averages (raw data)'!B:B)</f>
        <v>0.99621052288766299</v>
      </c>
      <c r="P209" t="str">
        <f t="shared" si="18"/>
        <v>Market Aligned</v>
      </c>
      <c r="Q209" s="5">
        <f t="shared" si="19"/>
        <v>0.51600000000000001</v>
      </c>
    </row>
    <row r="210" spans="1:17" x14ac:dyDescent="0.2">
      <c r="A210">
        <v>1208</v>
      </c>
      <c r="B210" t="s">
        <v>218</v>
      </c>
      <c r="C210" t="s">
        <v>1572</v>
      </c>
      <c r="D210" t="s">
        <v>1584</v>
      </c>
      <c r="E210" t="s">
        <v>1603</v>
      </c>
      <c r="F210" t="str">
        <f>_xlfn.XLOOKUP(E210,'States (raw data)'!A:A,'States (raw data)'!B:B)</f>
        <v>Illinois</v>
      </c>
      <c r="G210">
        <v>56287.62</v>
      </c>
      <c r="H210" t="str">
        <f>VLOOKUP(A210,'Demographics (raw data)'!A209:C1769,3)</f>
        <v>Male</v>
      </c>
      <c r="I210" t="str">
        <f>_xlfn.XLOOKUP(A210,'Demographics (raw data)'!A:A,'Demographics (raw data)'!B:B)</f>
        <v>Hispanic or Latino</v>
      </c>
      <c r="J210" t="b">
        <f>_xlfn.XLOOKUP($A210,'Bonuses (raw data)'!$A:$A,'Bonuses (raw data)'!B:B)</f>
        <v>0</v>
      </c>
      <c r="K210" t="str">
        <f t="shared" si="15"/>
        <v>Not Eligible</v>
      </c>
      <c r="L210">
        <f>_xlfn.XLOOKUP($A210,'Bonuses (raw data)'!$A:$A,'Bonuses (raw data)'!C:C)</f>
        <v>0</v>
      </c>
      <c r="M210">
        <f t="shared" si="16"/>
        <v>56287.62</v>
      </c>
      <c r="N210" s="5">
        <f t="shared" si="17"/>
        <v>0</v>
      </c>
      <c r="O210">
        <f>G210/_xlfn.XLOOKUP(D210,'Market_Averages (raw data)'!A:A,'Market_Averages (raw data)'!B:B)</f>
        <v>0.99626645351669152</v>
      </c>
      <c r="P210" t="str">
        <f t="shared" si="18"/>
        <v>Market Aligned</v>
      </c>
      <c r="Q210" s="5">
        <f t="shared" si="19"/>
        <v>0.51800000000000002</v>
      </c>
    </row>
    <row r="211" spans="1:17" x14ac:dyDescent="0.2">
      <c r="A211">
        <v>1209</v>
      </c>
      <c r="B211" t="s">
        <v>219</v>
      </c>
      <c r="C211" t="s">
        <v>1572</v>
      </c>
      <c r="D211" t="s">
        <v>1584</v>
      </c>
      <c r="E211" t="s">
        <v>1603</v>
      </c>
      <c r="F211" t="str">
        <f>_xlfn.XLOOKUP(E211,'States (raw data)'!A:A,'States (raw data)'!B:B)</f>
        <v>Illinois</v>
      </c>
      <c r="G211">
        <v>64631.83</v>
      </c>
      <c r="H211" t="str">
        <f>VLOOKUP(A211,'Demographics (raw data)'!A210:C1770,3)</f>
        <v>Non-binary</v>
      </c>
      <c r="I211" t="str">
        <f>_xlfn.XLOOKUP(A211,'Demographics (raw data)'!A:A,'Demographics (raw data)'!B:B)</f>
        <v>White</v>
      </c>
      <c r="J211" t="b">
        <f>_xlfn.XLOOKUP($A211,'Bonuses (raw data)'!$A:$A,'Bonuses (raw data)'!B:B)</f>
        <v>0</v>
      </c>
      <c r="K211" t="str">
        <f t="shared" si="15"/>
        <v>Not Eligible</v>
      </c>
      <c r="L211">
        <f>_xlfn.XLOOKUP($A211,'Bonuses (raw data)'!$A:$A,'Bonuses (raw data)'!C:C)</f>
        <v>0</v>
      </c>
      <c r="M211">
        <f t="shared" si="16"/>
        <v>64631.83</v>
      </c>
      <c r="N211" s="5">
        <f t="shared" si="17"/>
        <v>0</v>
      </c>
      <c r="O211">
        <f>G211/_xlfn.XLOOKUP(D211,'Market_Averages (raw data)'!A:A,'Market_Averages (raw data)'!B:B)</f>
        <v>1.1439553503664519</v>
      </c>
      <c r="P211" t="str">
        <f t="shared" si="18"/>
        <v>Above Market</v>
      </c>
      <c r="Q211" s="5">
        <f t="shared" si="19"/>
        <v>0.71899999999999997</v>
      </c>
    </row>
    <row r="212" spans="1:17" x14ac:dyDescent="0.2">
      <c r="A212">
        <v>1210</v>
      </c>
      <c r="B212" t="s">
        <v>220</v>
      </c>
      <c r="C212" t="s">
        <v>1572</v>
      </c>
      <c r="D212" t="s">
        <v>1584</v>
      </c>
      <c r="E212" t="s">
        <v>1603</v>
      </c>
      <c r="F212" t="str">
        <f>_xlfn.XLOOKUP(E212,'States (raw data)'!A:A,'States (raw data)'!B:B)</f>
        <v>Illinois</v>
      </c>
      <c r="G212">
        <v>56427.23</v>
      </c>
      <c r="H212" t="str">
        <f>VLOOKUP(A212,'Demographics (raw data)'!A211:C1771,3)</f>
        <v>Male</v>
      </c>
      <c r="I212" t="str">
        <f>_xlfn.XLOOKUP(A212,'Demographics (raw data)'!A:A,'Demographics (raw data)'!B:B)</f>
        <v>White</v>
      </c>
      <c r="J212" t="b">
        <f>_xlfn.XLOOKUP($A212,'Bonuses (raw data)'!$A:$A,'Bonuses (raw data)'!B:B)</f>
        <v>0</v>
      </c>
      <c r="K212" t="str">
        <f t="shared" si="15"/>
        <v>Not Eligible</v>
      </c>
      <c r="L212">
        <f>_xlfn.XLOOKUP($A212,'Bonuses (raw data)'!$A:$A,'Bonuses (raw data)'!C:C)</f>
        <v>0</v>
      </c>
      <c r="M212">
        <f t="shared" si="16"/>
        <v>56427.23</v>
      </c>
      <c r="N212" s="5">
        <f t="shared" si="17"/>
        <v>0</v>
      </c>
      <c r="O212">
        <f>G212/_xlfn.XLOOKUP(D212,'Market_Averages (raw data)'!A:A,'Market_Averages (raw data)'!B:B)</f>
        <v>0.99873748994664657</v>
      </c>
      <c r="P212" t="str">
        <f t="shared" si="18"/>
        <v>Market Aligned</v>
      </c>
      <c r="Q212" s="5">
        <f t="shared" si="19"/>
        <v>0.52400000000000002</v>
      </c>
    </row>
    <row r="213" spans="1:17" x14ac:dyDescent="0.2">
      <c r="A213">
        <v>1211</v>
      </c>
      <c r="B213" t="s">
        <v>221</v>
      </c>
      <c r="C213" t="s">
        <v>1572</v>
      </c>
      <c r="D213" t="s">
        <v>1584</v>
      </c>
      <c r="E213" t="s">
        <v>1597</v>
      </c>
      <c r="F213" t="str">
        <f>_xlfn.XLOOKUP(E213,'States (raw data)'!A:A,'States (raw data)'!B:B)</f>
        <v>New York</v>
      </c>
      <c r="G213">
        <v>57838.91</v>
      </c>
      <c r="H213" t="str">
        <f>VLOOKUP(A213,'Demographics (raw data)'!A212:C1772,3)</f>
        <v>Male</v>
      </c>
      <c r="I213" t="str">
        <f>_xlfn.XLOOKUP(A213,'Demographics (raw data)'!A:A,'Demographics (raw data)'!B:B)</f>
        <v>Hispanic or Latino</v>
      </c>
      <c r="J213" t="b">
        <f>_xlfn.XLOOKUP($A213,'Bonuses (raw data)'!$A:$A,'Bonuses (raw data)'!B:B)</f>
        <v>0</v>
      </c>
      <c r="K213" t="str">
        <f t="shared" si="15"/>
        <v>Not Eligible</v>
      </c>
      <c r="L213">
        <f>_xlfn.XLOOKUP($A213,'Bonuses (raw data)'!$A:$A,'Bonuses (raw data)'!C:C)</f>
        <v>0</v>
      </c>
      <c r="M213">
        <f t="shared" si="16"/>
        <v>57838.91</v>
      </c>
      <c r="N213" s="5">
        <f t="shared" si="17"/>
        <v>0</v>
      </c>
      <c r="O213">
        <f>G213/_xlfn.XLOOKUP(D213,'Market_Averages (raw data)'!A:A,'Market_Averages (raw data)'!B:B)</f>
        <v>1.0237236134867864</v>
      </c>
      <c r="P213" t="str">
        <f t="shared" si="18"/>
        <v>Market Aligned</v>
      </c>
      <c r="Q213" s="5">
        <f t="shared" si="19"/>
        <v>0.59199999999999997</v>
      </c>
    </row>
    <row r="214" spans="1:17" x14ac:dyDescent="0.2">
      <c r="A214">
        <v>1212</v>
      </c>
      <c r="B214" t="s">
        <v>222</v>
      </c>
      <c r="C214" t="s">
        <v>1572</v>
      </c>
      <c r="D214" t="s">
        <v>1584</v>
      </c>
      <c r="E214" t="s">
        <v>1603</v>
      </c>
      <c r="F214" t="str">
        <f>_xlfn.XLOOKUP(E214,'States (raw data)'!A:A,'States (raw data)'!B:B)</f>
        <v>Illinois</v>
      </c>
      <c r="G214">
        <v>57385</v>
      </c>
      <c r="H214" t="str">
        <f>VLOOKUP(A214,'Demographics (raw data)'!A213:C1773,3)</f>
        <v>Male</v>
      </c>
      <c r="I214" t="str">
        <f>_xlfn.XLOOKUP(A214,'Demographics (raw data)'!A:A,'Demographics (raw data)'!B:B)</f>
        <v>White</v>
      </c>
      <c r="J214" t="b">
        <f>_xlfn.XLOOKUP($A214,'Bonuses (raw data)'!$A:$A,'Bonuses (raw data)'!B:B)</f>
        <v>0</v>
      </c>
      <c r="K214" t="str">
        <f t="shared" si="15"/>
        <v>Not Eligible</v>
      </c>
      <c r="L214">
        <f>_xlfn.XLOOKUP($A214,'Bonuses (raw data)'!$A:$A,'Bonuses (raw data)'!C:C)</f>
        <v>0</v>
      </c>
      <c r="M214">
        <f t="shared" si="16"/>
        <v>57385</v>
      </c>
      <c r="N214" s="5">
        <f t="shared" si="17"/>
        <v>0</v>
      </c>
      <c r="O214">
        <f>G214/_xlfn.XLOOKUP(D214,'Market_Averages (raw data)'!A:A,'Market_Averages (raw data)'!B:B)</f>
        <v>1.0156896034164411</v>
      </c>
      <c r="P214" t="str">
        <f t="shared" si="18"/>
        <v>Market Aligned</v>
      </c>
      <c r="Q214" s="5">
        <f t="shared" si="19"/>
        <v>0.57199999999999995</v>
      </c>
    </row>
    <row r="215" spans="1:17" x14ac:dyDescent="0.2">
      <c r="A215">
        <v>1213</v>
      </c>
      <c r="B215" t="s">
        <v>223</v>
      </c>
      <c r="C215" t="s">
        <v>1572</v>
      </c>
      <c r="D215" t="s">
        <v>1584</v>
      </c>
      <c r="E215" t="s">
        <v>1611</v>
      </c>
      <c r="F215" t="str">
        <f>_xlfn.XLOOKUP(E215,'States (raw data)'!A:A,'States (raw data)'!B:B)</f>
        <v>California</v>
      </c>
      <c r="G215">
        <v>56628.480000000003</v>
      </c>
      <c r="H215" t="str">
        <f>VLOOKUP(A215,'Demographics (raw data)'!A214:C1774,3)</f>
        <v>Male</v>
      </c>
      <c r="I215" t="str">
        <f>_xlfn.XLOOKUP(A215,'Demographics (raw data)'!A:A,'Demographics (raw data)'!B:B)</f>
        <v>White</v>
      </c>
      <c r="J215" t="b">
        <f>_xlfn.XLOOKUP($A215,'Bonuses (raw data)'!$A:$A,'Bonuses (raw data)'!B:B)</f>
        <v>1</v>
      </c>
      <c r="K215" t="str">
        <f t="shared" si="15"/>
        <v>Eligible</v>
      </c>
      <c r="L215">
        <f>_xlfn.XLOOKUP($A215,'Bonuses (raw data)'!$A:$A,'Bonuses (raw data)'!C:C)</f>
        <v>11460.36</v>
      </c>
      <c r="M215">
        <f t="shared" si="16"/>
        <v>68088.84</v>
      </c>
      <c r="N215" s="5">
        <f t="shared" si="17"/>
        <v>0.20237802603919441</v>
      </c>
      <c r="O215">
        <f>G215/_xlfn.XLOOKUP(D215,'Market_Averages (raw data)'!A:A,'Market_Averages (raw data)'!B:B)</f>
        <v>1.0022995276339788</v>
      </c>
      <c r="P215" t="str">
        <f t="shared" si="18"/>
        <v>Market Aligned</v>
      </c>
      <c r="Q215" s="5">
        <f t="shared" si="19"/>
        <v>0.53800000000000003</v>
      </c>
    </row>
    <row r="216" spans="1:17" x14ac:dyDescent="0.2">
      <c r="A216">
        <v>1214</v>
      </c>
      <c r="B216" t="s">
        <v>224</v>
      </c>
      <c r="C216" t="s">
        <v>1572</v>
      </c>
      <c r="D216" t="s">
        <v>1584</v>
      </c>
      <c r="E216" t="s">
        <v>1603</v>
      </c>
      <c r="F216" t="str">
        <f>_xlfn.XLOOKUP(E216,'States (raw data)'!A:A,'States (raw data)'!B:B)</f>
        <v>Illinois</v>
      </c>
      <c r="G216">
        <v>54211.83</v>
      </c>
      <c r="H216" t="str">
        <f>VLOOKUP(A216,'Demographics (raw data)'!A215:C1775,3)</f>
        <v>Female</v>
      </c>
      <c r="I216" t="str">
        <f>_xlfn.XLOOKUP(A216,'Demographics (raw data)'!A:A,'Demographics (raw data)'!B:B)</f>
        <v>White</v>
      </c>
      <c r="J216" t="b">
        <f>_xlfn.XLOOKUP($A216,'Bonuses (raw data)'!$A:$A,'Bonuses (raw data)'!B:B)</f>
        <v>0</v>
      </c>
      <c r="K216" t="str">
        <f t="shared" si="15"/>
        <v>Not Eligible</v>
      </c>
      <c r="L216">
        <f>_xlfn.XLOOKUP($A216,'Bonuses (raw data)'!$A:$A,'Bonuses (raw data)'!C:C)</f>
        <v>0</v>
      </c>
      <c r="M216">
        <f t="shared" si="16"/>
        <v>54211.83</v>
      </c>
      <c r="N216" s="5">
        <f t="shared" si="17"/>
        <v>0</v>
      </c>
      <c r="O216">
        <f>G216/_xlfn.XLOOKUP(D216,'Market_Averages (raw data)'!A:A,'Market_Averages (raw data)'!B:B)</f>
        <v>0.95952587110184762</v>
      </c>
      <c r="P216" t="str">
        <f t="shared" si="18"/>
        <v>Market Aligned</v>
      </c>
      <c r="Q216" s="5">
        <f t="shared" si="19"/>
        <v>0.40899999999999997</v>
      </c>
    </row>
    <row r="217" spans="1:17" x14ac:dyDescent="0.2">
      <c r="A217">
        <v>1215</v>
      </c>
      <c r="B217" t="s">
        <v>225</v>
      </c>
      <c r="C217" t="s">
        <v>1572</v>
      </c>
      <c r="D217" t="s">
        <v>1584</v>
      </c>
      <c r="E217" t="s">
        <v>1603</v>
      </c>
      <c r="F217" t="str">
        <f>_xlfn.XLOOKUP(E217,'States (raw data)'!A:A,'States (raw data)'!B:B)</f>
        <v>Illinois</v>
      </c>
      <c r="G217">
        <v>56897.42</v>
      </c>
      <c r="H217" t="str">
        <f>VLOOKUP(A217,'Demographics (raw data)'!A216:C1776,3)</f>
        <v>Male</v>
      </c>
      <c r="I217" t="str">
        <f>_xlfn.XLOOKUP(A217,'Demographics (raw data)'!A:A,'Demographics (raw data)'!B:B)</f>
        <v>Hispanic or Latino</v>
      </c>
      <c r="J217" t="b">
        <f>_xlfn.XLOOKUP($A217,'Bonuses (raw data)'!$A:$A,'Bonuses (raw data)'!B:B)</f>
        <v>1</v>
      </c>
      <c r="K217" t="str">
        <f t="shared" si="15"/>
        <v>Eligible</v>
      </c>
      <c r="L217">
        <f>_xlfn.XLOOKUP($A217,'Bonuses (raw data)'!$A:$A,'Bonuses (raw data)'!C:C)</f>
        <v>16691.88</v>
      </c>
      <c r="M217">
        <f t="shared" si="16"/>
        <v>73589.3</v>
      </c>
      <c r="N217" s="5">
        <f t="shared" si="17"/>
        <v>0.29336795939077731</v>
      </c>
      <c r="O217">
        <f>G217/_xlfn.XLOOKUP(D217,'Market_Averages (raw data)'!A:A,'Market_Averages (raw data)'!B:B)</f>
        <v>1.0070596489538848</v>
      </c>
      <c r="P217" t="str">
        <f t="shared" si="18"/>
        <v>Market Aligned</v>
      </c>
      <c r="Q217" s="5">
        <f t="shared" si="19"/>
        <v>0.55000000000000004</v>
      </c>
    </row>
    <row r="218" spans="1:17" x14ac:dyDescent="0.2">
      <c r="A218">
        <v>1216</v>
      </c>
      <c r="B218" t="s">
        <v>226</v>
      </c>
      <c r="C218" t="s">
        <v>1572</v>
      </c>
      <c r="D218" t="s">
        <v>1584</v>
      </c>
      <c r="E218" t="s">
        <v>1609</v>
      </c>
      <c r="F218" t="str">
        <f>_xlfn.XLOOKUP(E218,'States (raw data)'!A:A,'States (raw data)'!B:B)</f>
        <v>California</v>
      </c>
      <c r="G218">
        <v>53067.94</v>
      </c>
      <c r="H218" t="str">
        <f>VLOOKUP(A218,'Demographics (raw data)'!A217:C1777,3)</f>
        <v>Male</v>
      </c>
      <c r="I218" t="str">
        <f>_xlfn.XLOOKUP(A218,'Demographics (raw data)'!A:A,'Demographics (raw data)'!B:B)</f>
        <v>Black or African American</v>
      </c>
      <c r="J218" t="b">
        <f>_xlfn.XLOOKUP($A218,'Bonuses (raw data)'!$A:$A,'Bonuses (raw data)'!B:B)</f>
        <v>0</v>
      </c>
      <c r="K218" t="str">
        <f t="shared" si="15"/>
        <v>Not Eligible</v>
      </c>
      <c r="L218">
        <f>_xlfn.XLOOKUP($A218,'Bonuses (raw data)'!$A:$A,'Bonuses (raw data)'!C:C)</f>
        <v>0</v>
      </c>
      <c r="M218">
        <f t="shared" si="16"/>
        <v>53067.94</v>
      </c>
      <c r="N218" s="5">
        <f t="shared" si="17"/>
        <v>0</v>
      </c>
      <c r="O218">
        <f>G218/_xlfn.XLOOKUP(D218,'Market_Averages (raw data)'!A:A,'Market_Averages (raw data)'!B:B)</f>
        <v>0.93927951438054358</v>
      </c>
      <c r="P218" t="str">
        <f t="shared" si="18"/>
        <v>Market Aligned</v>
      </c>
      <c r="Q218" s="5">
        <f t="shared" si="19"/>
        <v>0.35499999999999998</v>
      </c>
    </row>
    <row r="219" spans="1:17" x14ac:dyDescent="0.2">
      <c r="A219">
        <v>1217</v>
      </c>
      <c r="B219" t="s">
        <v>227</v>
      </c>
      <c r="C219" t="s">
        <v>1572</v>
      </c>
      <c r="D219" t="s">
        <v>1584</v>
      </c>
      <c r="E219" t="s">
        <v>1603</v>
      </c>
      <c r="F219" t="str">
        <f>_xlfn.XLOOKUP(E219,'States (raw data)'!A:A,'States (raw data)'!B:B)</f>
        <v>Illinois</v>
      </c>
      <c r="G219">
        <v>54407.95</v>
      </c>
      <c r="H219" t="str">
        <f>VLOOKUP(A219,'Demographics (raw data)'!A218:C1778,3)</f>
        <v>Female</v>
      </c>
      <c r="I219" t="str">
        <f>_xlfn.XLOOKUP(A219,'Demographics (raw data)'!A:A,'Demographics (raw data)'!B:B)</f>
        <v>Asian</v>
      </c>
      <c r="J219" t="b">
        <f>_xlfn.XLOOKUP($A219,'Bonuses (raw data)'!$A:$A,'Bonuses (raw data)'!B:B)</f>
        <v>0</v>
      </c>
      <c r="K219" t="str">
        <f t="shared" si="15"/>
        <v>Not Eligible</v>
      </c>
      <c r="L219">
        <f>_xlfn.XLOOKUP($A219,'Bonuses (raw data)'!$A:$A,'Bonuses (raw data)'!C:C)</f>
        <v>0</v>
      </c>
      <c r="M219">
        <f t="shared" si="16"/>
        <v>54407.95</v>
      </c>
      <c r="N219" s="5">
        <f t="shared" si="17"/>
        <v>0</v>
      </c>
      <c r="O219">
        <f>G219/_xlfn.XLOOKUP(D219,'Market_Averages (raw data)'!A:A,'Market_Averages (raw data)'!B:B)</f>
        <v>0.96299711001483934</v>
      </c>
      <c r="P219" t="str">
        <f t="shared" si="18"/>
        <v>Market Aligned</v>
      </c>
      <c r="Q219" s="5">
        <f t="shared" si="19"/>
        <v>0.42</v>
      </c>
    </row>
    <row r="220" spans="1:17" x14ac:dyDescent="0.2">
      <c r="A220">
        <v>1218</v>
      </c>
      <c r="B220" t="s">
        <v>228</v>
      </c>
      <c r="C220" t="s">
        <v>1572</v>
      </c>
      <c r="D220" t="s">
        <v>1584</v>
      </c>
      <c r="E220" t="s">
        <v>1597</v>
      </c>
      <c r="F220" t="str">
        <f>_xlfn.XLOOKUP(E220,'States (raw data)'!A:A,'States (raw data)'!B:B)</f>
        <v>New York</v>
      </c>
      <c r="G220">
        <v>53786.59</v>
      </c>
      <c r="H220" t="str">
        <f>VLOOKUP(A220,'Demographics (raw data)'!A219:C1779,3)</f>
        <v>Male</v>
      </c>
      <c r="I220" t="str">
        <f>_xlfn.XLOOKUP(A220,'Demographics (raw data)'!A:A,'Demographics (raw data)'!B:B)</f>
        <v>Hispanic or Latino</v>
      </c>
      <c r="J220" t="b">
        <f>_xlfn.XLOOKUP($A220,'Bonuses (raw data)'!$A:$A,'Bonuses (raw data)'!B:B)</f>
        <v>0</v>
      </c>
      <c r="K220" t="str">
        <f t="shared" si="15"/>
        <v>Not Eligible</v>
      </c>
      <c r="L220">
        <f>_xlfn.XLOOKUP($A220,'Bonuses (raw data)'!$A:$A,'Bonuses (raw data)'!C:C)</f>
        <v>0</v>
      </c>
      <c r="M220">
        <f t="shared" si="16"/>
        <v>53786.59</v>
      </c>
      <c r="N220" s="5">
        <f t="shared" si="17"/>
        <v>0</v>
      </c>
      <c r="O220">
        <f>G220/_xlfn.XLOOKUP(D220,'Market_Averages (raw data)'!A:A,'Market_Averages (raw data)'!B:B)</f>
        <v>0.95199930759297224</v>
      </c>
      <c r="P220" t="str">
        <f t="shared" si="18"/>
        <v>Market Aligned</v>
      </c>
      <c r="Q220" s="5">
        <f t="shared" si="19"/>
        <v>0.38800000000000001</v>
      </c>
    </row>
    <row r="221" spans="1:17" x14ac:dyDescent="0.2">
      <c r="A221">
        <v>1219</v>
      </c>
      <c r="B221" t="s">
        <v>229</v>
      </c>
      <c r="C221" t="s">
        <v>1572</v>
      </c>
      <c r="D221" t="s">
        <v>1584</v>
      </c>
      <c r="E221" t="s">
        <v>1603</v>
      </c>
      <c r="F221" t="str">
        <f>_xlfn.XLOOKUP(E221,'States (raw data)'!A:A,'States (raw data)'!B:B)</f>
        <v>Illinois</v>
      </c>
      <c r="G221">
        <v>55204.69</v>
      </c>
      <c r="H221" t="str">
        <f>VLOOKUP(A221,'Demographics (raw data)'!A220:C1780,3)</f>
        <v>Female</v>
      </c>
      <c r="I221" t="str">
        <f>_xlfn.XLOOKUP(A221,'Demographics (raw data)'!A:A,'Demographics (raw data)'!B:B)</f>
        <v>White</v>
      </c>
      <c r="J221" t="b">
        <f>_xlfn.XLOOKUP($A221,'Bonuses (raw data)'!$A:$A,'Bonuses (raw data)'!B:B)</f>
        <v>0</v>
      </c>
      <c r="K221" t="str">
        <f t="shared" si="15"/>
        <v>Not Eligible</v>
      </c>
      <c r="L221">
        <f>_xlfn.XLOOKUP($A221,'Bonuses (raw data)'!$A:$A,'Bonuses (raw data)'!C:C)</f>
        <v>0</v>
      </c>
      <c r="M221">
        <f t="shared" si="16"/>
        <v>55204.69</v>
      </c>
      <c r="N221" s="5">
        <f t="shared" si="17"/>
        <v>0</v>
      </c>
      <c r="O221">
        <f>G221/_xlfn.XLOOKUP(D221,'Market_Averages (raw data)'!A:A,'Market_Averages (raw data)'!B:B)</f>
        <v>0.97709906234778376</v>
      </c>
      <c r="P221" t="str">
        <f t="shared" si="18"/>
        <v>Market Aligned</v>
      </c>
      <c r="Q221" s="5">
        <f t="shared" si="19"/>
        <v>0.46500000000000002</v>
      </c>
    </row>
    <row r="222" spans="1:17" x14ac:dyDescent="0.2">
      <c r="A222">
        <v>1220</v>
      </c>
      <c r="B222" t="s">
        <v>230</v>
      </c>
      <c r="C222" t="s">
        <v>1572</v>
      </c>
      <c r="D222" t="s">
        <v>1584</v>
      </c>
      <c r="E222" t="s">
        <v>1603</v>
      </c>
      <c r="F222" t="str">
        <f>_xlfn.XLOOKUP(E222,'States (raw data)'!A:A,'States (raw data)'!B:B)</f>
        <v>Illinois</v>
      </c>
      <c r="G222">
        <v>60786.65</v>
      </c>
      <c r="H222" t="str">
        <f>VLOOKUP(A222,'Demographics (raw data)'!A221:C1781,3)</f>
        <v>Male</v>
      </c>
      <c r="I222" t="str">
        <f>_xlfn.XLOOKUP(A222,'Demographics (raw data)'!A:A,'Demographics (raw data)'!B:B)</f>
        <v>White</v>
      </c>
      <c r="J222" t="b">
        <f>_xlfn.XLOOKUP($A222,'Bonuses (raw data)'!$A:$A,'Bonuses (raw data)'!B:B)</f>
        <v>0</v>
      </c>
      <c r="K222" t="str">
        <f t="shared" si="15"/>
        <v>Not Eligible</v>
      </c>
      <c r="L222">
        <f>_xlfn.XLOOKUP($A222,'Bonuses (raw data)'!$A:$A,'Bonuses (raw data)'!C:C)</f>
        <v>0</v>
      </c>
      <c r="M222">
        <f t="shared" si="16"/>
        <v>60786.65</v>
      </c>
      <c r="N222" s="5">
        <f t="shared" si="17"/>
        <v>0</v>
      </c>
      <c r="O222">
        <f>G222/_xlfn.XLOOKUP(D222,'Market_Averages (raw data)'!A:A,'Market_Averages (raw data)'!B:B)</f>
        <v>1.0758973326045833</v>
      </c>
      <c r="P222" t="str">
        <f t="shared" si="18"/>
        <v>Market Aligned</v>
      </c>
      <c r="Q222" s="5">
        <f t="shared" si="19"/>
        <v>0.66600000000000004</v>
      </c>
    </row>
    <row r="223" spans="1:17" x14ac:dyDescent="0.2">
      <c r="A223">
        <v>1221</v>
      </c>
      <c r="B223" t="s">
        <v>231</v>
      </c>
      <c r="C223" t="s">
        <v>1572</v>
      </c>
      <c r="D223" t="s">
        <v>1584</v>
      </c>
      <c r="E223" t="s">
        <v>1603</v>
      </c>
      <c r="F223" t="str">
        <f>_xlfn.XLOOKUP(E223,'States (raw data)'!A:A,'States (raw data)'!B:B)</f>
        <v>Illinois</v>
      </c>
      <c r="G223">
        <v>50331.839999999997</v>
      </c>
      <c r="H223" t="str">
        <f>VLOOKUP(A223,'Demographics (raw data)'!A222:C1782,3)</f>
        <v>Female</v>
      </c>
      <c r="I223" t="str">
        <f>_xlfn.XLOOKUP(A223,'Demographics (raw data)'!A:A,'Demographics (raw data)'!B:B)</f>
        <v>White</v>
      </c>
      <c r="J223" t="b">
        <f>_xlfn.XLOOKUP($A223,'Bonuses (raw data)'!$A:$A,'Bonuses (raw data)'!B:B)</f>
        <v>1</v>
      </c>
      <c r="K223" t="str">
        <f t="shared" si="15"/>
        <v>Eligible</v>
      </c>
      <c r="L223">
        <f>_xlfn.XLOOKUP($A223,'Bonuses (raw data)'!$A:$A,'Bonuses (raw data)'!C:C)</f>
        <v>6766.57</v>
      </c>
      <c r="M223">
        <f t="shared" si="16"/>
        <v>57098.409999999996</v>
      </c>
      <c r="N223" s="5">
        <f t="shared" si="17"/>
        <v>0.13443915422126432</v>
      </c>
      <c r="O223">
        <f>G223/_xlfn.XLOOKUP(D223,'Market_Averages (raw data)'!A:A,'Market_Averages (raw data)'!B:B)</f>
        <v>0.89085173144235885</v>
      </c>
      <c r="P223" t="str">
        <f t="shared" si="18"/>
        <v>Below Market</v>
      </c>
      <c r="Q223" s="5">
        <f t="shared" si="19"/>
        <v>0.27</v>
      </c>
    </row>
    <row r="224" spans="1:17" x14ac:dyDescent="0.2">
      <c r="A224">
        <v>1222</v>
      </c>
      <c r="B224" t="s">
        <v>232</v>
      </c>
      <c r="C224" t="s">
        <v>1572</v>
      </c>
      <c r="D224" t="s">
        <v>1584</v>
      </c>
      <c r="E224" t="s">
        <v>1607</v>
      </c>
      <c r="F224" t="str">
        <f>_xlfn.XLOOKUP(E224,'States (raw data)'!A:A,'States (raw data)'!B:B)</f>
        <v>Colorado</v>
      </c>
      <c r="G224">
        <v>56715.65</v>
      </c>
      <c r="H224" t="str">
        <f>VLOOKUP(A224,'Demographics (raw data)'!A223:C1783,3)</f>
        <v>Female</v>
      </c>
      <c r="I224" t="str">
        <f>_xlfn.XLOOKUP(A224,'Demographics (raw data)'!A:A,'Demographics (raw data)'!B:B)</f>
        <v>White</v>
      </c>
      <c r="J224" t="b">
        <f>_xlfn.XLOOKUP($A224,'Bonuses (raw data)'!$A:$A,'Bonuses (raw data)'!B:B)</f>
        <v>0</v>
      </c>
      <c r="K224" t="str">
        <f t="shared" si="15"/>
        <v>Not Eligible</v>
      </c>
      <c r="L224">
        <f>_xlfn.XLOOKUP($A224,'Bonuses (raw data)'!$A:$A,'Bonuses (raw data)'!C:C)</f>
        <v>0</v>
      </c>
      <c r="M224">
        <f t="shared" si="16"/>
        <v>56715.65</v>
      </c>
      <c r="N224" s="5">
        <f t="shared" si="17"/>
        <v>0</v>
      </c>
      <c r="O224">
        <f>G224/_xlfn.XLOOKUP(D224,'Market_Averages (raw data)'!A:A,'Market_Averages (raw data)'!B:B)</f>
        <v>1.0038423988151204</v>
      </c>
      <c r="P224" t="str">
        <f t="shared" si="18"/>
        <v>Market Aligned</v>
      </c>
      <c r="Q224" s="5">
        <f t="shared" si="19"/>
        <v>0.54300000000000004</v>
      </c>
    </row>
    <row r="225" spans="1:17" x14ac:dyDescent="0.2">
      <c r="A225">
        <v>1223</v>
      </c>
      <c r="B225" t="s">
        <v>233</v>
      </c>
      <c r="C225" t="s">
        <v>1572</v>
      </c>
      <c r="D225" t="s">
        <v>1584</v>
      </c>
      <c r="E225" t="s">
        <v>1603</v>
      </c>
      <c r="F225" t="str">
        <f>_xlfn.XLOOKUP(E225,'States (raw data)'!A:A,'States (raw data)'!B:B)</f>
        <v>Illinois</v>
      </c>
      <c r="G225">
        <v>50968.21</v>
      </c>
      <c r="H225" t="str">
        <f>VLOOKUP(A225,'Demographics (raw data)'!A224:C1784,3)</f>
        <v>Male</v>
      </c>
      <c r="I225" t="str">
        <f>_xlfn.XLOOKUP(A225,'Demographics (raw data)'!A:A,'Demographics (raw data)'!B:B)</f>
        <v>White</v>
      </c>
      <c r="J225" t="b">
        <f>_xlfn.XLOOKUP($A225,'Bonuses (raw data)'!$A:$A,'Bonuses (raw data)'!B:B)</f>
        <v>1</v>
      </c>
      <c r="K225" t="str">
        <f t="shared" si="15"/>
        <v>Eligible</v>
      </c>
      <c r="L225">
        <f>_xlfn.XLOOKUP($A225,'Bonuses (raw data)'!$A:$A,'Bonuses (raw data)'!C:C)</f>
        <v>8571.1</v>
      </c>
      <c r="M225">
        <f t="shared" si="16"/>
        <v>59539.31</v>
      </c>
      <c r="N225" s="5">
        <f t="shared" si="17"/>
        <v>0.16816560754242696</v>
      </c>
      <c r="O225">
        <f>G225/_xlfn.XLOOKUP(D225,'Market_Averages (raw data)'!A:A,'Market_Averages (raw data)'!B:B)</f>
        <v>0.9021152043521109</v>
      </c>
      <c r="P225" t="str">
        <f t="shared" si="18"/>
        <v>Market Aligned</v>
      </c>
      <c r="Q225" s="5">
        <f t="shared" si="19"/>
        <v>0.28399999999999997</v>
      </c>
    </row>
    <row r="226" spans="1:17" x14ac:dyDescent="0.2">
      <c r="A226">
        <v>1224</v>
      </c>
      <c r="B226" t="s">
        <v>234</v>
      </c>
      <c r="C226" t="s">
        <v>1572</v>
      </c>
      <c r="D226" t="s">
        <v>1584</v>
      </c>
      <c r="E226" t="s">
        <v>1603</v>
      </c>
      <c r="F226" t="str">
        <f>_xlfn.XLOOKUP(E226,'States (raw data)'!A:A,'States (raw data)'!B:B)</f>
        <v>Illinois</v>
      </c>
      <c r="G226">
        <v>53820.17</v>
      </c>
      <c r="H226" t="str">
        <f>VLOOKUP(A226,'Demographics (raw data)'!A225:C1785,3)</f>
        <v>Male</v>
      </c>
      <c r="I226" t="str">
        <f>_xlfn.XLOOKUP(A226,'Demographics (raw data)'!A:A,'Demographics (raw data)'!B:B)</f>
        <v>Asian</v>
      </c>
      <c r="J226" t="b">
        <f>_xlfn.XLOOKUP($A226,'Bonuses (raw data)'!$A:$A,'Bonuses (raw data)'!B:B)</f>
        <v>1</v>
      </c>
      <c r="K226" t="str">
        <f t="shared" si="15"/>
        <v>Eligible</v>
      </c>
      <c r="L226">
        <f>_xlfn.XLOOKUP($A226,'Bonuses (raw data)'!$A:$A,'Bonuses (raw data)'!C:C)</f>
        <v>7021.35</v>
      </c>
      <c r="M226">
        <f t="shared" si="16"/>
        <v>60841.52</v>
      </c>
      <c r="N226" s="5">
        <f t="shared" si="17"/>
        <v>0.13045945414144922</v>
      </c>
      <c r="O226">
        <f>G226/_xlfn.XLOOKUP(D226,'Market_Averages (raw data)'!A:A,'Market_Averages (raw data)'!B:B)</f>
        <v>0.95259365902422999</v>
      </c>
      <c r="P226" t="str">
        <f t="shared" si="18"/>
        <v>Market Aligned</v>
      </c>
      <c r="Q226" s="5">
        <f t="shared" si="19"/>
        <v>0.39</v>
      </c>
    </row>
    <row r="227" spans="1:17" x14ac:dyDescent="0.2">
      <c r="A227">
        <v>1225</v>
      </c>
      <c r="B227" t="s">
        <v>235</v>
      </c>
      <c r="C227" t="s">
        <v>1572</v>
      </c>
      <c r="D227" t="s">
        <v>1584</v>
      </c>
      <c r="E227" t="s">
        <v>1604</v>
      </c>
      <c r="F227" t="str">
        <f>_xlfn.XLOOKUP(E227,'States (raw data)'!A:A,'States (raw data)'!B:B)</f>
        <v>California</v>
      </c>
      <c r="G227">
        <v>57722.38</v>
      </c>
      <c r="H227" t="str">
        <f>VLOOKUP(A227,'Demographics (raw data)'!A226:C1786,3)</f>
        <v>Male</v>
      </c>
      <c r="I227" t="str">
        <f>_xlfn.XLOOKUP(A227,'Demographics (raw data)'!A:A,'Demographics (raw data)'!B:B)</f>
        <v>Black or African American</v>
      </c>
      <c r="J227" t="b">
        <f>_xlfn.XLOOKUP($A227,'Bonuses (raw data)'!$A:$A,'Bonuses (raw data)'!B:B)</f>
        <v>0</v>
      </c>
      <c r="K227" t="str">
        <f t="shared" si="15"/>
        <v>Not Eligible</v>
      </c>
      <c r="L227">
        <f>_xlfn.XLOOKUP($A227,'Bonuses (raw data)'!$A:$A,'Bonuses (raw data)'!C:C)</f>
        <v>0</v>
      </c>
      <c r="M227">
        <f t="shared" si="16"/>
        <v>57722.38</v>
      </c>
      <c r="N227" s="5">
        <f t="shared" si="17"/>
        <v>0</v>
      </c>
      <c r="O227">
        <f>G227/_xlfn.XLOOKUP(D227,'Market_Averages (raw data)'!A:A,'Market_Averages (raw data)'!B:B)</f>
        <v>1.0216610830435324</v>
      </c>
      <c r="P227" t="str">
        <f t="shared" si="18"/>
        <v>Market Aligned</v>
      </c>
      <c r="Q227" s="5">
        <f t="shared" si="19"/>
        <v>0.58599999999999997</v>
      </c>
    </row>
    <row r="228" spans="1:17" x14ac:dyDescent="0.2">
      <c r="A228">
        <v>1226</v>
      </c>
      <c r="B228" t="s">
        <v>236</v>
      </c>
      <c r="C228" t="s">
        <v>1572</v>
      </c>
      <c r="D228" t="s">
        <v>1584</v>
      </c>
      <c r="E228" t="s">
        <v>1607</v>
      </c>
      <c r="F228" t="str">
        <f>_xlfn.XLOOKUP(E228,'States (raw data)'!A:A,'States (raw data)'!B:B)</f>
        <v>Colorado</v>
      </c>
      <c r="G228">
        <v>55160.7</v>
      </c>
      <c r="H228" t="str">
        <f>VLOOKUP(A228,'Demographics (raw data)'!A227:C1787,3)</f>
        <v>Female</v>
      </c>
      <c r="I228" t="str">
        <f>_xlfn.XLOOKUP(A228,'Demographics (raw data)'!A:A,'Demographics (raw data)'!B:B)</f>
        <v>Hispanic or Latino</v>
      </c>
      <c r="J228" t="b">
        <f>_xlfn.XLOOKUP($A228,'Bonuses (raw data)'!$A:$A,'Bonuses (raw data)'!B:B)</f>
        <v>1</v>
      </c>
      <c r="K228" t="str">
        <f t="shared" si="15"/>
        <v>Eligible</v>
      </c>
      <c r="L228">
        <f>_xlfn.XLOOKUP($A228,'Bonuses (raw data)'!$A:$A,'Bonuses (raw data)'!C:C)</f>
        <v>9880.36</v>
      </c>
      <c r="M228">
        <f t="shared" si="16"/>
        <v>65041.06</v>
      </c>
      <c r="N228" s="5">
        <f t="shared" si="17"/>
        <v>0.17911955432037666</v>
      </c>
      <c r="O228">
        <f>G228/_xlfn.XLOOKUP(D228,'Market_Averages (raw data)'!A:A,'Market_Averages (raw data)'!B:B)</f>
        <v>0.97632045843292292</v>
      </c>
      <c r="P228" t="str">
        <f t="shared" si="18"/>
        <v>Market Aligned</v>
      </c>
      <c r="Q228" s="5">
        <f t="shared" si="19"/>
        <v>0.46100000000000002</v>
      </c>
    </row>
    <row r="229" spans="1:17" x14ac:dyDescent="0.2">
      <c r="A229">
        <v>1227</v>
      </c>
      <c r="B229" t="s">
        <v>237</v>
      </c>
      <c r="C229" t="s">
        <v>1572</v>
      </c>
      <c r="D229" t="s">
        <v>1584</v>
      </c>
      <c r="E229" t="s">
        <v>1609</v>
      </c>
      <c r="F229" t="str">
        <f>_xlfn.XLOOKUP(E229,'States (raw data)'!A:A,'States (raw data)'!B:B)</f>
        <v>California</v>
      </c>
      <c r="G229">
        <v>52305.64</v>
      </c>
      <c r="H229" t="str">
        <f>VLOOKUP(A229,'Demographics (raw data)'!A228:C1788,3)</f>
        <v>Male</v>
      </c>
      <c r="I229" t="str">
        <f>_xlfn.XLOOKUP(A229,'Demographics (raw data)'!A:A,'Demographics (raw data)'!B:B)</f>
        <v>White</v>
      </c>
      <c r="J229" t="b">
        <f>_xlfn.XLOOKUP($A229,'Bonuses (raw data)'!$A:$A,'Bonuses (raw data)'!B:B)</f>
        <v>1</v>
      </c>
      <c r="K229" t="str">
        <f t="shared" si="15"/>
        <v>Eligible</v>
      </c>
      <c r="L229">
        <f>_xlfn.XLOOKUP($A229,'Bonuses (raw data)'!$A:$A,'Bonuses (raw data)'!C:C)</f>
        <v>6426.01</v>
      </c>
      <c r="M229">
        <f t="shared" si="16"/>
        <v>58731.65</v>
      </c>
      <c r="N229" s="5">
        <f t="shared" si="17"/>
        <v>0.12285501142897784</v>
      </c>
      <c r="O229">
        <f>G229/_xlfn.XLOOKUP(D229,'Market_Averages (raw data)'!A:A,'Market_Averages (raw data)'!B:B)</f>
        <v>0.92578713510574429</v>
      </c>
      <c r="P229" t="str">
        <f t="shared" si="18"/>
        <v>Market Aligned</v>
      </c>
      <c r="Q229" s="5">
        <f t="shared" si="19"/>
        <v>0.32800000000000001</v>
      </c>
    </row>
    <row r="230" spans="1:17" x14ac:dyDescent="0.2">
      <c r="A230">
        <v>1228</v>
      </c>
      <c r="B230" t="s">
        <v>238</v>
      </c>
      <c r="C230" t="s">
        <v>1572</v>
      </c>
      <c r="D230" t="s">
        <v>1584</v>
      </c>
      <c r="E230" t="s">
        <v>1603</v>
      </c>
      <c r="F230" t="str">
        <f>_xlfn.XLOOKUP(E230,'States (raw data)'!A:A,'States (raw data)'!B:B)</f>
        <v>Illinois</v>
      </c>
      <c r="G230">
        <v>53211.74</v>
      </c>
      <c r="H230" t="str">
        <f>VLOOKUP(A230,'Demographics (raw data)'!A229:C1789,3)</f>
        <v>Male</v>
      </c>
      <c r="I230" t="str">
        <f>_xlfn.XLOOKUP(A230,'Demographics (raw data)'!A:A,'Demographics (raw data)'!B:B)</f>
        <v>Black or African American</v>
      </c>
      <c r="J230" t="b">
        <f>_xlfn.XLOOKUP($A230,'Bonuses (raw data)'!$A:$A,'Bonuses (raw data)'!B:B)</f>
        <v>0</v>
      </c>
      <c r="K230" t="str">
        <f t="shared" si="15"/>
        <v>Not Eligible</v>
      </c>
      <c r="L230">
        <f>_xlfn.XLOOKUP($A230,'Bonuses (raw data)'!$A:$A,'Bonuses (raw data)'!C:C)</f>
        <v>0</v>
      </c>
      <c r="M230">
        <f t="shared" si="16"/>
        <v>53211.74</v>
      </c>
      <c r="N230" s="5">
        <f t="shared" si="17"/>
        <v>0</v>
      </c>
      <c r="O230">
        <f>G230/_xlfn.XLOOKUP(D230,'Market_Averages (raw data)'!A:A,'Market_Averages (raw data)'!B:B)</f>
        <v>0.9418247119926596</v>
      </c>
      <c r="P230" t="str">
        <f t="shared" si="18"/>
        <v>Market Aligned</v>
      </c>
      <c r="Q230" s="5">
        <f t="shared" si="19"/>
        <v>0.36199999999999999</v>
      </c>
    </row>
    <row r="231" spans="1:17" x14ac:dyDescent="0.2">
      <c r="A231">
        <v>1229</v>
      </c>
      <c r="B231" t="s">
        <v>239</v>
      </c>
      <c r="C231" t="s">
        <v>1572</v>
      </c>
      <c r="D231" t="s">
        <v>1584</v>
      </c>
      <c r="E231" t="s">
        <v>1603</v>
      </c>
      <c r="F231" t="str">
        <f>_xlfn.XLOOKUP(E231,'States (raw data)'!A:A,'States (raw data)'!B:B)</f>
        <v>Illinois</v>
      </c>
      <c r="G231">
        <v>56698.99</v>
      </c>
      <c r="H231" t="str">
        <f>VLOOKUP(A231,'Demographics (raw data)'!A230:C1790,3)</f>
        <v>Male</v>
      </c>
      <c r="I231" t="str">
        <f>_xlfn.XLOOKUP(A231,'Demographics (raw data)'!A:A,'Demographics (raw data)'!B:B)</f>
        <v>Black or African American</v>
      </c>
      <c r="J231" t="b">
        <f>_xlfn.XLOOKUP($A231,'Bonuses (raw data)'!$A:$A,'Bonuses (raw data)'!B:B)</f>
        <v>0</v>
      </c>
      <c r="K231" t="str">
        <f t="shared" si="15"/>
        <v>Not Eligible</v>
      </c>
      <c r="L231">
        <f>_xlfn.XLOOKUP($A231,'Bonuses (raw data)'!$A:$A,'Bonuses (raw data)'!C:C)</f>
        <v>0</v>
      </c>
      <c r="M231">
        <f t="shared" si="16"/>
        <v>56698.99</v>
      </c>
      <c r="N231" s="5">
        <f t="shared" si="17"/>
        <v>0</v>
      </c>
      <c r="O231">
        <f>G231/_xlfn.XLOOKUP(D231,'Market_Averages (raw data)'!A:A,'Market_Averages (raw data)'!B:B)</f>
        <v>1.0035475240430907</v>
      </c>
      <c r="P231" t="str">
        <f t="shared" si="18"/>
        <v>Market Aligned</v>
      </c>
      <c r="Q231" s="5">
        <f t="shared" si="19"/>
        <v>0.54100000000000004</v>
      </c>
    </row>
    <row r="232" spans="1:17" x14ac:dyDescent="0.2">
      <c r="A232">
        <v>1230</v>
      </c>
      <c r="B232" t="s">
        <v>240</v>
      </c>
      <c r="C232" t="s">
        <v>1572</v>
      </c>
      <c r="D232" t="s">
        <v>1584</v>
      </c>
      <c r="E232" t="s">
        <v>1603</v>
      </c>
      <c r="F232" t="str">
        <f>_xlfn.XLOOKUP(E232,'States (raw data)'!A:A,'States (raw data)'!B:B)</f>
        <v>Illinois</v>
      </c>
      <c r="G232">
        <v>53174.080000000002</v>
      </c>
      <c r="H232" t="str">
        <f>VLOOKUP(A232,'Demographics (raw data)'!A231:C1791,3)</f>
        <v>Male</v>
      </c>
      <c r="I232" t="str">
        <f>_xlfn.XLOOKUP(A232,'Demographics (raw data)'!A:A,'Demographics (raw data)'!B:B)</f>
        <v>White</v>
      </c>
      <c r="J232" t="b">
        <f>_xlfn.XLOOKUP($A232,'Bonuses (raw data)'!$A:$A,'Bonuses (raw data)'!B:B)</f>
        <v>0</v>
      </c>
      <c r="K232" t="str">
        <f t="shared" si="15"/>
        <v>Not Eligible</v>
      </c>
      <c r="L232">
        <f>_xlfn.XLOOKUP($A232,'Bonuses (raw data)'!$A:$A,'Bonuses (raw data)'!C:C)</f>
        <v>0</v>
      </c>
      <c r="M232">
        <f t="shared" si="16"/>
        <v>53174.080000000002</v>
      </c>
      <c r="N232" s="5">
        <f t="shared" si="17"/>
        <v>0</v>
      </c>
      <c r="O232">
        <f>G232/_xlfn.XLOOKUP(D232,'Market_Averages (raw data)'!A:A,'Market_Averages (raw data)'!B:B)</f>
        <v>0.94115814633151718</v>
      </c>
      <c r="P232" t="str">
        <f t="shared" si="18"/>
        <v>Market Aligned</v>
      </c>
      <c r="Q232" s="5">
        <f t="shared" si="19"/>
        <v>0.36</v>
      </c>
    </row>
    <row r="233" spans="1:17" x14ac:dyDescent="0.2">
      <c r="A233">
        <v>1231</v>
      </c>
      <c r="B233" t="s">
        <v>241</v>
      </c>
      <c r="C233" t="s">
        <v>1572</v>
      </c>
      <c r="D233" t="s">
        <v>1584</v>
      </c>
      <c r="E233" t="s">
        <v>1609</v>
      </c>
      <c r="F233" t="str">
        <f>_xlfn.XLOOKUP(E233,'States (raw data)'!A:A,'States (raw data)'!B:B)</f>
        <v>California</v>
      </c>
      <c r="G233">
        <v>55541.15</v>
      </c>
      <c r="H233" t="str">
        <f>VLOOKUP(A233,'Demographics (raw data)'!A232:C1792,3)</f>
        <v>Female</v>
      </c>
      <c r="I233" t="str">
        <f>_xlfn.XLOOKUP(A233,'Demographics (raw data)'!A:A,'Demographics (raw data)'!B:B)</f>
        <v>Black or African American</v>
      </c>
      <c r="J233" t="b">
        <f>_xlfn.XLOOKUP($A233,'Bonuses (raw data)'!$A:$A,'Bonuses (raw data)'!B:B)</f>
        <v>0</v>
      </c>
      <c r="K233" t="str">
        <f t="shared" si="15"/>
        <v>Not Eligible</v>
      </c>
      <c r="L233">
        <f>_xlfn.XLOOKUP($A233,'Bonuses (raw data)'!$A:$A,'Bonuses (raw data)'!C:C)</f>
        <v>0</v>
      </c>
      <c r="M233">
        <f t="shared" si="16"/>
        <v>55541.15</v>
      </c>
      <c r="N233" s="5">
        <f t="shared" si="17"/>
        <v>0</v>
      </c>
      <c r="O233">
        <f>G233/_xlfn.XLOOKUP(D233,'Market_Averages (raw data)'!A:A,'Market_Averages (raw data)'!B:B)</f>
        <v>0.98305425837401883</v>
      </c>
      <c r="P233" t="str">
        <f t="shared" si="18"/>
        <v>Market Aligned</v>
      </c>
      <c r="Q233" s="5">
        <f t="shared" si="19"/>
        <v>0.48199999999999998</v>
      </c>
    </row>
    <row r="234" spans="1:17" x14ac:dyDescent="0.2">
      <c r="A234">
        <v>1232</v>
      </c>
      <c r="B234" t="s">
        <v>242</v>
      </c>
      <c r="C234" t="s">
        <v>1572</v>
      </c>
      <c r="D234" t="s">
        <v>1584</v>
      </c>
      <c r="E234" t="s">
        <v>1603</v>
      </c>
      <c r="F234" t="str">
        <f>_xlfn.XLOOKUP(E234,'States (raw data)'!A:A,'States (raw data)'!B:B)</f>
        <v>Illinois</v>
      </c>
      <c r="G234">
        <v>55113.93</v>
      </c>
      <c r="H234" t="str">
        <f>VLOOKUP(A234,'Demographics (raw data)'!A233:C1793,3)</f>
        <v>Female</v>
      </c>
      <c r="I234" t="str">
        <f>_xlfn.XLOOKUP(A234,'Demographics (raw data)'!A:A,'Demographics (raw data)'!B:B)</f>
        <v>White</v>
      </c>
      <c r="J234" t="b">
        <f>_xlfn.XLOOKUP($A234,'Bonuses (raw data)'!$A:$A,'Bonuses (raw data)'!B:B)</f>
        <v>0</v>
      </c>
      <c r="K234" t="str">
        <f t="shared" si="15"/>
        <v>Not Eligible</v>
      </c>
      <c r="L234">
        <f>_xlfn.XLOOKUP($A234,'Bonuses (raw data)'!$A:$A,'Bonuses (raw data)'!C:C)</f>
        <v>0</v>
      </c>
      <c r="M234">
        <f t="shared" si="16"/>
        <v>55113.93</v>
      </c>
      <c r="N234" s="5">
        <f t="shared" si="17"/>
        <v>0</v>
      </c>
      <c r="O234">
        <f>G234/_xlfn.XLOOKUP(D234,'Market_Averages (raw data)'!A:A,'Market_Averages (raw data)'!B:B)</f>
        <v>0.97549264972417005</v>
      </c>
      <c r="P234" t="str">
        <f t="shared" si="18"/>
        <v>Market Aligned</v>
      </c>
      <c r="Q234" s="5">
        <f t="shared" si="19"/>
        <v>0.45700000000000002</v>
      </c>
    </row>
    <row r="235" spans="1:17" x14ac:dyDescent="0.2">
      <c r="A235">
        <v>1233</v>
      </c>
      <c r="B235" t="s">
        <v>243</v>
      </c>
      <c r="C235" t="s">
        <v>1572</v>
      </c>
      <c r="D235" t="s">
        <v>1584</v>
      </c>
      <c r="E235" t="s">
        <v>1609</v>
      </c>
      <c r="F235" t="str">
        <f>_xlfn.XLOOKUP(E235,'States (raw data)'!A:A,'States (raw data)'!B:B)</f>
        <v>California</v>
      </c>
      <c r="G235">
        <v>53371</v>
      </c>
      <c r="H235" t="str">
        <f>VLOOKUP(A235,'Demographics (raw data)'!A234:C1794,3)</f>
        <v>Male</v>
      </c>
      <c r="I235" t="str">
        <f>_xlfn.XLOOKUP(A235,'Demographics (raw data)'!A:A,'Demographics (raw data)'!B:B)</f>
        <v>White</v>
      </c>
      <c r="J235" t="b">
        <f>_xlfn.XLOOKUP($A235,'Bonuses (raw data)'!$A:$A,'Bonuses (raw data)'!B:B)</f>
        <v>0</v>
      </c>
      <c r="K235" t="str">
        <f t="shared" si="15"/>
        <v>Not Eligible</v>
      </c>
      <c r="L235">
        <f>_xlfn.XLOOKUP($A235,'Bonuses (raw data)'!$A:$A,'Bonuses (raw data)'!C:C)</f>
        <v>0</v>
      </c>
      <c r="M235">
        <f t="shared" si="16"/>
        <v>53371</v>
      </c>
      <c r="N235" s="5">
        <f t="shared" si="17"/>
        <v>0</v>
      </c>
      <c r="O235">
        <f>G235/_xlfn.XLOOKUP(D235,'Market_Averages (raw data)'!A:A,'Market_Averages (raw data)'!B:B)</f>
        <v>0.94464354489742752</v>
      </c>
      <c r="P235" t="str">
        <f t="shared" si="18"/>
        <v>Market Aligned</v>
      </c>
      <c r="Q235" s="5">
        <f t="shared" si="19"/>
        <v>0.36699999999999999</v>
      </c>
    </row>
    <row r="236" spans="1:17" x14ac:dyDescent="0.2">
      <c r="A236">
        <v>1234</v>
      </c>
      <c r="B236" t="s">
        <v>244</v>
      </c>
      <c r="C236" t="s">
        <v>1572</v>
      </c>
      <c r="D236" t="s">
        <v>1584</v>
      </c>
      <c r="E236" t="s">
        <v>1603</v>
      </c>
      <c r="F236" t="str">
        <f>_xlfn.XLOOKUP(E236,'States (raw data)'!A:A,'States (raw data)'!B:B)</f>
        <v>Illinois</v>
      </c>
      <c r="G236">
        <v>60359.86</v>
      </c>
      <c r="H236" t="str">
        <f>VLOOKUP(A236,'Demographics (raw data)'!A235:C1795,3)</f>
        <v>Male</v>
      </c>
      <c r="I236" t="str">
        <f>_xlfn.XLOOKUP(A236,'Demographics (raw data)'!A:A,'Demographics (raw data)'!B:B)</f>
        <v>White</v>
      </c>
      <c r="J236" t="b">
        <f>_xlfn.XLOOKUP($A236,'Bonuses (raw data)'!$A:$A,'Bonuses (raw data)'!B:B)</f>
        <v>1</v>
      </c>
      <c r="K236" t="str">
        <f t="shared" si="15"/>
        <v>Eligible</v>
      </c>
      <c r="L236">
        <f>_xlfn.XLOOKUP($A236,'Bonuses (raw data)'!$A:$A,'Bonuses (raw data)'!C:C)</f>
        <v>19270.62</v>
      </c>
      <c r="M236">
        <f t="shared" si="16"/>
        <v>79630.48</v>
      </c>
      <c r="N236" s="5">
        <f t="shared" si="17"/>
        <v>0.31926217191358625</v>
      </c>
      <c r="O236">
        <f>G236/_xlfn.XLOOKUP(D236,'Market_Averages (raw data)'!A:A,'Market_Averages (raw data)'!B:B)</f>
        <v>1.0683433347681781</v>
      </c>
      <c r="P236" t="str">
        <f t="shared" si="18"/>
        <v>Market Aligned</v>
      </c>
      <c r="Q236" s="5">
        <f t="shared" si="19"/>
        <v>0.65900000000000003</v>
      </c>
    </row>
    <row r="237" spans="1:17" x14ac:dyDescent="0.2">
      <c r="A237">
        <v>1235</v>
      </c>
      <c r="B237" t="s">
        <v>245</v>
      </c>
      <c r="C237" t="s">
        <v>1572</v>
      </c>
      <c r="D237" t="s">
        <v>1584</v>
      </c>
      <c r="E237" t="s">
        <v>1611</v>
      </c>
      <c r="F237" t="str">
        <f>_xlfn.XLOOKUP(E237,'States (raw data)'!A:A,'States (raw data)'!B:B)</f>
        <v>California</v>
      </c>
      <c r="G237">
        <v>56584.800000000003</v>
      </c>
      <c r="H237" t="str">
        <f>VLOOKUP(A237,'Demographics (raw data)'!A236:C1796,3)</f>
        <v>Female</v>
      </c>
      <c r="I237" t="str">
        <f>_xlfn.XLOOKUP(A237,'Demographics (raw data)'!A:A,'Demographics (raw data)'!B:B)</f>
        <v>White</v>
      </c>
      <c r="J237" t="b">
        <f>_xlfn.XLOOKUP($A237,'Bonuses (raw data)'!$A:$A,'Bonuses (raw data)'!B:B)</f>
        <v>0</v>
      </c>
      <c r="K237" t="str">
        <f t="shared" si="15"/>
        <v>Not Eligible</v>
      </c>
      <c r="L237">
        <f>_xlfn.XLOOKUP($A237,'Bonuses (raw data)'!$A:$A,'Bonuses (raw data)'!C:C)</f>
        <v>0</v>
      </c>
      <c r="M237">
        <f t="shared" si="16"/>
        <v>56584.800000000003</v>
      </c>
      <c r="N237" s="5">
        <f t="shared" si="17"/>
        <v>0</v>
      </c>
      <c r="O237">
        <f>G237/_xlfn.XLOOKUP(D237,'Market_Averages (raw data)'!A:A,'Market_Averages (raw data)'!B:B)</f>
        <v>1.0015264105846238</v>
      </c>
      <c r="P237" t="str">
        <f t="shared" si="18"/>
        <v>Market Aligned</v>
      </c>
      <c r="Q237" s="5">
        <f t="shared" si="19"/>
        <v>0.53400000000000003</v>
      </c>
    </row>
    <row r="238" spans="1:17" x14ac:dyDescent="0.2">
      <c r="A238">
        <v>1236</v>
      </c>
      <c r="B238" t="s">
        <v>246</v>
      </c>
      <c r="C238" t="s">
        <v>1572</v>
      </c>
      <c r="D238" t="s">
        <v>1584</v>
      </c>
      <c r="E238" t="s">
        <v>1604</v>
      </c>
      <c r="F238" t="str">
        <f>_xlfn.XLOOKUP(E238,'States (raw data)'!A:A,'States (raw data)'!B:B)</f>
        <v>California</v>
      </c>
      <c r="G238">
        <v>49937.14</v>
      </c>
      <c r="H238" t="str">
        <f>VLOOKUP(A238,'Demographics (raw data)'!A237:C1797,3)</f>
        <v>Female</v>
      </c>
      <c r="I238" t="str">
        <f>_xlfn.XLOOKUP(A238,'Demographics (raw data)'!A:A,'Demographics (raw data)'!B:B)</f>
        <v>White</v>
      </c>
      <c r="J238" t="b">
        <f>_xlfn.XLOOKUP($A238,'Bonuses (raw data)'!$A:$A,'Bonuses (raw data)'!B:B)</f>
        <v>0</v>
      </c>
      <c r="K238" t="str">
        <f t="shared" si="15"/>
        <v>Not Eligible</v>
      </c>
      <c r="L238">
        <f>_xlfn.XLOOKUP($A238,'Bonuses (raw data)'!$A:$A,'Bonuses (raw data)'!C:C)</f>
        <v>0</v>
      </c>
      <c r="M238">
        <f t="shared" si="16"/>
        <v>49937.14</v>
      </c>
      <c r="N238" s="5">
        <f t="shared" si="17"/>
        <v>0</v>
      </c>
      <c r="O238">
        <f>G238/_xlfn.XLOOKUP(D238,'Market_Averages (raw data)'!A:A,'Market_Averages (raw data)'!B:B)</f>
        <v>0.88386571268365077</v>
      </c>
      <c r="P238" t="str">
        <f t="shared" si="18"/>
        <v>Below Market</v>
      </c>
      <c r="Q238" s="5">
        <f t="shared" si="19"/>
        <v>0.26100000000000001</v>
      </c>
    </row>
    <row r="239" spans="1:17" x14ac:dyDescent="0.2">
      <c r="A239">
        <v>1237</v>
      </c>
      <c r="B239" t="s">
        <v>247</v>
      </c>
      <c r="C239" t="s">
        <v>1572</v>
      </c>
      <c r="D239" t="s">
        <v>1584</v>
      </c>
      <c r="E239" t="s">
        <v>1614</v>
      </c>
      <c r="F239" t="str">
        <f>_xlfn.XLOOKUP(E239,'States (raw data)'!A:A,'States (raw data)'!B:B)</f>
        <v>Texas</v>
      </c>
      <c r="G239">
        <v>55466.14</v>
      </c>
      <c r="H239" t="str">
        <f>VLOOKUP(A239,'Demographics (raw data)'!A238:C1798,3)</f>
        <v>Male</v>
      </c>
      <c r="I239" t="str">
        <f>_xlfn.XLOOKUP(A239,'Demographics (raw data)'!A:A,'Demographics (raw data)'!B:B)</f>
        <v>Black or African American</v>
      </c>
      <c r="J239" t="b">
        <f>_xlfn.XLOOKUP($A239,'Bonuses (raw data)'!$A:$A,'Bonuses (raw data)'!B:B)</f>
        <v>0</v>
      </c>
      <c r="K239" t="str">
        <f t="shared" si="15"/>
        <v>Not Eligible</v>
      </c>
      <c r="L239">
        <f>_xlfn.XLOOKUP($A239,'Bonuses (raw data)'!$A:$A,'Bonuses (raw data)'!C:C)</f>
        <v>0</v>
      </c>
      <c r="M239">
        <f t="shared" si="16"/>
        <v>55466.14</v>
      </c>
      <c r="N239" s="5">
        <f t="shared" si="17"/>
        <v>0</v>
      </c>
      <c r="O239">
        <f>G239/_xlfn.XLOOKUP(D239,'Market_Averages (raw data)'!A:A,'Market_Averages (raw data)'!B:B)</f>
        <v>0.9817266139172397</v>
      </c>
      <c r="P239" t="str">
        <f t="shared" si="18"/>
        <v>Market Aligned</v>
      </c>
      <c r="Q239" s="5">
        <f t="shared" si="19"/>
        <v>0.47799999999999998</v>
      </c>
    </row>
    <row r="240" spans="1:17" x14ac:dyDescent="0.2">
      <c r="A240">
        <v>1238</v>
      </c>
      <c r="B240" t="s">
        <v>248</v>
      </c>
      <c r="C240" t="s">
        <v>1572</v>
      </c>
      <c r="D240" t="s">
        <v>1584</v>
      </c>
      <c r="E240" t="s">
        <v>1611</v>
      </c>
      <c r="F240" t="str">
        <f>_xlfn.XLOOKUP(E240,'States (raw data)'!A:A,'States (raw data)'!B:B)</f>
        <v>California</v>
      </c>
      <c r="G240">
        <v>53345.53</v>
      </c>
      <c r="H240" t="str">
        <f>VLOOKUP(A240,'Demographics (raw data)'!A239:C1799,3)</f>
        <v>Male</v>
      </c>
      <c r="I240" t="str">
        <f>_xlfn.XLOOKUP(A240,'Demographics (raw data)'!A:A,'Demographics (raw data)'!B:B)</f>
        <v>Other</v>
      </c>
      <c r="J240" t="b">
        <f>_xlfn.XLOOKUP($A240,'Bonuses (raw data)'!$A:$A,'Bonuses (raw data)'!B:B)</f>
        <v>0</v>
      </c>
      <c r="K240" t="str">
        <f t="shared" si="15"/>
        <v>Not Eligible</v>
      </c>
      <c r="L240">
        <f>_xlfn.XLOOKUP($A240,'Bonuses (raw data)'!$A:$A,'Bonuses (raw data)'!C:C)</f>
        <v>0</v>
      </c>
      <c r="M240">
        <f t="shared" si="16"/>
        <v>53345.53</v>
      </c>
      <c r="N240" s="5">
        <f t="shared" si="17"/>
        <v>0</v>
      </c>
      <c r="O240">
        <f>G240/_xlfn.XLOOKUP(D240,'Market_Averages (raw data)'!A:A,'Market_Averages (raw data)'!B:B)</f>
        <v>0.94419273694763195</v>
      </c>
      <c r="P240" t="str">
        <f t="shared" si="18"/>
        <v>Market Aligned</v>
      </c>
      <c r="Q240" s="5">
        <f t="shared" si="19"/>
        <v>0.36599999999999999</v>
      </c>
    </row>
    <row r="241" spans="1:17" x14ac:dyDescent="0.2">
      <c r="A241">
        <v>1239</v>
      </c>
      <c r="B241" t="s">
        <v>249</v>
      </c>
      <c r="C241" t="s">
        <v>1572</v>
      </c>
      <c r="D241" t="s">
        <v>1584</v>
      </c>
      <c r="E241" t="s">
        <v>1609</v>
      </c>
      <c r="F241" t="str">
        <f>_xlfn.XLOOKUP(E241,'States (raw data)'!A:A,'States (raw data)'!B:B)</f>
        <v>California</v>
      </c>
      <c r="G241">
        <v>57131.08</v>
      </c>
      <c r="H241" t="str">
        <f>VLOOKUP(A241,'Demographics (raw data)'!A240:C1800,3)</f>
        <v>Male</v>
      </c>
      <c r="I241" t="str">
        <f>_xlfn.XLOOKUP(A241,'Demographics (raw data)'!A:A,'Demographics (raw data)'!B:B)</f>
        <v>Black or African American</v>
      </c>
      <c r="J241" t="b">
        <f>_xlfn.XLOOKUP($A241,'Bonuses (raw data)'!$A:$A,'Bonuses (raw data)'!B:B)</f>
        <v>0</v>
      </c>
      <c r="K241" t="str">
        <f t="shared" si="15"/>
        <v>Not Eligible</v>
      </c>
      <c r="L241">
        <f>_xlfn.XLOOKUP($A241,'Bonuses (raw data)'!$A:$A,'Bonuses (raw data)'!C:C)</f>
        <v>0</v>
      </c>
      <c r="M241">
        <f t="shared" si="16"/>
        <v>57131.08</v>
      </c>
      <c r="N241" s="5">
        <f t="shared" si="17"/>
        <v>0</v>
      </c>
      <c r="O241">
        <f>G241/_xlfn.XLOOKUP(D241,'Market_Averages (raw data)'!A:A,'Market_Averages (raw data)'!B:B)</f>
        <v>1.0111953295800815</v>
      </c>
      <c r="P241" t="str">
        <f t="shared" si="18"/>
        <v>Market Aligned</v>
      </c>
      <c r="Q241" s="5">
        <f t="shared" si="19"/>
        <v>0.56100000000000005</v>
      </c>
    </row>
    <row r="242" spans="1:17" x14ac:dyDescent="0.2">
      <c r="A242">
        <v>1240</v>
      </c>
      <c r="B242" t="s">
        <v>250</v>
      </c>
      <c r="C242" t="s">
        <v>1572</v>
      </c>
      <c r="D242" t="s">
        <v>1584</v>
      </c>
      <c r="E242" t="s">
        <v>1611</v>
      </c>
      <c r="F242" t="str">
        <f>_xlfn.XLOOKUP(E242,'States (raw data)'!A:A,'States (raw data)'!B:B)</f>
        <v>California</v>
      </c>
      <c r="G242">
        <v>53018.7</v>
      </c>
      <c r="H242" t="str">
        <f>VLOOKUP(A242,'Demographics (raw data)'!A241:C1801,3)</f>
        <v>Female</v>
      </c>
      <c r="I242" t="str">
        <f>_xlfn.XLOOKUP(A242,'Demographics (raw data)'!A:A,'Demographics (raw data)'!B:B)</f>
        <v>Asian</v>
      </c>
      <c r="J242" t="b">
        <f>_xlfn.XLOOKUP($A242,'Bonuses (raw data)'!$A:$A,'Bonuses (raw data)'!B:B)</f>
        <v>1</v>
      </c>
      <c r="K242" t="str">
        <f t="shared" si="15"/>
        <v>Eligible</v>
      </c>
      <c r="L242">
        <f>_xlfn.XLOOKUP($A242,'Bonuses (raw data)'!$A:$A,'Bonuses (raw data)'!C:C)</f>
        <v>6944.05</v>
      </c>
      <c r="M242">
        <f t="shared" si="16"/>
        <v>59962.75</v>
      </c>
      <c r="N242" s="5">
        <f t="shared" si="17"/>
        <v>0.13097359988079679</v>
      </c>
      <c r="O242">
        <f>G242/_xlfn.XLOOKUP(D242,'Market_Averages (raw data)'!A:A,'Market_Averages (raw data)'!B:B)</f>
        <v>0.93840798774340439</v>
      </c>
      <c r="P242" t="str">
        <f t="shared" si="18"/>
        <v>Market Aligned</v>
      </c>
      <c r="Q242" s="5">
        <f t="shared" si="19"/>
        <v>0.35299999999999998</v>
      </c>
    </row>
    <row r="243" spans="1:17" x14ac:dyDescent="0.2">
      <c r="A243">
        <v>1241</v>
      </c>
      <c r="B243" t="s">
        <v>251</v>
      </c>
      <c r="C243" t="s">
        <v>1572</v>
      </c>
      <c r="D243" t="s">
        <v>1584</v>
      </c>
      <c r="E243" t="s">
        <v>1603</v>
      </c>
      <c r="F243" t="str">
        <f>_xlfn.XLOOKUP(E243,'States (raw data)'!A:A,'States (raw data)'!B:B)</f>
        <v>Illinois</v>
      </c>
      <c r="G243">
        <v>54713.16</v>
      </c>
      <c r="H243" t="str">
        <f>VLOOKUP(A243,'Demographics (raw data)'!A242:C1802,3)</f>
        <v>Male</v>
      </c>
      <c r="I243" t="str">
        <f>_xlfn.XLOOKUP(A243,'Demographics (raw data)'!A:A,'Demographics (raw data)'!B:B)</f>
        <v>White</v>
      </c>
      <c r="J243" t="b">
        <f>_xlfn.XLOOKUP($A243,'Bonuses (raw data)'!$A:$A,'Bonuses (raw data)'!B:B)</f>
        <v>0</v>
      </c>
      <c r="K243" t="str">
        <f t="shared" si="15"/>
        <v>Not Eligible</v>
      </c>
      <c r="L243">
        <f>_xlfn.XLOOKUP($A243,'Bonuses (raw data)'!$A:$A,'Bonuses (raw data)'!C:C)</f>
        <v>0</v>
      </c>
      <c r="M243">
        <f t="shared" si="16"/>
        <v>54713.16</v>
      </c>
      <c r="N243" s="5">
        <f t="shared" si="17"/>
        <v>0</v>
      </c>
      <c r="O243">
        <f>G243/_xlfn.XLOOKUP(D243,'Market_Averages (raw data)'!A:A,'Market_Averages (raw data)'!B:B)</f>
        <v>0.96839919459894208</v>
      </c>
      <c r="P243" t="str">
        <f t="shared" si="18"/>
        <v>Market Aligned</v>
      </c>
      <c r="Q243" s="5">
        <f t="shared" si="19"/>
        <v>0.434</v>
      </c>
    </row>
    <row r="244" spans="1:17" x14ac:dyDescent="0.2">
      <c r="A244">
        <v>1242</v>
      </c>
      <c r="B244" t="s">
        <v>252</v>
      </c>
      <c r="C244" t="s">
        <v>1572</v>
      </c>
      <c r="D244" t="s">
        <v>1584</v>
      </c>
      <c r="E244" t="s">
        <v>1611</v>
      </c>
      <c r="F244" t="str">
        <f>_xlfn.XLOOKUP(E244,'States (raw data)'!A:A,'States (raw data)'!B:B)</f>
        <v>California</v>
      </c>
      <c r="G244">
        <v>56262.47</v>
      </c>
      <c r="H244" t="str">
        <f>VLOOKUP(A244,'Demographics (raw data)'!A243:C1803,3)</f>
        <v>Female</v>
      </c>
      <c r="I244" t="str">
        <f>_xlfn.XLOOKUP(A244,'Demographics (raw data)'!A:A,'Demographics (raw data)'!B:B)</f>
        <v>Black or African American</v>
      </c>
      <c r="J244" t="b">
        <f>_xlfn.XLOOKUP($A244,'Bonuses (raw data)'!$A:$A,'Bonuses (raw data)'!B:B)</f>
        <v>0</v>
      </c>
      <c r="K244" t="str">
        <f t="shared" si="15"/>
        <v>Not Eligible</v>
      </c>
      <c r="L244">
        <f>_xlfn.XLOOKUP($A244,'Bonuses (raw data)'!$A:$A,'Bonuses (raw data)'!C:C)</f>
        <v>0</v>
      </c>
      <c r="M244">
        <f t="shared" si="16"/>
        <v>56262.47</v>
      </c>
      <c r="N244" s="5">
        <f t="shared" si="17"/>
        <v>0</v>
      </c>
      <c r="O244">
        <f>G244/_xlfn.XLOOKUP(D244,'Market_Averages (raw data)'!A:A,'Market_Averages (raw data)'!B:B)</f>
        <v>0.99582130942806335</v>
      </c>
      <c r="P244" t="str">
        <f t="shared" si="18"/>
        <v>Market Aligned</v>
      </c>
      <c r="Q244" s="5">
        <f t="shared" si="19"/>
        <v>0.51500000000000001</v>
      </c>
    </row>
    <row r="245" spans="1:17" x14ac:dyDescent="0.2">
      <c r="A245">
        <v>1243</v>
      </c>
      <c r="B245" t="s">
        <v>253</v>
      </c>
      <c r="C245" t="s">
        <v>1572</v>
      </c>
      <c r="D245" t="s">
        <v>1584</v>
      </c>
      <c r="E245" t="s">
        <v>1597</v>
      </c>
      <c r="F245" t="str">
        <f>_xlfn.XLOOKUP(E245,'States (raw data)'!A:A,'States (raw data)'!B:B)</f>
        <v>New York</v>
      </c>
      <c r="G245">
        <v>57164.39</v>
      </c>
      <c r="H245" t="str">
        <f>VLOOKUP(A245,'Demographics (raw data)'!A244:C1804,3)</f>
        <v>Female</v>
      </c>
      <c r="I245" t="str">
        <f>_xlfn.XLOOKUP(A245,'Demographics (raw data)'!A:A,'Demographics (raw data)'!B:B)</f>
        <v>White</v>
      </c>
      <c r="J245" t="b">
        <f>_xlfn.XLOOKUP($A245,'Bonuses (raw data)'!$A:$A,'Bonuses (raw data)'!B:B)</f>
        <v>0</v>
      </c>
      <c r="K245" t="str">
        <f t="shared" si="15"/>
        <v>Not Eligible</v>
      </c>
      <c r="L245">
        <f>_xlfn.XLOOKUP($A245,'Bonuses (raw data)'!$A:$A,'Bonuses (raw data)'!C:C)</f>
        <v>0</v>
      </c>
      <c r="M245">
        <f t="shared" si="16"/>
        <v>57164.39</v>
      </c>
      <c r="N245" s="5">
        <f t="shared" si="17"/>
        <v>0</v>
      </c>
      <c r="O245">
        <f>G245/_xlfn.XLOOKUP(D245,'Market_Averages (raw data)'!A:A,'Market_Averages (raw data)'!B:B)</f>
        <v>1.011784902128479</v>
      </c>
      <c r="P245" t="str">
        <f t="shared" si="18"/>
        <v>Market Aligned</v>
      </c>
      <c r="Q245" s="5">
        <f t="shared" si="19"/>
        <v>0.56299999999999994</v>
      </c>
    </row>
    <row r="246" spans="1:17" x14ac:dyDescent="0.2">
      <c r="A246">
        <v>1244</v>
      </c>
      <c r="B246" t="s">
        <v>254</v>
      </c>
      <c r="C246" t="s">
        <v>1572</v>
      </c>
      <c r="D246" t="s">
        <v>1584</v>
      </c>
      <c r="E246" t="s">
        <v>1603</v>
      </c>
      <c r="F246" t="str">
        <f>_xlfn.XLOOKUP(E246,'States (raw data)'!A:A,'States (raw data)'!B:B)</f>
        <v>Illinois</v>
      </c>
      <c r="G246">
        <v>51999.26</v>
      </c>
      <c r="H246" t="str">
        <f>VLOOKUP(A246,'Demographics (raw data)'!A245:C1805,3)</f>
        <v>Female</v>
      </c>
      <c r="I246" t="str">
        <f>_xlfn.XLOOKUP(A246,'Demographics (raw data)'!A:A,'Demographics (raw data)'!B:B)</f>
        <v>White</v>
      </c>
      <c r="J246" t="b">
        <f>_xlfn.XLOOKUP($A246,'Bonuses (raw data)'!$A:$A,'Bonuses (raw data)'!B:B)</f>
        <v>1</v>
      </c>
      <c r="K246" t="str">
        <f t="shared" si="15"/>
        <v>Eligible</v>
      </c>
      <c r="L246">
        <f>_xlfn.XLOOKUP($A246,'Bonuses (raw data)'!$A:$A,'Bonuses (raw data)'!C:C)</f>
        <v>2862.85</v>
      </c>
      <c r="M246">
        <f t="shared" si="16"/>
        <v>54862.11</v>
      </c>
      <c r="N246" s="5">
        <f t="shared" si="17"/>
        <v>5.5055591175720571E-2</v>
      </c>
      <c r="O246">
        <f>G246/_xlfn.XLOOKUP(D246,'Market_Averages (raw data)'!A:A,'Market_Averages (raw data)'!B:B)</f>
        <v>0.92036434202924822</v>
      </c>
      <c r="P246" t="str">
        <f t="shared" si="18"/>
        <v>Market Aligned</v>
      </c>
      <c r="Q246" s="5">
        <f t="shared" si="19"/>
        <v>0.318</v>
      </c>
    </row>
    <row r="247" spans="1:17" x14ac:dyDescent="0.2">
      <c r="A247">
        <v>1245</v>
      </c>
      <c r="B247" t="s">
        <v>255</v>
      </c>
      <c r="C247" t="s">
        <v>1572</v>
      </c>
      <c r="D247" t="s">
        <v>1584</v>
      </c>
      <c r="E247" t="s">
        <v>1607</v>
      </c>
      <c r="F247" t="str">
        <f>_xlfn.XLOOKUP(E247,'States (raw data)'!A:A,'States (raw data)'!B:B)</f>
        <v>Colorado</v>
      </c>
      <c r="G247">
        <v>54163.75</v>
      </c>
      <c r="H247" t="str">
        <f>VLOOKUP(A247,'Demographics (raw data)'!A246:C1806,3)</f>
        <v>Male</v>
      </c>
      <c r="I247" t="str">
        <f>_xlfn.XLOOKUP(A247,'Demographics (raw data)'!A:A,'Demographics (raw data)'!B:B)</f>
        <v>White</v>
      </c>
      <c r="J247" t="b">
        <f>_xlfn.XLOOKUP($A247,'Bonuses (raw data)'!$A:$A,'Bonuses (raw data)'!B:B)</f>
        <v>0</v>
      </c>
      <c r="K247" t="str">
        <f t="shared" si="15"/>
        <v>Not Eligible</v>
      </c>
      <c r="L247">
        <f>_xlfn.XLOOKUP($A247,'Bonuses (raw data)'!$A:$A,'Bonuses (raw data)'!C:C)</f>
        <v>0</v>
      </c>
      <c r="M247">
        <f t="shared" si="16"/>
        <v>54163.75</v>
      </c>
      <c r="N247" s="5">
        <f t="shared" si="17"/>
        <v>0</v>
      </c>
      <c r="O247">
        <f>G247/_xlfn.XLOOKUP(D247,'Market_Averages (raw data)'!A:A,'Market_Averages (raw data)'!B:B)</f>
        <v>0.95867487596144052</v>
      </c>
      <c r="P247" t="str">
        <f t="shared" si="18"/>
        <v>Market Aligned</v>
      </c>
      <c r="Q247" s="5">
        <f t="shared" si="19"/>
        <v>0.40600000000000003</v>
      </c>
    </row>
    <row r="248" spans="1:17" x14ac:dyDescent="0.2">
      <c r="A248">
        <v>1246</v>
      </c>
      <c r="B248" t="s">
        <v>256</v>
      </c>
      <c r="C248" t="s">
        <v>1572</v>
      </c>
      <c r="D248" t="s">
        <v>1584</v>
      </c>
      <c r="E248" t="s">
        <v>1614</v>
      </c>
      <c r="F248" t="str">
        <f>_xlfn.XLOOKUP(E248,'States (raw data)'!A:A,'States (raw data)'!B:B)</f>
        <v>Texas</v>
      </c>
      <c r="G248">
        <v>53812.639999999999</v>
      </c>
      <c r="H248" t="str">
        <f>VLOOKUP(A248,'Demographics (raw data)'!A247:C1807,3)</f>
        <v>Male</v>
      </c>
      <c r="I248" t="str">
        <f>_xlfn.XLOOKUP(A248,'Demographics (raw data)'!A:A,'Demographics (raw data)'!B:B)</f>
        <v>White</v>
      </c>
      <c r="J248" t="b">
        <f>_xlfn.XLOOKUP($A248,'Bonuses (raw data)'!$A:$A,'Bonuses (raw data)'!B:B)</f>
        <v>0</v>
      </c>
      <c r="K248" t="str">
        <f t="shared" si="15"/>
        <v>Not Eligible</v>
      </c>
      <c r="L248">
        <f>_xlfn.XLOOKUP($A248,'Bonuses (raw data)'!$A:$A,'Bonuses (raw data)'!C:C)</f>
        <v>0</v>
      </c>
      <c r="M248">
        <f t="shared" si="16"/>
        <v>53812.639999999999</v>
      </c>
      <c r="N248" s="5">
        <f t="shared" si="17"/>
        <v>0</v>
      </c>
      <c r="O248">
        <f>G248/_xlfn.XLOOKUP(D248,'Market_Averages (raw data)'!A:A,'Market_Averages (raw data)'!B:B)</f>
        <v>0.95246038129113386</v>
      </c>
      <c r="P248" t="str">
        <f t="shared" si="18"/>
        <v>Market Aligned</v>
      </c>
      <c r="Q248" s="5">
        <f t="shared" si="19"/>
        <v>0.38900000000000001</v>
      </c>
    </row>
    <row r="249" spans="1:17" x14ac:dyDescent="0.2">
      <c r="A249">
        <v>1247</v>
      </c>
      <c r="B249" t="s">
        <v>257</v>
      </c>
      <c r="C249" t="s">
        <v>1572</v>
      </c>
      <c r="D249" t="s">
        <v>1584</v>
      </c>
      <c r="E249" t="s">
        <v>1603</v>
      </c>
      <c r="F249" t="str">
        <f>_xlfn.XLOOKUP(E249,'States (raw data)'!A:A,'States (raw data)'!B:B)</f>
        <v>Illinois</v>
      </c>
      <c r="G249">
        <v>53366.68</v>
      </c>
      <c r="H249" t="str">
        <f>VLOOKUP(A249,'Demographics (raw data)'!A248:C1808,3)</f>
        <v>Male</v>
      </c>
      <c r="I249" t="str">
        <f>_xlfn.XLOOKUP(A249,'Demographics (raw data)'!A:A,'Demographics (raw data)'!B:B)</f>
        <v>White</v>
      </c>
      <c r="J249" t="b">
        <f>_xlfn.XLOOKUP($A249,'Bonuses (raw data)'!$A:$A,'Bonuses (raw data)'!B:B)</f>
        <v>1</v>
      </c>
      <c r="K249" t="str">
        <f t="shared" si="15"/>
        <v>Eligible</v>
      </c>
      <c r="L249">
        <f>_xlfn.XLOOKUP($A249,'Bonuses (raw data)'!$A:$A,'Bonuses (raw data)'!C:C)</f>
        <v>11009.53</v>
      </c>
      <c r="M249">
        <f t="shared" si="16"/>
        <v>64376.21</v>
      </c>
      <c r="N249" s="5">
        <f t="shared" si="17"/>
        <v>0.20629969861344197</v>
      </c>
      <c r="O249">
        <f>G249/_xlfn.XLOOKUP(D249,'Market_Averages (raw data)'!A:A,'Market_Averages (raw data)'!B:B)</f>
        <v>0.94456708277166712</v>
      </c>
      <c r="P249" t="str">
        <f t="shared" si="18"/>
        <v>Market Aligned</v>
      </c>
      <c r="Q249" s="5">
        <f t="shared" si="19"/>
        <v>0.36599999999999999</v>
      </c>
    </row>
    <row r="250" spans="1:17" x14ac:dyDescent="0.2">
      <c r="A250">
        <v>1248</v>
      </c>
      <c r="B250" t="s">
        <v>258</v>
      </c>
      <c r="C250" t="s">
        <v>1572</v>
      </c>
      <c r="D250" t="s">
        <v>1584</v>
      </c>
      <c r="E250" t="s">
        <v>1604</v>
      </c>
      <c r="F250" t="str">
        <f>_xlfn.XLOOKUP(E250,'States (raw data)'!A:A,'States (raw data)'!B:B)</f>
        <v>California</v>
      </c>
      <c r="G250">
        <v>59413.64</v>
      </c>
      <c r="H250" t="str">
        <f>VLOOKUP(A250,'Demographics (raw data)'!A249:C1809,3)</f>
        <v>Male</v>
      </c>
      <c r="I250" t="str">
        <f>_xlfn.XLOOKUP(A250,'Demographics (raw data)'!A:A,'Demographics (raw data)'!B:B)</f>
        <v>White</v>
      </c>
      <c r="J250" t="b">
        <f>_xlfn.XLOOKUP($A250,'Bonuses (raw data)'!$A:$A,'Bonuses (raw data)'!B:B)</f>
        <v>1</v>
      </c>
      <c r="K250" t="str">
        <f t="shared" si="15"/>
        <v>Eligible</v>
      </c>
      <c r="L250">
        <f>_xlfn.XLOOKUP($A250,'Bonuses (raw data)'!$A:$A,'Bonuses (raw data)'!C:C)</f>
        <v>2084.88</v>
      </c>
      <c r="M250">
        <f t="shared" si="16"/>
        <v>61498.52</v>
      </c>
      <c r="N250" s="5">
        <f t="shared" si="17"/>
        <v>3.5090931981275685E-2</v>
      </c>
      <c r="O250">
        <f>G250/_xlfn.XLOOKUP(D250,'Market_Averages (raw data)'!A:A,'Market_Averages (raw data)'!B:B)</f>
        <v>1.0515956512873956</v>
      </c>
      <c r="P250" t="str">
        <f t="shared" si="18"/>
        <v>Market Aligned</v>
      </c>
      <c r="Q250" s="5">
        <f t="shared" si="19"/>
        <v>0.63700000000000001</v>
      </c>
    </row>
    <row r="251" spans="1:17" x14ac:dyDescent="0.2">
      <c r="A251">
        <v>1249</v>
      </c>
      <c r="B251" t="s">
        <v>259</v>
      </c>
      <c r="C251" t="s">
        <v>1572</v>
      </c>
      <c r="D251" t="s">
        <v>1584</v>
      </c>
      <c r="E251" t="s">
        <v>1603</v>
      </c>
      <c r="F251" t="str">
        <f>_xlfn.XLOOKUP(E251,'States (raw data)'!A:A,'States (raw data)'!B:B)</f>
        <v>Illinois</v>
      </c>
      <c r="G251">
        <v>56012.45</v>
      </c>
      <c r="H251" t="str">
        <f>VLOOKUP(A251,'Demographics (raw data)'!A250:C1810,3)</f>
        <v>Female</v>
      </c>
      <c r="I251" t="str">
        <f>_xlfn.XLOOKUP(A251,'Demographics (raw data)'!A:A,'Demographics (raw data)'!B:B)</f>
        <v>White</v>
      </c>
      <c r="J251" t="b">
        <f>_xlfn.XLOOKUP($A251,'Bonuses (raw data)'!$A:$A,'Bonuses (raw data)'!B:B)</f>
        <v>0</v>
      </c>
      <c r="K251" t="str">
        <f t="shared" si="15"/>
        <v>Not Eligible</v>
      </c>
      <c r="L251">
        <f>_xlfn.XLOOKUP($A251,'Bonuses (raw data)'!$A:$A,'Bonuses (raw data)'!C:C)</f>
        <v>0</v>
      </c>
      <c r="M251">
        <f t="shared" si="16"/>
        <v>56012.45</v>
      </c>
      <c r="N251" s="5">
        <f t="shared" si="17"/>
        <v>0</v>
      </c>
      <c r="O251">
        <f>G251/_xlfn.XLOOKUP(D251,'Market_Averages (raw data)'!A:A,'Market_Averages (raw data)'!B:B)</f>
        <v>0.99139606389968171</v>
      </c>
      <c r="P251" t="str">
        <f t="shared" si="18"/>
        <v>Market Aligned</v>
      </c>
      <c r="Q251" s="5">
        <f t="shared" si="19"/>
        <v>0.50600000000000001</v>
      </c>
    </row>
    <row r="252" spans="1:17" x14ac:dyDescent="0.2">
      <c r="A252">
        <v>1250</v>
      </c>
      <c r="B252" t="s">
        <v>260</v>
      </c>
      <c r="C252" t="s">
        <v>1572</v>
      </c>
      <c r="D252" t="s">
        <v>1584</v>
      </c>
      <c r="E252" t="s">
        <v>1603</v>
      </c>
      <c r="F252" t="str">
        <f>_xlfn.XLOOKUP(E252,'States (raw data)'!A:A,'States (raw data)'!B:B)</f>
        <v>Illinois</v>
      </c>
      <c r="G252">
        <v>51847.79</v>
      </c>
      <c r="H252" t="str">
        <f>VLOOKUP(A252,'Demographics (raw data)'!A251:C1811,3)</f>
        <v>Non-binary</v>
      </c>
      <c r="I252" t="str">
        <f>_xlfn.XLOOKUP(A252,'Demographics (raw data)'!A:A,'Demographics (raw data)'!B:B)</f>
        <v>Other</v>
      </c>
      <c r="J252" t="b">
        <f>_xlfn.XLOOKUP($A252,'Bonuses (raw data)'!$A:$A,'Bonuses (raw data)'!B:B)</f>
        <v>0</v>
      </c>
      <c r="K252" t="str">
        <f t="shared" si="15"/>
        <v>Not Eligible</v>
      </c>
      <c r="L252">
        <f>_xlfn.XLOOKUP($A252,'Bonuses (raw data)'!$A:$A,'Bonuses (raw data)'!C:C)</f>
        <v>0</v>
      </c>
      <c r="M252">
        <f t="shared" si="16"/>
        <v>51847.79</v>
      </c>
      <c r="N252" s="5">
        <f t="shared" si="17"/>
        <v>0</v>
      </c>
      <c r="O252">
        <f>G252/_xlfn.XLOOKUP(D252,'Market_Averages (raw data)'!A:A,'Market_Averages (raw data)'!B:B)</f>
        <v>0.91768338874477517</v>
      </c>
      <c r="P252" t="str">
        <f t="shared" si="18"/>
        <v>Market Aligned</v>
      </c>
      <c r="Q252" s="5">
        <f t="shared" si="19"/>
        <v>0.31</v>
      </c>
    </row>
    <row r="253" spans="1:17" x14ac:dyDescent="0.2">
      <c r="A253">
        <v>1251</v>
      </c>
      <c r="B253" t="s">
        <v>261</v>
      </c>
      <c r="C253" t="s">
        <v>1572</v>
      </c>
      <c r="D253" t="s">
        <v>1584</v>
      </c>
      <c r="E253" t="s">
        <v>1603</v>
      </c>
      <c r="F253" t="str">
        <f>_xlfn.XLOOKUP(E253,'States (raw data)'!A:A,'States (raw data)'!B:B)</f>
        <v>Illinois</v>
      </c>
      <c r="G253">
        <v>57294.65</v>
      </c>
      <c r="H253" t="str">
        <f>VLOOKUP(A253,'Demographics (raw data)'!A252:C1812,3)</f>
        <v>Female</v>
      </c>
      <c r="I253" t="str">
        <f>_xlfn.XLOOKUP(A253,'Demographics (raw data)'!A:A,'Demographics (raw data)'!B:B)</f>
        <v>White</v>
      </c>
      <c r="J253" t="b">
        <f>_xlfn.XLOOKUP($A253,'Bonuses (raw data)'!$A:$A,'Bonuses (raw data)'!B:B)</f>
        <v>0</v>
      </c>
      <c r="K253" t="str">
        <f t="shared" si="15"/>
        <v>Not Eligible</v>
      </c>
      <c r="L253">
        <f>_xlfn.XLOOKUP($A253,'Bonuses (raw data)'!$A:$A,'Bonuses (raw data)'!C:C)</f>
        <v>0</v>
      </c>
      <c r="M253">
        <f t="shared" si="16"/>
        <v>57294.65</v>
      </c>
      <c r="N253" s="5">
        <f t="shared" si="17"/>
        <v>0</v>
      </c>
      <c r="O253">
        <f>G253/_xlfn.XLOOKUP(D253,'Market_Averages (raw data)'!A:A,'Market_Averages (raw data)'!B:B)</f>
        <v>1.0140904476149482</v>
      </c>
      <c r="P253" t="str">
        <f t="shared" si="18"/>
        <v>Market Aligned</v>
      </c>
      <c r="Q253" s="5">
        <f t="shared" si="19"/>
        <v>0.56799999999999995</v>
      </c>
    </row>
    <row r="254" spans="1:17" x14ac:dyDescent="0.2">
      <c r="A254">
        <v>1252</v>
      </c>
      <c r="B254" t="s">
        <v>262</v>
      </c>
      <c r="C254" t="s">
        <v>1572</v>
      </c>
      <c r="D254" t="s">
        <v>1584</v>
      </c>
      <c r="E254" t="s">
        <v>1603</v>
      </c>
      <c r="F254" t="str">
        <f>_xlfn.XLOOKUP(E254,'States (raw data)'!A:A,'States (raw data)'!B:B)</f>
        <v>Illinois</v>
      </c>
      <c r="G254">
        <v>60305.39</v>
      </c>
      <c r="H254" t="str">
        <f>VLOOKUP(A254,'Demographics (raw data)'!A253:C1813,3)</f>
        <v>Female</v>
      </c>
      <c r="I254" t="str">
        <f>_xlfn.XLOOKUP(A254,'Demographics (raw data)'!A:A,'Demographics (raw data)'!B:B)</f>
        <v>White</v>
      </c>
      <c r="J254" t="b">
        <f>_xlfn.XLOOKUP($A254,'Bonuses (raw data)'!$A:$A,'Bonuses (raw data)'!B:B)</f>
        <v>1</v>
      </c>
      <c r="K254" t="str">
        <f t="shared" si="15"/>
        <v>Eligible</v>
      </c>
      <c r="L254">
        <f>_xlfn.XLOOKUP($A254,'Bonuses (raw data)'!$A:$A,'Bonuses (raw data)'!C:C)</f>
        <v>3100.32</v>
      </c>
      <c r="M254">
        <f t="shared" si="16"/>
        <v>63405.71</v>
      </c>
      <c r="N254" s="5">
        <f t="shared" si="17"/>
        <v>5.1410329988745618E-2</v>
      </c>
      <c r="O254">
        <f>G254/_xlfn.XLOOKUP(D254,'Market_Averages (raw data)'!A:A,'Market_Averages (raw data)'!B:B)</f>
        <v>1.0673792394000838</v>
      </c>
      <c r="P254" t="str">
        <f t="shared" si="18"/>
        <v>Market Aligned</v>
      </c>
      <c r="Q254" s="5">
        <f t="shared" si="19"/>
        <v>0.65800000000000003</v>
      </c>
    </row>
    <row r="255" spans="1:17" x14ac:dyDescent="0.2">
      <c r="A255">
        <v>1253</v>
      </c>
      <c r="B255" t="s">
        <v>263</v>
      </c>
      <c r="C255" t="s">
        <v>1572</v>
      </c>
      <c r="D255" t="s">
        <v>1584</v>
      </c>
      <c r="E255" t="s">
        <v>1603</v>
      </c>
      <c r="F255" t="str">
        <f>_xlfn.XLOOKUP(E255,'States (raw data)'!A:A,'States (raw data)'!B:B)</f>
        <v>Illinois</v>
      </c>
      <c r="G255">
        <v>57581.16</v>
      </c>
      <c r="H255" t="str">
        <f>VLOOKUP(A255,'Demographics (raw data)'!A254:C1814,3)</f>
        <v>Male</v>
      </c>
      <c r="I255" t="str">
        <f>_xlfn.XLOOKUP(A255,'Demographics (raw data)'!A:A,'Demographics (raw data)'!B:B)</f>
        <v>White</v>
      </c>
      <c r="J255" t="b">
        <f>_xlfn.XLOOKUP($A255,'Bonuses (raw data)'!$A:$A,'Bonuses (raw data)'!B:B)</f>
        <v>0</v>
      </c>
      <c r="K255" t="str">
        <f t="shared" si="15"/>
        <v>Not Eligible</v>
      </c>
      <c r="L255">
        <f>_xlfn.XLOOKUP($A255,'Bonuses (raw data)'!$A:$A,'Bonuses (raw data)'!C:C)</f>
        <v>0</v>
      </c>
      <c r="M255">
        <f t="shared" si="16"/>
        <v>57581.16</v>
      </c>
      <c r="N255" s="5">
        <f t="shared" si="17"/>
        <v>0</v>
      </c>
      <c r="O255">
        <f>G255/_xlfn.XLOOKUP(D255,'Market_Averages (raw data)'!A:A,'Market_Averages (raw data)'!B:B)</f>
        <v>1.0191615503120788</v>
      </c>
      <c r="P255" t="str">
        <f t="shared" si="18"/>
        <v>Market Aligned</v>
      </c>
      <c r="Q255" s="5">
        <f t="shared" si="19"/>
        <v>0.57899999999999996</v>
      </c>
    </row>
    <row r="256" spans="1:17" x14ac:dyDescent="0.2">
      <c r="A256">
        <v>1254</v>
      </c>
      <c r="B256" t="s">
        <v>264</v>
      </c>
      <c r="C256" t="s">
        <v>1572</v>
      </c>
      <c r="D256" t="s">
        <v>1584</v>
      </c>
      <c r="E256" t="s">
        <v>1603</v>
      </c>
      <c r="F256" t="str">
        <f>_xlfn.XLOOKUP(E256,'States (raw data)'!A:A,'States (raw data)'!B:B)</f>
        <v>Illinois</v>
      </c>
      <c r="G256">
        <v>51201.58</v>
      </c>
      <c r="H256" t="str">
        <f>VLOOKUP(A256,'Demographics (raw data)'!A255:C1815,3)</f>
        <v>Male</v>
      </c>
      <c r="I256" t="str">
        <f>_xlfn.XLOOKUP(A256,'Demographics (raw data)'!A:A,'Demographics (raw data)'!B:B)</f>
        <v>Black or African American</v>
      </c>
      <c r="J256" t="b">
        <f>_xlfn.XLOOKUP($A256,'Bonuses (raw data)'!$A:$A,'Bonuses (raw data)'!B:B)</f>
        <v>0</v>
      </c>
      <c r="K256" t="str">
        <f t="shared" si="15"/>
        <v>Not Eligible</v>
      </c>
      <c r="L256">
        <f>_xlfn.XLOOKUP($A256,'Bonuses (raw data)'!$A:$A,'Bonuses (raw data)'!C:C)</f>
        <v>0</v>
      </c>
      <c r="M256">
        <f t="shared" si="16"/>
        <v>51201.58</v>
      </c>
      <c r="N256" s="5">
        <f t="shared" si="17"/>
        <v>0</v>
      </c>
      <c r="O256">
        <f>G256/_xlfn.XLOOKUP(D256,'Market_Averages (raw data)'!A:A,'Market_Averages (raw data)'!B:B)</f>
        <v>0.9062457521041245</v>
      </c>
      <c r="P256" t="str">
        <f t="shared" si="18"/>
        <v>Market Aligned</v>
      </c>
      <c r="Q256" s="5">
        <f t="shared" si="19"/>
        <v>0.28899999999999998</v>
      </c>
    </row>
    <row r="257" spans="1:17" x14ac:dyDescent="0.2">
      <c r="A257">
        <v>1255</v>
      </c>
      <c r="B257" t="s">
        <v>265</v>
      </c>
      <c r="C257" t="s">
        <v>1572</v>
      </c>
      <c r="D257" t="s">
        <v>1584</v>
      </c>
      <c r="E257" t="s">
        <v>1603</v>
      </c>
      <c r="F257" t="str">
        <f>_xlfn.XLOOKUP(E257,'States (raw data)'!A:A,'States (raw data)'!B:B)</f>
        <v>Illinois</v>
      </c>
      <c r="G257">
        <v>53789.41</v>
      </c>
      <c r="H257" t="str">
        <f>VLOOKUP(A257,'Demographics (raw data)'!A256:C1816,3)</f>
        <v>Male</v>
      </c>
      <c r="I257" t="str">
        <f>_xlfn.XLOOKUP(A257,'Demographics (raw data)'!A:A,'Demographics (raw data)'!B:B)</f>
        <v>White</v>
      </c>
      <c r="J257" t="b">
        <f>_xlfn.XLOOKUP($A257,'Bonuses (raw data)'!$A:$A,'Bonuses (raw data)'!B:B)</f>
        <v>1</v>
      </c>
      <c r="K257" t="str">
        <f t="shared" si="15"/>
        <v>Eligible</v>
      </c>
      <c r="L257">
        <f>_xlfn.XLOOKUP($A257,'Bonuses (raw data)'!$A:$A,'Bonuses (raw data)'!C:C)</f>
        <v>5168.3999999999996</v>
      </c>
      <c r="M257">
        <f t="shared" si="16"/>
        <v>58957.810000000005</v>
      </c>
      <c r="N257" s="5">
        <f t="shared" si="17"/>
        <v>9.6085828046821836E-2</v>
      </c>
      <c r="O257">
        <f>G257/_xlfn.XLOOKUP(D257,'Market_Averages (raw data)'!A:A,'Market_Averages (raw data)'!B:B)</f>
        <v>0.95204922036951045</v>
      </c>
      <c r="P257" t="str">
        <f t="shared" si="18"/>
        <v>Market Aligned</v>
      </c>
      <c r="Q257" s="5">
        <f t="shared" si="19"/>
        <v>0.38900000000000001</v>
      </c>
    </row>
    <row r="258" spans="1:17" x14ac:dyDescent="0.2">
      <c r="A258">
        <v>1256</v>
      </c>
      <c r="B258" t="s">
        <v>266</v>
      </c>
      <c r="C258" t="s">
        <v>1572</v>
      </c>
      <c r="D258" t="s">
        <v>1584</v>
      </c>
      <c r="E258" t="s">
        <v>1603</v>
      </c>
      <c r="F258" t="str">
        <f>_xlfn.XLOOKUP(E258,'States (raw data)'!A:A,'States (raw data)'!B:B)</f>
        <v>Illinois</v>
      </c>
      <c r="G258">
        <v>58167.28</v>
      </c>
      <c r="H258" t="str">
        <f>VLOOKUP(A258,'Demographics (raw data)'!A257:C1817,3)</f>
        <v>Female</v>
      </c>
      <c r="I258" t="str">
        <f>_xlfn.XLOOKUP(A258,'Demographics (raw data)'!A:A,'Demographics (raw data)'!B:B)</f>
        <v>White</v>
      </c>
      <c r="J258" t="b">
        <f>_xlfn.XLOOKUP($A258,'Bonuses (raw data)'!$A:$A,'Bonuses (raw data)'!B:B)</f>
        <v>0</v>
      </c>
      <c r="K258" t="str">
        <f t="shared" si="15"/>
        <v>Not Eligible</v>
      </c>
      <c r="L258">
        <f>_xlfn.XLOOKUP($A258,'Bonuses (raw data)'!$A:$A,'Bonuses (raw data)'!C:C)</f>
        <v>0</v>
      </c>
      <c r="M258">
        <f t="shared" si="16"/>
        <v>58167.28</v>
      </c>
      <c r="N258" s="5">
        <f t="shared" si="17"/>
        <v>0</v>
      </c>
      <c r="O258">
        <f>G258/_xlfn.XLOOKUP(D258,'Market_Averages (raw data)'!A:A,'Market_Averages (raw data)'!B:B)</f>
        <v>1.029535620022882</v>
      </c>
      <c r="P258" t="str">
        <f t="shared" si="18"/>
        <v>Market Aligned</v>
      </c>
      <c r="Q258" s="5">
        <f t="shared" si="19"/>
        <v>0.60399999999999998</v>
      </c>
    </row>
    <row r="259" spans="1:17" x14ac:dyDescent="0.2">
      <c r="A259">
        <v>1257</v>
      </c>
      <c r="B259" t="s">
        <v>267</v>
      </c>
      <c r="C259" t="s">
        <v>1572</v>
      </c>
      <c r="D259" t="s">
        <v>1584</v>
      </c>
      <c r="E259" t="s">
        <v>1607</v>
      </c>
      <c r="F259" t="str">
        <f>_xlfn.XLOOKUP(E259,'States (raw data)'!A:A,'States (raw data)'!B:B)</f>
        <v>Colorado</v>
      </c>
      <c r="G259">
        <v>53230.83</v>
      </c>
      <c r="H259" t="str">
        <f>VLOOKUP(A259,'Demographics (raw data)'!A258:C1818,3)</f>
        <v>Female</v>
      </c>
      <c r="I259" t="str">
        <f>_xlfn.XLOOKUP(A259,'Demographics (raw data)'!A:A,'Demographics (raw data)'!B:B)</f>
        <v>White</v>
      </c>
      <c r="J259" t="b">
        <f>_xlfn.XLOOKUP($A259,'Bonuses (raw data)'!$A:$A,'Bonuses (raw data)'!B:B)</f>
        <v>1</v>
      </c>
      <c r="K259" t="str">
        <f t="shared" ref="K259:K322" si="20">IF(J259=TRUE,"Eligible", "Not Eligible")</f>
        <v>Eligible</v>
      </c>
      <c r="L259">
        <f>_xlfn.XLOOKUP($A259,'Bonuses (raw data)'!$A:$A,'Bonuses (raw data)'!C:C)</f>
        <v>9822.65</v>
      </c>
      <c r="M259">
        <f t="shared" ref="M259:M322" si="21">G259+L259</f>
        <v>63053.48</v>
      </c>
      <c r="N259" s="5">
        <f t="shared" ref="N259:N322" si="22">IF(G259=0, 0, L259/G259)</f>
        <v>0.18452934136101201</v>
      </c>
      <c r="O259">
        <f>G259/_xlfn.XLOOKUP(D259,'Market_Averages (raw data)'!A:A,'Market_Averages (raw data)'!B:B)</f>
        <v>0.94216259671042946</v>
      </c>
      <c r="P259" t="str">
        <f t="shared" ref="P259:P322" si="23">IF(O259&lt;0.9,"Below Market",IF(O259&gt;1.1,"Above Market","Market Aligned"))</f>
        <v>Market Aligned</v>
      </c>
      <c r="Q259" s="5">
        <f t="shared" ref="Q259:Q322" si="24">_xlfn.PERCENTRANK.INC(G:G,G259)</f>
        <v>0.36299999999999999</v>
      </c>
    </row>
    <row r="260" spans="1:17" x14ac:dyDescent="0.2">
      <c r="A260">
        <v>1258</v>
      </c>
      <c r="B260" t="s">
        <v>268</v>
      </c>
      <c r="C260" t="s">
        <v>1572</v>
      </c>
      <c r="D260" t="s">
        <v>1584</v>
      </c>
      <c r="E260" t="s">
        <v>1614</v>
      </c>
      <c r="F260" t="str">
        <f>_xlfn.XLOOKUP(E260,'States (raw data)'!A:A,'States (raw data)'!B:B)</f>
        <v>Texas</v>
      </c>
      <c r="G260">
        <v>56109.55</v>
      </c>
      <c r="H260" t="str">
        <f>VLOOKUP(A260,'Demographics (raw data)'!A259:C1819,3)</f>
        <v>Female</v>
      </c>
      <c r="I260" t="str">
        <f>_xlfn.XLOOKUP(A260,'Demographics (raw data)'!A:A,'Demographics (raw data)'!B:B)</f>
        <v>White</v>
      </c>
      <c r="J260" t="b">
        <f>_xlfn.XLOOKUP($A260,'Bonuses (raw data)'!$A:$A,'Bonuses (raw data)'!B:B)</f>
        <v>1</v>
      </c>
      <c r="K260" t="str">
        <f t="shared" si="20"/>
        <v>Eligible</v>
      </c>
      <c r="L260">
        <f>_xlfn.XLOOKUP($A260,'Bonuses (raw data)'!$A:$A,'Bonuses (raw data)'!C:C)</f>
        <v>9231.77</v>
      </c>
      <c r="M260">
        <f t="shared" si="21"/>
        <v>65341.320000000007</v>
      </c>
      <c r="N260" s="5">
        <f t="shared" si="22"/>
        <v>0.164531171609824</v>
      </c>
      <c r="O260">
        <f>G260/_xlfn.XLOOKUP(D260,'Market_Averages (raw data)'!A:A,'Market_Averages (raw data)'!B:B)</f>
        <v>0.99311469177267531</v>
      </c>
      <c r="P260" t="str">
        <f t="shared" si="23"/>
        <v>Market Aligned</v>
      </c>
      <c r="Q260" s="5">
        <f t="shared" si="24"/>
        <v>0.50800000000000001</v>
      </c>
    </row>
    <row r="261" spans="1:17" x14ac:dyDescent="0.2">
      <c r="A261">
        <v>1259</v>
      </c>
      <c r="B261" t="s">
        <v>269</v>
      </c>
      <c r="C261" t="s">
        <v>1572</v>
      </c>
      <c r="D261" t="s">
        <v>1584</v>
      </c>
      <c r="E261" t="s">
        <v>1614</v>
      </c>
      <c r="F261" t="str">
        <f>_xlfn.XLOOKUP(E261,'States (raw data)'!A:A,'States (raw data)'!B:B)</f>
        <v>Texas</v>
      </c>
      <c r="G261">
        <v>56936.59</v>
      </c>
      <c r="H261" t="str">
        <f>VLOOKUP(A261,'Demographics (raw data)'!A260:C1820,3)</f>
        <v>Male</v>
      </c>
      <c r="I261" t="str">
        <f>_xlfn.XLOOKUP(A261,'Demographics (raw data)'!A:A,'Demographics (raw data)'!B:B)</f>
        <v>White</v>
      </c>
      <c r="J261" t="b">
        <f>_xlfn.XLOOKUP($A261,'Bonuses (raw data)'!$A:$A,'Bonuses (raw data)'!B:B)</f>
        <v>0</v>
      </c>
      <c r="K261" t="str">
        <f t="shared" si="20"/>
        <v>Not Eligible</v>
      </c>
      <c r="L261">
        <f>_xlfn.XLOOKUP($A261,'Bonuses (raw data)'!$A:$A,'Bonuses (raw data)'!C:C)</f>
        <v>0</v>
      </c>
      <c r="M261">
        <f t="shared" si="21"/>
        <v>56936.59</v>
      </c>
      <c r="N261" s="5">
        <f t="shared" si="22"/>
        <v>0</v>
      </c>
      <c r="O261">
        <f>G261/_xlfn.XLOOKUP(D261,'Market_Averages (raw data)'!A:A,'Market_Averages (raw data)'!B:B)</f>
        <v>1.0077529409599111</v>
      </c>
      <c r="P261" t="str">
        <f t="shared" si="23"/>
        <v>Market Aligned</v>
      </c>
      <c r="Q261" s="5">
        <f t="shared" si="24"/>
        <v>0.55100000000000005</v>
      </c>
    </row>
    <row r="262" spans="1:17" x14ac:dyDescent="0.2">
      <c r="A262">
        <v>1260</v>
      </c>
      <c r="B262" t="s">
        <v>270</v>
      </c>
      <c r="C262" t="s">
        <v>1572</v>
      </c>
      <c r="D262" t="s">
        <v>1584</v>
      </c>
      <c r="E262" t="s">
        <v>1603</v>
      </c>
      <c r="F262" t="str">
        <f>_xlfn.XLOOKUP(E262,'States (raw data)'!A:A,'States (raw data)'!B:B)</f>
        <v>Illinois</v>
      </c>
      <c r="G262">
        <v>52682.67</v>
      </c>
      <c r="H262" t="str">
        <f>VLOOKUP(A262,'Demographics (raw data)'!A261:C1821,3)</f>
        <v>Male</v>
      </c>
      <c r="I262" t="str">
        <f>_xlfn.XLOOKUP(A262,'Demographics (raw data)'!A:A,'Demographics (raw data)'!B:B)</f>
        <v>White</v>
      </c>
      <c r="J262" t="b">
        <f>_xlfn.XLOOKUP($A262,'Bonuses (raw data)'!$A:$A,'Bonuses (raw data)'!B:B)</f>
        <v>0</v>
      </c>
      <c r="K262" t="str">
        <f t="shared" si="20"/>
        <v>Not Eligible</v>
      </c>
      <c r="L262">
        <f>_xlfn.XLOOKUP($A262,'Bonuses (raw data)'!$A:$A,'Bonuses (raw data)'!C:C)</f>
        <v>0</v>
      </c>
      <c r="M262">
        <f t="shared" si="21"/>
        <v>52682.67</v>
      </c>
      <c r="N262" s="5">
        <f t="shared" si="22"/>
        <v>0</v>
      </c>
      <c r="O262">
        <f>G262/_xlfn.XLOOKUP(D262,'Market_Averages (raw data)'!A:A,'Market_Averages (raw data)'!B:B)</f>
        <v>0.93246040253061313</v>
      </c>
      <c r="P262" t="str">
        <f t="shared" si="23"/>
        <v>Market Aligned</v>
      </c>
      <c r="Q262" s="5">
        <f t="shared" si="24"/>
        <v>0.34100000000000003</v>
      </c>
    </row>
    <row r="263" spans="1:17" x14ac:dyDescent="0.2">
      <c r="A263">
        <v>1261</v>
      </c>
      <c r="B263" t="s">
        <v>271</v>
      </c>
      <c r="C263" t="s">
        <v>1572</v>
      </c>
      <c r="D263" t="s">
        <v>1584</v>
      </c>
      <c r="E263" t="s">
        <v>1597</v>
      </c>
      <c r="F263" t="str">
        <f>_xlfn.XLOOKUP(E263,'States (raw data)'!A:A,'States (raw data)'!B:B)</f>
        <v>New York</v>
      </c>
      <c r="G263">
        <v>54851.19</v>
      </c>
      <c r="H263" t="str">
        <f>VLOOKUP(A263,'Demographics (raw data)'!A262:C1822,3)</f>
        <v>Female</v>
      </c>
      <c r="I263" t="str">
        <f>_xlfn.XLOOKUP(A263,'Demographics (raw data)'!A:A,'Demographics (raw data)'!B:B)</f>
        <v>White</v>
      </c>
      <c r="J263" t="b">
        <f>_xlfn.XLOOKUP($A263,'Bonuses (raw data)'!$A:$A,'Bonuses (raw data)'!B:B)</f>
        <v>1</v>
      </c>
      <c r="K263" t="str">
        <f t="shared" si="20"/>
        <v>Eligible</v>
      </c>
      <c r="L263">
        <f>_xlfn.XLOOKUP($A263,'Bonuses (raw data)'!$A:$A,'Bonuses (raw data)'!C:C)</f>
        <v>16194.15</v>
      </c>
      <c r="M263">
        <f t="shared" si="21"/>
        <v>71045.34</v>
      </c>
      <c r="N263" s="5">
        <f t="shared" si="22"/>
        <v>0.29523789729994915</v>
      </c>
      <c r="O263">
        <f>G263/_xlfn.XLOOKUP(D263,'Market_Averages (raw data)'!A:A,'Market_Averages (raw data)'!B:B)</f>
        <v>0.97084226571438292</v>
      </c>
      <c r="P263" t="str">
        <f t="shared" si="23"/>
        <v>Market Aligned</v>
      </c>
      <c r="Q263" s="5">
        <f t="shared" si="24"/>
        <v>0.441</v>
      </c>
    </row>
    <row r="264" spans="1:17" x14ac:dyDescent="0.2">
      <c r="A264">
        <v>1262</v>
      </c>
      <c r="B264" t="s">
        <v>272</v>
      </c>
      <c r="C264" t="s">
        <v>1572</v>
      </c>
      <c r="D264" t="s">
        <v>1584</v>
      </c>
      <c r="E264" t="s">
        <v>1611</v>
      </c>
      <c r="F264" t="str">
        <f>_xlfn.XLOOKUP(E264,'States (raw data)'!A:A,'States (raw data)'!B:B)</f>
        <v>California</v>
      </c>
      <c r="G264">
        <v>46896.83</v>
      </c>
      <c r="H264" t="str">
        <f>VLOOKUP(A264,'Demographics (raw data)'!A263:C1823,3)</f>
        <v>Male</v>
      </c>
      <c r="I264" t="str">
        <f>_xlfn.XLOOKUP(A264,'Demographics (raw data)'!A:A,'Demographics (raw data)'!B:B)</f>
        <v>White</v>
      </c>
      <c r="J264" t="b">
        <f>_xlfn.XLOOKUP($A264,'Bonuses (raw data)'!$A:$A,'Bonuses (raw data)'!B:B)</f>
        <v>0</v>
      </c>
      <c r="K264" t="str">
        <f t="shared" si="20"/>
        <v>Not Eligible</v>
      </c>
      <c r="L264">
        <f>_xlfn.XLOOKUP($A264,'Bonuses (raw data)'!$A:$A,'Bonuses (raw data)'!C:C)</f>
        <v>0</v>
      </c>
      <c r="M264">
        <f t="shared" si="21"/>
        <v>46896.83</v>
      </c>
      <c r="N264" s="5">
        <f t="shared" si="22"/>
        <v>0</v>
      </c>
      <c r="O264">
        <f>G264/_xlfn.XLOOKUP(D264,'Market_Averages (raw data)'!A:A,'Market_Averages (raw data)'!B:B)</f>
        <v>0.83005354472751169</v>
      </c>
      <c r="P264" t="str">
        <f t="shared" si="23"/>
        <v>Below Market</v>
      </c>
      <c r="Q264" s="5">
        <f t="shared" si="24"/>
        <v>0.193</v>
      </c>
    </row>
    <row r="265" spans="1:17" x14ac:dyDescent="0.2">
      <c r="A265">
        <v>1263</v>
      </c>
      <c r="B265" t="s">
        <v>273</v>
      </c>
      <c r="C265" t="s">
        <v>1572</v>
      </c>
      <c r="D265" t="s">
        <v>1584</v>
      </c>
      <c r="E265" t="s">
        <v>1604</v>
      </c>
      <c r="F265" t="str">
        <f>_xlfn.XLOOKUP(E265,'States (raw data)'!A:A,'States (raw data)'!B:B)</f>
        <v>California</v>
      </c>
      <c r="G265">
        <v>52439.03</v>
      </c>
      <c r="H265" t="str">
        <f>VLOOKUP(A265,'Demographics (raw data)'!A264:C1824,3)</f>
        <v>Female</v>
      </c>
      <c r="I265" t="str">
        <f>_xlfn.XLOOKUP(A265,'Demographics (raw data)'!A:A,'Demographics (raw data)'!B:B)</f>
        <v>White</v>
      </c>
      <c r="J265" t="b">
        <f>_xlfn.XLOOKUP($A265,'Bonuses (raw data)'!$A:$A,'Bonuses (raw data)'!B:B)</f>
        <v>1</v>
      </c>
      <c r="K265" t="str">
        <f t="shared" si="20"/>
        <v>Eligible</v>
      </c>
      <c r="L265">
        <f>_xlfn.XLOOKUP($A265,'Bonuses (raw data)'!$A:$A,'Bonuses (raw data)'!C:C)</f>
        <v>15050.02</v>
      </c>
      <c r="M265">
        <f t="shared" si="21"/>
        <v>67489.05</v>
      </c>
      <c r="N265" s="5">
        <f t="shared" si="22"/>
        <v>0.28700035069298574</v>
      </c>
      <c r="O265">
        <f>G265/_xlfn.XLOOKUP(D265,'Market_Averages (raw data)'!A:A,'Market_Averages (raw data)'!B:B)</f>
        <v>0.92814808023425732</v>
      </c>
      <c r="P265" t="str">
        <f t="shared" si="23"/>
        <v>Market Aligned</v>
      </c>
      <c r="Q265" s="5">
        <f t="shared" si="24"/>
        <v>0.33300000000000002</v>
      </c>
    </row>
    <row r="266" spans="1:17" x14ac:dyDescent="0.2">
      <c r="A266">
        <v>1264</v>
      </c>
      <c r="B266" t="s">
        <v>274</v>
      </c>
      <c r="C266" t="s">
        <v>1572</v>
      </c>
      <c r="D266" t="s">
        <v>1584</v>
      </c>
      <c r="E266" t="s">
        <v>1603</v>
      </c>
      <c r="F266" t="str">
        <f>_xlfn.XLOOKUP(E266,'States (raw data)'!A:A,'States (raw data)'!B:B)</f>
        <v>Illinois</v>
      </c>
      <c r="G266">
        <v>54368.58</v>
      </c>
      <c r="H266" t="str">
        <f>VLOOKUP(A266,'Demographics (raw data)'!A265:C1825,3)</f>
        <v>Female</v>
      </c>
      <c r="I266" t="str">
        <f>_xlfn.XLOOKUP(A266,'Demographics (raw data)'!A:A,'Demographics (raw data)'!B:B)</f>
        <v>Asian</v>
      </c>
      <c r="J266" t="b">
        <f>_xlfn.XLOOKUP($A266,'Bonuses (raw data)'!$A:$A,'Bonuses (raw data)'!B:B)</f>
        <v>1</v>
      </c>
      <c r="K266" t="str">
        <f t="shared" si="20"/>
        <v>Eligible</v>
      </c>
      <c r="L266">
        <f>_xlfn.XLOOKUP($A266,'Bonuses (raw data)'!$A:$A,'Bonuses (raw data)'!C:C)</f>
        <v>9100.0499999999993</v>
      </c>
      <c r="M266">
        <f t="shared" si="21"/>
        <v>63468.630000000005</v>
      </c>
      <c r="N266" s="5">
        <f t="shared" si="22"/>
        <v>0.1673770034089542</v>
      </c>
      <c r="O266">
        <f>G266/_xlfn.XLOOKUP(D266,'Market_Averages (raw data)'!A:A,'Market_Averages (raw data)'!B:B)</f>
        <v>0.96230027809558338</v>
      </c>
      <c r="P266" t="str">
        <f t="shared" si="23"/>
        <v>Market Aligned</v>
      </c>
      <c r="Q266" s="5">
        <f t="shared" si="24"/>
        <v>0.41699999999999998</v>
      </c>
    </row>
    <row r="267" spans="1:17" x14ac:dyDescent="0.2">
      <c r="A267">
        <v>1265</v>
      </c>
      <c r="B267" t="s">
        <v>275</v>
      </c>
      <c r="C267" t="s">
        <v>1572</v>
      </c>
      <c r="D267" t="s">
        <v>1584</v>
      </c>
      <c r="E267" t="s">
        <v>1597</v>
      </c>
      <c r="F267" t="str">
        <f>_xlfn.XLOOKUP(E267,'States (raw data)'!A:A,'States (raw data)'!B:B)</f>
        <v>New York</v>
      </c>
      <c r="G267">
        <v>51880.54</v>
      </c>
      <c r="H267" t="str">
        <f>VLOOKUP(A267,'Demographics (raw data)'!A266:C1826,3)</f>
        <v>Female</v>
      </c>
      <c r="I267" t="str">
        <f>_xlfn.XLOOKUP(A267,'Demographics (raw data)'!A:A,'Demographics (raw data)'!B:B)</f>
        <v>White</v>
      </c>
      <c r="J267" t="b">
        <f>_xlfn.XLOOKUP($A267,'Bonuses (raw data)'!$A:$A,'Bonuses (raw data)'!B:B)</f>
        <v>1</v>
      </c>
      <c r="K267" t="str">
        <f t="shared" si="20"/>
        <v>Eligible</v>
      </c>
      <c r="L267">
        <f>_xlfn.XLOOKUP($A267,'Bonuses (raw data)'!$A:$A,'Bonuses (raw data)'!C:C)</f>
        <v>7340.38</v>
      </c>
      <c r="M267">
        <f t="shared" si="21"/>
        <v>59220.92</v>
      </c>
      <c r="N267" s="5">
        <f t="shared" si="22"/>
        <v>0.14148619116146438</v>
      </c>
      <c r="O267">
        <f>G267/_xlfn.XLOOKUP(D267,'Market_Averages (raw data)'!A:A,'Market_Averages (raw data)'!B:B)</f>
        <v>0.91826304953612981</v>
      </c>
      <c r="P267" t="str">
        <f t="shared" si="23"/>
        <v>Market Aligned</v>
      </c>
      <c r="Q267" s="5">
        <f t="shared" si="24"/>
        <v>0.311</v>
      </c>
    </row>
    <row r="268" spans="1:17" x14ac:dyDescent="0.2">
      <c r="A268">
        <v>1266</v>
      </c>
      <c r="B268" t="s">
        <v>276</v>
      </c>
      <c r="C268" t="s">
        <v>1572</v>
      </c>
      <c r="D268" t="s">
        <v>1584</v>
      </c>
      <c r="E268" t="s">
        <v>1607</v>
      </c>
      <c r="F268" t="str">
        <f>_xlfn.XLOOKUP(E268,'States (raw data)'!A:A,'States (raw data)'!B:B)</f>
        <v>Colorado</v>
      </c>
      <c r="G268">
        <v>59081.03</v>
      </c>
      <c r="H268" t="str">
        <f>VLOOKUP(A268,'Demographics (raw data)'!A267:C1827,3)</f>
        <v>Male</v>
      </c>
      <c r="I268" t="str">
        <f>_xlfn.XLOOKUP(A268,'Demographics (raw data)'!A:A,'Demographics (raw data)'!B:B)</f>
        <v>White</v>
      </c>
      <c r="J268" t="b">
        <f>_xlfn.XLOOKUP($A268,'Bonuses (raw data)'!$A:$A,'Bonuses (raw data)'!B:B)</f>
        <v>0</v>
      </c>
      <c r="K268" t="str">
        <f t="shared" si="20"/>
        <v>Not Eligible</v>
      </c>
      <c r="L268">
        <f>_xlfn.XLOOKUP($A268,'Bonuses (raw data)'!$A:$A,'Bonuses (raw data)'!C:C)</f>
        <v>0</v>
      </c>
      <c r="M268">
        <f t="shared" si="21"/>
        <v>59081.03</v>
      </c>
      <c r="N268" s="5">
        <f t="shared" si="22"/>
        <v>0</v>
      </c>
      <c r="O268">
        <f>G268/_xlfn.XLOOKUP(D268,'Market_Averages (raw data)'!A:A,'Market_Averages (raw data)'!B:B)</f>
        <v>1.0457085985908314</v>
      </c>
      <c r="P268" t="str">
        <f t="shared" si="23"/>
        <v>Market Aligned</v>
      </c>
      <c r="Q268" s="5">
        <f t="shared" si="24"/>
        <v>0.629</v>
      </c>
    </row>
    <row r="269" spans="1:17" x14ac:dyDescent="0.2">
      <c r="A269">
        <v>1267</v>
      </c>
      <c r="B269" t="s">
        <v>277</v>
      </c>
      <c r="C269" t="s">
        <v>1572</v>
      </c>
      <c r="D269" t="s">
        <v>1584</v>
      </c>
      <c r="E269" t="s">
        <v>1597</v>
      </c>
      <c r="F269" t="str">
        <f>_xlfn.XLOOKUP(E269,'States (raw data)'!A:A,'States (raw data)'!B:B)</f>
        <v>New York</v>
      </c>
      <c r="G269">
        <v>51424.65</v>
      </c>
      <c r="H269" t="str">
        <f>VLOOKUP(A269,'Demographics (raw data)'!A268:C1828,3)</f>
        <v>Male</v>
      </c>
      <c r="I269" t="str">
        <f>_xlfn.XLOOKUP(A269,'Demographics (raw data)'!A:A,'Demographics (raw data)'!B:B)</f>
        <v>White</v>
      </c>
      <c r="J269" t="b">
        <f>_xlfn.XLOOKUP($A269,'Bonuses (raw data)'!$A:$A,'Bonuses (raw data)'!B:B)</f>
        <v>0</v>
      </c>
      <c r="K269" t="str">
        <f t="shared" si="20"/>
        <v>Not Eligible</v>
      </c>
      <c r="L269">
        <f>_xlfn.XLOOKUP($A269,'Bonuses (raw data)'!$A:$A,'Bonuses (raw data)'!C:C)</f>
        <v>0</v>
      </c>
      <c r="M269">
        <f t="shared" si="21"/>
        <v>51424.65</v>
      </c>
      <c r="N269" s="5">
        <f t="shared" si="22"/>
        <v>0</v>
      </c>
      <c r="O269">
        <f>G269/_xlfn.XLOOKUP(D269,'Market_Averages (raw data)'!A:A,'Market_Averages (raw data)'!B:B)</f>
        <v>0.91019399432481118</v>
      </c>
      <c r="P269" t="str">
        <f t="shared" si="23"/>
        <v>Market Aligned</v>
      </c>
      <c r="Q269" s="5">
        <f t="shared" si="24"/>
        <v>0.29599999999999999</v>
      </c>
    </row>
    <row r="270" spans="1:17" x14ac:dyDescent="0.2">
      <c r="A270">
        <v>1268</v>
      </c>
      <c r="B270" t="s">
        <v>278</v>
      </c>
      <c r="C270" t="s">
        <v>1572</v>
      </c>
      <c r="D270" t="s">
        <v>1584</v>
      </c>
      <c r="E270" t="s">
        <v>1609</v>
      </c>
      <c r="F270" t="str">
        <f>_xlfn.XLOOKUP(E270,'States (raw data)'!A:A,'States (raw data)'!B:B)</f>
        <v>California</v>
      </c>
      <c r="G270">
        <v>53899.89</v>
      </c>
      <c r="H270" t="str">
        <f>VLOOKUP(A270,'Demographics (raw data)'!A269:C1829,3)</f>
        <v>Male</v>
      </c>
      <c r="I270" t="str">
        <f>_xlfn.XLOOKUP(A270,'Demographics (raw data)'!A:A,'Demographics (raw data)'!B:B)</f>
        <v>Hispanic or Latino</v>
      </c>
      <c r="J270" t="b">
        <f>_xlfn.XLOOKUP($A270,'Bonuses (raw data)'!$A:$A,'Bonuses (raw data)'!B:B)</f>
        <v>0</v>
      </c>
      <c r="K270" t="str">
        <f t="shared" si="20"/>
        <v>Not Eligible</v>
      </c>
      <c r="L270">
        <f>_xlfn.XLOOKUP($A270,'Bonuses (raw data)'!$A:$A,'Bonuses (raw data)'!C:C)</f>
        <v>0</v>
      </c>
      <c r="M270">
        <f t="shared" si="21"/>
        <v>53899.89</v>
      </c>
      <c r="N270" s="5">
        <f t="shared" si="22"/>
        <v>0</v>
      </c>
      <c r="O270">
        <f>G270/_xlfn.XLOOKUP(D270,'Market_Averages (raw data)'!A:A,'Market_Averages (raw data)'!B:B)</f>
        <v>0.95400466843756726</v>
      </c>
      <c r="P270" t="str">
        <f t="shared" si="23"/>
        <v>Market Aligned</v>
      </c>
      <c r="Q270" s="5">
        <f t="shared" si="24"/>
        <v>0.39700000000000002</v>
      </c>
    </row>
    <row r="271" spans="1:17" x14ac:dyDescent="0.2">
      <c r="A271">
        <v>1269</v>
      </c>
      <c r="B271" t="s">
        <v>279</v>
      </c>
      <c r="C271" t="s">
        <v>1572</v>
      </c>
      <c r="D271" t="s">
        <v>1584</v>
      </c>
      <c r="E271" t="s">
        <v>1614</v>
      </c>
      <c r="F271" t="str">
        <f>_xlfn.XLOOKUP(E271,'States (raw data)'!A:A,'States (raw data)'!B:B)</f>
        <v>Texas</v>
      </c>
      <c r="G271">
        <v>55326.85</v>
      </c>
      <c r="H271" t="str">
        <f>VLOOKUP(A271,'Demographics (raw data)'!A270:C1830,3)</f>
        <v>Male</v>
      </c>
      <c r="I271" t="str">
        <f>_xlfn.XLOOKUP(A271,'Demographics (raw data)'!A:A,'Demographics (raw data)'!B:B)</f>
        <v>White</v>
      </c>
      <c r="J271" t="b">
        <f>_xlfn.XLOOKUP($A271,'Bonuses (raw data)'!$A:$A,'Bonuses (raw data)'!B:B)</f>
        <v>0</v>
      </c>
      <c r="K271" t="str">
        <f t="shared" si="20"/>
        <v>Not Eligible</v>
      </c>
      <c r="L271">
        <f>_xlfn.XLOOKUP($A271,'Bonuses (raw data)'!$A:$A,'Bonuses (raw data)'!C:C)</f>
        <v>0</v>
      </c>
      <c r="M271">
        <f t="shared" si="21"/>
        <v>55326.85</v>
      </c>
      <c r="N271" s="5">
        <f t="shared" si="22"/>
        <v>0</v>
      </c>
      <c r="O271">
        <f>G271/_xlfn.XLOOKUP(D271,'Market_Averages (raw data)'!A:A,'Market_Averages (raw data)'!B:B)</f>
        <v>0.97926124134845205</v>
      </c>
      <c r="P271" t="str">
        <f t="shared" si="23"/>
        <v>Market Aligned</v>
      </c>
      <c r="Q271" s="5">
        <f t="shared" si="24"/>
        <v>0.47299999999999998</v>
      </c>
    </row>
    <row r="272" spans="1:17" x14ac:dyDescent="0.2">
      <c r="A272">
        <v>1270</v>
      </c>
      <c r="B272" t="s">
        <v>280</v>
      </c>
      <c r="C272" t="s">
        <v>1572</v>
      </c>
      <c r="D272" t="s">
        <v>1584</v>
      </c>
      <c r="E272" t="s">
        <v>1603</v>
      </c>
      <c r="F272" t="str">
        <f>_xlfn.XLOOKUP(E272,'States (raw data)'!A:A,'States (raw data)'!B:B)</f>
        <v>Illinois</v>
      </c>
      <c r="G272">
        <v>58603.18</v>
      </c>
      <c r="H272" t="str">
        <f>VLOOKUP(A272,'Demographics (raw data)'!A271:C1831,3)</f>
        <v>Male</v>
      </c>
      <c r="I272" t="str">
        <f>_xlfn.XLOOKUP(A272,'Demographics (raw data)'!A:A,'Demographics (raw data)'!B:B)</f>
        <v>White</v>
      </c>
      <c r="J272" t="b">
        <f>_xlfn.XLOOKUP($A272,'Bonuses (raw data)'!$A:$A,'Bonuses (raw data)'!B:B)</f>
        <v>0</v>
      </c>
      <c r="K272" t="str">
        <f t="shared" si="20"/>
        <v>Not Eligible</v>
      </c>
      <c r="L272">
        <f>_xlfn.XLOOKUP($A272,'Bonuses (raw data)'!$A:$A,'Bonuses (raw data)'!C:C)</f>
        <v>0</v>
      </c>
      <c r="M272">
        <f t="shared" si="21"/>
        <v>58603.18</v>
      </c>
      <c r="N272" s="5">
        <f t="shared" si="22"/>
        <v>0</v>
      </c>
      <c r="O272">
        <f>G272/_xlfn.XLOOKUP(D272,'Market_Averages (raw data)'!A:A,'Market_Averages (raw data)'!B:B)</f>
        <v>1.0372508609068976</v>
      </c>
      <c r="P272" t="str">
        <f t="shared" si="23"/>
        <v>Market Aligned</v>
      </c>
      <c r="Q272" s="5">
        <f t="shared" si="24"/>
        <v>0.61499999999999999</v>
      </c>
    </row>
    <row r="273" spans="1:17" x14ac:dyDescent="0.2">
      <c r="A273">
        <v>1271</v>
      </c>
      <c r="B273" t="s">
        <v>281</v>
      </c>
      <c r="C273" t="s">
        <v>1572</v>
      </c>
      <c r="D273" t="s">
        <v>1584</v>
      </c>
      <c r="E273" t="s">
        <v>1607</v>
      </c>
      <c r="F273" t="str">
        <f>_xlfn.XLOOKUP(E273,'States (raw data)'!A:A,'States (raw data)'!B:B)</f>
        <v>Colorado</v>
      </c>
      <c r="G273">
        <v>51410.34</v>
      </c>
      <c r="H273" t="str">
        <f>VLOOKUP(A273,'Demographics (raw data)'!A272:C1832,3)</f>
        <v>Female</v>
      </c>
      <c r="I273" t="str">
        <f>_xlfn.XLOOKUP(A273,'Demographics (raw data)'!A:A,'Demographics (raw data)'!B:B)</f>
        <v>Black or African American</v>
      </c>
      <c r="J273" t="b">
        <f>_xlfn.XLOOKUP($A273,'Bonuses (raw data)'!$A:$A,'Bonuses (raw data)'!B:B)</f>
        <v>1</v>
      </c>
      <c r="K273" t="str">
        <f t="shared" si="20"/>
        <v>Eligible</v>
      </c>
      <c r="L273">
        <f>_xlfn.XLOOKUP($A273,'Bonuses (raw data)'!$A:$A,'Bonuses (raw data)'!C:C)</f>
        <v>7012.91</v>
      </c>
      <c r="M273">
        <f t="shared" si="21"/>
        <v>58423.25</v>
      </c>
      <c r="N273" s="5">
        <f t="shared" si="22"/>
        <v>0.13641049640986619</v>
      </c>
      <c r="O273">
        <f>G273/_xlfn.XLOOKUP(D273,'Market_Averages (raw data)'!A:A,'Market_Averages (raw data)'!B:B)</f>
        <v>0.90994071353322981</v>
      </c>
      <c r="P273" t="str">
        <f t="shared" si="23"/>
        <v>Market Aligned</v>
      </c>
      <c r="Q273" s="5">
        <f t="shared" si="24"/>
        <v>0.29499999999999998</v>
      </c>
    </row>
    <row r="274" spans="1:17" x14ac:dyDescent="0.2">
      <c r="A274">
        <v>1272</v>
      </c>
      <c r="B274" t="s">
        <v>282</v>
      </c>
      <c r="C274" t="s">
        <v>1572</v>
      </c>
      <c r="D274" t="s">
        <v>1584</v>
      </c>
      <c r="E274" t="s">
        <v>1603</v>
      </c>
      <c r="F274" t="str">
        <f>_xlfn.XLOOKUP(E274,'States (raw data)'!A:A,'States (raw data)'!B:B)</f>
        <v>Illinois</v>
      </c>
      <c r="G274">
        <v>57907.91</v>
      </c>
      <c r="H274" t="str">
        <f>VLOOKUP(A274,'Demographics (raw data)'!A273:C1833,3)</f>
        <v>Female</v>
      </c>
      <c r="I274" t="str">
        <f>_xlfn.XLOOKUP(A274,'Demographics (raw data)'!A:A,'Demographics (raw data)'!B:B)</f>
        <v>White</v>
      </c>
      <c r="J274" t="b">
        <f>_xlfn.XLOOKUP($A274,'Bonuses (raw data)'!$A:$A,'Bonuses (raw data)'!B:B)</f>
        <v>0</v>
      </c>
      <c r="K274" t="str">
        <f t="shared" si="20"/>
        <v>Not Eligible</v>
      </c>
      <c r="L274">
        <f>_xlfn.XLOOKUP($A274,'Bonuses (raw data)'!$A:$A,'Bonuses (raw data)'!C:C)</f>
        <v>0</v>
      </c>
      <c r="M274">
        <f t="shared" si="21"/>
        <v>57907.91</v>
      </c>
      <c r="N274" s="5">
        <f t="shared" si="22"/>
        <v>0</v>
      </c>
      <c r="O274">
        <f>G274/_xlfn.XLOOKUP(D274,'Market_Averages (raw data)'!A:A,'Market_Averages (raw data)'!B:B)</f>
        <v>1.0249448835510144</v>
      </c>
      <c r="P274" t="str">
        <f t="shared" si="23"/>
        <v>Market Aligned</v>
      </c>
      <c r="Q274" s="5">
        <f t="shared" si="24"/>
        <v>0.59499999999999997</v>
      </c>
    </row>
    <row r="275" spans="1:17" x14ac:dyDescent="0.2">
      <c r="A275">
        <v>1273</v>
      </c>
      <c r="B275" t="s">
        <v>283</v>
      </c>
      <c r="C275" t="s">
        <v>1572</v>
      </c>
      <c r="D275" t="s">
        <v>1584</v>
      </c>
      <c r="E275" t="s">
        <v>1603</v>
      </c>
      <c r="F275" t="str">
        <f>_xlfn.XLOOKUP(E275,'States (raw data)'!A:A,'States (raw data)'!B:B)</f>
        <v>Illinois</v>
      </c>
      <c r="G275">
        <v>55025.58</v>
      </c>
      <c r="H275" t="str">
        <f>VLOOKUP(A275,'Demographics (raw data)'!A274:C1834,3)</f>
        <v>Male</v>
      </c>
      <c r="I275" t="str">
        <f>_xlfn.XLOOKUP(A275,'Demographics (raw data)'!A:A,'Demographics (raw data)'!B:B)</f>
        <v>White</v>
      </c>
      <c r="J275" t="b">
        <f>_xlfn.XLOOKUP($A275,'Bonuses (raw data)'!$A:$A,'Bonuses (raw data)'!B:B)</f>
        <v>0</v>
      </c>
      <c r="K275" t="str">
        <f t="shared" si="20"/>
        <v>Not Eligible</v>
      </c>
      <c r="L275">
        <f>_xlfn.XLOOKUP($A275,'Bonuses (raw data)'!$A:$A,'Bonuses (raw data)'!C:C)</f>
        <v>0</v>
      </c>
      <c r="M275">
        <f t="shared" si="21"/>
        <v>55025.58</v>
      </c>
      <c r="N275" s="5">
        <f t="shared" si="22"/>
        <v>0</v>
      </c>
      <c r="O275">
        <f>G275/_xlfn.XLOOKUP(D275,'Market_Averages (raw data)'!A:A,'Market_Averages (raw data)'!B:B)</f>
        <v>0.97392889305497354</v>
      </c>
      <c r="P275" t="str">
        <f t="shared" si="23"/>
        <v>Market Aligned</v>
      </c>
      <c r="Q275" s="5">
        <f t="shared" si="24"/>
        <v>0.45200000000000001</v>
      </c>
    </row>
    <row r="276" spans="1:17" x14ac:dyDescent="0.2">
      <c r="A276">
        <v>1274</v>
      </c>
      <c r="B276" t="s">
        <v>284</v>
      </c>
      <c r="C276" t="s">
        <v>1572</v>
      </c>
      <c r="D276" t="s">
        <v>1584</v>
      </c>
      <c r="E276" t="s">
        <v>1606</v>
      </c>
      <c r="F276" t="str">
        <f>_xlfn.XLOOKUP(E276,'States (raw data)'!A:A,'States (raw data)'!B:B)</f>
        <v>Washington</v>
      </c>
      <c r="G276">
        <v>52546.23</v>
      </c>
      <c r="H276" t="str">
        <f>VLOOKUP(A276,'Demographics (raw data)'!A275:C1835,3)</f>
        <v>Male</v>
      </c>
      <c r="I276" t="str">
        <f>_xlfn.XLOOKUP(A276,'Demographics (raw data)'!A:A,'Demographics (raw data)'!B:B)</f>
        <v>White</v>
      </c>
      <c r="J276" t="b">
        <f>_xlfn.XLOOKUP($A276,'Bonuses (raw data)'!$A:$A,'Bonuses (raw data)'!B:B)</f>
        <v>0</v>
      </c>
      <c r="K276" t="str">
        <f t="shared" si="20"/>
        <v>Not Eligible</v>
      </c>
      <c r="L276">
        <f>_xlfn.XLOOKUP($A276,'Bonuses (raw data)'!$A:$A,'Bonuses (raw data)'!C:C)</f>
        <v>0</v>
      </c>
      <c r="M276">
        <f t="shared" si="21"/>
        <v>52546.23</v>
      </c>
      <c r="N276" s="5">
        <f t="shared" si="22"/>
        <v>0</v>
      </c>
      <c r="O276">
        <f>G276/_xlfn.XLOOKUP(D276,'Market_Averages (raw data)'!A:A,'Market_Averages (raw data)'!B:B)</f>
        <v>0.93004547372534818</v>
      </c>
      <c r="P276" t="str">
        <f t="shared" si="23"/>
        <v>Market Aligned</v>
      </c>
      <c r="Q276" s="5">
        <f t="shared" si="24"/>
        <v>0.33600000000000002</v>
      </c>
    </row>
    <row r="277" spans="1:17" x14ac:dyDescent="0.2">
      <c r="A277">
        <v>1275</v>
      </c>
      <c r="B277" t="s">
        <v>285</v>
      </c>
      <c r="C277" t="s">
        <v>1572</v>
      </c>
      <c r="D277" t="s">
        <v>1584</v>
      </c>
      <c r="E277" t="s">
        <v>1603</v>
      </c>
      <c r="F277" t="str">
        <f>_xlfn.XLOOKUP(E277,'States (raw data)'!A:A,'States (raw data)'!B:B)</f>
        <v>Illinois</v>
      </c>
      <c r="G277">
        <v>56155.26</v>
      </c>
      <c r="H277" t="str">
        <f>VLOOKUP(A277,'Demographics (raw data)'!A276:C1836,3)</f>
        <v>Male</v>
      </c>
      <c r="I277" t="str">
        <f>_xlfn.XLOOKUP(A277,'Demographics (raw data)'!A:A,'Demographics (raw data)'!B:B)</f>
        <v>Hispanic or Latino</v>
      </c>
      <c r="J277" t="b">
        <f>_xlfn.XLOOKUP($A277,'Bonuses (raw data)'!$A:$A,'Bonuses (raw data)'!B:B)</f>
        <v>1</v>
      </c>
      <c r="K277" t="str">
        <f t="shared" si="20"/>
        <v>Eligible</v>
      </c>
      <c r="L277">
        <f>_xlfn.XLOOKUP($A277,'Bonuses (raw data)'!$A:$A,'Bonuses (raw data)'!C:C)</f>
        <v>15705.91</v>
      </c>
      <c r="M277">
        <f t="shared" si="21"/>
        <v>71861.17</v>
      </c>
      <c r="N277" s="5">
        <f t="shared" si="22"/>
        <v>0.27968724568277309</v>
      </c>
      <c r="O277">
        <f>G277/_xlfn.XLOOKUP(D277,'Market_Averages (raw data)'!A:A,'Market_Averages (raw data)'!B:B)</f>
        <v>0.99392373894131114</v>
      </c>
      <c r="P277" t="str">
        <f t="shared" si="23"/>
        <v>Market Aligned</v>
      </c>
      <c r="Q277" s="5">
        <f t="shared" si="24"/>
        <v>0.51</v>
      </c>
    </row>
    <row r="278" spans="1:17" x14ac:dyDescent="0.2">
      <c r="A278">
        <v>1276</v>
      </c>
      <c r="B278" t="s">
        <v>286</v>
      </c>
      <c r="C278" t="s">
        <v>1572</v>
      </c>
      <c r="D278" t="s">
        <v>1584</v>
      </c>
      <c r="E278" t="s">
        <v>1603</v>
      </c>
      <c r="F278" t="str">
        <f>_xlfn.XLOOKUP(E278,'States (raw data)'!A:A,'States (raw data)'!B:B)</f>
        <v>Illinois</v>
      </c>
      <c r="G278">
        <v>55497.65</v>
      </c>
      <c r="H278" t="str">
        <f>VLOOKUP(A278,'Demographics (raw data)'!A277:C1837,3)</f>
        <v>Male</v>
      </c>
      <c r="I278" t="str">
        <f>_xlfn.XLOOKUP(A278,'Demographics (raw data)'!A:A,'Demographics (raw data)'!B:B)</f>
        <v>White</v>
      </c>
      <c r="J278" t="b">
        <f>_xlfn.XLOOKUP($A278,'Bonuses (raw data)'!$A:$A,'Bonuses (raw data)'!B:B)</f>
        <v>0</v>
      </c>
      <c r="K278" t="str">
        <f t="shared" si="20"/>
        <v>Not Eligible</v>
      </c>
      <c r="L278">
        <f>_xlfn.XLOOKUP($A278,'Bonuses (raw data)'!$A:$A,'Bonuses (raw data)'!C:C)</f>
        <v>0</v>
      </c>
      <c r="M278">
        <f t="shared" si="21"/>
        <v>55497.65</v>
      </c>
      <c r="N278" s="5">
        <f t="shared" si="22"/>
        <v>0</v>
      </c>
      <c r="O278">
        <f>G278/_xlfn.XLOOKUP(D278,'Market_Averages (raw data)'!A:A,'Market_Averages (raw data)'!B:B)</f>
        <v>0.98228432724657055</v>
      </c>
      <c r="P278" t="str">
        <f t="shared" si="23"/>
        <v>Market Aligned</v>
      </c>
      <c r="Q278" s="5">
        <f t="shared" si="24"/>
        <v>0.47899999999999998</v>
      </c>
    </row>
    <row r="279" spans="1:17" x14ac:dyDescent="0.2">
      <c r="A279">
        <v>1277</v>
      </c>
      <c r="B279" t="s">
        <v>287</v>
      </c>
      <c r="C279" t="s">
        <v>1572</v>
      </c>
      <c r="D279" t="s">
        <v>1584</v>
      </c>
      <c r="E279" t="s">
        <v>1603</v>
      </c>
      <c r="F279" t="str">
        <f>_xlfn.XLOOKUP(E279,'States (raw data)'!A:A,'States (raw data)'!B:B)</f>
        <v>Illinois</v>
      </c>
      <c r="G279">
        <v>53499.46</v>
      </c>
      <c r="H279" t="str">
        <f>VLOOKUP(A279,'Demographics (raw data)'!A278:C1838,3)</f>
        <v>Female</v>
      </c>
      <c r="I279" t="str">
        <f>_xlfn.XLOOKUP(A279,'Demographics (raw data)'!A:A,'Demographics (raw data)'!B:B)</f>
        <v>Black or African American</v>
      </c>
      <c r="J279" t="b">
        <f>_xlfn.XLOOKUP($A279,'Bonuses (raw data)'!$A:$A,'Bonuses (raw data)'!B:B)</f>
        <v>1</v>
      </c>
      <c r="K279" t="str">
        <f t="shared" si="20"/>
        <v>Eligible</v>
      </c>
      <c r="L279">
        <f>_xlfn.XLOOKUP($A279,'Bonuses (raw data)'!$A:$A,'Bonuses (raw data)'!C:C)</f>
        <v>1989.38</v>
      </c>
      <c r="M279">
        <f t="shared" si="21"/>
        <v>55488.84</v>
      </c>
      <c r="N279" s="5">
        <f t="shared" si="22"/>
        <v>3.7185048222916642E-2</v>
      </c>
      <c r="O279">
        <f>G279/_xlfn.XLOOKUP(D279,'Market_Averages (raw data)'!A:A,'Market_Averages (raw data)'!B:B)</f>
        <v>0.94691723116482973</v>
      </c>
      <c r="P279" t="str">
        <f t="shared" si="23"/>
        <v>Market Aligned</v>
      </c>
      <c r="Q279" s="5">
        <f t="shared" si="24"/>
        <v>0.373</v>
      </c>
    </row>
    <row r="280" spans="1:17" x14ac:dyDescent="0.2">
      <c r="A280">
        <v>1278</v>
      </c>
      <c r="B280" t="s">
        <v>288</v>
      </c>
      <c r="C280" t="s">
        <v>1572</v>
      </c>
      <c r="D280" t="s">
        <v>1584</v>
      </c>
      <c r="E280" t="s">
        <v>1603</v>
      </c>
      <c r="F280" t="str">
        <f>_xlfn.XLOOKUP(E280,'States (raw data)'!A:A,'States (raw data)'!B:B)</f>
        <v>Illinois</v>
      </c>
      <c r="G280">
        <v>55174.51</v>
      </c>
      <c r="H280" t="str">
        <f>VLOOKUP(A280,'Demographics (raw data)'!A279:C1839,3)</f>
        <v>Male</v>
      </c>
      <c r="I280" t="str">
        <f>_xlfn.XLOOKUP(A280,'Demographics (raw data)'!A:A,'Demographics (raw data)'!B:B)</f>
        <v>Other</v>
      </c>
      <c r="J280" t="b">
        <f>_xlfn.XLOOKUP($A280,'Bonuses (raw data)'!$A:$A,'Bonuses (raw data)'!B:B)</f>
        <v>0</v>
      </c>
      <c r="K280" t="str">
        <f t="shared" si="20"/>
        <v>Not Eligible</v>
      </c>
      <c r="L280">
        <f>_xlfn.XLOOKUP($A280,'Bonuses (raw data)'!$A:$A,'Bonuses (raw data)'!C:C)</f>
        <v>0</v>
      </c>
      <c r="M280">
        <f t="shared" si="21"/>
        <v>55174.51</v>
      </c>
      <c r="N280" s="5">
        <f t="shared" si="22"/>
        <v>0</v>
      </c>
      <c r="O280">
        <f>G280/_xlfn.XLOOKUP(D280,'Market_Averages (raw data)'!A:A,'Market_Averages (raw data)'!B:B)</f>
        <v>0.97656488944143005</v>
      </c>
      <c r="P280" t="str">
        <f t="shared" si="23"/>
        <v>Market Aligned</v>
      </c>
      <c r="Q280" s="5">
        <f t="shared" si="24"/>
        <v>0.46300000000000002</v>
      </c>
    </row>
    <row r="281" spans="1:17" x14ac:dyDescent="0.2">
      <c r="A281">
        <v>1279</v>
      </c>
      <c r="B281" t="s">
        <v>289</v>
      </c>
      <c r="C281" t="s">
        <v>1572</v>
      </c>
      <c r="D281" t="s">
        <v>1584</v>
      </c>
      <c r="E281" t="s">
        <v>1599</v>
      </c>
      <c r="F281" t="str">
        <f>_xlfn.XLOOKUP(E281,'States (raw data)'!A:A,'States (raw data)'!B:B)</f>
        <v>California</v>
      </c>
      <c r="G281">
        <v>54036.72</v>
      </c>
      <c r="H281" t="str">
        <f>VLOOKUP(A281,'Demographics (raw data)'!A280:C1840,3)</f>
        <v>Male</v>
      </c>
      <c r="I281" t="str">
        <f>_xlfn.XLOOKUP(A281,'Demographics (raw data)'!A:A,'Demographics (raw data)'!B:B)</f>
        <v>White</v>
      </c>
      <c r="J281" t="b">
        <f>_xlfn.XLOOKUP($A281,'Bonuses (raw data)'!$A:$A,'Bonuses (raw data)'!B:B)</f>
        <v>0</v>
      </c>
      <c r="K281" t="str">
        <f t="shared" si="20"/>
        <v>Not Eligible</v>
      </c>
      <c r="L281">
        <f>_xlfn.XLOOKUP($A281,'Bonuses (raw data)'!$A:$A,'Bonuses (raw data)'!C:C)</f>
        <v>0</v>
      </c>
      <c r="M281">
        <f t="shared" si="21"/>
        <v>54036.72</v>
      </c>
      <c r="N281" s="5">
        <f t="shared" si="22"/>
        <v>0</v>
      </c>
      <c r="O281">
        <f>G281/_xlfn.XLOOKUP(D281,'Market_Averages (raw data)'!A:A,'Market_Averages (raw data)'!B:B)</f>
        <v>0.95642650007363028</v>
      </c>
      <c r="P281" t="str">
        <f t="shared" si="23"/>
        <v>Market Aligned</v>
      </c>
      <c r="Q281" s="5">
        <f t="shared" si="24"/>
        <v>0.40200000000000002</v>
      </c>
    </row>
    <row r="282" spans="1:17" x14ac:dyDescent="0.2">
      <c r="A282">
        <v>1280</v>
      </c>
      <c r="B282" t="s">
        <v>290</v>
      </c>
      <c r="C282" t="s">
        <v>1572</v>
      </c>
      <c r="D282" t="s">
        <v>1584</v>
      </c>
      <c r="E282" t="s">
        <v>1603</v>
      </c>
      <c r="F282" t="str">
        <f>_xlfn.XLOOKUP(E282,'States (raw data)'!A:A,'States (raw data)'!B:B)</f>
        <v>Illinois</v>
      </c>
      <c r="G282">
        <v>55283.79</v>
      </c>
      <c r="H282" t="str">
        <f>VLOOKUP(A282,'Demographics (raw data)'!A281:C1841,3)</f>
        <v>Male</v>
      </c>
      <c r="I282" t="str">
        <f>_xlfn.XLOOKUP(A282,'Demographics (raw data)'!A:A,'Demographics (raw data)'!B:B)</f>
        <v>White</v>
      </c>
      <c r="J282" t="b">
        <f>_xlfn.XLOOKUP($A282,'Bonuses (raw data)'!$A:$A,'Bonuses (raw data)'!B:B)</f>
        <v>1</v>
      </c>
      <c r="K282" t="str">
        <f t="shared" si="20"/>
        <v>Eligible</v>
      </c>
      <c r="L282">
        <f>_xlfn.XLOOKUP($A282,'Bonuses (raw data)'!$A:$A,'Bonuses (raw data)'!C:C)</f>
        <v>1243.6099999999999</v>
      </c>
      <c r="M282">
        <f t="shared" si="21"/>
        <v>56527.4</v>
      </c>
      <c r="N282" s="5">
        <f t="shared" si="22"/>
        <v>2.2495020692322287E-2</v>
      </c>
      <c r="O282">
        <f>G282/_xlfn.XLOOKUP(D282,'Market_Averages (raw data)'!A:A,'Market_Averages (raw data)'!B:B)</f>
        <v>0.97849909803010915</v>
      </c>
      <c r="P282" t="str">
        <f t="shared" si="23"/>
        <v>Market Aligned</v>
      </c>
      <c r="Q282" s="5">
        <f t="shared" si="24"/>
        <v>0.46899999999999997</v>
      </c>
    </row>
    <row r="283" spans="1:17" x14ac:dyDescent="0.2">
      <c r="A283">
        <v>1281</v>
      </c>
      <c r="B283" t="s">
        <v>291</v>
      </c>
      <c r="C283" t="s">
        <v>1572</v>
      </c>
      <c r="D283" t="s">
        <v>1584</v>
      </c>
      <c r="E283" t="s">
        <v>1603</v>
      </c>
      <c r="F283" t="str">
        <f>_xlfn.XLOOKUP(E283,'States (raw data)'!A:A,'States (raw data)'!B:B)</f>
        <v>Illinois</v>
      </c>
      <c r="G283">
        <v>56655.33</v>
      </c>
      <c r="H283" t="str">
        <f>VLOOKUP(A283,'Demographics (raw data)'!A282:C1842,3)</f>
        <v>Female</v>
      </c>
      <c r="I283" t="str">
        <f>_xlfn.XLOOKUP(A283,'Demographics (raw data)'!A:A,'Demographics (raw data)'!B:B)</f>
        <v>White</v>
      </c>
      <c r="J283" t="b">
        <f>_xlfn.XLOOKUP($A283,'Bonuses (raw data)'!$A:$A,'Bonuses (raw data)'!B:B)</f>
        <v>0</v>
      </c>
      <c r="K283" t="str">
        <f t="shared" si="20"/>
        <v>Not Eligible</v>
      </c>
      <c r="L283">
        <f>_xlfn.XLOOKUP($A283,'Bonuses (raw data)'!$A:$A,'Bonuses (raw data)'!C:C)</f>
        <v>0</v>
      </c>
      <c r="M283">
        <f t="shared" si="21"/>
        <v>56655.33</v>
      </c>
      <c r="N283" s="5">
        <f t="shared" si="22"/>
        <v>0</v>
      </c>
      <c r="O283">
        <f>G283/_xlfn.XLOOKUP(D283,'Market_Averages (raw data)'!A:A,'Market_Averages (raw data)'!B:B)</f>
        <v>1.0027747609850588</v>
      </c>
      <c r="P283" t="str">
        <f t="shared" si="23"/>
        <v>Market Aligned</v>
      </c>
      <c r="Q283" s="5">
        <f t="shared" si="24"/>
        <v>0.54</v>
      </c>
    </row>
    <row r="284" spans="1:17" x14ac:dyDescent="0.2">
      <c r="A284">
        <v>1282</v>
      </c>
      <c r="B284" t="s">
        <v>292</v>
      </c>
      <c r="C284" t="s">
        <v>1572</v>
      </c>
      <c r="D284" t="s">
        <v>1584</v>
      </c>
      <c r="E284" t="s">
        <v>1603</v>
      </c>
      <c r="F284" t="str">
        <f>_xlfn.XLOOKUP(E284,'States (raw data)'!A:A,'States (raw data)'!B:B)</f>
        <v>Illinois</v>
      </c>
      <c r="G284">
        <v>58965.04</v>
      </c>
      <c r="H284" t="str">
        <f>VLOOKUP(A284,'Demographics (raw data)'!A283:C1843,3)</f>
        <v>Female</v>
      </c>
      <c r="I284" t="str">
        <f>_xlfn.XLOOKUP(A284,'Demographics (raw data)'!A:A,'Demographics (raw data)'!B:B)</f>
        <v>White</v>
      </c>
      <c r="J284" t="b">
        <f>_xlfn.XLOOKUP($A284,'Bonuses (raw data)'!$A:$A,'Bonuses (raw data)'!B:B)</f>
        <v>1</v>
      </c>
      <c r="K284" t="str">
        <f t="shared" si="20"/>
        <v>Eligible</v>
      </c>
      <c r="L284">
        <f>_xlfn.XLOOKUP($A284,'Bonuses (raw data)'!$A:$A,'Bonuses (raw data)'!C:C)</f>
        <v>16115.34</v>
      </c>
      <c r="M284">
        <f t="shared" si="21"/>
        <v>75080.38</v>
      </c>
      <c r="N284" s="5">
        <f t="shared" si="22"/>
        <v>0.27330329971793454</v>
      </c>
      <c r="O284">
        <f>G284/_xlfn.XLOOKUP(D284,'Market_Averages (raw data)'!A:A,'Market_Averages (raw data)'!B:B)</f>
        <v>1.0436556259132976</v>
      </c>
      <c r="P284" t="str">
        <f t="shared" si="23"/>
        <v>Market Aligned</v>
      </c>
      <c r="Q284" s="5">
        <f t="shared" si="24"/>
        <v>0.626</v>
      </c>
    </row>
    <row r="285" spans="1:17" x14ac:dyDescent="0.2">
      <c r="A285">
        <v>1283</v>
      </c>
      <c r="B285" t="s">
        <v>293</v>
      </c>
      <c r="C285" t="s">
        <v>1572</v>
      </c>
      <c r="D285" t="s">
        <v>1584</v>
      </c>
      <c r="E285" t="s">
        <v>1603</v>
      </c>
      <c r="F285" t="str">
        <f>_xlfn.XLOOKUP(E285,'States (raw data)'!A:A,'States (raw data)'!B:B)</f>
        <v>Illinois</v>
      </c>
      <c r="G285">
        <v>51905.46</v>
      </c>
      <c r="H285" t="str">
        <f>VLOOKUP(A285,'Demographics (raw data)'!A284:C1844,3)</f>
        <v>Male</v>
      </c>
      <c r="I285" t="str">
        <f>_xlfn.XLOOKUP(A285,'Demographics (raw data)'!A:A,'Demographics (raw data)'!B:B)</f>
        <v>White</v>
      </c>
      <c r="J285" t="b">
        <f>_xlfn.XLOOKUP($A285,'Bonuses (raw data)'!$A:$A,'Bonuses (raw data)'!B:B)</f>
        <v>0</v>
      </c>
      <c r="K285" t="str">
        <f t="shared" si="20"/>
        <v>Not Eligible</v>
      </c>
      <c r="L285">
        <f>_xlfn.XLOOKUP($A285,'Bonuses (raw data)'!$A:$A,'Bonuses (raw data)'!C:C)</f>
        <v>0</v>
      </c>
      <c r="M285">
        <f t="shared" si="21"/>
        <v>51905.46</v>
      </c>
      <c r="N285" s="5">
        <f t="shared" si="22"/>
        <v>0</v>
      </c>
      <c r="O285">
        <f>G285/_xlfn.XLOOKUP(D285,'Market_Averages (raw data)'!A:A,'Market_Averages (raw data)'!B:B)</f>
        <v>0.91870412272454383</v>
      </c>
      <c r="P285" t="str">
        <f t="shared" si="23"/>
        <v>Market Aligned</v>
      </c>
      <c r="Q285" s="5">
        <f t="shared" si="24"/>
        <v>0.312</v>
      </c>
    </row>
    <row r="286" spans="1:17" x14ac:dyDescent="0.2">
      <c r="A286">
        <v>1284</v>
      </c>
      <c r="B286" t="s">
        <v>294</v>
      </c>
      <c r="C286" t="s">
        <v>1572</v>
      </c>
      <c r="D286" t="s">
        <v>1584</v>
      </c>
      <c r="E286" t="s">
        <v>1603</v>
      </c>
      <c r="F286" t="str">
        <f>_xlfn.XLOOKUP(E286,'States (raw data)'!A:A,'States (raw data)'!B:B)</f>
        <v>Illinois</v>
      </c>
      <c r="G286">
        <v>60332.58</v>
      </c>
      <c r="H286" t="str">
        <f>VLOOKUP(A286,'Demographics (raw data)'!A285:C1845,3)</f>
        <v>Female</v>
      </c>
      <c r="I286" t="str">
        <f>_xlfn.XLOOKUP(A286,'Demographics (raw data)'!A:A,'Demographics (raw data)'!B:B)</f>
        <v>Hispanic or Latino</v>
      </c>
      <c r="J286" t="b">
        <f>_xlfn.XLOOKUP($A286,'Bonuses (raw data)'!$A:$A,'Bonuses (raw data)'!B:B)</f>
        <v>0</v>
      </c>
      <c r="K286" t="str">
        <f t="shared" si="20"/>
        <v>Not Eligible</v>
      </c>
      <c r="L286">
        <f>_xlfn.XLOOKUP($A286,'Bonuses (raw data)'!$A:$A,'Bonuses (raw data)'!C:C)</f>
        <v>0</v>
      </c>
      <c r="M286">
        <f t="shared" si="21"/>
        <v>60332.58</v>
      </c>
      <c r="N286" s="5">
        <f t="shared" si="22"/>
        <v>0</v>
      </c>
      <c r="O286">
        <f>G286/_xlfn.XLOOKUP(D286,'Market_Averages (raw data)'!A:A,'Market_Averages (raw data)'!B:B)</f>
        <v>1.0678604906036544</v>
      </c>
      <c r="P286" t="str">
        <f t="shared" si="23"/>
        <v>Market Aligned</v>
      </c>
      <c r="Q286" s="5">
        <f t="shared" si="24"/>
        <v>0.65800000000000003</v>
      </c>
    </row>
    <row r="287" spans="1:17" x14ac:dyDescent="0.2">
      <c r="A287">
        <v>1285</v>
      </c>
      <c r="B287" t="s">
        <v>295</v>
      </c>
      <c r="C287" t="s">
        <v>1572</v>
      </c>
      <c r="D287" t="s">
        <v>1584</v>
      </c>
      <c r="E287" t="s">
        <v>1603</v>
      </c>
      <c r="F287" t="str">
        <f>_xlfn.XLOOKUP(E287,'States (raw data)'!A:A,'States (raw data)'!B:B)</f>
        <v>Illinois</v>
      </c>
      <c r="G287">
        <v>50119.78</v>
      </c>
      <c r="H287" t="str">
        <f>VLOOKUP(A287,'Demographics (raw data)'!A286:C1846,3)</f>
        <v>Female</v>
      </c>
      <c r="I287" t="str">
        <f>_xlfn.XLOOKUP(A287,'Demographics (raw data)'!A:A,'Demographics (raw data)'!B:B)</f>
        <v>Black or African American</v>
      </c>
      <c r="J287" t="b">
        <f>_xlfn.XLOOKUP($A287,'Bonuses (raw data)'!$A:$A,'Bonuses (raw data)'!B:B)</f>
        <v>1</v>
      </c>
      <c r="K287" t="str">
        <f t="shared" si="20"/>
        <v>Eligible</v>
      </c>
      <c r="L287">
        <f>_xlfn.XLOOKUP($A287,'Bonuses (raw data)'!$A:$A,'Bonuses (raw data)'!C:C)</f>
        <v>10065.780000000001</v>
      </c>
      <c r="M287">
        <f t="shared" si="21"/>
        <v>60185.56</v>
      </c>
      <c r="N287" s="5">
        <f t="shared" si="22"/>
        <v>0.20083448091751402</v>
      </c>
      <c r="O287">
        <f>G287/_xlfn.XLOOKUP(D287,'Market_Averages (raw data)'!A:A,'Market_Averages (raw data)'!B:B)</f>
        <v>0.88709836144496423</v>
      </c>
      <c r="P287" t="str">
        <f t="shared" si="23"/>
        <v>Below Market</v>
      </c>
      <c r="Q287" s="5">
        <f t="shared" si="24"/>
        <v>0.26400000000000001</v>
      </c>
    </row>
    <row r="288" spans="1:17" x14ac:dyDescent="0.2">
      <c r="A288">
        <v>1286</v>
      </c>
      <c r="B288" t="s">
        <v>296</v>
      </c>
      <c r="C288" t="s">
        <v>1572</v>
      </c>
      <c r="D288" t="s">
        <v>1584</v>
      </c>
      <c r="E288" t="s">
        <v>1603</v>
      </c>
      <c r="F288" t="str">
        <f>_xlfn.XLOOKUP(E288,'States (raw data)'!A:A,'States (raw data)'!B:B)</f>
        <v>Illinois</v>
      </c>
      <c r="G288">
        <v>54620.54</v>
      </c>
      <c r="H288" t="str">
        <f>VLOOKUP(A288,'Demographics (raw data)'!A287:C1847,3)</f>
        <v>Female</v>
      </c>
      <c r="I288" t="str">
        <f>_xlfn.XLOOKUP(A288,'Demographics (raw data)'!A:A,'Demographics (raw data)'!B:B)</f>
        <v>Black or African American</v>
      </c>
      <c r="J288" t="b">
        <f>_xlfn.XLOOKUP($A288,'Bonuses (raw data)'!$A:$A,'Bonuses (raw data)'!B:B)</f>
        <v>1</v>
      </c>
      <c r="K288" t="str">
        <f t="shared" si="20"/>
        <v>Eligible</v>
      </c>
      <c r="L288">
        <f>_xlfn.XLOOKUP($A288,'Bonuses (raw data)'!$A:$A,'Bonuses (raw data)'!C:C)</f>
        <v>3486.74</v>
      </c>
      <c r="M288">
        <f t="shared" si="21"/>
        <v>58107.28</v>
      </c>
      <c r="N288" s="5">
        <f t="shared" si="22"/>
        <v>6.3835692580117287E-2</v>
      </c>
      <c r="O288">
        <f>G288/_xlfn.XLOOKUP(D288,'Market_Averages (raw data)'!A:A,'Market_Averages (raw data)'!B:B)</f>
        <v>0.96675986078229259</v>
      </c>
      <c r="P288" t="str">
        <f t="shared" si="23"/>
        <v>Market Aligned</v>
      </c>
      <c r="Q288" s="5">
        <f t="shared" si="24"/>
        <v>0.42899999999999999</v>
      </c>
    </row>
    <row r="289" spans="1:17" x14ac:dyDescent="0.2">
      <c r="A289">
        <v>1287</v>
      </c>
      <c r="B289" t="s">
        <v>297</v>
      </c>
      <c r="C289" t="s">
        <v>1572</v>
      </c>
      <c r="D289" t="s">
        <v>1584</v>
      </c>
      <c r="E289" t="s">
        <v>1614</v>
      </c>
      <c r="F289" t="str">
        <f>_xlfn.XLOOKUP(E289,'States (raw data)'!A:A,'States (raw data)'!B:B)</f>
        <v>Texas</v>
      </c>
      <c r="G289">
        <v>56470.79</v>
      </c>
      <c r="H289" t="str">
        <f>VLOOKUP(A289,'Demographics (raw data)'!A288:C1848,3)</f>
        <v>Male</v>
      </c>
      <c r="I289" t="str">
        <f>_xlfn.XLOOKUP(A289,'Demographics (raw data)'!A:A,'Demographics (raw data)'!B:B)</f>
        <v>White</v>
      </c>
      <c r="J289" t="b">
        <f>_xlfn.XLOOKUP($A289,'Bonuses (raw data)'!$A:$A,'Bonuses (raw data)'!B:B)</f>
        <v>0</v>
      </c>
      <c r="K289" t="str">
        <f t="shared" si="20"/>
        <v>Not Eligible</v>
      </c>
      <c r="L289">
        <f>_xlfn.XLOOKUP($A289,'Bonuses (raw data)'!$A:$A,'Bonuses (raw data)'!C:C)</f>
        <v>0</v>
      </c>
      <c r="M289">
        <f t="shared" si="21"/>
        <v>56470.79</v>
      </c>
      <c r="N289" s="5">
        <f t="shared" si="22"/>
        <v>0</v>
      </c>
      <c r="O289">
        <f>G289/_xlfn.XLOOKUP(D289,'Market_Averages (raw data)'!A:A,'Market_Averages (raw data)'!B:B)</f>
        <v>0.99950848304806361</v>
      </c>
      <c r="P289" t="str">
        <f t="shared" si="23"/>
        <v>Market Aligned</v>
      </c>
      <c r="Q289" s="5">
        <f t="shared" si="24"/>
        <v>0.52500000000000002</v>
      </c>
    </row>
    <row r="290" spans="1:17" x14ac:dyDescent="0.2">
      <c r="A290">
        <v>1288</v>
      </c>
      <c r="B290" t="s">
        <v>298</v>
      </c>
      <c r="C290" t="s">
        <v>1572</v>
      </c>
      <c r="D290" t="s">
        <v>1584</v>
      </c>
      <c r="E290" t="s">
        <v>1603</v>
      </c>
      <c r="F290" t="str">
        <f>_xlfn.XLOOKUP(E290,'States (raw data)'!A:A,'States (raw data)'!B:B)</f>
        <v>Illinois</v>
      </c>
      <c r="G290">
        <v>55702.48</v>
      </c>
      <c r="H290" t="str">
        <f>VLOOKUP(A290,'Demographics (raw data)'!A289:C1849,3)</f>
        <v>Female</v>
      </c>
      <c r="I290" t="str">
        <f>_xlfn.XLOOKUP(A290,'Demographics (raw data)'!A:A,'Demographics (raw data)'!B:B)</f>
        <v>Asian</v>
      </c>
      <c r="J290" t="b">
        <f>_xlfn.XLOOKUP($A290,'Bonuses (raw data)'!$A:$A,'Bonuses (raw data)'!B:B)</f>
        <v>1</v>
      </c>
      <c r="K290" t="str">
        <f t="shared" si="20"/>
        <v>Eligible</v>
      </c>
      <c r="L290">
        <f>_xlfn.XLOOKUP($A290,'Bonuses (raw data)'!$A:$A,'Bonuses (raw data)'!C:C)</f>
        <v>5475.75</v>
      </c>
      <c r="M290">
        <f t="shared" si="21"/>
        <v>61178.23</v>
      </c>
      <c r="N290" s="5">
        <f t="shared" si="22"/>
        <v>9.8303522572065011E-2</v>
      </c>
      <c r="O290">
        <f>G290/_xlfn.XLOOKUP(D290,'Market_Averages (raw data)'!A:A,'Market_Averages (raw data)'!B:B)</f>
        <v>0.98590972938071353</v>
      </c>
      <c r="P290" t="str">
        <f t="shared" si="23"/>
        <v>Market Aligned</v>
      </c>
      <c r="Q290" s="5">
        <f t="shared" si="24"/>
        <v>0.48899999999999999</v>
      </c>
    </row>
    <row r="291" spans="1:17" x14ac:dyDescent="0.2">
      <c r="A291">
        <v>1289</v>
      </c>
      <c r="B291" t="s">
        <v>299</v>
      </c>
      <c r="C291" t="s">
        <v>1572</v>
      </c>
      <c r="D291" t="s">
        <v>1584</v>
      </c>
      <c r="E291" t="s">
        <v>1603</v>
      </c>
      <c r="F291" t="str">
        <f>_xlfn.XLOOKUP(E291,'States (raw data)'!A:A,'States (raw data)'!B:B)</f>
        <v>Illinois</v>
      </c>
      <c r="G291">
        <v>53443.25</v>
      </c>
      <c r="H291" t="str">
        <f>VLOOKUP(A291,'Demographics (raw data)'!A290:C1850,3)</f>
        <v>Female</v>
      </c>
      <c r="I291" t="str">
        <f>_xlfn.XLOOKUP(A291,'Demographics (raw data)'!A:A,'Demographics (raw data)'!B:B)</f>
        <v>Other</v>
      </c>
      <c r="J291" t="b">
        <f>_xlfn.XLOOKUP($A291,'Bonuses (raw data)'!$A:$A,'Bonuses (raw data)'!B:B)</f>
        <v>1</v>
      </c>
      <c r="K291" t="str">
        <f t="shared" si="20"/>
        <v>Eligible</v>
      </c>
      <c r="L291">
        <f>_xlfn.XLOOKUP($A291,'Bonuses (raw data)'!$A:$A,'Bonuses (raw data)'!C:C)</f>
        <v>18717.580000000002</v>
      </c>
      <c r="M291">
        <f t="shared" si="21"/>
        <v>72160.83</v>
      </c>
      <c r="N291" s="5">
        <f t="shared" si="22"/>
        <v>0.3502328170536036</v>
      </c>
      <c r="O291">
        <f>G291/_xlfn.XLOOKUP(D291,'Market_Averages (raw data)'!A:A,'Market_Averages (raw data)'!B:B)</f>
        <v>0.94592233855163743</v>
      </c>
      <c r="P291" t="str">
        <f t="shared" si="23"/>
        <v>Market Aligned</v>
      </c>
      <c r="Q291" s="5">
        <f t="shared" si="24"/>
        <v>0.37</v>
      </c>
    </row>
    <row r="292" spans="1:17" x14ac:dyDescent="0.2">
      <c r="A292">
        <v>1290</v>
      </c>
      <c r="B292" t="s">
        <v>300</v>
      </c>
      <c r="C292" t="s">
        <v>1572</v>
      </c>
      <c r="D292" t="s">
        <v>1584</v>
      </c>
      <c r="E292" t="s">
        <v>1607</v>
      </c>
      <c r="F292" t="str">
        <f>_xlfn.XLOOKUP(E292,'States (raw data)'!A:A,'States (raw data)'!B:B)</f>
        <v>Colorado</v>
      </c>
      <c r="G292">
        <v>54479.69</v>
      </c>
      <c r="H292" t="str">
        <f>VLOOKUP(A292,'Demographics (raw data)'!A291:C1851,3)</f>
        <v>Female</v>
      </c>
      <c r="I292" t="str">
        <f>_xlfn.XLOOKUP(A292,'Demographics (raw data)'!A:A,'Demographics (raw data)'!B:B)</f>
        <v>Asian</v>
      </c>
      <c r="J292" t="b">
        <f>_xlfn.XLOOKUP($A292,'Bonuses (raw data)'!$A:$A,'Bonuses (raw data)'!B:B)</f>
        <v>1</v>
      </c>
      <c r="K292" t="str">
        <f t="shared" si="20"/>
        <v>Eligible</v>
      </c>
      <c r="L292">
        <f>_xlfn.XLOOKUP($A292,'Bonuses (raw data)'!$A:$A,'Bonuses (raw data)'!C:C)</f>
        <v>17330.560000000001</v>
      </c>
      <c r="M292">
        <f t="shared" si="21"/>
        <v>71810.25</v>
      </c>
      <c r="N292" s="5">
        <f t="shared" si="22"/>
        <v>0.31811047382978869</v>
      </c>
      <c r="O292">
        <f>G292/_xlfn.XLOOKUP(D292,'Market_Averages (raw data)'!A:A,'Market_Averages (raw data)'!B:B)</f>
        <v>0.96426687689031376</v>
      </c>
      <c r="P292" t="str">
        <f t="shared" si="23"/>
        <v>Market Aligned</v>
      </c>
      <c r="Q292" s="5">
        <f t="shared" si="24"/>
        <v>0.42399999999999999</v>
      </c>
    </row>
    <row r="293" spans="1:17" x14ac:dyDescent="0.2">
      <c r="A293">
        <v>1291</v>
      </c>
      <c r="B293" t="s">
        <v>301</v>
      </c>
      <c r="C293" t="s">
        <v>1572</v>
      </c>
      <c r="D293" t="s">
        <v>1584</v>
      </c>
      <c r="E293" t="s">
        <v>1599</v>
      </c>
      <c r="F293" t="str">
        <f>_xlfn.XLOOKUP(E293,'States (raw data)'!A:A,'States (raw data)'!B:B)</f>
        <v>California</v>
      </c>
      <c r="G293">
        <v>53767.5</v>
      </c>
      <c r="H293" t="str">
        <f>VLOOKUP(A293,'Demographics (raw data)'!A292:C1852,3)</f>
        <v>Female</v>
      </c>
      <c r="I293" t="str">
        <f>_xlfn.XLOOKUP(A293,'Demographics (raw data)'!A:A,'Demographics (raw data)'!B:B)</f>
        <v>White</v>
      </c>
      <c r="J293" t="b">
        <f>_xlfn.XLOOKUP($A293,'Bonuses (raw data)'!$A:$A,'Bonuses (raw data)'!B:B)</f>
        <v>0</v>
      </c>
      <c r="K293" t="str">
        <f t="shared" si="20"/>
        <v>Not Eligible</v>
      </c>
      <c r="L293">
        <f>_xlfn.XLOOKUP($A293,'Bonuses (raw data)'!$A:$A,'Bonuses (raw data)'!C:C)</f>
        <v>0</v>
      </c>
      <c r="M293">
        <f t="shared" si="21"/>
        <v>53767.5</v>
      </c>
      <c r="N293" s="5">
        <f t="shared" si="22"/>
        <v>0</v>
      </c>
      <c r="O293">
        <f>G293/_xlfn.XLOOKUP(D293,'Market_Averages (raw data)'!A:A,'Market_Averages (raw data)'!B:B)</f>
        <v>0.9516614228752025</v>
      </c>
      <c r="P293" t="str">
        <f t="shared" si="23"/>
        <v>Market Aligned</v>
      </c>
      <c r="Q293" s="5">
        <f t="shared" si="24"/>
        <v>0.38800000000000001</v>
      </c>
    </row>
    <row r="294" spans="1:17" x14ac:dyDescent="0.2">
      <c r="A294">
        <v>1292</v>
      </c>
      <c r="B294" t="s">
        <v>302</v>
      </c>
      <c r="C294" t="s">
        <v>1572</v>
      </c>
      <c r="D294" t="s">
        <v>1584</v>
      </c>
      <c r="E294" t="s">
        <v>1606</v>
      </c>
      <c r="F294" t="str">
        <f>_xlfn.XLOOKUP(E294,'States (raw data)'!A:A,'States (raw data)'!B:B)</f>
        <v>Washington</v>
      </c>
      <c r="G294">
        <v>53526.59</v>
      </c>
      <c r="H294" t="str">
        <f>VLOOKUP(A294,'Demographics (raw data)'!A293:C1853,3)</f>
        <v>Female</v>
      </c>
      <c r="I294" t="str">
        <f>_xlfn.XLOOKUP(A294,'Demographics (raw data)'!A:A,'Demographics (raw data)'!B:B)</f>
        <v>Black or African American</v>
      </c>
      <c r="J294" t="b">
        <f>_xlfn.XLOOKUP($A294,'Bonuses (raw data)'!$A:$A,'Bonuses (raw data)'!B:B)</f>
        <v>0</v>
      </c>
      <c r="K294" t="str">
        <f t="shared" si="20"/>
        <v>Not Eligible</v>
      </c>
      <c r="L294">
        <f>_xlfn.XLOOKUP($A294,'Bonuses (raw data)'!$A:$A,'Bonuses (raw data)'!C:C)</f>
        <v>0</v>
      </c>
      <c r="M294">
        <f t="shared" si="21"/>
        <v>53526.59</v>
      </c>
      <c r="N294" s="5">
        <f t="shared" si="22"/>
        <v>0</v>
      </c>
      <c r="O294">
        <f>G294/_xlfn.XLOOKUP(D294,'Market_Averages (raw data)'!A:A,'Market_Averages (raw data)'!B:B)</f>
        <v>0.94739742039443131</v>
      </c>
      <c r="P294" t="str">
        <f t="shared" si="23"/>
        <v>Market Aligned</v>
      </c>
      <c r="Q294" s="5">
        <f t="shared" si="24"/>
        <v>0.377</v>
      </c>
    </row>
    <row r="295" spans="1:17" x14ac:dyDescent="0.2">
      <c r="A295">
        <v>1293</v>
      </c>
      <c r="B295" t="s">
        <v>303</v>
      </c>
      <c r="C295" t="s">
        <v>1572</v>
      </c>
      <c r="D295" t="s">
        <v>1584</v>
      </c>
      <c r="E295" t="s">
        <v>1603</v>
      </c>
      <c r="F295" t="str">
        <f>_xlfn.XLOOKUP(E295,'States (raw data)'!A:A,'States (raw data)'!B:B)</f>
        <v>Illinois</v>
      </c>
      <c r="G295">
        <v>57124.01</v>
      </c>
      <c r="H295" t="str">
        <f>VLOOKUP(A295,'Demographics (raw data)'!A294:C1854,3)</f>
        <v>Male</v>
      </c>
      <c r="I295" t="str">
        <f>_xlfn.XLOOKUP(A295,'Demographics (raw data)'!A:A,'Demographics (raw data)'!B:B)</f>
        <v>White</v>
      </c>
      <c r="J295" t="b">
        <f>_xlfn.XLOOKUP($A295,'Bonuses (raw data)'!$A:$A,'Bonuses (raw data)'!B:B)</f>
        <v>1</v>
      </c>
      <c r="K295" t="str">
        <f t="shared" si="20"/>
        <v>Eligible</v>
      </c>
      <c r="L295">
        <f>_xlfn.XLOOKUP($A295,'Bonuses (raw data)'!$A:$A,'Bonuses (raw data)'!C:C)</f>
        <v>14485.92</v>
      </c>
      <c r="M295">
        <f t="shared" si="21"/>
        <v>71609.930000000008</v>
      </c>
      <c r="N295" s="5">
        <f t="shared" si="22"/>
        <v>0.25358723941123879</v>
      </c>
      <c r="O295">
        <f>G295/_xlfn.XLOOKUP(D295,'Market_Averages (raw data)'!A:A,'Market_Averages (raw data)'!B:B)</f>
        <v>1.0110701936474134</v>
      </c>
      <c r="P295" t="str">
        <f t="shared" si="23"/>
        <v>Market Aligned</v>
      </c>
      <c r="Q295" s="5">
        <f t="shared" si="24"/>
        <v>0.56000000000000005</v>
      </c>
    </row>
    <row r="296" spans="1:17" x14ac:dyDescent="0.2">
      <c r="A296">
        <v>1294</v>
      </c>
      <c r="B296" t="s">
        <v>304</v>
      </c>
      <c r="C296" t="s">
        <v>1572</v>
      </c>
      <c r="D296" t="s">
        <v>1584</v>
      </c>
      <c r="E296" t="s">
        <v>1611</v>
      </c>
      <c r="F296" t="str">
        <f>_xlfn.XLOOKUP(E296,'States (raw data)'!A:A,'States (raw data)'!B:B)</f>
        <v>California</v>
      </c>
      <c r="G296">
        <v>55892.54</v>
      </c>
      <c r="H296" t="str">
        <f>VLOOKUP(A296,'Demographics (raw data)'!A295:C1855,3)</f>
        <v>Female</v>
      </c>
      <c r="I296" t="str">
        <f>_xlfn.XLOOKUP(A296,'Demographics (raw data)'!A:A,'Demographics (raw data)'!B:B)</f>
        <v>White</v>
      </c>
      <c r="J296" t="b">
        <f>_xlfn.XLOOKUP($A296,'Bonuses (raw data)'!$A:$A,'Bonuses (raw data)'!B:B)</f>
        <v>1</v>
      </c>
      <c r="K296" t="str">
        <f t="shared" si="20"/>
        <v>Eligible</v>
      </c>
      <c r="L296">
        <f>_xlfn.XLOOKUP($A296,'Bonuses (raw data)'!$A:$A,'Bonuses (raw data)'!C:C)</f>
        <v>10162.280000000001</v>
      </c>
      <c r="M296">
        <f t="shared" si="21"/>
        <v>66054.820000000007</v>
      </c>
      <c r="N296" s="5">
        <f t="shared" si="22"/>
        <v>0.18181818181818182</v>
      </c>
      <c r="O296">
        <f>G296/_xlfn.XLOOKUP(D296,'Market_Averages (raw data)'!A:A,'Market_Averages (raw data)'!B:B)</f>
        <v>0.98927370892284694</v>
      </c>
      <c r="P296" t="str">
        <f t="shared" si="23"/>
        <v>Market Aligned</v>
      </c>
      <c r="Q296" s="5">
        <f t="shared" si="24"/>
        <v>0.499</v>
      </c>
    </row>
    <row r="297" spans="1:17" x14ac:dyDescent="0.2">
      <c r="A297">
        <v>1295</v>
      </c>
      <c r="B297" t="s">
        <v>305</v>
      </c>
      <c r="C297" t="s">
        <v>1572</v>
      </c>
      <c r="D297" t="s">
        <v>1584</v>
      </c>
      <c r="E297" t="s">
        <v>1603</v>
      </c>
      <c r="F297" t="str">
        <f>_xlfn.XLOOKUP(E297,'States (raw data)'!A:A,'States (raw data)'!B:B)</f>
        <v>Illinois</v>
      </c>
      <c r="G297">
        <v>53267.73</v>
      </c>
      <c r="H297" t="str">
        <f>VLOOKUP(A297,'Demographics (raw data)'!A296:C1856,3)</f>
        <v>Female</v>
      </c>
      <c r="I297" t="str">
        <f>_xlfn.XLOOKUP(A297,'Demographics (raw data)'!A:A,'Demographics (raw data)'!B:B)</f>
        <v>White</v>
      </c>
      <c r="J297" t="b">
        <f>_xlfn.XLOOKUP($A297,'Bonuses (raw data)'!$A:$A,'Bonuses (raw data)'!B:B)</f>
        <v>1</v>
      </c>
      <c r="K297" t="str">
        <f t="shared" si="20"/>
        <v>Eligible</v>
      </c>
      <c r="L297">
        <f>_xlfn.XLOOKUP($A297,'Bonuses (raw data)'!$A:$A,'Bonuses (raw data)'!C:C)</f>
        <v>10886.15</v>
      </c>
      <c r="M297">
        <f t="shared" si="21"/>
        <v>64153.880000000005</v>
      </c>
      <c r="N297" s="5">
        <f t="shared" si="22"/>
        <v>0.20436669630937904</v>
      </c>
      <c r="O297">
        <f>G297/_xlfn.XLOOKUP(D297,'Market_Averages (raw data)'!A:A,'Market_Averages (raw data)'!B:B)</f>
        <v>0.94281571070129944</v>
      </c>
      <c r="P297" t="str">
        <f t="shared" si="23"/>
        <v>Market Aligned</v>
      </c>
      <c r="Q297" s="5">
        <f t="shared" si="24"/>
        <v>0.36399999999999999</v>
      </c>
    </row>
    <row r="298" spans="1:17" x14ac:dyDescent="0.2">
      <c r="A298">
        <v>1296</v>
      </c>
      <c r="B298" t="s">
        <v>306</v>
      </c>
      <c r="C298" t="s">
        <v>1572</v>
      </c>
      <c r="D298" t="s">
        <v>1584</v>
      </c>
      <c r="E298" t="s">
        <v>1603</v>
      </c>
      <c r="F298" t="str">
        <f>_xlfn.XLOOKUP(E298,'States (raw data)'!A:A,'States (raw data)'!B:B)</f>
        <v>Illinois</v>
      </c>
      <c r="G298">
        <v>57249</v>
      </c>
      <c r="H298" t="str">
        <f>VLOOKUP(A298,'Demographics (raw data)'!A297:C1857,3)</f>
        <v>Female</v>
      </c>
      <c r="I298" t="str">
        <f>_xlfn.XLOOKUP(A298,'Demographics (raw data)'!A:A,'Demographics (raw data)'!B:B)</f>
        <v>Black or African American</v>
      </c>
      <c r="J298" t="b">
        <f>_xlfn.XLOOKUP($A298,'Bonuses (raw data)'!$A:$A,'Bonuses (raw data)'!B:B)</f>
        <v>1</v>
      </c>
      <c r="K298" t="str">
        <f t="shared" si="20"/>
        <v>Eligible</v>
      </c>
      <c r="L298">
        <f>_xlfn.XLOOKUP($A298,'Bonuses (raw data)'!$A:$A,'Bonuses (raw data)'!C:C)</f>
        <v>19529.650000000001</v>
      </c>
      <c r="M298">
        <f t="shared" si="21"/>
        <v>76778.649999999994</v>
      </c>
      <c r="N298" s="5">
        <f t="shared" si="22"/>
        <v>0.34113521633565652</v>
      </c>
      <c r="O298">
        <f>G298/_xlfn.XLOOKUP(D298,'Market_Averages (raw data)'!A:A,'Market_Averages (raw data)'!B:B)</f>
        <v>1.0132824624202812</v>
      </c>
      <c r="P298" t="str">
        <f t="shared" si="23"/>
        <v>Market Aligned</v>
      </c>
      <c r="Q298" s="5">
        <f t="shared" si="24"/>
        <v>0.56699999999999995</v>
      </c>
    </row>
    <row r="299" spans="1:17" x14ac:dyDescent="0.2">
      <c r="A299">
        <v>1297</v>
      </c>
      <c r="B299" t="s">
        <v>307</v>
      </c>
      <c r="C299" t="s">
        <v>1572</v>
      </c>
      <c r="D299" t="s">
        <v>1584</v>
      </c>
      <c r="E299" t="s">
        <v>1603</v>
      </c>
      <c r="F299" t="str">
        <f>_xlfn.XLOOKUP(E299,'States (raw data)'!A:A,'States (raw data)'!B:B)</f>
        <v>Illinois</v>
      </c>
      <c r="G299">
        <v>55768.25</v>
      </c>
      <c r="H299" t="str">
        <f>VLOOKUP(A299,'Demographics (raw data)'!A298:C1858,3)</f>
        <v>Male</v>
      </c>
      <c r="I299" t="str">
        <f>_xlfn.XLOOKUP(A299,'Demographics (raw data)'!A:A,'Demographics (raw data)'!B:B)</f>
        <v>Black or African American</v>
      </c>
      <c r="J299" t="b">
        <f>_xlfn.XLOOKUP($A299,'Bonuses (raw data)'!$A:$A,'Bonuses (raw data)'!B:B)</f>
        <v>0</v>
      </c>
      <c r="K299" t="str">
        <f t="shared" si="20"/>
        <v>Not Eligible</v>
      </c>
      <c r="L299">
        <f>_xlfn.XLOOKUP($A299,'Bonuses (raw data)'!$A:$A,'Bonuses (raw data)'!C:C)</f>
        <v>0</v>
      </c>
      <c r="M299">
        <f t="shared" si="21"/>
        <v>55768.25</v>
      </c>
      <c r="N299" s="5">
        <f t="shared" si="22"/>
        <v>0</v>
      </c>
      <c r="O299">
        <f>G299/_xlfn.XLOOKUP(D299,'Market_Averages (raw data)'!A:A,'Market_Averages (raw data)'!B:B)</f>
        <v>0.98707382984628289</v>
      </c>
      <c r="P299" t="str">
        <f t="shared" si="23"/>
        <v>Market Aligned</v>
      </c>
      <c r="Q299" s="5">
        <f t="shared" si="24"/>
        <v>0.49199999999999999</v>
      </c>
    </row>
    <row r="300" spans="1:17" x14ac:dyDescent="0.2">
      <c r="A300">
        <v>1298</v>
      </c>
      <c r="B300" t="s">
        <v>308</v>
      </c>
      <c r="C300" t="s">
        <v>1572</v>
      </c>
      <c r="D300" t="s">
        <v>1584</v>
      </c>
      <c r="E300" t="s">
        <v>1603</v>
      </c>
      <c r="F300" t="str">
        <f>_xlfn.XLOOKUP(E300,'States (raw data)'!A:A,'States (raw data)'!B:B)</f>
        <v>Illinois</v>
      </c>
      <c r="G300">
        <v>57032.160000000003</v>
      </c>
      <c r="H300" t="str">
        <f>VLOOKUP(A300,'Demographics (raw data)'!A299:C1859,3)</f>
        <v>Female</v>
      </c>
      <c r="I300" t="str">
        <f>_xlfn.XLOOKUP(A300,'Demographics (raw data)'!A:A,'Demographics (raw data)'!B:B)</f>
        <v>White</v>
      </c>
      <c r="J300" t="b">
        <f>_xlfn.XLOOKUP($A300,'Bonuses (raw data)'!$A:$A,'Bonuses (raw data)'!B:B)</f>
        <v>0</v>
      </c>
      <c r="K300" t="str">
        <f t="shared" si="20"/>
        <v>Not Eligible</v>
      </c>
      <c r="L300">
        <f>_xlfn.XLOOKUP($A300,'Bonuses (raw data)'!$A:$A,'Bonuses (raw data)'!C:C)</f>
        <v>0</v>
      </c>
      <c r="M300">
        <f t="shared" si="21"/>
        <v>57032.160000000003</v>
      </c>
      <c r="N300" s="5">
        <f t="shared" si="22"/>
        <v>0</v>
      </c>
      <c r="O300">
        <f>G300/_xlfn.XLOOKUP(D300,'Market_Averages (raw data)'!A:A,'Market_Averages (raw data)'!B:B)</f>
        <v>1.009444488496698</v>
      </c>
      <c r="P300" t="str">
        <f t="shared" si="23"/>
        <v>Market Aligned</v>
      </c>
      <c r="Q300" s="5">
        <f t="shared" si="24"/>
        <v>0.55600000000000005</v>
      </c>
    </row>
    <row r="301" spans="1:17" x14ac:dyDescent="0.2">
      <c r="A301">
        <v>1299</v>
      </c>
      <c r="B301" t="s">
        <v>309</v>
      </c>
      <c r="C301" t="s">
        <v>1572</v>
      </c>
      <c r="D301" t="s">
        <v>1584</v>
      </c>
      <c r="E301" t="s">
        <v>1597</v>
      </c>
      <c r="F301" t="str">
        <f>_xlfn.XLOOKUP(E301,'States (raw data)'!A:A,'States (raw data)'!B:B)</f>
        <v>New York</v>
      </c>
      <c r="G301">
        <v>56574.07</v>
      </c>
      <c r="H301" t="str">
        <f>VLOOKUP(A301,'Demographics (raw data)'!A300:C1860,3)</f>
        <v>Female</v>
      </c>
      <c r="I301" t="str">
        <f>_xlfn.XLOOKUP(A301,'Demographics (raw data)'!A:A,'Demographics (raw data)'!B:B)</f>
        <v>White</v>
      </c>
      <c r="J301" t="b">
        <f>_xlfn.XLOOKUP($A301,'Bonuses (raw data)'!$A:$A,'Bonuses (raw data)'!B:B)</f>
        <v>1</v>
      </c>
      <c r="K301" t="str">
        <f t="shared" si="20"/>
        <v>Eligible</v>
      </c>
      <c r="L301">
        <f>_xlfn.XLOOKUP($A301,'Bonuses (raw data)'!$A:$A,'Bonuses (raw data)'!C:C)</f>
        <v>19349.64</v>
      </c>
      <c r="M301">
        <f t="shared" si="21"/>
        <v>75923.709999999992</v>
      </c>
      <c r="N301" s="5">
        <f t="shared" si="22"/>
        <v>0.34202312119315437</v>
      </c>
      <c r="O301">
        <f>G301/_xlfn.XLOOKUP(D301,'Market_Averages (raw data)'!A:A,'Market_Averages (raw data)'!B:B)</f>
        <v>1.0013364942398533</v>
      </c>
      <c r="P301" t="str">
        <f t="shared" si="23"/>
        <v>Market Aligned</v>
      </c>
      <c r="Q301" s="5">
        <f t="shared" si="24"/>
        <v>0.53400000000000003</v>
      </c>
    </row>
    <row r="302" spans="1:17" x14ac:dyDescent="0.2">
      <c r="A302">
        <v>1300</v>
      </c>
      <c r="B302" t="s">
        <v>310</v>
      </c>
      <c r="C302" t="s">
        <v>1572</v>
      </c>
      <c r="D302" t="s">
        <v>1584</v>
      </c>
      <c r="E302" t="s">
        <v>1603</v>
      </c>
      <c r="F302" t="str">
        <f>_xlfn.XLOOKUP(E302,'States (raw data)'!A:A,'States (raw data)'!B:B)</f>
        <v>Illinois</v>
      </c>
      <c r="G302">
        <v>52927.51</v>
      </c>
      <c r="H302" t="str">
        <f>VLOOKUP(A302,'Demographics (raw data)'!A301:C1861,3)</f>
        <v>Male</v>
      </c>
      <c r="I302" t="str">
        <f>_xlfn.XLOOKUP(A302,'Demographics (raw data)'!A:A,'Demographics (raw data)'!B:B)</f>
        <v>White</v>
      </c>
      <c r="J302" t="b">
        <f>_xlfn.XLOOKUP($A302,'Bonuses (raw data)'!$A:$A,'Bonuses (raw data)'!B:B)</f>
        <v>0</v>
      </c>
      <c r="K302" t="str">
        <f t="shared" si="20"/>
        <v>Not Eligible</v>
      </c>
      <c r="L302">
        <f>_xlfn.XLOOKUP($A302,'Bonuses (raw data)'!$A:$A,'Bonuses (raw data)'!C:C)</f>
        <v>0</v>
      </c>
      <c r="M302">
        <f t="shared" si="21"/>
        <v>52927.51</v>
      </c>
      <c r="N302" s="5">
        <f t="shared" si="22"/>
        <v>0</v>
      </c>
      <c r="O302">
        <f>G302/_xlfn.XLOOKUP(D302,'Market_Averages (raw data)'!A:A,'Market_Averages (raw data)'!B:B)</f>
        <v>0.93679396430634698</v>
      </c>
      <c r="P302" t="str">
        <f t="shared" si="23"/>
        <v>Market Aligned</v>
      </c>
      <c r="Q302" s="5">
        <f t="shared" si="24"/>
        <v>0.34799999999999998</v>
      </c>
    </row>
    <row r="303" spans="1:17" x14ac:dyDescent="0.2">
      <c r="A303">
        <v>1301</v>
      </c>
      <c r="B303" t="s">
        <v>311</v>
      </c>
      <c r="C303" t="s">
        <v>1572</v>
      </c>
      <c r="D303" t="s">
        <v>1584</v>
      </c>
      <c r="E303" t="s">
        <v>1609</v>
      </c>
      <c r="F303" t="str">
        <f>_xlfn.XLOOKUP(E303,'States (raw data)'!A:A,'States (raw data)'!B:B)</f>
        <v>California</v>
      </c>
      <c r="G303">
        <v>53599.55</v>
      </c>
      <c r="H303" t="str">
        <f>VLOOKUP(A303,'Demographics (raw data)'!A302:C1862,3)</f>
        <v>Female</v>
      </c>
      <c r="I303" t="str">
        <f>_xlfn.XLOOKUP(A303,'Demographics (raw data)'!A:A,'Demographics (raw data)'!B:B)</f>
        <v>White</v>
      </c>
      <c r="J303" t="b">
        <f>_xlfn.XLOOKUP($A303,'Bonuses (raw data)'!$A:$A,'Bonuses (raw data)'!B:B)</f>
        <v>0</v>
      </c>
      <c r="K303" t="str">
        <f t="shared" si="20"/>
        <v>Not Eligible</v>
      </c>
      <c r="L303">
        <f>_xlfn.XLOOKUP($A303,'Bonuses (raw data)'!$A:$A,'Bonuses (raw data)'!C:C)</f>
        <v>0</v>
      </c>
      <c r="M303">
        <f t="shared" si="21"/>
        <v>53599.55</v>
      </c>
      <c r="N303" s="5">
        <f t="shared" si="22"/>
        <v>0</v>
      </c>
      <c r="O303">
        <f>G303/_xlfn.XLOOKUP(D303,'Market_Averages (raw data)'!A:A,'Market_Averages (raw data)'!B:B)</f>
        <v>0.94868878074060659</v>
      </c>
      <c r="P303" t="str">
        <f t="shared" si="23"/>
        <v>Market Aligned</v>
      </c>
      <c r="Q303" s="5">
        <f t="shared" si="24"/>
        <v>0.38100000000000001</v>
      </c>
    </row>
    <row r="304" spans="1:17" x14ac:dyDescent="0.2">
      <c r="A304">
        <v>1302</v>
      </c>
      <c r="B304" t="s">
        <v>312</v>
      </c>
      <c r="C304" t="s">
        <v>1572</v>
      </c>
      <c r="D304" t="s">
        <v>1584</v>
      </c>
      <c r="E304" t="s">
        <v>1606</v>
      </c>
      <c r="F304" t="str">
        <f>_xlfn.XLOOKUP(E304,'States (raw data)'!A:A,'States (raw data)'!B:B)</f>
        <v>Washington</v>
      </c>
      <c r="G304">
        <v>56868.23</v>
      </c>
      <c r="H304" t="str">
        <f>VLOOKUP(A304,'Demographics (raw data)'!A303:C1863,3)</f>
        <v>Female</v>
      </c>
      <c r="I304" t="str">
        <f>_xlfn.XLOOKUP(A304,'Demographics (raw data)'!A:A,'Demographics (raw data)'!B:B)</f>
        <v>White</v>
      </c>
      <c r="J304" t="b">
        <f>_xlfn.XLOOKUP($A304,'Bonuses (raw data)'!$A:$A,'Bonuses (raw data)'!B:B)</f>
        <v>0</v>
      </c>
      <c r="K304" t="str">
        <f t="shared" si="20"/>
        <v>Not Eligible</v>
      </c>
      <c r="L304">
        <f>_xlfn.XLOOKUP($A304,'Bonuses (raw data)'!$A:$A,'Bonuses (raw data)'!C:C)</f>
        <v>0</v>
      </c>
      <c r="M304">
        <f t="shared" si="21"/>
        <v>56868.23</v>
      </c>
      <c r="N304" s="5">
        <f t="shared" si="22"/>
        <v>0</v>
      </c>
      <c r="O304">
        <f>G304/_xlfn.XLOOKUP(D304,'Market_Averages (raw data)'!A:A,'Market_Averages (raw data)'!B:B)</f>
        <v>1.0065429986180179</v>
      </c>
      <c r="P304" t="str">
        <f t="shared" si="23"/>
        <v>Market Aligned</v>
      </c>
      <c r="Q304" s="5">
        <f t="shared" si="24"/>
        <v>0.54700000000000004</v>
      </c>
    </row>
    <row r="305" spans="1:17" x14ac:dyDescent="0.2">
      <c r="A305">
        <v>1303</v>
      </c>
      <c r="B305" t="s">
        <v>313</v>
      </c>
      <c r="C305" t="s">
        <v>1572</v>
      </c>
      <c r="D305" t="s">
        <v>1584</v>
      </c>
      <c r="E305" t="s">
        <v>1603</v>
      </c>
      <c r="F305" t="str">
        <f>_xlfn.XLOOKUP(E305,'States (raw data)'!A:A,'States (raw data)'!B:B)</f>
        <v>Illinois</v>
      </c>
      <c r="G305">
        <v>56525.93</v>
      </c>
      <c r="H305" t="str">
        <f>VLOOKUP(A305,'Demographics (raw data)'!A304:C1864,3)</f>
        <v>Female</v>
      </c>
      <c r="I305" t="str">
        <f>_xlfn.XLOOKUP(A305,'Demographics (raw data)'!A:A,'Demographics (raw data)'!B:B)</f>
        <v>White</v>
      </c>
      <c r="J305" t="b">
        <f>_xlfn.XLOOKUP($A305,'Bonuses (raw data)'!$A:$A,'Bonuses (raw data)'!B:B)</f>
        <v>0</v>
      </c>
      <c r="K305" t="str">
        <f t="shared" si="20"/>
        <v>Not Eligible</v>
      </c>
      <c r="L305">
        <f>_xlfn.XLOOKUP($A305,'Bonuses (raw data)'!$A:$A,'Bonuses (raw data)'!C:C)</f>
        <v>0</v>
      </c>
      <c r="M305">
        <f t="shared" si="21"/>
        <v>56525.93</v>
      </c>
      <c r="N305" s="5">
        <f t="shared" si="22"/>
        <v>0</v>
      </c>
      <c r="O305">
        <f>G305/_xlfn.XLOOKUP(D305,'Market_Averages (raw data)'!A:A,'Market_Averages (raw data)'!B:B)</f>
        <v>1.0004844371254773</v>
      </c>
      <c r="P305" t="str">
        <f t="shared" si="23"/>
        <v>Market Aligned</v>
      </c>
      <c r="Q305" s="5">
        <f t="shared" si="24"/>
        <v>0.52900000000000003</v>
      </c>
    </row>
    <row r="306" spans="1:17" x14ac:dyDescent="0.2">
      <c r="A306">
        <v>1304</v>
      </c>
      <c r="B306" t="s">
        <v>314</v>
      </c>
      <c r="C306" t="s">
        <v>1572</v>
      </c>
      <c r="D306" t="s">
        <v>1584</v>
      </c>
      <c r="E306" t="s">
        <v>1607</v>
      </c>
      <c r="F306" t="str">
        <f>_xlfn.XLOOKUP(E306,'States (raw data)'!A:A,'States (raw data)'!B:B)</f>
        <v>Colorado</v>
      </c>
      <c r="G306">
        <v>54947.75</v>
      </c>
      <c r="H306" t="str">
        <f>VLOOKUP(A306,'Demographics (raw data)'!A305:C1865,3)</f>
        <v>Male</v>
      </c>
      <c r="I306" t="str">
        <f>_xlfn.XLOOKUP(A306,'Demographics (raw data)'!A:A,'Demographics (raw data)'!B:B)</f>
        <v>Asian</v>
      </c>
      <c r="J306" t="b">
        <f>_xlfn.XLOOKUP($A306,'Bonuses (raw data)'!$A:$A,'Bonuses (raw data)'!B:B)</f>
        <v>0</v>
      </c>
      <c r="K306" t="str">
        <f t="shared" si="20"/>
        <v>Not Eligible</v>
      </c>
      <c r="L306">
        <f>_xlfn.XLOOKUP($A306,'Bonuses (raw data)'!$A:$A,'Bonuses (raw data)'!C:C)</f>
        <v>0</v>
      </c>
      <c r="M306">
        <f t="shared" si="21"/>
        <v>54947.75</v>
      </c>
      <c r="N306" s="5">
        <f t="shared" si="22"/>
        <v>0</v>
      </c>
      <c r="O306">
        <f>G306/_xlfn.XLOOKUP(D306,'Market_Averages (raw data)'!A:A,'Market_Averages (raw data)'!B:B)</f>
        <v>0.97255133582165643</v>
      </c>
      <c r="P306" t="str">
        <f t="shared" si="23"/>
        <v>Market Aligned</v>
      </c>
      <c r="Q306" s="5">
        <f t="shared" si="24"/>
        <v>0.44600000000000001</v>
      </c>
    </row>
    <row r="307" spans="1:17" x14ac:dyDescent="0.2">
      <c r="A307">
        <v>1305</v>
      </c>
      <c r="B307" t="s">
        <v>315</v>
      </c>
      <c r="C307" t="s">
        <v>1572</v>
      </c>
      <c r="D307" t="s">
        <v>1584</v>
      </c>
      <c r="E307" t="s">
        <v>1599</v>
      </c>
      <c r="F307" t="str">
        <f>_xlfn.XLOOKUP(E307,'States (raw data)'!A:A,'States (raw data)'!B:B)</f>
        <v>California</v>
      </c>
      <c r="G307">
        <v>55293.32</v>
      </c>
      <c r="H307" t="str">
        <f>VLOOKUP(A307,'Demographics (raw data)'!A306:C1866,3)</f>
        <v>Male</v>
      </c>
      <c r="I307" t="str">
        <f>_xlfn.XLOOKUP(A307,'Demographics (raw data)'!A:A,'Demographics (raw data)'!B:B)</f>
        <v>White</v>
      </c>
      <c r="J307" t="b">
        <f>_xlfn.XLOOKUP($A307,'Bonuses (raw data)'!$A:$A,'Bonuses (raw data)'!B:B)</f>
        <v>1</v>
      </c>
      <c r="K307" t="str">
        <f t="shared" si="20"/>
        <v>Eligible</v>
      </c>
      <c r="L307">
        <f>_xlfn.XLOOKUP($A307,'Bonuses (raw data)'!$A:$A,'Bonuses (raw data)'!C:C)</f>
        <v>5090.1099999999997</v>
      </c>
      <c r="M307">
        <f t="shared" si="21"/>
        <v>60383.43</v>
      </c>
      <c r="N307" s="5">
        <f t="shared" si="22"/>
        <v>9.2056508815169705E-2</v>
      </c>
      <c r="O307">
        <f>G307/_xlfn.XLOOKUP(D307,'Market_Averages (raw data)'!A:A,'Market_Averages (raw data)'!B:B)</f>
        <v>0.97866777489550183</v>
      </c>
      <c r="P307" t="str">
        <f t="shared" si="23"/>
        <v>Market Aligned</v>
      </c>
      <c r="Q307" s="5">
        <f t="shared" si="24"/>
        <v>0.47099999999999997</v>
      </c>
    </row>
    <row r="308" spans="1:17" x14ac:dyDescent="0.2">
      <c r="A308">
        <v>1306</v>
      </c>
      <c r="B308" t="s">
        <v>316</v>
      </c>
      <c r="C308" t="s">
        <v>1572</v>
      </c>
      <c r="D308" t="s">
        <v>1584</v>
      </c>
      <c r="E308" t="s">
        <v>1597</v>
      </c>
      <c r="F308" t="str">
        <f>_xlfn.XLOOKUP(E308,'States (raw data)'!A:A,'States (raw data)'!B:B)</f>
        <v>New York</v>
      </c>
      <c r="G308">
        <v>58194.16</v>
      </c>
      <c r="H308" t="str">
        <f>VLOOKUP(A308,'Demographics (raw data)'!A307:C1867,3)</f>
        <v>Female</v>
      </c>
      <c r="I308" t="str">
        <f>_xlfn.XLOOKUP(A308,'Demographics (raw data)'!A:A,'Demographics (raw data)'!B:B)</f>
        <v>White</v>
      </c>
      <c r="J308" t="b">
        <f>_xlfn.XLOOKUP($A308,'Bonuses (raw data)'!$A:$A,'Bonuses (raw data)'!B:B)</f>
        <v>1</v>
      </c>
      <c r="K308" t="str">
        <f t="shared" si="20"/>
        <v>Eligible</v>
      </c>
      <c r="L308">
        <f>_xlfn.XLOOKUP($A308,'Bonuses (raw data)'!$A:$A,'Bonuses (raw data)'!C:C)</f>
        <v>16410.990000000002</v>
      </c>
      <c r="M308">
        <f t="shared" si="21"/>
        <v>74605.150000000009</v>
      </c>
      <c r="N308" s="5">
        <f t="shared" si="22"/>
        <v>0.28200407051154275</v>
      </c>
      <c r="O308">
        <f>G308/_xlfn.XLOOKUP(D308,'Market_Averages (raw data)'!A:A,'Market_Averages (raw data)'!B:B)</f>
        <v>1.0300113843609466</v>
      </c>
      <c r="P308" t="str">
        <f t="shared" si="23"/>
        <v>Market Aligned</v>
      </c>
      <c r="Q308" s="5">
        <f t="shared" si="24"/>
        <v>0.60499999999999998</v>
      </c>
    </row>
    <row r="309" spans="1:17" x14ac:dyDescent="0.2">
      <c r="A309">
        <v>1307</v>
      </c>
      <c r="B309" t="s">
        <v>317</v>
      </c>
      <c r="C309" t="s">
        <v>1572</v>
      </c>
      <c r="D309" t="s">
        <v>1584</v>
      </c>
      <c r="E309" t="s">
        <v>1611</v>
      </c>
      <c r="F309" t="str">
        <f>_xlfn.XLOOKUP(E309,'States (raw data)'!A:A,'States (raw data)'!B:B)</f>
        <v>California</v>
      </c>
      <c r="G309">
        <v>53521.07</v>
      </c>
      <c r="H309" t="str">
        <f>VLOOKUP(A309,'Demographics (raw data)'!A308:C1868,3)</f>
        <v>Male</v>
      </c>
      <c r="I309" t="str">
        <f>_xlfn.XLOOKUP(A309,'Demographics (raw data)'!A:A,'Demographics (raw data)'!B:B)</f>
        <v>White</v>
      </c>
      <c r="J309" t="b">
        <f>_xlfn.XLOOKUP($A309,'Bonuses (raw data)'!$A:$A,'Bonuses (raw data)'!B:B)</f>
        <v>1</v>
      </c>
      <c r="K309" t="str">
        <f t="shared" si="20"/>
        <v>Eligible</v>
      </c>
      <c r="L309">
        <f>_xlfn.XLOOKUP($A309,'Bonuses (raw data)'!$A:$A,'Bonuses (raw data)'!C:C)</f>
        <v>4747.6099999999997</v>
      </c>
      <c r="M309">
        <f t="shared" si="21"/>
        <v>58268.68</v>
      </c>
      <c r="N309" s="5">
        <f t="shared" si="22"/>
        <v>8.8705438811294307E-2</v>
      </c>
      <c r="O309">
        <f>G309/_xlfn.XLOOKUP(D309,'Market_Averages (raw data)'!A:A,'Market_Averages (raw data)'!B:B)</f>
        <v>0.94729971878929309</v>
      </c>
      <c r="P309" t="str">
        <f t="shared" si="23"/>
        <v>Market Aligned</v>
      </c>
      <c r="Q309" s="5">
        <f t="shared" si="24"/>
        <v>0.375</v>
      </c>
    </row>
    <row r="310" spans="1:17" x14ac:dyDescent="0.2">
      <c r="A310">
        <v>1308</v>
      </c>
      <c r="B310" t="s">
        <v>318</v>
      </c>
      <c r="C310" t="s">
        <v>1572</v>
      </c>
      <c r="D310" t="s">
        <v>1584</v>
      </c>
      <c r="E310" t="s">
        <v>1603</v>
      </c>
      <c r="F310" t="str">
        <f>_xlfn.XLOOKUP(E310,'States (raw data)'!A:A,'States (raw data)'!B:B)</f>
        <v>Illinois</v>
      </c>
      <c r="G310">
        <v>56367.74</v>
      </c>
      <c r="H310" t="str">
        <f>VLOOKUP(A310,'Demographics (raw data)'!A309:C1869,3)</f>
        <v>Female</v>
      </c>
      <c r="I310" t="str">
        <f>_xlfn.XLOOKUP(A310,'Demographics (raw data)'!A:A,'Demographics (raw data)'!B:B)</f>
        <v>Hispanic or Latino</v>
      </c>
      <c r="J310" t="b">
        <f>_xlfn.XLOOKUP($A310,'Bonuses (raw data)'!$A:$A,'Bonuses (raw data)'!B:B)</f>
        <v>1</v>
      </c>
      <c r="K310" t="str">
        <f t="shared" si="20"/>
        <v>Eligible</v>
      </c>
      <c r="L310">
        <f>_xlfn.XLOOKUP($A310,'Bonuses (raw data)'!$A:$A,'Bonuses (raw data)'!C:C)</f>
        <v>5057.21</v>
      </c>
      <c r="M310">
        <f t="shared" si="21"/>
        <v>61424.95</v>
      </c>
      <c r="N310" s="5">
        <f t="shared" si="22"/>
        <v>8.9718161487403969E-2</v>
      </c>
      <c r="O310">
        <f>G310/_xlfn.XLOOKUP(D310,'Market_Averages (raw data)'!A:A,'Market_Averages (raw data)'!B:B)</f>
        <v>0.99768454275648799</v>
      </c>
      <c r="P310" t="str">
        <f t="shared" si="23"/>
        <v>Market Aligned</v>
      </c>
      <c r="Q310" s="5">
        <f t="shared" si="24"/>
        <v>0.52</v>
      </c>
    </row>
    <row r="311" spans="1:17" x14ac:dyDescent="0.2">
      <c r="A311">
        <v>1309</v>
      </c>
      <c r="B311" t="s">
        <v>319</v>
      </c>
      <c r="C311" t="s">
        <v>1572</v>
      </c>
      <c r="D311" t="s">
        <v>1584</v>
      </c>
      <c r="E311" t="s">
        <v>1609</v>
      </c>
      <c r="F311" t="str">
        <f>_xlfn.XLOOKUP(E311,'States (raw data)'!A:A,'States (raw data)'!B:B)</f>
        <v>California</v>
      </c>
      <c r="G311">
        <v>54494.52</v>
      </c>
      <c r="H311" t="str">
        <f>VLOOKUP(A311,'Demographics (raw data)'!A310:C1870,3)</f>
        <v>Female</v>
      </c>
      <c r="I311" t="str">
        <f>_xlfn.XLOOKUP(A311,'Demographics (raw data)'!A:A,'Demographics (raw data)'!B:B)</f>
        <v>Black or African American</v>
      </c>
      <c r="J311" t="b">
        <f>_xlfn.XLOOKUP($A311,'Bonuses (raw data)'!$A:$A,'Bonuses (raw data)'!B:B)</f>
        <v>0</v>
      </c>
      <c r="K311" t="str">
        <f t="shared" si="20"/>
        <v>Not Eligible</v>
      </c>
      <c r="L311">
        <f>_xlfn.XLOOKUP($A311,'Bonuses (raw data)'!$A:$A,'Bonuses (raw data)'!C:C)</f>
        <v>0</v>
      </c>
      <c r="M311">
        <f t="shared" si="21"/>
        <v>54494.52</v>
      </c>
      <c r="N311" s="5">
        <f t="shared" si="22"/>
        <v>0</v>
      </c>
      <c r="O311">
        <f>G311/_xlfn.XLOOKUP(D311,'Market_Averages (raw data)'!A:A,'Market_Averages (raw data)'!B:B)</f>
        <v>0.96452936145629198</v>
      </c>
      <c r="P311" t="str">
        <f t="shared" si="23"/>
        <v>Market Aligned</v>
      </c>
      <c r="Q311" s="5">
        <f t="shared" si="24"/>
        <v>0.42499999999999999</v>
      </c>
    </row>
    <row r="312" spans="1:17" x14ac:dyDescent="0.2">
      <c r="A312">
        <v>1310</v>
      </c>
      <c r="B312" t="s">
        <v>320</v>
      </c>
      <c r="C312" t="s">
        <v>1572</v>
      </c>
      <c r="D312" t="s">
        <v>1584</v>
      </c>
      <c r="E312" t="s">
        <v>1603</v>
      </c>
      <c r="F312" t="str">
        <f>_xlfn.XLOOKUP(E312,'States (raw data)'!A:A,'States (raw data)'!B:B)</f>
        <v>Illinois</v>
      </c>
      <c r="G312">
        <v>54455.8</v>
      </c>
      <c r="H312" t="str">
        <f>VLOOKUP(A312,'Demographics (raw data)'!A311:C1871,3)</f>
        <v>Female</v>
      </c>
      <c r="I312" t="str">
        <f>_xlfn.XLOOKUP(A312,'Demographics (raw data)'!A:A,'Demographics (raw data)'!B:B)</f>
        <v>Black or African American</v>
      </c>
      <c r="J312" t="b">
        <f>_xlfn.XLOOKUP($A312,'Bonuses (raw data)'!$A:$A,'Bonuses (raw data)'!B:B)</f>
        <v>0</v>
      </c>
      <c r="K312" t="str">
        <f t="shared" si="20"/>
        <v>Not Eligible</v>
      </c>
      <c r="L312">
        <f>_xlfn.XLOOKUP($A312,'Bonuses (raw data)'!$A:$A,'Bonuses (raw data)'!C:C)</f>
        <v>0</v>
      </c>
      <c r="M312">
        <f t="shared" si="21"/>
        <v>54455.8</v>
      </c>
      <c r="N312" s="5">
        <f t="shared" si="22"/>
        <v>0</v>
      </c>
      <c r="O312">
        <f>G312/_xlfn.XLOOKUP(D312,'Market_Averages (raw data)'!A:A,'Market_Averages (raw data)'!B:B)</f>
        <v>0.9638440342550324</v>
      </c>
      <c r="P312" t="str">
        <f t="shared" si="23"/>
        <v>Market Aligned</v>
      </c>
      <c r="Q312" s="5">
        <f t="shared" si="24"/>
        <v>0.42299999999999999</v>
      </c>
    </row>
    <row r="313" spans="1:17" x14ac:dyDescent="0.2">
      <c r="A313">
        <v>1311</v>
      </c>
      <c r="B313" t="s">
        <v>321</v>
      </c>
      <c r="C313" t="s">
        <v>1572</v>
      </c>
      <c r="D313" t="s">
        <v>1584</v>
      </c>
      <c r="E313" t="s">
        <v>1611</v>
      </c>
      <c r="F313" t="str">
        <f>_xlfn.XLOOKUP(E313,'States (raw data)'!A:A,'States (raw data)'!B:B)</f>
        <v>California</v>
      </c>
      <c r="G313">
        <v>57746.94</v>
      </c>
      <c r="H313" t="str">
        <f>VLOOKUP(A313,'Demographics (raw data)'!A312:C1872,3)</f>
        <v>Male</v>
      </c>
      <c r="I313" t="str">
        <f>_xlfn.XLOOKUP(A313,'Demographics (raw data)'!A:A,'Demographics (raw data)'!B:B)</f>
        <v>White</v>
      </c>
      <c r="J313" t="b">
        <f>_xlfn.XLOOKUP($A313,'Bonuses (raw data)'!$A:$A,'Bonuses (raw data)'!B:B)</f>
        <v>0</v>
      </c>
      <c r="K313" t="str">
        <f t="shared" si="20"/>
        <v>Not Eligible</v>
      </c>
      <c r="L313">
        <f>_xlfn.XLOOKUP($A313,'Bonuses (raw data)'!$A:$A,'Bonuses (raw data)'!C:C)</f>
        <v>0</v>
      </c>
      <c r="M313">
        <f t="shared" si="21"/>
        <v>57746.94</v>
      </c>
      <c r="N313" s="5">
        <f t="shared" si="22"/>
        <v>0</v>
      </c>
      <c r="O313">
        <f>G313/_xlfn.XLOOKUP(D313,'Market_Averages (raw data)'!A:A,'Market_Averages (raw data)'!B:B)</f>
        <v>1.0220957843881331</v>
      </c>
      <c r="P313" t="str">
        <f t="shared" si="23"/>
        <v>Market Aligned</v>
      </c>
      <c r="Q313" s="5">
        <f t="shared" si="24"/>
        <v>0.58599999999999997</v>
      </c>
    </row>
    <row r="314" spans="1:17" x14ac:dyDescent="0.2">
      <c r="A314">
        <v>1312</v>
      </c>
      <c r="B314" t="s">
        <v>322</v>
      </c>
      <c r="C314" t="s">
        <v>1572</v>
      </c>
      <c r="D314" t="s">
        <v>1584</v>
      </c>
      <c r="E314" t="s">
        <v>1603</v>
      </c>
      <c r="F314" t="str">
        <f>_xlfn.XLOOKUP(E314,'States (raw data)'!A:A,'States (raw data)'!B:B)</f>
        <v>Illinois</v>
      </c>
      <c r="G314">
        <v>57063.54</v>
      </c>
      <c r="H314" t="str">
        <f>VLOOKUP(A314,'Demographics (raw data)'!A313:C1873,3)</f>
        <v>Female</v>
      </c>
      <c r="I314" t="str">
        <f>_xlfn.XLOOKUP(A314,'Demographics (raw data)'!A:A,'Demographics (raw data)'!B:B)</f>
        <v>White</v>
      </c>
      <c r="J314" t="b">
        <f>_xlfn.XLOOKUP($A314,'Bonuses (raw data)'!$A:$A,'Bonuses (raw data)'!B:B)</f>
        <v>0</v>
      </c>
      <c r="K314" t="str">
        <f t="shared" si="20"/>
        <v>Not Eligible</v>
      </c>
      <c r="L314">
        <f>_xlfn.XLOOKUP($A314,'Bonuses (raw data)'!$A:$A,'Bonuses (raw data)'!C:C)</f>
        <v>0</v>
      </c>
      <c r="M314">
        <f t="shared" si="21"/>
        <v>57063.54</v>
      </c>
      <c r="N314" s="5">
        <f t="shared" si="22"/>
        <v>0</v>
      </c>
      <c r="O314">
        <f>G314/_xlfn.XLOOKUP(D314,'Market_Averages (raw data)'!A:A,'Market_Averages (raw data)'!B:B)</f>
        <v>1.0099999008824296</v>
      </c>
      <c r="P314" t="str">
        <f t="shared" si="23"/>
        <v>Market Aligned</v>
      </c>
      <c r="Q314" s="5">
        <f t="shared" si="24"/>
        <v>0.55800000000000005</v>
      </c>
    </row>
    <row r="315" spans="1:17" x14ac:dyDescent="0.2">
      <c r="A315">
        <v>1313</v>
      </c>
      <c r="B315" t="s">
        <v>323</v>
      </c>
      <c r="C315" t="s">
        <v>1572</v>
      </c>
      <c r="D315" t="s">
        <v>1584</v>
      </c>
      <c r="E315" t="s">
        <v>1603</v>
      </c>
      <c r="F315" t="str">
        <f>_xlfn.XLOOKUP(E315,'States (raw data)'!A:A,'States (raw data)'!B:B)</f>
        <v>Illinois</v>
      </c>
      <c r="G315">
        <v>57033.77</v>
      </c>
      <c r="H315" t="str">
        <f>VLOOKUP(A315,'Demographics (raw data)'!A314:C1874,3)</f>
        <v>Male</v>
      </c>
      <c r="I315" t="str">
        <f>_xlfn.XLOOKUP(A315,'Demographics (raw data)'!A:A,'Demographics (raw data)'!B:B)</f>
        <v>White</v>
      </c>
      <c r="J315" t="b">
        <f>_xlfn.XLOOKUP($A315,'Bonuses (raw data)'!$A:$A,'Bonuses (raw data)'!B:B)</f>
        <v>0</v>
      </c>
      <c r="K315" t="str">
        <f t="shared" si="20"/>
        <v>Not Eligible</v>
      </c>
      <c r="L315">
        <f>_xlfn.XLOOKUP($A315,'Bonuses (raw data)'!$A:$A,'Bonuses (raw data)'!C:C)</f>
        <v>0</v>
      </c>
      <c r="M315">
        <f t="shared" si="21"/>
        <v>57033.77</v>
      </c>
      <c r="N315" s="5">
        <f t="shared" si="22"/>
        <v>0</v>
      </c>
      <c r="O315">
        <f>G315/_xlfn.XLOOKUP(D315,'Market_Averages (raw data)'!A:A,'Market_Averages (raw data)'!B:B)</f>
        <v>1.0094729847981967</v>
      </c>
      <c r="P315" t="str">
        <f t="shared" si="23"/>
        <v>Market Aligned</v>
      </c>
      <c r="Q315" s="5">
        <f t="shared" si="24"/>
        <v>0.55700000000000005</v>
      </c>
    </row>
    <row r="316" spans="1:17" x14ac:dyDescent="0.2">
      <c r="A316">
        <v>1314</v>
      </c>
      <c r="B316" t="s">
        <v>324</v>
      </c>
      <c r="C316" t="s">
        <v>1572</v>
      </c>
      <c r="D316" t="s">
        <v>1584</v>
      </c>
      <c r="E316" t="s">
        <v>1603</v>
      </c>
      <c r="F316" t="str">
        <f>_xlfn.XLOOKUP(E316,'States (raw data)'!A:A,'States (raw data)'!B:B)</f>
        <v>Illinois</v>
      </c>
      <c r="G316">
        <v>58263.7</v>
      </c>
      <c r="H316" t="str">
        <f>VLOOKUP(A316,'Demographics (raw data)'!A315:C1875,3)</f>
        <v>Male</v>
      </c>
      <c r="I316" t="str">
        <f>_xlfn.XLOOKUP(A316,'Demographics (raw data)'!A:A,'Demographics (raw data)'!B:B)</f>
        <v>Black or African American</v>
      </c>
      <c r="J316" t="b">
        <f>_xlfn.XLOOKUP($A316,'Bonuses (raw data)'!$A:$A,'Bonuses (raw data)'!B:B)</f>
        <v>0</v>
      </c>
      <c r="K316" t="str">
        <f t="shared" si="20"/>
        <v>Not Eligible</v>
      </c>
      <c r="L316">
        <f>_xlfn.XLOOKUP($A316,'Bonuses (raw data)'!$A:$A,'Bonuses (raw data)'!C:C)</f>
        <v>0</v>
      </c>
      <c r="M316">
        <f t="shared" si="21"/>
        <v>58263.7</v>
      </c>
      <c r="N316" s="5">
        <f t="shared" si="22"/>
        <v>0</v>
      </c>
      <c r="O316">
        <f>G316/_xlfn.XLOOKUP(D316,'Market_Averages (raw data)'!A:A,'Market_Averages (raw data)'!B:B)</f>
        <v>1.0312422121908948</v>
      </c>
      <c r="P316" t="str">
        <f t="shared" si="23"/>
        <v>Market Aligned</v>
      </c>
      <c r="Q316" s="5">
        <f t="shared" si="24"/>
        <v>0.60799999999999998</v>
      </c>
    </row>
    <row r="317" spans="1:17" x14ac:dyDescent="0.2">
      <c r="A317">
        <v>1315</v>
      </c>
      <c r="B317" t="s">
        <v>325</v>
      </c>
      <c r="C317" t="s">
        <v>1572</v>
      </c>
      <c r="D317" t="s">
        <v>1584</v>
      </c>
      <c r="E317" t="s">
        <v>1607</v>
      </c>
      <c r="F317" t="str">
        <f>_xlfn.XLOOKUP(E317,'States (raw data)'!A:A,'States (raw data)'!B:B)</f>
        <v>Colorado</v>
      </c>
      <c r="G317">
        <v>55052.51</v>
      </c>
      <c r="H317" t="str">
        <f>VLOOKUP(A317,'Demographics (raw data)'!A316:C1876,3)</f>
        <v>Male</v>
      </c>
      <c r="I317" t="str">
        <f>_xlfn.XLOOKUP(A317,'Demographics (raw data)'!A:A,'Demographics (raw data)'!B:B)</f>
        <v>Hispanic or Latino</v>
      </c>
      <c r="J317" t="b">
        <f>_xlfn.XLOOKUP($A317,'Bonuses (raw data)'!$A:$A,'Bonuses (raw data)'!B:B)</f>
        <v>1</v>
      </c>
      <c r="K317" t="str">
        <f t="shared" si="20"/>
        <v>Eligible</v>
      </c>
      <c r="L317">
        <f>_xlfn.XLOOKUP($A317,'Bonuses (raw data)'!$A:$A,'Bonuses (raw data)'!C:C)</f>
        <v>13845.77</v>
      </c>
      <c r="M317">
        <f t="shared" si="21"/>
        <v>68898.28</v>
      </c>
      <c r="N317" s="5">
        <f t="shared" si="22"/>
        <v>0.25150115771288173</v>
      </c>
      <c r="O317">
        <f>G317/_xlfn.XLOOKUP(D317,'Market_Averages (raw data)'!A:A,'Market_Averages (raw data)'!B:B)</f>
        <v>0.97440554237134547</v>
      </c>
      <c r="P317" t="str">
        <f t="shared" si="23"/>
        <v>Market Aligned</v>
      </c>
      <c r="Q317" s="5">
        <f t="shared" si="24"/>
        <v>0.45400000000000001</v>
      </c>
    </row>
    <row r="318" spans="1:17" x14ac:dyDescent="0.2">
      <c r="A318">
        <v>1316</v>
      </c>
      <c r="B318" t="s">
        <v>326</v>
      </c>
      <c r="C318" t="s">
        <v>1572</v>
      </c>
      <c r="D318" t="s">
        <v>1584</v>
      </c>
      <c r="E318" t="s">
        <v>1599</v>
      </c>
      <c r="F318" t="str">
        <f>_xlfn.XLOOKUP(E318,'States (raw data)'!A:A,'States (raw data)'!B:B)</f>
        <v>California</v>
      </c>
      <c r="G318">
        <v>56704.88</v>
      </c>
      <c r="H318" t="str">
        <f>VLOOKUP(A318,'Demographics (raw data)'!A317:C1877,3)</f>
        <v>Male</v>
      </c>
      <c r="I318" t="str">
        <f>_xlfn.XLOOKUP(A318,'Demographics (raw data)'!A:A,'Demographics (raw data)'!B:B)</f>
        <v>Black or African American</v>
      </c>
      <c r="J318" t="b">
        <f>_xlfn.XLOOKUP($A318,'Bonuses (raw data)'!$A:$A,'Bonuses (raw data)'!B:B)</f>
        <v>1</v>
      </c>
      <c r="K318" t="str">
        <f t="shared" si="20"/>
        <v>Eligible</v>
      </c>
      <c r="L318">
        <f>_xlfn.XLOOKUP($A318,'Bonuses (raw data)'!$A:$A,'Bonuses (raw data)'!C:C)</f>
        <v>8695.02</v>
      </c>
      <c r="M318">
        <f t="shared" si="21"/>
        <v>65399.899999999994</v>
      </c>
      <c r="N318" s="5">
        <f t="shared" si="22"/>
        <v>0.15333812539590949</v>
      </c>
      <c r="O318">
        <f>G318/_xlfn.XLOOKUP(D318,'Market_Averages (raw data)'!A:A,'Market_Averages (raw data)'!B:B)</f>
        <v>1.0036517744877038</v>
      </c>
      <c r="P318" t="str">
        <f t="shared" si="23"/>
        <v>Market Aligned</v>
      </c>
      <c r="Q318" s="5">
        <f t="shared" si="24"/>
        <v>0.54200000000000004</v>
      </c>
    </row>
    <row r="319" spans="1:17" x14ac:dyDescent="0.2">
      <c r="A319">
        <v>1317</v>
      </c>
      <c r="B319" t="s">
        <v>327</v>
      </c>
      <c r="C319" t="s">
        <v>1572</v>
      </c>
      <c r="D319" t="s">
        <v>1584</v>
      </c>
      <c r="E319" t="s">
        <v>1603</v>
      </c>
      <c r="F319" t="str">
        <f>_xlfn.XLOOKUP(E319,'States (raw data)'!A:A,'States (raw data)'!B:B)</f>
        <v>Illinois</v>
      </c>
      <c r="G319">
        <v>54224.33</v>
      </c>
      <c r="H319" t="str">
        <f>VLOOKUP(A319,'Demographics (raw data)'!A318:C1878,3)</f>
        <v>Non-binary</v>
      </c>
      <c r="I319" t="str">
        <f>_xlfn.XLOOKUP(A319,'Demographics (raw data)'!A:A,'Demographics (raw data)'!B:B)</f>
        <v>Hispanic or Latino</v>
      </c>
      <c r="J319" t="b">
        <f>_xlfn.XLOOKUP($A319,'Bonuses (raw data)'!$A:$A,'Bonuses (raw data)'!B:B)</f>
        <v>0</v>
      </c>
      <c r="K319" t="str">
        <f t="shared" si="20"/>
        <v>Not Eligible</v>
      </c>
      <c r="L319">
        <f>_xlfn.XLOOKUP($A319,'Bonuses (raw data)'!$A:$A,'Bonuses (raw data)'!C:C)</f>
        <v>0</v>
      </c>
      <c r="M319">
        <f t="shared" si="21"/>
        <v>54224.33</v>
      </c>
      <c r="N319" s="5">
        <f t="shared" si="22"/>
        <v>0</v>
      </c>
      <c r="O319">
        <f>G319/_xlfn.XLOOKUP(D319,'Market_Averages (raw data)'!A:A,'Market_Averages (raw data)'!B:B)</f>
        <v>0.95974711567870052</v>
      </c>
      <c r="P319" t="str">
        <f t="shared" si="23"/>
        <v>Market Aligned</v>
      </c>
      <c r="Q319" s="5">
        <f t="shared" si="24"/>
        <v>0.40899999999999997</v>
      </c>
    </row>
    <row r="320" spans="1:17" x14ac:dyDescent="0.2">
      <c r="A320">
        <v>1318</v>
      </c>
      <c r="B320" t="s">
        <v>328</v>
      </c>
      <c r="C320" t="s">
        <v>1572</v>
      </c>
      <c r="D320" t="s">
        <v>1584</v>
      </c>
      <c r="E320" t="s">
        <v>1614</v>
      </c>
      <c r="F320" t="str">
        <f>_xlfn.XLOOKUP(E320,'States (raw data)'!A:A,'States (raw data)'!B:B)</f>
        <v>Texas</v>
      </c>
      <c r="G320">
        <v>55810.42</v>
      </c>
      <c r="H320" t="str">
        <f>VLOOKUP(A320,'Demographics (raw data)'!A319:C1879,3)</f>
        <v>Non-binary</v>
      </c>
      <c r="I320" t="str">
        <f>_xlfn.XLOOKUP(A320,'Demographics (raw data)'!A:A,'Demographics (raw data)'!B:B)</f>
        <v>Black or African American</v>
      </c>
      <c r="J320" t="b">
        <f>_xlfn.XLOOKUP($A320,'Bonuses (raw data)'!$A:$A,'Bonuses (raw data)'!B:B)</f>
        <v>1</v>
      </c>
      <c r="K320" t="str">
        <f t="shared" si="20"/>
        <v>Eligible</v>
      </c>
      <c r="L320">
        <f>_xlfn.XLOOKUP($A320,'Bonuses (raw data)'!$A:$A,'Bonuses (raw data)'!C:C)</f>
        <v>18699.34</v>
      </c>
      <c r="M320">
        <f t="shared" si="21"/>
        <v>74509.759999999995</v>
      </c>
      <c r="N320" s="5">
        <f t="shared" si="22"/>
        <v>0.33505105319042572</v>
      </c>
      <c r="O320">
        <f>G320/_xlfn.XLOOKUP(D320,'Market_Averages (raw data)'!A:A,'Market_Averages (raw data)'!B:B)</f>
        <v>0.98782022055075391</v>
      </c>
      <c r="P320" t="str">
        <f t="shared" si="23"/>
        <v>Market Aligned</v>
      </c>
      <c r="Q320" s="5">
        <f t="shared" si="24"/>
        <v>0.495</v>
      </c>
    </row>
    <row r="321" spans="1:17" x14ac:dyDescent="0.2">
      <c r="A321">
        <v>1319</v>
      </c>
      <c r="B321" t="s">
        <v>329</v>
      </c>
      <c r="C321" t="s">
        <v>1572</v>
      </c>
      <c r="D321" t="s">
        <v>1584</v>
      </c>
      <c r="E321" t="s">
        <v>1599</v>
      </c>
      <c r="F321" t="str">
        <f>_xlfn.XLOOKUP(E321,'States (raw data)'!A:A,'States (raw data)'!B:B)</f>
        <v>California</v>
      </c>
      <c r="G321">
        <v>54674.64</v>
      </c>
      <c r="H321" t="str">
        <f>VLOOKUP(A321,'Demographics (raw data)'!A320:C1880,3)</f>
        <v>Male</v>
      </c>
      <c r="I321" t="str">
        <f>_xlfn.XLOOKUP(A321,'Demographics (raw data)'!A:A,'Demographics (raw data)'!B:B)</f>
        <v>White</v>
      </c>
      <c r="J321" t="b">
        <f>_xlfn.XLOOKUP($A321,'Bonuses (raw data)'!$A:$A,'Bonuses (raw data)'!B:B)</f>
        <v>0</v>
      </c>
      <c r="K321" t="str">
        <f t="shared" si="20"/>
        <v>Not Eligible</v>
      </c>
      <c r="L321">
        <f>_xlfn.XLOOKUP($A321,'Bonuses (raw data)'!$A:$A,'Bonuses (raw data)'!C:C)</f>
        <v>0</v>
      </c>
      <c r="M321">
        <f t="shared" si="21"/>
        <v>54674.64</v>
      </c>
      <c r="N321" s="5">
        <f t="shared" si="22"/>
        <v>0</v>
      </c>
      <c r="O321">
        <f>G321/_xlfn.XLOOKUP(D321,'Market_Averages (raw data)'!A:A,'Market_Averages (raw data)'!B:B)</f>
        <v>0.96771740731091205</v>
      </c>
      <c r="P321" t="str">
        <f t="shared" si="23"/>
        <v>Market Aligned</v>
      </c>
      <c r="Q321" s="5">
        <f t="shared" si="24"/>
        <v>0.432</v>
      </c>
    </row>
    <row r="322" spans="1:17" x14ac:dyDescent="0.2">
      <c r="A322">
        <v>1320</v>
      </c>
      <c r="B322" t="s">
        <v>330</v>
      </c>
      <c r="C322" t="s">
        <v>1572</v>
      </c>
      <c r="D322" t="s">
        <v>1584</v>
      </c>
      <c r="E322" t="s">
        <v>1603</v>
      </c>
      <c r="F322" t="str">
        <f>_xlfn.XLOOKUP(E322,'States (raw data)'!A:A,'States (raw data)'!B:B)</f>
        <v>Illinois</v>
      </c>
      <c r="G322">
        <v>55242.49</v>
      </c>
      <c r="H322" t="str">
        <f>VLOOKUP(A322,'Demographics (raw data)'!A321:C1881,3)</f>
        <v>Female</v>
      </c>
      <c r="I322" t="str">
        <f>_xlfn.XLOOKUP(A322,'Demographics (raw data)'!A:A,'Demographics (raw data)'!B:B)</f>
        <v>Hispanic or Latino</v>
      </c>
      <c r="J322" t="b">
        <f>_xlfn.XLOOKUP($A322,'Bonuses (raw data)'!$A:$A,'Bonuses (raw data)'!B:B)</f>
        <v>1</v>
      </c>
      <c r="K322" t="str">
        <f t="shared" si="20"/>
        <v>Eligible</v>
      </c>
      <c r="L322">
        <f>_xlfn.XLOOKUP($A322,'Bonuses (raw data)'!$A:$A,'Bonuses (raw data)'!C:C)</f>
        <v>2691.18</v>
      </c>
      <c r="M322">
        <f t="shared" si="21"/>
        <v>57933.67</v>
      </c>
      <c r="N322" s="5">
        <f t="shared" si="22"/>
        <v>4.8715762088204204E-2</v>
      </c>
      <c r="O322">
        <f>G322/_xlfn.XLOOKUP(D322,'Market_Averages (raw data)'!A:A,'Market_Averages (raw data)'!B:B)</f>
        <v>0.97776810594818697</v>
      </c>
      <c r="P322" t="str">
        <f t="shared" si="23"/>
        <v>Market Aligned</v>
      </c>
      <c r="Q322" s="5">
        <f t="shared" si="24"/>
        <v>0.46600000000000003</v>
      </c>
    </row>
    <row r="323" spans="1:17" x14ac:dyDescent="0.2">
      <c r="A323">
        <v>1321</v>
      </c>
      <c r="B323" t="s">
        <v>331</v>
      </c>
      <c r="C323" t="s">
        <v>1572</v>
      </c>
      <c r="D323" t="s">
        <v>1584</v>
      </c>
      <c r="E323" t="s">
        <v>1603</v>
      </c>
      <c r="F323" t="str">
        <f>_xlfn.XLOOKUP(E323,'States (raw data)'!A:A,'States (raw data)'!B:B)</f>
        <v>Illinois</v>
      </c>
      <c r="G323">
        <v>56487.89</v>
      </c>
      <c r="H323" t="str">
        <f>VLOOKUP(A323,'Demographics (raw data)'!A322:C1882,3)</f>
        <v>Male</v>
      </c>
      <c r="I323" t="str">
        <f>_xlfn.XLOOKUP(A323,'Demographics (raw data)'!A:A,'Demographics (raw data)'!B:B)</f>
        <v>White</v>
      </c>
      <c r="J323" t="b">
        <f>_xlfn.XLOOKUP($A323,'Bonuses (raw data)'!$A:$A,'Bonuses (raw data)'!B:B)</f>
        <v>0</v>
      </c>
      <c r="K323" t="str">
        <f t="shared" ref="K323:K386" si="25">IF(J323=TRUE,"Eligible", "Not Eligible")</f>
        <v>Not Eligible</v>
      </c>
      <c r="L323">
        <f>_xlfn.XLOOKUP($A323,'Bonuses (raw data)'!$A:$A,'Bonuses (raw data)'!C:C)</f>
        <v>0</v>
      </c>
      <c r="M323">
        <f t="shared" ref="M323:M386" si="26">G323+L323</f>
        <v>56487.89</v>
      </c>
      <c r="N323" s="5">
        <f t="shared" ref="N323:N386" si="27">IF(G323=0, 0, L323/G323)</f>
        <v>0</v>
      </c>
      <c r="O323">
        <f>G323/_xlfn.XLOOKUP(D323,'Market_Averages (raw data)'!A:A,'Market_Averages (raw data)'!B:B)</f>
        <v>0.99981114562919837</v>
      </c>
      <c r="P323" t="str">
        <f t="shared" ref="P323:P386" si="28">IF(O323&lt;0.9,"Below Market",IF(O323&gt;1.1,"Above Market","Market Aligned"))</f>
        <v>Market Aligned</v>
      </c>
      <c r="Q323" s="5">
        <f t="shared" ref="Q323:Q386" si="29">_xlfn.PERCENTRANK.INC(G:G,G323)</f>
        <v>0.52700000000000002</v>
      </c>
    </row>
    <row r="324" spans="1:17" x14ac:dyDescent="0.2">
      <c r="A324">
        <v>1322</v>
      </c>
      <c r="B324" t="s">
        <v>332</v>
      </c>
      <c r="C324" t="s">
        <v>1572</v>
      </c>
      <c r="D324" t="s">
        <v>1584</v>
      </c>
      <c r="E324" t="s">
        <v>1597</v>
      </c>
      <c r="F324" t="str">
        <f>_xlfn.XLOOKUP(E324,'States (raw data)'!A:A,'States (raw data)'!B:B)</f>
        <v>New York</v>
      </c>
      <c r="G324">
        <v>52954.45</v>
      </c>
      <c r="H324" t="str">
        <f>VLOOKUP(A324,'Demographics (raw data)'!A323:C1883,3)</f>
        <v>Female</v>
      </c>
      <c r="I324" t="str">
        <f>_xlfn.XLOOKUP(A324,'Demographics (raw data)'!A:A,'Demographics (raw data)'!B:B)</f>
        <v>White</v>
      </c>
      <c r="J324" t="b">
        <f>_xlfn.XLOOKUP($A324,'Bonuses (raw data)'!$A:$A,'Bonuses (raw data)'!B:B)</f>
        <v>0</v>
      </c>
      <c r="K324" t="str">
        <f t="shared" si="25"/>
        <v>Not Eligible</v>
      </c>
      <c r="L324">
        <f>_xlfn.XLOOKUP($A324,'Bonuses (raw data)'!$A:$A,'Bonuses (raw data)'!C:C)</f>
        <v>0</v>
      </c>
      <c r="M324">
        <f t="shared" si="26"/>
        <v>52954.45</v>
      </c>
      <c r="N324" s="5">
        <f t="shared" si="27"/>
        <v>0</v>
      </c>
      <c r="O324">
        <f>G324/_xlfn.XLOOKUP(D324,'Market_Averages (raw data)'!A:A,'Market_Averages (raw data)'!B:B)</f>
        <v>0.93727079061838037</v>
      </c>
      <c r="P324" t="str">
        <f t="shared" si="28"/>
        <v>Market Aligned</v>
      </c>
      <c r="Q324" s="5">
        <f t="shared" si="29"/>
        <v>0.35</v>
      </c>
    </row>
    <row r="325" spans="1:17" x14ac:dyDescent="0.2">
      <c r="A325">
        <v>1323</v>
      </c>
      <c r="B325" t="s">
        <v>333</v>
      </c>
      <c r="C325" t="s">
        <v>1572</v>
      </c>
      <c r="D325" t="s">
        <v>1584</v>
      </c>
      <c r="E325" t="s">
        <v>1603</v>
      </c>
      <c r="F325" t="str">
        <f>_xlfn.XLOOKUP(E325,'States (raw data)'!A:A,'States (raw data)'!B:B)</f>
        <v>Illinois</v>
      </c>
      <c r="G325">
        <v>60230.97</v>
      </c>
      <c r="H325" t="str">
        <f>VLOOKUP(A325,'Demographics (raw data)'!A324:C1884,3)</f>
        <v>Female</v>
      </c>
      <c r="I325" t="str">
        <f>_xlfn.XLOOKUP(A325,'Demographics (raw data)'!A:A,'Demographics (raw data)'!B:B)</f>
        <v>White</v>
      </c>
      <c r="J325" t="b">
        <f>_xlfn.XLOOKUP($A325,'Bonuses (raw data)'!$A:$A,'Bonuses (raw data)'!B:B)</f>
        <v>1</v>
      </c>
      <c r="K325" t="str">
        <f t="shared" si="25"/>
        <v>Eligible</v>
      </c>
      <c r="L325">
        <f>_xlfn.XLOOKUP($A325,'Bonuses (raw data)'!$A:$A,'Bonuses (raw data)'!C:C)</f>
        <v>10718.99</v>
      </c>
      <c r="M325">
        <f t="shared" si="26"/>
        <v>70949.960000000006</v>
      </c>
      <c r="N325" s="5">
        <f t="shared" si="27"/>
        <v>0.17796475799742226</v>
      </c>
      <c r="O325">
        <f>G325/_xlfn.XLOOKUP(D325,'Market_Averages (raw data)'!A:A,'Market_Averages (raw data)'!B:B)</f>
        <v>1.0660620376873322</v>
      </c>
      <c r="P325" t="str">
        <f t="shared" si="28"/>
        <v>Market Aligned</v>
      </c>
      <c r="Q325" s="5">
        <f t="shared" si="29"/>
        <v>0.65600000000000003</v>
      </c>
    </row>
    <row r="326" spans="1:17" x14ac:dyDescent="0.2">
      <c r="A326">
        <v>1324</v>
      </c>
      <c r="B326" t="s">
        <v>334</v>
      </c>
      <c r="C326" t="s">
        <v>1572</v>
      </c>
      <c r="D326" t="s">
        <v>1584</v>
      </c>
      <c r="E326" t="s">
        <v>1607</v>
      </c>
      <c r="F326" t="str">
        <f>_xlfn.XLOOKUP(E326,'States (raw data)'!A:A,'States (raw data)'!B:B)</f>
        <v>Colorado</v>
      </c>
      <c r="G326">
        <v>52484.959999999999</v>
      </c>
      <c r="H326" t="str">
        <f>VLOOKUP(A326,'Demographics (raw data)'!A325:C1885,3)</f>
        <v>Female</v>
      </c>
      <c r="I326" t="str">
        <f>_xlfn.XLOOKUP(A326,'Demographics (raw data)'!A:A,'Demographics (raw data)'!B:B)</f>
        <v>White</v>
      </c>
      <c r="J326" t="b">
        <f>_xlfn.XLOOKUP($A326,'Bonuses (raw data)'!$A:$A,'Bonuses (raw data)'!B:B)</f>
        <v>0</v>
      </c>
      <c r="K326" t="str">
        <f t="shared" si="25"/>
        <v>Not Eligible</v>
      </c>
      <c r="L326">
        <f>_xlfn.XLOOKUP($A326,'Bonuses (raw data)'!$A:$A,'Bonuses (raw data)'!C:C)</f>
        <v>0</v>
      </c>
      <c r="M326">
        <f t="shared" si="26"/>
        <v>52484.959999999999</v>
      </c>
      <c r="N326" s="5">
        <f t="shared" si="27"/>
        <v>0</v>
      </c>
      <c r="O326">
        <f>G326/_xlfn.XLOOKUP(D326,'Market_Averages (raw data)'!A:A,'Market_Averages (raw data)'!B:B)</f>
        <v>0.92896102130744573</v>
      </c>
      <c r="P326" t="str">
        <f t="shared" si="28"/>
        <v>Market Aligned</v>
      </c>
      <c r="Q326" s="5">
        <f t="shared" si="29"/>
        <v>0.33400000000000002</v>
      </c>
    </row>
    <row r="327" spans="1:17" x14ac:dyDescent="0.2">
      <c r="A327">
        <v>1325</v>
      </c>
      <c r="B327" t="s">
        <v>335</v>
      </c>
      <c r="C327" t="s">
        <v>1572</v>
      </c>
      <c r="D327" t="s">
        <v>1584</v>
      </c>
      <c r="E327" t="s">
        <v>1609</v>
      </c>
      <c r="F327" t="str">
        <f>_xlfn.XLOOKUP(E327,'States (raw data)'!A:A,'States (raw data)'!B:B)</f>
        <v>California</v>
      </c>
      <c r="G327">
        <v>51964.53</v>
      </c>
      <c r="H327" t="str">
        <f>VLOOKUP(A327,'Demographics (raw data)'!A326:C1886,3)</f>
        <v>Male</v>
      </c>
      <c r="I327" t="str">
        <f>_xlfn.XLOOKUP(A327,'Demographics (raw data)'!A:A,'Demographics (raw data)'!B:B)</f>
        <v>White</v>
      </c>
      <c r="J327" t="b">
        <f>_xlfn.XLOOKUP($A327,'Bonuses (raw data)'!$A:$A,'Bonuses (raw data)'!B:B)</f>
        <v>1</v>
      </c>
      <c r="K327" t="str">
        <f t="shared" si="25"/>
        <v>Eligible</v>
      </c>
      <c r="L327">
        <f>_xlfn.XLOOKUP($A327,'Bonuses (raw data)'!$A:$A,'Bonuses (raw data)'!C:C)</f>
        <v>18451.91</v>
      </c>
      <c r="M327">
        <f t="shared" si="26"/>
        <v>70416.44</v>
      </c>
      <c r="N327" s="5">
        <f t="shared" si="27"/>
        <v>0.35508663313225386</v>
      </c>
      <c r="O327">
        <f>G327/_xlfn.XLOOKUP(D327,'Market_Averages (raw data)'!A:A,'Market_Averages (raw data)'!B:B)</f>
        <v>0.91974963609692006</v>
      </c>
      <c r="P327" t="str">
        <f t="shared" si="28"/>
        <v>Market Aligned</v>
      </c>
      <c r="Q327" s="5">
        <f t="shared" si="29"/>
        <v>0.314</v>
      </c>
    </row>
    <row r="328" spans="1:17" x14ac:dyDescent="0.2">
      <c r="A328">
        <v>1326</v>
      </c>
      <c r="B328" t="s">
        <v>336</v>
      </c>
      <c r="C328" t="s">
        <v>1572</v>
      </c>
      <c r="D328" t="s">
        <v>1584</v>
      </c>
      <c r="E328" t="s">
        <v>1603</v>
      </c>
      <c r="F328" t="str">
        <f>_xlfn.XLOOKUP(E328,'States (raw data)'!A:A,'States (raw data)'!B:B)</f>
        <v>Illinois</v>
      </c>
      <c r="G328">
        <v>57895.28</v>
      </c>
      <c r="H328" t="str">
        <f>VLOOKUP(A328,'Demographics (raw data)'!A327:C1887,3)</f>
        <v>Female</v>
      </c>
      <c r="I328" t="str">
        <f>_xlfn.XLOOKUP(A328,'Demographics (raw data)'!A:A,'Demographics (raw data)'!B:B)</f>
        <v>White</v>
      </c>
      <c r="J328" t="b">
        <f>_xlfn.XLOOKUP($A328,'Bonuses (raw data)'!$A:$A,'Bonuses (raw data)'!B:B)</f>
        <v>0</v>
      </c>
      <c r="K328" t="str">
        <f t="shared" si="25"/>
        <v>Not Eligible</v>
      </c>
      <c r="L328">
        <f>_xlfn.XLOOKUP($A328,'Bonuses (raw data)'!$A:$A,'Bonuses (raw data)'!C:C)</f>
        <v>0</v>
      </c>
      <c r="M328">
        <f t="shared" si="26"/>
        <v>57895.28</v>
      </c>
      <c r="N328" s="5">
        <f t="shared" si="27"/>
        <v>0</v>
      </c>
      <c r="O328">
        <f>G328/_xlfn.XLOOKUP(D328,'Market_Averages (raw data)'!A:A,'Market_Averages (raw data)'!B:B)</f>
        <v>1.0247213380305622</v>
      </c>
      <c r="P328" t="str">
        <f t="shared" si="28"/>
        <v>Market Aligned</v>
      </c>
      <c r="Q328" s="5">
        <f t="shared" si="29"/>
        <v>0.59299999999999997</v>
      </c>
    </row>
    <row r="329" spans="1:17" x14ac:dyDescent="0.2">
      <c r="A329">
        <v>1327</v>
      </c>
      <c r="B329" t="s">
        <v>337</v>
      </c>
      <c r="C329" t="s">
        <v>1572</v>
      </c>
      <c r="D329" t="s">
        <v>1584</v>
      </c>
      <c r="E329" t="s">
        <v>1603</v>
      </c>
      <c r="F329" t="str">
        <f>_xlfn.XLOOKUP(E329,'States (raw data)'!A:A,'States (raw data)'!B:B)</f>
        <v>Illinois</v>
      </c>
      <c r="G329">
        <v>56979.16</v>
      </c>
      <c r="H329" t="str">
        <f>VLOOKUP(A329,'Demographics (raw data)'!A328:C1888,3)</f>
        <v>Male</v>
      </c>
      <c r="I329" t="str">
        <f>_xlfn.XLOOKUP(A329,'Demographics (raw data)'!A:A,'Demographics (raw data)'!B:B)</f>
        <v>White</v>
      </c>
      <c r="J329" t="b">
        <f>_xlfn.XLOOKUP($A329,'Bonuses (raw data)'!$A:$A,'Bonuses (raw data)'!B:B)</f>
        <v>0</v>
      </c>
      <c r="K329" t="str">
        <f t="shared" si="25"/>
        <v>Not Eligible</v>
      </c>
      <c r="L329">
        <f>_xlfn.XLOOKUP($A329,'Bonuses (raw data)'!$A:$A,'Bonuses (raw data)'!C:C)</f>
        <v>0</v>
      </c>
      <c r="M329">
        <f t="shared" si="26"/>
        <v>56979.16</v>
      </c>
      <c r="N329" s="5">
        <f t="shared" si="27"/>
        <v>0</v>
      </c>
      <c r="O329">
        <f>G329/_xlfn.XLOOKUP(D329,'Market_Averages (raw data)'!A:A,'Market_Averages (raw data)'!B:B)</f>
        <v>1.0085064114908417</v>
      </c>
      <c r="P329" t="str">
        <f t="shared" si="28"/>
        <v>Market Aligned</v>
      </c>
      <c r="Q329" s="5">
        <f t="shared" si="29"/>
        <v>0.55500000000000005</v>
      </c>
    </row>
    <row r="330" spans="1:17" x14ac:dyDescent="0.2">
      <c r="A330">
        <v>1328</v>
      </c>
      <c r="B330" t="s">
        <v>338</v>
      </c>
      <c r="C330" t="s">
        <v>1572</v>
      </c>
      <c r="D330" t="s">
        <v>1584</v>
      </c>
      <c r="E330" t="s">
        <v>1614</v>
      </c>
      <c r="F330" t="str">
        <f>_xlfn.XLOOKUP(E330,'States (raw data)'!A:A,'States (raw data)'!B:B)</f>
        <v>Texas</v>
      </c>
      <c r="G330">
        <v>56560.3</v>
      </c>
      <c r="H330" t="str">
        <f>VLOOKUP(A330,'Demographics (raw data)'!A329:C1889,3)</f>
        <v>Non-binary</v>
      </c>
      <c r="I330" t="str">
        <f>_xlfn.XLOOKUP(A330,'Demographics (raw data)'!A:A,'Demographics (raw data)'!B:B)</f>
        <v>White</v>
      </c>
      <c r="J330" t="b">
        <f>_xlfn.XLOOKUP($A330,'Bonuses (raw data)'!$A:$A,'Bonuses (raw data)'!B:B)</f>
        <v>0</v>
      </c>
      <c r="K330" t="str">
        <f t="shared" si="25"/>
        <v>Not Eligible</v>
      </c>
      <c r="L330">
        <f>_xlfn.XLOOKUP($A330,'Bonuses (raw data)'!$A:$A,'Bonuses (raw data)'!C:C)</f>
        <v>0</v>
      </c>
      <c r="M330">
        <f t="shared" si="26"/>
        <v>56560.3</v>
      </c>
      <c r="N330" s="5">
        <f t="shared" si="27"/>
        <v>0</v>
      </c>
      <c r="O330">
        <f>G330/_xlfn.XLOOKUP(D330,'Market_Averages (raw data)'!A:A,'Market_Averages (raw data)'!B:B)</f>
        <v>1.0010927712139921</v>
      </c>
      <c r="P330" t="str">
        <f t="shared" si="28"/>
        <v>Market Aligned</v>
      </c>
      <c r="Q330" s="5">
        <f t="shared" si="29"/>
        <v>0.53300000000000003</v>
      </c>
    </row>
    <row r="331" spans="1:17" x14ac:dyDescent="0.2">
      <c r="A331">
        <v>1329</v>
      </c>
      <c r="B331" t="s">
        <v>339</v>
      </c>
      <c r="C331" t="s">
        <v>1572</v>
      </c>
      <c r="D331" t="s">
        <v>1584</v>
      </c>
      <c r="E331" t="s">
        <v>1599</v>
      </c>
      <c r="F331" t="str">
        <f>_xlfn.XLOOKUP(E331,'States (raw data)'!A:A,'States (raw data)'!B:B)</f>
        <v>California</v>
      </c>
      <c r="G331">
        <v>56570.86</v>
      </c>
      <c r="H331" t="str">
        <f>VLOOKUP(A331,'Demographics (raw data)'!A330:C1890,3)</f>
        <v>Male</v>
      </c>
      <c r="I331" t="str">
        <f>_xlfn.XLOOKUP(A331,'Demographics (raw data)'!A:A,'Demographics (raw data)'!B:B)</f>
        <v>White</v>
      </c>
      <c r="J331" t="b">
        <f>_xlfn.XLOOKUP($A331,'Bonuses (raw data)'!$A:$A,'Bonuses (raw data)'!B:B)</f>
        <v>0</v>
      </c>
      <c r="K331" t="str">
        <f t="shared" si="25"/>
        <v>Not Eligible</v>
      </c>
      <c r="L331">
        <f>_xlfn.XLOOKUP($A331,'Bonuses (raw data)'!$A:$A,'Bonuses (raw data)'!C:C)</f>
        <v>0</v>
      </c>
      <c r="M331">
        <f t="shared" si="26"/>
        <v>56570.86</v>
      </c>
      <c r="N331" s="5">
        <f t="shared" si="27"/>
        <v>0</v>
      </c>
      <c r="O331">
        <f>G331/_xlfn.XLOOKUP(D331,'Market_Averages (raw data)'!A:A,'Market_Averages (raw data)'!B:B)</f>
        <v>1.0012796786325173</v>
      </c>
      <c r="P331" t="str">
        <f t="shared" si="28"/>
        <v>Market Aligned</v>
      </c>
      <c r="Q331" s="5">
        <f t="shared" si="29"/>
        <v>0.53300000000000003</v>
      </c>
    </row>
    <row r="332" spans="1:17" x14ac:dyDescent="0.2">
      <c r="A332">
        <v>1330</v>
      </c>
      <c r="B332" t="s">
        <v>340</v>
      </c>
      <c r="C332" t="s">
        <v>1572</v>
      </c>
      <c r="D332" t="s">
        <v>1584</v>
      </c>
      <c r="E332" t="s">
        <v>1609</v>
      </c>
      <c r="F332" t="str">
        <f>_xlfn.XLOOKUP(E332,'States (raw data)'!A:A,'States (raw data)'!B:B)</f>
        <v>California</v>
      </c>
      <c r="G332">
        <v>54969.38</v>
      </c>
      <c r="H332" t="str">
        <f>VLOOKUP(A332,'Demographics (raw data)'!A331:C1891,3)</f>
        <v>Female</v>
      </c>
      <c r="I332" t="str">
        <f>_xlfn.XLOOKUP(A332,'Demographics (raw data)'!A:A,'Demographics (raw data)'!B:B)</f>
        <v>White</v>
      </c>
      <c r="J332" t="b">
        <f>_xlfn.XLOOKUP($A332,'Bonuses (raw data)'!$A:$A,'Bonuses (raw data)'!B:B)</f>
        <v>1</v>
      </c>
      <c r="K332" t="str">
        <f t="shared" si="25"/>
        <v>Eligible</v>
      </c>
      <c r="L332">
        <f>_xlfn.XLOOKUP($A332,'Bonuses (raw data)'!$A:$A,'Bonuses (raw data)'!C:C)</f>
        <v>18178.16</v>
      </c>
      <c r="M332">
        <f t="shared" si="26"/>
        <v>73147.539999999994</v>
      </c>
      <c r="N332" s="5">
        <f t="shared" si="27"/>
        <v>0.33069610754205342</v>
      </c>
      <c r="O332">
        <f>G332/_xlfn.XLOOKUP(D332,'Market_Averages (raw data)'!A:A,'Market_Averages (raw data)'!B:B)</f>
        <v>0.97293417743744259</v>
      </c>
      <c r="P332" t="str">
        <f t="shared" si="28"/>
        <v>Market Aligned</v>
      </c>
      <c r="Q332" s="5">
        <f t="shared" si="29"/>
        <v>0.44900000000000001</v>
      </c>
    </row>
    <row r="333" spans="1:17" x14ac:dyDescent="0.2">
      <c r="A333">
        <v>1331</v>
      </c>
      <c r="B333" t="s">
        <v>341</v>
      </c>
      <c r="C333" t="s">
        <v>1572</v>
      </c>
      <c r="D333" t="s">
        <v>1584</v>
      </c>
      <c r="E333" t="s">
        <v>1603</v>
      </c>
      <c r="F333" t="str">
        <f>_xlfn.XLOOKUP(E333,'States (raw data)'!A:A,'States (raw data)'!B:B)</f>
        <v>Illinois</v>
      </c>
      <c r="G333">
        <v>52756.86</v>
      </c>
      <c r="H333" t="str">
        <f>VLOOKUP(A333,'Demographics (raw data)'!A332:C1892,3)</f>
        <v>Female</v>
      </c>
      <c r="I333" t="str">
        <f>_xlfn.XLOOKUP(A333,'Demographics (raw data)'!A:A,'Demographics (raw data)'!B:B)</f>
        <v>White</v>
      </c>
      <c r="J333" t="b">
        <f>_xlfn.XLOOKUP($A333,'Bonuses (raw data)'!$A:$A,'Bonuses (raw data)'!B:B)</f>
        <v>0</v>
      </c>
      <c r="K333" t="str">
        <f t="shared" si="25"/>
        <v>Not Eligible</v>
      </c>
      <c r="L333">
        <f>_xlfn.XLOOKUP($A333,'Bonuses (raw data)'!$A:$A,'Bonuses (raw data)'!C:C)</f>
        <v>0</v>
      </c>
      <c r="M333">
        <f t="shared" si="26"/>
        <v>52756.86</v>
      </c>
      <c r="N333" s="5">
        <f t="shared" si="27"/>
        <v>0</v>
      </c>
      <c r="O333">
        <f>G333/_xlfn.XLOOKUP(D333,'Market_Averages (raw data)'!A:A,'Market_Averages (raw data)'!B:B)</f>
        <v>0.93377353334315072</v>
      </c>
      <c r="P333" t="str">
        <f t="shared" si="28"/>
        <v>Market Aligned</v>
      </c>
      <c r="Q333" s="5">
        <f t="shared" si="29"/>
        <v>0.34300000000000003</v>
      </c>
    </row>
    <row r="334" spans="1:17" x14ac:dyDescent="0.2">
      <c r="A334">
        <v>1332</v>
      </c>
      <c r="B334" t="s">
        <v>342</v>
      </c>
      <c r="C334" t="s">
        <v>1572</v>
      </c>
      <c r="D334" t="s">
        <v>1584</v>
      </c>
      <c r="E334" t="s">
        <v>1603</v>
      </c>
      <c r="F334" t="str">
        <f>_xlfn.XLOOKUP(E334,'States (raw data)'!A:A,'States (raw data)'!B:B)</f>
        <v>Illinois</v>
      </c>
      <c r="G334">
        <v>55189.51</v>
      </c>
      <c r="H334" t="str">
        <f>VLOOKUP(A334,'Demographics (raw data)'!A333:C1893,3)</f>
        <v>Female</v>
      </c>
      <c r="I334" t="str">
        <f>_xlfn.XLOOKUP(A334,'Demographics (raw data)'!A:A,'Demographics (raw data)'!B:B)</f>
        <v>White</v>
      </c>
      <c r="J334" t="b">
        <f>_xlfn.XLOOKUP($A334,'Bonuses (raw data)'!$A:$A,'Bonuses (raw data)'!B:B)</f>
        <v>0</v>
      </c>
      <c r="K334" t="str">
        <f t="shared" si="25"/>
        <v>Not Eligible</v>
      </c>
      <c r="L334">
        <f>_xlfn.XLOOKUP($A334,'Bonuses (raw data)'!$A:$A,'Bonuses (raw data)'!C:C)</f>
        <v>0</v>
      </c>
      <c r="M334">
        <f t="shared" si="26"/>
        <v>55189.51</v>
      </c>
      <c r="N334" s="5">
        <f t="shared" si="27"/>
        <v>0</v>
      </c>
      <c r="O334">
        <f>G334/_xlfn.XLOOKUP(D334,'Market_Averages (raw data)'!A:A,'Market_Averages (raw data)'!B:B)</f>
        <v>0.97683038293365365</v>
      </c>
      <c r="P334" t="str">
        <f t="shared" si="28"/>
        <v>Market Aligned</v>
      </c>
      <c r="Q334" s="5">
        <f t="shared" si="29"/>
        <v>0.46400000000000002</v>
      </c>
    </row>
    <row r="335" spans="1:17" x14ac:dyDescent="0.2">
      <c r="A335">
        <v>1333</v>
      </c>
      <c r="B335" t="s">
        <v>343</v>
      </c>
      <c r="C335" t="s">
        <v>1572</v>
      </c>
      <c r="D335" t="s">
        <v>1584</v>
      </c>
      <c r="E335" t="s">
        <v>1599</v>
      </c>
      <c r="F335" t="str">
        <f>_xlfn.XLOOKUP(E335,'States (raw data)'!A:A,'States (raw data)'!B:B)</f>
        <v>California</v>
      </c>
      <c r="G335">
        <v>53307.1</v>
      </c>
      <c r="H335" t="str">
        <f>VLOOKUP(A335,'Demographics (raw data)'!A334:C1894,3)</f>
        <v>Male</v>
      </c>
      <c r="I335" t="str">
        <f>_xlfn.XLOOKUP(A335,'Demographics (raw data)'!A:A,'Demographics (raw data)'!B:B)</f>
        <v>Black or African American</v>
      </c>
      <c r="J335" t="b">
        <f>_xlfn.XLOOKUP($A335,'Bonuses (raw data)'!$A:$A,'Bonuses (raw data)'!B:B)</f>
        <v>0</v>
      </c>
      <c r="K335" t="str">
        <f t="shared" si="25"/>
        <v>Not Eligible</v>
      </c>
      <c r="L335">
        <f>_xlfn.XLOOKUP($A335,'Bonuses (raw data)'!$A:$A,'Bonuses (raw data)'!C:C)</f>
        <v>0</v>
      </c>
      <c r="M335">
        <f t="shared" si="26"/>
        <v>53307.1</v>
      </c>
      <c r="N335" s="5">
        <f t="shared" si="27"/>
        <v>0</v>
      </c>
      <c r="O335">
        <f>G335/_xlfn.XLOOKUP(D335,'Market_Averages (raw data)'!A:A,'Market_Averages (raw data)'!B:B)</f>
        <v>0.94351254262055528</v>
      </c>
      <c r="P335" t="str">
        <f t="shared" si="28"/>
        <v>Market Aligned</v>
      </c>
      <c r="Q335" s="5">
        <f t="shared" si="29"/>
        <v>0.36399999999999999</v>
      </c>
    </row>
    <row r="336" spans="1:17" x14ac:dyDescent="0.2">
      <c r="A336">
        <v>1334</v>
      </c>
      <c r="B336" t="s">
        <v>344</v>
      </c>
      <c r="C336" t="s">
        <v>1572</v>
      </c>
      <c r="D336" t="s">
        <v>1584</v>
      </c>
      <c r="E336" t="s">
        <v>1597</v>
      </c>
      <c r="F336" t="str">
        <f>_xlfn.XLOOKUP(E336,'States (raw data)'!A:A,'States (raw data)'!B:B)</f>
        <v>New York</v>
      </c>
      <c r="G336">
        <v>57437.8</v>
      </c>
      <c r="H336" t="str">
        <f>VLOOKUP(A336,'Demographics (raw data)'!A335:C1895,3)</f>
        <v>Female</v>
      </c>
      <c r="I336" t="str">
        <f>_xlfn.XLOOKUP(A336,'Demographics (raw data)'!A:A,'Demographics (raw data)'!B:B)</f>
        <v>Black or African American</v>
      </c>
      <c r="J336" t="b">
        <f>_xlfn.XLOOKUP($A336,'Bonuses (raw data)'!$A:$A,'Bonuses (raw data)'!B:B)</f>
        <v>1</v>
      </c>
      <c r="K336" t="str">
        <f t="shared" si="25"/>
        <v>Eligible</v>
      </c>
      <c r="L336">
        <f>_xlfn.XLOOKUP($A336,'Bonuses (raw data)'!$A:$A,'Bonuses (raw data)'!C:C)</f>
        <v>3974.06</v>
      </c>
      <c r="M336">
        <f t="shared" si="26"/>
        <v>61411.86</v>
      </c>
      <c r="N336" s="5">
        <f t="shared" si="27"/>
        <v>6.9188931330935372E-2</v>
      </c>
      <c r="O336">
        <f>G336/_xlfn.XLOOKUP(D336,'Market_Averages (raw data)'!A:A,'Market_Averages (raw data)'!B:B)</f>
        <v>1.0166241405090679</v>
      </c>
      <c r="P336" t="str">
        <f t="shared" si="28"/>
        <v>Market Aligned</v>
      </c>
      <c r="Q336" s="5">
        <f t="shared" si="29"/>
        <v>0.57599999999999996</v>
      </c>
    </row>
    <row r="337" spans="1:17" x14ac:dyDescent="0.2">
      <c r="A337">
        <v>1335</v>
      </c>
      <c r="B337" t="s">
        <v>345</v>
      </c>
      <c r="C337" t="s">
        <v>1572</v>
      </c>
      <c r="D337" t="s">
        <v>1584</v>
      </c>
      <c r="E337" t="s">
        <v>1599</v>
      </c>
      <c r="F337" t="str">
        <f>_xlfn.XLOOKUP(E337,'States (raw data)'!A:A,'States (raw data)'!B:B)</f>
        <v>California</v>
      </c>
      <c r="G337">
        <v>54632.36</v>
      </c>
      <c r="H337" t="str">
        <f>VLOOKUP(A337,'Demographics (raw data)'!A336:C1896,3)</f>
        <v>Male</v>
      </c>
      <c r="I337" t="str">
        <f>_xlfn.XLOOKUP(A337,'Demographics (raw data)'!A:A,'Demographics (raw data)'!B:B)</f>
        <v>Hispanic or Latino</v>
      </c>
      <c r="J337" t="b">
        <f>_xlfn.XLOOKUP($A337,'Bonuses (raw data)'!$A:$A,'Bonuses (raw data)'!B:B)</f>
        <v>0</v>
      </c>
      <c r="K337" t="str">
        <f t="shared" si="25"/>
        <v>Not Eligible</v>
      </c>
      <c r="L337">
        <f>_xlfn.XLOOKUP($A337,'Bonuses (raw data)'!$A:$A,'Bonuses (raw data)'!C:C)</f>
        <v>0</v>
      </c>
      <c r="M337">
        <f t="shared" si="26"/>
        <v>54632.36</v>
      </c>
      <c r="N337" s="5">
        <f t="shared" si="27"/>
        <v>0</v>
      </c>
      <c r="O337">
        <f>G337/_xlfn.XLOOKUP(D337,'Market_Averages (raw data)'!A:A,'Market_Averages (raw data)'!B:B)</f>
        <v>0.96696906965416474</v>
      </c>
      <c r="P337" t="str">
        <f t="shared" si="28"/>
        <v>Market Aligned</v>
      </c>
      <c r="Q337" s="5">
        <f t="shared" si="29"/>
        <v>0.43</v>
      </c>
    </row>
    <row r="338" spans="1:17" x14ac:dyDescent="0.2">
      <c r="A338">
        <v>1336</v>
      </c>
      <c r="B338" t="s">
        <v>346</v>
      </c>
      <c r="C338" t="s">
        <v>1572</v>
      </c>
      <c r="D338" t="s">
        <v>1584</v>
      </c>
      <c r="E338" t="s">
        <v>1603</v>
      </c>
      <c r="F338" t="str">
        <f>_xlfn.XLOOKUP(E338,'States (raw data)'!A:A,'States (raw data)'!B:B)</f>
        <v>Illinois</v>
      </c>
      <c r="G338">
        <v>52936.26</v>
      </c>
      <c r="H338" t="str">
        <f>VLOOKUP(A338,'Demographics (raw data)'!A337:C1897,3)</f>
        <v>Female</v>
      </c>
      <c r="I338" t="str">
        <f>_xlfn.XLOOKUP(A338,'Demographics (raw data)'!A:A,'Demographics (raw data)'!B:B)</f>
        <v>Black or African American</v>
      </c>
      <c r="J338" t="b">
        <f>_xlfn.XLOOKUP($A338,'Bonuses (raw data)'!$A:$A,'Bonuses (raw data)'!B:B)</f>
        <v>0</v>
      </c>
      <c r="K338" t="str">
        <f t="shared" si="25"/>
        <v>Not Eligible</v>
      </c>
      <c r="L338">
        <f>_xlfn.XLOOKUP($A338,'Bonuses (raw data)'!$A:$A,'Bonuses (raw data)'!C:C)</f>
        <v>0</v>
      </c>
      <c r="M338">
        <f t="shared" si="26"/>
        <v>52936.26</v>
      </c>
      <c r="N338" s="5">
        <f t="shared" si="27"/>
        <v>0</v>
      </c>
      <c r="O338">
        <f>G338/_xlfn.XLOOKUP(D338,'Market_Averages (raw data)'!A:A,'Market_Averages (raw data)'!B:B)</f>
        <v>0.93694883551014407</v>
      </c>
      <c r="P338" t="str">
        <f t="shared" si="28"/>
        <v>Market Aligned</v>
      </c>
      <c r="Q338" s="5">
        <f t="shared" si="29"/>
        <v>0.34899999999999998</v>
      </c>
    </row>
    <row r="339" spans="1:17" x14ac:dyDescent="0.2">
      <c r="A339">
        <v>1337</v>
      </c>
      <c r="B339" t="s">
        <v>347</v>
      </c>
      <c r="C339" t="s">
        <v>1572</v>
      </c>
      <c r="D339" t="s">
        <v>1584</v>
      </c>
      <c r="E339" t="s">
        <v>1603</v>
      </c>
      <c r="F339" t="str">
        <f>_xlfn.XLOOKUP(E339,'States (raw data)'!A:A,'States (raw data)'!B:B)</f>
        <v>Illinois</v>
      </c>
      <c r="G339">
        <v>54196.54</v>
      </c>
      <c r="H339" t="str">
        <f>VLOOKUP(A339,'Demographics (raw data)'!A338:C1898,3)</f>
        <v>Male</v>
      </c>
      <c r="I339" t="str">
        <f>_xlfn.XLOOKUP(A339,'Demographics (raw data)'!A:A,'Demographics (raw data)'!B:B)</f>
        <v>White</v>
      </c>
      <c r="J339" t="b">
        <f>_xlfn.XLOOKUP($A339,'Bonuses (raw data)'!$A:$A,'Bonuses (raw data)'!B:B)</f>
        <v>1</v>
      </c>
      <c r="K339" t="str">
        <f t="shared" si="25"/>
        <v>Eligible</v>
      </c>
      <c r="L339">
        <f>_xlfn.XLOOKUP($A339,'Bonuses (raw data)'!$A:$A,'Bonuses (raw data)'!C:C)</f>
        <v>7966.12</v>
      </c>
      <c r="M339">
        <f t="shared" si="26"/>
        <v>62162.66</v>
      </c>
      <c r="N339" s="5">
        <f t="shared" si="27"/>
        <v>0.14698576698807708</v>
      </c>
      <c r="O339">
        <f>G339/_xlfn.XLOOKUP(D339,'Market_Averages (raw data)'!A:A,'Market_Averages (raw data)'!B:B)</f>
        <v>0.9592552447354411</v>
      </c>
      <c r="P339" t="str">
        <f t="shared" si="28"/>
        <v>Market Aligned</v>
      </c>
      <c r="Q339" s="5">
        <f t="shared" si="29"/>
        <v>0.40699999999999997</v>
      </c>
    </row>
    <row r="340" spans="1:17" x14ac:dyDescent="0.2">
      <c r="A340">
        <v>1338</v>
      </c>
      <c r="B340" t="s">
        <v>348</v>
      </c>
      <c r="C340" t="s">
        <v>1572</v>
      </c>
      <c r="D340" t="s">
        <v>1584</v>
      </c>
      <c r="E340" t="s">
        <v>1609</v>
      </c>
      <c r="F340" t="str">
        <f>_xlfn.XLOOKUP(E340,'States (raw data)'!A:A,'States (raw data)'!B:B)</f>
        <v>California</v>
      </c>
      <c r="G340">
        <v>56032.33</v>
      </c>
      <c r="H340" t="str">
        <f>VLOOKUP(A340,'Demographics (raw data)'!A339:C1899,3)</f>
        <v>Male</v>
      </c>
      <c r="I340" t="str">
        <f>_xlfn.XLOOKUP(A340,'Demographics (raw data)'!A:A,'Demographics (raw data)'!B:B)</f>
        <v>Black or African American</v>
      </c>
      <c r="J340" t="b">
        <f>_xlfn.XLOOKUP($A340,'Bonuses (raw data)'!$A:$A,'Bonuses (raw data)'!B:B)</f>
        <v>0</v>
      </c>
      <c r="K340" t="str">
        <f t="shared" si="25"/>
        <v>Not Eligible</v>
      </c>
      <c r="L340">
        <f>_xlfn.XLOOKUP($A340,'Bonuses (raw data)'!$A:$A,'Bonuses (raw data)'!C:C)</f>
        <v>0</v>
      </c>
      <c r="M340">
        <f t="shared" si="26"/>
        <v>56032.33</v>
      </c>
      <c r="N340" s="5">
        <f t="shared" si="27"/>
        <v>0</v>
      </c>
      <c r="O340">
        <f>G340/_xlfn.XLOOKUP(D340,'Market_Averages (raw data)'!A:A,'Market_Averages (raw data)'!B:B)</f>
        <v>0.99174793127470862</v>
      </c>
      <c r="P340" t="str">
        <f t="shared" si="28"/>
        <v>Market Aligned</v>
      </c>
      <c r="Q340" s="5">
        <f t="shared" si="29"/>
        <v>0.50700000000000001</v>
      </c>
    </row>
    <row r="341" spans="1:17" x14ac:dyDescent="0.2">
      <c r="A341">
        <v>1339</v>
      </c>
      <c r="B341" t="s">
        <v>349</v>
      </c>
      <c r="C341" t="s">
        <v>1572</v>
      </c>
      <c r="D341" t="s">
        <v>1584</v>
      </c>
      <c r="E341" t="s">
        <v>1614</v>
      </c>
      <c r="F341" t="str">
        <f>_xlfn.XLOOKUP(E341,'States (raw data)'!A:A,'States (raw data)'!B:B)</f>
        <v>Texas</v>
      </c>
      <c r="G341">
        <v>53590.69</v>
      </c>
      <c r="H341" t="str">
        <f>VLOOKUP(A341,'Demographics (raw data)'!A340:C1900,3)</f>
        <v>Female</v>
      </c>
      <c r="I341" t="str">
        <f>_xlfn.XLOOKUP(A341,'Demographics (raw data)'!A:A,'Demographics (raw data)'!B:B)</f>
        <v>White</v>
      </c>
      <c r="J341" t="b">
        <f>_xlfn.XLOOKUP($A341,'Bonuses (raw data)'!$A:$A,'Bonuses (raw data)'!B:B)</f>
        <v>1</v>
      </c>
      <c r="K341" t="str">
        <f t="shared" si="25"/>
        <v>Eligible</v>
      </c>
      <c r="L341">
        <f>_xlfn.XLOOKUP($A341,'Bonuses (raw data)'!$A:$A,'Bonuses (raw data)'!C:C)</f>
        <v>12763.31</v>
      </c>
      <c r="M341">
        <f t="shared" si="26"/>
        <v>66354</v>
      </c>
      <c r="N341" s="5">
        <f t="shared" si="27"/>
        <v>0.23816282268431324</v>
      </c>
      <c r="O341">
        <f>G341/_xlfn.XLOOKUP(D341,'Market_Averages (raw data)'!A:A,'Market_Averages (raw data)'!B:B)</f>
        <v>0.94853196258453321</v>
      </c>
      <c r="P341" t="str">
        <f t="shared" si="28"/>
        <v>Market Aligned</v>
      </c>
      <c r="Q341" s="5">
        <f t="shared" si="29"/>
        <v>0.379</v>
      </c>
    </row>
    <row r="342" spans="1:17" x14ac:dyDescent="0.2">
      <c r="A342">
        <v>1340</v>
      </c>
      <c r="B342" t="s">
        <v>350</v>
      </c>
      <c r="C342" t="s">
        <v>1572</v>
      </c>
      <c r="D342" t="s">
        <v>1584</v>
      </c>
      <c r="E342" t="s">
        <v>1603</v>
      </c>
      <c r="F342" t="str">
        <f>_xlfn.XLOOKUP(E342,'States (raw data)'!A:A,'States (raw data)'!B:B)</f>
        <v>Illinois</v>
      </c>
      <c r="G342">
        <v>52944.45</v>
      </c>
      <c r="H342" t="str">
        <f>VLOOKUP(A342,'Demographics (raw data)'!A341:C1901,3)</f>
        <v>Male</v>
      </c>
      <c r="I342" t="str">
        <f>_xlfn.XLOOKUP(A342,'Demographics (raw data)'!A:A,'Demographics (raw data)'!B:B)</f>
        <v>White</v>
      </c>
      <c r="J342" t="b">
        <f>_xlfn.XLOOKUP($A342,'Bonuses (raw data)'!$A:$A,'Bonuses (raw data)'!B:B)</f>
        <v>0</v>
      </c>
      <c r="K342" t="str">
        <f t="shared" si="25"/>
        <v>Not Eligible</v>
      </c>
      <c r="L342">
        <f>_xlfn.XLOOKUP($A342,'Bonuses (raw data)'!$A:$A,'Bonuses (raw data)'!C:C)</f>
        <v>0</v>
      </c>
      <c r="M342">
        <f t="shared" si="26"/>
        <v>52944.45</v>
      </c>
      <c r="N342" s="5">
        <f t="shared" si="27"/>
        <v>0</v>
      </c>
      <c r="O342">
        <f>G342/_xlfn.XLOOKUP(D342,'Market_Averages (raw data)'!A:A,'Market_Averages (raw data)'!B:B)</f>
        <v>0.93709379495689804</v>
      </c>
      <c r="P342" t="str">
        <f t="shared" si="28"/>
        <v>Market Aligned</v>
      </c>
      <c r="Q342" s="5">
        <f t="shared" si="29"/>
        <v>0.35</v>
      </c>
    </row>
    <row r="343" spans="1:17" x14ac:dyDescent="0.2">
      <c r="A343">
        <v>1341</v>
      </c>
      <c r="B343" t="s">
        <v>351</v>
      </c>
      <c r="C343" t="s">
        <v>1572</v>
      </c>
      <c r="D343" t="s">
        <v>1584</v>
      </c>
      <c r="E343" t="s">
        <v>1603</v>
      </c>
      <c r="F343" t="str">
        <f>_xlfn.XLOOKUP(E343,'States (raw data)'!A:A,'States (raw data)'!B:B)</f>
        <v>Illinois</v>
      </c>
      <c r="G343">
        <v>55609.22</v>
      </c>
      <c r="H343" t="str">
        <f>VLOOKUP(A343,'Demographics (raw data)'!A342:C1902,3)</f>
        <v>Male</v>
      </c>
      <c r="I343" t="str">
        <f>_xlfn.XLOOKUP(A343,'Demographics (raw data)'!A:A,'Demographics (raw data)'!B:B)</f>
        <v>Asian</v>
      </c>
      <c r="J343" t="b">
        <f>_xlfn.XLOOKUP($A343,'Bonuses (raw data)'!$A:$A,'Bonuses (raw data)'!B:B)</f>
        <v>0</v>
      </c>
      <c r="K343" t="str">
        <f t="shared" si="25"/>
        <v>Not Eligible</v>
      </c>
      <c r="L343">
        <f>_xlfn.XLOOKUP($A343,'Bonuses (raw data)'!$A:$A,'Bonuses (raw data)'!C:C)</f>
        <v>0</v>
      </c>
      <c r="M343">
        <f t="shared" si="26"/>
        <v>55609.22</v>
      </c>
      <c r="N343" s="5">
        <f t="shared" si="27"/>
        <v>0</v>
      </c>
      <c r="O343">
        <f>G343/_xlfn.XLOOKUP(D343,'Market_Averages (raw data)'!A:A,'Market_Averages (raw data)'!B:B)</f>
        <v>0.98425906784172912</v>
      </c>
      <c r="P343" t="str">
        <f t="shared" si="28"/>
        <v>Market Aligned</v>
      </c>
      <c r="Q343" s="5">
        <f t="shared" si="29"/>
        <v>0.48399999999999999</v>
      </c>
    </row>
    <row r="344" spans="1:17" x14ac:dyDescent="0.2">
      <c r="A344">
        <v>1342</v>
      </c>
      <c r="B344" t="s">
        <v>352</v>
      </c>
      <c r="C344" t="s">
        <v>1572</v>
      </c>
      <c r="D344" t="s">
        <v>1584</v>
      </c>
      <c r="E344" t="s">
        <v>1611</v>
      </c>
      <c r="F344" t="str">
        <f>_xlfn.XLOOKUP(E344,'States (raw data)'!A:A,'States (raw data)'!B:B)</f>
        <v>California</v>
      </c>
      <c r="G344">
        <v>55612.42</v>
      </c>
      <c r="H344" t="str">
        <f>VLOOKUP(A344,'Demographics (raw data)'!A343:C1903,3)</f>
        <v>Male</v>
      </c>
      <c r="I344" t="str">
        <f>_xlfn.XLOOKUP(A344,'Demographics (raw data)'!A:A,'Demographics (raw data)'!B:B)</f>
        <v>White</v>
      </c>
      <c r="J344" t="b">
        <f>_xlfn.XLOOKUP($A344,'Bonuses (raw data)'!$A:$A,'Bonuses (raw data)'!B:B)</f>
        <v>0</v>
      </c>
      <c r="K344" t="str">
        <f t="shared" si="25"/>
        <v>Not Eligible</v>
      </c>
      <c r="L344">
        <f>_xlfn.XLOOKUP($A344,'Bonuses (raw data)'!$A:$A,'Bonuses (raw data)'!C:C)</f>
        <v>0</v>
      </c>
      <c r="M344">
        <f t="shared" si="26"/>
        <v>55612.42</v>
      </c>
      <c r="N344" s="5">
        <f t="shared" si="27"/>
        <v>0</v>
      </c>
      <c r="O344">
        <f>G344/_xlfn.XLOOKUP(D344,'Market_Averages (raw data)'!A:A,'Market_Averages (raw data)'!B:B)</f>
        <v>0.98431570645340338</v>
      </c>
      <c r="P344" t="str">
        <f t="shared" si="28"/>
        <v>Market Aligned</v>
      </c>
      <c r="Q344" s="5">
        <f t="shared" si="29"/>
        <v>0.48599999999999999</v>
      </c>
    </row>
    <row r="345" spans="1:17" x14ac:dyDescent="0.2">
      <c r="A345">
        <v>1343</v>
      </c>
      <c r="B345" t="s">
        <v>353</v>
      </c>
      <c r="C345" t="s">
        <v>1572</v>
      </c>
      <c r="D345" t="s">
        <v>1584</v>
      </c>
      <c r="E345" t="s">
        <v>1599</v>
      </c>
      <c r="F345" t="str">
        <f>_xlfn.XLOOKUP(E345,'States (raw data)'!A:A,'States (raw data)'!B:B)</f>
        <v>California</v>
      </c>
      <c r="G345">
        <v>53732.639999999999</v>
      </c>
      <c r="H345" t="str">
        <f>VLOOKUP(A345,'Demographics (raw data)'!A344:C1904,3)</f>
        <v>Male</v>
      </c>
      <c r="I345" t="str">
        <f>_xlfn.XLOOKUP(A345,'Demographics (raw data)'!A:A,'Demographics (raw data)'!B:B)</f>
        <v>Asian</v>
      </c>
      <c r="J345" t="b">
        <f>_xlfn.XLOOKUP($A345,'Bonuses (raw data)'!$A:$A,'Bonuses (raw data)'!B:B)</f>
        <v>0</v>
      </c>
      <c r="K345" t="str">
        <f t="shared" si="25"/>
        <v>Not Eligible</v>
      </c>
      <c r="L345">
        <f>_xlfn.XLOOKUP($A345,'Bonuses (raw data)'!$A:$A,'Bonuses (raw data)'!C:C)</f>
        <v>0</v>
      </c>
      <c r="M345">
        <f t="shared" si="26"/>
        <v>53732.639999999999</v>
      </c>
      <c r="N345" s="5">
        <f t="shared" si="27"/>
        <v>0</v>
      </c>
      <c r="O345">
        <f>G345/_xlfn.XLOOKUP(D345,'Market_Averages (raw data)'!A:A,'Market_Averages (raw data)'!B:B)</f>
        <v>0.95104441599927503</v>
      </c>
      <c r="P345" t="str">
        <f t="shared" si="28"/>
        <v>Market Aligned</v>
      </c>
      <c r="Q345" s="5">
        <f t="shared" si="29"/>
        <v>0.38600000000000001</v>
      </c>
    </row>
    <row r="346" spans="1:17" x14ac:dyDescent="0.2">
      <c r="A346">
        <v>1344</v>
      </c>
      <c r="B346" t="s">
        <v>354</v>
      </c>
      <c r="C346" t="s">
        <v>1572</v>
      </c>
      <c r="D346" t="s">
        <v>1584</v>
      </c>
      <c r="E346" t="s">
        <v>1603</v>
      </c>
      <c r="F346" t="str">
        <f>_xlfn.XLOOKUP(E346,'States (raw data)'!A:A,'States (raw data)'!B:B)</f>
        <v>Illinois</v>
      </c>
      <c r="G346">
        <v>53822.400000000001</v>
      </c>
      <c r="H346" t="str">
        <f>VLOOKUP(A346,'Demographics (raw data)'!A345:C1905,3)</f>
        <v>Female</v>
      </c>
      <c r="I346" t="str">
        <f>_xlfn.XLOOKUP(A346,'Demographics (raw data)'!A:A,'Demographics (raw data)'!B:B)</f>
        <v>Asian</v>
      </c>
      <c r="J346" t="b">
        <f>_xlfn.XLOOKUP($A346,'Bonuses (raw data)'!$A:$A,'Bonuses (raw data)'!B:B)</f>
        <v>0</v>
      </c>
      <c r="K346" t="str">
        <f t="shared" si="25"/>
        <v>Not Eligible</v>
      </c>
      <c r="L346">
        <f>_xlfn.XLOOKUP($A346,'Bonuses (raw data)'!$A:$A,'Bonuses (raw data)'!C:C)</f>
        <v>0</v>
      </c>
      <c r="M346">
        <f t="shared" si="26"/>
        <v>53822.400000000001</v>
      </c>
      <c r="N346" s="5">
        <f t="shared" si="27"/>
        <v>0</v>
      </c>
      <c r="O346">
        <f>G346/_xlfn.XLOOKUP(D346,'Market_Averages (raw data)'!A:A,'Market_Averages (raw data)'!B:B)</f>
        <v>0.95263312905674058</v>
      </c>
      <c r="P346" t="str">
        <f t="shared" si="28"/>
        <v>Market Aligned</v>
      </c>
      <c r="Q346" s="5">
        <f t="shared" si="29"/>
        <v>0.39100000000000001</v>
      </c>
    </row>
    <row r="347" spans="1:17" x14ac:dyDescent="0.2">
      <c r="A347">
        <v>1345</v>
      </c>
      <c r="B347" t="s">
        <v>355</v>
      </c>
      <c r="C347" t="s">
        <v>1572</v>
      </c>
      <c r="D347" t="s">
        <v>1584</v>
      </c>
      <c r="E347" t="s">
        <v>1603</v>
      </c>
      <c r="F347" t="str">
        <f>_xlfn.XLOOKUP(E347,'States (raw data)'!A:A,'States (raw data)'!B:B)</f>
        <v>Illinois</v>
      </c>
      <c r="G347">
        <v>55580.12</v>
      </c>
      <c r="H347" t="str">
        <f>VLOOKUP(A347,'Demographics (raw data)'!A346:C1906,3)</f>
        <v>Female</v>
      </c>
      <c r="I347" t="str">
        <f>_xlfn.XLOOKUP(A347,'Demographics (raw data)'!A:A,'Demographics (raw data)'!B:B)</f>
        <v>Hispanic or Latino</v>
      </c>
      <c r="J347" t="b">
        <f>_xlfn.XLOOKUP($A347,'Bonuses (raw data)'!$A:$A,'Bonuses (raw data)'!B:B)</f>
        <v>1</v>
      </c>
      <c r="K347" t="str">
        <f t="shared" si="25"/>
        <v>Eligible</v>
      </c>
      <c r="L347">
        <f>_xlfn.XLOOKUP($A347,'Bonuses (raw data)'!$A:$A,'Bonuses (raw data)'!C:C)</f>
        <v>4028.5</v>
      </c>
      <c r="M347">
        <f t="shared" si="26"/>
        <v>59608.62</v>
      </c>
      <c r="N347" s="5">
        <f t="shared" si="27"/>
        <v>7.2480951822342224E-2</v>
      </c>
      <c r="O347">
        <f>G347/_xlfn.XLOOKUP(D347,'Market_Averages (raw data)'!A:A,'Market_Averages (raw data)'!B:B)</f>
        <v>0.98374401046681548</v>
      </c>
      <c r="P347" t="str">
        <f t="shared" si="28"/>
        <v>Market Aligned</v>
      </c>
      <c r="Q347" s="5">
        <f t="shared" si="29"/>
        <v>0.48299999999999998</v>
      </c>
    </row>
    <row r="348" spans="1:17" x14ac:dyDescent="0.2">
      <c r="A348">
        <v>1346</v>
      </c>
      <c r="B348" t="s">
        <v>356</v>
      </c>
      <c r="C348" t="s">
        <v>1572</v>
      </c>
      <c r="D348" t="s">
        <v>1584</v>
      </c>
      <c r="E348" t="s">
        <v>1603</v>
      </c>
      <c r="F348" t="str">
        <f>_xlfn.XLOOKUP(E348,'States (raw data)'!A:A,'States (raw data)'!B:B)</f>
        <v>Illinois</v>
      </c>
      <c r="G348">
        <v>51379.79</v>
      </c>
      <c r="H348" t="str">
        <f>VLOOKUP(A348,'Demographics (raw data)'!A347:C1907,3)</f>
        <v>Male</v>
      </c>
      <c r="I348" t="str">
        <f>_xlfn.XLOOKUP(A348,'Demographics (raw data)'!A:A,'Demographics (raw data)'!B:B)</f>
        <v>Hispanic or Latino</v>
      </c>
      <c r="J348" t="b">
        <f>_xlfn.XLOOKUP($A348,'Bonuses (raw data)'!$A:$A,'Bonuses (raw data)'!B:B)</f>
        <v>1</v>
      </c>
      <c r="K348" t="str">
        <f t="shared" si="25"/>
        <v>Eligible</v>
      </c>
      <c r="L348">
        <f>_xlfn.XLOOKUP($A348,'Bonuses (raw data)'!$A:$A,'Bonuses (raw data)'!C:C)</f>
        <v>19392.419999999998</v>
      </c>
      <c r="M348">
        <f t="shared" si="26"/>
        <v>70772.209999999992</v>
      </c>
      <c r="N348" s="5">
        <f t="shared" si="27"/>
        <v>0.37743283886524248</v>
      </c>
      <c r="O348">
        <f>G348/_xlfn.XLOOKUP(D348,'Market_Averages (raw data)'!A:A,'Market_Averages (raw data)'!B:B)</f>
        <v>0.90939999178740138</v>
      </c>
      <c r="P348" t="str">
        <f t="shared" si="28"/>
        <v>Market Aligned</v>
      </c>
      <c r="Q348" s="5">
        <f t="shared" si="29"/>
        <v>0.29399999999999998</v>
      </c>
    </row>
    <row r="349" spans="1:17" x14ac:dyDescent="0.2">
      <c r="A349">
        <v>1347</v>
      </c>
      <c r="B349" t="s">
        <v>357</v>
      </c>
      <c r="C349" t="s">
        <v>1572</v>
      </c>
      <c r="D349" t="s">
        <v>1584</v>
      </c>
      <c r="E349" t="s">
        <v>1607</v>
      </c>
      <c r="F349" t="str">
        <f>_xlfn.XLOOKUP(E349,'States (raw data)'!A:A,'States (raw data)'!B:B)</f>
        <v>Colorado</v>
      </c>
      <c r="G349">
        <v>51481.34</v>
      </c>
      <c r="H349" t="str">
        <f>VLOOKUP(A349,'Demographics (raw data)'!A348:C1908,3)</f>
        <v>Male</v>
      </c>
      <c r="I349" t="str">
        <f>_xlfn.XLOOKUP(A349,'Demographics (raw data)'!A:A,'Demographics (raw data)'!B:B)</f>
        <v>White</v>
      </c>
      <c r="J349" t="b">
        <f>_xlfn.XLOOKUP($A349,'Bonuses (raw data)'!$A:$A,'Bonuses (raw data)'!B:B)</f>
        <v>0</v>
      </c>
      <c r="K349" t="str">
        <f t="shared" si="25"/>
        <v>Not Eligible</v>
      </c>
      <c r="L349">
        <f>_xlfn.XLOOKUP($A349,'Bonuses (raw data)'!$A:$A,'Bonuses (raw data)'!C:C)</f>
        <v>0</v>
      </c>
      <c r="M349">
        <f t="shared" si="26"/>
        <v>51481.34</v>
      </c>
      <c r="N349" s="5">
        <f t="shared" si="27"/>
        <v>0</v>
      </c>
      <c r="O349">
        <f>G349/_xlfn.XLOOKUP(D349,'Market_Averages (raw data)'!A:A,'Market_Averages (raw data)'!B:B)</f>
        <v>0.91119738272975448</v>
      </c>
      <c r="P349" t="str">
        <f t="shared" si="28"/>
        <v>Market Aligned</v>
      </c>
      <c r="Q349" s="5">
        <f t="shared" si="29"/>
        <v>0.29799999999999999</v>
      </c>
    </row>
    <row r="350" spans="1:17" x14ac:dyDescent="0.2">
      <c r="A350">
        <v>1348</v>
      </c>
      <c r="B350" t="s">
        <v>358</v>
      </c>
      <c r="C350" t="s">
        <v>1572</v>
      </c>
      <c r="D350" t="s">
        <v>1584</v>
      </c>
      <c r="E350" t="s">
        <v>1599</v>
      </c>
      <c r="F350" t="str">
        <f>_xlfn.XLOOKUP(E350,'States (raw data)'!A:A,'States (raw data)'!B:B)</f>
        <v>California</v>
      </c>
      <c r="G350">
        <v>53203.89</v>
      </c>
      <c r="H350" t="str">
        <f>VLOOKUP(A350,'Demographics (raw data)'!A349:C1909,3)</f>
        <v>Male</v>
      </c>
      <c r="I350" t="str">
        <f>_xlfn.XLOOKUP(A350,'Demographics (raw data)'!A:A,'Demographics (raw data)'!B:B)</f>
        <v>White</v>
      </c>
      <c r="J350" t="b">
        <f>_xlfn.XLOOKUP($A350,'Bonuses (raw data)'!$A:$A,'Bonuses (raw data)'!B:B)</f>
        <v>1</v>
      </c>
      <c r="K350" t="str">
        <f t="shared" si="25"/>
        <v>Eligible</v>
      </c>
      <c r="L350">
        <f>_xlfn.XLOOKUP($A350,'Bonuses (raw data)'!$A:$A,'Bonuses (raw data)'!C:C)</f>
        <v>18380.240000000002</v>
      </c>
      <c r="M350">
        <f t="shared" si="26"/>
        <v>71584.13</v>
      </c>
      <c r="N350" s="5">
        <f t="shared" si="27"/>
        <v>0.34546797236066762</v>
      </c>
      <c r="O350">
        <f>G350/_xlfn.XLOOKUP(D350,'Market_Averages (raw data)'!A:A,'Market_Averages (raw data)'!B:B)</f>
        <v>0.94168577039839607</v>
      </c>
      <c r="P350" t="str">
        <f t="shared" si="28"/>
        <v>Market Aligned</v>
      </c>
      <c r="Q350" s="5">
        <f t="shared" si="29"/>
        <v>0.36099999999999999</v>
      </c>
    </row>
    <row r="351" spans="1:17" x14ac:dyDescent="0.2">
      <c r="A351">
        <v>1349</v>
      </c>
      <c r="B351" t="s">
        <v>359</v>
      </c>
      <c r="C351" t="s">
        <v>1572</v>
      </c>
      <c r="D351" t="s">
        <v>1584</v>
      </c>
      <c r="E351" t="s">
        <v>1603</v>
      </c>
      <c r="F351" t="str">
        <f>_xlfn.XLOOKUP(E351,'States (raw data)'!A:A,'States (raw data)'!B:B)</f>
        <v>Illinois</v>
      </c>
      <c r="G351">
        <v>54466.38</v>
      </c>
      <c r="H351" t="str">
        <f>VLOOKUP(A351,'Demographics (raw data)'!A350:C1910,3)</f>
        <v>Male</v>
      </c>
      <c r="I351" t="str">
        <f>_xlfn.XLOOKUP(A351,'Demographics (raw data)'!A:A,'Demographics (raw data)'!B:B)</f>
        <v>White</v>
      </c>
      <c r="J351" t="b">
        <f>_xlfn.XLOOKUP($A351,'Bonuses (raw data)'!$A:$A,'Bonuses (raw data)'!B:B)</f>
        <v>1</v>
      </c>
      <c r="K351" t="str">
        <f t="shared" si="25"/>
        <v>Eligible</v>
      </c>
      <c r="L351">
        <f>_xlfn.XLOOKUP($A351,'Bonuses (raw data)'!$A:$A,'Bonuses (raw data)'!C:C)</f>
        <v>4172.05</v>
      </c>
      <c r="M351">
        <f t="shared" si="26"/>
        <v>58638.43</v>
      </c>
      <c r="N351" s="5">
        <f t="shared" si="27"/>
        <v>7.6598628364873897E-2</v>
      </c>
      <c r="O351">
        <f>G351/_xlfn.XLOOKUP(D351,'Market_Averages (raw data)'!A:A,'Market_Averages (raw data)'!B:B)</f>
        <v>0.96403129566488066</v>
      </c>
      <c r="P351" t="str">
        <f t="shared" si="28"/>
        <v>Market Aligned</v>
      </c>
      <c r="Q351" s="5">
        <f t="shared" si="29"/>
        <v>0.42299999999999999</v>
      </c>
    </row>
    <row r="352" spans="1:17" x14ac:dyDescent="0.2">
      <c r="A352">
        <v>1350</v>
      </c>
      <c r="B352" t="s">
        <v>360</v>
      </c>
      <c r="C352" t="s">
        <v>1572</v>
      </c>
      <c r="D352" t="s">
        <v>1584</v>
      </c>
      <c r="E352" t="s">
        <v>1614</v>
      </c>
      <c r="F352" t="str">
        <f>_xlfn.XLOOKUP(E352,'States (raw data)'!A:A,'States (raw data)'!B:B)</f>
        <v>Texas</v>
      </c>
      <c r="G352">
        <v>55777.27</v>
      </c>
      <c r="H352" t="str">
        <f>VLOOKUP(A352,'Demographics (raw data)'!A351:C1911,3)</f>
        <v>Female</v>
      </c>
      <c r="I352" t="str">
        <f>_xlfn.XLOOKUP(A352,'Demographics (raw data)'!A:A,'Demographics (raw data)'!B:B)</f>
        <v>White</v>
      </c>
      <c r="J352" t="b">
        <f>_xlfn.XLOOKUP($A352,'Bonuses (raw data)'!$A:$A,'Bonuses (raw data)'!B:B)</f>
        <v>0</v>
      </c>
      <c r="K352" t="str">
        <f t="shared" si="25"/>
        <v>Not Eligible</v>
      </c>
      <c r="L352">
        <f>_xlfn.XLOOKUP($A352,'Bonuses (raw data)'!$A:$A,'Bonuses (raw data)'!C:C)</f>
        <v>0</v>
      </c>
      <c r="M352">
        <f t="shared" si="26"/>
        <v>55777.27</v>
      </c>
      <c r="N352" s="5">
        <f t="shared" si="27"/>
        <v>0</v>
      </c>
      <c r="O352">
        <f>G352/_xlfn.XLOOKUP(D352,'Market_Averages (raw data)'!A:A,'Market_Averages (raw data)'!B:B)</f>
        <v>0.98723347993293986</v>
      </c>
      <c r="P352" t="str">
        <f t="shared" si="28"/>
        <v>Market Aligned</v>
      </c>
      <c r="Q352" s="5">
        <f t="shared" si="29"/>
        <v>0.49299999999999999</v>
      </c>
    </row>
    <row r="353" spans="1:17" x14ac:dyDescent="0.2">
      <c r="A353">
        <v>1351</v>
      </c>
      <c r="B353" t="s">
        <v>361</v>
      </c>
      <c r="C353" t="s">
        <v>1572</v>
      </c>
      <c r="D353" t="s">
        <v>1584</v>
      </c>
      <c r="E353" t="s">
        <v>1597</v>
      </c>
      <c r="F353" t="str">
        <f>_xlfn.XLOOKUP(E353,'States (raw data)'!A:A,'States (raw data)'!B:B)</f>
        <v>New York</v>
      </c>
      <c r="G353">
        <v>58688.39</v>
      </c>
      <c r="H353" t="str">
        <f>VLOOKUP(A353,'Demographics (raw data)'!A352:C1912,3)</f>
        <v>Female</v>
      </c>
      <c r="I353" t="str">
        <f>_xlfn.XLOOKUP(A353,'Demographics (raw data)'!A:A,'Demographics (raw data)'!B:B)</f>
        <v>Black or African American</v>
      </c>
      <c r="J353" t="b">
        <f>_xlfn.XLOOKUP($A353,'Bonuses (raw data)'!$A:$A,'Bonuses (raw data)'!B:B)</f>
        <v>1</v>
      </c>
      <c r="K353" t="str">
        <f t="shared" si="25"/>
        <v>Eligible</v>
      </c>
      <c r="L353">
        <f>_xlfn.XLOOKUP($A353,'Bonuses (raw data)'!$A:$A,'Bonuses (raw data)'!C:C)</f>
        <v>3301.95</v>
      </c>
      <c r="M353">
        <f t="shared" si="26"/>
        <v>61990.34</v>
      </c>
      <c r="N353" s="5">
        <f t="shared" si="27"/>
        <v>5.6262405562667504E-2</v>
      </c>
      <c r="O353">
        <f>G353/_xlfn.XLOOKUP(D353,'Market_Averages (raw data)'!A:A,'Market_Averages (raw data)'!B:B)</f>
        <v>1.0387590409383884</v>
      </c>
      <c r="P353" t="str">
        <f t="shared" si="28"/>
        <v>Market Aligned</v>
      </c>
      <c r="Q353" s="5">
        <f t="shared" si="29"/>
        <v>0.61799999999999999</v>
      </c>
    </row>
    <row r="354" spans="1:17" x14ac:dyDescent="0.2">
      <c r="A354">
        <v>1352</v>
      </c>
      <c r="B354" t="s">
        <v>362</v>
      </c>
      <c r="C354" t="s">
        <v>1572</v>
      </c>
      <c r="D354" t="s">
        <v>1584</v>
      </c>
      <c r="E354" t="s">
        <v>1603</v>
      </c>
      <c r="F354" t="str">
        <f>_xlfn.XLOOKUP(E354,'States (raw data)'!A:A,'States (raw data)'!B:B)</f>
        <v>Illinois</v>
      </c>
      <c r="G354">
        <v>57144.15</v>
      </c>
      <c r="H354" t="str">
        <f>VLOOKUP(A354,'Demographics (raw data)'!A353:C1913,3)</f>
        <v>Male</v>
      </c>
      <c r="I354" t="str">
        <f>_xlfn.XLOOKUP(A354,'Demographics (raw data)'!A:A,'Demographics (raw data)'!B:B)</f>
        <v>Black or African American</v>
      </c>
      <c r="J354" t="b">
        <f>_xlfn.XLOOKUP($A354,'Bonuses (raw data)'!$A:$A,'Bonuses (raw data)'!B:B)</f>
        <v>1</v>
      </c>
      <c r="K354" t="str">
        <f t="shared" si="25"/>
        <v>Eligible</v>
      </c>
      <c r="L354">
        <f>_xlfn.XLOOKUP($A354,'Bonuses (raw data)'!$A:$A,'Bonuses (raw data)'!C:C)</f>
        <v>2622.76</v>
      </c>
      <c r="M354">
        <f t="shared" si="26"/>
        <v>59766.91</v>
      </c>
      <c r="N354" s="5">
        <f t="shared" si="27"/>
        <v>4.589726157445688E-2</v>
      </c>
      <c r="O354">
        <f>G354/_xlfn.XLOOKUP(D354,'Market_Averages (raw data)'!A:A,'Market_Averages (raw data)'!B:B)</f>
        <v>1.0114266629096389</v>
      </c>
      <c r="P354" t="str">
        <f t="shared" si="28"/>
        <v>Market Aligned</v>
      </c>
      <c r="Q354" s="5">
        <f t="shared" si="29"/>
        <v>0.56200000000000006</v>
      </c>
    </row>
    <row r="355" spans="1:17" x14ac:dyDescent="0.2">
      <c r="A355">
        <v>1353</v>
      </c>
      <c r="B355" t="s">
        <v>363</v>
      </c>
      <c r="C355" t="s">
        <v>1572</v>
      </c>
      <c r="D355" t="s">
        <v>1584</v>
      </c>
      <c r="E355" t="s">
        <v>1609</v>
      </c>
      <c r="F355" t="str">
        <f>_xlfn.XLOOKUP(E355,'States (raw data)'!A:A,'States (raw data)'!B:B)</f>
        <v>California</v>
      </c>
      <c r="G355">
        <v>54600.15</v>
      </c>
      <c r="H355" t="str">
        <f>VLOOKUP(A355,'Demographics (raw data)'!A354:C1914,3)</f>
        <v>Male</v>
      </c>
      <c r="I355" t="str">
        <f>_xlfn.XLOOKUP(A355,'Demographics (raw data)'!A:A,'Demographics (raw data)'!B:B)</f>
        <v>Black or African American</v>
      </c>
      <c r="J355" t="b">
        <f>_xlfn.XLOOKUP($A355,'Bonuses (raw data)'!$A:$A,'Bonuses (raw data)'!B:B)</f>
        <v>0</v>
      </c>
      <c r="K355" t="str">
        <f t="shared" si="25"/>
        <v>Not Eligible</v>
      </c>
      <c r="L355">
        <f>_xlfn.XLOOKUP($A355,'Bonuses (raw data)'!$A:$A,'Bonuses (raw data)'!C:C)</f>
        <v>0</v>
      </c>
      <c r="M355">
        <f t="shared" si="26"/>
        <v>54600.15</v>
      </c>
      <c r="N355" s="5">
        <f t="shared" si="27"/>
        <v>0</v>
      </c>
      <c r="O355">
        <f>G355/_xlfn.XLOOKUP(D355,'Market_Averages (raw data)'!A:A,'Market_Averages (raw data)'!B:B)</f>
        <v>0.96639896662853009</v>
      </c>
      <c r="P355" t="str">
        <f t="shared" si="28"/>
        <v>Market Aligned</v>
      </c>
      <c r="Q355" s="5">
        <f t="shared" si="29"/>
        <v>0.42899999999999999</v>
      </c>
    </row>
    <row r="356" spans="1:17" x14ac:dyDescent="0.2">
      <c r="A356">
        <v>1354</v>
      </c>
      <c r="B356" t="s">
        <v>364</v>
      </c>
      <c r="C356" t="s">
        <v>1572</v>
      </c>
      <c r="D356" t="s">
        <v>1584</v>
      </c>
      <c r="E356" t="s">
        <v>1597</v>
      </c>
      <c r="F356" t="str">
        <f>_xlfn.XLOOKUP(E356,'States (raw data)'!A:A,'States (raw data)'!B:B)</f>
        <v>New York</v>
      </c>
      <c r="G356">
        <v>54952.46</v>
      </c>
      <c r="H356" t="str">
        <f>VLOOKUP(A356,'Demographics (raw data)'!A355:C1915,3)</f>
        <v>Male</v>
      </c>
      <c r="I356" t="str">
        <f>_xlfn.XLOOKUP(A356,'Demographics (raw data)'!A:A,'Demographics (raw data)'!B:B)</f>
        <v>White</v>
      </c>
      <c r="J356" t="b">
        <f>_xlfn.XLOOKUP($A356,'Bonuses (raw data)'!$A:$A,'Bonuses (raw data)'!B:B)</f>
        <v>1</v>
      </c>
      <c r="K356" t="str">
        <f t="shared" si="25"/>
        <v>Eligible</v>
      </c>
      <c r="L356">
        <f>_xlfn.XLOOKUP($A356,'Bonuses (raw data)'!$A:$A,'Bonuses (raw data)'!C:C)</f>
        <v>18279.43</v>
      </c>
      <c r="M356">
        <f t="shared" si="26"/>
        <v>73231.89</v>
      </c>
      <c r="N356" s="5">
        <f t="shared" si="27"/>
        <v>0.33264079533473118</v>
      </c>
      <c r="O356">
        <f>G356/_xlfn.XLOOKUP(D356,'Market_Averages (raw data)'!A:A,'Market_Averages (raw data)'!B:B)</f>
        <v>0.97263470077821457</v>
      </c>
      <c r="P356" t="str">
        <f t="shared" si="28"/>
        <v>Market Aligned</v>
      </c>
      <c r="Q356" s="5">
        <f t="shared" si="29"/>
        <v>0.44700000000000001</v>
      </c>
    </row>
    <row r="357" spans="1:17" x14ac:dyDescent="0.2">
      <c r="A357">
        <v>1355</v>
      </c>
      <c r="B357" t="s">
        <v>365</v>
      </c>
      <c r="C357" t="s">
        <v>1572</v>
      </c>
      <c r="D357" t="s">
        <v>1584</v>
      </c>
      <c r="E357" t="s">
        <v>1603</v>
      </c>
      <c r="F357" t="str">
        <f>_xlfn.XLOOKUP(E357,'States (raw data)'!A:A,'States (raw data)'!B:B)</f>
        <v>Illinois</v>
      </c>
      <c r="G357">
        <v>52493.68</v>
      </c>
      <c r="H357" t="str">
        <f>VLOOKUP(A357,'Demographics (raw data)'!A356:C1916,3)</f>
        <v>Female</v>
      </c>
      <c r="I357" t="str">
        <f>_xlfn.XLOOKUP(A357,'Demographics (raw data)'!A:A,'Demographics (raw data)'!B:B)</f>
        <v>White</v>
      </c>
      <c r="J357" t="b">
        <f>_xlfn.XLOOKUP($A357,'Bonuses (raw data)'!$A:$A,'Bonuses (raw data)'!B:B)</f>
        <v>0</v>
      </c>
      <c r="K357" t="str">
        <f t="shared" si="25"/>
        <v>Not Eligible</v>
      </c>
      <c r="L357">
        <f>_xlfn.XLOOKUP($A357,'Bonuses (raw data)'!$A:$A,'Bonuses (raw data)'!C:C)</f>
        <v>0</v>
      </c>
      <c r="M357">
        <f t="shared" si="26"/>
        <v>52493.68</v>
      </c>
      <c r="N357" s="5">
        <f t="shared" si="27"/>
        <v>0</v>
      </c>
      <c r="O357">
        <f>G357/_xlfn.XLOOKUP(D357,'Market_Averages (raw data)'!A:A,'Market_Averages (raw data)'!B:B)</f>
        <v>0.92911536152425833</v>
      </c>
      <c r="P357" t="str">
        <f t="shared" si="28"/>
        <v>Market Aligned</v>
      </c>
      <c r="Q357" s="5">
        <f t="shared" si="29"/>
        <v>0.33400000000000002</v>
      </c>
    </row>
    <row r="358" spans="1:17" x14ac:dyDescent="0.2">
      <c r="A358">
        <v>1356</v>
      </c>
      <c r="B358" t="s">
        <v>366</v>
      </c>
      <c r="C358" t="s">
        <v>1572</v>
      </c>
      <c r="D358" t="s">
        <v>1584</v>
      </c>
      <c r="E358" t="s">
        <v>1603</v>
      </c>
      <c r="F358" t="str">
        <f>_xlfn.XLOOKUP(E358,'States (raw data)'!A:A,'States (raw data)'!B:B)</f>
        <v>Illinois</v>
      </c>
      <c r="G358">
        <v>54953.72</v>
      </c>
      <c r="H358" t="str">
        <f>VLOOKUP(A358,'Demographics (raw data)'!A357:C1917,3)</f>
        <v>Non-binary</v>
      </c>
      <c r="I358" t="str">
        <f>_xlfn.XLOOKUP(A358,'Demographics (raw data)'!A:A,'Demographics (raw data)'!B:B)</f>
        <v>White</v>
      </c>
      <c r="J358" t="b">
        <f>_xlfn.XLOOKUP($A358,'Bonuses (raw data)'!$A:$A,'Bonuses (raw data)'!B:B)</f>
        <v>0</v>
      </c>
      <c r="K358" t="str">
        <f t="shared" si="25"/>
        <v>Not Eligible</v>
      </c>
      <c r="L358">
        <f>_xlfn.XLOOKUP($A358,'Bonuses (raw data)'!$A:$A,'Bonuses (raw data)'!C:C)</f>
        <v>0</v>
      </c>
      <c r="M358">
        <f t="shared" si="26"/>
        <v>54953.72</v>
      </c>
      <c r="N358" s="5">
        <f t="shared" si="27"/>
        <v>0</v>
      </c>
      <c r="O358">
        <f>G358/_xlfn.XLOOKUP(D358,'Market_Averages (raw data)'!A:A,'Market_Averages (raw data)'!B:B)</f>
        <v>0.97265700223156137</v>
      </c>
      <c r="P358" t="str">
        <f t="shared" si="28"/>
        <v>Market Aligned</v>
      </c>
      <c r="Q358" s="5">
        <f t="shared" si="29"/>
        <v>0.44700000000000001</v>
      </c>
    </row>
    <row r="359" spans="1:17" x14ac:dyDescent="0.2">
      <c r="A359">
        <v>1357</v>
      </c>
      <c r="B359" t="s">
        <v>367</v>
      </c>
      <c r="C359" t="s">
        <v>1572</v>
      </c>
      <c r="D359" t="s">
        <v>1584</v>
      </c>
      <c r="E359" t="s">
        <v>1603</v>
      </c>
      <c r="F359" t="str">
        <f>_xlfn.XLOOKUP(E359,'States (raw data)'!A:A,'States (raw data)'!B:B)</f>
        <v>Illinois</v>
      </c>
      <c r="G359">
        <v>54278.35</v>
      </c>
      <c r="H359" t="str">
        <f>VLOOKUP(A359,'Demographics (raw data)'!A358:C1918,3)</f>
        <v>Male</v>
      </c>
      <c r="I359" t="str">
        <f>_xlfn.XLOOKUP(A359,'Demographics (raw data)'!A:A,'Demographics (raw data)'!B:B)</f>
        <v>White</v>
      </c>
      <c r="J359" t="b">
        <f>_xlfn.XLOOKUP($A359,'Bonuses (raw data)'!$A:$A,'Bonuses (raw data)'!B:B)</f>
        <v>0</v>
      </c>
      <c r="K359" t="str">
        <f t="shared" si="25"/>
        <v>Not Eligible</v>
      </c>
      <c r="L359">
        <f>_xlfn.XLOOKUP($A359,'Bonuses (raw data)'!$A:$A,'Bonuses (raw data)'!C:C)</f>
        <v>0</v>
      </c>
      <c r="M359">
        <f t="shared" si="26"/>
        <v>54278.35</v>
      </c>
      <c r="N359" s="5">
        <f t="shared" si="27"/>
        <v>0</v>
      </c>
      <c r="O359">
        <f>G359/_xlfn.XLOOKUP(D359,'Market_Averages (raw data)'!A:A,'Market_Averages (raw data)'!B:B)</f>
        <v>0.96070324624202807</v>
      </c>
      <c r="P359" t="str">
        <f t="shared" si="28"/>
        <v>Market Aligned</v>
      </c>
      <c r="Q359" s="5">
        <f t="shared" si="29"/>
        <v>0.41299999999999998</v>
      </c>
    </row>
    <row r="360" spans="1:17" x14ac:dyDescent="0.2">
      <c r="A360">
        <v>1358</v>
      </c>
      <c r="B360" t="s">
        <v>368</v>
      </c>
      <c r="C360" t="s">
        <v>1572</v>
      </c>
      <c r="D360" t="s">
        <v>1584</v>
      </c>
      <c r="E360" t="s">
        <v>1603</v>
      </c>
      <c r="F360" t="str">
        <f>_xlfn.XLOOKUP(E360,'States (raw data)'!A:A,'States (raw data)'!B:B)</f>
        <v>Illinois</v>
      </c>
      <c r="G360">
        <v>55806.8</v>
      </c>
      <c r="H360" t="str">
        <f>VLOOKUP(A360,'Demographics (raw data)'!A359:C1919,3)</f>
        <v>Male</v>
      </c>
      <c r="I360" t="str">
        <f>_xlfn.XLOOKUP(A360,'Demographics (raw data)'!A:A,'Demographics (raw data)'!B:B)</f>
        <v>Hispanic or Latino</v>
      </c>
      <c r="J360" t="b">
        <f>_xlfn.XLOOKUP($A360,'Bonuses (raw data)'!$A:$A,'Bonuses (raw data)'!B:B)</f>
        <v>1</v>
      </c>
      <c r="K360" t="str">
        <f t="shared" si="25"/>
        <v>Eligible</v>
      </c>
      <c r="L360">
        <f>_xlfn.XLOOKUP($A360,'Bonuses (raw data)'!$A:$A,'Bonuses (raw data)'!C:C)</f>
        <v>4678.8500000000004</v>
      </c>
      <c r="M360">
        <f t="shared" si="26"/>
        <v>60485.65</v>
      </c>
      <c r="N360" s="5">
        <f t="shared" si="27"/>
        <v>8.3840141344782362E-2</v>
      </c>
      <c r="O360">
        <f>G360/_xlfn.XLOOKUP(D360,'Market_Averages (raw data)'!A:A,'Market_Averages (raw data)'!B:B)</f>
        <v>0.98775614812129731</v>
      </c>
      <c r="P360" t="str">
        <f t="shared" si="28"/>
        <v>Market Aligned</v>
      </c>
      <c r="Q360" s="5">
        <f t="shared" si="29"/>
        <v>0.495</v>
      </c>
    </row>
    <row r="361" spans="1:17" x14ac:dyDescent="0.2">
      <c r="A361">
        <v>1359</v>
      </c>
      <c r="B361" t="s">
        <v>369</v>
      </c>
      <c r="C361" t="s">
        <v>1572</v>
      </c>
      <c r="D361" t="s">
        <v>1584</v>
      </c>
      <c r="E361" t="s">
        <v>1597</v>
      </c>
      <c r="F361" t="str">
        <f>_xlfn.XLOOKUP(E361,'States (raw data)'!A:A,'States (raw data)'!B:B)</f>
        <v>New York</v>
      </c>
      <c r="G361">
        <v>52931.92</v>
      </c>
      <c r="H361" t="str">
        <f>VLOOKUP(A361,'Demographics (raw data)'!A360:C1920,3)</f>
        <v>Female</v>
      </c>
      <c r="I361" t="str">
        <f>_xlfn.XLOOKUP(A361,'Demographics (raw data)'!A:A,'Demographics (raw data)'!B:B)</f>
        <v>White</v>
      </c>
      <c r="J361" t="b">
        <f>_xlfn.XLOOKUP($A361,'Bonuses (raw data)'!$A:$A,'Bonuses (raw data)'!B:B)</f>
        <v>0</v>
      </c>
      <c r="K361" t="str">
        <f t="shared" si="25"/>
        <v>Not Eligible</v>
      </c>
      <c r="L361">
        <f>_xlfn.XLOOKUP($A361,'Bonuses (raw data)'!$A:$A,'Bonuses (raw data)'!C:C)</f>
        <v>0</v>
      </c>
      <c r="M361">
        <f t="shared" si="26"/>
        <v>52931.92</v>
      </c>
      <c r="N361" s="5">
        <f t="shared" si="27"/>
        <v>0</v>
      </c>
      <c r="O361">
        <f>G361/_xlfn.XLOOKUP(D361,'Market_Averages (raw data)'!A:A,'Market_Averages (raw data)'!B:B)</f>
        <v>0.93687201939306064</v>
      </c>
      <c r="P361" t="str">
        <f t="shared" si="28"/>
        <v>Market Aligned</v>
      </c>
      <c r="Q361" s="5">
        <f t="shared" si="29"/>
        <v>0.34799999999999998</v>
      </c>
    </row>
    <row r="362" spans="1:17" x14ac:dyDescent="0.2">
      <c r="A362">
        <v>1360</v>
      </c>
      <c r="B362" t="s">
        <v>370</v>
      </c>
      <c r="C362" t="s">
        <v>1572</v>
      </c>
      <c r="D362" t="s">
        <v>1584</v>
      </c>
      <c r="E362" t="s">
        <v>1604</v>
      </c>
      <c r="F362" t="str">
        <f>_xlfn.XLOOKUP(E362,'States (raw data)'!A:A,'States (raw data)'!B:B)</f>
        <v>California</v>
      </c>
      <c r="G362">
        <v>56298.37</v>
      </c>
      <c r="H362" t="str">
        <f>VLOOKUP(A362,'Demographics (raw data)'!A361:C1921,3)</f>
        <v>Female</v>
      </c>
      <c r="I362" t="str">
        <f>_xlfn.XLOOKUP(A362,'Demographics (raw data)'!A:A,'Demographics (raw data)'!B:B)</f>
        <v>White</v>
      </c>
      <c r="J362" t="b">
        <f>_xlfn.XLOOKUP($A362,'Bonuses (raw data)'!$A:$A,'Bonuses (raw data)'!B:B)</f>
        <v>0</v>
      </c>
      <c r="K362" t="str">
        <f t="shared" si="25"/>
        <v>Not Eligible</v>
      </c>
      <c r="L362">
        <f>_xlfn.XLOOKUP($A362,'Bonuses (raw data)'!$A:$A,'Bonuses (raw data)'!C:C)</f>
        <v>0</v>
      </c>
      <c r="M362">
        <f t="shared" si="26"/>
        <v>56298.37</v>
      </c>
      <c r="N362" s="5">
        <f t="shared" si="27"/>
        <v>0</v>
      </c>
      <c r="O362">
        <f>G362/_xlfn.XLOOKUP(D362,'Market_Averages (raw data)'!A:A,'Market_Averages (raw data)'!B:B)</f>
        <v>0.99645672385278505</v>
      </c>
      <c r="P362" t="str">
        <f t="shared" si="28"/>
        <v>Market Aligned</v>
      </c>
      <c r="Q362" s="5">
        <f t="shared" si="29"/>
        <v>0.51800000000000002</v>
      </c>
    </row>
    <row r="363" spans="1:17" x14ac:dyDescent="0.2">
      <c r="A363">
        <v>1361</v>
      </c>
      <c r="B363" t="s">
        <v>371</v>
      </c>
      <c r="C363" t="s">
        <v>1572</v>
      </c>
      <c r="D363" t="s">
        <v>1584</v>
      </c>
      <c r="E363" t="s">
        <v>1603</v>
      </c>
      <c r="F363" t="str">
        <f>_xlfn.XLOOKUP(E363,'States (raw data)'!A:A,'States (raw data)'!B:B)</f>
        <v>Illinois</v>
      </c>
      <c r="G363">
        <v>58831.85</v>
      </c>
      <c r="H363" t="str">
        <f>VLOOKUP(A363,'Demographics (raw data)'!A362:C1922,3)</f>
        <v>Male</v>
      </c>
      <c r="I363" t="str">
        <f>_xlfn.XLOOKUP(A363,'Demographics (raw data)'!A:A,'Demographics (raw data)'!B:B)</f>
        <v>White</v>
      </c>
      <c r="J363" t="b">
        <f>_xlfn.XLOOKUP($A363,'Bonuses (raw data)'!$A:$A,'Bonuses (raw data)'!B:B)</f>
        <v>0</v>
      </c>
      <c r="K363" t="str">
        <f t="shared" si="25"/>
        <v>Not Eligible</v>
      </c>
      <c r="L363">
        <f>_xlfn.XLOOKUP($A363,'Bonuses (raw data)'!$A:$A,'Bonuses (raw data)'!C:C)</f>
        <v>0</v>
      </c>
      <c r="M363">
        <f t="shared" si="26"/>
        <v>58831.85</v>
      </c>
      <c r="N363" s="5">
        <f t="shared" si="27"/>
        <v>0</v>
      </c>
      <c r="O363">
        <f>G363/_xlfn.XLOOKUP(D363,'Market_Averages (raw data)'!A:A,'Market_Averages (raw data)'!B:B)</f>
        <v>1.0412982206980144</v>
      </c>
      <c r="P363" t="str">
        <f t="shared" si="28"/>
        <v>Market Aligned</v>
      </c>
      <c r="Q363" s="5">
        <f t="shared" si="29"/>
        <v>0.624</v>
      </c>
    </row>
    <row r="364" spans="1:17" x14ac:dyDescent="0.2">
      <c r="A364">
        <v>1362</v>
      </c>
      <c r="B364" t="s">
        <v>372</v>
      </c>
      <c r="C364" t="s">
        <v>1572</v>
      </c>
      <c r="D364" t="s">
        <v>1584</v>
      </c>
      <c r="E364" t="s">
        <v>1603</v>
      </c>
      <c r="F364" t="str">
        <f>_xlfn.XLOOKUP(E364,'States (raw data)'!A:A,'States (raw data)'!B:B)</f>
        <v>Illinois</v>
      </c>
      <c r="G364">
        <v>54728.1</v>
      </c>
      <c r="H364" t="str">
        <f>VLOOKUP(A364,'Demographics (raw data)'!A363:C1923,3)</f>
        <v>Male</v>
      </c>
      <c r="I364" t="str">
        <f>_xlfn.XLOOKUP(A364,'Demographics (raw data)'!A:A,'Demographics (raw data)'!B:B)</f>
        <v>Black or African American</v>
      </c>
      <c r="J364" t="b">
        <f>_xlfn.XLOOKUP($A364,'Bonuses (raw data)'!$A:$A,'Bonuses (raw data)'!B:B)</f>
        <v>1</v>
      </c>
      <c r="K364" t="str">
        <f t="shared" si="25"/>
        <v>Eligible</v>
      </c>
      <c r="L364">
        <f>_xlfn.XLOOKUP($A364,'Bonuses (raw data)'!$A:$A,'Bonuses (raw data)'!C:C)</f>
        <v>8909.41</v>
      </c>
      <c r="M364">
        <f t="shared" si="26"/>
        <v>63637.509999999995</v>
      </c>
      <c r="N364" s="5">
        <f t="shared" si="27"/>
        <v>0.16279406739864896</v>
      </c>
      <c r="O364">
        <f>G364/_xlfn.XLOOKUP(D364,'Market_Averages (raw data)'!A:A,'Market_Averages (raw data)'!B:B)</f>
        <v>0.96866362611719659</v>
      </c>
      <c r="P364" t="str">
        <f t="shared" si="28"/>
        <v>Market Aligned</v>
      </c>
      <c r="Q364" s="5">
        <f t="shared" si="29"/>
        <v>0.436</v>
      </c>
    </row>
    <row r="365" spans="1:17" x14ac:dyDescent="0.2">
      <c r="A365">
        <v>1363</v>
      </c>
      <c r="B365" t="s">
        <v>373</v>
      </c>
      <c r="C365" t="s">
        <v>1572</v>
      </c>
      <c r="D365" t="s">
        <v>1584</v>
      </c>
      <c r="E365" t="s">
        <v>1603</v>
      </c>
      <c r="F365" t="str">
        <f>_xlfn.XLOOKUP(E365,'States (raw data)'!A:A,'States (raw data)'!B:B)</f>
        <v>Illinois</v>
      </c>
      <c r="G365">
        <v>56004.28</v>
      </c>
      <c r="H365" t="str">
        <f>VLOOKUP(A365,'Demographics (raw data)'!A364:C1924,3)</f>
        <v>Male</v>
      </c>
      <c r="I365" t="str">
        <f>_xlfn.XLOOKUP(A365,'Demographics (raw data)'!A:A,'Demographics (raw data)'!B:B)</f>
        <v>Black or African American</v>
      </c>
      <c r="J365" t="b">
        <f>_xlfn.XLOOKUP($A365,'Bonuses (raw data)'!$A:$A,'Bonuses (raw data)'!B:B)</f>
        <v>0</v>
      </c>
      <c r="K365" t="str">
        <f t="shared" si="25"/>
        <v>Not Eligible</v>
      </c>
      <c r="L365">
        <f>_xlfn.XLOOKUP($A365,'Bonuses (raw data)'!$A:$A,'Bonuses (raw data)'!C:C)</f>
        <v>0</v>
      </c>
      <c r="M365">
        <f t="shared" si="26"/>
        <v>56004.28</v>
      </c>
      <c r="N365" s="5">
        <f t="shared" si="27"/>
        <v>0</v>
      </c>
      <c r="O365">
        <f>G365/_xlfn.XLOOKUP(D365,'Market_Averages (raw data)'!A:A,'Market_Averages (raw data)'!B:B)</f>
        <v>0.99125145844425067</v>
      </c>
      <c r="P365" t="str">
        <f t="shared" si="28"/>
        <v>Market Aligned</v>
      </c>
      <c r="Q365" s="5">
        <f t="shared" si="29"/>
        <v>0.50600000000000001</v>
      </c>
    </row>
    <row r="366" spans="1:17" x14ac:dyDescent="0.2">
      <c r="A366">
        <v>1364</v>
      </c>
      <c r="B366" t="s">
        <v>374</v>
      </c>
      <c r="C366" t="s">
        <v>1572</v>
      </c>
      <c r="D366" t="s">
        <v>1584</v>
      </c>
      <c r="E366" t="s">
        <v>1604</v>
      </c>
      <c r="F366" t="str">
        <f>_xlfn.XLOOKUP(E366,'States (raw data)'!A:A,'States (raw data)'!B:B)</f>
        <v>California</v>
      </c>
      <c r="G366">
        <v>56725.36</v>
      </c>
      <c r="H366" t="str">
        <f>VLOOKUP(A366,'Demographics (raw data)'!A365:C1925,3)</f>
        <v>Female</v>
      </c>
      <c r="I366" t="str">
        <f>_xlfn.XLOOKUP(A366,'Demographics (raw data)'!A:A,'Demographics (raw data)'!B:B)</f>
        <v>White</v>
      </c>
      <c r="J366" t="b">
        <f>_xlfn.XLOOKUP($A366,'Bonuses (raw data)'!$A:$A,'Bonuses (raw data)'!B:B)</f>
        <v>0</v>
      </c>
      <c r="K366" t="str">
        <f t="shared" si="25"/>
        <v>Not Eligible</v>
      </c>
      <c r="L366">
        <f>_xlfn.XLOOKUP($A366,'Bonuses (raw data)'!$A:$A,'Bonuses (raw data)'!C:C)</f>
        <v>0</v>
      </c>
      <c r="M366">
        <f t="shared" si="26"/>
        <v>56725.36</v>
      </c>
      <c r="N366" s="5">
        <f t="shared" si="27"/>
        <v>0</v>
      </c>
      <c r="O366">
        <f>G366/_xlfn.XLOOKUP(D366,'Market_Averages (raw data)'!A:A,'Market_Averages (raw data)'!B:B)</f>
        <v>1.0040142616024197</v>
      </c>
      <c r="P366" t="str">
        <f t="shared" si="28"/>
        <v>Market Aligned</v>
      </c>
      <c r="Q366" s="5">
        <f t="shared" si="29"/>
        <v>0.54300000000000004</v>
      </c>
    </row>
    <row r="367" spans="1:17" x14ac:dyDescent="0.2">
      <c r="A367">
        <v>1365</v>
      </c>
      <c r="B367" t="s">
        <v>375</v>
      </c>
      <c r="C367" t="s">
        <v>1572</v>
      </c>
      <c r="D367" t="s">
        <v>1584</v>
      </c>
      <c r="E367" t="s">
        <v>1603</v>
      </c>
      <c r="F367" t="str">
        <f>_xlfn.XLOOKUP(E367,'States (raw data)'!A:A,'States (raw data)'!B:B)</f>
        <v>Illinois</v>
      </c>
      <c r="G367">
        <v>53996.95</v>
      </c>
      <c r="H367" t="str">
        <f>VLOOKUP(A367,'Demographics (raw data)'!A366:C1926,3)</f>
        <v>Male</v>
      </c>
      <c r="I367" t="str">
        <f>_xlfn.XLOOKUP(A367,'Demographics (raw data)'!A:A,'Demographics (raw data)'!B:B)</f>
        <v>White</v>
      </c>
      <c r="J367" t="b">
        <f>_xlfn.XLOOKUP($A367,'Bonuses (raw data)'!$A:$A,'Bonuses (raw data)'!B:B)</f>
        <v>0</v>
      </c>
      <c r="K367" t="str">
        <f t="shared" si="25"/>
        <v>Not Eligible</v>
      </c>
      <c r="L367">
        <f>_xlfn.XLOOKUP($A367,'Bonuses (raw data)'!$A:$A,'Bonuses (raw data)'!C:C)</f>
        <v>0</v>
      </c>
      <c r="M367">
        <f t="shared" si="26"/>
        <v>53996.95</v>
      </c>
      <c r="N367" s="5">
        <f t="shared" si="27"/>
        <v>0</v>
      </c>
      <c r="O367">
        <f>G367/_xlfn.XLOOKUP(D367,'Market_Averages (raw data)'!A:A,'Market_Averages (raw data)'!B:B)</f>
        <v>0.9557225883279149</v>
      </c>
      <c r="P367" t="str">
        <f t="shared" si="28"/>
        <v>Market Aligned</v>
      </c>
      <c r="Q367" s="5">
        <f t="shared" si="29"/>
        <v>0.4</v>
      </c>
    </row>
    <row r="368" spans="1:17" x14ac:dyDescent="0.2">
      <c r="A368">
        <v>1366</v>
      </c>
      <c r="B368" t="s">
        <v>376</v>
      </c>
      <c r="C368" t="s">
        <v>1572</v>
      </c>
      <c r="D368" t="s">
        <v>1584</v>
      </c>
      <c r="E368" t="s">
        <v>1604</v>
      </c>
      <c r="F368" t="str">
        <f>_xlfn.XLOOKUP(E368,'States (raw data)'!A:A,'States (raw data)'!B:B)</f>
        <v>California</v>
      </c>
      <c r="G368">
        <v>55560.23</v>
      </c>
      <c r="H368" t="str">
        <f>VLOOKUP(A368,'Demographics (raw data)'!A367:C1927,3)</f>
        <v>Male</v>
      </c>
      <c r="I368" t="str">
        <f>_xlfn.XLOOKUP(A368,'Demographics (raw data)'!A:A,'Demographics (raw data)'!B:B)</f>
        <v>White</v>
      </c>
      <c r="J368" t="b">
        <f>_xlfn.XLOOKUP($A368,'Bonuses (raw data)'!$A:$A,'Bonuses (raw data)'!B:B)</f>
        <v>0</v>
      </c>
      <c r="K368" t="str">
        <f t="shared" si="25"/>
        <v>Not Eligible</v>
      </c>
      <c r="L368">
        <f>_xlfn.XLOOKUP($A368,'Bonuses (raw data)'!$A:$A,'Bonuses (raw data)'!C:C)</f>
        <v>0</v>
      </c>
      <c r="M368">
        <f t="shared" si="26"/>
        <v>55560.23</v>
      </c>
      <c r="N368" s="5">
        <f t="shared" si="27"/>
        <v>0</v>
      </c>
      <c r="O368">
        <f>G368/_xlfn.XLOOKUP(D368,'Market_Averages (raw data)'!A:A,'Market_Averages (raw data)'!B:B)</f>
        <v>0.98339196609612711</v>
      </c>
      <c r="P368" t="str">
        <f t="shared" si="28"/>
        <v>Market Aligned</v>
      </c>
      <c r="Q368" s="5">
        <f t="shared" si="29"/>
        <v>0.48299999999999998</v>
      </c>
    </row>
    <row r="369" spans="1:17" x14ac:dyDescent="0.2">
      <c r="A369">
        <v>1367</v>
      </c>
      <c r="B369" t="s">
        <v>377</v>
      </c>
      <c r="C369" t="s">
        <v>1572</v>
      </c>
      <c r="D369" t="s">
        <v>1584</v>
      </c>
      <c r="E369" t="s">
        <v>1603</v>
      </c>
      <c r="F369" t="str">
        <f>_xlfn.XLOOKUP(E369,'States (raw data)'!A:A,'States (raw data)'!B:B)</f>
        <v>Illinois</v>
      </c>
      <c r="G369">
        <v>55031.48</v>
      </c>
      <c r="H369" t="str">
        <f>VLOOKUP(A369,'Demographics (raw data)'!A368:C1928,3)</f>
        <v>Female</v>
      </c>
      <c r="I369" t="str">
        <f>_xlfn.XLOOKUP(A369,'Demographics (raw data)'!A:A,'Demographics (raw data)'!B:B)</f>
        <v>White</v>
      </c>
      <c r="J369" t="b">
        <f>_xlfn.XLOOKUP($A369,'Bonuses (raw data)'!$A:$A,'Bonuses (raw data)'!B:B)</f>
        <v>0</v>
      </c>
      <c r="K369" t="str">
        <f t="shared" si="25"/>
        <v>Not Eligible</v>
      </c>
      <c r="L369">
        <f>_xlfn.XLOOKUP($A369,'Bonuses (raw data)'!$A:$A,'Bonuses (raw data)'!C:C)</f>
        <v>0</v>
      </c>
      <c r="M369">
        <f t="shared" si="26"/>
        <v>55031.48</v>
      </c>
      <c r="N369" s="5">
        <f t="shared" si="27"/>
        <v>0</v>
      </c>
      <c r="O369">
        <f>G369/_xlfn.XLOOKUP(D369,'Market_Averages (raw data)'!A:A,'Market_Averages (raw data)'!B:B)</f>
        <v>0.97403332049524816</v>
      </c>
      <c r="P369" t="str">
        <f t="shared" si="28"/>
        <v>Market Aligned</v>
      </c>
      <c r="Q369" s="5">
        <f t="shared" si="29"/>
        <v>0.45200000000000001</v>
      </c>
    </row>
    <row r="370" spans="1:17" x14ac:dyDescent="0.2">
      <c r="A370">
        <v>1368</v>
      </c>
      <c r="B370" t="s">
        <v>378</v>
      </c>
      <c r="C370" t="s">
        <v>1572</v>
      </c>
      <c r="D370" t="s">
        <v>1584</v>
      </c>
      <c r="E370" t="s">
        <v>1597</v>
      </c>
      <c r="F370" t="str">
        <f>_xlfn.XLOOKUP(E370,'States (raw data)'!A:A,'States (raw data)'!B:B)</f>
        <v>New York</v>
      </c>
      <c r="G370">
        <v>55244.19</v>
      </c>
      <c r="H370" t="str">
        <f>VLOOKUP(A370,'Demographics (raw data)'!A369:C1929,3)</f>
        <v>Male</v>
      </c>
      <c r="I370" t="str">
        <f>_xlfn.XLOOKUP(A370,'Demographics (raw data)'!A:A,'Demographics (raw data)'!B:B)</f>
        <v>Black or African American</v>
      </c>
      <c r="J370" t="b">
        <f>_xlfn.XLOOKUP($A370,'Bonuses (raw data)'!$A:$A,'Bonuses (raw data)'!B:B)</f>
        <v>0</v>
      </c>
      <c r="K370" t="str">
        <f t="shared" si="25"/>
        <v>Not Eligible</v>
      </c>
      <c r="L370">
        <f>_xlfn.XLOOKUP($A370,'Bonuses (raw data)'!$A:$A,'Bonuses (raw data)'!C:C)</f>
        <v>0</v>
      </c>
      <c r="M370">
        <f t="shared" si="26"/>
        <v>55244.19</v>
      </c>
      <c r="N370" s="5">
        <f t="shared" si="27"/>
        <v>0</v>
      </c>
      <c r="O370">
        <f>G370/_xlfn.XLOOKUP(D370,'Market_Averages (raw data)'!A:A,'Market_Averages (raw data)'!B:B)</f>
        <v>0.97779819521063904</v>
      </c>
      <c r="P370" t="str">
        <f t="shared" si="28"/>
        <v>Market Aligned</v>
      </c>
      <c r="Q370" s="5">
        <f t="shared" si="29"/>
        <v>0.46700000000000003</v>
      </c>
    </row>
    <row r="371" spans="1:17" x14ac:dyDescent="0.2">
      <c r="A371">
        <v>1369</v>
      </c>
      <c r="B371" t="s">
        <v>379</v>
      </c>
      <c r="C371" t="s">
        <v>1572</v>
      </c>
      <c r="D371" t="s">
        <v>1584</v>
      </c>
      <c r="E371" t="s">
        <v>1603</v>
      </c>
      <c r="F371" t="str">
        <f>_xlfn.XLOOKUP(E371,'States (raw data)'!A:A,'States (raw data)'!B:B)</f>
        <v>Illinois</v>
      </c>
      <c r="G371">
        <v>53067.48</v>
      </c>
      <c r="H371" t="str">
        <f>VLOOKUP(A371,'Demographics (raw data)'!A370:C1930,3)</f>
        <v>Female</v>
      </c>
      <c r="I371" t="str">
        <f>_xlfn.XLOOKUP(A371,'Demographics (raw data)'!A:A,'Demographics (raw data)'!B:B)</f>
        <v>Black or African American</v>
      </c>
      <c r="J371" t="b">
        <f>_xlfn.XLOOKUP($A371,'Bonuses (raw data)'!$A:$A,'Bonuses (raw data)'!B:B)</f>
        <v>1</v>
      </c>
      <c r="K371" t="str">
        <f t="shared" si="25"/>
        <v>Eligible</v>
      </c>
      <c r="L371">
        <f>_xlfn.XLOOKUP($A371,'Bonuses (raw data)'!$A:$A,'Bonuses (raw data)'!C:C)</f>
        <v>9528.18</v>
      </c>
      <c r="M371">
        <f t="shared" si="26"/>
        <v>62595.66</v>
      </c>
      <c r="N371" s="5">
        <f t="shared" si="27"/>
        <v>0.17954837878112923</v>
      </c>
      <c r="O371">
        <f>G371/_xlfn.XLOOKUP(D371,'Market_Averages (raw data)'!A:A,'Market_Averages (raw data)'!B:B)</f>
        <v>0.93927137258011539</v>
      </c>
      <c r="P371" t="str">
        <f t="shared" si="28"/>
        <v>Market Aligned</v>
      </c>
      <c r="Q371" s="5">
        <f t="shared" si="29"/>
        <v>0.35399999999999998</v>
      </c>
    </row>
    <row r="372" spans="1:17" x14ac:dyDescent="0.2">
      <c r="A372">
        <v>1370</v>
      </c>
      <c r="B372" t="s">
        <v>380</v>
      </c>
      <c r="C372" t="s">
        <v>1572</v>
      </c>
      <c r="D372" t="s">
        <v>1584</v>
      </c>
      <c r="E372" t="s">
        <v>1603</v>
      </c>
      <c r="F372" t="str">
        <f>_xlfn.XLOOKUP(E372,'States (raw data)'!A:A,'States (raw data)'!B:B)</f>
        <v>Illinois</v>
      </c>
      <c r="G372">
        <v>55061.279999999999</v>
      </c>
      <c r="H372" t="str">
        <f>VLOOKUP(A372,'Demographics (raw data)'!A371:C1931,3)</f>
        <v>Male</v>
      </c>
      <c r="I372" t="str">
        <f>_xlfn.XLOOKUP(A372,'Demographics (raw data)'!A:A,'Demographics (raw data)'!B:B)</f>
        <v>White</v>
      </c>
      <c r="J372" t="b">
        <f>_xlfn.XLOOKUP($A372,'Bonuses (raw data)'!$A:$A,'Bonuses (raw data)'!B:B)</f>
        <v>0</v>
      </c>
      <c r="K372" t="str">
        <f t="shared" si="25"/>
        <v>Not Eligible</v>
      </c>
      <c r="L372">
        <f>_xlfn.XLOOKUP($A372,'Bonuses (raw data)'!$A:$A,'Bonuses (raw data)'!C:C)</f>
        <v>0</v>
      </c>
      <c r="M372">
        <f t="shared" si="26"/>
        <v>55061.279999999999</v>
      </c>
      <c r="N372" s="5">
        <f t="shared" si="27"/>
        <v>0</v>
      </c>
      <c r="O372">
        <f>G372/_xlfn.XLOOKUP(D372,'Market_Averages (raw data)'!A:A,'Market_Averages (raw data)'!B:B)</f>
        <v>0.97456076756646548</v>
      </c>
      <c r="P372" t="str">
        <f t="shared" si="28"/>
        <v>Market Aligned</v>
      </c>
      <c r="Q372" s="5">
        <f t="shared" si="29"/>
        <v>0.45400000000000001</v>
      </c>
    </row>
    <row r="373" spans="1:17" x14ac:dyDescent="0.2">
      <c r="A373">
        <v>1371</v>
      </c>
      <c r="B373" t="s">
        <v>381</v>
      </c>
      <c r="C373" t="s">
        <v>1572</v>
      </c>
      <c r="D373" t="s">
        <v>1584</v>
      </c>
      <c r="E373" t="s">
        <v>1611</v>
      </c>
      <c r="F373" t="str">
        <f>_xlfn.XLOOKUP(E373,'States (raw data)'!A:A,'States (raw data)'!B:B)</f>
        <v>California</v>
      </c>
      <c r="G373">
        <v>56245</v>
      </c>
      <c r="H373" t="str">
        <f>VLOOKUP(A373,'Demographics (raw data)'!A372:C1932,3)</f>
        <v>Male</v>
      </c>
      <c r="I373" t="str">
        <f>_xlfn.XLOOKUP(A373,'Demographics (raw data)'!A:A,'Demographics (raw data)'!B:B)</f>
        <v>White</v>
      </c>
      <c r="J373" t="b">
        <f>_xlfn.XLOOKUP($A373,'Bonuses (raw data)'!$A:$A,'Bonuses (raw data)'!B:B)</f>
        <v>1</v>
      </c>
      <c r="K373" t="str">
        <f t="shared" si="25"/>
        <v>Eligible</v>
      </c>
      <c r="L373">
        <f>_xlfn.XLOOKUP($A373,'Bonuses (raw data)'!$A:$A,'Bonuses (raw data)'!C:C)</f>
        <v>12381.21</v>
      </c>
      <c r="M373">
        <f t="shared" si="26"/>
        <v>68626.209999999992</v>
      </c>
      <c r="N373" s="5">
        <f t="shared" si="27"/>
        <v>0.22012996710818739</v>
      </c>
      <c r="O373">
        <f>G373/_xlfn.XLOOKUP(D373,'Market_Averages (raw data)'!A:A,'Market_Averages (raw data)'!B:B)</f>
        <v>0.99551209800745366</v>
      </c>
      <c r="P373" t="str">
        <f t="shared" si="28"/>
        <v>Market Aligned</v>
      </c>
      <c r="Q373" s="5">
        <f t="shared" si="29"/>
        <v>0.51400000000000001</v>
      </c>
    </row>
    <row r="374" spans="1:17" x14ac:dyDescent="0.2">
      <c r="A374">
        <v>1372</v>
      </c>
      <c r="B374" t="s">
        <v>382</v>
      </c>
      <c r="C374" t="s">
        <v>1572</v>
      </c>
      <c r="D374" t="s">
        <v>1584</v>
      </c>
      <c r="E374" t="s">
        <v>1604</v>
      </c>
      <c r="F374" t="str">
        <f>_xlfn.XLOOKUP(E374,'States (raw data)'!A:A,'States (raw data)'!B:B)</f>
        <v>California</v>
      </c>
      <c r="G374">
        <v>58627.86</v>
      </c>
      <c r="H374" t="str">
        <f>VLOOKUP(A374,'Demographics (raw data)'!A373:C1933,3)</f>
        <v>Female</v>
      </c>
      <c r="I374" t="str">
        <f>_xlfn.XLOOKUP(A374,'Demographics (raw data)'!A:A,'Demographics (raw data)'!B:B)</f>
        <v>Other</v>
      </c>
      <c r="J374" t="b">
        <f>_xlfn.XLOOKUP($A374,'Bonuses (raw data)'!$A:$A,'Bonuses (raw data)'!B:B)</f>
        <v>0</v>
      </c>
      <c r="K374" t="str">
        <f t="shared" si="25"/>
        <v>Not Eligible</v>
      </c>
      <c r="L374">
        <f>_xlfn.XLOOKUP($A374,'Bonuses (raw data)'!$A:$A,'Bonuses (raw data)'!C:C)</f>
        <v>0</v>
      </c>
      <c r="M374">
        <f t="shared" si="26"/>
        <v>58627.86</v>
      </c>
      <c r="N374" s="5">
        <f t="shared" si="27"/>
        <v>0</v>
      </c>
      <c r="O374">
        <f>G374/_xlfn.XLOOKUP(D374,'Market_Averages (raw data)'!A:A,'Market_Averages (raw data)'!B:B)</f>
        <v>1.037687686199436</v>
      </c>
      <c r="P374" t="str">
        <f t="shared" si="28"/>
        <v>Market Aligned</v>
      </c>
      <c r="Q374" s="5">
        <f t="shared" si="29"/>
        <v>0.61599999999999999</v>
      </c>
    </row>
    <row r="375" spans="1:17" x14ac:dyDescent="0.2">
      <c r="A375">
        <v>1373</v>
      </c>
      <c r="B375" t="s">
        <v>383</v>
      </c>
      <c r="C375" t="s">
        <v>1572</v>
      </c>
      <c r="D375" t="s">
        <v>1584</v>
      </c>
      <c r="E375" t="s">
        <v>1599</v>
      </c>
      <c r="F375" t="str">
        <f>_xlfn.XLOOKUP(E375,'States (raw data)'!A:A,'States (raw data)'!B:B)</f>
        <v>California</v>
      </c>
      <c r="G375">
        <v>57398.18</v>
      </c>
      <c r="H375" t="str">
        <f>VLOOKUP(A375,'Demographics (raw data)'!A374:C1934,3)</f>
        <v>Male</v>
      </c>
      <c r="I375" t="str">
        <f>_xlfn.XLOOKUP(A375,'Demographics (raw data)'!A:A,'Demographics (raw data)'!B:B)</f>
        <v>White</v>
      </c>
      <c r="J375" t="b">
        <f>_xlfn.XLOOKUP($A375,'Bonuses (raw data)'!$A:$A,'Bonuses (raw data)'!B:B)</f>
        <v>1</v>
      </c>
      <c r="K375" t="str">
        <f t="shared" si="25"/>
        <v>Eligible</v>
      </c>
      <c r="L375">
        <f>_xlfn.XLOOKUP($A375,'Bonuses (raw data)'!$A:$A,'Bonuses (raw data)'!C:C)</f>
        <v>2362.9699999999998</v>
      </c>
      <c r="M375">
        <f t="shared" si="26"/>
        <v>59761.15</v>
      </c>
      <c r="N375" s="5">
        <f t="shared" si="27"/>
        <v>4.1168030066458548E-2</v>
      </c>
      <c r="O375">
        <f>G375/_xlfn.XLOOKUP(D375,'Market_Averages (raw data)'!A:A,'Market_Averages (raw data)'!B:B)</f>
        <v>1.0159228836982748</v>
      </c>
      <c r="P375" t="str">
        <f t="shared" si="28"/>
        <v>Market Aligned</v>
      </c>
      <c r="Q375" s="5">
        <f t="shared" si="29"/>
        <v>0.57399999999999995</v>
      </c>
    </row>
    <row r="376" spans="1:17" x14ac:dyDescent="0.2">
      <c r="A376">
        <v>1374</v>
      </c>
      <c r="B376" t="s">
        <v>384</v>
      </c>
      <c r="C376" t="s">
        <v>1572</v>
      </c>
      <c r="D376" t="s">
        <v>1584</v>
      </c>
      <c r="E376" t="s">
        <v>1597</v>
      </c>
      <c r="F376" t="str">
        <f>_xlfn.XLOOKUP(E376,'States (raw data)'!A:A,'States (raw data)'!B:B)</f>
        <v>New York</v>
      </c>
      <c r="G376">
        <v>60382.96</v>
      </c>
      <c r="H376" t="str">
        <f>VLOOKUP(A376,'Demographics (raw data)'!A375:C1935,3)</f>
        <v>Non-binary</v>
      </c>
      <c r="I376" t="str">
        <f>_xlfn.XLOOKUP(A376,'Demographics (raw data)'!A:A,'Demographics (raw data)'!B:B)</f>
        <v>Black or African American</v>
      </c>
      <c r="J376" t="b">
        <f>_xlfn.XLOOKUP($A376,'Bonuses (raw data)'!$A:$A,'Bonuses (raw data)'!B:B)</f>
        <v>0</v>
      </c>
      <c r="K376" t="str">
        <f t="shared" si="25"/>
        <v>Not Eligible</v>
      </c>
      <c r="L376">
        <f>_xlfn.XLOOKUP($A376,'Bonuses (raw data)'!$A:$A,'Bonuses (raw data)'!C:C)</f>
        <v>0</v>
      </c>
      <c r="M376">
        <f t="shared" si="26"/>
        <v>60382.96</v>
      </c>
      <c r="N376" s="5">
        <f t="shared" si="27"/>
        <v>0</v>
      </c>
      <c r="O376">
        <f>G376/_xlfn.XLOOKUP(D376,'Market_Averages (raw data)'!A:A,'Market_Averages (raw data)'!B:B)</f>
        <v>1.0687521947462024</v>
      </c>
      <c r="P376" t="str">
        <f t="shared" si="28"/>
        <v>Market Aligned</v>
      </c>
      <c r="Q376" s="5">
        <f t="shared" si="29"/>
        <v>0.66100000000000003</v>
      </c>
    </row>
    <row r="377" spans="1:17" x14ac:dyDescent="0.2">
      <c r="A377">
        <v>1375</v>
      </c>
      <c r="B377" t="s">
        <v>385</v>
      </c>
      <c r="C377" t="s">
        <v>1572</v>
      </c>
      <c r="D377" t="s">
        <v>1584</v>
      </c>
      <c r="E377" t="s">
        <v>1611</v>
      </c>
      <c r="F377" t="str">
        <f>_xlfn.XLOOKUP(E377,'States (raw data)'!A:A,'States (raw data)'!B:B)</f>
        <v>California</v>
      </c>
      <c r="G377">
        <v>53081.63</v>
      </c>
      <c r="H377" t="str">
        <f>VLOOKUP(A377,'Demographics (raw data)'!A376:C1936,3)</f>
        <v>Female</v>
      </c>
      <c r="I377" t="str">
        <f>_xlfn.XLOOKUP(A377,'Demographics (raw data)'!A:A,'Demographics (raw data)'!B:B)</f>
        <v>White</v>
      </c>
      <c r="J377" t="b">
        <f>_xlfn.XLOOKUP($A377,'Bonuses (raw data)'!$A:$A,'Bonuses (raw data)'!B:B)</f>
        <v>1</v>
      </c>
      <c r="K377" t="str">
        <f t="shared" si="25"/>
        <v>Eligible</v>
      </c>
      <c r="L377">
        <f>_xlfn.XLOOKUP($A377,'Bonuses (raw data)'!$A:$A,'Bonuses (raw data)'!C:C)</f>
        <v>5308.41</v>
      </c>
      <c r="M377">
        <f t="shared" si="26"/>
        <v>58390.039999999994</v>
      </c>
      <c r="N377" s="5">
        <f t="shared" si="27"/>
        <v>0.10000465321053631</v>
      </c>
      <c r="O377">
        <f>G377/_xlfn.XLOOKUP(D377,'Market_Averages (raw data)'!A:A,'Market_Averages (raw data)'!B:B)</f>
        <v>0.93952182144111285</v>
      </c>
      <c r="P377" t="str">
        <f t="shared" si="28"/>
        <v>Market Aligned</v>
      </c>
      <c r="Q377" s="5">
        <f t="shared" si="29"/>
        <v>0.35499999999999998</v>
      </c>
    </row>
    <row r="378" spans="1:17" x14ac:dyDescent="0.2">
      <c r="A378">
        <v>1376</v>
      </c>
      <c r="B378" t="s">
        <v>386</v>
      </c>
      <c r="C378" t="s">
        <v>1572</v>
      </c>
      <c r="D378" t="s">
        <v>1584</v>
      </c>
      <c r="E378" t="s">
        <v>1603</v>
      </c>
      <c r="F378" t="str">
        <f>_xlfn.XLOOKUP(E378,'States (raw data)'!A:A,'States (raw data)'!B:B)</f>
        <v>Illinois</v>
      </c>
      <c r="G378">
        <v>57180.800000000003</v>
      </c>
      <c r="H378" t="str">
        <f>VLOOKUP(A378,'Demographics (raw data)'!A377:C1937,3)</f>
        <v>Male</v>
      </c>
      <c r="I378" t="str">
        <f>_xlfn.XLOOKUP(A378,'Demographics (raw data)'!A:A,'Demographics (raw data)'!B:B)</f>
        <v>White</v>
      </c>
      <c r="J378" t="b">
        <f>_xlfn.XLOOKUP($A378,'Bonuses (raw data)'!$A:$A,'Bonuses (raw data)'!B:B)</f>
        <v>0</v>
      </c>
      <c r="K378" t="str">
        <f t="shared" si="25"/>
        <v>Not Eligible</v>
      </c>
      <c r="L378">
        <f>_xlfn.XLOOKUP($A378,'Bonuses (raw data)'!$A:$A,'Bonuses (raw data)'!C:C)</f>
        <v>0</v>
      </c>
      <c r="M378">
        <f t="shared" si="26"/>
        <v>57180.800000000003</v>
      </c>
      <c r="N378" s="5">
        <f t="shared" si="27"/>
        <v>0</v>
      </c>
      <c r="O378">
        <f>G378/_xlfn.XLOOKUP(D378,'Market_Averages (raw data)'!A:A,'Market_Averages (raw data)'!B:B)</f>
        <v>1.0120753520089716</v>
      </c>
      <c r="P378" t="str">
        <f t="shared" si="28"/>
        <v>Market Aligned</v>
      </c>
      <c r="Q378" s="5">
        <f t="shared" si="29"/>
        <v>0.56399999999999995</v>
      </c>
    </row>
    <row r="379" spans="1:17" x14ac:dyDescent="0.2">
      <c r="A379">
        <v>1377</v>
      </c>
      <c r="B379" t="s">
        <v>387</v>
      </c>
      <c r="C379" t="s">
        <v>1572</v>
      </c>
      <c r="D379" t="s">
        <v>1584</v>
      </c>
      <c r="E379" t="s">
        <v>1603</v>
      </c>
      <c r="F379" t="str">
        <f>_xlfn.XLOOKUP(E379,'States (raw data)'!A:A,'States (raw data)'!B:B)</f>
        <v>Illinois</v>
      </c>
      <c r="G379">
        <v>55458.36</v>
      </c>
      <c r="H379" t="str">
        <f>VLOOKUP(A379,'Demographics (raw data)'!A378:C1938,3)</f>
        <v>Female</v>
      </c>
      <c r="I379" t="str">
        <f>_xlfn.XLOOKUP(A379,'Demographics (raw data)'!A:A,'Demographics (raw data)'!B:B)</f>
        <v>White</v>
      </c>
      <c r="J379" t="b">
        <f>_xlfn.XLOOKUP($A379,'Bonuses (raw data)'!$A:$A,'Bonuses (raw data)'!B:B)</f>
        <v>0</v>
      </c>
      <c r="K379" t="str">
        <f t="shared" si="25"/>
        <v>Not Eligible</v>
      </c>
      <c r="L379">
        <f>_xlfn.XLOOKUP($A379,'Bonuses (raw data)'!$A:$A,'Bonuses (raw data)'!C:C)</f>
        <v>0</v>
      </c>
      <c r="M379">
        <f t="shared" si="26"/>
        <v>55458.36</v>
      </c>
      <c r="N379" s="5">
        <f t="shared" si="27"/>
        <v>0</v>
      </c>
      <c r="O379">
        <f>G379/_xlfn.XLOOKUP(D379,'Market_Averages (raw data)'!A:A,'Market_Averages (raw data)'!B:B)</f>
        <v>0.98158891129260639</v>
      </c>
      <c r="P379" t="str">
        <f t="shared" si="28"/>
        <v>Market Aligned</v>
      </c>
      <c r="Q379" s="5">
        <f t="shared" si="29"/>
        <v>0.47699999999999998</v>
      </c>
    </row>
    <row r="380" spans="1:17" x14ac:dyDescent="0.2">
      <c r="A380">
        <v>1378</v>
      </c>
      <c r="B380" t="s">
        <v>388</v>
      </c>
      <c r="C380" t="s">
        <v>1572</v>
      </c>
      <c r="D380" t="s">
        <v>1584</v>
      </c>
      <c r="E380" t="s">
        <v>1603</v>
      </c>
      <c r="F380" t="str">
        <f>_xlfn.XLOOKUP(E380,'States (raw data)'!A:A,'States (raw data)'!B:B)</f>
        <v>Illinois</v>
      </c>
      <c r="G380">
        <v>60474.51</v>
      </c>
      <c r="H380" t="str">
        <f>VLOOKUP(A380,'Demographics (raw data)'!A379:C1939,3)</f>
        <v>Male</v>
      </c>
      <c r="I380" t="str">
        <f>_xlfn.XLOOKUP(A380,'Demographics (raw data)'!A:A,'Demographics (raw data)'!B:B)</f>
        <v>White</v>
      </c>
      <c r="J380" t="b">
        <f>_xlfn.XLOOKUP($A380,'Bonuses (raw data)'!$A:$A,'Bonuses (raw data)'!B:B)</f>
        <v>1</v>
      </c>
      <c r="K380" t="str">
        <f t="shared" si="25"/>
        <v>Eligible</v>
      </c>
      <c r="L380">
        <f>_xlfn.XLOOKUP($A380,'Bonuses (raw data)'!$A:$A,'Bonuses (raw data)'!C:C)</f>
        <v>18698.32</v>
      </c>
      <c r="M380">
        <f t="shared" si="26"/>
        <v>79172.83</v>
      </c>
      <c r="N380" s="5">
        <f t="shared" si="27"/>
        <v>0.30919341057910182</v>
      </c>
      <c r="O380">
        <f>G380/_xlfn.XLOOKUP(D380,'Market_Averages (raw data)'!A:A,'Market_Averages (raw data)'!B:B)</f>
        <v>1.0703725900270733</v>
      </c>
      <c r="P380" t="str">
        <f t="shared" si="28"/>
        <v>Market Aligned</v>
      </c>
      <c r="Q380" s="5">
        <f t="shared" si="29"/>
        <v>0.66400000000000003</v>
      </c>
    </row>
    <row r="381" spans="1:17" x14ac:dyDescent="0.2">
      <c r="A381">
        <v>1379</v>
      </c>
      <c r="B381" t="s">
        <v>389</v>
      </c>
      <c r="C381" t="s">
        <v>1572</v>
      </c>
      <c r="D381" t="s">
        <v>1584</v>
      </c>
      <c r="E381" t="s">
        <v>1603</v>
      </c>
      <c r="F381" t="str">
        <f>_xlfn.XLOOKUP(E381,'States (raw data)'!A:A,'States (raw data)'!B:B)</f>
        <v>Illinois</v>
      </c>
      <c r="G381">
        <v>52979.25</v>
      </c>
      <c r="H381" t="str">
        <f>VLOOKUP(A381,'Demographics (raw data)'!A380:C1940,3)</f>
        <v>Female</v>
      </c>
      <c r="I381" t="str">
        <f>_xlfn.XLOOKUP(A381,'Demographics (raw data)'!A:A,'Demographics (raw data)'!B:B)</f>
        <v>Other</v>
      </c>
      <c r="J381" t="b">
        <f>_xlfn.XLOOKUP($A381,'Bonuses (raw data)'!$A:$A,'Bonuses (raw data)'!B:B)</f>
        <v>1</v>
      </c>
      <c r="K381" t="str">
        <f t="shared" si="25"/>
        <v>Eligible</v>
      </c>
      <c r="L381">
        <f>_xlfn.XLOOKUP($A381,'Bonuses (raw data)'!$A:$A,'Bonuses (raw data)'!C:C)</f>
        <v>18259.79</v>
      </c>
      <c r="M381">
        <f t="shared" si="26"/>
        <v>71239.040000000008</v>
      </c>
      <c r="N381" s="5">
        <f t="shared" si="27"/>
        <v>0.34465927698108223</v>
      </c>
      <c r="O381">
        <f>G381/_xlfn.XLOOKUP(D381,'Market_Averages (raw data)'!A:A,'Market_Averages (raw data)'!B:B)</f>
        <v>0.93770973985885664</v>
      </c>
      <c r="P381" t="str">
        <f t="shared" si="28"/>
        <v>Market Aligned</v>
      </c>
      <c r="Q381" s="5">
        <f t="shared" si="29"/>
        <v>0.35099999999999998</v>
      </c>
    </row>
    <row r="382" spans="1:17" x14ac:dyDescent="0.2">
      <c r="A382">
        <v>1380</v>
      </c>
      <c r="B382" t="s">
        <v>390</v>
      </c>
      <c r="C382" t="s">
        <v>1572</v>
      </c>
      <c r="D382" t="s">
        <v>1584</v>
      </c>
      <c r="E382" t="s">
        <v>1603</v>
      </c>
      <c r="F382" t="str">
        <f>_xlfn.XLOOKUP(E382,'States (raw data)'!A:A,'States (raw data)'!B:B)</f>
        <v>Illinois</v>
      </c>
      <c r="G382">
        <v>52900.7</v>
      </c>
      <c r="H382" t="str">
        <f>VLOOKUP(A382,'Demographics (raw data)'!A381:C1941,3)</f>
        <v>Male</v>
      </c>
      <c r="I382" t="str">
        <f>_xlfn.XLOOKUP(A382,'Demographics (raw data)'!A:A,'Demographics (raw data)'!B:B)</f>
        <v>White</v>
      </c>
      <c r="J382" t="b">
        <f>_xlfn.XLOOKUP($A382,'Bonuses (raw data)'!$A:$A,'Bonuses (raw data)'!B:B)</f>
        <v>1</v>
      </c>
      <c r="K382" t="str">
        <f t="shared" si="25"/>
        <v>Eligible</v>
      </c>
      <c r="L382">
        <f>_xlfn.XLOOKUP($A382,'Bonuses (raw data)'!$A:$A,'Bonuses (raw data)'!C:C)</f>
        <v>15844.52</v>
      </c>
      <c r="M382">
        <f t="shared" si="26"/>
        <v>68745.22</v>
      </c>
      <c r="N382" s="5">
        <f t="shared" si="27"/>
        <v>0.29951437315574275</v>
      </c>
      <c r="O382">
        <f>G382/_xlfn.XLOOKUP(D382,'Market_Averages (raw data)'!A:A,'Market_Averages (raw data)'!B:B)</f>
        <v>0.9363194389379127</v>
      </c>
      <c r="P382" t="str">
        <f t="shared" si="28"/>
        <v>Market Aligned</v>
      </c>
      <c r="Q382" s="5">
        <f t="shared" si="29"/>
        <v>0.34699999999999998</v>
      </c>
    </row>
    <row r="383" spans="1:17" x14ac:dyDescent="0.2">
      <c r="A383">
        <v>1381</v>
      </c>
      <c r="B383" t="s">
        <v>391</v>
      </c>
      <c r="C383" t="s">
        <v>1572</v>
      </c>
      <c r="D383" t="s">
        <v>1584</v>
      </c>
      <c r="E383" t="s">
        <v>1603</v>
      </c>
      <c r="F383" t="str">
        <f>_xlfn.XLOOKUP(E383,'States (raw data)'!A:A,'States (raw data)'!B:B)</f>
        <v>Illinois</v>
      </c>
      <c r="G383">
        <v>53501.52</v>
      </c>
      <c r="H383" t="str">
        <f>VLOOKUP(A383,'Demographics (raw data)'!A382:C1942,3)</f>
        <v>Female</v>
      </c>
      <c r="I383" t="str">
        <f>_xlfn.XLOOKUP(A383,'Demographics (raw data)'!A:A,'Demographics (raw data)'!B:B)</f>
        <v>White</v>
      </c>
      <c r="J383" t="b">
        <f>_xlfn.XLOOKUP($A383,'Bonuses (raw data)'!$A:$A,'Bonuses (raw data)'!B:B)</f>
        <v>0</v>
      </c>
      <c r="K383" t="str">
        <f t="shared" si="25"/>
        <v>Not Eligible</v>
      </c>
      <c r="L383">
        <f>_xlfn.XLOOKUP($A383,'Bonuses (raw data)'!$A:$A,'Bonuses (raw data)'!C:C)</f>
        <v>0</v>
      </c>
      <c r="M383">
        <f t="shared" si="26"/>
        <v>53501.52</v>
      </c>
      <c r="N383" s="5">
        <f t="shared" si="27"/>
        <v>0</v>
      </c>
      <c r="O383">
        <f>G383/_xlfn.XLOOKUP(D383,'Market_Averages (raw data)'!A:A,'Market_Averages (raw data)'!B:B)</f>
        <v>0.94695369227109505</v>
      </c>
      <c r="P383" t="str">
        <f t="shared" si="28"/>
        <v>Market Aligned</v>
      </c>
      <c r="Q383" s="5">
        <f t="shared" si="29"/>
        <v>0.373</v>
      </c>
    </row>
    <row r="384" spans="1:17" x14ac:dyDescent="0.2">
      <c r="A384">
        <v>1382</v>
      </c>
      <c r="B384" t="s">
        <v>392</v>
      </c>
      <c r="C384" t="s">
        <v>1572</v>
      </c>
      <c r="D384" t="s">
        <v>1584</v>
      </c>
      <c r="E384" t="s">
        <v>1603</v>
      </c>
      <c r="F384" t="str">
        <f>_xlfn.XLOOKUP(E384,'States (raw data)'!A:A,'States (raw data)'!B:B)</f>
        <v>Illinois</v>
      </c>
      <c r="G384">
        <v>49690.26</v>
      </c>
      <c r="H384" t="str">
        <f>VLOOKUP(A384,'Demographics (raw data)'!A383:C1943,3)</f>
        <v>Male</v>
      </c>
      <c r="I384" t="str">
        <f>_xlfn.XLOOKUP(A384,'Demographics (raw data)'!A:A,'Demographics (raw data)'!B:B)</f>
        <v>White</v>
      </c>
      <c r="J384" t="b">
        <f>_xlfn.XLOOKUP($A384,'Bonuses (raw data)'!$A:$A,'Bonuses (raw data)'!B:B)</f>
        <v>0</v>
      </c>
      <c r="K384" t="str">
        <f t="shared" si="25"/>
        <v>Not Eligible</v>
      </c>
      <c r="L384">
        <f>_xlfn.XLOOKUP($A384,'Bonuses (raw data)'!$A:$A,'Bonuses (raw data)'!C:C)</f>
        <v>0</v>
      </c>
      <c r="M384">
        <f t="shared" si="26"/>
        <v>49690.26</v>
      </c>
      <c r="N384" s="5">
        <f t="shared" si="27"/>
        <v>0</v>
      </c>
      <c r="O384">
        <f>G384/_xlfn.XLOOKUP(D384,'Market_Averages (raw data)'!A:A,'Market_Averages (raw data)'!B:B)</f>
        <v>0.87949604379297464</v>
      </c>
      <c r="P384" t="str">
        <f t="shared" si="28"/>
        <v>Below Market</v>
      </c>
      <c r="Q384" s="5">
        <f t="shared" si="29"/>
        <v>0.255</v>
      </c>
    </row>
    <row r="385" spans="1:17" x14ac:dyDescent="0.2">
      <c r="A385">
        <v>1383</v>
      </c>
      <c r="B385" t="s">
        <v>393</v>
      </c>
      <c r="C385" t="s">
        <v>1572</v>
      </c>
      <c r="D385" t="s">
        <v>1584</v>
      </c>
      <c r="E385" t="s">
        <v>1611</v>
      </c>
      <c r="F385" t="str">
        <f>_xlfn.XLOOKUP(E385,'States (raw data)'!A:A,'States (raw data)'!B:B)</f>
        <v>California</v>
      </c>
      <c r="G385">
        <v>53685.61</v>
      </c>
      <c r="H385" t="str">
        <f>VLOOKUP(A385,'Demographics (raw data)'!A384:C1944,3)</f>
        <v>Male</v>
      </c>
      <c r="I385" t="str">
        <f>_xlfn.XLOOKUP(A385,'Demographics (raw data)'!A:A,'Demographics (raw data)'!B:B)</f>
        <v>White</v>
      </c>
      <c r="J385" t="b">
        <f>_xlfn.XLOOKUP($A385,'Bonuses (raw data)'!$A:$A,'Bonuses (raw data)'!B:B)</f>
        <v>0</v>
      </c>
      <c r="K385" t="str">
        <f t="shared" si="25"/>
        <v>Not Eligible</v>
      </c>
      <c r="L385">
        <f>_xlfn.XLOOKUP($A385,'Bonuses (raw data)'!$A:$A,'Bonuses (raw data)'!C:C)</f>
        <v>0</v>
      </c>
      <c r="M385">
        <f t="shared" si="26"/>
        <v>53685.61</v>
      </c>
      <c r="N385" s="5">
        <f t="shared" si="27"/>
        <v>0</v>
      </c>
      <c r="O385">
        <f>G385/_xlfn.XLOOKUP(D385,'Market_Averages (raw data)'!A:A,'Market_Averages (raw data)'!B:B)</f>
        <v>0.95021200540332362</v>
      </c>
      <c r="P385" t="str">
        <f t="shared" si="28"/>
        <v>Market Aligned</v>
      </c>
      <c r="Q385" s="5">
        <f t="shared" si="29"/>
        <v>0.38400000000000001</v>
      </c>
    </row>
    <row r="386" spans="1:17" x14ac:dyDescent="0.2">
      <c r="A386">
        <v>1384</v>
      </c>
      <c r="B386" t="s">
        <v>394</v>
      </c>
      <c r="C386" t="s">
        <v>1572</v>
      </c>
      <c r="D386" t="s">
        <v>1584</v>
      </c>
      <c r="E386" t="s">
        <v>1597</v>
      </c>
      <c r="F386" t="str">
        <f>_xlfn.XLOOKUP(E386,'States (raw data)'!A:A,'States (raw data)'!B:B)</f>
        <v>New York</v>
      </c>
      <c r="G386">
        <v>53102.17</v>
      </c>
      <c r="H386" t="str">
        <f>VLOOKUP(A386,'Demographics (raw data)'!A385:C1945,3)</f>
        <v>Female</v>
      </c>
      <c r="I386" t="str">
        <f>_xlfn.XLOOKUP(A386,'Demographics (raw data)'!A:A,'Demographics (raw data)'!B:B)</f>
        <v>White</v>
      </c>
      <c r="J386" t="b">
        <f>_xlfn.XLOOKUP($A386,'Bonuses (raw data)'!$A:$A,'Bonuses (raw data)'!B:B)</f>
        <v>1</v>
      </c>
      <c r="K386" t="str">
        <f t="shared" si="25"/>
        <v>Eligible</v>
      </c>
      <c r="L386">
        <f>_xlfn.XLOOKUP($A386,'Bonuses (raw data)'!$A:$A,'Bonuses (raw data)'!C:C)</f>
        <v>1368.62</v>
      </c>
      <c r="M386">
        <f t="shared" si="26"/>
        <v>54470.79</v>
      </c>
      <c r="N386" s="5">
        <f t="shared" si="27"/>
        <v>2.5773334686699245E-2</v>
      </c>
      <c r="O386">
        <f>G386/_xlfn.XLOOKUP(D386,'Market_Averages (raw data)'!A:A,'Market_Averages (raw data)'!B:B)</f>
        <v>0.93988537052979759</v>
      </c>
      <c r="P386" t="str">
        <f t="shared" si="28"/>
        <v>Market Aligned</v>
      </c>
      <c r="Q386" s="5">
        <f t="shared" si="29"/>
        <v>0.35599999999999998</v>
      </c>
    </row>
    <row r="387" spans="1:17" x14ac:dyDescent="0.2">
      <c r="A387">
        <v>1385</v>
      </c>
      <c r="B387" t="s">
        <v>395</v>
      </c>
      <c r="C387" t="s">
        <v>1572</v>
      </c>
      <c r="D387" t="s">
        <v>1584</v>
      </c>
      <c r="E387" t="s">
        <v>1606</v>
      </c>
      <c r="F387" t="str">
        <f>_xlfn.XLOOKUP(E387,'States (raw data)'!A:A,'States (raw data)'!B:B)</f>
        <v>Washington</v>
      </c>
      <c r="G387">
        <v>55375.98</v>
      </c>
      <c r="H387" t="str">
        <f>VLOOKUP(A387,'Demographics (raw data)'!A386:C1946,3)</f>
        <v>Female</v>
      </c>
      <c r="I387" t="str">
        <f>_xlfn.XLOOKUP(A387,'Demographics (raw data)'!A:A,'Demographics (raw data)'!B:B)</f>
        <v>White</v>
      </c>
      <c r="J387" t="b">
        <f>_xlfn.XLOOKUP($A387,'Bonuses (raw data)'!$A:$A,'Bonuses (raw data)'!B:B)</f>
        <v>0</v>
      </c>
      <c r="K387" t="str">
        <f t="shared" ref="K387:K450" si="30">IF(J387=TRUE,"Eligible", "Not Eligible")</f>
        <v>Not Eligible</v>
      </c>
      <c r="L387">
        <f>_xlfn.XLOOKUP($A387,'Bonuses (raw data)'!$A:$A,'Bonuses (raw data)'!C:C)</f>
        <v>0</v>
      </c>
      <c r="M387">
        <f t="shared" ref="M387:M450" si="31">G387+L387</f>
        <v>55375.98</v>
      </c>
      <c r="N387" s="5">
        <f t="shared" ref="N387:N450" si="32">IF(G387=0, 0, L387/G387)</f>
        <v>0</v>
      </c>
      <c r="O387">
        <f>G387/_xlfn.XLOOKUP(D387,'Market_Averages (raw data)'!A:A,'Market_Averages (raw data)'!B:B)</f>
        <v>0.98013082103331495</v>
      </c>
      <c r="P387" t="str">
        <f t="shared" ref="P387:P450" si="33">IF(O387&lt;0.9,"Below Market",IF(O387&gt;1.1,"Above Market","Market Aligned"))</f>
        <v>Market Aligned</v>
      </c>
      <c r="Q387" s="5">
        <f t="shared" ref="Q387:Q450" si="34">_xlfn.PERCENTRANK.INC(G:G,G387)</f>
        <v>0.47399999999999998</v>
      </c>
    </row>
    <row r="388" spans="1:17" x14ac:dyDescent="0.2">
      <c r="A388">
        <v>1386</v>
      </c>
      <c r="B388" t="s">
        <v>396</v>
      </c>
      <c r="C388" t="s">
        <v>1572</v>
      </c>
      <c r="D388" t="s">
        <v>1584</v>
      </c>
      <c r="E388" t="s">
        <v>1609</v>
      </c>
      <c r="F388" t="str">
        <f>_xlfn.XLOOKUP(E388,'States (raw data)'!A:A,'States (raw data)'!B:B)</f>
        <v>California</v>
      </c>
      <c r="G388">
        <v>55854.39</v>
      </c>
      <c r="H388" t="str">
        <f>VLOOKUP(A388,'Demographics (raw data)'!A387:C1947,3)</f>
        <v>Male</v>
      </c>
      <c r="I388" t="str">
        <f>_xlfn.XLOOKUP(A388,'Demographics (raw data)'!A:A,'Demographics (raw data)'!B:B)</f>
        <v>Asian</v>
      </c>
      <c r="J388" t="b">
        <f>_xlfn.XLOOKUP($A388,'Bonuses (raw data)'!$A:$A,'Bonuses (raw data)'!B:B)</f>
        <v>0</v>
      </c>
      <c r="K388" t="str">
        <f t="shared" si="30"/>
        <v>Not Eligible</v>
      </c>
      <c r="L388">
        <f>_xlfn.XLOOKUP($A388,'Bonuses (raw data)'!$A:$A,'Bonuses (raw data)'!C:C)</f>
        <v>0</v>
      </c>
      <c r="M388">
        <f t="shared" si="31"/>
        <v>55854.39</v>
      </c>
      <c r="N388" s="5">
        <f t="shared" si="32"/>
        <v>0</v>
      </c>
      <c r="O388">
        <f>G388/_xlfn.XLOOKUP(D388,'Market_Averages (raw data)'!A:A,'Market_Averages (raw data)'!B:B)</f>
        <v>0.98859847047429172</v>
      </c>
      <c r="P388" t="str">
        <f t="shared" si="33"/>
        <v>Market Aligned</v>
      </c>
      <c r="Q388" s="5">
        <f t="shared" si="34"/>
        <v>0.498</v>
      </c>
    </row>
    <row r="389" spans="1:17" x14ac:dyDescent="0.2">
      <c r="A389">
        <v>1387</v>
      </c>
      <c r="B389" t="s">
        <v>397</v>
      </c>
      <c r="C389" t="s">
        <v>1572</v>
      </c>
      <c r="D389" t="s">
        <v>1584</v>
      </c>
      <c r="E389" t="s">
        <v>1603</v>
      </c>
      <c r="F389" t="str">
        <f>_xlfn.XLOOKUP(E389,'States (raw data)'!A:A,'States (raw data)'!B:B)</f>
        <v>Illinois</v>
      </c>
      <c r="G389">
        <v>59690.43</v>
      </c>
      <c r="H389" t="str">
        <f>VLOOKUP(A389,'Demographics (raw data)'!A388:C1948,3)</f>
        <v>Male</v>
      </c>
      <c r="I389" t="str">
        <f>_xlfn.XLOOKUP(A389,'Demographics (raw data)'!A:A,'Demographics (raw data)'!B:B)</f>
        <v>White</v>
      </c>
      <c r="J389" t="b">
        <f>_xlfn.XLOOKUP($A389,'Bonuses (raw data)'!$A:$A,'Bonuses (raw data)'!B:B)</f>
        <v>0</v>
      </c>
      <c r="K389" t="str">
        <f t="shared" si="30"/>
        <v>Not Eligible</v>
      </c>
      <c r="L389">
        <f>_xlfn.XLOOKUP($A389,'Bonuses (raw data)'!$A:$A,'Bonuses (raw data)'!C:C)</f>
        <v>0</v>
      </c>
      <c r="M389">
        <f t="shared" si="31"/>
        <v>59690.43</v>
      </c>
      <c r="N389" s="5">
        <f t="shared" si="32"/>
        <v>0</v>
      </c>
      <c r="O389">
        <f>G389/_xlfn.XLOOKUP(D389,'Market_Averages (raw data)'!A:A,'Market_Averages (raw data)'!B:B)</f>
        <v>1.0564947142015655</v>
      </c>
      <c r="P389" t="str">
        <f t="shared" si="33"/>
        <v>Market Aligned</v>
      </c>
      <c r="Q389" s="5">
        <f t="shared" si="34"/>
        <v>0.64400000000000002</v>
      </c>
    </row>
    <row r="390" spans="1:17" x14ac:dyDescent="0.2">
      <c r="A390">
        <v>1388</v>
      </c>
      <c r="B390" t="s">
        <v>398</v>
      </c>
      <c r="C390" t="s">
        <v>1572</v>
      </c>
      <c r="D390" t="s">
        <v>1584</v>
      </c>
      <c r="E390" t="s">
        <v>1604</v>
      </c>
      <c r="F390" t="str">
        <f>_xlfn.XLOOKUP(E390,'States (raw data)'!A:A,'States (raw data)'!B:B)</f>
        <v>California</v>
      </c>
      <c r="G390">
        <v>57376.06</v>
      </c>
      <c r="H390" t="str">
        <f>VLOOKUP(A390,'Demographics (raw data)'!A389:C1949,3)</f>
        <v>Female</v>
      </c>
      <c r="I390" t="str">
        <f>_xlfn.XLOOKUP(A390,'Demographics (raw data)'!A:A,'Demographics (raw data)'!B:B)</f>
        <v>White</v>
      </c>
      <c r="J390" t="b">
        <f>_xlfn.XLOOKUP($A390,'Bonuses (raw data)'!$A:$A,'Bonuses (raw data)'!B:B)</f>
        <v>0</v>
      </c>
      <c r="K390" t="str">
        <f t="shared" si="30"/>
        <v>Not Eligible</v>
      </c>
      <c r="L390">
        <f>_xlfn.XLOOKUP($A390,'Bonuses (raw data)'!$A:$A,'Bonuses (raw data)'!C:C)</f>
        <v>0</v>
      </c>
      <c r="M390">
        <f t="shared" si="31"/>
        <v>57376.06</v>
      </c>
      <c r="N390" s="5">
        <f t="shared" si="32"/>
        <v>0</v>
      </c>
      <c r="O390">
        <f>G390/_xlfn.XLOOKUP(D390,'Market_Averages (raw data)'!A:A,'Market_Averages (raw data)'!B:B)</f>
        <v>1.0155313692950758</v>
      </c>
      <c r="P390" t="str">
        <f t="shared" si="33"/>
        <v>Market Aligned</v>
      </c>
      <c r="Q390" s="5">
        <f t="shared" si="34"/>
        <v>0.57199999999999995</v>
      </c>
    </row>
    <row r="391" spans="1:17" x14ac:dyDescent="0.2">
      <c r="A391">
        <v>1389</v>
      </c>
      <c r="B391" t="s">
        <v>399</v>
      </c>
      <c r="C391" t="s">
        <v>1572</v>
      </c>
      <c r="D391" t="s">
        <v>1584</v>
      </c>
      <c r="E391" t="s">
        <v>1597</v>
      </c>
      <c r="F391" t="str">
        <f>_xlfn.XLOOKUP(E391,'States (raw data)'!A:A,'States (raw data)'!B:B)</f>
        <v>New York</v>
      </c>
      <c r="G391">
        <v>53557.74</v>
      </c>
      <c r="H391" t="str">
        <f>VLOOKUP(A391,'Demographics (raw data)'!A390:C1950,3)</f>
        <v>Female</v>
      </c>
      <c r="I391" t="str">
        <f>_xlfn.XLOOKUP(A391,'Demographics (raw data)'!A:A,'Demographics (raw data)'!B:B)</f>
        <v>Hispanic or Latino</v>
      </c>
      <c r="J391" t="b">
        <f>_xlfn.XLOOKUP($A391,'Bonuses (raw data)'!$A:$A,'Bonuses (raw data)'!B:B)</f>
        <v>1</v>
      </c>
      <c r="K391" t="str">
        <f t="shared" si="30"/>
        <v>Eligible</v>
      </c>
      <c r="L391">
        <f>_xlfn.XLOOKUP($A391,'Bonuses (raw data)'!$A:$A,'Bonuses (raw data)'!C:C)</f>
        <v>7213.13</v>
      </c>
      <c r="M391">
        <f t="shared" si="31"/>
        <v>60770.869999999995</v>
      </c>
      <c r="N391" s="5">
        <f t="shared" si="32"/>
        <v>0.13467950664087022</v>
      </c>
      <c r="O391">
        <f>G391/_xlfn.XLOOKUP(D391,'Market_Averages (raw data)'!A:A,'Market_Averages (raw data)'!B:B)</f>
        <v>0.94794876187994881</v>
      </c>
      <c r="P391" t="str">
        <f t="shared" si="33"/>
        <v>Market Aligned</v>
      </c>
      <c r="Q391" s="5">
        <f t="shared" si="34"/>
        <v>0.378</v>
      </c>
    </row>
    <row r="392" spans="1:17" x14ac:dyDescent="0.2">
      <c r="A392">
        <v>1390</v>
      </c>
      <c r="B392" t="s">
        <v>400</v>
      </c>
      <c r="C392" t="s">
        <v>1572</v>
      </c>
      <c r="D392" t="s">
        <v>1584</v>
      </c>
      <c r="E392" t="s">
        <v>1603</v>
      </c>
      <c r="F392" t="str">
        <f>_xlfn.XLOOKUP(E392,'States (raw data)'!A:A,'States (raw data)'!B:B)</f>
        <v>Illinois</v>
      </c>
      <c r="G392">
        <v>52753.96</v>
      </c>
      <c r="H392" t="str">
        <f>VLOOKUP(A392,'Demographics (raw data)'!A391:C1951,3)</f>
        <v>Male</v>
      </c>
      <c r="I392" t="str">
        <f>_xlfn.XLOOKUP(A392,'Demographics (raw data)'!A:A,'Demographics (raw data)'!B:B)</f>
        <v>White</v>
      </c>
      <c r="J392" t="b">
        <f>_xlfn.XLOOKUP($A392,'Bonuses (raw data)'!$A:$A,'Bonuses (raw data)'!B:B)</f>
        <v>1</v>
      </c>
      <c r="K392" t="str">
        <f t="shared" si="30"/>
        <v>Eligible</v>
      </c>
      <c r="L392">
        <f>_xlfn.XLOOKUP($A392,'Bonuses (raw data)'!$A:$A,'Bonuses (raw data)'!C:C)</f>
        <v>12931.22</v>
      </c>
      <c r="M392">
        <f t="shared" si="31"/>
        <v>65685.179999999993</v>
      </c>
      <c r="N392" s="5">
        <f t="shared" si="32"/>
        <v>0.24512320970785889</v>
      </c>
      <c r="O392">
        <f>G392/_xlfn.XLOOKUP(D392,'Market_Averages (raw data)'!A:A,'Market_Averages (raw data)'!B:B)</f>
        <v>0.93372220460132083</v>
      </c>
      <c r="P392" t="str">
        <f t="shared" si="33"/>
        <v>Market Aligned</v>
      </c>
      <c r="Q392" s="5">
        <f t="shared" si="34"/>
        <v>0.34300000000000003</v>
      </c>
    </row>
    <row r="393" spans="1:17" x14ac:dyDescent="0.2">
      <c r="A393">
        <v>1391</v>
      </c>
      <c r="B393" t="s">
        <v>401</v>
      </c>
      <c r="C393" t="s">
        <v>1572</v>
      </c>
      <c r="D393" t="s">
        <v>1584</v>
      </c>
      <c r="E393" t="s">
        <v>1609</v>
      </c>
      <c r="F393" t="str">
        <f>_xlfn.XLOOKUP(E393,'States (raw data)'!A:A,'States (raw data)'!B:B)</f>
        <v>California</v>
      </c>
      <c r="G393">
        <v>56229.8</v>
      </c>
      <c r="H393" t="str">
        <f>VLOOKUP(A393,'Demographics (raw data)'!A392:C1952,3)</f>
        <v>Male</v>
      </c>
      <c r="I393" t="str">
        <f>_xlfn.XLOOKUP(A393,'Demographics (raw data)'!A:A,'Demographics (raw data)'!B:B)</f>
        <v>Other</v>
      </c>
      <c r="J393" t="b">
        <f>_xlfn.XLOOKUP($A393,'Bonuses (raw data)'!$A:$A,'Bonuses (raw data)'!B:B)</f>
        <v>1</v>
      </c>
      <c r="K393" t="str">
        <f t="shared" si="30"/>
        <v>Eligible</v>
      </c>
      <c r="L393">
        <f>_xlfn.XLOOKUP($A393,'Bonuses (raw data)'!$A:$A,'Bonuses (raw data)'!C:C)</f>
        <v>6228.61</v>
      </c>
      <c r="M393">
        <f t="shared" si="31"/>
        <v>62458.41</v>
      </c>
      <c r="N393" s="5">
        <f t="shared" si="32"/>
        <v>0.11077062340609427</v>
      </c>
      <c r="O393">
        <f>G393/_xlfn.XLOOKUP(D393,'Market_Averages (raw data)'!A:A,'Market_Averages (raw data)'!B:B)</f>
        <v>0.99524306460200052</v>
      </c>
      <c r="P393" t="str">
        <f t="shared" si="33"/>
        <v>Market Aligned</v>
      </c>
      <c r="Q393" s="5">
        <f t="shared" si="34"/>
        <v>0.51300000000000001</v>
      </c>
    </row>
    <row r="394" spans="1:17" x14ac:dyDescent="0.2">
      <c r="A394">
        <v>1392</v>
      </c>
      <c r="B394" t="s">
        <v>402</v>
      </c>
      <c r="C394" t="s">
        <v>1572</v>
      </c>
      <c r="D394" t="s">
        <v>1584</v>
      </c>
      <c r="E394" t="s">
        <v>1604</v>
      </c>
      <c r="F394" t="str">
        <f>_xlfn.XLOOKUP(E394,'States (raw data)'!A:A,'States (raw data)'!B:B)</f>
        <v>California</v>
      </c>
      <c r="G394">
        <v>51699.42</v>
      </c>
      <c r="H394" t="str">
        <f>VLOOKUP(A394,'Demographics (raw data)'!A393:C1953,3)</f>
        <v>Male</v>
      </c>
      <c r="I394" t="str">
        <f>_xlfn.XLOOKUP(A394,'Demographics (raw data)'!A:A,'Demographics (raw data)'!B:B)</f>
        <v>White</v>
      </c>
      <c r="J394" t="b">
        <f>_xlfn.XLOOKUP($A394,'Bonuses (raw data)'!$A:$A,'Bonuses (raw data)'!B:B)</f>
        <v>1</v>
      </c>
      <c r="K394" t="str">
        <f t="shared" si="30"/>
        <v>Eligible</v>
      </c>
      <c r="L394">
        <f>_xlfn.XLOOKUP($A394,'Bonuses (raw data)'!$A:$A,'Bonuses (raw data)'!C:C)</f>
        <v>18282.150000000001</v>
      </c>
      <c r="M394">
        <f t="shared" si="31"/>
        <v>69981.570000000007</v>
      </c>
      <c r="N394" s="5">
        <f t="shared" si="32"/>
        <v>0.35362388978445025</v>
      </c>
      <c r="O394">
        <f>G394/_xlfn.XLOOKUP(D394,'Market_Averages (raw data)'!A:A,'Market_Averages (raw data)'!B:B)</f>
        <v>0.91505730411536157</v>
      </c>
      <c r="P394" t="str">
        <f t="shared" si="33"/>
        <v>Market Aligned</v>
      </c>
      <c r="Q394" s="5">
        <f t="shared" si="34"/>
        <v>0.30499999999999999</v>
      </c>
    </row>
    <row r="395" spans="1:17" x14ac:dyDescent="0.2">
      <c r="A395">
        <v>1393</v>
      </c>
      <c r="B395" t="s">
        <v>403</v>
      </c>
      <c r="C395" t="s">
        <v>1572</v>
      </c>
      <c r="D395" t="s">
        <v>1584</v>
      </c>
      <c r="E395" t="s">
        <v>1603</v>
      </c>
      <c r="F395" t="str">
        <f>_xlfn.XLOOKUP(E395,'States (raw data)'!A:A,'States (raw data)'!B:B)</f>
        <v>Illinois</v>
      </c>
      <c r="G395">
        <v>59578.65</v>
      </c>
      <c r="H395" t="str">
        <f>VLOOKUP(A395,'Demographics (raw data)'!A394:C1954,3)</f>
        <v>Female</v>
      </c>
      <c r="I395" t="str">
        <f>_xlfn.XLOOKUP(A395,'Demographics (raw data)'!A:A,'Demographics (raw data)'!B:B)</f>
        <v>Hispanic or Latino</v>
      </c>
      <c r="J395" t="b">
        <f>_xlfn.XLOOKUP($A395,'Bonuses (raw data)'!$A:$A,'Bonuses (raw data)'!B:B)</f>
        <v>1</v>
      </c>
      <c r="K395" t="str">
        <f t="shared" si="30"/>
        <v>Eligible</v>
      </c>
      <c r="L395">
        <f>_xlfn.XLOOKUP($A395,'Bonuses (raw data)'!$A:$A,'Bonuses (raw data)'!C:C)</f>
        <v>13043.9</v>
      </c>
      <c r="M395">
        <f t="shared" si="31"/>
        <v>72622.55</v>
      </c>
      <c r="N395" s="5">
        <f t="shared" si="32"/>
        <v>0.21893581005947599</v>
      </c>
      <c r="O395">
        <f>G395/_xlfn.XLOOKUP(D395,'Market_Averages (raw data)'!A:A,'Market_Averages (raw data)'!B:B)</f>
        <v>1.0545162566975159</v>
      </c>
      <c r="P395" t="str">
        <f t="shared" si="33"/>
        <v>Market Aligned</v>
      </c>
      <c r="Q395" s="5">
        <f t="shared" si="34"/>
        <v>0.64</v>
      </c>
    </row>
    <row r="396" spans="1:17" x14ac:dyDescent="0.2">
      <c r="A396">
        <v>1394</v>
      </c>
      <c r="B396" t="s">
        <v>404</v>
      </c>
      <c r="C396" t="s">
        <v>1572</v>
      </c>
      <c r="D396" t="s">
        <v>1584</v>
      </c>
      <c r="E396" t="s">
        <v>1603</v>
      </c>
      <c r="F396" t="str">
        <f>_xlfn.XLOOKUP(E396,'States (raw data)'!A:A,'States (raw data)'!B:B)</f>
        <v>Illinois</v>
      </c>
      <c r="G396">
        <v>57948.6</v>
      </c>
      <c r="H396" t="str">
        <f>VLOOKUP(A396,'Demographics (raw data)'!A395:C1955,3)</f>
        <v>Male</v>
      </c>
      <c r="I396" t="str">
        <f>_xlfn.XLOOKUP(A396,'Demographics (raw data)'!A:A,'Demographics (raw data)'!B:B)</f>
        <v>Black or African American</v>
      </c>
      <c r="J396" t="b">
        <f>_xlfn.XLOOKUP($A396,'Bonuses (raw data)'!$A:$A,'Bonuses (raw data)'!B:B)</f>
        <v>1</v>
      </c>
      <c r="K396" t="str">
        <f t="shared" si="30"/>
        <v>Eligible</v>
      </c>
      <c r="L396">
        <f>_xlfn.XLOOKUP($A396,'Bonuses (raw data)'!$A:$A,'Bonuses (raw data)'!C:C)</f>
        <v>2366.23</v>
      </c>
      <c r="M396">
        <f t="shared" si="31"/>
        <v>60314.83</v>
      </c>
      <c r="N396" s="5">
        <f t="shared" si="32"/>
        <v>4.083325567830802E-2</v>
      </c>
      <c r="O396">
        <f>G396/_xlfn.XLOOKUP(D396,'Market_Averages (raw data)'!A:A,'Market_Averages (raw data)'!B:B)</f>
        <v>1.0256650788975861</v>
      </c>
      <c r="P396" t="str">
        <f t="shared" si="33"/>
        <v>Market Aligned</v>
      </c>
      <c r="Q396" s="5">
        <f t="shared" si="34"/>
        <v>0.59799999999999998</v>
      </c>
    </row>
    <row r="397" spans="1:17" x14ac:dyDescent="0.2">
      <c r="A397">
        <v>1395</v>
      </c>
      <c r="B397" t="s">
        <v>405</v>
      </c>
      <c r="C397" t="s">
        <v>1572</v>
      </c>
      <c r="D397" t="s">
        <v>1584</v>
      </c>
      <c r="E397" t="s">
        <v>1609</v>
      </c>
      <c r="F397" t="str">
        <f>_xlfn.XLOOKUP(E397,'States (raw data)'!A:A,'States (raw data)'!B:B)</f>
        <v>California</v>
      </c>
      <c r="G397">
        <v>53827.06</v>
      </c>
      <c r="H397" t="str">
        <f>VLOOKUP(A397,'Demographics (raw data)'!A396:C1956,3)</f>
        <v>Male</v>
      </c>
      <c r="I397" t="str">
        <f>_xlfn.XLOOKUP(A397,'Demographics (raw data)'!A:A,'Demographics (raw data)'!B:B)</f>
        <v>Asian</v>
      </c>
      <c r="J397" t="b">
        <f>_xlfn.XLOOKUP($A397,'Bonuses (raw data)'!$A:$A,'Bonuses (raw data)'!B:B)</f>
        <v>0</v>
      </c>
      <c r="K397" t="str">
        <f t="shared" si="30"/>
        <v>Not Eligible</v>
      </c>
      <c r="L397">
        <f>_xlfn.XLOOKUP($A397,'Bonuses (raw data)'!$A:$A,'Bonuses (raw data)'!C:C)</f>
        <v>0</v>
      </c>
      <c r="M397">
        <f t="shared" si="31"/>
        <v>53827.06</v>
      </c>
      <c r="N397" s="5">
        <f t="shared" si="32"/>
        <v>0</v>
      </c>
      <c r="O397">
        <f>G397/_xlfn.XLOOKUP(D397,'Market_Averages (raw data)'!A:A,'Market_Averages (raw data)'!B:B)</f>
        <v>0.95271560903499131</v>
      </c>
      <c r="P397" t="str">
        <f t="shared" si="33"/>
        <v>Market Aligned</v>
      </c>
      <c r="Q397" s="5">
        <f t="shared" si="34"/>
        <v>0.39100000000000001</v>
      </c>
    </row>
    <row r="398" spans="1:17" x14ac:dyDescent="0.2">
      <c r="A398">
        <v>1396</v>
      </c>
      <c r="B398" t="s">
        <v>406</v>
      </c>
      <c r="C398" t="s">
        <v>1572</v>
      </c>
      <c r="D398" t="s">
        <v>1584</v>
      </c>
      <c r="E398" t="s">
        <v>1609</v>
      </c>
      <c r="F398" t="str">
        <f>_xlfn.XLOOKUP(E398,'States (raw data)'!A:A,'States (raw data)'!B:B)</f>
        <v>California</v>
      </c>
      <c r="G398">
        <v>50717.16</v>
      </c>
      <c r="H398" t="str">
        <f>VLOOKUP(A398,'Demographics (raw data)'!A397:C1957,3)</f>
        <v>Female</v>
      </c>
      <c r="I398" t="str">
        <f>_xlfn.XLOOKUP(A398,'Demographics (raw data)'!A:A,'Demographics (raw data)'!B:B)</f>
        <v>Other</v>
      </c>
      <c r="J398" t="b">
        <f>_xlfn.XLOOKUP($A398,'Bonuses (raw data)'!$A:$A,'Bonuses (raw data)'!B:B)</f>
        <v>0</v>
      </c>
      <c r="K398" t="str">
        <f t="shared" si="30"/>
        <v>Not Eligible</v>
      </c>
      <c r="L398">
        <f>_xlfn.XLOOKUP($A398,'Bonuses (raw data)'!$A:$A,'Bonuses (raw data)'!C:C)</f>
        <v>0</v>
      </c>
      <c r="M398">
        <f t="shared" si="31"/>
        <v>50717.16</v>
      </c>
      <c r="N398" s="5">
        <f t="shared" si="32"/>
        <v>0</v>
      </c>
      <c r="O398">
        <f>G398/_xlfn.XLOOKUP(D398,'Market_Averages (raw data)'!A:A,'Market_Averages (raw data)'!B:B)</f>
        <v>0.89767172827059671</v>
      </c>
      <c r="P398" t="str">
        <f t="shared" si="33"/>
        <v>Below Market</v>
      </c>
      <c r="Q398" s="5">
        <f t="shared" si="34"/>
        <v>0.27700000000000002</v>
      </c>
    </row>
    <row r="399" spans="1:17" x14ac:dyDescent="0.2">
      <c r="A399">
        <v>1397</v>
      </c>
      <c r="B399" t="s">
        <v>407</v>
      </c>
      <c r="C399" t="s">
        <v>1572</v>
      </c>
      <c r="D399" t="s">
        <v>1584</v>
      </c>
      <c r="E399" t="s">
        <v>1604</v>
      </c>
      <c r="F399" t="str">
        <f>_xlfn.XLOOKUP(E399,'States (raw data)'!A:A,'States (raw data)'!B:B)</f>
        <v>California</v>
      </c>
      <c r="G399">
        <v>58384.68</v>
      </c>
      <c r="H399" t="str">
        <f>VLOOKUP(A399,'Demographics (raw data)'!A398:C1958,3)</f>
        <v>Male</v>
      </c>
      <c r="I399" t="str">
        <f>_xlfn.XLOOKUP(A399,'Demographics (raw data)'!A:A,'Demographics (raw data)'!B:B)</f>
        <v>White</v>
      </c>
      <c r="J399" t="b">
        <f>_xlfn.XLOOKUP($A399,'Bonuses (raw data)'!$A:$A,'Bonuses (raw data)'!B:B)</f>
        <v>0</v>
      </c>
      <c r="K399" t="str">
        <f t="shared" si="30"/>
        <v>Not Eligible</v>
      </c>
      <c r="L399">
        <f>_xlfn.XLOOKUP($A399,'Bonuses (raw data)'!$A:$A,'Bonuses (raw data)'!C:C)</f>
        <v>0</v>
      </c>
      <c r="M399">
        <f t="shared" si="31"/>
        <v>58384.68</v>
      </c>
      <c r="N399" s="5">
        <f t="shared" si="32"/>
        <v>0</v>
      </c>
      <c r="O399">
        <f>G399/_xlfn.XLOOKUP(D399,'Market_Averages (raw data)'!A:A,'Market_Averages (raw data)'!B:B)</f>
        <v>1.0333835057035083</v>
      </c>
      <c r="P399" t="str">
        <f t="shared" si="33"/>
        <v>Market Aligned</v>
      </c>
      <c r="Q399" s="5">
        <f t="shared" si="34"/>
        <v>0.61</v>
      </c>
    </row>
    <row r="400" spans="1:17" x14ac:dyDescent="0.2">
      <c r="A400">
        <v>1398</v>
      </c>
      <c r="B400" t="s">
        <v>408</v>
      </c>
      <c r="C400" t="s">
        <v>1572</v>
      </c>
      <c r="D400" t="s">
        <v>1584</v>
      </c>
      <c r="E400" t="s">
        <v>1611</v>
      </c>
      <c r="F400" t="str">
        <f>_xlfn.XLOOKUP(E400,'States (raw data)'!A:A,'States (raw data)'!B:B)</f>
        <v>California</v>
      </c>
      <c r="G400">
        <v>54713.65</v>
      </c>
      <c r="H400" t="str">
        <f>VLOOKUP(A400,'Demographics (raw data)'!A399:C1959,3)</f>
        <v>Female</v>
      </c>
      <c r="I400" t="str">
        <f>_xlfn.XLOOKUP(A400,'Demographics (raw data)'!A:A,'Demographics (raw data)'!B:B)</f>
        <v>Other</v>
      </c>
      <c r="J400" t="b">
        <f>_xlfn.XLOOKUP($A400,'Bonuses (raw data)'!$A:$A,'Bonuses (raw data)'!B:B)</f>
        <v>0</v>
      </c>
      <c r="K400" t="str">
        <f t="shared" si="30"/>
        <v>Not Eligible</v>
      </c>
      <c r="L400">
        <f>_xlfn.XLOOKUP($A400,'Bonuses (raw data)'!$A:$A,'Bonuses (raw data)'!C:C)</f>
        <v>0</v>
      </c>
      <c r="M400">
        <f t="shared" si="31"/>
        <v>54713.65</v>
      </c>
      <c r="N400" s="5">
        <f t="shared" si="32"/>
        <v>0</v>
      </c>
      <c r="O400">
        <f>G400/_xlfn.XLOOKUP(D400,'Market_Averages (raw data)'!A:A,'Market_Averages (raw data)'!B:B)</f>
        <v>0.96840786738635465</v>
      </c>
      <c r="P400" t="str">
        <f t="shared" si="33"/>
        <v>Market Aligned</v>
      </c>
      <c r="Q400" s="5">
        <f t="shared" si="34"/>
        <v>0.434</v>
      </c>
    </row>
    <row r="401" spans="1:17" x14ac:dyDescent="0.2">
      <c r="A401">
        <v>1399</v>
      </c>
      <c r="B401" t="s">
        <v>409</v>
      </c>
      <c r="C401" t="s">
        <v>1572</v>
      </c>
      <c r="D401" t="s">
        <v>1584</v>
      </c>
      <c r="E401" t="s">
        <v>1603</v>
      </c>
      <c r="F401" t="str">
        <f>_xlfn.XLOOKUP(E401,'States (raw data)'!A:A,'States (raw data)'!B:B)</f>
        <v>Illinois</v>
      </c>
      <c r="G401">
        <v>58094.54</v>
      </c>
      <c r="H401" t="str">
        <f>VLOOKUP(A401,'Demographics (raw data)'!A400:C1960,3)</f>
        <v>Male</v>
      </c>
      <c r="I401" t="str">
        <f>_xlfn.XLOOKUP(A401,'Demographics (raw data)'!A:A,'Demographics (raw data)'!B:B)</f>
        <v>White</v>
      </c>
      <c r="J401" t="b">
        <f>_xlfn.XLOOKUP($A401,'Bonuses (raw data)'!$A:$A,'Bonuses (raw data)'!B:B)</f>
        <v>0</v>
      </c>
      <c r="K401" t="str">
        <f t="shared" si="30"/>
        <v>Not Eligible</v>
      </c>
      <c r="L401">
        <f>_xlfn.XLOOKUP($A401,'Bonuses (raw data)'!$A:$A,'Bonuses (raw data)'!C:C)</f>
        <v>0</v>
      </c>
      <c r="M401">
        <f t="shared" si="31"/>
        <v>58094.54</v>
      </c>
      <c r="N401" s="5">
        <f t="shared" si="32"/>
        <v>0</v>
      </c>
      <c r="O401">
        <f>G401/_xlfn.XLOOKUP(D401,'Market_Averages (raw data)'!A:A,'Market_Averages (raw data)'!B:B)</f>
        <v>1.0282481535812595</v>
      </c>
      <c r="P401" t="str">
        <f t="shared" si="33"/>
        <v>Market Aligned</v>
      </c>
      <c r="Q401" s="5">
        <f t="shared" si="34"/>
        <v>0.60199999999999998</v>
      </c>
    </row>
    <row r="402" spans="1:17" x14ac:dyDescent="0.2">
      <c r="A402">
        <v>1400</v>
      </c>
      <c r="B402" t="s">
        <v>410</v>
      </c>
      <c r="C402" t="s">
        <v>1572</v>
      </c>
      <c r="D402" t="s">
        <v>1584</v>
      </c>
      <c r="E402" t="s">
        <v>1603</v>
      </c>
      <c r="F402" t="str">
        <f>_xlfn.XLOOKUP(E402,'States (raw data)'!A:A,'States (raw data)'!B:B)</f>
        <v>Illinois</v>
      </c>
      <c r="G402">
        <v>51013.93</v>
      </c>
      <c r="H402" t="str">
        <f>VLOOKUP(A402,'Demographics (raw data)'!A401:C1961,3)</f>
        <v>Male</v>
      </c>
      <c r="I402" t="str">
        <f>_xlfn.XLOOKUP(A402,'Demographics (raw data)'!A:A,'Demographics (raw data)'!B:B)</f>
        <v>White</v>
      </c>
      <c r="J402" t="b">
        <f>_xlfn.XLOOKUP($A402,'Bonuses (raw data)'!$A:$A,'Bonuses (raw data)'!B:B)</f>
        <v>1</v>
      </c>
      <c r="K402" t="str">
        <f t="shared" si="30"/>
        <v>Eligible</v>
      </c>
      <c r="L402">
        <f>_xlfn.XLOOKUP($A402,'Bonuses (raw data)'!$A:$A,'Bonuses (raw data)'!C:C)</f>
        <v>18271.11</v>
      </c>
      <c r="M402">
        <f t="shared" si="31"/>
        <v>69285.040000000008</v>
      </c>
      <c r="N402" s="5">
        <f t="shared" si="32"/>
        <v>0.35815923219403017</v>
      </c>
      <c r="O402">
        <f>G402/_xlfn.XLOOKUP(D402,'Market_Averages (raw data)'!A:A,'Market_Averages (raw data)'!B:B)</f>
        <v>0.9029244285164082</v>
      </c>
      <c r="P402" t="str">
        <f t="shared" si="33"/>
        <v>Market Aligned</v>
      </c>
      <c r="Q402" s="5">
        <f t="shared" si="34"/>
        <v>0.28599999999999998</v>
      </c>
    </row>
    <row r="403" spans="1:17" x14ac:dyDescent="0.2">
      <c r="A403">
        <v>1401</v>
      </c>
      <c r="B403" t="s">
        <v>411</v>
      </c>
      <c r="C403" t="s">
        <v>1572</v>
      </c>
      <c r="D403" t="s">
        <v>1584</v>
      </c>
      <c r="E403" t="s">
        <v>1603</v>
      </c>
      <c r="F403" t="str">
        <f>_xlfn.XLOOKUP(E403,'States (raw data)'!A:A,'States (raw data)'!B:B)</f>
        <v>Illinois</v>
      </c>
      <c r="G403">
        <v>53501.56</v>
      </c>
      <c r="H403" t="str">
        <f>VLOOKUP(A403,'Demographics (raw data)'!A402:C1962,3)</f>
        <v>Male</v>
      </c>
      <c r="I403" t="str">
        <f>_xlfn.XLOOKUP(A403,'Demographics (raw data)'!A:A,'Demographics (raw data)'!B:B)</f>
        <v>White</v>
      </c>
      <c r="J403" t="b">
        <f>_xlfn.XLOOKUP($A403,'Bonuses (raw data)'!$A:$A,'Bonuses (raw data)'!B:B)</f>
        <v>0</v>
      </c>
      <c r="K403" t="str">
        <f t="shared" si="30"/>
        <v>Not Eligible</v>
      </c>
      <c r="L403">
        <f>_xlfn.XLOOKUP($A403,'Bonuses (raw data)'!$A:$A,'Bonuses (raw data)'!C:C)</f>
        <v>0</v>
      </c>
      <c r="M403">
        <f t="shared" si="31"/>
        <v>53501.56</v>
      </c>
      <c r="N403" s="5">
        <f t="shared" si="32"/>
        <v>0</v>
      </c>
      <c r="O403">
        <f>G403/_xlfn.XLOOKUP(D403,'Market_Averages (raw data)'!A:A,'Market_Averages (raw data)'!B:B)</f>
        <v>0.946954400253741</v>
      </c>
      <c r="P403" t="str">
        <f t="shared" si="33"/>
        <v>Market Aligned</v>
      </c>
      <c r="Q403" s="5">
        <f t="shared" si="34"/>
        <v>0.374</v>
      </c>
    </row>
    <row r="404" spans="1:17" x14ac:dyDescent="0.2">
      <c r="A404">
        <v>1402</v>
      </c>
      <c r="B404" t="s">
        <v>412</v>
      </c>
      <c r="C404" t="s">
        <v>1572</v>
      </c>
      <c r="D404" t="s">
        <v>1584</v>
      </c>
      <c r="E404" t="s">
        <v>1603</v>
      </c>
      <c r="F404" t="str">
        <f>_xlfn.XLOOKUP(E404,'States (raw data)'!A:A,'States (raw data)'!B:B)</f>
        <v>Illinois</v>
      </c>
      <c r="G404">
        <v>55013.11</v>
      </c>
      <c r="H404" t="str">
        <f>VLOOKUP(A404,'Demographics (raw data)'!A403:C1963,3)</f>
        <v>Female</v>
      </c>
      <c r="I404" t="str">
        <f>_xlfn.XLOOKUP(A404,'Demographics (raw data)'!A:A,'Demographics (raw data)'!B:B)</f>
        <v>White</v>
      </c>
      <c r="J404" t="b">
        <f>_xlfn.XLOOKUP($A404,'Bonuses (raw data)'!$A:$A,'Bonuses (raw data)'!B:B)</f>
        <v>1</v>
      </c>
      <c r="K404" t="str">
        <f t="shared" si="30"/>
        <v>Eligible</v>
      </c>
      <c r="L404">
        <f>_xlfn.XLOOKUP($A404,'Bonuses (raw data)'!$A:$A,'Bonuses (raw data)'!C:C)</f>
        <v>19197.57</v>
      </c>
      <c r="M404">
        <f t="shared" si="31"/>
        <v>74210.679999999993</v>
      </c>
      <c r="N404" s="5">
        <f t="shared" si="32"/>
        <v>0.34896354705269345</v>
      </c>
      <c r="O404">
        <f>G404/_xlfn.XLOOKUP(D404,'Market_Averages (raw data)'!A:A,'Market_Averages (raw data)'!B:B)</f>
        <v>0.97370817946510502</v>
      </c>
      <c r="P404" t="str">
        <f t="shared" si="33"/>
        <v>Market Aligned</v>
      </c>
      <c r="Q404" s="5">
        <f t="shared" si="34"/>
        <v>0.45</v>
      </c>
    </row>
    <row r="405" spans="1:17" x14ac:dyDescent="0.2">
      <c r="A405">
        <v>1403</v>
      </c>
      <c r="B405" t="s">
        <v>413</v>
      </c>
      <c r="C405" t="s">
        <v>1572</v>
      </c>
      <c r="D405" t="s">
        <v>1584</v>
      </c>
      <c r="E405" t="s">
        <v>1603</v>
      </c>
      <c r="F405" t="str">
        <f>_xlfn.XLOOKUP(E405,'States (raw data)'!A:A,'States (raw data)'!B:B)</f>
        <v>Illinois</v>
      </c>
      <c r="G405">
        <v>55117.45</v>
      </c>
      <c r="H405" t="str">
        <f>VLOOKUP(A405,'Demographics (raw data)'!A404:C1964,3)</f>
        <v>Male</v>
      </c>
      <c r="I405" t="str">
        <f>_xlfn.XLOOKUP(A405,'Demographics (raw data)'!A:A,'Demographics (raw data)'!B:B)</f>
        <v>White</v>
      </c>
      <c r="J405" t="b">
        <f>_xlfn.XLOOKUP($A405,'Bonuses (raw data)'!$A:$A,'Bonuses (raw data)'!B:B)</f>
        <v>0</v>
      </c>
      <c r="K405" t="str">
        <f t="shared" si="30"/>
        <v>Not Eligible</v>
      </c>
      <c r="L405">
        <f>_xlfn.XLOOKUP($A405,'Bonuses (raw data)'!$A:$A,'Bonuses (raw data)'!C:C)</f>
        <v>0</v>
      </c>
      <c r="M405">
        <f t="shared" si="31"/>
        <v>55117.45</v>
      </c>
      <c r="N405" s="5">
        <f t="shared" si="32"/>
        <v>0</v>
      </c>
      <c r="O405">
        <f>G405/_xlfn.XLOOKUP(D405,'Market_Averages (raw data)'!A:A,'Market_Averages (raw data)'!B:B)</f>
        <v>0.97555495219701172</v>
      </c>
      <c r="P405" t="str">
        <f t="shared" si="33"/>
        <v>Market Aligned</v>
      </c>
      <c r="Q405" s="5">
        <f t="shared" si="34"/>
        <v>0.45800000000000002</v>
      </c>
    </row>
    <row r="406" spans="1:17" x14ac:dyDescent="0.2">
      <c r="A406">
        <v>1404</v>
      </c>
      <c r="B406" t="s">
        <v>414</v>
      </c>
      <c r="C406" t="s">
        <v>1572</v>
      </c>
      <c r="D406" t="s">
        <v>1584</v>
      </c>
      <c r="E406" t="s">
        <v>1604</v>
      </c>
      <c r="F406" t="str">
        <f>_xlfn.XLOOKUP(E406,'States (raw data)'!A:A,'States (raw data)'!B:B)</f>
        <v>California</v>
      </c>
      <c r="G406">
        <v>53874.84</v>
      </c>
      <c r="H406" t="str">
        <f>VLOOKUP(A406,'Demographics (raw data)'!A405:C1965,3)</f>
        <v>Female</v>
      </c>
      <c r="I406" t="str">
        <f>_xlfn.XLOOKUP(A406,'Demographics (raw data)'!A:A,'Demographics (raw data)'!B:B)</f>
        <v>White</v>
      </c>
      <c r="J406" t="b">
        <f>_xlfn.XLOOKUP($A406,'Bonuses (raw data)'!$A:$A,'Bonuses (raw data)'!B:B)</f>
        <v>1</v>
      </c>
      <c r="K406" t="str">
        <f t="shared" si="30"/>
        <v>Eligible</v>
      </c>
      <c r="L406">
        <f>_xlfn.XLOOKUP($A406,'Bonuses (raw data)'!$A:$A,'Bonuses (raw data)'!C:C)</f>
        <v>2476.54</v>
      </c>
      <c r="M406">
        <f t="shared" si="31"/>
        <v>56351.38</v>
      </c>
      <c r="N406" s="5">
        <f t="shared" si="32"/>
        <v>4.596839637946025E-2</v>
      </c>
      <c r="O406">
        <f>G406/_xlfn.XLOOKUP(D406,'Market_Averages (raw data)'!A:A,'Market_Averages (raw data)'!B:B)</f>
        <v>0.95356129430555392</v>
      </c>
      <c r="P406" t="str">
        <f t="shared" si="33"/>
        <v>Market Aligned</v>
      </c>
      <c r="Q406" s="5">
        <f t="shared" si="34"/>
        <v>0.39300000000000002</v>
      </c>
    </row>
    <row r="407" spans="1:17" x14ac:dyDescent="0.2">
      <c r="A407">
        <v>1405</v>
      </c>
      <c r="B407" t="s">
        <v>415</v>
      </c>
      <c r="C407" t="s">
        <v>1572</v>
      </c>
      <c r="D407" t="s">
        <v>1584</v>
      </c>
      <c r="E407" t="s">
        <v>1603</v>
      </c>
      <c r="F407" t="str">
        <f>_xlfn.XLOOKUP(E407,'States (raw data)'!A:A,'States (raw data)'!B:B)</f>
        <v>Illinois</v>
      </c>
      <c r="G407">
        <v>56557.120000000003</v>
      </c>
      <c r="H407" t="str">
        <f>VLOOKUP(A407,'Demographics (raw data)'!A406:C1966,3)</f>
        <v>Female</v>
      </c>
      <c r="I407" t="str">
        <f>_xlfn.XLOOKUP(A407,'Demographics (raw data)'!A:A,'Demographics (raw data)'!B:B)</f>
        <v>White</v>
      </c>
      <c r="J407" t="b">
        <f>_xlfn.XLOOKUP($A407,'Bonuses (raw data)'!$A:$A,'Bonuses (raw data)'!B:B)</f>
        <v>0</v>
      </c>
      <c r="K407" t="str">
        <f t="shared" si="30"/>
        <v>Not Eligible</v>
      </c>
      <c r="L407">
        <f>_xlfn.XLOOKUP($A407,'Bonuses (raw data)'!$A:$A,'Bonuses (raw data)'!C:C)</f>
        <v>0</v>
      </c>
      <c r="M407">
        <f t="shared" si="31"/>
        <v>56557.120000000003</v>
      </c>
      <c r="N407" s="5">
        <f t="shared" si="32"/>
        <v>0</v>
      </c>
      <c r="O407">
        <f>G407/_xlfn.XLOOKUP(D407,'Market_Averages (raw data)'!A:A,'Market_Averages (raw data)'!B:B)</f>
        <v>1.0010364865936408</v>
      </c>
      <c r="P407" t="str">
        <f t="shared" si="33"/>
        <v>Market Aligned</v>
      </c>
      <c r="Q407" s="5">
        <f t="shared" si="34"/>
        <v>0.53200000000000003</v>
      </c>
    </row>
    <row r="408" spans="1:17" x14ac:dyDescent="0.2">
      <c r="A408">
        <v>1406</v>
      </c>
      <c r="B408" t="s">
        <v>416</v>
      </c>
      <c r="C408" t="s">
        <v>1572</v>
      </c>
      <c r="D408" t="s">
        <v>1584</v>
      </c>
      <c r="E408" t="s">
        <v>1603</v>
      </c>
      <c r="F408" t="str">
        <f>_xlfn.XLOOKUP(E408,'States (raw data)'!A:A,'States (raw data)'!B:B)</f>
        <v>Illinois</v>
      </c>
      <c r="G408">
        <v>52330.95</v>
      </c>
      <c r="H408" t="str">
        <f>VLOOKUP(A408,'Demographics (raw data)'!A407:C1967,3)</f>
        <v>Female</v>
      </c>
      <c r="I408" t="str">
        <f>_xlfn.XLOOKUP(A408,'Demographics (raw data)'!A:A,'Demographics (raw data)'!B:B)</f>
        <v>Asian</v>
      </c>
      <c r="J408" t="b">
        <f>_xlfn.XLOOKUP($A408,'Bonuses (raw data)'!$A:$A,'Bonuses (raw data)'!B:B)</f>
        <v>1</v>
      </c>
      <c r="K408" t="str">
        <f t="shared" si="30"/>
        <v>Eligible</v>
      </c>
      <c r="L408">
        <f>_xlfn.XLOOKUP($A408,'Bonuses (raw data)'!$A:$A,'Bonuses (raw data)'!C:C)</f>
        <v>11114.84</v>
      </c>
      <c r="M408">
        <f t="shared" si="31"/>
        <v>63445.789999999994</v>
      </c>
      <c r="N408" s="5">
        <f t="shared" si="32"/>
        <v>0.21239515047978302</v>
      </c>
      <c r="O408">
        <f>G408/_xlfn.XLOOKUP(D408,'Market_Averages (raw data)'!A:A,'Market_Averages (raw data)'!B:B)</f>
        <v>0.92623511112495605</v>
      </c>
      <c r="P408" t="str">
        <f t="shared" si="33"/>
        <v>Market Aligned</v>
      </c>
      <c r="Q408" s="5">
        <f t="shared" si="34"/>
        <v>0.32900000000000001</v>
      </c>
    </row>
    <row r="409" spans="1:17" x14ac:dyDescent="0.2">
      <c r="A409">
        <v>1407</v>
      </c>
      <c r="B409" t="s">
        <v>417</v>
      </c>
      <c r="C409" t="s">
        <v>1572</v>
      </c>
      <c r="D409" t="s">
        <v>1584</v>
      </c>
      <c r="E409" t="s">
        <v>1614</v>
      </c>
      <c r="F409" t="str">
        <f>_xlfn.XLOOKUP(E409,'States (raw data)'!A:A,'States (raw data)'!B:B)</f>
        <v>Texas</v>
      </c>
      <c r="G409">
        <v>54644.05</v>
      </c>
      <c r="H409" t="str">
        <f>VLOOKUP(A409,'Demographics (raw data)'!A408:C1968,3)</f>
        <v>Male</v>
      </c>
      <c r="I409" t="str">
        <f>_xlfn.XLOOKUP(A409,'Demographics (raw data)'!A:A,'Demographics (raw data)'!B:B)</f>
        <v>Hispanic or Latino</v>
      </c>
      <c r="J409" t="b">
        <f>_xlfn.XLOOKUP($A409,'Bonuses (raw data)'!$A:$A,'Bonuses (raw data)'!B:B)</f>
        <v>1</v>
      </c>
      <c r="K409" t="str">
        <f t="shared" si="30"/>
        <v>Eligible</v>
      </c>
      <c r="L409">
        <f>_xlfn.XLOOKUP($A409,'Bonuses (raw data)'!$A:$A,'Bonuses (raw data)'!C:C)</f>
        <v>6763.92</v>
      </c>
      <c r="M409">
        <f t="shared" si="31"/>
        <v>61407.97</v>
      </c>
      <c r="N409" s="5">
        <f t="shared" si="32"/>
        <v>0.12378145470549858</v>
      </c>
      <c r="O409">
        <f>G409/_xlfn.XLOOKUP(D409,'Market_Averages (raw data)'!A:A,'Market_Averages (raw data)'!B:B)</f>
        <v>0.96717597758243756</v>
      </c>
      <c r="P409" t="str">
        <f t="shared" si="33"/>
        <v>Market Aligned</v>
      </c>
      <c r="Q409" s="5">
        <f t="shared" si="34"/>
        <v>0.43099999999999999</v>
      </c>
    </row>
    <row r="410" spans="1:17" x14ac:dyDescent="0.2">
      <c r="A410">
        <v>1408</v>
      </c>
      <c r="B410" t="s">
        <v>418</v>
      </c>
      <c r="C410" t="s">
        <v>1572</v>
      </c>
      <c r="D410" t="s">
        <v>1584</v>
      </c>
      <c r="E410" t="s">
        <v>1603</v>
      </c>
      <c r="F410" t="str">
        <f>_xlfn.XLOOKUP(E410,'States (raw data)'!A:A,'States (raw data)'!B:B)</f>
        <v>Illinois</v>
      </c>
      <c r="G410">
        <v>55300.74</v>
      </c>
      <c r="H410" t="str">
        <f>VLOOKUP(A410,'Demographics (raw data)'!A409:C1969,3)</f>
        <v>Male</v>
      </c>
      <c r="I410" t="str">
        <f>_xlfn.XLOOKUP(A410,'Demographics (raw data)'!A:A,'Demographics (raw data)'!B:B)</f>
        <v>White</v>
      </c>
      <c r="J410" t="b">
        <f>_xlfn.XLOOKUP($A410,'Bonuses (raw data)'!$A:$A,'Bonuses (raw data)'!B:B)</f>
        <v>0</v>
      </c>
      <c r="K410" t="str">
        <f t="shared" si="30"/>
        <v>Not Eligible</v>
      </c>
      <c r="L410">
        <f>_xlfn.XLOOKUP($A410,'Bonuses (raw data)'!$A:$A,'Bonuses (raw data)'!C:C)</f>
        <v>0</v>
      </c>
      <c r="M410">
        <f t="shared" si="31"/>
        <v>55300.74</v>
      </c>
      <c r="N410" s="5">
        <f t="shared" si="32"/>
        <v>0</v>
      </c>
      <c r="O410">
        <f>G410/_xlfn.XLOOKUP(D410,'Market_Averages (raw data)'!A:A,'Market_Averages (raw data)'!B:B)</f>
        <v>0.97879910567632167</v>
      </c>
      <c r="P410" t="str">
        <f t="shared" si="33"/>
        <v>Market Aligned</v>
      </c>
      <c r="Q410" s="5">
        <f t="shared" si="34"/>
        <v>0.47199999999999998</v>
      </c>
    </row>
    <row r="411" spans="1:17" x14ac:dyDescent="0.2">
      <c r="A411">
        <v>1409</v>
      </c>
      <c r="B411" t="s">
        <v>419</v>
      </c>
      <c r="C411" t="s">
        <v>1572</v>
      </c>
      <c r="D411" t="s">
        <v>1584</v>
      </c>
      <c r="E411" t="s">
        <v>1607</v>
      </c>
      <c r="F411" t="str">
        <f>_xlfn.XLOOKUP(E411,'States (raw data)'!A:A,'States (raw data)'!B:B)</f>
        <v>Colorado</v>
      </c>
      <c r="G411">
        <v>56286.1</v>
      </c>
      <c r="H411" t="str">
        <f>VLOOKUP(A411,'Demographics (raw data)'!A410:C1970,3)</f>
        <v>Male</v>
      </c>
      <c r="I411" t="str">
        <f>_xlfn.XLOOKUP(A411,'Demographics (raw data)'!A:A,'Demographics (raw data)'!B:B)</f>
        <v>White</v>
      </c>
      <c r="J411" t="b">
        <f>_xlfn.XLOOKUP($A411,'Bonuses (raw data)'!$A:$A,'Bonuses (raw data)'!B:B)</f>
        <v>1</v>
      </c>
      <c r="K411" t="str">
        <f t="shared" si="30"/>
        <v>Eligible</v>
      </c>
      <c r="L411">
        <f>_xlfn.XLOOKUP($A411,'Bonuses (raw data)'!$A:$A,'Bonuses (raw data)'!C:C)</f>
        <v>8463.94</v>
      </c>
      <c r="M411">
        <f t="shared" si="31"/>
        <v>64750.04</v>
      </c>
      <c r="N411" s="5">
        <f t="shared" si="32"/>
        <v>0.15037353804935855</v>
      </c>
      <c r="O411">
        <f>G411/_xlfn.XLOOKUP(D411,'Market_Averages (raw data)'!A:A,'Market_Averages (raw data)'!B:B)</f>
        <v>0.99623955017614607</v>
      </c>
      <c r="P411" t="str">
        <f t="shared" si="33"/>
        <v>Market Aligned</v>
      </c>
      <c r="Q411" s="5">
        <f t="shared" si="34"/>
        <v>0.51600000000000001</v>
      </c>
    </row>
    <row r="412" spans="1:17" x14ac:dyDescent="0.2">
      <c r="A412">
        <v>1410</v>
      </c>
      <c r="B412" t="s">
        <v>420</v>
      </c>
      <c r="C412" t="s">
        <v>1572</v>
      </c>
      <c r="D412" t="s">
        <v>1584</v>
      </c>
      <c r="E412" t="s">
        <v>1606</v>
      </c>
      <c r="F412" t="str">
        <f>_xlfn.XLOOKUP(E412,'States (raw data)'!A:A,'States (raw data)'!B:B)</f>
        <v>Washington</v>
      </c>
      <c r="G412">
        <v>56779.040000000001</v>
      </c>
      <c r="H412" t="str">
        <f>VLOOKUP(A412,'Demographics (raw data)'!A411:C1971,3)</f>
        <v>Male</v>
      </c>
      <c r="I412" t="str">
        <f>_xlfn.XLOOKUP(A412,'Demographics (raw data)'!A:A,'Demographics (raw data)'!B:B)</f>
        <v>White</v>
      </c>
      <c r="J412" t="b">
        <f>_xlfn.XLOOKUP($A412,'Bonuses (raw data)'!$A:$A,'Bonuses (raw data)'!B:B)</f>
        <v>0</v>
      </c>
      <c r="K412" t="str">
        <f t="shared" si="30"/>
        <v>Not Eligible</v>
      </c>
      <c r="L412">
        <f>_xlfn.XLOOKUP($A412,'Bonuses (raw data)'!$A:$A,'Bonuses (raw data)'!C:C)</f>
        <v>0</v>
      </c>
      <c r="M412">
        <f t="shared" si="31"/>
        <v>56779.040000000001</v>
      </c>
      <c r="N412" s="5">
        <f t="shared" si="32"/>
        <v>0</v>
      </c>
      <c r="O412">
        <f>G412/_xlfn.XLOOKUP(D412,'Market_Averages (raw data)'!A:A,'Market_Averages (raw data)'!B:B)</f>
        <v>1.0049643743132568</v>
      </c>
      <c r="P412" t="str">
        <f t="shared" si="33"/>
        <v>Market Aligned</v>
      </c>
      <c r="Q412" s="5">
        <f t="shared" si="34"/>
        <v>0.54400000000000004</v>
      </c>
    </row>
    <row r="413" spans="1:17" x14ac:dyDescent="0.2">
      <c r="A413">
        <v>1411</v>
      </c>
      <c r="B413" t="s">
        <v>421</v>
      </c>
      <c r="C413" t="s">
        <v>1572</v>
      </c>
      <c r="D413" t="s">
        <v>1584</v>
      </c>
      <c r="E413" t="s">
        <v>1606</v>
      </c>
      <c r="F413" t="str">
        <f>_xlfn.XLOOKUP(E413,'States (raw data)'!A:A,'States (raw data)'!B:B)</f>
        <v>Washington</v>
      </c>
      <c r="G413">
        <v>52188.39</v>
      </c>
      <c r="H413" t="str">
        <f>VLOOKUP(A413,'Demographics (raw data)'!A412:C1972,3)</f>
        <v>Male</v>
      </c>
      <c r="I413" t="str">
        <f>_xlfn.XLOOKUP(A413,'Demographics (raw data)'!A:A,'Demographics (raw data)'!B:B)</f>
        <v>White</v>
      </c>
      <c r="J413" t="b">
        <f>_xlfn.XLOOKUP($A413,'Bonuses (raw data)'!$A:$A,'Bonuses (raw data)'!B:B)</f>
        <v>0</v>
      </c>
      <c r="K413" t="str">
        <f t="shared" si="30"/>
        <v>Not Eligible</v>
      </c>
      <c r="L413">
        <f>_xlfn.XLOOKUP($A413,'Bonuses (raw data)'!$A:$A,'Bonuses (raw data)'!C:C)</f>
        <v>0</v>
      </c>
      <c r="M413">
        <f t="shared" si="31"/>
        <v>52188.39</v>
      </c>
      <c r="N413" s="5">
        <f t="shared" si="32"/>
        <v>0</v>
      </c>
      <c r="O413">
        <f>G413/_xlfn.XLOOKUP(D413,'Market_Averages (raw data)'!A:A,'Market_Averages (raw data)'!B:B)</f>
        <v>0.9237118609748638</v>
      </c>
      <c r="P413" t="str">
        <f t="shared" si="33"/>
        <v>Market Aligned</v>
      </c>
      <c r="Q413" s="5">
        <f t="shared" si="34"/>
        <v>0.32300000000000001</v>
      </c>
    </row>
    <row r="414" spans="1:17" x14ac:dyDescent="0.2">
      <c r="A414">
        <v>1412</v>
      </c>
      <c r="B414" t="s">
        <v>422</v>
      </c>
      <c r="C414" t="s">
        <v>1572</v>
      </c>
      <c r="D414" t="s">
        <v>1584</v>
      </c>
      <c r="E414" t="s">
        <v>1599</v>
      </c>
      <c r="F414" t="str">
        <f>_xlfn.XLOOKUP(E414,'States (raw data)'!A:A,'States (raw data)'!B:B)</f>
        <v>California</v>
      </c>
      <c r="G414">
        <v>51164.71</v>
      </c>
      <c r="H414" t="str">
        <f>VLOOKUP(A414,'Demographics (raw data)'!A413:C1973,3)</f>
        <v>Female</v>
      </c>
      <c r="I414" t="str">
        <f>_xlfn.XLOOKUP(A414,'Demographics (raw data)'!A:A,'Demographics (raw data)'!B:B)</f>
        <v>White</v>
      </c>
      <c r="J414" t="b">
        <f>_xlfn.XLOOKUP($A414,'Bonuses (raw data)'!$A:$A,'Bonuses (raw data)'!B:B)</f>
        <v>0</v>
      </c>
      <c r="K414" t="str">
        <f t="shared" si="30"/>
        <v>Not Eligible</v>
      </c>
      <c r="L414">
        <f>_xlfn.XLOOKUP($A414,'Bonuses (raw data)'!$A:$A,'Bonuses (raw data)'!C:C)</f>
        <v>0</v>
      </c>
      <c r="M414">
        <f t="shared" si="31"/>
        <v>51164.71</v>
      </c>
      <c r="N414" s="5">
        <f t="shared" si="32"/>
        <v>0</v>
      </c>
      <c r="O414">
        <f>G414/_xlfn.XLOOKUP(D414,'Market_Averages (raw data)'!A:A,'Market_Averages (raw data)'!B:B)</f>
        <v>0.90559316910023901</v>
      </c>
      <c r="P414" t="str">
        <f t="shared" si="33"/>
        <v>Market Aligned</v>
      </c>
      <c r="Q414" s="5">
        <f t="shared" si="34"/>
        <v>0.28799999999999998</v>
      </c>
    </row>
    <row r="415" spans="1:17" x14ac:dyDescent="0.2">
      <c r="A415">
        <v>1413</v>
      </c>
      <c r="B415" t="s">
        <v>423</v>
      </c>
      <c r="C415" t="s">
        <v>1572</v>
      </c>
      <c r="D415" t="s">
        <v>1584</v>
      </c>
      <c r="E415" t="s">
        <v>1603</v>
      </c>
      <c r="F415" t="str">
        <f>_xlfn.XLOOKUP(E415,'States (raw data)'!A:A,'States (raw data)'!B:B)</f>
        <v>Illinois</v>
      </c>
      <c r="G415">
        <v>58194.19</v>
      </c>
      <c r="H415" t="str">
        <f>VLOOKUP(A415,'Demographics (raw data)'!A414:C1974,3)</f>
        <v>Male</v>
      </c>
      <c r="I415" t="str">
        <f>_xlfn.XLOOKUP(A415,'Demographics (raw data)'!A:A,'Demographics (raw data)'!B:B)</f>
        <v>White</v>
      </c>
      <c r="J415" t="b">
        <f>_xlfn.XLOOKUP($A415,'Bonuses (raw data)'!$A:$A,'Bonuses (raw data)'!B:B)</f>
        <v>0</v>
      </c>
      <c r="K415" t="str">
        <f t="shared" si="30"/>
        <v>Not Eligible</v>
      </c>
      <c r="L415">
        <f>_xlfn.XLOOKUP($A415,'Bonuses (raw data)'!$A:$A,'Bonuses (raw data)'!C:C)</f>
        <v>0</v>
      </c>
      <c r="M415">
        <f t="shared" si="31"/>
        <v>58194.19</v>
      </c>
      <c r="N415" s="5">
        <f t="shared" si="32"/>
        <v>0</v>
      </c>
      <c r="O415">
        <f>G415/_xlfn.XLOOKUP(D415,'Market_Averages (raw data)'!A:A,'Market_Averages (raw data)'!B:B)</f>
        <v>1.030011915347931</v>
      </c>
      <c r="P415" t="str">
        <f t="shared" si="33"/>
        <v>Market Aligned</v>
      </c>
      <c r="Q415" s="5">
        <f t="shared" si="34"/>
        <v>0.60599999999999998</v>
      </c>
    </row>
    <row r="416" spans="1:17" x14ac:dyDescent="0.2">
      <c r="A416">
        <v>1414</v>
      </c>
      <c r="B416" t="s">
        <v>424</v>
      </c>
      <c r="C416" t="s">
        <v>1572</v>
      </c>
      <c r="D416" t="s">
        <v>1584</v>
      </c>
      <c r="E416" t="s">
        <v>1609</v>
      </c>
      <c r="F416" t="str">
        <f>_xlfn.XLOOKUP(E416,'States (raw data)'!A:A,'States (raw data)'!B:B)</f>
        <v>California</v>
      </c>
      <c r="G416">
        <v>55830.79</v>
      </c>
      <c r="H416" t="str">
        <f>VLOOKUP(A416,'Demographics (raw data)'!A415:C1975,3)</f>
        <v>Male</v>
      </c>
      <c r="I416" t="str">
        <f>_xlfn.XLOOKUP(A416,'Demographics (raw data)'!A:A,'Demographics (raw data)'!B:B)</f>
        <v>White</v>
      </c>
      <c r="J416" t="b">
        <f>_xlfn.XLOOKUP($A416,'Bonuses (raw data)'!$A:$A,'Bonuses (raw data)'!B:B)</f>
        <v>0</v>
      </c>
      <c r="K416" t="str">
        <f t="shared" si="30"/>
        <v>Not Eligible</v>
      </c>
      <c r="L416">
        <f>_xlfn.XLOOKUP($A416,'Bonuses (raw data)'!$A:$A,'Bonuses (raw data)'!C:C)</f>
        <v>0</v>
      </c>
      <c r="M416">
        <f t="shared" si="31"/>
        <v>55830.79</v>
      </c>
      <c r="N416" s="5">
        <f t="shared" si="32"/>
        <v>0</v>
      </c>
      <c r="O416">
        <f>G416/_xlfn.XLOOKUP(D416,'Market_Averages (raw data)'!A:A,'Market_Averages (raw data)'!B:B)</f>
        <v>0.9881807607131935</v>
      </c>
      <c r="P416" t="str">
        <f t="shared" si="33"/>
        <v>Market Aligned</v>
      </c>
      <c r="Q416" s="5">
        <f t="shared" si="34"/>
        <v>0.496</v>
      </c>
    </row>
    <row r="417" spans="1:17" x14ac:dyDescent="0.2">
      <c r="A417">
        <v>1415</v>
      </c>
      <c r="B417" t="s">
        <v>425</v>
      </c>
      <c r="C417" t="s">
        <v>1572</v>
      </c>
      <c r="D417" t="s">
        <v>1584</v>
      </c>
      <c r="E417" t="s">
        <v>1603</v>
      </c>
      <c r="F417" t="str">
        <f>_xlfn.XLOOKUP(E417,'States (raw data)'!A:A,'States (raw data)'!B:B)</f>
        <v>Illinois</v>
      </c>
      <c r="G417">
        <v>53128.78</v>
      </c>
      <c r="H417" t="str">
        <f>VLOOKUP(A417,'Demographics (raw data)'!A416:C1976,3)</f>
        <v>Male</v>
      </c>
      <c r="I417" t="str">
        <f>_xlfn.XLOOKUP(A417,'Demographics (raw data)'!A:A,'Demographics (raw data)'!B:B)</f>
        <v>Other</v>
      </c>
      <c r="J417" t="b">
        <f>_xlfn.XLOOKUP($A417,'Bonuses (raw data)'!$A:$A,'Bonuses (raw data)'!B:B)</f>
        <v>1</v>
      </c>
      <c r="K417" t="str">
        <f t="shared" si="30"/>
        <v>Eligible</v>
      </c>
      <c r="L417">
        <f>_xlfn.XLOOKUP($A417,'Bonuses (raw data)'!$A:$A,'Bonuses (raw data)'!C:C)</f>
        <v>4413.37</v>
      </c>
      <c r="M417">
        <f t="shared" si="31"/>
        <v>57542.15</v>
      </c>
      <c r="N417" s="5">
        <f t="shared" si="32"/>
        <v>8.3069289375739472E-2</v>
      </c>
      <c r="O417">
        <f>G417/_xlfn.XLOOKUP(D417,'Market_Averages (raw data)'!A:A,'Market_Averages (raw data)'!B:B)</f>
        <v>0.94035635598500211</v>
      </c>
      <c r="P417" t="str">
        <f t="shared" si="33"/>
        <v>Market Aligned</v>
      </c>
      <c r="Q417" s="5">
        <f t="shared" si="34"/>
        <v>0.35699999999999998</v>
      </c>
    </row>
    <row r="418" spans="1:17" x14ac:dyDescent="0.2">
      <c r="A418">
        <v>1416</v>
      </c>
      <c r="B418" t="s">
        <v>426</v>
      </c>
      <c r="C418" t="s">
        <v>1572</v>
      </c>
      <c r="D418" t="s">
        <v>1584</v>
      </c>
      <c r="E418" t="s">
        <v>1609</v>
      </c>
      <c r="F418" t="str">
        <f>_xlfn.XLOOKUP(E418,'States (raw data)'!A:A,'States (raw data)'!B:B)</f>
        <v>California</v>
      </c>
      <c r="G418">
        <v>58877.88</v>
      </c>
      <c r="H418" t="str">
        <f>VLOOKUP(A418,'Demographics (raw data)'!A417:C1977,3)</f>
        <v>Female</v>
      </c>
      <c r="I418" t="str">
        <f>_xlfn.XLOOKUP(A418,'Demographics (raw data)'!A:A,'Demographics (raw data)'!B:B)</f>
        <v>White</v>
      </c>
      <c r="J418" t="b">
        <f>_xlfn.XLOOKUP($A418,'Bonuses (raw data)'!$A:$A,'Bonuses (raw data)'!B:B)</f>
        <v>0</v>
      </c>
      <c r="K418" t="str">
        <f t="shared" si="30"/>
        <v>Not Eligible</v>
      </c>
      <c r="L418">
        <f>_xlfn.XLOOKUP($A418,'Bonuses (raw data)'!$A:$A,'Bonuses (raw data)'!C:C)</f>
        <v>0</v>
      </c>
      <c r="M418">
        <f t="shared" si="31"/>
        <v>58877.88</v>
      </c>
      <c r="N418" s="5">
        <f t="shared" si="32"/>
        <v>0</v>
      </c>
      <c r="O418">
        <f>G418/_xlfn.XLOOKUP(D418,'Market_Averages (raw data)'!A:A,'Market_Averages (raw data)'!B:B)</f>
        <v>1.0421129317278175</v>
      </c>
      <c r="P418" t="str">
        <f t="shared" si="33"/>
        <v>Market Aligned</v>
      </c>
      <c r="Q418" s="5">
        <f t="shared" si="34"/>
        <v>0.624</v>
      </c>
    </row>
    <row r="419" spans="1:17" x14ac:dyDescent="0.2">
      <c r="A419">
        <v>1417</v>
      </c>
      <c r="B419" t="s">
        <v>427</v>
      </c>
      <c r="C419" t="s">
        <v>1572</v>
      </c>
      <c r="D419" t="s">
        <v>1584</v>
      </c>
      <c r="E419" t="s">
        <v>1603</v>
      </c>
      <c r="F419" t="str">
        <f>_xlfn.XLOOKUP(E419,'States (raw data)'!A:A,'States (raw data)'!B:B)</f>
        <v>Illinois</v>
      </c>
      <c r="G419">
        <v>55289.19</v>
      </c>
      <c r="H419" t="str">
        <f>VLOOKUP(A419,'Demographics (raw data)'!A418:C1978,3)</f>
        <v>Male</v>
      </c>
      <c r="I419" t="str">
        <f>_xlfn.XLOOKUP(A419,'Demographics (raw data)'!A:A,'Demographics (raw data)'!B:B)</f>
        <v>White</v>
      </c>
      <c r="J419" t="b">
        <f>_xlfn.XLOOKUP($A419,'Bonuses (raw data)'!$A:$A,'Bonuses (raw data)'!B:B)</f>
        <v>0</v>
      </c>
      <c r="K419" t="str">
        <f t="shared" si="30"/>
        <v>Not Eligible</v>
      </c>
      <c r="L419">
        <f>_xlfn.XLOOKUP($A419,'Bonuses (raw data)'!$A:$A,'Bonuses (raw data)'!C:C)</f>
        <v>0</v>
      </c>
      <c r="M419">
        <f t="shared" si="31"/>
        <v>55289.19</v>
      </c>
      <c r="N419" s="5">
        <f t="shared" si="32"/>
        <v>0</v>
      </c>
      <c r="O419">
        <f>G419/_xlfn.XLOOKUP(D419,'Market_Averages (raw data)'!A:A,'Market_Averages (raw data)'!B:B)</f>
        <v>0.97859467568730962</v>
      </c>
      <c r="P419" t="str">
        <f t="shared" si="33"/>
        <v>Market Aligned</v>
      </c>
      <c r="Q419" s="5">
        <f t="shared" si="34"/>
        <v>0.47</v>
      </c>
    </row>
    <row r="420" spans="1:17" x14ac:dyDescent="0.2">
      <c r="A420">
        <v>1418</v>
      </c>
      <c r="B420" t="s">
        <v>428</v>
      </c>
      <c r="C420" t="s">
        <v>1572</v>
      </c>
      <c r="D420" t="s">
        <v>1584</v>
      </c>
      <c r="E420" t="s">
        <v>1606</v>
      </c>
      <c r="F420" t="str">
        <f>_xlfn.XLOOKUP(E420,'States (raw data)'!A:A,'States (raw data)'!B:B)</f>
        <v>Washington</v>
      </c>
      <c r="G420">
        <v>57948.24</v>
      </c>
      <c r="H420" t="str">
        <f>VLOOKUP(A420,'Demographics (raw data)'!A419:C1979,3)</f>
        <v>Female</v>
      </c>
      <c r="I420" t="str">
        <f>_xlfn.XLOOKUP(A420,'Demographics (raw data)'!A:A,'Demographics (raw data)'!B:B)</f>
        <v>White</v>
      </c>
      <c r="J420" t="b">
        <f>_xlfn.XLOOKUP($A420,'Bonuses (raw data)'!$A:$A,'Bonuses (raw data)'!B:B)</f>
        <v>0</v>
      </c>
      <c r="K420" t="str">
        <f t="shared" si="30"/>
        <v>Not Eligible</v>
      </c>
      <c r="L420">
        <f>_xlfn.XLOOKUP($A420,'Bonuses (raw data)'!$A:$A,'Bonuses (raw data)'!C:C)</f>
        <v>0</v>
      </c>
      <c r="M420">
        <f t="shared" si="31"/>
        <v>57948.24</v>
      </c>
      <c r="N420" s="5">
        <f t="shared" si="32"/>
        <v>0</v>
      </c>
      <c r="O420">
        <f>G420/_xlfn.XLOOKUP(D420,'Market_Averages (raw data)'!A:A,'Market_Averages (raw data)'!B:B)</f>
        <v>1.0256587070537726</v>
      </c>
      <c r="P420" t="str">
        <f t="shared" si="33"/>
        <v>Market Aligned</v>
      </c>
      <c r="Q420" s="5">
        <f t="shared" si="34"/>
        <v>0.59699999999999998</v>
      </c>
    </row>
    <row r="421" spans="1:17" x14ac:dyDescent="0.2">
      <c r="A421">
        <v>1419</v>
      </c>
      <c r="B421" t="s">
        <v>429</v>
      </c>
      <c r="C421" t="s">
        <v>1572</v>
      </c>
      <c r="D421" t="s">
        <v>1584</v>
      </c>
      <c r="E421" t="s">
        <v>1603</v>
      </c>
      <c r="F421" t="str">
        <f>_xlfn.XLOOKUP(E421,'States (raw data)'!A:A,'States (raw data)'!B:B)</f>
        <v>Illinois</v>
      </c>
      <c r="G421">
        <v>55168.800000000003</v>
      </c>
      <c r="H421" t="str">
        <f>VLOOKUP(A421,'Demographics (raw data)'!A420:C1980,3)</f>
        <v>Male</v>
      </c>
      <c r="I421" t="str">
        <f>_xlfn.XLOOKUP(A421,'Demographics (raw data)'!A:A,'Demographics (raw data)'!B:B)</f>
        <v>White</v>
      </c>
      <c r="J421" t="b">
        <f>_xlfn.XLOOKUP($A421,'Bonuses (raw data)'!$A:$A,'Bonuses (raw data)'!B:B)</f>
        <v>1</v>
      </c>
      <c r="K421" t="str">
        <f t="shared" si="30"/>
        <v>Eligible</v>
      </c>
      <c r="L421">
        <f>_xlfn.XLOOKUP($A421,'Bonuses (raw data)'!$A:$A,'Bonuses (raw data)'!C:C)</f>
        <v>11983.37</v>
      </c>
      <c r="M421">
        <f t="shared" si="31"/>
        <v>67152.17</v>
      </c>
      <c r="N421" s="5">
        <f t="shared" si="32"/>
        <v>0.21721280868896914</v>
      </c>
      <c r="O421">
        <f>G421/_xlfn.XLOOKUP(D421,'Market_Averages (raw data)'!A:A,'Market_Averages (raw data)'!B:B)</f>
        <v>0.97646382491872363</v>
      </c>
      <c r="P421" t="str">
        <f t="shared" si="33"/>
        <v>Market Aligned</v>
      </c>
      <c r="Q421" s="5">
        <f t="shared" si="34"/>
        <v>0.46100000000000002</v>
      </c>
    </row>
    <row r="422" spans="1:17" x14ac:dyDescent="0.2">
      <c r="A422">
        <v>1420</v>
      </c>
      <c r="B422" t="s">
        <v>430</v>
      </c>
      <c r="C422" t="s">
        <v>1572</v>
      </c>
      <c r="D422" t="s">
        <v>1584</v>
      </c>
      <c r="E422" t="s">
        <v>1603</v>
      </c>
      <c r="F422" t="str">
        <f>_xlfn.XLOOKUP(E422,'States (raw data)'!A:A,'States (raw data)'!B:B)</f>
        <v>Illinois</v>
      </c>
      <c r="G422">
        <v>60151.87</v>
      </c>
      <c r="H422" t="str">
        <f>VLOOKUP(A422,'Demographics (raw data)'!A421:C1981,3)</f>
        <v>Female</v>
      </c>
      <c r="I422" t="str">
        <f>_xlfn.XLOOKUP(A422,'Demographics (raw data)'!A:A,'Demographics (raw data)'!B:B)</f>
        <v>White</v>
      </c>
      <c r="J422" t="b">
        <f>_xlfn.XLOOKUP($A422,'Bonuses (raw data)'!$A:$A,'Bonuses (raw data)'!B:B)</f>
        <v>0</v>
      </c>
      <c r="K422" t="str">
        <f t="shared" si="30"/>
        <v>Not Eligible</v>
      </c>
      <c r="L422">
        <f>_xlfn.XLOOKUP($A422,'Bonuses (raw data)'!$A:$A,'Bonuses (raw data)'!C:C)</f>
        <v>0</v>
      </c>
      <c r="M422">
        <f t="shared" si="31"/>
        <v>60151.87</v>
      </c>
      <c r="N422" s="5">
        <f t="shared" si="32"/>
        <v>0</v>
      </c>
      <c r="O422">
        <f>G422/_xlfn.XLOOKUP(D422,'Market_Averages (raw data)'!A:A,'Market_Averages (raw data)'!B:B)</f>
        <v>1.064662002005007</v>
      </c>
      <c r="P422" t="str">
        <f t="shared" si="33"/>
        <v>Market Aligned</v>
      </c>
      <c r="Q422" s="5">
        <f t="shared" si="34"/>
        <v>0.65500000000000003</v>
      </c>
    </row>
    <row r="423" spans="1:17" x14ac:dyDescent="0.2">
      <c r="A423">
        <v>1421</v>
      </c>
      <c r="B423" t="s">
        <v>431</v>
      </c>
      <c r="C423" t="s">
        <v>1572</v>
      </c>
      <c r="D423" t="s">
        <v>1584</v>
      </c>
      <c r="E423" t="s">
        <v>1603</v>
      </c>
      <c r="F423" t="str">
        <f>_xlfn.XLOOKUP(E423,'States (raw data)'!A:A,'States (raw data)'!B:B)</f>
        <v>Illinois</v>
      </c>
      <c r="G423">
        <v>59388.35</v>
      </c>
      <c r="H423" t="str">
        <f>VLOOKUP(A423,'Demographics (raw data)'!A422:C1982,3)</f>
        <v>Female</v>
      </c>
      <c r="I423" t="str">
        <f>_xlfn.XLOOKUP(A423,'Demographics (raw data)'!A:A,'Demographics (raw data)'!B:B)</f>
        <v>Black or African American</v>
      </c>
      <c r="J423" t="b">
        <f>_xlfn.XLOOKUP($A423,'Bonuses (raw data)'!$A:$A,'Bonuses (raw data)'!B:B)</f>
        <v>0</v>
      </c>
      <c r="K423" t="str">
        <f t="shared" si="30"/>
        <v>Not Eligible</v>
      </c>
      <c r="L423">
        <f>_xlfn.XLOOKUP($A423,'Bonuses (raw data)'!$A:$A,'Bonuses (raw data)'!C:C)</f>
        <v>0</v>
      </c>
      <c r="M423">
        <f t="shared" si="31"/>
        <v>59388.35</v>
      </c>
      <c r="N423" s="5">
        <f t="shared" si="32"/>
        <v>0</v>
      </c>
      <c r="O423">
        <f>G423/_xlfn.XLOOKUP(D423,'Market_Averages (raw data)'!A:A,'Market_Averages (raw data)'!B:B)</f>
        <v>1.0511480292595068</v>
      </c>
      <c r="P423" t="str">
        <f t="shared" si="33"/>
        <v>Market Aligned</v>
      </c>
      <c r="Q423" s="5">
        <f t="shared" si="34"/>
        <v>0.63600000000000001</v>
      </c>
    </row>
    <row r="424" spans="1:17" x14ac:dyDescent="0.2">
      <c r="A424">
        <v>1422</v>
      </c>
      <c r="B424" t="s">
        <v>432</v>
      </c>
      <c r="C424" t="s">
        <v>1572</v>
      </c>
      <c r="D424" t="s">
        <v>1584</v>
      </c>
      <c r="E424" t="s">
        <v>1603</v>
      </c>
      <c r="F424" t="str">
        <f>_xlfn.XLOOKUP(E424,'States (raw data)'!A:A,'States (raw data)'!B:B)</f>
        <v>Illinois</v>
      </c>
      <c r="G424">
        <v>54377.59</v>
      </c>
      <c r="H424" t="str">
        <f>VLOOKUP(A424,'Demographics (raw data)'!A423:C1983,3)</f>
        <v>Male</v>
      </c>
      <c r="I424" t="str">
        <f>_xlfn.XLOOKUP(A424,'Demographics (raw data)'!A:A,'Demographics (raw data)'!B:B)</f>
        <v>White</v>
      </c>
      <c r="J424" t="b">
        <f>_xlfn.XLOOKUP($A424,'Bonuses (raw data)'!$A:$A,'Bonuses (raw data)'!B:B)</f>
        <v>0</v>
      </c>
      <c r="K424" t="str">
        <f t="shared" si="30"/>
        <v>Not Eligible</v>
      </c>
      <c r="L424">
        <f>_xlfn.XLOOKUP($A424,'Bonuses (raw data)'!$A:$A,'Bonuses (raw data)'!C:C)</f>
        <v>0</v>
      </c>
      <c r="M424">
        <f t="shared" si="31"/>
        <v>54377.59</v>
      </c>
      <c r="N424" s="5">
        <f t="shared" si="32"/>
        <v>0</v>
      </c>
      <c r="O424">
        <f>G424/_xlfn.XLOOKUP(D424,'Market_Averages (raw data)'!A:A,'Market_Averages (raw data)'!B:B)</f>
        <v>0.96245975118657889</v>
      </c>
      <c r="P424" t="str">
        <f t="shared" si="33"/>
        <v>Market Aligned</v>
      </c>
      <c r="Q424" s="5">
        <f t="shared" si="34"/>
        <v>0.41799999999999998</v>
      </c>
    </row>
    <row r="425" spans="1:17" x14ac:dyDescent="0.2">
      <c r="A425">
        <v>1423</v>
      </c>
      <c r="B425" t="s">
        <v>433</v>
      </c>
      <c r="C425" t="s">
        <v>1572</v>
      </c>
      <c r="D425" t="s">
        <v>1584</v>
      </c>
      <c r="E425" t="s">
        <v>1603</v>
      </c>
      <c r="F425" t="str">
        <f>_xlfn.XLOOKUP(E425,'States (raw data)'!A:A,'States (raw data)'!B:B)</f>
        <v>Illinois</v>
      </c>
      <c r="G425">
        <v>57428.93</v>
      </c>
      <c r="H425" t="str">
        <f>VLOOKUP(A425,'Demographics (raw data)'!A424:C1984,3)</f>
        <v>Male</v>
      </c>
      <c r="I425" t="str">
        <f>_xlfn.XLOOKUP(A425,'Demographics (raw data)'!A:A,'Demographics (raw data)'!B:B)</f>
        <v>White</v>
      </c>
      <c r="J425" t="b">
        <f>_xlfn.XLOOKUP($A425,'Bonuses (raw data)'!$A:$A,'Bonuses (raw data)'!B:B)</f>
        <v>0</v>
      </c>
      <c r="K425" t="str">
        <f t="shared" si="30"/>
        <v>Not Eligible</v>
      </c>
      <c r="L425">
        <f>_xlfn.XLOOKUP($A425,'Bonuses (raw data)'!$A:$A,'Bonuses (raw data)'!C:C)</f>
        <v>0</v>
      </c>
      <c r="M425">
        <f t="shared" si="31"/>
        <v>57428.93</v>
      </c>
      <c r="N425" s="5">
        <f t="shared" si="32"/>
        <v>0</v>
      </c>
      <c r="O425">
        <f>G425/_xlfn.XLOOKUP(D425,'Market_Averages (raw data)'!A:A,'Market_Averages (raw data)'!B:B)</f>
        <v>1.0164671453573331</v>
      </c>
      <c r="P425" t="str">
        <f t="shared" si="33"/>
        <v>Market Aligned</v>
      </c>
      <c r="Q425" s="5">
        <f t="shared" si="34"/>
        <v>0.57399999999999995</v>
      </c>
    </row>
    <row r="426" spans="1:17" x14ac:dyDescent="0.2">
      <c r="A426">
        <v>1424</v>
      </c>
      <c r="B426" t="s">
        <v>434</v>
      </c>
      <c r="C426" t="s">
        <v>1572</v>
      </c>
      <c r="D426" t="s">
        <v>1584</v>
      </c>
      <c r="E426" t="s">
        <v>1603</v>
      </c>
      <c r="F426" t="str">
        <f>_xlfn.XLOOKUP(E426,'States (raw data)'!A:A,'States (raw data)'!B:B)</f>
        <v>Illinois</v>
      </c>
      <c r="G426">
        <v>56613.440000000002</v>
      </c>
      <c r="H426" t="str">
        <f>VLOOKUP(A426,'Demographics (raw data)'!A425:C1985,3)</f>
        <v>Male</v>
      </c>
      <c r="I426" t="str">
        <f>_xlfn.XLOOKUP(A426,'Demographics (raw data)'!A:A,'Demographics (raw data)'!B:B)</f>
        <v>Other</v>
      </c>
      <c r="J426" t="b">
        <f>_xlfn.XLOOKUP($A426,'Bonuses (raw data)'!$A:$A,'Bonuses (raw data)'!B:B)</f>
        <v>1</v>
      </c>
      <c r="K426" t="str">
        <f t="shared" si="30"/>
        <v>Eligible</v>
      </c>
      <c r="L426">
        <f>_xlfn.XLOOKUP($A426,'Bonuses (raw data)'!$A:$A,'Bonuses (raw data)'!C:C)</f>
        <v>19201.61</v>
      </c>
      <c r="M426">
        <f t="shared" si="31"/>
        <v>75815.05</v>
      </c>
      <c r="N426" s="5">
        <f t="shared" si="32"/>
        <v>0.33917052205271397</v>
      </c>
      <c r="O426">
        <f>G426/_xlfn.XLOOKUP(D426,'Market_Averages (raw data)'!A:A,'Market_Averages (raw data)'!B:B)</f>
        <v>1.0020333261591092</v>
      </c>
      <c r="P426" t="str">
        <f t="shared" si="33"/>
        <v>Market Aligned</v>
      </c>
      <c r="Q426" s="5">
        <f t="shared" si="34"/>
        <v>0.53600000000000003</v>
      </c>
    </row>
    <row r="427" spans="1:17" x14ac:dyDescent="0.2">
      <c r="A427">
        <v>1425</v>
      </c>
      <c r="B427" t="s">
        <v>435</v>
      </c>
      <c r="C427" t="s">
        <v>1572</v>
      </c>
      <c r="D427" t="s">
        <v>1584</v>
      </c>
      <c r="E427" t="s">
        <v>1604</v>
      </c>
      <c r="F427" t="str">
        <f>_xlfn.XLOOKUP(E427,'States (raw data)'!A:A,'States (raw data)'!B:B)</f>
        <v>California</v>
      </c>
      <c r="G427">
        <v>58421.58</v>
      </c>
      <c r="H427" t="str">
        <f>VLOOKUP(A427,'Demographics (raw data)'!A426:C1986,3)</f>
        <v>Male</v>
      </c>
      <c r="I427" t="str">
        <f>_xlfn.XLOOKUP(A427,'Demographics (raw data)'!A:A,'Demographics (raw data)'!B:B)</f>
        <v>Hispanic or Latino</v>
      </c>
      <c r="J427" t="b">
        <f>_xlfn.XLOOKUP($A427,'Bonuses (raw data)'!$A:$A,'Bonuses (raw data)'!B:B)</f>
        <v>0</v>
      </c>
      <c r="K427" t="str">
        <f t="shared" si="30"/>
        <v>Not Eligible</v>
      </c>
      <c r="L427">
        <f>_xlfn.XLOOKUP($A427,'Bonuses (raw data)'!$A:$A,'Bonuses (raw data)'!C:C)</f>
        <v>0</v>
      </c>
      <c r="M427">
        <f t="shared" si="31"/>
        <v>58421.58</v>
      </c>
      <c r="N427" s="5">
        <f t="shared" si="32"/>
        <v>0</v>
      </c>
      <c r="O427">
        <f>G427/_xlfn.XLOOKUP(D427,'Market_Averages (raw data)'!A:A,'Market_Averages (raw data)'!B:B)</f>
        <v>1.0340366196943782</v>
      </c>
      <c r="P427" t="str">
        <f t="shared" si="33"/>
        <v>Market Aligned</v>
      </c>
      <c r="Q427" s="5">
        <f t="shared" si="34"/>
        <v>0.61099999999999999</v>
      </c>
    </row>
    <row r="428" spans="1:17" x14ac:dyDescent="0.2">
      <c r="A428">
        <v>1426</v>
      </c>
      <c r="B428" t="s">
        <v>436</v>
      </c>
      <c r="C428" t="s">
        <v>1572</v>
      </c>
      <c r="D428" t="s">
        <v>1584</v>
      </c>
      <c r="E428" t="s">
        <v>1606</v>
      </c>
      <c r="F428" t="str">
        <f>_xlfn.XLOOKUP(E428,'States (raw data)'!A:A,'States (raw data)'!B:B)</f>
        <v>Washington</v>
      </c>
      <c r="G428">
        <v>52587.69</v>
      </c>
      <c r="H428" t="str">
        <f>VLOOKUP(A428,'Demographics (raw data)'!A427:C1987,3)</f>
        <v>Female</v>
      </c>
      <c r="I428" t="str">
        <f>_xlfn.XLOOKUP(A428,'Demographics (raw data)'!A:A,'Demographics (raw data)'!B:B)</f>
        <v>Black or African American</v>
      </c>
      <c r="J428" t="b">
        <f>_xlfn.XLOOKUP($A428,'Bonuses (raw data)'!$A:$A,'Bonuses (raw data)'!B:B)</f>
        <v>0</v>
      </c>
      <c r="K428" t="str">
        <f t="shared" si="30"/>
        <v>Not Eligible</v>
      </c>
      <c r="L428">
        <f>_xlfn.XLOOKUP($A428,'Bonuses (raw data)'!$A:$A,'Bonuses (raw data)'!C:C)</f>
        <v>0</v>
      </c>
      <c r="M428">
        <f t="shared" si="31"/>
        <v>52587.69</v>
      </c>
      <c r="N428" s="5">
        <f t="shared" si="32"/>
        <v>0</v>
      </c>
      <c r="O428">
        <f>G428/_xlfn.XLOOKUP(D428,'Market_Averages (raw data)'!A:A,'Market_Averages (raw data)'!B:B)</f>
        <v>0.93077929773785395</v>
      </c>
      <c r="P428" t="str">
        <f t="shared" si="33"/>
        <v>Market Aligned</v>
      </c>
      <c r="Q428" s="5">
        <f t="shared" si="34"/>
        <v>0.33800000000000002</v>
      </c>
    </row>
    <row r="429" spans="1:17" x14ac:dyDescent="0.2">
      <c r="A429">
        <v>1427</v>
      </c>
      <c r="B429" t="s">
        <v>437</v>
      </c>
      <c r="C429" t="s">
        <v>1572</v>
      </c>
      <c r="D429" t="s">
        <v>1584</v>
      </c>
      <c r="E429" t="s">
        <v>1603</v>
      </c>
      <c r="F429" t="str">
        <f>_xlfn.XLOOKUP(E429,'States (raw data)'!A:A,'States (raw data)'!B:B)</f>
        <v>Illinois</v>
      </c>
      <c r="G429">
        <v>56715.13</v>
      </c>
      <c r="H429" t="str">
        <f>VLOOKUP(A429,'Demographics (raw data)'!A428:C1988,3)</f>
        <v>Female</v>
      </c>
      <c r="I429" t="str">
        <f>_xlfn.XLOOKUP(A429,'Demographics (raw data)'!A:A,'Demographics (raw data)'!B:B)</f>
        <v>White</v>
      </c>
      <c r="J429" t="b">
        <f>_xlfn.XLOOKUP($A429,'Bonuses (raw data)'!$A:$A,'Bonuses (raw data)'!B:B)</f>
        <v>0</v>
      </c>
      <c r="K429" t="str">
        <f t="shared" si="30"/>
        <v>Not Eligible</v>
      </c>
      <c r="L429">
        <f>_xlfn.XLOOKUP($A429,'Bonuses (raw data)'!$A:$A,'Bonuses (raw data)'!C:C)</f>
        <v>0</v>
      </c>
      <c r="M429">
        <f t="shared" si="31"/>
        <v>56715.13</v>
      </c>
      <c r="N429" s="5">
        <f t="shared" si="32"/>
        <v>0</v>
      </c>
      <c r="O429">
        <f>G429/_xlfn.XLOOKUP(D429,'Market_Averages (raw data)'!A:A,'Market_Averages (raw data)'!B:B)</f>
        <v>1.0038331950407231</v>
      </c>
      <c r="P429" t="str">
        <f t="shared" si="33"/>
        <v>Market Aligned</v>
      </c>
      <c r="Q429" s="5">
        <f t="shared" si="34"/>
        <v>0.54200000000000004</v>
      </c>
    </row>
    <row r="430" spans="1:17" x14ac:dyDescent="0.2">
      <c r="A430">
        <v>1428</v>
      </c>
      <c r="B430" t="s">
        <v>438</v>
      </c>
      <c r="C430" t="s">
        <v>1572</v>
      </c>
      <c r="D430" t="s">
        <v>1584</v>
      </c>
      <c r="E430" t="s">
        <v>1603</v>
      </c>
      <c r="F430" t="str">
        <f>_xlfn.XLOOKUP(E430,'States (raw data)'!A:A,'States (raw data)'!B:B)</f>
        <v>Illinois</v>
      </c>
      <c r="G430">
        <v>57646.06</v>
      </c>
      <c r="H430" t="str">
        <f>VLOOKUP(A430,'Demographics (raw data)'!A429:C1989,3)</f>
        <v>Female</v>
      </c>
      <c r="I430" t="str">
        <f>_xlfn.XLOOKUP(A430,'Demographics (raw data)'!A:A,'Demographics (raw data)'!B:B)</f>
        <v>Black or African American</v>
      </c>
      <c r="J430" t="b">
        <f>_xlfn.XLOOKUP($A430,'Bonuses (raw data)'!$A:$A,'Bonuses (raw data)'!B:B)</f>
        <v>0</v>
      </c>
      <c r="K430" t="str">
        <f t="shared" si="30"/>
        <v>Not Eligible</v>
      </c>
      <c r="L430">
        <f>_xlfn.XLOOKUP($A430,'Bonuses (raw data)'!$A:$A,'Bonuses (raw data)'!C:C)</f>
        <v>0</v>
      </c>
      <c r="M430">
        <f t="shared" si="31"/>
        <v>57646.06</v>
      </c>
      <c r="N430" s="5">
        <f t="shared" si="32"/>
        <v>0</v>
      </c>
      <c r="O430">
        <f>G430/_xlfn.XLOOKUP(D430,'Market_Averages (raw data)'!A:A,'Market_Averages (raw data)'!B:B)</f>
        <v>1.0203102521550991</v>
      </c>
      <c r="P430" t="str">
        <f t="shared" si="33"/>
        <v>Market Aligned</v>
      </c>
      <c r="Q430" s="5">
        <f t="shared" si="34"/>
        <v>0.57999999999999996</v>
      </c>
    </row>
    <row r="431" spans="1:17" x14ac:dyDescent="0.2">
      <c r="A431">
        <v>1429</v>
      </c>
      <c r="B431" t="s">
        <v>439</v>
      </c>
      <c r="C431" t="s">
        <v>1572</v>
      </c>
      <c r="D431" t="s">
        <v>1584</v>
      </c>
      <c r="E431" t="s">
        <v>1603</v>
      </c>
      <c r="F431" t="str">
        <f>_xlfn.XLOOKUP(E431,'States (raw data)'!A:A,'States (raw data)'!B:B)</f>
        <v>Illinois</v>
      </c>
      <c r="G431">
        <v>50603.15</v>
      </c>
      <c r="H431" t="str">
        <f>VLOOKUP(A431,'Demographics (raw data)'!A430:C1990,3)</f>
        <v>Female</v>
      </c>
      <c r="I431" t="str">
        <f>_xlfn.XLOOKUP(A431,'Demographics (raw data)'!A:A,'Demographics (raw data)'!B:B)</f>
        <v>White</v>
      </c>
      <c r="J431" t="b">
        <f>_xlfn.XLOOKUP($A431,'Bonuses (raw data)'!$A:$A,'Bonuses (raw data)'!B:B)</f>
        <v>1</v>
      </c>
      <c r="K431" t="str">
        <f t="shared" si="30"/>
        <v>Eligible</v>
      </c>
      <c r="L431">
        <f>_xlfn.XLOOKUP($A431,'Bonuses (raw data)'!$A:$A,'Bonuses (raw data)'!C:C)</f>
        <v>10558.38</v>
      </c>
      <c r="M431">
        <f t="shared" si="31"/>
        <v>61161.53</v>
      </c>
      <c r="N431" s="5">
        <f t="shared" si="32"/>
        <v>0.20865064724231591</v>
      </c>
      <c r="O431">
        <f>G431/_xlfn.XLOOKUP(D431,'Market_Averages (raw data)'!A:A,'Market_Averages (raw data)'!B:B)</f>
        <v>0.89565380073403644</v>
      </c>
      <c r="P431" t="str">
        <f t="shared" si="33"/>
        <v>Below Market</v>
      </c>
      <c r="Q431" s="5">
        <f t="shared" si="34"/>
        <v>0.27500000000000002</v>
      </c>
    </row>
    <row r="432" spans="1:17" x14ac:dyDescent="0.2">
      <c r="A432">
        <v>1430</v>
      </c>
      <c r="B432" t="s">
        <v>440</v>
      </c>
      <c r="C432" t="s">
        <v>1572</v>
      </c>
      <c r="D432" t="s">
        <v>1584</v>
      </c>
      <c r="E432" t="s">
        <v>1603</v>
      </c>
      <c r="F432" t="str">
        <f>_xlfn.XLOOKUP(E432,'States (raw data)'!A:A,'States (raw data)'!B:B)</f>
        <v>Illinois</v>
      </c>
      <c r="G432">
        <v>52041.85</v>
      </c>
      <c r="H432" t="str">
        <f>VLOOKUP(A432,'Demographics (raw data)'!A431:C1991,3)</f>
        <v>Male</v>
      </c>
      <c r="I432" t="str">
        <f>_xlfn.XLOOKUP(A432,'Demographics (raw data)'!A:A,'Demographics (raw data)'!B:B)</f>
        <v>White</v>
      </c>
      <c r="J432" t="b">
        <f>_xlfn.XLOOKUP($A432,'Bonuses (raw data)'!$A:$A,'Bonuses (raw data)'!B:B)</f>
        <v>0</v>
      </c>
      <c r="K432" t="str">
        <f t="shared" si="30"/>
        <v>Not Eligible</v>
      </c>
      <c r="L432">
        <f>_xlfn.XLOOKUP($A432,'Bonuses (raw data)'!$A:$A,'Bonuses (raw data)'!C:C)</f>
        <v>0</v>
      </c>
      <c r="M432">
        <f t="shared" si="31"/>
        <v>52041.85</v>
      </c>
      <c r="N432" s="5">
        <f t="shared" si="32"/>
        <v>0</v>
      </c>
      <c r="O432">
        <f>G432/_xlfn.XLOOKUP(D432,'Market_Averages (raw data)'!A:A,'Market_Averages (raw data)'!B:B)</f>
        <v>0.92111816655150147</v>
      </c>
      <c r="P432" t="str">
        <f t="shared" si="33"/>
        <v>Market Aligned</v>
      </c>
      <c r="Q432" s="5">
        <f t="shared" si="34"/>
        <v>0.31900000000000001</v>
      </c>
    </row>
    <row r="433" spans="1:17" x14ac:dyDescent="0.2">
      <c r="A433">
        <v>1431</v>
      </c>
      <c r="B433" t="s">
        <v>441</v>
      </c>
      <c r="C433" t="s">
        <v>1572</v>
      </c>
      <c r="D433" t="s">
        <v>1584</v>
      </c>
      <c r="E433" t="s">
        <v>1603</v>
      </c>
      <c r="F433" t="str">
        <f>_xlfn.XLOOKUP(E433,'States (raw data)'!A:A,'States (raw data)'!B:B)</f>
        <v>Illinois</v>
      </c>
      <c r="G433">
        <v>49901.919999999998</v>
      </c>
      <c r="H433" t="str">
        <f>VLOOKUP(A433,'Demographics (raw data)'!A432:C1992,3)</f>
        <v>Male</v>
      </c>
      <c r="I433" t="str">
        <f>_xlfn.XLOOKUP(A433,'Demographics (raw data)'!A:A,'Demographics (raw data)'!B:B)</f>
        <v>White</v>
      </c>
      <c r="J433" t="b">
        <f>_xlfn.XLOOKUP($A433,'Bonuses (raw data)'!$A:$A,'Bonuses (raw data)'!B:B)</f>
        <v>0</v>
      </c>
      <c r="K433" t="str">
        <f t="shared" si="30"/>
        <v>Not Eligible</v>
      </c>
      <c r="L433">
        <f>_xlfn.XLOOKUP($A433,'Bonuses (raw data)'!$A:$A,'Bonuses (raw data)'!C:C)</f>
        <v>0</v>
      </c>
      <c r="M433">
        <f t="shared" si="31"/>
        <v>49901.919999999998</v>
      </c>
      <c r="N433" s="5">
        <f t="shared" si="32"/>
        <v>0</v>
      </c>
      <c r="O433">
        <f>G433/_xlfn.XLOOKUP(D433,'Market_Averages (raw data)'!A:A,'Market_Averages (raw data)'!B:B)</f>
        <v>0.88324233396390983</v>
      </c>
      <c r="P433" t="str">
        <f t="shared" si="33"/>
        <v>Below Market</v>
      </c>
      <c r="Q433" s="5">
        <f t="shared" si="34"/>
        <v>0.25900000000000001</v>
      </c>
    </row>
    <row r="434" spans="1:17" x14ac:dyDescent="0.2">
      <c r="A434">
        <v>1432</v>
      </c>
      <c r="B434" t="s">
        <v>442</v>
      </c>
      <c r="C434" t="s">
        <v>1572</v>
      </c>
      <c r="D434" t="s">
        <v>1584</v>
      </c>
      <c r="E434" t="s">
        <v>1599</v>
      </c>
      <c r="F434" t="str">
        <f>_xlfn.XLOOKUP(E434,'States (raw data)'!A:A,'States (raw data)'!B:B)</f>
        <v>California</v>
      </c>
      <c r="G434">
        <v>54326.48</v>
      </c>
      <c r="H434" t="str">
        <f>VLOOKUP(A434,'Demographics (raw data)'!A433:C1993,3)</f>
        <v>Female</v>
      </c>
      <c r="I434" t="str">
        <f>_xlfn.XLOOKUP(A434,'Demographics (raw data)'!A:A,'Demographics (raw data)'!B:B)</f>
        <v>White</v>
      </c>
      <c r="J434" t="b">
        <f>_xlfn.XLOOKUP($A434,'Bonuses (raw data)'!$A:$A,'Bonuses (raw data)'!B:B)</f>
        <v>0</v>
      </c>
      <c r="K434" t="str">
        <f t="shared" si="30"/>
        <v>Not Eligible</v>
      </c>
      <c r="L434">
        <f>_xlfn.XLOOKUP($A434,'Bonuses (raw data)'!$A:$A,'Bonuses (raw data)'!C:C)</f>
        <v>0</v>
      </c>
      <c r="M434">
        <f t="shared" si="31"/>
        <v>54326.48</v>
      </c>
      <c r="N434" s="5">
        <f t="shared" si="32"/>
        <v>0</v>
      </c>
      <c r="O434">
        <f>G434/_xlfn.XLOOKUP(D434,'Market_Averages (raw data)'!A:A,'Market_Averages (raw data)'!B:B)</f>
        <v>0.9615551263607427</v>
      </c>
      <c r="P434" t="str">
        <f t="shared" si="33"/>
        <v>Market Aligned</v>
      </c>
      <c r="Q434" s="5">
        <f t="shared" si="34"/>
        <v>0.41499999999999998</v>
      </c>
    </row>
    <row r="435" spans="1:17" x14ac:dyDescent="0.2">
      <c r="A435">
        <v>1433</v>
      </c>
      <c r="B435" t="s">
        <v>443</v>
      </c>
      <c r="C435" t="s">
        <v>1572</v>
      </c>
      <c r="D435" t="s">
        <v>1584</v>
      </c>
      <c r="E435" t="s">
        <v>1597</v>
      </c>
      <c r="F435" t="str">
        <f>_xlfn.XLOOKUP(E435,'States (raw data)'!A:A,'States (raw data)'!B:B)</f>
        <v>New York</v>
      </c>
      <c r="G435">
        <v>56793.86</v>
      </c>
      <c r="H435" t="str">
        <f>VLOOKUP(A435,'Demographics (raw data)'!A434:C1994,3)</f>
        <v>Male</v>
      </c>
      <c r="I435" t="str">
        <f>_xlfn.XLOOKUP(A435,'Demographics (raw data)'!A:A,'Demographics (raw data)'!B:B)</f>
        <v>White</v>
      </c>
      <c r="J435" t="b">
        <f>_xlfn.XLOOKUP($A435,'Bonuses (raw data)'!$A:$A,'Bonuses (raw data)'!B:B)</f>
        <v>0</v>
      </c>
      <c r="K435" t="str">
        <f t="shared" si="30"/>
        <v>Not Eligible</v>
      </c>
      <c r="L435">
        <f>_xlfn.XLOOKUP($A435,'Bonuses (raw data)'!$A:$A,'Bonuses (raw data)'!C:C)</f>
        <v>0</v>
      </c>
      <c r="M435">
        <f t="shared" si="31"/>
        <v>56793.86</v>
      </c>
      <c r="N435" s="5">
        <f t="shared" si="32"/>
        <v>0</v>
      </c>
      <c r="O435">
        <f>G435/_xlfn.XLOOKUP(D435,'Market_Averages (raw data)'!A:A,'Market_Averages (raw data)'!B:B)</f>
        <v>1.0052266818835738</v>
      </c>
      <c r="P435" t="str">
        <f t="shared" si="33"/>
        <v>Market Aligned</v>
      </c>
      <c r="Q435" s="5">
        <f t="shared" si="34"/>
        <v>0.54500000000000004</v>
      </c>
    </row>
    <row r="436" spans="1:17" x14ac:dyDescent="0.2">
      <c r="A436">
        <v>1434</v>
      </c>
      <c r="B436" t="s">
        <v>444</v>
      </c>
      <c r="C436" t="s">
        <v>1572</v>
      </c>
      <c r="D436" t="s">
        <v>1584</v>
      </c>
      <c r="E436" t="s">
        <v>1603</v>
      </c>
      <c r="F436" t="str">
        <f>_xlfn.XLOOKUP(E436,'States (raw data)'!A:A,'States (raw data)'!B:B)</f>
        <v>Illinois</v>
      </c>
      <c r="G436">
        <v>58755.89</v>
      </c>
      <c r="H436" t="str">
        <f>VLOOKUP(A436,'Demographics (raw data)'!A435:C1995,3)</f>
        <v>Female</v>
      </c>
      <c r="I436" t="str">
        <f>_xlfn.XLOOKUP(A436,'Demographics (raw data)'!A:A,'Demographics (raw data)'!B:B)</f>
        <v>White</v>
      </c>
      <c r="J436" t="b">
        <f>_xlfn.XLOOKUP($A436,'Bonuses (raw data)'!$A:$A,'Bonuses (raw data)'!B:B)</f>
        <v>1</v>
      </c>
      <c r="K436" t="str">
        <f t="shared" si="30"/>
        <v>Eligible</v>
      </c>
      <c r="L436">
        <f>_xlfn.XLOOKUP($A436,'Bonuses (raw data)'!$A:$A,'Bonuses (raw data)'!C:C)</f>
        <v>2575.38</v>
      </c>
      <c r="M436">
        <f t="shared" si="31"/>
        <v>61331.27</v>
      </c>
      <c r="N436" s="5">
        <f t="shared" si="32"/>
        <v>4.383186094194131E-2</v>
      </c>
      <c r="O436">
        <f>G436/_xlfn.XLOOKUP(D436,'Market_Averages (raw data)'!A:A,'Market_Averages (raw data)'!B:B)</f>
        <v>1.0399537616533945</v>
      </c>
      <c r="P436" t="str">
        <f t="shared" si="33"/>
        <v>Market Aligned</v>
      </c>
      <c r="Q436" s="5">
        <f t="shared" si="34"/>
        <v>0.62</v>
      </c>
    </row>
    <row r="437" spans="1:17" x14ac:dyDescent="0.2">
      <c r="A437">
        <v>1435</v>
      </c>
      <c r="B437" t="s">
        <v>445</v>
      </c>
      <c r="C437" t="s">
        <v>1572</v>
      </c>
      <c r="D437" t="s">
        <v>1584</v>
      </c>
      <c r="E437" t="s">
        <v>1603</v>
      </c>
      <c r="F437" t="str">
        <f>_xlfn.XLOOKUP(E437,'States (raw data)'!A:A,'States (raw data)'!B:B)</f>
        <v>Illinois</v>
      </c>
      <c r="G437">
        <v>55185.24</v>
      </c>
      <c r="H437" t="str">
        <f>VLOOKUP(A437,'Demographics (raw data)'!A436:C1996,3)</f>
        <v>Male</v>
      </c>
      <c r="I437" t="str">
        <f>_xlfn.XLOOKUP(A437,'Demographics (raw data)'!A:A,'Demographics (raw data)'!B:B)</f>
        <v>Other</v>
      </c>
      <c r="J437" t="b">
        <f>_xlfn.XLOOKUP($A437,'Bonuses (raw data)'!$A:$A,'Bonuses (raw data)'!B:B)</f>
        <v>0</v>
      </c>
      <c r="K437" t="str">
        <f t="shared" si="30"/>
        <v>Not Eligible</v>
      </c>
      <c r="L437">
        <f>_xlfn.XLOOKUP($A437,'Bonuses (raw data)'!$A:$A,'Bonuses (raw data)'!C:C)</f>
        <v>0</v>
      </c>
      <c r="M437">
        <f t="shared" si="31"/>
        <v>55185.24</v>
      </c>
      <c r="N437" s="5">
        <f t="shared" si="32"/>
        <v>0</v>
      </c>
      <c r="O437">
        <f>G437/_xlfn.XLOOKUP(D437,'Market_Averages (raw data)'!A:A,'Market_Averages (raw data)'!B:B)</f>
        <v>0.97675480578620055</v>
      </c>
      <c r="P437" t="str">
        <f t="shared" si="33"/>
        <v>Market Aligned</v>
      </c>
      <c r="Q437" s="5">
        <f t="shared" si="34"/>
        <v>0.46300000000000002</v>
      </c>
    </row>
    <row r="438" spans="1:17" x14ac:dyDescent="0.2">
      <c r="A438">
        <v>1436</v>
      </c>
      <c r="B438" t="s">
        <v>446</v>
      </c>
      <c r="C438" t="s">
        <v>1572</v>
      </c>
      <c r="D438" t="s">
        <v>1584</v>
      </c>
      <c r="E438" t="s">
        <v>1597</v>
      </c>
      <c r="F438" t="str">
        <f>_xlfn.XLOOKUP(E438,'States (raw data)'!A:A,'States (raw data)'!B:B)</f>
        <v>New York</v>
      </c>
      <c r="G438">
        <v>59071.54</v>
      </c>
      <c r="H438" t="str">
        <f>VLOOKUP(A438,'Demographics (raw data)'!A437:C1997,3)</f>
        <v>Male</v>
      </c>
      <c r="I438" t="str">
        <f>_xlfn.XLOOKUP(A438,'Demographics (raw data)'!A:A,'Demographics (raw data)'!B:B)</f>
        <v>Hispanic or Latino</v>
      </c>
      <c r="J438" t="b">
        <f>_xlfn.XLOOKUP($A438,'Bonuses (raw data)'!$A:$A,'Bonuses (raw data)'!B:B)</f>
        <v>1</v>
      </c>
      <c r="K438" t="str">
        <f t="shared" si="30"/>
        <v>Eligible</v>
      </c>
      <c r="L438">
        <f>_xlfn.XLOOKUP($A438,'Bonuses (raw data)'!$A:$A,'Bonuses (raw data)'!C:C)</f>
        <v>12780.03</v>
      </c>
      <c r="M438">
        <f t="shared" si="31"/>
        <v>71851.570000000007</v>
      </c>
      <c r="N438" s="5">
        <f t="shared" si="32"/>
        <v>0.21634834642875403</v>
      </c>
      <c r="O438">
        <f>G438/_xlfn.XLOOKUP(D438,'Market_Averages (raw data)'!A:A,'Market_Averages (raw data)'!B:B)</f>
        <v>1.0455406297080847</v>
      </c>
      <c r="P438" t="str">
        <f t="shared" si="33"/>
        <v>Market Aligned</v>
      </c>
      <c r="Q438" s="5">
        <f t="shared" si="34"/>
        <v>0.627</v>
      </c>
    </row>
    <row r="439" spans="1:17" x14ac:dyDescent="0.2">
      <c r="A439">
        <v>1437</v>
      </c>
      <c r="B439" t="s">
        <v>447</v>
      </c>
      <c r="C439" t="s">
        <v>1572</v>
      </c>
      <c r="D439" t="s">
        <v>1584</v>
      </c>
      <c r="E439" t="s">
        <v>1603</v>
      </c>
      <c r="F439" t="str">
        <f>_xlfn.XLOOKUP(E439,'States (raw data)'!A:A,'States (raw data)'!B:B)</f>
        <v>Illinois</v>
      </c>
      <c r="G439">
        <v>51549.75</v>
      </c>
      <c r="H439" t="str">
        <f>VLOOKUP(A439,'Demographics (raw data)'!A438:C1998,3)</f>
        <v>Non-binary</v>
      </c>
      <c r="I439" t="str">
        <f>_xlfn.XLOOKUP(A439,'Demographics (raw data)'!A:A,'Demographics (raw data)'!B:B)</f>
        <v>Black or African American</v>
      </c>
      <c r="J439" t="b">
        <f>_xlfn.XLOOKUP($A439,'Bonuses (raw data)'!$A:$A,'Bonuses (raw data)'!B:B)</f>
        <v>0</v>
      </c>
      <c r="K439" t="str">
        <f t="shared" si="30"/>
        <v>Not Eligible</v>
      </c>
      <c r="L439">
        <f>_xlfn.XLOOKUP($A439,'Bonuses (raw data)'!$A:$A,'Bonuses (raw data)'!C:C)</f>
        <v>0</v>
      </c>
      <c r="M439">
        <f t="shared" si="31"/>
        <v>51549.75</v>
      </c>
      <c r="N439" s="5">
        <f t="shared" si="32"/>
        <v>0</v>
      </c>
      <c r="O439">
        <f>G439/_xlfn.XLOOKUP(D439,'Market_Averages (raw data)'!A:A,'Market_Averages (raw data)'!B:B)</f>
        <v>0.91240821004995531</v>
      </c>
      <c r="P439" t="str">
        <f t="shared" si="33"/>
        <v>Market Aligned</v>
      </c>
      <c r="Q439" s="5">
        <f t="shared" si="34"/>
        <v>0.3</v>
      </c>
    </row>
    <row r="440" spans="1:17" x14ac:dyDescent="0.2">
      <c r="A440">
        <v>1438</v>
      </c>
      <c r="B440" t="s">
        <v>448</v>
      </c>
      <c r="C440" t="s">
        <v>1572</v>
      </c>
      <c r="D440" t="s">
        <v>1584</v>
      </c>
      <c r="E440" t="s">
        <v>1603</v>
      </c>
      <c r="F440" t="str">
        <f>_xlfn.XLOOKUP(E440,'States (raw data)'!A:A,'States (raw data)'!B:B)</f>
        <v>Illinois</v>
      </c>
      <c r="G440">
        <v>50741.54</v>
      </c>
      <c r="H440" t="str">
        <f>VLOOKUP(A440,'Demographics (raw data)'!A439:C1999,3)</f>
        <v>Male</v>
      </c>
      <c r="I440" t="str">
        <f>_xlfn.XLOOKUP(A440,'Demographics (raw data)'!A:A,'Demographics (raw data)'!B:B)</f>
        <v>White</v>
      </c>
      <c r="J440" t="b">
        <f>_xlfn.XLOOKUP($A440,'Bonuses (raw data)'!$A:$A,'Bonuses (raw data)'!B:B)</f>
        <v>0</v>
      </c>
      <c r="K440" t="str">
        <f t="shared" si="30"/>
        <v>Not Eligible</v>
      </c>
      <c r="L440">
        <f>_xlfn.XLOOKUP($A440,'Bonuses (raw data)'!$A:$A,'Bonuses (raw data)'!C:C)</f>
        <v>0</v>
      </c>
      <c r="M440">
        <f t="shared" si="31"/>
        <v>50741.54</v>
      </c>
      <c r="N440" s="5">
        <f t="shared" si="32"/>
        <v>0</v>
      </c>
      <c r="O440">
        <f>G440/_xlfn.XLOOKUP(D440,'Market_Averages (raw data)'!A:A,'Market_Averages (raw data)'!B:B)</f>
        <v>0.89810324369329064</v>
      </c>
      <c r="P440" t="str">
        <f t="shared" si="33"/>
        <v>Below Market</v>
      </c>
      <c r="Q440" s="5">
        <f t="shared" si="34"/>
        <v>0.27800000000000002</v>
      </c>
    </row>
    <row r="441" spans="1:17" x14ac:dyDescent="0.2">
      <c r="A441">
        <v>1439</v>
      </c>
      <c r="B441" t="s">
        <v>449</v>
      </c>
      <c r="C441" t="s">
        <v>1572</v>
      </c>
      <c r="D441" t="s">
        <v>1584</v>
      </c>
      <c r="E441" t="s">
        <v>1609</v>
      </c>
      <c r="F441" t="str">
        <f>_xlfn.XLOOKUP(E441,'States (raw data)'!A:A,'States (raw data)'!B:B)</f>
        <v>California</v>
      </c>
      <c r="G441">
        <v>54861.13</v>
      </c>
      <c r="H441" t="str">
        <f>VLOOKUP(A441,'Demographics (raw data)'!A440:C2000,3)</f>
        <v>Non-binary</v>
      </c>
      <c r="I441" t="str">
        <f>_xlfn.XLOOKUP(A441,'Demographics (raw data)'!A:A,'Demographics (raw data)'!B:B)</f>
        <v>Hispanic or Latino</v>
      </c>
      <c r="J441" t="b">
        <f>_xlfn.XLOOKUP($A441,'Bonuses (raw data)'!$A:$A,'Bonuses (raw data)'!B:B)</f>
        <v>0</v>
      </c>
      <c r="K441" t="str">
        <f t="shared" si="30"/>
        <v>Not Eligible</v>
      </c>
      <c r="L441">
        <f>_xlfn.XLOOKUP($A441,'Bonuses (raw data)'!$A:$A,'Bonuses (raw data)'!C:C)</f>
        <v>0</v>
      </c>
      <c r="M441">
        <f t="shared" si="31"/>
        <v>54861.13</v>
      </c>
      <c r="N441" s="5">
        <f t="shared" si="32"/>
        <v>0</v>
      </c>
      <c r="O441">
        <f>G441/_xlfn.XLOOKUP(D441,'Market_Averages (raw data)'!A:A,'Market_Averages (raw data)'!B:B)</f>
        <v>0.97101819940189626</v>
      </c>
      <c r="P441" t="str">
        <f t="shared" si="33"/>
        <v>Market Aligned</v>
      </c>
      <c r="Q441" s="5">
        <f t="shared" si="34"/>
        <v>0.441</v>
      </c>
    </row>
    <row r="442" spans="1:17" x14ac:dyDescent="0.2">
      <c r="A442">
        <v>1440</v>
      </c>
      <c r="B442" t="s">
        <v>450</v>
      </c>
      <c r="C442" t="s">
        <v>1572</v>
      </c>
      <c r="D442" t="s">
        <v>1584</v>
      </c>
      <c r="E442" t="s">
        <v>1603</v>
      </c>
      <c r="F442" t="str">
        <f>_xlfn.XLOOKUP(E442,'States (raw data)'!A:A,'States (raw data)'!B:B)</f>
        <v>Illinois</v>
      </c>
      <c r="G442">
        <v>55960.160000000003</v>
      </c>
      <c r="H442" t="str">
        <f>VLOOKUP(A442,'Demographics (raw data)'!A441:C2001,3)</f>
        <v>Non-binary</v>
      </c>
      <c r="I442" t="str">
        <f>_xlfn.XLOOKUP(A442,'Demographics (raw data)'!A:A,'Demographics (raw data)'!B:B)</f>
        <v>White</v>
      </c>
      <c r="J442" t="b">
        <f>_xlfn.XLOOKUP($A442,'Bonuses (raw data)'!$A:$A,'Bonuses (raw data)'!B:B)</f>
        <v>0</v>
      </c>
      <c r="K442" t="str">
        <f t="shared" si="30"/>
        <v>Not Eligible</v>
      </c>
      <c r="L442">
        <f>_xlfn.XLOOKUP($A442,'Bonuses (raw data)'!$A:$A,'Bonuses (raw data)'!C:C)</f>
        <v>0</v>
      </c>
      <c r="M442">
        <f t="shared" si="31"/>
        <v>55960.160000000003</v>
      </c>
      <c r="N442" s="5">
        <f t="shared" si="32"/>
        <v>0</v>
      </c>
      <c r="O442">
        <f>G442/_xlfn.XLOOKUP(D442,'Market_Averages (raw data)'!A:A,'Market_Averages (raw data)'!B:B)</f>
        <v>0.99047055358579061</v>
      </c>
      <c r="P442" t="str">
        <f t="shared" si="33"/>
        <v>Market Aligned</v>
      </c>
      <c r="Q442" s="5">
        <f t="shared" si="34"/>
        <v>0.504</v>
      </c>
    </row>
    <row r="443" spans="1:17" x14ac:dyDescent="0.2">
      <c r="A443">
        <v>1441</v>
      </c>
      <c r="B443" t="s">
        <v>451</v>
      </c>
      <c r="C443" t="s">
        <v>1572</v>
      </c>
      <c r="D443" t="s">
        <v>1584</v>
      </c>
      <c r="E443" t="s">
        <v>1606</v>
      </c>
      <c r="F443" t="str">
        <f>_xlfn.XLOOKUP(E443,'States (raw data)'!A:A,'States (raw data)'!B:B)</f>
        <v>Washington</v>
      </c>
      <c r="G443">
        <v>54918.26</v>
      </c>
      <c r="H443" t="str">
        <f>VLOOKUP(A443,'Demographics (raw data)'!A442:C2002,3)</f>
        <v>Female</v>
      </c>
      <c r="I443" t="str">
        <f>_xlfn.XLOOKUP(A443,'Demographics (raw data)'!A:A,'Demographics (raw data)'!B:B)</f>
        <v>Asian</v>
      </c>
      <c r="J443" t="b">
        <f>_xlfn.XLOOKUP($A443,'Bonuses (raw data)'!$A:$A,'Bonuses (raw data)'!B:B)</f>
        <v>0</v>
      </c>
      <c r="K443" t="str">
        <f t="shared" si="30"/>
        <v>Not Eligible</v>
      </c>
      <c r="L443">
        <f>_xlfn.XLOOKUP($A443,'Bonuses (raw data)'!$A:$A,'Bonuses (raw data)'!C:C)</f>
        <v>0</v>
      </c>
      <c r="M443">
        <f t="shared" si="31"/>
        <v>54918.26</v>
      </c>
      <c r="N443" s="5">
        <f t="shared" si="32"/>
        <v>0</v>
      </c>
      <c r="O443">
        <f>G443/_xlfn.XLOOKUP(D443,'Market_Averages (raw data)'!A:A,'Market_Averages (raw data)'!B:B)</f>
        <v>0.97202937561594493</v>
      </c>
      <c r="P443" t="str">
        <f t="shared" si="33"/>
        <v>Market Aligned</v>
      </c>
      <c r="Q443" s="5">
        <f t="shared" si="34"/>
        <v>0.44500000000000001</v>
      </c>
    </row>
    <row r="444" spans="1:17" x14ac:dyDescent="0.2">
      <c r="A444">
        <v>1442</v>
      </c>
      <c r="B444" t="s">
        <v>452</v>
      </c>
      <c r="C444" t="s">
        <v>1572</v>
      </c>
      <c r="D444" t="s">
        <v>1584</v>
      </c>
      <c r="E444" t="s">
        <v>1599</v>
      </c>
      <c r="F444" t="str">
        <f>_xlfn.XLOOKUP(E444,'States (raw data)'!A:A,'States (raw data)'!B:B)</f>
        <v>California</v>
      </c>
      <c r="G444">
        <v>49831.39</v>
      </c>
      <c r="H444" t="str">
        <f>VLOOKUP(A444,'Demographics (raw data)'!A443:C2003,3)</f>
        <v>Female</v>
      </c>
      <c r="I444" t="str">
        <f>_xlfn.XLOOKUP(A444,'Demographics (raw data)'!A:A,'Demographics (raw data)'!B:B)</f>
        <v>White</v>
      </c>
      <c r="J444" t="b">
        <f>_xlfn.XLOOKUP($A444,'Bonuses (raw data)'!$A:$A,'Bonuses (raw data)'!B:B)</f>
        <v>0</v>
      </c>
      <c r="K444" t="str">
        <f t="shared" si="30"/>
        <v>Not Eligible</v>
      </c>
      <c r="L444">
        <f>_xlfn.XLOOKUP($A444,'Bonuses (raw data)'!$A:$A,'Bonuses (raw data)'!C:C)</f>
        <v>0</v>
      </c>
      <c r="M444">
        <f t="shared" si="31"/>
        <v>49831.39</v>
      </c>
      <c r="N444" s="5">
        <f t="shared" si="32"/>
        <v>0</v>
      </c>
      <c r="O444">
        <f>G444/_xlfn.XLOOKUP(D444,'Market_Averages (raw data)'!A:A,'Market_Averages (raw data)'!B:B)</f>
        <v>0.88199398356347491</v>
      </c>
      <c r="P444" t="str">
        <f t="shared" si="33"/>
        <v>Below Market</v>
      </c>
      <c r="Q444" s="5">
        <f t="shared" si="34"/>
        <v>0.25700000000000001</v>
      </c>
    </row>
    <row r="445" spans="1:17" x14ac:dyDescent="0.2">
      <c r="A445">
        <v>1443</v>
      </c>
      <c r="B445" t="s">
        <v>453</v>
      </c>
      <c r="C445" t="s">
        <v>1572</v>
      </c>
      <c r="D445" t="s">
        <v>1584</v>
      </c>
      <c r="E445" t="s">
        <v>1604</v>
      </c>
      <c r="F445" t="str">
        <f>_xlfn.XLOOKUP(E445,'States (raw data)'!A:A,'States (raw data)'!B:B)</f>
        <v>California</v>
      </c>
      <c r="G445">
        <v>54777.2</v>
      </c>
      <c r="H445" t="str">
        <f>VLOOKUP(A445,'Demographics (raw data)'!A444:C2004,3)</f>
        <v>Female</v>
      </c>
      <c r="I445" t="str">
        <f>_xlfn.XLOOKUP(A445,'Demographics (raw data)'!A:A,'Demographics (raw data)'!B:B)</f>
        <v>Asian</v>
      </c>
      <c r="J445" t="b">
        <f>_xlfn.XLOOKUP($A445,'Bonuses (raw data)'!$A:$A,'Bonuses (raw data)'!B:B)</f>
        <v>0</v>
      </c>
      <c r="K445" t="str">
        <f t="shared" si="30"/>
        <v>Not Eligible</v>
      </c>
      <c r="L445">
        <f>_xlfn.XLOOKUP($A445,'Bonuses (raw data)'!$A:$A,'Bonuses (raw data)'!C:C)</f>
        <v>0</v>
      </c>
      <c r="M445">
        <f t="shared" si="31"/>
        <v>54777.2</v>
      </c>
      <c r="N445" s="5">
        <f t="shared" si="32"/>
        <v>0</v>
      </c>
      <c r="O445">
        <f>G445/_xlfn.XLOOKUP(D445,'Market_Averages (raw data)'!A:A,'Market_Averages (raw data)'!B:B)</f>
        <v>0.96953267481507488</v>
      </c>
      <c r="P445" t="str">
        <f t="shared" si="33"/>
        <v>Market Aligned</v>
      </c>
      <c r="Q445" s="5">
        <f t="shared" si="34"/>
        <v>0.438</v>
      </c>
    </row>
    <row r="446" spans="1:17" x14ac:dyDescent="0.2">
      <c r="A446">
        <v>1444</v>
      </c>
      <c r="B446" t="s">
        <v>454</v>
      </c>
      <c r="C446" t="s">
        <v>1572</v>
      </c>
      <c r="D446" t="s">
        <v>1584</v>
      </c>
      <c r="E446" t="s">
        <v>1604</v>
      </c>
      <c r="F446" t="str">
        <f>_xlfn.XLOOKUP(E446,'States (raw data)'!A:A,'States (raw data)'!B:B)</f>
        <v>California</v>
      </c>
      <c r="G446">
        <v>51738.83</v>
      </c>
      <c r="H446" t="str">
        <f>VLOOKUP(A446,'Demographics (raw data)'!A445:C2005,3)</f>
        <v>Female</v>
      </c>
      <c r="I446" t="str">
        <f>_xlfn.XLOOKUP(A446,'Demographics (raw data)'!A:A,'Demographics (raw data)'!B:B)</f>
        <v>White</v>
      </c>
      <c r="J446" t="b">
        <f>_xlfn.XLOOKUP($A446,'Bonuses (raw data)'!$A:$A,'Bonuses (raw data)'!B:B)</f>
        <v>1</v>
      </c>
      <c r="K446" t="str">
        <f t="shared" si="30"/>
        <v>Eligible</v>
      </c>
      <c r="L446">
        <f>_xlfn.XLOOKUP($A446,'Bonuses (raw data)'!$A:$A,'Bonuses (raw data)'!C:C)</f>
        <v>7464.24</v>
      </c>
      <c r="M446">
        <f t="shared" si="31"/>
        <v>59203.07</v>
      </c>
      <c r="N446" s="5">
        <f t="shared" si="32"/>
        <v>0.14426766125171364</v>
      </c>
      <c r="O446">
        <f>G446/_xlfn.XLOOKUP(D446,'Market_Averages (raw data)'!A:A,'Market_Averages (raw data)'!B:B)</f>
        <v>0.91575484401726348</v>
      </c>
      <c r="P446" t="str">
        <f t="shared" si="33"/>
        <v>Market Aligned</v>
      </c>
      <c r="Q446" s="5">
        <f t="shared" si="34"/>
        <v>0.30599999999999999</v>
      </c>
    </row>
    <row r="447" spans="1:17" x14ac:dyDescent="0.2">
      <c r="A447">
        <v>1445</v>
      </c>
      <c r="B447" t="s">
        <v>455</v>
      </c>
      <c r="C447" t="s">
        <v>1572</v>
      </c>
      <c r="D447" t="s">
        <v>1584</v>
      </c>
      <c r="E447" t="s">
        <v>1607</v>
      </c>
      <c r="F447" t="str">
        <f>_xlfn.XLOOKUP(E447,'States (raw data)'!A:A,'States (raw data)'!B:B)</f>
        <v>Colorado</v>
      </c>
      <c r="G447">
        <v>56674.18</v>
      </c>
      <c r="H447" t="str">
        <f>VLOOKUP(A447,'Demographics (raw data)'!A446:C2006,3)</f>
        <v>Male</v>
      </c>
      <c r="I447" t="str">
        <f>_xlfn.XLOOKUP(A447,'Demographics (raw data)'!A:A,'Demographics (raw data)'!B:B)</f>
        <v>Hispanic or Latino</v>
      </c>
      <c r="J447" t="b">
        <f>_xlfn.XLOOKUP($A447,'Bonuses (raw data)'!$A:$A,'Bonuses (raw data)'!B:B)</f>
        <v>1</v>
      </c>
      <c r="K447" t="str">
        <f t="shared" si="30"/>
        <v>Eligible</v>
      </c>
      <c r="L447">
        <f>_xlfn.XLOOKUP($A447,'Bonuses (raw data)'!$A:$A,'Bonuses (raw data)'!C:C)</f>
        <v>17262.580000000002</v>
      </c>
      <c r="M447">
        <f t="shared" si="31"/>
        <v>73936.760000000009</v>
      </c>
      <c r="N447" s="5">
        <f t="shared" si="32"/>
        <v>0.30459337920725105</v>
      </c>
      <c r="O447">
        <f>G447/_xlfn.XLOOKUP(D447,'Market_Averages (raw data)'!A:A,'Market_Averages (raw data)'!B:B)</f>
        <v>1.003108397806953</v>
      </c>
      <c r="P447" t="str">
        <f t="shared" si="33"/>
        <v>Market Aligned</v>
      </c>
      <c r="Q447" s="5">
        <f t="shared" si="34"/>
        <v>0.54</v>
      </c>
    </row>
    <row r="448" spans="1:17" x14ac:dyDescent="0.2">
      <c r="A448">
        <v>1446</v>
      </c>
      <c r="B448" t="s">
        <v>456</v>
      </c>
      <c r="C448" t="s">
        <v>1572</v>
      </c>
      <c r="D448" t="s">
        <v>1584</v>
      </c>
      <c r="E448" t="s">
        <v>1603</v>
      </c>
      <c r="F448" t="str">
        <f>_xlfn.XLOOKUP(E448,'States (raw data)'!A:A,'States (raw data)'!B:B)</f>
        <v>Illinois</v>
      </c>
      <c r="G448">
        <v>55916.5</v>
      </c>
      <c r="H448" t="str">
        <f>VLOOKUP(A448,'Demographics (raw data)'!A447:C2007,3)</f>
        <v>Male</v>
      </c>
      <c r="I448" t="str">
        <f>_xlfn.XLOOKUP(A448,'Demographics (raw data)'!A:A,'Demographics (raw data)'!B:B)</f>
        <v>Hispanic or Latino</v>
      </c>
      <c r="J448" t="b">
        <f>_xlfn.XLOOKUP($A448,'Bonuses (raw data)'!$A:$A,'Bonuses (raw data)'!B:B)</f>
        <v>1</v>
      </c>
      <c r="K448" t="str">
        <f t="shared" si="30"/>
        <v>Eligible</v>
      </c>
      <c r="L448">
        <f>_xlfn.XLOOKUP($A448,'Bonuses (raw data)'!$A:$A,'Bonuses (raw data)'!C:C)</f>
        <v>9258.8799999999992</v>
      </c>
      <c r="M448">
        <f t="shared" si="31"/>
        <v>65175.38</v>
      </c>
      <c r="N448" s="5">
        <f t="shared" si="32"/>
        <v>0.16558404048894332</v>
      </c>
      <c r="O448">
        <f>G448/_xlfn.XLOOKUP(D448,'Market_Averages (raw data)'!A:A,'Market_Averages (raw data)'!B:B)</f>
        <v>0.98969779052775864</v>
      </c>
      <c r="P448" t="str">
        <f t="shared" si="33"/>
        <v>Market Aligned</v>
      </c>
      <c r="Q448" s="5">
        <f t="shared" si="34"/>
        <v>0.501</v>
      </c>
    </row>
    <row r="449" spans="1:17" x14ac:dyDescent="0.2">
      <c r="A449">
        <v>1447</v>
      </c>
      <c r="B449" t="s">
        <v>457</v>
      </c>
      <c r="C449" t="s">
        <v>1572</v>
      </c>
      <c r="D449" t="s">
        <v>1584</v>
      </c>
      <c r="E449" t="s">
        <v>1603</v>
      </c>
      <c r="F449" t="str">
        <f>_xlfn.XLOOKUP(E449,'States (raw data)'!A:A,'States (raw data)'!B:B)</f>
        <v>Illinois</v>
      </c>
      <c r="G449">
        <v>52650.3</v>
      </c>
      <c r="H449" t="str">
        <f>VLOOKUP(A449,'Demographics (raw data)'!A448:C2008,3)</f>
        <v>Female</v>
      </c>
      <c r="I449" t="str">
        <f>_xlfn.XLOOKUP(A449,'Demographics (raw data)'!A:A,'Demographics (raw data)'!B:B)</f>
        <v>White</v>
      </c>
      <c r="J449" t="b">
        <f>_xlfn.XLOOKUP($A449,'Bonuses (raw data)'!$A:$A,'Bonuses (raw data)'!B:B)</f>
        <v>0</v>
      </c>
      <c r="K449" t="str">
        <f t="shared" si="30"/>
        <v>Not Eligible</v>
      </c>
      <c r="L449">
        <f>_xlfn.XLOOKUP($A449,'Bonuses (raw data)'!$A:$A,'Bonuses (raw data)'!C:C)</f>
        <v>0</v>
      </c>
      <c r="M449">
        <f t="shared" si="31"/>
        <v>52650.3</v>
      </c>
      <c r="N449" s="5">
        <f t="shared" si="32"/>
        <v>0</v>
      </c>
      <c r="O449">
        <f>G449/_xlfn.XLOOKUP(D449,'Market_Averages (raw data)'!A:A,'Market_Averages (raw data)'!B:B)</f>
        <v>0.93188746757439489</v>
      </c>
      <c r="P449" t="str">
        <f t="shared" si="33"/>
        <v>Market Aligned</v>
      </c>
      <c r="Q449" s="5">
        <f t="shared" si="34"/>
        <v>0.33900000000000002</v>
      </c>
    </row>
    <row r="450" spans="1:17" x14ac:dyDescent="0.2">
      <c r="A450">
        <v>1448</v>
      </c>
      <c r="B450" t="s">
        <v>458</v>
      </c>
      <c r="C450" t="s">
        <v>1572</v>
      </c>
      <c r="D450" t="s">
        <v>1584</v>
      </c>
      <c r="E450" t="s">
        <v>1603</v>
      </c>
      <c r="F450" t="str">
        <f>_xlfn.XLOOKUP(E450,'States (raw data)'!A:A,'States (raw data)'!B:B)</f>
        <v>Illinois</v>
      </c>
      <c r="G450">
        <v>53715.33</v>
      </c>
      <c r="H450" t="str">
        <f>VLOOKUP(A450,'Demographics (raw data)'!A449:C2009,3)</f>
        <v>Male</v>
      </c>
      <c r="I450" t="str">
        <f>_xlfn.XLOOKUP(A450,'Demographics (raw data)'!A:A,'Demographics (raw data)'!B:B)</f>
        <v>White</v>
      </c>
      <c r="J450" t="b">
        <f>_xlfn.XLOOKUP($A450,'Bonuses (raw data)'!$A:$A,'Bonuses (raw data)'!B:B)</f>
        <v>1</v>
      </c>
      <c r="K450" t="str">
        <f t="shared" si="30"/>
        <v>Eligible</v>
      </c>
      <c r="L450">
        <f>_xlfn.XLOOKUP($A450,'Bonuses (raw data)'!$A:$A,'Bonuses (raw data)'!C:C)</f>
        <v>4663.95</v>
      </c>
      <c r="M450">
        <f t="shared" si="31"/>
        <v>58379.28</v>
      </c>
      <c r="N450" s="5">
        <f t="shared" si="32"/>
        <v>8.6827168333509258E-2</v>
      </c>
      <c r="O450">
        <f>G450/_xlfn.XLOOKUP(D450,'Market_Averages (raw data)'!A:A,'Market_Averages (raw data)'!B:B)</f>
        <v>0.95073803650924915</v>
      </c>
      <c r="P450" t="str">
        <f t="shared" si="33"/>
        <v>Market Aligned</v>
      </c>
      <c r="Q450" s="5">
        <f t="shared" si="34"/>
        <v>0.38500000000000001</v>
      </c>
    </row>
    <row r="451" spans="1:17" x14ac:dyDescent="0.2">
      <c r="A451">
        <v>1449</v>
      </c>
      <c r="B451" t="s">
        <v>459</v>
      </c>
      <c r="C451" t="s">
        <v>1572</v>
      </c>
      <c r="D451" t="s">
        <v>1584</v>
      </c>
      <c r="E451" t="s">
        <v>1603</v>
      </c>
      <c r="F451" t="str">
        <f>_xlfn.XLOOKUP(E451,'States (raw data)'!A:A,'States (raw data)'!B:B)</f>
        <v>Illinois</v>
      </c>
      <c r="G451">
        <v>52351.97</v>
      </c>
      <c r="H451" t="str">
        <f>VLOOKUP(A451,'Demographics (raw data)'!A450:C2010,3)</f>
        <v>Male</v>
      </c>
      <c r="I451" t="str">
        <f>_xlfn.XLOOKUP(A451,'Demographics (raw data)'!A:A,'Demographics (raw data)'!B:B)</f>
        <v>Other</v>
      </c>
      <c r="J451" t="b">
        <f>_xlfn.XLOOKUP($A451,'Bonuses (raw data)'!$A:$A,'Bonuses (raw data)'!B:B)</f>
        <v>0</v>
      </c>
      <c r="K451" t="str">
        <f t="shared" ref="K451:K514" si="35">IF(J451=TRUE,"Eligible", "Not Eligible")</f>
        <v>Not Eligible</v>
      </c>
      <c r="L451">
        <f>_xlfn.XLOOKUP($A451,'Bonuses (raw data)'!$A:$A,'Bonuses (raw data)'!C:C)</f>
        <v>0</v>
      </c>
      <c r="M451">
        <f t="shared" ref="M451:M514" si="36">G451+L451</f>
        <v>52351.97</v>
      </c>
      <c r="N451" s="5">
        <f t="shared" ref="N451:N514" si="37">IF(G451=0, 0, L451/G451)</f>
        <v>0</v>
      </c>
      <c r="O451">
        <f>G451/_xlfn.XLOOKUP(D451,'Market_Averages (raw data)'!A:A,'Market_Averages (raw data)'!B:B)</f>
        <v>0.92660715600539201</v>
      </c>
      <c r="P451" t="str">
        <f t="shared" ref="P451:P514" si="38">IF(O451&lt;0.9,"Below Market",IF(O451&gt;1.1,"Above Market","Market Aligned"))</f>
        <v>Market Aligned</v>
      </c>
      <c r="Q451" s="5">
        <f t="shared" ref="Q451:Q514" si="39">_xlfn.PERCENTRANK.INC(G:G,G451)</f>
        <v>0.33</v>
      </c>
    </row>
    <row r="452" spans="1:17" x14ac:dyDescent="0.2">
      <c r="A452">
        <v>1450</v>
      </c>
      <c r="B452" t="s">
        <v>460</v>
      </c>
      <c r="C452" t="s">
        <v>1572</v>
      </c>
      <c r="D452" t="s">
        <v>1584</v>
      </c>
      <c r="E452" t="s">
        <v>1597</v>
      </c>
      <c r="F452" t="str">
        <f>_xlfn.XLOOKUP(E452,'States (raw data)'!A:A,'States (raw data)'!B:B)</f>
        <v>New York</v>
      </c>
      <c r="G452">
        <v>54843.3</v>
      </c>
      <c r="H452" t="str">
        <f>VLOOKUP(A452,'Demographics (raw data)'!A451:C2011,3)</f>
        <v>Male</v>
      </c>
      <c r="I452" t="str">
        <f>_xlfn.XLOOKUP(A452,'Demographics (raw data)'!A:A,'Demographics (raw data)'!B:B)</f>
        <v>White</v>
      </c>
      <c r="J452" t="b">
        <f>_xlfn.XLOOKUP($A452,'Bonuses (raw data)'!$A:$A,'Bonuses (raw data)'!B:B)</f>
        <v>0</v>
      </c>
      <c r="K452" t="str">
        <f t="shared" si="35"/>
        <v>Not Eligible</v>
      </c>
      <c r="L452">
        <f>_xlfn.XLOOKUP($A452,'Bonuses (raw data)'!$A:$A,'Bonuses (raw data)'!C:C)</f>
        <v>0</v>
      </c>
      <c r="M452">
        <f t="shared" si="36"/>
        <v>54843.3</v>
      </c>
      <c r="N452" s="5">
        <f t="shared" si="37"/>
        <v>0</v>
      </c>
      <c r="O452">
        <f>G452/_xlfn.XLOOKUP(D452,'Market_Averages (raw data)'!A:A,'Market_Averages (raw data)'!B:B)</f>
        <v>0.97070261613747333</v>
      </c>
      <c r="P452" t="str">
        <f t="shared" si="38"/>
        <v>Market Aligned</v>
      </c>
      <c r="Q452" s="5">
        <f t="shared" si="39"/>
        <v>0.44</v>
      </c>
    </row>
    <row r="453" spans="1:17" x14ac:dyDescent="0.2">
      <c r="A453">
        <v>1451</v>
      </c>
      <c r="B453" t="s">
        <v>461</v>
      </c>
      <c r="C453" t="s">
        <v>1572</v>
      </c>
      <c r="D453" t="s">
        <v>1584</v>
      </c>
      <c r="E453" t="s">
        <v>1603</v>
      </c>
      <c r="F453" t="str">
        <f>_xlfn.XLOOKUP(E453,'States (raw data)'!A:A,'States (raw data)'!B:B)</f>
        <v>Illinois</v>
      </c>
      <c r="G453">
        <v>57387.86</v>
      </c>
      <c r="H453" t="str">
        <f>VLOOKUP(A453,'Demographics (raw data)'!A452:C2012,3)</f>
        <v>Female</v>
      </c>
      <c r="I453" t="str">
        <f>_xlfn.XLOOKUP(A453,'Demographics (raw data)'!A:A,'Demographics (raw data)'!B:B)</f>
        <v>Hispanic or Latino</v>
      </c>
      <c r="J453" t="b">
        <f>_xlfn.XLOOKUP($A453,'Bonuses (raw data)'!$A:$A,'Bonuses (raw data)'!B:B)</f>
        <v>0</v>
      </c>
      <c r="K453" t="str">
        <f t="shared" si="35"/>
        <v>Not Eligible</v>
      </c>
      <c r="L453">
        <f>_xlfn.XLOOKUP($A453,'Bonuses (raw data)'!$A:$A,'Bonuses (raw data)'!C:C)</f>
        <v>0</v>
      </c>
      <c r="M453">
        <f t="shared" si="36"/>
        <v>57387.86</v>
      </c>
      <c r="N453" s="5">
        <f t="shared" si="37"/>
        <v>0</v>
      </c>
      <c r="O453">
        <f>G453/_xlfn.XLOOKUP(D453,'Market_Averages (raw data)'!A:A,'Market_Averages (raw data)'!B:B)</f>
        <v>1.015740224175625</v>
      </c>
      <c r="P453" t="str">
        <f t="shared" si="38"/>
        <v>Market Aligned</v>
      </c>
      <c r="Q453" s="5">
        <f t="shared" si="39"/>
        <v>0.57299999999999995</v>
      </c>
    </row>
    <row r="454" spans="1:17" x14ac:dyDescent="0.2">
      <c r="A454">
        <v>1452</v>
      </c>
      <c r="B454" t="s">
        <v>462</v>
      </c>
      <c r="C454" t="s">
        <v>1572</v>
      </c>
      <c r="D454" t="s">
        <v>1584</v>
      </c>
      <c r="E454" t="s">
        <v>1611</v>
      </c>
      <c r="F454" t="str">
        <f>_xlfn.XLOOKUP(E454,'States (raw data)'!A:A,'States (raw data)'!B:B)</f>
        <v>California</v>
      </c>
      <c r="G454">
        <v>52535.68</v>
      </c>
      <c r="H454" t="str">
        <f>VLOOKUP(A454,'Demographics (raw data)'!A453:C2013,3)</f>
        <v>Female</v>
      </c>
      <c r="I454" t="str">
        <f>_xlfn.XLOOKUP(A454,'Demographics (raw data)'!A:A,'Demographics (raw data)'!B:B)</f>
        <v>White</v>
      </c>
      <c r="J454" t="b">
        <f>_xlfn.XLOOKUP($A454,'Bonuses (raw data)'!$A:$A,'Bonuses (raw data)'!B:B)</f>
        <v>0</v>
      </c>
      <c r="K454" t="str">
        <f t="shared" si="35"/>
        <v>Not Eligible</v>
      </c>
      <c r="L454">
        <f>_xlfn.XLOOKUP($A454,'Bonuses (raw data)'!$A:$A,'Bonuses (raw data)'!C:C)</f>
        <v>0</v>
      </c>
      <c r="M454">
        <f t="shared" si="36"/>
        <v>52535.68</v>
      </c>
      <c r="N454" s="5">
        <f t="shared" si="37"/>
        <v>0</v>
      </c>
      <c r="O454">
        <f>G454/_xlfn.XLOOKUP(D454,'Market_Averages (raw data)'!A:A,'Market_Averages (raw data)'!B:B)</f>
        <v>0.92985874330248419</v>
      </c>
      <c r="P454" t="str">
        <f t="shared" si="38"/>
        <v>Market Aligned</v>
      </c>
      <c r="Q454" s="5">
        <f t="shared" si="39"/>
        <v>0.33500000000000002</v>
      </c>
    </row>
    <row r="455" spans="1:17" x14ac:dyDescent="0.2">
      <c r="A455">
        <v>1453</v>
      </c>
      <c r="B455" t="s">
        <v>463</v>
      </c>
      <c r="C455" t="s">
        <v>1572</v>
      </c>
      <c r="D455" t="s">
        <v>1584</v>
      </c>
      <c r="E455" t="s">
        <v>1603</v>
      </c>
      <c r="F455" t="str">
        <f>_xlfn.XLOOKUP(E455,'States (raw data)'!A:A,'States (raw data)'!B:B)</f>
        <v>Illinois</v>
      </c>
      <c r="G455">
        <v>56260.12</v>
      </c>
      <c r="H455" t="str">
        <f>VLOOKUP(A455,'Demographics (raw data)'!A454:C2014,3)</f>
        <v>Male</v>
      </c>
      <c r="I455" t="str">
        <f>_xlfn.XLOOKUP(A455,'Demographics (raw data)'!A:A,'Demographics (raw data)'!B:B)</f>
        <v>White</v>
      </c>
      <c r="J455" t="b">
        <f>_xlfn.XLOOKUP($A455,'Bonuses (raw data)'!$A:$A,'Bonuses (raw data)'!B:B)</f>
        <v>0</v>
      </c>
      <c r="K455" t="str">
        <f t="shared" si="35"/>
        <v>Not Eligible</v>
      </c>
      <c r="L455">
        <f>_xlfn.XLOOKUP($A455,'Bonuses (raw data)'!$A:$A,'Bonuses (raw data)'!C:C)</f>
        <v>0</v>
      </c>
      <c r="M455">
        <f t="shared" si="36"/>
        <v>56260.12</v>
      </c>
      <c r="N455" s="5">
        <f t="shared" si="37"/>
        <v>0</v>
      </c>
      <c r="O455">
        <f>G455/_xlfn.XLOOKUP(D455,'Market_Averages (raw data)'!A:A,'Market_Averages (raw data)'!B:B)</f>
        <v>0.99577971544761501</v>
      </c>
      <c r="P455" t="str">
        <f t="shared" si="38"/>
        <v>Market Aligned</v>
      </c>
      <c r="Q455" s="5">
        <f t="shared" si="39"/>
        <v>0.51500000000000001</v>
      </c>
    </row>
    <row r="456" spans="1:17" x14ac:dyDescent="0.2">
      <c r="A456">
        <v>1454</v>
      </c>
      <c r="B456" t="s">
        <v>464</v>
      </c>
      <c r="C456" t="s">
        <v>1572</v>
      </c>
      <c r="D456" t="s">
        <v>1584</v>
      </c>
      <c r="E456" t="s">
        <v>1604</v>
      </c>
      <c r="F456" t="str">
        <f>_xlfn.XLOOKUP(E456,'States (raw data)'!A:A,'States (raw data)'!B:B)</f>
        <v>California</v>
      </c>
      <c r="G456">
        <v>53674.36</v>
      </c>
      <c r="H456" t="str">
        <f>VLOOKUP(A456,'Demographics (raw data)'!A455:C2015,3)</f>
        <v>Female</v>
      </c>
      <c r="I456" t="str">
        <f>_xlfn.XLOOKUP(A456,'Demographics (raw data)'!A:A,'Demographics (raw data)'!B:B)</f>
        <v>White</v>
      </c>
      <c r="J456" t="b">
        <f>_xlfn.XLOOKUP($A456,'Bonuses (raw data)'!$A:$A,'Bonuses (raw data)'!B:B)</f>
        <v>1</v>
      </c>
      <c r="K456" t="str">
        <f t="shared" si="35"/>
        <v>Eligible</v>
      </c>
      <c r="L456">
        <f>_xlfn.XLOOKUP($A456,'Bonuses (raw data)'!$A:$A,'Bonuses (raw data)'!C:C)</f>
        <v>4631.01</v>
      </c>
      <c r="M456">
        <f t="shared" si="36"/>
        <v>58305.37</v>
      </c>
      <c r="N456" s="5">
        <f t="shared" si="37"/>
        <v>8.627974325171274E-2</v>
      </c>
      <c r="O456">
        <f>G456/_xlfn.XLOOKUP(D456,'Market_Averages (raw data)'!A:A,'Market_Averages (raw data)'!B:B)</f>
        <v>0.95001288528415595</v>
      </c>
      <c r="P456" t="str">
        <f t="shared" si="38"/>
        <v>Market Aligned</v>
      </c>
      <c r="Q456" s="5">
        <f t="shared" si="39"/>
        <v>0.38400000000000001</v>
      </c>
    </row>
    <row r="457" spans="1:17" x14ac:dyDescent="0.2">
      <c r="A457">
        <v>1455</v>
      </c>
      <c r="B457" t="s">
        <v>465</v>
      </c>
      <c r="C457" t="s">
        <v>1572</v>
      </c>
      <c r="D457" t="s">
        <v>1584</v>
      </c>
      <c r="E457" t="s">
        <v>1603</v>
      </c>
      <c r="F457" t="str">
        <f>_xlfn.XLOOKUP(E457,'States (raw data)'!A:A,'States (raw data)'!B:B)</f>
        <v>Illinois</v>
      </c>
      <c r="G457">
        <v>53017.82</v>
      </c>
      <c r="H457" t="str">
        <f>VLOOKUP(A457,'Demographics (raw data)'!A456:C2016,3)</f>
        <v>Female</v>
      </c>
      <c r="I457" t="str">
        <f>_xlfn.XLOOKUP(A457,'Demographics (raw data)'!A:A,'Demographics (raw data)'!B:B)</f>
        <v>White</v>
      </c>
      <c r="J457" t="b">
        <f>_xlfn.XLOOKUP($A457,'Bonuses (raw data)'!$A:$A,'Bonuses (raw data)'!B:B)</f>
        <v>0</v>
      </c>
      <c r="K457" t="str">
        <f t="shared" si="35"/>
        <v>Not Eligible</v>
      </c>
      <c r="L457">
        <f>_xlfn.XLOOKUP($A457,'Bonuses (raw data)'!$A:$A,'Bonuses (raw data)'!C:C)</f>
        <v>0</v>
      </c>
      <c r="M457">
        <f t="shared" si="36"/>
        <v>53017.82</v>
      </c>
      <c r="N457" s="5">
        <f t="shared" si="37"/>
        <v>0</v>
      </c>
      <c r="O457">
        <f>G457/_xlfn.XLOOKUP(D457,'Market_Averages (raw data)'!A:A,'Market_Averages (raw data)'!B:B)</f>
        <v>0.93839241212519398</v>
      </c>
      <c r="P457" t="str">
        <f t="shared" si="38"/>
        <v>Market Aligned</v>
      </c>
      <c r="Q457" s="5">
        <f t="shared" si="39"/>
        <v>0.35199999999999998</v>
      </c>
    </row>
    <row r="458" spans="1:17" x14ac:dyDescent="0.2">
      <c r="A458">
        <v>1456</v>
      </c>
      <c r="B458" t="s">
        <v>466</v>
      </c>
      <c r="C458" t="s">
        <v>1572</v>
      </c>
      <c r="D458" t="s">
        <v>1584</v>
      </c>
      <c r="E458" t="s">
        <v>1597</v>
      </c>
      <c r="F458" t="str">
        <f>_xlfn.XLOOKUP(E458,'States (raw data)'!A:A,'States (raw data)'!B:B)</f>
        <v>New York</v>
      </c>
      <c r="G458">
        <v>54732.42</v>
      </c>
      <c r="H458" t="str">
        <f>VLOOKUP(A458,'Demographics (raw data)'!A457:C2017,3)</f>
        <v>Female</v>
      </c>
      <c r="I458" t="str">
        <f>_xlfn.XLOOKUP(A458,'Demographics (raw data)'!A:A,'Demographics (raw data)'!B:B)</f>
        <v>Asian</v>
      </c>
      <c r="J458" t="b">
        <f>_xlfn.XLOOKUP($A458,'Bonuses (raw data)'!$A:$A,'Bonuses (raw data)'!B:B)</f>
        <v>0</v>
      </c>
      <c r="K458" t="str">
        <f t="shared" si="35"/>
        <v>Not Eligible</v>
      </c>
      <c r="L458">
        <f>_xlfn.XLOOKUP($A458,'Bonuses (raw data)'!$A:$A,'Bonuses (raw data)'!C:C)</f>
        <v>0</v>
      </c>
      <c r="M458">
        <f t="shared" si="36"/>
        <v>54732.42</v>
      </c>
      <c r="N458" s="5">
        <f t="shared" si="37"/>
        <v>0</v>
      </c>
      <c r="O458">
        <f>G458/_xlfn.XLOOKUP(D458,'Market_Averages (raw data)'!A:A,'Market_Averages (raw data)'!B:B)</f>
        <v>0.96874008824295699</v>
      </c>
      <c r="P458" t="str">
        <f t="shared" si="38"/>
        <v>Market Aligned</v>
      </c>
      <c r="Q458" s="5">
        <f t="shared" si="39"/>
        <v>0.437</v>
      </c>
    </row>
    <row r="459" spans="1:17" x14ac:dyDescent="0.2">
      <c r="A459">
        <v>1457</v>
      </c>
      <c r="B459" t="s">
        <v>467</v>
      </c>
      <c r="C459" t="s">
        <v>1572</v>
      </c>
      <c r="D459" t="s">
        <v>1584</v>
      </c>
      <c r="E459" t="s">
        <v>1606</v>
      </c>
      <c r="F459" t="str">
        <f>_xlfn.XLOOKUP(E459,'States (raw data)'!A:A,'States (raw data)'!B:B)</f>
        <v>Washington</v>
      </c>
      <c r="G459">
        <v>52411.89</v>
      </c>
      <c r="H459" t="str">
        <f>VLOOKUP(A459,'Demographics (raw data)'!A458:C2018,3)</f>
        <v>Female</v>
      </c>
      <c r="I459" t="str">
        <f>_xlfn.XLOOKUP(A459,'Demographics (raw data)'!A:A,'Demographics (raw data)'!B:B)</f>
        <v>White</v>
      </c>
      <c r="J459" t="b">
        <f>_xlfn.XLOOKUP($A459,'Bonuses (raw data)'!$A:$A,'Bonuses (raw data)'!B:B)</f>
        <v>1</v>
      </c>
      <c r="K459" t="str">
        <f t="shared" si="35"/>
        <v>Eligible</v>
      </c>
      <c r="L459">
        <f>_xlfn.XLOOKUP($A459,'Bonuses (raw data)'!$A:$A,'Bonuses (raw data)'!C:C)</f>
        <v>15606.52</v>
      </c>
      <c r="M459">
        <f t="shared" si="36"/>
        <v>68018.41</v>
      </c>
      <c r="N459" s="5">
        <f t="shared" si="37"/>
        <v>0.29776678536110796</v>
      </c>
      <c r="O459">
        <f>G459/_xlfn.XLOOKUP(D459,'Market_Averages (raw data)'!A:A,'Market_Averages (raw data)'!B:B)</f>
        <v>0.92766771400899428</v>
      </c>
      <c r="P459" t="str">
        <f t="shared" si="38"/>
        <v>Market Aligned</v>
      </c>
      <c r="Q459" s="5">
        <f t="shared" si="39"/>
        <v>0.33200000000000002</v>
      </c>
    </row>
    <row r="460" spans="1:17" x14ac:dyDescent="0.2">
      <c r="A460">
        <v>1458</v>
      </c>
      <c r="B460" t="s">
        <v>468</v>
      </c>
      <c r="C460" t="s">
        <v>1572</v>
      </c>
      <c r="D460" t="s">
        <v>1584</v>
      </c>
      <c r="E460" t="s">
        <v>1603</v>
      </c>
      <c r="F460" t="str">
        <f>_xlfn.XLOOKUP(E460,'States (raw data)'!A:A,'States (raw data)'!B:B)</f>
        <v>Illinois</v>
      </c>
      <c r="G460">
        <v>53615.88</v>
      </c>
      <c r="H460" t="str">
        <f>VLOOKUP(A460,'Demographics (raw data)'!A459:C2019,3)</f>
        <v>Female</v>
      </c>
      <c r="I460" t="str">
        <f>_xlfn.XLOOKUP(A460,'Demographics (raw data)'!A:A,'Demographics (raw data)'!B:B)</f>
        <v>White</v>
      </c>
      <c r="J460" t="b">
        <f>_xlfn.XLOOKUP($A460,'Bonuses (raw data)'!$A:$A,'Bonuses (raw data)'!B:B)</f>
        <v>0</v>
      </c>
      <c r="K460" t="str">
        <f t="shared" si="35"/>
        <v>Not Eligible</v>
      </c>
      <c r="L460">
        <f>_xlfn.XLOOKUP($A460,'Bonuses (raw data)'!$A:$A,'Bonuses (raw data)'!C:C)</f>
        <v>0</v>
      </c>
      <c r="M460">
        <f t="shared" si="36"/>
        <v>53615.88</v>
      </c>
      <c r="N460" s="5">
        <f t="shared" si="37"/>
        <v>0</v>
      </c>
      <c r="O460">
        <f>G460/_xlfn.XLOOKUP(D460,'Market_Averages (raw data)'!A:A,'Market_Averages (raw data)'!B:B)</f>
        <v>0.94897781465580711</v>
      </c>
      <c r="P460" t="str">
        <f t="shared" si="38"/>
        <v>Market Aligned</v>
      </c>
      <c r="Q460" s="5">
        <f t="shared" si="39"/>
        <v>0.38100000000000001</v>
      </c>
    </row>
    <row r="461" spans="1:17" x14ac:dyDescent="0.2">
      <c r="A461">
        <v>1459</v>
      </c>
      <c r="B461" t="s">
        <v>469</v>
      </c>
      <c r="C461" t="s">
        <v>1572</v>
      </c>
      <c r="D461" t="s">
        <v>1584</v>
      </c>
      <c r="E461" t="s">
        <v>1603</v>
      </c>
      <c r="F461" t="str">
        <f>_xlfn.XLOOKUP(E461,'States (raw data)'!A:A,'States (raw data)'!B:B)</f>
        <v>Illinois</v>
      </c>
      <c r="G461">
        <v>52005.31</v>
      </c>
      <c r="H461" t="str">
        <f>VLOOKUP(A461,'Demographics (raw data)'!A460:C2020,3)</f>
        <v>Male</v>
      </c>
      <c r="I461" t="str">
        <f>_xlfn.XLOOKUP(A461,'Demographics (raw data)'!A:A,'Demographics (raw data)'!B:B)</f>
        <v>White</v>
      </c>
      <c r="J461" t="b">
        <f>_xlfn.XLOOKUP($A461,'Bonuses (raw data)'!$A:$A,'Bonuses (raw data)'!B:B)</f>
        <v>0</v>
      </c>
      <c r="K461" t="str">
        <f t="shared" si="35"/>
        <v>Not Eligible</v>
      </c>
      <c r="L461">
        <f>_xlfn.XLOOKUP($A461,'Bonuses (raw data)'!$A:$A,'Bonuses (raw data)'!C:C)</f>
        <v>0</v>
      </c>
      <c r="M461">
        <f t="shared" si="36"/>
        <v>52005.31</v>
      </c>
      <c r="N461" s="5">
        <f t="shared" si="37"/>
        <v>0</v>
      </c>
      <c r="O461">
        <f>G461/_xlfn.XLOOKUP(D461,'Market_Averages (raw data)'!A:A,'Market_Averages (raw data)'!B:B)</f>
        <v>0.92047142440444496</v>
      </c>
      <c r="P461" t="str">
        <f t="shared" si="38"/>
        <v>Market Aligned</v>
      </c>
      <c r="Q461" s="5">
        <f t="shared" si="39"/>
        <v>0.318</v>
      </c>
    </row>
    <row r="462" spans="1:17" x14ac:dyDescent="0.2">
      <c r="A462">
        <v>1460</v>
      </c>
      <c r="B462" t="s">
        <v>470</v>
      </c>
      <c r="C462" t="s">
        <v>1572</v>
      </c>
      <c r="D462" t="s">
        <v>1584</v>
      </c>
      <c r="E462" t="s">
        <v>1609</v>
      </c>
      <c r="F462" t="str">
        <f>_xlfn.XLOOKUP(E462,'States (raw data)'!A:A,'States (raw data)'!B:B)</f>
        <v>California</v>
      </c>
      <c r="G462">
        <v>59911.81</v>
      </c>
      <c r="H462" t="str">
        <f>VLOOKUP(A462,'Demographics (raw data)'!A461:C2021,3)</f>
        <v>Female</v>
      </c>
      <c r="I462" t="str">
        <f>_xlfn.XLOOKUP(A462,'Demographics (raw data)'!A:A,'Demographics (raw data)'!B:B)</f>
        <v>White</v>
      </c>
      <c r="J462" t="b">
        <f>_xlfn.XLOOKUP($A462,'Bonuses (raw data)'!$A:$A,'Bonuses (raw data)'!B:B)</f>
        <v>0</v>
      </c>
      <c r="K462" t="str">
        <f t="shared" si="35"/>
        <v>Not Eligible</v>
      </c>
      <c r="L462">
        <f>_xlfn.XLOOKUP($A462,'Bonuses (raw data)'!$A:$A,'Bonuses (raw data)'!C:C)</f>
        <v>0</v>
      </c>
      <c r="M462">
        <f t="shared" si="36"/>
        <v>59911.81</v>
      </c>
      <c r="N462" s="5">
        <f t="shared" si="37"/>
        <v>0</v>
      </c>
      <c r="O462">
        <f>G462/_xlfn.XLOOKUP(D462,'Market_Averages (raw data)'!A:A,'Market_Averages (raw data)'!B:B)</f>
        <v>1.0604130441554616</v>
      </c>
      <c r="P462" t="str">
        <f t="shared" si="38"/>
        <v>Market Aligned</v>
      </c>
      <c r="Q462" s="5">
        <f t="shared" si="39"/>
        <v>0.65100000000000002</v>
      </c>
    </row>
    <row r="463" spans="1:17" x14ac:dyDescent="0.2">
      <c r="A463">
        <v>1461</v>
      </c>
      <c r="B463" t="s">
        <v>471</v>
      </c>
      <c r="C463" t="s">
        <v>1572</v>
      </c>
      <c r="D463" t="s">
        <v>1584</v>
      </c>
      <c r="E463" t="s">
        <v>1609</v>
      </c>
      <c r="F463" t="str">
        <f>_xlfn.XLOOKUP(E463,'States (raw data)'!A:A,'States (raw data)'!B:B)</f>
        <v>California</v>
      </c>
      <c r="G463">
        <v>55088.160000000003</v>
      </c>
      <c r="H463" t="str">
        <f>VLOOKUP(A463,'Demographics (raw data)'!A462:C2022,3)</f>
        <v>Male</v>
      </c>
      <c r="I463" t="str">
        <f>_xlfn.XLOOKUP(A463,'Demographics (raw data)'!A:A,'Demographics (raw data)'!B:B)</f>
        <v>Hispanic or Latino</v>
      </c>
      <c r="J463" t="b">
        <f>_xlfn.XLOOKUP($A463,'Bonuses (raw data)'!$A:$A,'Bonuses (raw data)'!B:B)</f>
        <v>1</v>
      </c>
      <c r="K463" t="str">
        <f t="shared" si="35"/>
        <v>Eligible</v>
      </c>
      <c r="L463">
        <f>_xlfn.XLOOKUP($A463,'Bonuses (raw data)'!$A:$A,'Bonuses (raw data)'!C:C)</f>
        <v>6046.16</v>
      </c>
      <c r="M463">
        <f t="shared" si="36"/>
        <v>61134.320000000007</v>
      </c>
      <c r="N463" s="5">
        <f t="shared" si="37"/>
        <v>0.10975425572391598</v>
      </c>
      <c r="O463">
        <f>G463/_xlfn.XLOOKUP(D463,'Market_Averages (raw data)'!A:A,'Market_Averages (raw data)'!B:B)</f>
        <v>0.9750365319045301</v>
      </c>
      <c r="P463" t="str">
        <f t="shared" si="38"/>
        <v>Market Aligned</v>
      </c>
      <c r="Q463" s="5">
        <f t="shared" si="39"/>
        <v>0.45600000000000002</v>
      </c>
    </row>
    <row r="464" spans="1:17" x14ac:dyDescent="0.2">
      <c r="A464">
        <v>1462</v>
      </c>
      <c r="B464" t="s">
        <v>472</v>
      </c>
      <c r="C464" t="s">
        <v>1572</v>
      </c>
      <c r="D464" t="s">
        <v>1584</v>
      </c>
      <c r="E464" t="s">
        <v>1603</v>
      </c>
      <c r="F464" t="str">
        <f>_xlfn.XLOOKUP(E464,'States (raw data)'!A:A,'States (raw data)'!B:B)</f>
        <v>Illinois</v>
      </c>
      <c r="G464">
        <v>53250.69</v>
      </c>
      <c r="H464" t="str">
        <f>VLOOKUP(A464,'Demographics (raw data)'!A463:C2023,3)</f>
        <v>Female</v>
      </c>
      <c r="I464" t="str">
        <f>_xlfn.XLOOKUP(A464,'Demographics (raw data)'!A:A,'Demographics (raw data)'!B:B)</f>
        <v>Other</v>
      </c>
      <c r="J464" t="b">
        <f>_xlfn.XLOOKUP($A464,'Bonuses (raw data)'!$A:$A,'Bonuses (raw data)'!B:B)</f>
        <v>0</v>
      </c>
      <c r="K464" t="str">
        <f t="shared" si="35"/>
        <v>Not Eligible</v>
      </c>
      <c r="L464">
        <f>_xlfn.XLOOKUP($A464,'Bonuses (raw data)'!$A:$A,'Bonuses (raw data)'!C:C)</f>
        <v>0</v>
      </c>
      <c r="M464">
        <f t="shared" si="36"/>
        <v>53250.69</v>
      </c>
      <c r="N464" s="5">
        <f t="shared" si="37"/>
        <v>0</v>
      </c>
      <c r="O464">
        <f>G464/_xlfn.XLOOKUP(D464,'Market_Averages (raw data)'!A:A,'Market_Averages (raw data)'!B:B)</f>
        <v>0.94251411009413344</v>
      </c>
      <c r="P464" t="str">
        <f t="shared" si="38"/>
        <v>Market Aligned</v>
      </c>
      <c r="Q464" s="5">
        <f t="shared" si="39"/>
        <v>0.36299999999999999</v>
      </c>
    </row>
    <row r="465" spans="1:17" x14ac:dyDescent="0.2">
      <c r="A465">
        <v>1463</v>
      </c>
      <c r="B465" t="s">
        <v>473</v>
      </c>
      <c r="C465" t="s">
        <v>1572</v>
      </c>
      <c r="D465" t="s">
        <v>1584</v>
      </c>
      <c r="E465" t="s">
        <v>1606</v>
      </c>
      <c r="F465" t="str">
        <f>_xlfn.XLOOKUP(E465,'States (raw data)'!A:A,'States (raw data)'!B:B)</f>
        <v>Washington</v>
      </c>
      <c r="G465">
        <v>55534.95</v>
      </c>
      <c r="H465" t="str">
        <f>VLOOKUP(A465,'Demographics (raw data)'!A464:C2024,3)</f>
        <v>Non-binary</v>
      </c>
      <c r="I465" t="str">
        <f>_xlfn.XLOOKUP(A465,'Demographics (raw data)'!A:A,'Demographics (raw data)'!B:B)</f>
        <v>White</v>
      </c>
      <c r="J465" t="b">
        <f>_xlfn.XLOOKUP($A465,'Bonuses (raw data)'!$A:$A,'Bonuses (raw data)'!B:B)</f>
        <v>1</v>
      </c>
      <c r="K465" t="str">
        <f t="shared" si="35"/>
        <v>Eligible</v>
      </c>
      <c r="L465">
        <f>_xlfn.XLOOKUP($A465,'Bonuses (raw data)'!$A:$A,'Bonuses (raw data)'!C:C)</f>
        <v>15577.43</v>
      </c>
      <c r="M465">
        <f t="shared" si="36"/>
        <v>71112.38</v>
      </c>
      <c r="N465" s="5">
        <f t="shared" si="37"/>
        <v>0.28049777662535036</v>
      </c>
      <c r="O465">
        <f>G465/_xlfn.XLOOKUP(D465,'Market_Averages (raw data)'!A:A,'Market_Averages (raw data)'!B:B)</f>
        <v>0.98294452106389962</v>
      </c>
      <c r="P465" t="str">
        <f t="shared" si="38"/>
        <v>Market Aligned</v>
      </c>
      <c r="Q465" s="5">
        <f t="shared" si="39"/>
        <v>0.48099999999999998</v>
      </c>
    </row>
    <row r="466" spans="1:17" x14ac:dyDescent="0.2">
      <c r="A466">
        <v>1464</v>
      </c>
      <c r="B466" t="s">
        <v>474</v>
      </c>
      <c r="C466" t="s">
        <v>1572</v>
      </c>
      <c r="D466" t="s">
        <v>1584</v>
      </c>
      <c r="E466" t="s">
        <v>1603</v>
      </c>
      <c r="F466" t="str">
        <f>_xlfn.XLOOKUP(E466,'States (raw data)'!A:A,'States (raw data)'!B:B)</f>
        <v>Illinois</v>
      </c>
      <c r="G466">
        <v>54719.18</v>
      </c>
      <c r="H466" t="str">
        <f>VLOOKUP(A466,'Demographics (raw data)'!A465:C2025,3)</f>
        <v>Male</v>
      </c>
      <c r="I466" t="str">
        <f>_xlfn.XLOOKUP(A466,'Demographics (raw data)'!A:A,'Demographics (raw data)'!B:B)</f>
        <v>Asian</v>
      </c>
      <c r="J466" t="b">
        <f>_xlfn.XLOOKUP($A466,'Bonuses (raw data)'!$A:$A,'Bonuses (raw data)'!B:B)</f>
        <v>1</v>
      </c>
      <c r="K466" t="str">
        <f t="shared" si="35"/>
        <v>Eligible</v>
      </c>
      <c r="L466">
        <f>_xlfn.XLOOKUP($A466,'Bonuses (raw data)'!$A:$A,'Bonuses (raw data)'!C:C)</f>
        <v>4911.8599999999997</v>
      </c>
      <c r="M466">
        <f t="shared" si="36"/>
        <v>59631.040000000001</v>
      </c>
      <c r="N466" s="5">
        <f t="shared" si="37"/>
        <v>8.976486855248926E-2</v>
      </c>
      <c r="O466">
        <f>G466/_xlfn.XLOOKUP(D466,'Market_Averages (raw data)'!A:A,'Market_Averages (raw data)'!B:B)</f>
        <v>0.96850574598715444</v>
      </c>
      <c r="P466" t="str">
        <f t="shared" si="38"/>
        <v>Market Aligned</v>
      </c>
      <c r="Q466" s="5">
        <f t="shared" si="39"/>
        <v>0.435</v>
      </c>
    </row>
    <row r="467" spans="1:17" x14ac:dyDescent="0.2">
      <c r="A467">
        <v>1465</v>
      </c>
      <c r="B467" t="s">
        <v>475</v>
      </c>
      <c r="C467" t="s">
        <v>1572</v>
      </c>
      <c r="D467" t="s">
        <v>1584</v>
      </c>
      <c r="E467" t="s">
        <v>1607</v>
      </c>
      <c r="F467" t="str">
        <f>_xlfn.XLOOKUP(E467,'States (raw data)'!A:A,'States (raw data)'!B:B)</f>
        <v>Colorado</v>
      </c>
      <c r="G467">
        <v>54447.58</v>
      </c>
      <c r="H467" t="str">
        <f>VLOOKUP(A467,'Demographics (raw data)'!A466:C2026,3)</f>
        <v>Male</v>
      </c>
      <c r="I467" t="str">
        <f>_xlfn.XLOOKUP(A467,'Demographics (raw data)'!A:A,'Demographics (raw data)'!B:B)</f>
        <v>Asian</v>
      </c>
      <c r="J467" t="b">
        <f>_xlfn.XLOOKUP($A467,'Bonuses (raw data)'!$A:$A,'Bonuses (raw data)'!B:B)</f>
        <v>0</v>
      </c>
      <c r="K467" t="str">
        <f t="shared" si="35"/>
        <v>Not Eligible</v>
      </c>
      <c r="L467">
        <f>_xlfn.XLOOKUP($A467,'Bonuses (raw data)'!$A:$A,'Bonuses (raw data)'!C:C)</f>
        <v>0</v>
      </c>
      <c r="M467">
        <f t="shared" si="36"/>
        <v>54447.58</v>
      </c>
      <c r="N467" s="5">
        <f t="shared" si="37"/>
        <v>0</v>
      </c>
      <c r="O467">
        <f>G467/_xlfn.XLOOKUP(D467,'Market_Averages (raw data)'!A:A,'Market_Averages (raw data)'!B:B)</f>
        <v>0.96369854382129394</v>
      </c>
      <c r="P467" t="str">
        <f t="shared" si="38"/>
        <v>Market Aligned</v>
      </c>
      <c r="Q467" s="5">
        <f t="shared" si="39"/>
        <v>0.42199999999999999</v>
      </c>
    </row>
    <row r="468" spans="1:17" x14ac:dyDescent="0.2">
      <c r="A468">
        <v>1466</v>
      </c>
      <c r="B468" t="s">
        <v>476</v>
      </c>
      <c r="C468" t="s">
        <v>1572</v>
      </c>
      <c r="D468" t="s">
        <v>1584</v>
      </c>
      <c r="E468" t="s">
        <v>1609</v>
      </c>
      <c r="F468" t="str">
        <f>_xlfn.XLOOKUP(E468,'States (raw data)'!A:A,'States (raw data)'!B:B)</f>
        <v>California</v>
      </c>
      <c r="G468">
        <v>56535.42</v>
      </c>
      <c r="H468" t="str">
        <f>VLOOKUP(A468,'Demographics (raw data)'!A467:C2027,3)</f>
        <v>Female</v>
      </c>
      <c r="I468" t="str">
        <f>_xlfn.XLOOKUP(A468,'Demographics (raw data)'!A:A,'Demographics (raw data)'!B:B)</f>
        <v>White</v>
      </c>
      <c r="J468" t="b">
        <f>_xlfn.XLOOKUP($A468,'Bonuses (raw data)'!$A:$A,'Bonuses (raw data)'!B:B)</f>
        <v>0</v>
      </c>
      <c r="K468" t="str">
        <f t="shared" si="35"/>
        <v>Not Eligible</v>
      </c>
      <c r="L468">
        <f>_xlfn.XLOOKUP($A468,'Bonuses (raw data)'!$A:$A,'Bonuses (raw data)'!C:C)</f>
        <v>0</v>
      </c>
      <c r="M468">
        <f t="shared" si="36"/>
        <v>56535.42</v>
      </c>
      <c r="N468" s="5">
        <f t="shared" si="37"/>
        <v>0</v>
      </c>
      <c r="O468">
        <f>G468/_xlfn.XLOOKUP(D468,'Market_Averages (raw data)'!A:A,'Market_Averages (raw data)'!B:B)</f>
        <v>1.000652406008224</v>
      </c>
      <c r="P468" t="str">
        <f t="shared" si="38"/>
        <v>Market Aligned</v>
      </c>
      <c r="Q468" s="5">
        <f t="shared" si="39"/>
        <v>0.52900000000000003</v>
      </c>
    </row>
    <row r="469" spans="1:17" x14ac:dyDescent="0.2">
      <c r="A469">
        <v>1467</v>
      </c>
      <c r="B469" t="s">
        <v>477</v>
      </c>
      <c r="C469" t="s">
        <v>1572</v>
      </c>
      <c r="D469" t="s">
        <v>1584</v>
      </c>
      <c r="E469" t="s">
        <v>1603</v>
      </c>
      <c r="F469" t="str">
        <f>_xlfn.XLOOKUP(E469,'States (raw data)'!A:A,'States (raw data)'!B:B)</f>
        <v>Illinois</v>
      </c>
      <c r="G469">
        <v>56893.77</v>
      </c>
      <c r="H469" t="str">
        <f>VLOOKUP(A469,'Demographics (raw data)'!A468:C2028,3)</f>
        <v>Male</v>
      </c>
      <c r="I469" t="str">
        <f>_xlfn.XLOOKUP(A469,'Demographics (raw data)'!A:A,'Demographics (raw data)'!B:B)</f>
        <v>Other</v>
      </c>
      <c r="J469" t="b">
        <f>_xlfn.XLOOKUP($A469,'Bonuses (raw data)'!$A:$A,'Bonuses (raw data)'!B:B)</f>
        <v>0</v>
      </c>
      <c r="K469" t="str">
        <f t="shared" si="35"/>
        <v>Not Eligible</v>
      </c>
      <c r="L469">
        <f>_xlfn.XLOOKUP($A469,'Bonuses (raw data)'!$A:$A,'Bonuses (raw data)'!C:C)</f>
        <v>0</v>
      </c>
      <c r="M469">
        <f t="shared" si="36"/>
        <v>56893.77</v>
      </c>
      <c r="N469" s="5">
        <f t="shared" si="37"/>
        <v>0</v>
      </c>
      <c r="O469">
        <f>G469/_xlfn.XLOOKUP(D469,'Market_Averages (raw data)'!A:A,'Market_Averages (raw data)'!B:B)</f>
        <v>1.0069950455374437</v>
      </c>
      <c r="P469" t="str">
        <f t="shared" si="38"/>
        <v>Market Aligned</v>
      </c>
      <c r="Q469" s="5">
        <f t="shared" si="39"/>
        <v>0.54900000000000004</v>
      </c>
    </row>
    <row r="470" spans="1:17" x14ac:dyDescent="0.2">
      <c r="A470">
        <v>1468</v>
      </c>
      <c r="B470" t="s">
        <v>478</v>
      </c>
      <c r="C470" t="s">
        <v>1572</v>
      </c>
      <c r="D470" t="s">
        <v>1584</v>
      </c>
      <c r="E470" t="s">
        <v>1603</v>
      </c>
      <c r="F470" t="str">
        <f>_xlfn.XLOOKUP(E470,'States (raw data)'!A:A,'States (raw data)'!B:B)</f>
        <v>Illinois</v>
      </c>
      <c r="G470">
        <v>53673.75</v>
      </c>
      <c r="H470" t="str">
        <f>VLOOKUP(A470,'Demographics (raw data)'!A469:C2029,3)</f>
        <v>Female</v>
      </c>
      <c r="I470" t="str">
        <f>_xlfn.XLOOKUP(A470,'Demographics (raw data)'!A:A,'Demographics (raw data)'!B:B)</f>
        <v>White</v>
      </c>
      <c r="J470" t="b">
        <f>_xlfn.XLOOKUP($A470,'Bonuses (raw data)'!$A:$A,'Bonuses (raw data)'!B:B)</f>
        <v>1</v>
      </c>
      <c r="K470" t="str">
        <f t="shared" si="35"/>
        <v>Eligible</v>
      </c>
      <c r="L470">
        <f>_xlfn.XLOOKUP($A470,'Bonuses (raw data)'!$A:$A,'Bonuses (raw data)'!C:C)</f>
        <v>7112.04</v>
      </c>
      <c r="M470">
        <f t="shared" si="36"/>
        <v>60785.79</v>
      </c>
      <c r="N470" s="5">
        <f t="shared" si="37"/>
        <v>0.13250499545867392</v>
      </c>
      <c r="O470">
        <f>G470/_xlfn.XLOOKUP(D470,'Market_Averages (raw data)'!A:A,'Market_Averages (raw data)'!B:B)</f>
        <v>0.95000208854880552</v>
      </c>
      <c r="P470" t="str">
        <f t="shared" si="38"/>
        <v>Market Aligned</v>
      </c>
      <c r="Q470" s="5">
        <f t="shared" si="39"/>
        <v>0.38300000000000001</v>
      </c>
    </row>
    <row r="471" spans="1:17" x14ac:dyDescent="0.2">
      <c r="A471">
        <v>1469</v>
      </c>
      <c r="B471" t="s">
        <v>479</v>
      </c>
      <c r="C471" t="s">
        <v>1572</v>
      </c>
      <c r="D471" t="s">
        <v>1584</v>
      </c>
      <c r="E471" t="s">
        <v>1611</v>
      </c>
      <c r="F471" t="str">
        <f>_xlfn.XLOOKUP(E471,'States (raw data)'!A:A,'States (raw data)'!B:B)</f>
        <v>California</v>
      </c>
      <c r="G471">
        <v>53560.45</v>
      </c>
      <c r="H471" t="str">
        <f>VLOOKUP(A471,'Demographics (raw data)'!A470:C2030,3)</f>
        <v>Male</v>
      </c>
      <c r="I471" t="str">
        <f>_xlfn.XLOOKUP(A471,'Demographics (raw data)'!A:A,'Demographics (raw data)'!B:B)</f>
        <v>White</v>
      </c>
      <c r="J471" t="b">
        <f>_xlfn.XLOOKUP($A471,'Bonuses (raw data)'!$A:$A,'Bonuses (raw data)'!B:B)</f>
        <v>0</v>
      </c>
      <c r="K471" t="str">
        <f t="shared" si="35"/>
        <v>Not Eligible</v>
      </c>
      <c r="L471">
        <f>_xlfn.XLOOKUP($A471,'Bonuses (raw data)'!$A:$A,'Bonuses (raw data)'!C:C)</f>
        <v>0</v>
      </c>
      <c r="M471">
        <f t="shared" si="36"/>
        <v>53560.45</v>
      </c>
      <c r="N471" s="5">
        <f t="shared" si="37"/>
        <v>0</v>
      </c>
      <c r="O471">
        <f>G471/_xlfn.XLOOKUP(D471,'Market_Averages (raw data)'!A:A,'Market_Averages (raw data)'!B:B)</f>
        <v>0.94799672770421051</v>
      </c>
      <c r="P471" t="str">
        <f t="shared" si="38"/>
        <v>Market Aligned</v>
      </c>
      <c r="Q471" s="5">
        <f t="shared" si="39"/>
        <v>0.379</v>
      </c>
    </row>
    <row r="472" spans="1:17" x14ac:dyDescent="0.2">
      <c r="A472">
        <v>1470</v>
      </c>
      <c r="B472" t="s">
        <v>480</v>
      </c>
      <c r="C472" t="s">
        <v>1572</v>
      </c>
      <c r="D472" t="s">
        <v>1584</v>
      </c>
      <c r="E472" t="s">
        <v>1603</v>
      </c>
      <c r="F472" t="str">
        <f>_xlfn.XLOOKUP(E472,'States (raw data)'!A:A,'States (raw data)'!B:B)</f>
        <v>Illinois</v>
      </c>
      <c r="G472">
        <v>54312.37</v>
      </c>
      <c r="H472" t="str">
        <f>VLOOKUP(A472,'Demographics (raw data)'!A471:C2031,3)</f>
        <v>Male</v>
      </c>
      <c r="I472" t="str">
        <f>_xlfn.XLOOKUP(A472,'Demographics (raw data)'!A:A,'Demographics (raw data)'!B:B)</f>
        <v>Hispanic or Latino</v>
      </c>
      <c r="J472" t="b">
        <f>_xlfn.XLOOKUP($A472,'Bonuses (raw data)'!$A:$A,'Bonuses (raw data)'!B:B)</f>
        <v>0</v>
      </c>
      <c r="K472" t="str">
        <f t="shared" si="35"/>
        <v>Not Eligible</v>
      </c>
      <c r="L472">
        <f>_xlfn.XLOOKUP($A472,'Bonuses (raw data)'!$A:$A,'Bonuses (raw data)'!C:C)</f>
        <v>0</v>
      </c>
      <c r="M472">
        <f t="shared" si="36"/>
        <v>54312.37</v>
      </c>
      <c r="N472" s="5">
        <f t="shared" si="37"/>
        <v>0</v>
      </c>
      <c r="O472">
        <f>G472/_xlfn.XLOOKUP(D472,'Market_Averages (raw data)'!A:A,'Market_Averages (raw data)'!B:B)</f>
        <v>0.96130538548239119</v>
      </c>
      <c r="P472" t="str">
        <f t="shared" si="38"/>
        <v>Market Aligned</v>
      </c>
      <c r="Q472" s="5">
        <f t="shared" si="39"/>
        <v>0.41499999999999998</v>
      </c>
    </row>
    <row r="473" spans="1:17" x14ac:dyDescent="0.2">
      <c r="A473">
        <v>1471</v>
      </c>
      <c r="B473" t="s">
        <v>481</v>
      </c>
      <c r="C473" t="s">
        <v>1572</v>
      </c>
      <c r="D473" t="s">
        <v>1584</v>
      </c>
      <c r="E473" t="s">
        <v>1597</v>
      </c>
      <c r="F473" t="str">
        <f>_xlfn.XLOOKUP(E473,'States (raw data)'!A:A,'States (raw data)'!B:B)</f>
        <v>New York</v>
      </c>
      <c r="G473">
        <v>49245.2</v>
      </c>
      <c r="H473" t="str">
        <f>VLOOKUP(A473,'Demographics (raw data)'!A472:C2032,3)</f>
        <v>Non-binary</v>
      </c>
      <c r="I473" t="str">
        <f>_xlfn.XLOOKUP(A473,'Demographics (raw data)'!A:A,'Demographics (raw data)'!B:B)</f>
        <v>White</v>
      </c>
      <c r="J473" t="b">
        <f>_xlfn.XLOOKUP($A473,'Bonuses (raw data)'!$A:$A,'Bonuses (raw data)'!B:B)</f>
        <v>1</v>
      </c>
      <c r="K473" t="str">
        <f t="shared" si="35"/>
        <v>Eligible</v>
      </c>
      <c r="L473">
        <f>_xlfn.XLOOKUP($A473,'Bonuses (raw data)'!$A:$A,'Bonuses (raw data)'!C:C)</f>
        <v>9844.25</v>
      </c>
      <c r="M473">
        <f t="shared" si="36"/>
        <v>59089.45</v>
      </c>
      <c r="N473" s="5">
        <f t="shared" si="37"/>
        <v>0.19990273163678898</v>
      </c>
      <c r="O473">
        <f>G473/_xlfn.XLOOKUP(D473,'Market_Averages (raw data)'!A:A,'Market_Averages (raw data)'!B:B)</f>
        <v>0.87161867488304123</v>
      </c>
      <c r="P473" t="str">
        <f t="shared" si="38"/>
        <v>Below Market</v>
      </c>
      <c r="Q473" s="5">
        <f t="shared" si="39"/>
        <v>0.24299999999999999</v>
      </c>
    </row>
    <row r="474" spans="1:17" x14ac:dyDescent="0.2">
      <c r="A474">
        <v>1472</v>
      </c>
      <c r="B474" t="s">
        <v>482</v>
      </c>
      <c r="C474" t="s">
        <v>1572</v>
      </c>
      <c r="D474" t="s">
        <v>1584</v>
      </c>
      <c r="E474" t="s">
        <v>1603</v>
      </c>
      <c r="F474" t="str">
        <f>_xlfn.XLOOKUP(E474,'States (raw data)'!A:A,'States (raw data)'!B:B)</f>
        <v>Illinois</v>
      </c>
      <c r="G474">
        <v>51212.02</v>
      </c>
      <c r="H474" t="str">
        <f>VLOOKUP(A474,'Demographics (raw data)'!A473:C2033,3)</f>
        <v>Female</v>
      </c>
      <c r="I474" t="str">
        <f>_xlfn.XLOOKUP(A474,'Demographics (raw data)'!A:A,'Demographics (raw data)'!B:B)</f>
        <v>Hispanic or Latino</v>
      </c>
      <c r="J474" t="b">
        <f>_xlfn.XLOOKUP($A474,'Bonuses (raw data)'!$A:$A,'Bonuses (raw data)'!B:B)</f>
        <v>0</v>
      </c>
      <c r="K474" t="str">
        <f t="shared" si="35"/>
        <v>Not Eligible</v>
      </c>
      <c r="L474">
        <f>_xlfn.XLOOKUP($A474,'Bonuses (raw data)'!$A:$A,'Bonuses (raw data)'!C:C)</f>
        <v>0</v>
      </c>
      <c r="M474">
        <f t="shared" si="36"/>
        <v>51212.02</v>
      </c>
      <c r="N474" s="5">
        <f t="shared" si="37"/>
        <v>0</v>
      </c>
      <c r="O474">
        <f>G474/_xlfn.XLOOKUP(D474,'Market_Averages (raw data)'!A:A,'Market_Averages (raw data)'!B:B)</f>
        <v>0.90643053557471198</v>
      </c>
      <c r="P474" t="str">
        <f t="shared" si="38"/>
        <v>Market Aligned</v>
      </c>
      <c r="Q474" s="5">
        <f t="shared" si="39"/>
        <v>0.28899999999999998</v>
      </c>
    </row>
    <row r="475" spans="1:17" x14ac:dyDescent="0.2">
      <c r="A475">
        <v>1473</v>
      </c>
      <c r="B475" t="s">
        <v>483</v>
      </c>
      <c r="C475" t="s">
        <v>1572</v>
      </c>
      <c r="D475" t="s">
        <v>1584</v>
      </c>
      <c r="E475" t="s">
        <v>1597</v>
      </c>
      <c r="F475" t="str">
        <f>_xlfn.XLOOKUP(E475,'States (raw data)'!A:A,'States (raw data)'!B:B)</f>
        <v>New York</v>
      </c>
      <c r="G475">
        <v>58417.19</v>
      </c>
      <c r="H475" t="str">
        <f>VLOOKUP(A475,'Demographics (raw data)'!A474:C2034,3)</f>
        <v>Female</v>
      </c>
      <c r="I475" t="str">
        <f>_xlfn.XLOOKUP(A475,'Demographics (raw data)'!A:A,'Demographics (raw data)'!B:B)</f>
        <v>Hispanic or Latino</v>
      </c>
      <c r="J475" t="b">
        <f>_xlfn.XLOOKUP($A475,'Bonuses (raw data)'!$A:$A,'Bonuses (raw data)'!B:B)</f>
        <v>1</v>
      </c>
      <c r="K475" t="str">
        <f t="shared" si="35"/>
        <v>Eligible</v>
      </c>
      <c r="L475">
        <f>_xlfn.XLOOKUP($A475,'Bonuses (raw data)'!$A:$A,'Bonuses (raw data)'!C:C)</f>
        <v>18920.72</v>
      </c>
      <c r="M475">
        <f t="shared" si="36"/>
        <v>77337.91</v>
      </c>
      <c r="N475" s="5">
        <f t="shared" si="37"/>
        <v>0.32388959482645435</v>
      </c>
      <c r="O475">
        <f>G475/_xlfn.XLOOKUP(D475,'Market_Averages (raw data)'!A:A,'Market_Averages (raw data)'!B:B)</f>
        <v>1.0339589185989875</v>
      </c>
      <c r="P475" t="str">
        <f t="shared" si="38"/>
        <v>Market Aligned</v>
      </c>
      <c r="Q475" s="5">
        <f t="shared" si="39"/>
        <v>0.61099999999999999</v>
      </c>
    </row>
    <row r="476" spans="1:17" x14ac:dyDescent="0.2">
      <c r="A476">
        <v>1474</v>
      </c>
      <c r="B476" t="s">
        <v>484</v>
      </c>
      <c r="C476" t="s">
        <v>1572</v>
      </c>
      <c r="D476" t="s">
        <v>1584</v>
      </c>
      <c r="E476" t="s">
        <v>1611</v>
      </c>
      <c r="F476" t="str">
        <f>_xlfn.XLOOKUP(E476,'States (raw data)'!A:A,'States (raw data)'!B:B)</f>
        <v>California</v>
      </c>
      <c r="G476">
        <v>59112.42</v>
      </c>
      <c r="H476" t="str">
        <f>VLOOKUP(A476,'Demographics (raw data)'!A475:C2035,3)</f>
        <v>Male</v>
      </c>
      <c r="I476" t="str">
        <f>_xlfn.XLOOKUP(A476,'Demographics (raw data)'!A:A,'Demographics (raw data)'!B:B)</f>
        <v>White</v>
      </c>
      <c r="J476" t="b">
        <f>_xlfn.XLOOKUP($A476,'Bonuses (raw data)'!$A:$A,'Bonuses (raw data)'!B:B)</f>
        <v>0</v>
      </c>
      <c r="K476" t="str">
        <f t="shared" si="35"/>
        <v>Not Eligible</v>
      </c>
      <c r="L476">
        <f>_xlfn.XLOOKUP($A476,'Bonuses (raw data)'!$A:$A,'Bonuses (raw data)'!C:C)</f>
        <v>0</v>
      </c>
      <c r="M476">
        <f t="shared" si="36"/>
        <v>59112.42</v>
      </c>
      <c r="N476" s="5">
        <f t="shared" si="37"/>
        <v>0</v>
      </c>
      <c r="O476">
        <f>G476/_xlfn.XLOOKUP(D476,'Market_Averages (raw data)'!A:A,'Market_Averages (raw data)'!B:B)</f>
        <v>1.0462641879722245</v>
      </c>
      <c r="P476" t="str">
        <f t="shared" si="38"/>
        <v>Market Aligned</v>
      </c>
      <c r="Q476" s="5">
        <f t="shared" si="39"/>
        <v>0.63100000000000001</v>
      </c>
    </row>
    <row r="477" spans="1:17" x14ac:dyDescent="0.2">
      <c r="A477">
        <v>1475</v>
      </c>
      <c r="B477" t="s">
        <v>485</v>
      </c>
      <c r="C477" t="s">
        <v>1572</v>
      </c>
      <c r="D477" t="s">
        <v>1584</v>
      </c>
      <c r="E477" t="s">
        <v>1597</v>
      </c>
      <c r="F477" t="str">
        <f>_xlfn.XLOOKUP(E477,'States (raw data)'!A:A,'States (raw data)'!B:B)</f>
        <v>New York</v>
      </c>
      <c r="G477">
        <v>54377.41</v>
      </c>
      <c r="H477" t="str">
        <f>VLOOKUP(A477,'Demographics (raw data)'!A476:C2036,3)</f>
        <v>Female</v>
      </c>
      <c r="I477" t="str">
        <f>_xlfn.XLOOKUP(A477,'Demographics (raw data)'!A:A,'Demographics (raw data)'!B:B)</f>
        <v>Hispanic or Latino</v>
      </c>
      <c r="J477" t="b">
        <f>_xlfn.XLOOKUP($A477,'Bonuses (raw data)'!$A:$A,'Bonuses (raw data)'!B:B)</f>
        <v>0</v>
      </c>
      <c r="K477" t="str">
        <f t="shared" si="35"/>
        <v>Not Eligible</v>
      </c>
      <c r="L477">
        <f>_xlfn.XLOOKUP($A477,'Bonuses (raw data)'!$A:$A,'Bonuses (raw data)'!C:C)</f>
        <v>0</v>
      </c>
      <c r="M477">
        <f t="shared" si="36"/>
        <v>54377.41</v>
      </c>
      <c r="N477" s="5">
        <f t="shared" si="37"/>
        <v>0</v>
      </c>
      <c r="O477">
        <f>G477/_xlfn.XLOOKUP(D477,'Market_Averages (raw data)'!A:A,'Market_Averages (raw data)'!B:B)</f>
        <v>0.96245656526467238</v>
      </c>
      <c r="P477" t="str">
        <f t="shared" si="38"/>
        <v>Market Aligned</v>
      </c>
      <c r="Q477" s="5">
        <f t="shared" si="39"/>
        <v>0.41799999999999998</v>
      </c>
    </row>
    <row r="478" spans="1:17" x14ac:dyDescent="0.2">
      <c r="A478">
        <v>1476</v>
      </c>
      <c r="B478" t="s">
        <v>486</v>
      </c>
      <c r="C478" t="s">
        <v>1572</v>
      </c>
      <c r="D478" t="s">
        <v>1584</v>
      </c>
      <c r="E478" t="s">
        <v>1603</v>
      </c>
      <c r="F478" t="str">
        <f>_xlfn.XLOOKUP(E478,'States (raw data)'!A:A,'States (raw data)'!B:B)</f>
        <v>Illinois</v>
      </c>
      <c r="G478">
        <v>56441.39</v>
      </c>
      <c r="H478" t="str">
        <f>VLOOKUP(A478,'Demographics (raw data)'!A477:C2037,3)</f>
        <v>Female</v>
      </c>
      <c r="I478" t="str">
        <f>_xlfn.XLOOKUP(A478,'Demographics (raw data)'!A:A,'Demographics (raw data)'!B:B)</f>
        <v>White</v>
      </c>
      <c r="J478" t="b">
        <f>_xlfn.XLOOKUP($A478,'Bonuses (raw data)'!$A:$A,'Bonuses (raw data)'!B:B)</f>
        <v>1</v>
      </c>
      <c r="K478" t="str">
        <f t="shared" si="35"/>
        <v>Eligible</v>
      </c>
      <c r="L478">
        <f>_xlfn.XLOOKUP($A478,'Bonuses (raw data)'!$A:$A,'Bonuses (raw data)'!C:C)</f>
        <v>18702.900000000001</v>
      </c>
      <c r="M478">
        <f t="shared" si="36"/>
        <v>75144.290000000008</v>
      </c>
      <c r="N478" s="5">
        <f t="shared" si="37"/>
        <v>0.33136852228479846</v>
      </c>
      <c r="O478">
        <f>G478/_xlfn.XLOOKUP(D478,'Market_Averages (raw data)'!A:A,'Market_Averages (raw data)'!B:B)</f>
        <v>0.99898811580330549</v>
      </c>
      <c r="P478" t="str">
        <f t="shared" si="38"/>
        <v>Market Aligned</v>
      </c>
      <c r="Q478" s="5">
        <f t="shared" si="39"/>
        <v>0.52400000000000002</v>
      </c>
    </row>
    <row r="479" spans="1:17" x14ac:dyDescent="0.2">
      <c r="A479">
        <v>1477</v>
      </c>
      <c r="B479" t="s">
        <v>487</v>
      </c>
      <c r="C479" t="s">
        <v>1572</v>
      </c>
      <c r="D479" t="s">
        <v>1584</v>
      </c>
      <c r="E479" t="s">
        <v>1597</v>
      </c>
      <c r="F479" t="str">
        <f>_xlfn.XLOOKUP(E479,'States (raw data)'!A:A,'States (raw data)'!B:B)</f>
        <v>New York</v>
      </c>
      <c r="G479">
        <v>55778.13</v>
      </c>
      <c r="H479" t="str">
        <f>VLOOKUP(A479,'Demographics (raw data)'!A478:C2038,3)</f>
        <v>Female</v>
      </c>
      <c r="I479" t="str">
        <f>_xlfn.XLOOKUP(A479,'Demographics (raw data)'!A:A,'Demographics (raw data)'!B:B)</f>
        <v>White</v>
      </c>
      <c r="J479" t="b">
        <f>_xlfn.XLOOKUP($A479,'Bonuses (raw data)'!$A:$A,'Bonuses (raw data)'!B:B)</f>
        <v>1</v>
      </c>
      <c r="K479" t="str">
        <f t="shared" si="35"/>
        <v>Eligible</v>
      </c>
      <c r="L479">
        <f>_xlfn.XLOOKUP($A479,'Bonuses (raw data)'!$A:$A,'Bonuses (raw data)'!C:C)</f>
        <v>4930.57</v>
      </c>
      <c r="M479">
        <f t="shared" si="36"/>
        <v>60708.7</v>
      </c>
      <c r="N479" s="5">
        <f t="shared" si="37"/>
        <v>8.8396115108197421E-2</v>
      </c>
      <c r="O479">
        <f>G479/_xlfn.XLOOKUP(D479,'Market_Averages (raw data)'!A:A,'Market_Averages (raw data)'!B:B)</f>
        <v>0.98724870155982736</v>
      </c>
      <c r="P479" t="str">
        <f t="shared" si="38"/>
        <v>Market Aligned</v>
      </c>
      <c r="Q479" s="5">
        <f t="shared" si="39"/>
        <v>0.49299999999999999</v>
      </c>
    </row>
    <row r="480" spans="1:17" x14ac:dyDescent="0.2">
      <c r="A480">
        <v>1478</v>
      </c>
      <c r="B480" t="s">
        <v>488</v>
      </c>
      <c r="C480" t="s">
        <v>1572</v>
      </c>
      <c r="D480" t="s">
        <v>1584</v>
      </c>
      <c r="E480" t="s">
        <v>1609</v>
      </c>
      <c r="F480" t="str">
        <f>_xlfn.XLOOKUP(E480,'States (raw data)'!A:A,'States (raw data)'!B:B)</f>
        <v>California</v>
      </c>
      <c r="G480">
        <v>62697.2</v>
      </c>
      <c r="H480" t="str">
        <f>VLOOKUP(A480,'Demographics (raw data)'!A479:C2039,3)</f>
        <v>Female</v>
      </c>
      <c r="I480" t="str">
        <f>_xlfn.XLOOKUP(A480,'Demographics (raw data)'!A:A,'Demographics (raw data)'!B:B)</f>
        <v>Black or African American</v>
      </c>
      <c r="J480" t="b">
        <f>_xlfn.XLOOKUP($A480,'Bonuses (raw data)'!$A:$A,'Bonuses (raw data)'!B:B)</f>
        <v>1</v>
      </c>
      <c r="K480" t="str">
        <f t="shared" si="35"/>
        <v>Eligible</v>
      </c>
      <c r="L480">
        <f>_xlfn.XLOOKUP($A480,'Bonuses (raw data)'!$A:$A,'Bonuses (raw data)'!C:C)</f>
        <v>7806.16</v>
      </c>
      <c r="M480">
        <f t="shared" si="36"/>
        <v>70503.360000000001</v>
      </c>
      <c r="N480" s="5">
        <f t="shared" si="37"/>
        <v>0.12450571955366428</v>
      </c>
      <c r="O480">
        <f>G480/_xlfn.XLOOKUP(D480,'Market_Averages (raw data)'!A:A,'Market_Averages (raw data)'!B:B)</f>
        <v>1.1097132387090927</v>
      </c>
      <c r="P480" t="str">
        <f t="shared" si="38"/>
        <v>Above Market</v>
      </c>
      <c r="Q480" s="5">
        <f t="shared" si="39"/>
        <v>0.69599999999999995</v>
      </c>
    </row>
    <row r="481" spans="1:17" x14ac:dyDescent="0.2">
      <c r="A481">
        <v>1479</v>
      </c>
      <c r="B481" t="s">
        <v>489</v>
      </c>
      <c r="C481" t="s">
        <v>1572</v>
      </c>
      <c r="D481" t="s">
        <v>1584</v>
      </c>
      <c r="E481" t="s">
        <v>1599</v>
      </c>
      <c r="F481" t="str">
        <f>_xlfn.XLOOKUP(E481,'States (raw data)'!A:A,'States (raw data)'!B:B)</f>
        <v>California</v>
      </c>
      <c r="G481">
        <v>57798.94</v>
      </c>
      <c r="H481" t="str">
        <f>VLOOKUP(A481,'Demographics (raw data)'!A480:C2040,3)</f>
        <v>Female</v>
      </c>
      <c r="I481" t="str">
        <f>_xlfn.XLOOKUP(A481,'Demographics (raw data)'!A:A,'Demographics (raw data)'!B:B)</f>
        <v>Hispanic or Latino</v>
      </c>
      <c r="J481" t="b">
        <f>_xlfn.XLOOKUP($A481,'Bonuses (raw data)'!$A:$A,'Bonuses (raw data)'!B:B)</f>
        <v>1</v>
      </c>
      <c r="K481" t="str">
        <f t="shared" si="35"/>
        <v>Eligible</v>
      </c>
      <c r="L481">
        <f>_xlfn.XLOOKUP($A481,'Bonuses (raw data)'!$A:$A,'Bonuses (raw data)'!C:C)</f>
        <v>3838.59</v>
      </c>
      <c r="M481">
        <f t="shared" si="36"/>
        <v>61637.53</v>
      </c>
      <c r="N481" s="5">
        <f t="shared" si="37"/>
        <v>6.64128096466821E-2</v>
      </c>
      <c r="O481">
        <f>G481/_xlfn.XLOOKUP(D481,'Market_Averages (raw data)'!A:A,'Market_Averages (raw data)'!B:B)</f>
        <v>1.0230161618278413</v>
      </c>
      <c r="P481" t="str">
        <f t="shared" si="38"/>
        <v>Market Aligned</v>
      </c>
      <c r="Q481" s="5">
        <f t="shared" si="39"/>
        <v>0.59</v>
      </c>
    </row>
    <row r="482" spans="1:17" x14ac:dyDescent="0.2">
      <c r="A482">
        <v>1480</v>
      </c>
      <c r="B482" t="s">
        <v>490</v>
      </c>
      <c r="C482" t="s">
        <v>1572</v>
      </c>
      <c r="D482" t="s">
        <v>1584</v>
      </c>
      <c r="E482" t="s">
        <v>1597</v>
      </c>
      <c r="F482" t="str">
        <f>_xlfn.XLOOKUP(E482,'States (raw data)'!A:A,'States (raw data)'!B:B)</f>
        <v>New York</v>
      </c>
      <c r="G482">
        <v>54680.21</v>
      </c>
      <c r="H482" t="str">
        <f>VLOOKUP(A482,'Demographics (raw data)'!A481:C2041,3)</f>
        <v>Male</v>
      </c>
      <c r="I482" t="str">
        <f>_xlfn.XLOOKUP(A482,'Demographics (raw data)'!A:A,'Demographics (raw data)'!B:B)</f>
        <v>White</v>
      </c>
      <c r="J482" t="b">
        <f>_xlfn.XLOOKUP($A482,'Bonuses (raw data)'!$A:$A,'Bonuses (raw data)'!B:B)</f>
        <v>0</v>
      </c>
      <c r="K482" t="str">
        <f t="shared" si="35"/>
        <v>Not Eligible</v>
      </c>
      <c r="L482">
        <f>_xlfn.XLOOKUP($A482,'Bonuses (raw data)'!$A:$A,'Bonuses (raw data)'!C:C)</f>
        <v>0</v>
      </c>
      <c r="M482">
        <f t="shared" si="36"/>
        <v>54680.21</v>
      </c>
      <c r="N482" s="5">
        <f t="shared" si="37"/>
        <v>0</v>
      </c>
      <c r="O482">
        <f>G482/_xlfn.XLOOKUP(D482,'Market_Averages (raw data)'!A:A,'Market_Averages (raw data)'!B:B)</f>
        <v>0.96781599389435768</v>
      </c>
      <c r="P482" t="str">
        <f t="shared" si="38"/>
        <v>Market Aligned</v>
      </c>
      <c r="Q482" s="5">
        <f t="shared" si="39"/>
        <v>0.432</v>
      </c>
    </row>
    <row r="483" spans="1:17" x14ac:dyDescent="0.2">
      <c r="A483">
        <v>1481</v>
      </c>
      <c r="B483" t="s">
        <v>491</v>
      </c>
      <c r="C483" t="s">
        <v>1572</v>
      </c>
      <c r="D483" t="s">
        <v>1584</v>
      </c>
      <c r="E483" t="s">
        <v>1614</v>
      </c>
      <c r="F483" t="str">
        <f>_xlfn.XLOOKUP(E483,'States (raw data)'!A:A,'States (raw data)'!B:B)</f>
        <v>Texas</v>
      </c>
      <c r="G483">
        <v>52611.15</v>
      </c>
      <c r="H483" t="str">
        <f>VLOOKUP(A483,'Demographics (raw data)'!A482:C2042,3)</f>
        <v>Male</v>
      </c>
      <c r="I483" t="str">
        <f>_xlfn.XLOOKUP(A483,'Demographics (raw data)'!A:A,'Demographics (raw data)'!B:B)</f>
        <v>White</v>
      </c>
      <c r="J483" t="b">
        <f>_xlfn.XLOOKUP($A483,'Bonuses (raw data)'!$A:$A,'Bonuses (raw data)'!B:B)</f>
        <v>0</v>
      </c>
      <c r="K483" t="str">
        <f t="shared" si="35"/>
        <v>Not Eligible</v>
      </c>
      <c r="L483">
        <f>_xlfn.XLOOKUP($A483,'Bonuses (raw data)'!$A:$A,'Bonuses (raw data)'!C:C)</f>
        <v>0</v>
      </c>
      <c r="M483">
        <f t="shared" si="36"/>
        <v>52611.15</v>
      </c>
      <c r="N483" s="5">
        <f t="shared" si="37"/>
        <v>0</v>
      </c>
      <c r="O483">
        <f>G483/_xlfn.XLOOKUP(D483,'Market_Averages (raw data)'!A:A,'Market_Averages (raw data)'!B:B)</f>
        <v>0.93119452955969151</v>
      </c>
      <c r="P483" t="str">
        <f t="shared" si="38"/>
        <v>Market Aligned</v>
      </c>
      <c r="Q483" s="5">
        <f t="shared" si="39"/>
        <v>0.33800000000000002</v>
      </c>
    </row>
    <row r="484" spans="1:17" x14ac:dyDescent="0.2">
      <c r="A484">
        <v>1482</v>
      </c>
      <c r="B484" t="s">
        <v>492</v>
      </c>
      <c r="C484" t="s">
        <v>1572</v>
      </c>
      <c r="D484" t="s">
        <v>1585</v>
      </c>
      <c r="E484" t="s">
        <v>1603</v>
      </c>
      <c r="F484" t="str">
        <f>_xlfn.XLOOKUP(E484,'States (raw data)'!A:A,'States (raw data)'!B:B)</f>
        <v>Illinois</v>
      </c>
      <c r="G484">
        <v>85983.88</v>
      </c>
      <c r="H484" t="str">
        <f>VLOOKUP(A484,'Demographics (raw data)'!A483:C2043,3)</f>
        <v>Female</v>
      </c>
      <c r="I484" t="str">
        <f>_xlfn.XLOOKUP(A484,'Demographics (raw data)'!A:A,'Demographics (raw data)'!B:B)</f>
        <v>Black or African American</v>
      </c>
      <c r="J484" t="b">
        <f>_xlfn.XLOOKUP($A484,'Bonuses (raw data)'!$A:$A,'Bonuses (raw data)'!B:B)</f>
        <v>1</v>
      </c>
      <c r="K484" t="str">
        <f t="shared" si="35"/>
        <v>Eligible</v>
      </c>
      <c r="L484">
        <f>_xlfn.XLOOKUP($A484,'Bonuses (raw data)'!$A:$A,'Bonuses (raw data)'!C:C)</f>
        <v>10689.72</v>
      </c>
      <c r="M484">
        <f t="shared" si="36"/>
        <v>96673.600000000006</v>
      </c>
      <c r="N484" s="5">
        <f t="shared" si="37"/>
        <v>0.12432237298433146</v>
      </c>
      <c r="O484">
        <f>G484/_xlfn.XLOOKUP(D484,'Market_Averages (raw data)'!A:A,'Market_Averages (raw data)'!B:B)</f>
        <v>0.96120562254203834</v>
      </c>
      <c r="P484" t="str">
        <f t="shared" si="38"/>
        <v>Market Aligned</v>
      </c>
      <c r="Q484" s="5">
        <f t="shared" si="39"/>
        <v>0.86499999999999999</v>
      </c>
    </row>
    <row r="485" spans="1:17" x14ac:dyDescent="0.2">
      <c r="A485">
        <v>1483</v>
      </c>
      <c r="B485" t="s">
        <v>493</v>
      </c>
      <c r="C485" t="s">
        <v>1572</v>
      </c>
      <c r="D485" t="s">
        <v>1585</v>
      </c>
      <c r="E485" t="s">
        <v>1611</v>
      </c>
      <c r="F485" t="str">
        <f>_xlfn.XLOOKUP(E485,'States (raw data)'!A:A,'States (raw data)'!B:B)</f>
        <v>California</v>
      </c>
      <c r="G485">
        <v>90508.66</v>
      </c>
      <c r="H485" t="str">
        <f>VLOOKUP(A485,'Demographics (raw data)'!A484:C2044,3)</f>
        <v>Male</v>
      </c>
      <c r="I485" t="str">
        <f>_xlfn.XLOOKUP(A485,'Demographics (raw data)'!A:A,'Demographics (raw data)'!B:B)</f>
        <v>Black or African American</v>
      </c>
      <c r="J485" t="b">
        <f>_xlfn.XLOOKUP($A485,'Bonuses (raw data)'!$A:$A,'Bonuses (raw data)'!B:B)</f>
        <v>1</v>
      </c>
      <c r="K485" t="str">
        <f t="shared" si="35"/>
        <v>Eligible</v>
      </c>
      <c r="L485">
        <f>_xlfn.XLOOKUP($A485,'Bonuses (raw data)'!$A:$A,'Bonuses (raw data)'!C:C)</f>
        <v>9751.07</v>
      </c>
      <c r="M485">
        <f t="shared" si="36"/>
        <v>100259.73000000001</v>
      </c>
      <c r="N485" s="5">
        <f t="shared" si="37"/>
        <v>0.10773632048027226</v>
      </c>
      <c r="O485">
        <f>G485/_xlfn.XLOOKUP(D485,'Market_Averages (raw data)'!A:A,'Market_Averages (raw data)'!B:B)</f>
        <v>1.0117877081232631</v>
      </c>
      <c r="P485" t="str">
        <f t="shared" si="38"/>
        <v>Market Aligned</v>
      </c>
      <c r="Q485" s="5">
        <f t="shared" si="39"/>
        <v>0.88600000000000001</v>
      </c>
    </row>
    <row r="486" spans="1:17" x14ac:dyDescent="0.2">
      <c r="A486">
        <v>1484</v>
      </c>
      <c r="B486" t="s">
        <v>494</v>
      </c>
      <c r="C486" t="s">
        <v>1572</v>
      </c>
      <c r="D486" t="s">
        <v>1585</v>
      </c>
      <c r="E486" t="s">
        <v>1597</v>
      </c>
      <c r="F486" t="str">
        <f>_xlfn.XLOOKUP(E486,'States (raw data)'!A:A,'States (raw data)'!B:B)</f>
        <v>New York</v>
      </c>
      <c r="G486">
        <v>88109.119999999995</v>
      </c>
      <c r="H486" t="str">
        <f>VLOOKUP(A486,'Demographics (raw data)'!A485:C2045,3)</f>
        <v>Female</v>
      </c>
      <c r="I486" t="str">
        <f>_xlfn.XLOOKUP(A486,'Demographics (raw data)'!A:A,'Demographics (raw data)'!B:B)</f>
        <v>Black or African American</v>
      </c>
      <c r="J486" t="b">
        <f>_xlfn.XLOOKUP($A486,'Bonuses (raw data)'!$A:$A,'Bonuses (raw data)'!B:B)</f>
        <v>0</v>
      </c>
      <c r="K486" t="str">
        <f t="shared" si="35"/>
        <v>Not Eligible</v>
      </c>
      <c r="L486">
        <f>_xlfn.XLOOKUP($A486,'Bonuses (raw data)'!$A:$A,'Bonuses (raw data)'!C:C)</f>
        <v>0</v>
      </c>
      <c r="M486">
        <f t="shared" si="36"/>
        <v>88109.119999999995</v>
      </c>
      <c r="N486" s="5">
        <f t="shared" si="37"/>
        <v>0</v>
      </c>
      <c r="O486">
        <f>G486/_xlfn.XLOOKUP(D486,'Market_Averages (raw data)'!A:A,'Market_Averages (raw data)'!B:B)</f>
        <v>0.98496347851749833</v>
      </c>
      <c r="P486" t="str">
        <f t="shared" si="38"/>
        <v>Market Aligned</v>
      </c>
      <c r="Q486" s="5">
        <f t="shared" si="39"/>
        <v>0.876</v>
      </c>
    </row>
    <row r="487" spans="1:17" x14ac:dyDescent="0.2">
      <c r="A487">
        <v>1485</v>
      </c>
      <c r="B487" t="s">
        <v>495</v>
      </c>
      <c r="C487" t="s">
        <v>1572</v>
      </c>
      <c r="D487" t="s">
        <v>1585</v>
      </c>
      <c r="E487" t="s">
        <v>1603</v>
      </c>
      <c r="F487" t="str">
        <f>_xlfn.XLOOKUP(E487,'States (raw data)'!A:A,'States (raw data)'!B:B)</f>
        <v>Illinois</v>
      </c>
      <c r="G487">
        <v>86444.37</v>
      </c>
      <c r="H487" t="str">
        <f>VLOOKUP(A487,'Demographics (raw data)'!A486:C2046,3)</f>
        <v>Male</v>
      </c>
      <c r="I487" t="str">
        <f>_xlfn.XLOOKUP(A487,'Demographics (raw data)'!A:A,'Demographics (raw data)'!B:B)</f>
        <v>White</v>
      </c>
      <c r="J487" t="b">
        <f>_xlfn.XLOOKUP($A487,'Bonuses (raw data)'!$A:$A,'Bonuses (raw data)'!B:B)</f>
        <v>0</v>
      </c>
      <c r="K487" t="str">
        <f t="shared" si="35"/>
        <v>Not Eligible</v>
      </c>
      <c r="L487">
        <f>_xlfn.XLOOKUP($A487,'Bonuses (raw data)'!$A:$A,'Bonuses (raw data)'!C:C)</f>
        <v>0</v>
      </c>
      <c r="M487">
        <f t="shared" si="36"/>
        <v>86444.37</v>
      </c>
      <c r="N487" s="5">
        <f t="shared" si="37"/>
        <v>0</v>
      </c>
      <c r="O487">
        <f>G487/_xlfn.XLOOKUP(D487,'Market_Averages (raw data)'!A:A,'Market_Averages (raw data)'!B:B)</f>
        <v>0.96635339648669372</v>
      </c>
      <c r="P487" t="str">
        <f t="shared" si="38"/>
        <v>Market Aligned</v>
      </c>
      <c r="Q487" s="5">
        <f t="shared" si="39"/>
        <v>0.86699999999999999</v>
      </c>
    </row>
    <row r="488" spans="1:17" x14ac:dyDescent="0.2">
      <c r="A488">
        <v>1486</v>
      </c>
      <c r="B488" t="s">
        <v>496</v>
      </c>
      <c r="C488" t="s">
        <v>1572</v>
      </c>
      <c r="D488" t="s">
        <v>1585</v>
      </c>
      <c r="E488" t="s">
        <v>1603</v>
      </c>
      <c r="F488" t="str">
        <f>_xlfn.XLOOKUP(E488,'States (raw data)'!A:A,'States (raw data)'!B:B)</f>
        <v>Illinois</v>
      </c>
      <c r="G488">
        <v>88383.57</v>
      </c>
      <c r="H488" t="str">
        <f>VLOOKUP(A488,'Demographics (raw data)'!A487:C2047,3)</f>
        <v>Female</v>
      </c>
      <c r="I488" t="str">
        <f>_xlfn.XLOOKUP(A488,'Demographics (raw data)'!A:A,'Demographics (raw data)'!B:B)</f>
        <v>White</v>
      </c>
      <c r="J488" t="b">
        <f>_xlfn.XLOOKUP($A488,'Bonuses (raw data)'!$A:$A,'Bonuses (raw data)'!B:B)</f>
        <v>1</v>
      </c>
      <c r="K488" t="str">
        <f t="shared" si="35"/>
        <v>Eligible</v>
      </c>
      <c r="L488">
        <f>_xlfn.XLOOKUP($A488,'Bonuses (raw data)'!$A:$A,'Bonuses (raw data)'!C:C)</f>
        <v>18114.439999999999</v>
      </c>
      <c r="M488">
        <f t="shared" si="36"/>
        <v>106498.01000000001</v>
      </c>
      <c r="N488" s="5">
        <f t="shared" si="37"/>
        <v>0.20495257206741024</v>
      </c>
      <c r="O488">
        <f>G488/_xlfn.XLOOKUP(D488,'Market_Averages (raw data)'!A:A,'Market_Averages (raw data)'!B:B)</f>
        <v>0.98803152898354696</v>
      </c>
      <c r="P488" t="str">
        <f t="shared" si="38"/>
        <v>Market Aligned</v>
      </c>
      <c r="Q488" s="5">
        <f t="shared" si="39"/>
        <v>0.878</v>
      </c>
    </row>
    <row r="489" spans="1:17" x14ac:dyDescent="0.2">
      <c r="A489">
        <v>1487</v>
      </c>
      <c r="B489" t="s">
        <v>497</v>
      </c>
      <c r="C489" t="s">
        <v>1572</v>
      </c>
      <c r="D489" t="s">
        <v>1585</v>
      </c>
      <c r="E489" t="s">
        <v>1614</v>
      </c>
      <c r="F489" t="str">
        <f>_xlfn.XLOOKUP(E489,'States (raw data)'!A:A,'States (raw data)'!B:B)</f>
        <v>Texas</v>
      </c>
      <c r="G489">
        <v>87296.13</v>
      </c>
      <c r="H489" t="str">
        <f>VLOOKUP(A489,'Demographics (raw data)'!A488:C2048,3)</f>
        <v>Female</v>
      </c>
      <c r="I489" t="str">
        <f>_xlfn.XLOOKUP(A489,'Demographics (raw data)'!A:A,'Demographics (raw data)'!B:B)</f>
        <v>White</v>
      </c>
      <c r="J489" t="b">
        <f>_xlfn.XLOOKUP($A489,'Bonuses (raw data)'!$A:$A,'Bonuses (raw data)'!B:B)</f>
        <v>1</v>
      </c>
      <c r="K489" t="str">
        <f t="shared" si="35"/>
        <v>Eligible</v>
      </c>
      <c r="L489">
        <f>_xlfn.XLOOKUP($A489,'Bonuses (raw data)'!$A:$A,'Bonuses (raw data)'!C:C)</f>
        <v>18670.099999999999</v>
      </c>
      <c r="M489">
        <f t="shared" si="36"/>
        <v>105966.23000000001</v>
      </c>
      <c r="N489" s="5">
        <f t="shared" si="37"/>
        <v>0.21387087835394303</v>
      </c>
      <c r="O489">
        <f>G489/_xlfn.XLOOKUP(D489,'Market_Averages (raw data)'!A:A,'Market_Averages (raw data)'!B:B)</f>
        <v>0.9758751405747299</v>
      </c>
      <c r="P489" t="str">
        <f t="shared" si="38"/>
        <v>Market Aligned</v>
      </c>
      <c r="Q489" s="5">
        <f t="shared" si="39"/>
        <v>0.871</v>
      </c>
    </row>
    <row r="490" spans="1:17" x14ac:dyDescent="0.2">
      <c r="A490">
        <v>1488</v>
      </c>
      <c r="B490" t="s">
        <v>498</v>
      </c>
      <c r="C490" t="s">
        <v>1572</v>
      </c>
      <c r="D490" t="s">
        <v>1585</v>
      </c>
      <c r="E490" t="s">
        <v>1609</v>
      </c>
      <c r="F490" t="str">
        <f>_xlfn.XLOOKUP(E490,'States (raw data)'!A:A,'States (raw data)'!B:B)</f>
        <v>California</v>
      </c>
      <c r="G490">
        <v>94217.85</v>
      </c>
      <c r="H490" t="str">
        <f>VLOOKUP(A490,'Demographics (raw data)'!A489:C2049,3)</f>
        <v>Male</v>
      </c>
      <c r="I490" t="str">
        <f>_xlfn.XLOOKUP(A490,'Demographics (raw data)'!A:A,'Demographics (raw data)'!B:B)</f>
        <v>Asian</v>
      </c>
      <c r="J490" t="b">
        <f>_xlfn.XLOOKUP($A490,'Bonuses (raw data)'!$A:$A,'Bonuses (raw data)'!B:B)</f>
        <v>0</v>
      </c>
      <c r="K490" t="str">
        <f t="shared" si="35"/>
        <v>Not Eligible</v>
      </c>
      <c r="L490">
        <f>_xlfn.XLOOKUP($A490,'Bonuses (raw data)'!$A:$A,'Bonuses (raw data)'!C:C)</f>
        <v>0</v>
      </c>
      <c r="M490">
        <f t="shared" si="36"/>
        <v>94217.85</v>
      </c>
      <c r="N490" s="5">
        <f t="shared" si="37"/>
        <v>0</v>
      </c>
      <c r="O490">
        <f>G490/_xlfn.XLOOKUP(D490,'Market_Averages (raw data)'!A:A,'Market_Averages (raw data)'!B:B)</f>
        <v>1.0532523906088256</v>
      </c>
      <c r="P490" t="str">
        <f t="shared" si="38"/>
        <v>Market Aligned</v>
      </c>
      <c r="Q490" s="5">
        <f t="shared" si="39"/>
        <v>0.89600000000000002</v>
      </c>
    </row>
    <row r="491" spans="1:17" x14ac:dyDescent="0.2">
      <c r="A491">
        <v>1489</v>
      </c>
      <c r="B491" t="s">
        <v>499</v>
      </c>
      <c r="C491" t="s">
        <v>1572</v>
      </c>
      <c r="D491" t="s">
        <v>1585</v>
      </c>
      <c r="E491" t="s">
        <v>1607</v>
      </c>
      <c r="F491" t="str">
        <f>_xlfn.XLOOKUP(E491,'States (raw data)'!A:A,'States (raw data)'!B:B)</f>
        <v>Colorado</v>
      </c>
      <c r="G491">
        <v>92204.1</v>
      </c>
      <c r="H491" t="str">
        <f>VLOOKUP(A491,'Demographics (raw data)'!A490:C2050,3)</f>
        <v>Male</v>
      </c>
      <c r="I491" t="str">
        <f>_xlfn.XLOOKUP(A491,'Demographics (raw data)'!A:A,'Demographics (raw data)'!B:B)</f>
        <v>White</v>
      </c>
      <c r="J491" t="b">
        <f>_xlfn.XLOOKUP($A491,'Bonuses (raw data)'!$A:$A,'Bonuses (raw data)'!B:B)</f>
        <v>1</v>
      </c>
      <c r="K491" t="str">
        <f t="shared" si="35"/>
        <v>Eligible</v>
      </c>
      <c r="L491">
        <f>_xlfn.XLOOKUP($A491,'Bonuses (raw data)'!$A:$A,'Bonuses (raw data)'!C:C)</f>
        <v>8287.7800000000007</v>
      </c>
      <c r="M491">
        <f t="shared" si="36"/>
        <v>100491.88</v>
      </c>
      <c r="N491" s="5">
        <f t="shared" si="37"/>
        <v>8.9885156950721287E-2</v>
      </c>
      <c r="O491">
        <f>G491/_xlfn.XLOOKUP(D491,'Market_Averages (raw data)'!A:A,'Market_Averages (raw data)'!B:B)</f>
        <v>1.0307408707472652</v>
      </c>
      <c r="P491" t="str">
        <f t="shared" si="38"/>
        <v>Market Aligned</v>
      </c>
      <c r="Q491" s="5">
        <f t="shared" si="39"/>
        <v>0.88900000000000001</v>
      </c>
    </row>
    <row r="492" spans="1:17" x14ac:dyDescent="0.2">
      <c r="A492">
        <v>1490</v>
      </c>
      <c r="B492" t="s">
        <v>500</v>
      </c>
      <c r="C492" t="s">
        <v>1572</v>
      </c>
      <c r="D492" t="s">
        <v>1585</v>
      </c>
      <c r="E492" t="s">
        <v>1603</v>
      </c>
      <c r="F492" t="str">
        <f>_xlfn.XLOOKUP(E492,'States (raw data)'!A:A,'States (raw data)'!B:B)</f>
        <v>Illinois</v>
      </c>
      <c r="G492">
        <v>89980.07</v>
      </c>
      <c r="H492" t="str">
        <f>VLOOKUP(A492,'Demographics (raw data)'!A491:C2051,3)</f>
        <v>Male</v>
      </c>
      <c r="I492" t="str">
        <f>_xlfn.XLOOKUP(A492,'Demographics (raw data)'!A:A,'Demographics (raw data)'!B:B)</f>
        <v>White</v>
      </c>
      <c r="J492" t="b">
        <f>_xlfn.XLOOKUP($A492,'Bonuses (raw data)'!$A:$A,'Bonuses (raw data)'!B:B)</f>
        <v>1</v>
      </c>
      <c r="K492" t="str">
        <f t="shared" si="35"/>
        <v>Eligible</v>
      </c>
      <c r="L492">
        <f>_xlfn.XLOOKUP($A492,'Bonuses (raw data)'!$A:$A,'Bonuses (raw data)'!C:C)</f>
        <v>10343.02</v>
      </c>
      <c r="M492">
        <f t="shared" si="36"/>
        <v>100323.09000000001</v>
      </c>
      <c r="N492" s="5">
        <f t="shared" si="37"/>
        <v>0.11494789901808256</v>
      </c>
      <c r="O492">
        <f>G492/_xlfn.XLOOKUP(D492,'Market_Averages (raw data)'!A:A,'Market_Averages (raw data)'!B:B)</f>
        <v>1.0058786507508872</v>
      </c>
      <c r="P492" t="str">
        <f t="shared" si="38"/>
        <v>Market Aligned</v>
      </c>
      <c r="Q492" s="5">
        <f t="shared" si="39"/>
        <v>0.88400000000000001</v>
      </c>
    </row>
    <row r="493" spans="1:17" x14ac:dyDescent="0.2">
      <c r="A493">
        <v>1491</v>
      </c>
      <c r="B493" t="s">
        <v>501</v>
      </c>
      <c r="C493" t="s">
        <v>1572</v>
      </c>
      <c r="D493" t="s">
        <v>1585</v>
      </c>
      <c r="E493" t="s">
        <v>1603</v>
      </c>
      <c r="F493" t="str">
        <f>_xlfn.XLOOKUP(E493,'States (raw data)'!A:A,'States (raw data)'!B:B)</f>
        <v>Illinois</v>
      </c>
      <c r="G493">
        <v>93699.86</v>
      </c>
      <c r="H493" t="str">
        <f>VLOOKUP(A493,'Demographics (raw data)'!A492:C2052,3)</f>
        <v>Female</v>
      </c>
      <c r="I493" t="str">
        <f>_xlfn.XLOOKUP(A493,'Demographics (raw data)'!A:A,'Demographics (raw data)'!B:B)</f>
        <v>Other</v>
      </c>
      <c r="J493" t="b">
        <f>_xlfn.XLOOKUP($A493,'Bonuses (raw data)'!$A:$A,'Bonuses (raw data)'!B:B)</f>
        <v>0</v>
      </c>
      <c r="K493" t="str">
        <f t="shared" si="35"/>
        <v>Not Eligible</v>
      </c>
      <c r="L493">
        <f>_xlfn.XLOOKUP($A493,'Bonuses (raw data)'!$A:$A,'Bonuses (raw data)'!C:C)</f>
        <v>0</v>
      </c>
      <c r="M493">
        <f t="shared" si="36"/>
        <v>93699.86</v>
      </c>
      <c r="N493" s="5">
        <f t="shared" si="37"/>
        <v>0</v>
      </c>
      <c r="O493">
        <f>G493/_xlfn.XLOOKUP(D493,'Market_Averages (raw data)'!A:A,'Market_Averages (raw data)'!B:B)</f>
        <v>1.0474618296290168</v>
      </c>
      <c r="P493" t="str">
        <f t="shared" si="38"/>
        <v>Market Aligned</v>
      </c>
      <c r="Q493" s="5">
        <f t="shared" si="39"/>
        <v>0.89400000000000002</v>
      </c>
    </row>
    <row r="494" spans="1:17" x14ac:dyDescent="0.2">
      <c r="A494">
        <v>1492</v>
      </c>
      <c r="B494" t="s">
        <v>502</v>
      </c>
      <c r="C494" t="s">
        <v>1572</v>
      </c>
      <c r="D494" t="s">
        <v>1585</v>
      </c>
      <c r="E494" t="s">
        <v>1597</v>
      </c>
      <c r="F494" t="str">
        <f>_xlfn.XLOOKUP(E494,'States (raw data)'!A:A,'States (raw data)'!B:B)</f>
        <v>New York</v>
      </c>
      <c r="G494">
        <v>90193.42</v>
      </c>
      <c r="H494" t="str">
        <f>VLOOKUP(A494,'Demographics (raw data)'!A493:C2053,3)</f>
        <v>Female</v>
      </c>
      <c r="I494" t="str">
        <f>_xlfn.XLOOKUP(A494,'Demographics (raw data)'!A:A,'Demographics (raw data)'!B:B)</f>
        <v>White</v>
      </c>
      <c r="J494" t="b">
        <f>_xlfn.XLOOKUP($A494,'Bonuses (raw data)'!$A:$A,'Bonuses (raw data)'!B:B)</f>
        <v>0</v>
      </c>
      <c r="K494" t="str">
        <f t="shared" si="35"/>
        <v>Not Eligible</v>
      </c>
      <c r="L494">
        <f>_xlfn.XLOOKUP($A494,'Bonuses (raw data)'!$A:$A,'Bonuses (raw data)'!C:C)</f>
        <v>0</v>
      </c>
      <c r="M494">
        <f t="shared" si="36"/>
        <v>90193.42</v>
      </c>
      <c r="N494" s="5">
        <f t="shared" si="37"/>
        <v>0</v>
      </c>
      <c r="O494">
        <f>G494/_xlfn.XLOOKUP(D494,'Market_Averages (raw data)'!A:A,'Market_Averages (raw data)'!B:B)</f>
        <v>1.0082636701239294</v>
      </c>
      <c r="P494" t="str">
        <f t="shared" si="38"/>
        <v>Market Aligned</v>
      </c>
      <c r="Q494" s="5">
        <f t="shared" si="39"/>
        <v>0.88500000000000001</v>
      </c>
    </row>
    <row r="495" spans="1:17" x14ac:dyDescent="0.2">
      <c r="A495">
        <v>1493</v>
      </c>
      <c r="B495" t="s">
        <v>503</v>
      </c>
      <c r="C495" t="s">
        <v>1572</v>
      </c>
      <c r="D495" t="s">
        <v>1585</v>
      </c>
      <c r="E495" t="s">
        <v>1603</v>
      </c>
      <c r="F495" t="str">
        <f>_xlfn.XLOOKUP(E495,'States (raw data)'!A:A,'States (raw data)'!B:B)</f>
        <v>Illinois</v>
      </c>
      <c r="G495">
        <v>87846.79</v>
      </c>
      <c r="H495" t="str">
        <f>VLOOKUP(A495,'Demographics (raw data)'!A494:C2054,3)</f>
        <v>Male</v>
      </c>
      <c r="I495" t="str">
        <f>_xlfn.XLOOKUP(A495,'Demographics (raw data)'!A:A,'Demographics (raw data)'!B:B)</f>
        <v>Other</v>
      </c>
      <c r="J495" t="b">
        <f>_xlfn.XLOOKUP($A495,'Bonuses (raw data)'!$A:$A,'Bonuses (raw data)'!B:B)</f>
        <v>0</v>
      </c>
      <c r="K495" t="str">
        <f t="shared" si="35"/>
        <v>Not Eligible</v>
      </c>
      <c r="L495">
        <f>_xlfn.XLOOKUP($A495,'Bonuses (raw data)'!$A:$A,'Bonuses (raw data)'!C:C)</f>
        <v>0</v>
      </c>
      <c r="M495">
        <f t="shared" si="36"/>
        <v>87846.79</v>
      </c>
      <c r="N495" s="5">
        <f t="shared" si="37"/>
        <v>0</v>
      </c>
      <c r="O495">
        <f>G495/_xlfn.XLOOKUP(D495,'Market_Averages (raw data)'!A:A,'Market_Averages (raw data)'!B:B)</f>
        <v>0.98203091637955509</v>
      </c>
      <c r="P495" t="str">
        <f t="shared" si="38"/>
        <v>Market Aligned</v>
      </c>
      <c r="Q495" s="5">
        <f t="shared" si="39"/>
        <v>0.874</v>
      </c>
    </row>
    <row r="496" spans="1:17" x14ac:dyDescent="0.2">
      <c r="A496">
        <v>1494</v>
      </c>
      <c r="B496" t="s">
        <v>504</v>
      </c>
      <c r="C496" t="s">
        <v>1572</v>
      </c>
      <c r="D496" t="s">
        <v>1585</v>
      </c>
      <c r="E496" t="s">
        <v>1603</v>
      </c>
      <c r="F496" t="str">
        <f>_xlfn.XLOOKUP(E496,'States (raw data)'!A:A,'States (raw data)'!B:B)</f>
        <v>Illinois</v>
      </c>
      <c r="G496">
        <v>93807.81</v>
      </c>
      <c r="H496" t="str">
        <f>VLOOKUP(A496,'Demographics (raw data)'!A495:C2055,3)</f>
        <v>Female</v>
      </c>
      <c r="I496" t="str">
        <f>_xlfn.XLOOKUP(A496,'Demographics (raw data)'!A:A,'Demographics (raw data)'!B:B)</f>
        <v>Black or African American</v>
      </c>
      <c r="J496" t="b">
        <f>_xlfn.XLOOKUP($A496,'Bonuses (raw data)'!$A:$A,'Bonuses (raw data)'!B:B)</f>
        <v>0</v>
      </c>
      <c r="K496" t="str">
        <f t="shared" si="35"/>
        <v>Not Eligible</v>
      </c>
      <c r="L496">
        <f>_xlfn.XLOOKUP($A496,'Bonuses (raw data)'!$A:$A,'Bonuses (raw data)'!C:C)</f>
        <v>0</v>
      </c>
      <c r="M496">
        <f t="shared" si="36"/>
        <v>93807.81</v>
      </c>
      <c r="N496" s="5">
        <f t="shared" si="37"/>
        <v>0</v>
      </c>
      <c r="O496">
        <f>G496/_xlfn.XLOOKUP(D496,'Market_Averages (raw data)'!A:A,'Market_Averages (raw data)'!B:B)</f>
        <v>1.0486685924193611</v>
      </c>
      <c r="P496" t="str">
        <f t="shared" si="38"/>
        <v>Market Aligned</v>
      </c>
      <c r="Q496" s="5">
        <f t="shared" si="39"/>
        <v>0.89400000000000002</v>
      </c>
    </row>
    <row r="497" spans="1:17" x14ac:dyDescent="0.2">
      <c r="A497">
        <v>1495</v>
      </c>
      <c r="B497" t="s">
        <v>505</v>
      </c>
      <c r="C497" t="s">
        <v>1572</v>
      </c>
      <c r="D497" t="s">
        <v>1585</v>
      </c>
      <c r="E497" t="s">
        <v>1603</v>
      </c>
      <c r="F497" t="str">
        <f>_xlfn.XLOOKUP(E497,'States (raw data)'!A:A,'States (raw data)'!B:B)</f>
        <v>Illinois</v>
      </c>
      <c r="G497">
        <v>91347.28</v>
      </c>
      <c r="H497" t="str">
        <f>VLOOKUP(A497,'Demographics (raw data)'!A496:C2056,3)</f>
        <v>Male</v>
      </c>
      <c r="I497" t="str">
        <f>_xlfn.XLOOKUP(A497,'Demographics (raw data)'!A:A,'Demographics (raw data)'!B:B)</f>
        <v>Asian</v>
      </c>
      <c r="J497" t="b">
        <f>_xlfn.XLOOKUP($A497,'Bonuses (raw data)'!$A:$A,'Bonuses (raw data)'!B:B)</f>
        <v>0</v>
      </c>
      <c r="K497" t="str">
        <f t="shared" si="35"/>
        <v>Not Eligible</v>
      </c>
      <c r="L497">
        <f>_xlfn.XLOOKUP($A497,'Bonuses (raw data)'!$A:$A,'Bonuses (raw data)'!C:C)</f>
        <v>0</v>
      </c>
      <c r="M497">
        <f t="shared" si="36"/>
        <v>91347.28</v>
      </c>
      <c r="N497" s="5">
        <f t="shared" si="37"/>
        <v>0</v>
      </c>
      <c r="O497">
        <f>G497/_xlfn.XLOOKUP(D497,'Market_Averages (raw data)'!A:A,'Market_Averages (raw data)'!B:B)</f>
        <v>1.0211625614001356</v>
      </c>
      <c r="P497" t="str">
        <f t="shared" si="38"/>
        <v>Market Aligned</v>
      </c>
      <c r="Q497" s="5">
        <f t="shared" si="39"/>
        <v>0.88800000000000001</v>
      </c>
    </row>
    <row r="498" spans="1:17" x14ac:dyDescent="0.2">
      <c r="A498">
        <v>1496</v>
      </c>
      <c r="B498" t="s">
        <v>506</v>
      </c>
      <c r="C498" t="s">
        <v>1572</v>
      </c>
      <c r="D498" t="s">
        <v>1585</v>
      </c>
      <c r="E498" t="s">
        <v>1603</v>
      </c>
      <c r="F498" t="str">
        <f>_xlfn.XLOOKUP(E498,'States (raw data)'!A:A,'States (raw data)'!B:B)</f>
        <v>Illinois</v>
      </c>
      <c r="G498">
        <v>87406.88</v>
      </c>
      <c r="H498" t="str">
        <f>VLOOKUP(A498,'Demographics (raw data)'!A497:C2057,3)</f>
        <v>Male</v>
      </c>
      <c r="I498" t="str">
        <f>_xlfn.XLOOKUP(A498,'Demographics (raw data)'!A:A,'Demographics (raw data)'!B:B)</f>
        <v>White</v>
      </c>
      <c r="J498" t="b">
        <f>_xlfn.XLOOKUP($A498,'Bonuses (raw data)'!$A:$A,'Bonuses (raw data)'!B:B)</f>
        <v>1</v>
      </c>
      <c r="K498" t="str">
        <f t="shared" si="35"/>
        <v>Eligible</v>
      </c>
      <c r="L498">
        <f>_xlfn.XLOOKUP($A498,'Bonuses (raw data)'!$A:$A,'Bonuses (raw data)'!C:C)</f>
        <v>18028.490000000002</v>
      </c>
      <c r="M498">
        <f t="shared" si="36"/>
        <v>105435.37000000001</v>
      </c>
      <c r="N498" s="5">
        <f t="shared" si="37"/>
        <v>0.20625939285328571</v>
      </c>
      <c r="O498">
        <f>G498/_xlfn.XLOOKUP(D498,'Market_Averages (raw data)'!A:A,'Market_Averages (raw data)'!B:B)</f>
        <v>0.97711320429895976</v>
      </c>
      <c r="P498" t="str">
        <f t="shared" si="38"/>
        <v>Market Aligned</v>
      </c>
      <c r="Q498" s="5">
        <f t="shared" si="39"/>
        <v>0.872</v>
      </c>
    </row>
    <row r="499" spans="1:17" x14ac:dyDescent="0.2">
      <c r="A499">
        <v>1497</v>
      </c>
      <c r="B499" t="s">
        <v>507</v>
      </c>
      <c r="C499" t="s">
        <v>1572</v>
      </c>
      <c r="D499" t="s">
        <v>1585</v>
      </c>
      <c r="E499" t="s">
        <v>1603</v>
      </c>
      <c r="F499" t="str">
        <f>_xlfn.XLOOKUP(E499,'States (raw data)'!A:A,'States (raw data)'!B:B)</f>
        <v>Illinois</v>
      </c>
      <c r="G499">
        <v>89524.15</v>
      </c>
      <c r="H499" t="str">
        <f>VLOOKUP(A499,'Demographics (raw data)'!A498:C2058,3)</f>
        <v>Female</v>
      </c>
      <c r="I499" t="str">
        <f>_xlfn.XLOOKUP(A499,'Demographics (raw data)'!A:A,'Demographics (raw data)'!B:B)</f>
        <v>White</v>
      </c>
      <c r="J499" t="b">
        <f>_xlfn.XLOOKUP($A499,'Bonuses (raw data)'!$A:$A,'Bonuses (raw data)'!B:B)</f>
        <v>0</v>
      </c>
      <c r="K499" t="str">
        <f t="shared" si="35"/>
        <v>Not Eligible</v>
      </c>
      <c r="L499">
        <f>_xlfn.XLOOKUP($A499,'Bonuses (raw data)'!$A:$A,'Bonuses (raw data)'!C:C)</f>
        <v>0</v>
      </c>
      <c r="M499">
        <f t="shared" si="36"/>
        <v>89524.15</v>
      </c>
      <c r="N499" s="5">
        <f t="shared" si="37"/>
        <v>0</v>
      </c>
      <c r="O499">
        <f>G499/_xlfn.XLOOKUP(D499,'Market_Averages (raw data)'!A:A,'Market_Averages (raw data)'!B:B)</f>
        <v>1.0007819644018949</v>
      </c>
      <c r="P499" t="str">
        <f t="shared" si="38"/>
        <v>Market Aligned</v>
      </c>
      <c r="Q499" s="5">
        <f t="shared" si="39"/>
        <v>0.88200000000000001</v>
      </c>
    </row>
    <row r="500" spans="1:17" x14ac:dyDescent="0.2">
      <c r="A500">
        <v>1498</v>
      </c>
      <c r="B500" t="s">
        <v>508</v>
      </c>
      <c r="C500" t="s">
        <v>1572</v>
      </c>
      <c r="D500" t="s">
        <v>1585</v>
      </c>
      <c r="E500" t="s">
        <v>1599</v>
      </c>
      <c r="F500" t="str">
        <f>_xlfn.XLOOKUP(E500,'States (raw data)'!A:A,'States (raw data)'!B:B)</f>
        <v>California</v>
      </c>
      <c r="G500">
        <v>87810.95</v>
      </c>
      <c r="H500" t="str">
        <f>VLOOKUP(A500,'Demographics (raw data)'!A499:C2059,3)</f>
        <v>Male</v>
      </c>
      <c r="I500" t="str">
        <f>_xlfn.XLOOKUP(A500,'Demographics (raw data)'!A:A,'Demographics (raw data)'!B:B)</f>
        <v>Asian</v>
      </c>
      <c r="J500" t="b">
        <f>_xlfn.XLOOKUP($A500,'Bonuses (raw data)'!$A:$A,'Bonuses (raw data)'!B:B)</f>
        <v>1</v>
      </c>
      <c r="K500" t="str">
        <f t="shared" si="35"/>
        <v>Eligible</v>
      </c>
      <c r="L500">
        <f>_xlfn.XLOOKUP($A500,'Bonuses (raw data)'!$A:$A,'Bonuses (raw data)'!C:C)</f>
        <v>16327.45</v>
      </c>
      <c r="M500">
        <f t="shared" si="36"/>
        <v>104138.4</v>
      </c>
      <c r="N500" s="5">
        <f t="shared" si="37"/>
        <v>0.18593865571434998</v>
      </c>
      <c r="O500">
        <f>G500/_xlfn.XLOOKUP(D500,'Market_Averages (raw data)'!A:A,'Market_Averages (raw data)'!B:B)</f>
        <v>0.98163026442581791</v>
      </c>
      <c r="P500" t="str">
        <f t="shared" si="38"/>
        <v>Market Aligned</v>
      </c>
      <c r="Q500" s="5">
        <f t="shared" si="39"/>
        <v>0.873</v>
      </c>
    </row>
    <row r="501" spans="1:17" x14ac:dyDescent="0.2">
      <c r="A501">
        <v>1499</v>
      </c>
      <c r="B501" t="s">
        <v>509</v>
      </c>
      <c r="C501" t="s">
        <v>1572</v>
      </c>
      <c r="D501" t="s">
        <v>1585</v>
      </c>
      <c r="E501" t="s">
        <v>1604</v>
      </c>
      <c r="F501" t="str">
        <f>_xlfn.XLOOKUP(E501,'States (raw data)'!A:A,'States (raw data)'!B:B)</f>
        <v>California</v>
      </c>
      <c r="G501">
        <v>86543</v>
      </c>
      <c r="H501" t="str">
        <f>VLOOKUP(A501,'Demographics (raw data)'!A500:C2060,3)</f>
        <v>Male</v>
      </c>
      <c r="I501" t="str">
        <f>_xlfn.XLOOKUP(A501,'Demographics (raw data)'!A:A,'Demographics (raw data)'!B:B)</f>
        <v>Hispanic or Latino</v>
      </c>
      <c r="J501" t="b">
        <f>_xlfn.XLOOKUP($A501,'Bonuses (raw data)'!$A:$A,'Bonuses (raw data)'!B:B)</f>
        <v>1</v>
      </c>
      <c r="K501" t="str">
        <f t="shared" si="35"/>
        <v>Eligible</v>
      </c>
      <c r="L501">
        <f>_xlfn.XLOOKUP($A501,'Bonuses (raw data)'!$A:$A,'Bonuses (raw data)'!C:C)</f>
        <v>1069.47</v>
      </c>
      <c r="M501">
        <f t="shared" si="36"/>
        <v>87612.47</v>
      </c>
      <c r="N501" s="5">
        <f t="shared" si="37"/>
        <v>1.2357671908762118E-2</v>
      </c>
      <c r="O501">
        <f>G501/_xlfn.XLOOKUP(D501,'Market_Averages (raw data)'!A:A,'Market_Averages (raw data)'!B:B)</f>
        <v>0.96745597188281829</v>
      </c>
      <c r="P501" t="str">
        <f t="shared" si="38"/>
        <v>Market Aligned</v>
      </c>
      <c r="Q501" s="5">
        <f t="shared" si="39"/>
        <v>0.86899999999999999</v>
      </c>
    </row>
    <row r="502" spans="1:17" x14ac:dyDescent="0.2">
      <c r="A502">
        <v>1500</v>
      </c>
      <c r="B502" t="s">
        <v>510</v>
      </c>
      <c r="C502" t="s">
        <v>1572</v>
      </c>
      <c r="D502" t="s">
        <v>1585</v>
      </c>
      <c r="E502" t="s">
        <v>1609</v>
      </c>
      <c r="F502" t="str">
        <f>_xlfn.XLOOKUP(E502,'States (raw data)'!A:A,'States (raw data)'!B:B)</f>
        <v>California</v>
      </c>
      <c r="G502">
        <v>92315.44</v>
      </c>
      <c r="H502" t="str">
        <f>VLOOKUP(A502,'Demographics (raw data)'!A501:C2061,3)</f>
        <v>Male</v>
      </c>
      <c r="I502" t="str">
        <f>_xlfn.XLOOKUP(A502,'Demographics (raw data)'!A:A,'Demographics (raw data)'!B:B)</f>
        <v>Asian</v>
      </c>
      <c r="J502" t="b">
        <f>_xlfn.XLOOKUP($A502,'Bonuses (raw data)'!$A:$A,'Bonuses (raw data)'!B:B)</f>
        <v>0</v>
      </c>
      <c r="K502" t="str">
        <f t="shared" si="35"/>
        <v>Not Eligible</v>
      </c>
      <c r="L502">
        <f>_xlfn.XLOOKUP($A502,'Bonuses (raw data)'!$A:$A,'Bonuses (raw data)'!C:C)</f>
        <v>0</v>
      </c>
      <c r="M502">
        <f t="shared" si="36"/>
        <v>92315.44</v>
      </c>
      <c r="N502" s="5">
        <f t="shared" si="37"/>
        <v>0</v>
      </c>
      <c r="O502">
        <f>G502/_xlfn.XLOOKUP(D502,'Market_Averages (raw data)'!A:A,'Market_Averages (raw data)'!B:B)</f>
        <v>1.0319855300254208</v>
      </c>
      <c r="P502" t="str">
        <f t="shared" si="38"/>
        <v>Market Aligned</v>
      </c>
      <c r="Q502" s="5">
        <f t="shared" si="39"/>
        <v>0.89</v>
      </c>
    </row>
    <row r="503" spans="1:17" x14ac:dyDescent="0.2">
      <c r="A503">
        <v>1501</v>
      </c>
      <c r="B503" t="s">
        <v>511</v>
      </c>
      <c r="C503" t="s">
        <v>1572</v>
      </c>
      <c r="D503" t="s">
        <v>1585</v>
      </c>
      <c r="E503" t="s">
        <v>1603</v>
      </c>
      <c r="F503" t="str">
        <f>_xlfn.XLOOKUP(E503,'States (raw data)'!A:A,'States (raw data)'!B:B)</f>
        <v>Illinois</v>
      </c>
      <c r="G503">
        <v>94773.54</v>
      </c>
      <c r="H503" t="str">
        <f>VLOOKUP(A503,'Demographics (raw data)'!A502:C2062,3)</f>
        <v>Male</v>
      </c>
      <c r="I503" t="str">
        <f>_xlfn.XLOOKUP(A503,'Demographics (raw data)'!A:A,'Demographics (raw data)'!B:B)</f>
        <v>White</v>
      </c>
      <c r="J503" t="b">
        <f>_xlfn.XLOOKUP($A503,'Bonuses (raw data)'!$A:$A,'Bonuses (raw data)'!B:B)</f>
        <v>0</v>
      </c>
      <c r="K503" t="str">
        <f t="shared" si="35"/>
        <v>Not Eligible</v>
      </c>
      <c r="L503">
        <f>_xlfn.XLOOKUP($A503,'Bonuses (raw data)'!$A:$A,'Bonuses (raw data)'!C:C)</f>
        <v>0</v>
      </c>
      <c r="M503">
        <f t="shared" si="36"/>
        <v>94773.54</v>
      </c>
      <c r="N503" s="5">
        <f t="shared" si="37"/>
        <v>0</v>
      </c>
      <c r="O503">
        <f>G503/_xlfn.XLOOKUP(D503,'Market_Averages (raw data)'!A:A,'Market_Averages (raw data)'!B:B)</f>
        <v>1.0594643963055954</v>
      </c>
      <c r="P503" t="str">
        <f t="shared" si="38"/>
        <v>Market Aligned</v>
      </c>
      <c r="Q503" s="5">
        <f t="shared" si="39"/>
        <v>0.89900000000000002</v>
      </c>
    </row>
    <row r="504" spans="1:17" x14ac:dyDescent="0.2">
      <c r="A504">
        <v>1502</v>
      </c>
      <c r="B504" t="s">
        <v>512</v>
      </c>
      <c r="C504" t="s">
        <v>1572</v>
      </c>
      <c r="D504" t="s">
        <v>1585</v>
      </c>
      <c r="E504" t="s">
        <v>1603</v>
      </c>
      <c r="F504" t="str">
        <f>_xlfn.XLOOKUP(E504,'States (raw data)'!A:A,'States (raw data)'!B:B)</f>
        <v>Illinois</v>
      </c>
      <c r="G504">
        <v>86503.58</v>
      </c>
      <c r="H504" t="str">
        <f>VLOOKUP(A504,'Demographics (raw data)'!A503:C2063,3)</f>
        <v>Male</v>
      </c>
      <c r="I504" t="str">
        <f>_xlfn.XLOOKUP(A504,'Demographics (raw data)'!A:A,'Demographics (raw data)'!B:B)</f>
        <v>Asian</v>
      </c>
      <c r="J504" t="b">
        <f>_xlfn.XLOOKUP($A504,'Bonuses (raw data)'!$A:$A,'Bonuses (raw data)'!B:B)</f>
        <v>0</v>
      </c>
      <c r="K504" t="str">
        <f t="shared" si="35"/>
        <v>Not Eligible</v>
      </c>
      <c r="L504">
        <f>_xlfn.XLOOKUP($A504,'Bonuses (raw data)'!$A:$A,'Bonuses (raw data)'!C:C)</f>
        <v>0</v>
      </c>
      <c r="M504">
        <f t="shared" si="36"/>
        <v>86503.58</v>
      </c>
      <c r="N504" s="5">
        <f t="shared" si="37"/>
        <v>0</v>
      </c>
      <c r="O504">
        <f>G504/_xlfn.XLOOKUP(D504,'Market_Averages (raw data)'!A:A,'Market_Averages (raw data)'!B:B)</f>
        <v>0.96701529944932718</v>
      </c>
      <c r="P504" t="str">
        <f t="shared" si="38"/>
        <v>Market Aligned</v>
      </c>
      <c r="Q504" s="5">
        <f t="shared" si="39"/>
        <v>0.86799999999999999</v>
      </c>
    </row>
    <row r="505" spans="1:17" x14ac:dyDescent="0.2">
      <c r="A505">
        <v>1503</v>
      </c>
      <c r="B505" t="s">
        <v>513</v>
      </c>
      <c r="C505" t="s">
        <v>1572</v>
      </c>
      <c r="D505" t="s">
        <v>1585</v>
      </c>
      <c r="E505" t="s">
        <v>1599</v>
      </c>
      <c r="F505" t="str">
        <f>_xlfn.XLOOKUP(E505,'States (raw data)'!A:A,'States (raw data)'!B:B)</f>
        <v>California</v>
      </c>
      <c r="G505">
        <v>91407.42</v>
      </c>
      <c r="H505" t="str">
        <f>VLOOKUP(A505,'Demographics (raw data)'!A504:C2064,3)</f>
        <v>Male</v>
      </c>
      <c r="I505" t="str">
        <f>_xlfn.XLOOKUP(A505,'Demographics (raw data)'!A:A,'Demographics (raw data)'!B:B)</f>
        <v>Asian</v>
      </c>
      <c r="J505" t="b">
        <f>_xlfn.XLOOKUP($A505,'Bonuses (raw data)'!$A:$A,'Bonuses (raw data)'!B:B)</f>
        <v>0</v>
      </c>
      <c r="K505" t="str">
        <f t="shared" si="35"/>
        <v>Not Eligible</v>
      </c>
      <c r="L505">
        <f>_xlfn.XLOOKUP($A505,'Bonuses (raw data)'!$A:$A,'Bonuses (raw data)'!C:C)</f>
        <v>0</v>
      </c>
      <c r="M505">
        <f t="shared" si="36"/>
        <v>91407.42</v>
      </c>
      <c r="N505" s="5">
        <f t="shared" si="37"/>
        <v>0</v>
      </c>
      <c r="O505">
        <f>G505/_xlfn.XLOOKUP(D505,'Market_Averages (raw data)'!A:A,'Market_Averages (raw data)'!B:B)</f>
        <v>1.021834860744381</v>
      </c>
      <c r="P505" t="str">
        <f t="shared" si="38"/>
        <v>Market Aligned</v>
      </c>
      <c r="Q505" s="5">
        <f t="shared" si="39"/>
        <v>0.88900000000000001</v>
      </c>
    </row>
    <row r="506" spans="1:17" x14ac:dyDescent="0.2">
      <c r="A506">
        <v>1504</v>
      </c>
      <c r="B506" t="s">
        <v>514</v>
      </c>
      <c r="C506" t="s">
        <v>1572</v>
      </c>
      <c r="D506" t="s">
        <v>1585</v>
      </c>
      <c r="E506" t="s">
        <v>1604</v>
      </c>
      <c r="F506" t="str">
        <f>_xlfn.XLOOKUP(E506,'States (raw data)'!A:A,'States (raw data)'!B:B)</f>
        <v>California</v>
      </c>
      <c r="G506">
        <v>88373.39</v>
      </c>
      <c r="H506" t="str">
        <f>VLOOKUP(A506,'Demographics (raw data)'!A505:C2065,3)</f>
        <v>Female</v>
      </c>
      <c r="I506" t="str">
        <f>_xlfn.XLOOKUP(A506,'Demographics (raw data)'!A:A,'Demographics (raw data)'!B:B)</f>
        <v>Black or African American</v>
      </c>
      <c r="J506" t="b">
        <f>_xlfn.XLOOKUP($A506,'Bonuses (raw data)'!$A:$A,'Bonuses (raw data)'!B:B)</f>
        <v>1</v>
      </c>
      <c r="K506" t="str">
        <f t="shared" si="35"/>
        <v>Eligible</v>
      </c>
      <c r="L506">
        <f>_xlfn.XLOOKUP($A506,'Bonuses (raw data)'!$A:$A,'Bonuses (raw data)'!C:C)</f>
        <v>7081.13</v>
      </c>
      <c r="M506">
        <f t="shared" si="36"/>
        <v>95454.52</v>
      </c>
      <c r="N506" s="5">
        <f t="shared" si="37"/>
        <v>8.0127400340758687E-2</v>
      </c>
      <c r="O506">
        <f>G506/_xlfn.XLOOKUP(D506,'Market_Averages (raw data)'!A:A,'Market_Averages (raw data)'!B:B)</f>
        <v>0.98791772773106246</v>
      </c>
      <c r="P506" t="str">
        <f t="shared" si="38"/>
        <v>Market Aligned</v>
      </c>
      <c r="Q506" s="5">
        <f t="shared" si="39"/>
        <v>0.877</v>
      </c>
    </row>
    <row r="507" spans="1:17" x14ac:dyDescent="0.2">
      <c r="A507">
        <v>1505</v>
      </c>
      <c r="B507" t="s">
        <v>515</v>
      </c>
      <c r="C507" t="s">
        <v>1572</v>
      </c>
      <c r="D507" t="s">
        <v>1585</v>
      </c>
      <c r="E507" t="s">
        <v>1603</v>
      </c>
      <c r="F507" t="str">
        <f>_xlfn.XLOOKUP(E507,'States (raw data)'!A:A,'States (raw data)'!B:B)</f>
        <v>Illinois</v>
      </c>
      <c r="G507">
        <v>88782.19</v>
      </c>
      <c r="H507" t="str">
        <f>VLOOKUP(A507,'Demographics (raw data)'!A506:C2066,3)</f>
        <v>Male</v>
      </c>
      <c r="I507" t="str">
        <f>_xlfn.XLOOKUP(A507,'Demographics (raw data)'!A:A,'Demographics (raw data)'!B:B)</f>
        <v>Asian</v>
      </c>
      <c r="J507" t="b">
        <f>_xlfn.XLOOKUP($A507,'Bonuses (raw data)'!$A:$A,'Bonuses (raw data)'!B:B)</f>
        <v>1</v>
      </c>
      <c r="K507" t="str">
        <f t="shared" si="35"/>
        <v>Eligible</v>
      </c>
      <c r="L507">
        <f>_xlfn.XLOOKUP($A507,'Bonuses (raw data)'!$A:$A,'Bonuses (raw data)'!C:C)</f>
        <v>9013.7099999999991</v>
      </c>
      <c r="M507">
        <f t="shared" si="36"/>
        <v>97795.9</v>
      </c>
      <c r="N507" s="5">
        <f t="shared" si="37"/>
        <v>0.10152610562996923</v>
      </c>
      <c r="O507">
        <f>G507/_xlfn.XLOOKUP(D507,'Market_Averages (raw data)'!A:A,'Market_Averages (raw data)'!B:B)</f>
        <v>0.99248766407837763</v>
      </c>
      <c r="P507" t="str">
        <f t="shared" si="38"/>
        <v>Market Aligned</v>
      </c>
      <c r="Q507" s="5">
        <f t="shared" si="39"/>
        <v>0.88</v>
      </c>
    </row>
    <row r="508" spans="1:17" x14ac:dyDescent="0.2">
      <c r="A508">
        <v>1506</v>
      </c>
      <c r="B508" t="s">
        <v>516</v>
      </c>
      <c r="C508" t="s">
        <v>1572</v>
      </c>
      <c r="D508" t="s">
        <v>1585</v>
      </c>
      <c r="E508" t="s">
        <v>1603</v>
      </c>
      <c r="F508" t="str">
        <f>_xlfn.XLOOKUP(E508,'States (raw data)'!A:A,'States (raw data)'!B:B)</f>
        <v>Illinois</v>
      </c>
      <c r="G508">
        <v>88519.02</v>
      </c>
      <c r="H508" t="str">
        <f>VLOOKUP(A508,'Demographics (raw data)'!A507:C2067,3)</f>
        <v>Female</v>
      </c>
      <c r="I508" t="str">
        <f>_xlfn.XLOOKUP(A508,'Demographics (raw data)'!A:A,'Demographics (raw data)'!B:B)</f>
        <v>Hispanic or Latino</v>
      </c>
      <c r="J508" t="b">
        <f>_xlfn.XLOOKUP($A508,'Bonuses (raw data)'!$A:$A,'Bonuses (raw data)'!B:B)</f>
        <v>0</v>
      </c>
      <c r="K508" t="str">
        <f t="shared" si="35"/>
        <v>Not Eligible</v>
      </c>
      <c r="L508">
        <f>_xlfn.XLOOKUP($A508,'Bonuses (raw data)'!$A:$A,'Bonuses (raw data)'!C:C)</f>
        <v>0</v>
      </c>
      <c r="M508">
        <f t="shared" si="36"/>
        <v>88519.02</v>
      </c>
      <c r="N508" s="5">
        <f t="shared" si="37"/>
        <v>0</v>
      </c>
      <c r="O508">
        <f>G508/_xlfn.XLOOKUP(D508,'Market_Averages (raw data)'!A:A,'Market_Averages (raw data)'!B:B)</f>
        <v>0.98954571166026872</v>
      </c>
      <c r="P508" t="str">
        <f t="shared" si="38"/>
        <v>Market Aligned</v>
      </c>
      <c r="Q508" s="5">
        <f t="shared" si="39"/>
        <v>0.878</v>
      </c>
    </row>
    <row r="509" spans="1:17" x14ac:dyDescent="0.2">
      <c r="A509">
        <v>1507</v>
      </c>
      <c r="B509" t="s">
        <v>517</v>
      </c>
      <c r="C509" t="s">
        <v>1572</v>
      </c>
      <c r="D509" t="s">
        <v>1585</v>
      </c>
      <c r="E509" t="s">
        <v>1603</v>
      </c>
      <c r="F509" t="str">
        <f>_xlfn.XLOOKUP(E509,'States (raw data)'!A:A,'States (raw data)'!B:B)</f>
        <v>Illinois</v>
      </c>
      <c r="G509">
        <v>87840.02</v>
      </c>
      <c r="H509" t="str">
        <f>VLOOKUP(A509,'Demographics (raw data)'!A508:C2068,3)</f>
        <v>Male</v>
      </c>
      <c r="I509" t="str">
        <f>_xlfn.XLOOKUP(A509,'Demographics (raw data)'!A:A,'Demographics (raw data)'!B:B)</f>
        <v>Black or African American</v>
      </c>
      <c r="J509" t="b">
        <f>_xlfn.XLOOKUP($A509,'Bonuses (raw data)'!$A:$A,'Bonuses (raw data)'!B:B)</f>
        <v>0</v>
      </c>
      <c r="K509" t="str">
        <f t="shared" si="35"/>
        <v>Not Eligible</v>
      </c>
      <c r="L509">
        <f>_xlfn.XLOOKUP($A509,'Bonuses (raw data)'!$A:$A,'Bonuses (raw data)'!C:C)</f>
        <v>0</v>
      </c>
      <c r="M509">
        <f t="shared" si="36"/>
        <v>87840.02</v>
      </c>
      <c r="N509" s="5">
        <f t="shared" si="37"/>
        <v>0</v>
      </c>
      <c r="O509">
        <f>G509/_xlfn.XLOOKUP(D509,'Market_Averages (raw data)'!A:A,'Market_Averages (raw data)'!B:B)</f>
        <v>0.98195523519298156</v>
      </c>
      <c r="P509" t="str">
        <f t="shared" si="38"/>
        <v>Market Aligned</v>
      </c>
      <c r="Q509" s="5">
        <f t="shared" si="39"/>
        <v>0.874</v>
      </c>
    </row>
    <row r="510" spans="1:17" x14ac:dyDescent="0.2">
      <c r="A510">
        <v>1508</v>
      </c>
      <c r="B510" t="s">
        <v>518</v>
      </c>
      <c r="C510" t="s">
        <v>1572</v>
      </c>
      <c r="D510" t="s">
        <v>1585</v>
      </c>
      <c r="E510" t="s">
        <v>1614</v>
      </c>
      <c r="F510" t="str">
        <f>_xlfn.XLOOKUP(E510,'States (raw data)'!A:A,'States (raw data)'!B:B)</f>
        <v>Texas</v>
      </c>
      <c r="G510">
        <v>90121.3</v>
      </c>
      <c r="H510" t="str">
        <f>VLOOKUP(A510,'Demographics (raw data)'!A509:C2069,3)</f>
        <v>Male</v>
      </c>
      <c r="I510" t="str">
        <f>_xlfn.XLOOKUP(A510,'Demographics (raw data)'!A:A,'Demographics (raw data)'!B:B)</f>
        <v>White</v>
      </c>
      <c r="J510" t="b">
        <f>_xlfn.XLOOKUP($A510,'Bonuses (raw data)'!$A:$A,'Bonuses (raw data)'!B:B)</f>
        <v>0</v>
      </c>
      <c r="K510" t="str">
        <f t="shared" si="35"/>
        <v>Not Eligible</v>
      </c>
      <c r="L510">
        <f>_xlfn.XLOOKUP($A510,'Bonuses (raw data)'!$A:$A,'Bonuses (raw data)'!C:C)</f>
        <v>0</v>
      </c>
      <c r="M510">
        <f t="shared" si="36"/>
        <v>90121.3</v>
      </c>
      <c r="N510" s="5">
        <f t="shared" si="37"/>
        <v>0</v>
      </c>
      <c r="O510">
        <f>G510/_xlfn.XLOOKUP(D510,'Market_Averages (raw data)'!A:A,'Market_Averages (raw data)'!B:B)</f>
        <v>1.0074574474982729</v>
      </c>
      <c r="P510" t="str">
        <f t="shared" si="38"/>
        <v>Market Aligned</v>
      </c>
      <c r="Q510" s="5">
        <f t="shared" si="39"/>
        <v>0.88500000000000001</v>
      </c>
    </row>
    <row r="511" spans="1:17" x14ac:dyDescent="0.2">
      <c r="A511">
        <v>1509</v>
      </c>
      <c r="B511" t="s">
        <v>519</v>
      </c>
      <c r="C511" t="s">
        <v>1572</v>
      </c>
      <c r="D511" t="s">
        <v>1585</v>
      </c>
      <c r="E511" t="s">
        <v>1611</v>
      </c>
      <c r="F511" t="str">
        <f>_xlfn.XLOOKUP(E511,'States (raw data)'!A:A,'States (raw data)'!B:B)</f>
        <v>California</v>
      </c>
      <c r="G511">
        <v>87922.62</v>
      </c>
      <c r="H511" t="str">
        <f>VLOOKUP(A511,'Demographics (raw data)'!A510:C2070,3)</f>
        <v>Female</v>
      </c>
      <c r="I511" t="str">
        <f>_xlfn.XLOOKUP(A511,'Demographics (raw data)'!A:A,'Demographics (raw data)'!B:B)</f>
        <v>White</v>
      </c>
      <c r="J511" t="b">
        <f>_xlfn.XLOOKUP($A511,'Bonuses (raw data)'!$A:$A,'Bonuses (raw data)'!B:B)</f>
        <v>0</v>
      </c>
      <c r="K511" t="str">
        <f t="shared" si="35"/>
        <v>Not Eligible</v>
      </c>
      <c r="L511">
        <f>_xlfn.XLOOKUP($A511,'Bonuses (raw data)'!$A:$A,'Bonuses (raw data)'!C:C)</f>
        <v>0</v>
      </c>
      <c r="M511">
        <f t="shared" si="36"/>
        <v>87922.62</v>
      </c>
      <c r="N511" s="5">
        <f t="shared" si="37"/>
        <v>0</v>
      </c>
      <c r="O511">
        <f>G511/_xlfn.XLOOKUP(D511,'Market_Averages (raw data)'!A:A,'Market_Averages (raw data)'!B:B)</f>
        <v>0.98287861274261012</v>
      </c>
      <c r="P511" t="str">
        <f t="shared" si="38"/>
        <v>Market Aligned</v>
      </c>
      <c r="Q511" s="5">
        <f t="shared" si="39"/>
        <v>0.875</v>
      </c>
    </row>
    <row r="512" spans="1:17" x14ac:dyDescent="0.2">
      <c r="A512">
        <v>1510</v>
      </c>
      <c r="B512" t="s">
        <v>520</v>
      </c>
      <c r="C512" t="s">
        <v>1572</v>
      </c>
      <c r="D512" t="s">
        <v>1585</v>
      </c>
      <c r="E512" t="s">
        <v>1603</v>
      </c>
      <c r="F512" t="str">
        <f>_xlfn.XLOOKUP(E512,'States (raw data)'!A:A,'States (raw data)'!B:B)</f>
        <v>Illinois</v>
      </c>
      <c r="G512">
        <v>90676.14</v>
      </c>
      <c r="H512" t="str">
        <f>VLOOKUP(A512,'Demographics (raw data)'!A511:C2071,3)</f>
        <v>Non-binary</v>
      </c>
      <c r="I512" t="str">
        <f>_xlfn.XLOOKUP(A512,'Demographics (raw data)'!A:A,'Demographics (raw data)'!B:B)</f>
        <v>White</v>
      </c>
      <c r="J512" t="b">
        <f>_xlfn.XLOOKUP($A512,'Bonuses (raw data)'!$A:$A,'Bonuses (raw data)'!B:B)</f>
        <v>0</v>
      </c>
      <c r="K512" t="str">
        <f t="shared" si="35"/>
        <v>Not Eligible</v>
      </c>
      <c r="L512">
        <f>_xlfn.XLOOKUP($A512,'Bonuses (raw data)'!$A:$A,'Bonuses (raw data)'!C:C)</f>
        <v>0</v>
      </c>
      <c r="M512">
        <f t="shared" si="36"/>
        <v>90676.14</v>
      </c>
      <c r="N512" s="5">
        <f t="shared" si="37"/>
        <v>0</v>
      </c>
      <c r="O512">
        <f>G512/_xlfn.XLOOKUP(D512,'Market_Averages (raw data)'!A:A,'Market_Averages (raw data)'!B:B)</f>
        <v>1.0136599511258275</v>
      </c>
      <c r="P512" t="str">
        <f t="shared" si="38"/>
        <v>Market Aligned</v>
      </c>
      <c r="Q512" s="5">
        <f t="shared" si="39"/>
        <v>0.88700000000000001</v>
      </c>
    </row>
    <row r="513" spans="1:17" x14ac:dyDescent="0.2">
      <c r="A513">
        <v>1511</v>
      </c>
      <c r="B513" t="s">
        <v>521</v>
      </c>
      <c r="C513" t="s">
        <v>1572</v>
      </c>
      <c r="D513" t="s">
        <v>1585</v>
      </c>
      <c r="E513" t="s">
        <v>1599</v>
      </c>
      <c r="F513" t="str">
        <f>_xlfn.XLOOKUP(E513,'States (raw data)'!A:A,'States (raw data)'!B:B)</f>
        <v>California</v>
      </c>
      <c r="G513">
        <v>89874.4</v>
      </c>
      <c r="H513" t="str">
        <f>VLOOKUP(A513,'Demographics (raw data)'!A512:C2072,3)</f>
        <v>Male</v>
      </c>
      <c r="I513" t="str">
        <f>_xlfn.XLOOKUP(A513,'Demographics (raw data)'!A:A,'Demographics (raw data)'!B:B)</f>
        <v>White</v>
      </c>
      <c r="J513" t="b">
        <f>_xlfn.XLOOKUP($A513,'Bonuses (raw data)'!$A:$A,'Bonuses (raw data)'!B:B)</f>
        <v>0</v>
      </c>
      <c r="K513" t="str">
        <f t="shared" si="35"/>
        <v>Not Eligible</v>
      </c>
      <c r="L513">
        <f>_xlfn.XLOOKUP($A513,'Bonuses (raw data)'!$A:$A,'Bonuses (raw data)'!C:C)</f>
        <v>0</v>
      </c>
      <c r="M513">
        <f t="shared" si="36"/>
        <v>89874.4</v>
      </c>
      <c r="N513" s="5">
        <f t="shared" si="37"/>
        <v>0</v>
      </c>
      <c r="O513">
        <f>G513/_xlfn.XLOOKUP(D513,'Market_Averages (raw data)'!A:A,'Market_Averages (raw data)'!B:B)</f>
        <v>1.0046973758638498</v>
      </c>
      <c r="P513" t="str">
        <f t="shared" si="38"/>
        <v>Market Aligned</v>
      </c>
      <c r="Q513" s="5">
        <f t="shared" si="39"/>
        <v>0.88300000000000001</v>
      </c>
    </row>
    <row r="514" spans="1:17" x14ac:dyDescent="0.2">
      <c r="A514">
        <v>1512</v>
      </c>
      <c r="B514" t="s">
        <v>522</v>
      </c>
      <c r="C514" t="s">
        <v>1573</v>
      </c>
      <c r="D514" t="s">
        <v>1586</v>
      </c>
      <c r="E514" t="s">
        <v>1603</v>
      </c>
      <c r="F514" t="str">
        <f>_xlfn.XLOOKUP(E514,'States (raw data)'!A:A,'States (raw data)'!B:B)</f>
        <v>Illinois</v>
      </c>
      <c r="G514">
        <v>67051.97</v>
      </c>
      <c r="H514" t="str">
        <f>VLOOKUP(A514,'Demographics (raw data)'!A513:C2073,3)</f>
        <v>Female</v>
      </c>
      <c r="I514" t="str">
        <f>_xlfn.XLOOKUP(A514,'Demographics (raw data)'!A:A,'Demographics (raw data)'!B:B)</f>
        <v>White</v>
      </c>
      <c r="J514" t="b">
        <f>_xlfn.XLOOKUP($A514,'Bonuses (raw data)'!$A:$A,'Bonuses (raw data)'!B:B)</f>
        <v>1</v>
      </c>
      <c r="K514" t="str">
        <f t="shared" si="35"/>
        <v>Eligible</v>
      </c>
      <c r="L514">
        <f>_xlfn.XLOOKUP($A514,'Bonuses (raw data)'!$A:$A,'Bonuses (raw data)'!C:C)</f>
        <v>5364.61</v>
      </c>
      <c r="M514">
        <f t="shared" si="36"/>
        <v>72416.58</v>
      </c>
      <c r="N514" s="5">
        <f t="shared" si="37"/>
        <v>8.0006747005345255E-2</v>
      </c>
      <c r="O514">
        <f>G514/_xlfn.XLOOKUP(D514,'Market_Averages (raw data)'!A:A,'Market_Averages (raw data)'!B:B)</f>
        <v>0.97799652686516192</v>
      </c>
      <c r="P514" t="str">
        <f t="shared" si="38"/>
        <v>Market Aligned</v>
      </c>
      <c r="Q514" s="5">
        <f t="shared" si="39"/>
        <v>0.73899999999999999</v>
      </c>
    </row>
    <row r="515" spans="1:17" x14ac:dyDescent="0.2">
      <c r="A515">
        <v>1513</v>
      </c>
      <c r="B515" t="s">
        <v>523</v>
      </c>
      <c r="C515" t="s">
        <v>1573</v>
      </c>
      <c r="D515" t="s">
        <v>1586</v>
      </c>
      <c r="E515" t="s">
        <v>1603</v>
      </c>
      <c r="F515" t="str">
        <f>_xlfn.XLOOKUP(E515,'States (raw data)'!A:A,'States (raw data)'!B:B)</f>
        <v>Illinois</v>
      </c>
      <c r="G515">
        <v>65798.320000000007</v>
      </c>
      <c r="H515" t="str">
        <f>VLOOKUP(A515,'Demographics (raw data)'!A514:C2074,3)</f>
        <v>Female</v>
      </c>
      <c r="I515" t="str">
        <f>_xlfn.XLOOKUP(A515,'Demographics (raw data)'!A:A,'Demographics (raw data)'!B:B)</f>
        <v>White</v>
      </c>
      <c r="J515" t="b">
        <f>_xlfn.XLOOKUP($A515,'Bonuses (raw data)'!$A:$A,'Bonuses (raw data)'!B:B)</f>
        <v>0</v>
      </c>
      <c r="K515" t="str">
        <f t="shared" ref="K515:K578" si="40">IF(J515=TRUE,"Eligible", "Not Eligible")</f>
        <v>Not Eligible</v>
      </c>
      <c r="L515">
        <f>_xlfn.XLOOKUP($A515,'Bonuses (raw data)'!$A:$A,'Bonuses (raw data)'!C:C)</f>
        <v>0</v>
      </c>
      <c r="M515">
        <f t="shared" ref="M515:M578" si="41">G515+L515</f>
        <v>65798.320000000007</v>
      </c>
      <c r="N515" s="5">
        <f t="shared" ref="N515:N578" si="42">IF(G515=0, 0, L515/G515)</f>
        <v>0</v>
      </c>
      <c r="O515">
        <f>G515/_xlfn.XLOOKUP(D515,'Market_Averages (raw data)'!A:A,'Market_Averages (raw data)'!B:B)</f>
        <v>0.95971122747866355</v>
      </c>
      <c r="P515" t="str">
        <f t="shared" ref="P515:P578" si="43">IF(O515&lt;0.9,"Below Market",IF(O515&gt;1.1,"Above Market","Market Aligned"))</f>
        <v>Market Aligned</v>
      </c>
      <c r="Q515" s="5">
        <f t="shared" ref="Q515:Q578" si="44">_xlfn.PERCENTRANK.INC(G:G,G515)</f>
        <v>0.72599999999999998</v>
      </c>
    </row>
    <row r="516" spans="1:17" x14ac:dyDescent="0.2">
      <c r="A516">
        <v>1514</v>
      </c>
      <c r="B516" t="s">
        <v>524</v>
      </c>
      <c r="C516" t="s">
        <v>1573</v>
      </c>
      <c r="D516" t="s">
        <v>1586</v>
      </c>
      <c r="E516" t="s">
        <v>1603</v>
      </c>
      <c r="F516" t="str">
        <f>_xlfn.XLOOKUP(E516,'States (raw data)'!A:A,'States (raw data)'!B:B)</f>
        <v>Illinois</v>
      </c>
      <c r="G516">
        <v>66418.55</v>
      </c>
      <c r="H516" t="str">
        <f>VLOOKUP(A516,'Demographics (raw data)'!A515:C2075,3)</f>
        <v>Female</v>
      </c>
      <c r="I516" t="str">
        <f>_xlfn.XLOOKUP(A516,'Demographics (raw data)'!A:A,'Demographics (raw data)'!B:B)</f>
        <v>White</v>
      </c>
      <c r="J516" t="b">
        <f>_xlfn.XLOOKUP($A516,'Bonuses (raw data)'!$A:$A,'Bonuses (raw data)'!B:B)</f>
        <v>0</v>
      </c>
      <c r="K516" t="str">
        <f t="shared" si="40"/>
        <v>Not Eligible</v>
      </c>
      <c r="L516">
        <f>_xlfn.XLOOKUP($A516,'Bonuses (raw data)'!$A:$A,'Bonuses (raw data)'!C:C)</f>
        <v>0</v>
      </c>
      <c r="M516">
        <f t="shared" si="41"/>
        <v>66418.55</v>
      </c>
      <c r="N516" s="5">
        <f t="shared" si="42"/>
        <v>0</v>
      </c>
      <c r="O516">
        <f>G516/_xlfn.XLOOKUP(D516,'Market_Averages (raw data)'!A:A,'Market_Averages (raw data)'!B:B)</f>
        <v>0.96875768481403457</v>
      </c>
      <c r="P516" t="str">
        <f t="shared" si="43"/>
        <v>Market Aligned</v>
      </c>
      <c r="Q516" s="5">
        <f t="shared" si="44"/>
        <v>0.73299999999999998</v>
      </c>
    </row>
    <row r="517" spans="1:17" x14ac:dyDescent="0.2">
      <c r="A517">
        <v>1515</v>
      </c>
      <c r="B517" t="s">
        <v>525</v>
      </c>
      <c r="C517" t="s">
        <v>1573</v>
      </c>
      <c r="D517" t="s">
        <v>1586</v>
      </c>
      <c r="E517" t="s">
        <v>1603</v>
      </c>
      <c r="F517" t="str">
        <f>_xlfn.XLOOKUP(E517,'States (raw data)'!A:A,'States (raw data)'!B:B)</f>
        <v>Illinois</v>
      </c>
      <c r="G517">
        <v>68916.36</v>
      </c>
      <c r="H517" t="str">
        <f>VLOOKUP(A517,'Demographics (raw data)'!A516:C2076,3)</f>
        <v>Female</v>
      </c>
      <c r="I517" t="str">
        <f>_xlfn.XLOOKUP(A517,'Demographics (raw data)'!A:A,'Demographics (raw data)'!B:B)</f>
        <v>White</v>
      </c>
      <c r="J517" t="b">
        <f>_xlfn.XLOOKUP($A517,'Bonuses (raw data)'!$A:$A,'Bonuses (raw data)'!B:B)</f>
        <v>1</v>
      </c>
      <c r="K517" t="str">
        <f t="shared" si="40"/>
        <v>Eligible</v>
      </c>
      <c r="L517">
        <f>_xlfn.XLOOKUP($A517,'Bonuses (raw data)'!$A:$A,'Bonuses (raw data)'!C:C)</f>
        <v>4791.8599999999997</v>
      </c>
      <c r="M517">
        <f t="shared" si="41"/>
        <v>73708.22</v>
      </c>
      <c r="N517" s="5">
        <f t="shared" si="42"/>
        <v>6.9531530684441248E-2</v>
      </c>
      <c r="O517">
        <f>G517/_xlfn.XLOOKUP(D517,'Market_Averages (raw data)'!A:A,'Market_Averages (raw data)'!B:B)</f>
        <v>1.0051898657741027</v>
      </c>
      <c r="P517" t="str">
        <f t="shared" si="43"/>
        <v>Market Aligned</v>
      </c>
      <c r="Q517" s="5">
        <f t="shared" si="44"/>
        <v>0.76200000000000001</v>
      </c>
    </row>
    <row r="518" spans="1:17" x14ac:dyDescent="0.2">
      <c r="A518">
        <v>1516</v>
      </c>
      <c r="B518" t="s">
        <v>526</v>
      </c>
      <c r="C518" t="s">
        <v>1573</v>
      </c>
      <c r="D518" t="s">
        <v>1586</v>
      </c>
      <c r="E518" t="s">
        <v>1603</v>
      </c>
      <c r="F518" t="str">
        <f>_xlfn.XLOOKUP(E518,'States (raw data)'!A:A,'States (raw data)'!B:B)</f>
        <v>Illinois</v>
      </c>
      <c r="G518">
        <v>68439.22</v>
      </c>
      <c r="H518" t="str">
        <f>VLOOKUP(A518,'Demographics (raw data)'!A517:C2077,3)</f>
        <v>Male</v>
      </c>
      <c r="I518" t="str">
        <f>_xlfn.XLOOKUP(A518,'Demographics (raw data)'!A:A,'Demographics (raw data)'!B:B)</f>
        <v>Asian</v>
      </c>
      <c r="J518" t="b">
        <f>_xlfn.XLOOKUP($A518,'Bonuses (raw data)'!$A:$A,'Bonuses (raw data)'!B:B)</f>
        <v>0</v>
      </c>
      <c r="K518" t="str">
        <f t="shared" si="40"/>
        <v>Not Eligible</v>
      </c>
      <c r="L518">
        <f>_xlfn.XLOOKUP($A518,'Bonuses (raw data)'!$A:$A,'Bonuses (raw data)'!C:C)</f>
        <v>0</v>
      </c>
      <c r="M518">
        <f t="shared" si="41"/>
        <v>68439.22</v>
      </c>
      <c r="N518" s="5">
        <f t="shared" si="42"/>
        <v>0</v>
      </c>
      <c r="O518">
        <f>G518/_xlfn.XLOOKUP(D518,'Market_Averages (raw data)'!A:A,'Market_Averages (raw data)'!B:B)</f>
        <v>0.99823046901322554</v>
      </c>
      <c r="P518" t="str">
        <f t="shared" si="43"/>
        <v>Market Aligned</v>
      </c>
      <c r="Q518" s="5">
        <f t="shared" si="44"/>
        <v>0.75600000000000001</v>
      </c>
    </row>
    <row r="519" spans="1:17" x14ac:dyDescent="0.2">
      <c r="A519">
        <v>1517</v>
      </c>
      <c r="B519" t="s">
        <v>527</v>
      </c>
      <c r="C519" t="s">
        <v>1573</v>
      </c>
      <c r="D519" t="s">
        <v>1586</v>
      </c>
      <c r="E519" t="s">
        <v>1603</v>
      </c>
      <c r="F519" t="str">
        <f>_xlfn.XLOOKUP(E519,'States (raw data)'!A:A,'States (raw data)'!B:B)</f>
        <v>Illinois</v>
      </c>
      <c r="G519">
        <v>65667.08</v>
      </c>
      <c r="H519" t="str">
        <f>VLOOKUP(A519,'Demographics (raw data)'!A518:C2078,3)</f>
        <v>Male</v>
      </c>
      <c r="I519" t="str">
        <f>_xlfn.XLOOKUP(A519,'Demographics (raw data)'!A:A,'Demographics (raw data)'!B:B)</f>
        <v>Hispanic or Latino</v>
      </c>
      <c r="J519" t="b">
        <f>_xlfn.XLOOKUP($A519,'Bonuses (raw data)'!$A:$A,'Bonuses (raw data)'!B:B)</f>
        <v>1</v>
      </c>
      <c r="K519" t="str">
        <f t="shared" si="40"/>
        <v>Eligible</v>
      </c>
      <c r="L519">
        <f>_xlfn.XLOOKUP($A519,'Bonuses (raw data)'!$A:$A,'Bonuses (raw data)'!C:C)</f>
        <v>1717.91</v>
      </c>
      <c r="M519">
        <f t="shared" si="41"/>
        <v>67384.990000000005</v>
      </c>
      <c r="N519" s="5">
        <f t="shared" si="42"/>
        <v>2.6160901322245484E-2</v>
      </c>
      <c r="O519">
        <f>G519/_xlfn.XLOOKUP(D519,'Market_Averages (raw data)'!A:A,'Market_Averages (raw data)'!B:B)</f>
        <v>0.95779700684971281</v>
      </c>
      <c r="P519" t="str">
        <f t="shared" si="43"/>
        <v>Market Aligned</v>
      </c>
      <c r="Q519" s="5">
        <f t="shared" si="44"/>
        <v>0.72399999999999998</v>
      </c>
    </row>
    <row r="520" spans="1:17" x14ac:dyDescent="0.2">
      <c r="A520">
        <v>1518</v>
      </c>
      <c r="B520" t="s">
        <v>528</v>
      </c>
      <c r="C520" t="s">
        <v>1573</v>
      </c>
      <c r="D520" t="s">
        <v>1586</v>
      </c>
      <c r="E520" t="s">
        <v>1603</v>
      </c>
      <c r="F520" t="str">
        <f>_xlfn.XLOOKUP(E520,'States (raw data)'!A:A,'States (raw data)'!B:B)</f>
        <v>Illinois</v>
      </c>
      <c r="G520">
        <v>67686.25</v>
      </c>
      <c r="H520" t="str">
        <f>VLOOKUP(A520,'Demographics (raw data)'!A519:C2079,3)</f>
        <v>Female</v>
      </c>
      <c r="I520" t="str">
        <f>_xlfn.XLOOKUP(A520,'Demographics (raw data)'!A:A,'Demographics (raw data)'!B:B)</f>
        <v>White</v>
      </c>
      <c r="J520" t="b">
        <f>_xlfn.XLOOKUP($A520,'Bonuses (raw data)'!$A:$A,'Bonuses (raw data)'!B:B)</f>
        <v>0</v>
      </c>
      <c r="K520" t="str">
        <f t="shared" si="40"/>
        <v>Not Eligible</v>
      </c>
      <c r="L520">
        <f>_xlfn.XLOOKUP($A520,'Bonuses (raw data)'!$A:$A,'Bonuses (raw data)'!C:C)</f>
        <v>0</v>
      </c>
      <c r="M520">
        <f t="shared" si="41"/>
        <v>67686.25</v>
      </c>
      <c r="N520" s="5">
        <f t="shared" si="42"/>
        <v>0</v>
      </c>
      <c r="O520">
        <f>G520/_xlfn.XLOOKUP(D520,'Market_Averages (raw data)'!A:A,'Market_Averages (raw data)'!B:B)</f>
        <v>0.98724791257478439</v>
      </c>
      <c r="P520" t="str">
        <f t="shared" si="43"/>
        <v>Market Aligned</v>
      </c>
      <c r="Q520" s="5">
        <f t="shared" si="44"/>
        <v>0.747</v>
      </c>
    </row>
    <row r="521" spans="1:17" x14ac:dyDescent="0.2">
      <c r="A521">
        <v>1519</v>
      </c>
      <c r="B521" t="s">
        <v>529</v>
      </c>
      <c r="C521" t="s">
        <v>1573</v>
      </c>
      <c r="D521" t="s">
        <v>1586</v>
      </c>
      <c r="E521" t="s">
        <v>1599</v>
      </c>
      <c r="F521" t="str">
        <f>_xlfn.XLOOKUP(E521,'States (raw data)'!A:A,'States (raw data)'!B:B)</f>
        <v>California</v>
      </c>
      <c r="G521">
        <v>68908.850000000006</v>
      </c>
      <c r="H521" t="str">
        <f>VLOOKUP(A521,'Demographics (raw data)'!A520:C2080,3)</f>
        <v>Male</v>
      </c>
      <c r="I521" t="str">
        <f>_xlfn.XLOOKUP(A521,'Demographics (raw data)'!A:A,'Demographics (raw data)'!B:B)</f>
        <v>Other</v>
      </c>
      <c r="J521" t="b">
        <f>_xlfn.XLOOKUP($A521,'Bonuses (raw data)'!$A:$A,'Bonuses (raw data)'!B:B)</f>
        <v>1</v>
      </c>
      <c r="K521" t="str">
        <f t="shared" si="40"/>
        <v>Eligible</v>
      </c>
      <c r="L521">
        <f>_xlfn.XLOOKUP($A521,'Bonuses (raw data)'!$A:$A,'Bonuses (raw data)'!C:C)</f>
        <v>13224.02</v>
      </c>
      <c r="M521">
        <f t="shared" si="41"/>
        <v>82132.87000000001</v>
      </c>
      <c r="N521" s="5">
        <f t="shared" si="42"/>
        <v>0.19190597434146703</v>
      </c>
      <c r="O521">
        <f>G521/_xlfn.XLOOKUP(D521,'Market_Averages (raw data)'!A:A,'Market_Averages (raw data)'!B:B)</f>
        <v>1.0050803275470119</v>
      </c>
      <c r="P521" t="str">
        <f t="shared" si="43"/>
        <v>Market Aligned</v>
      </c>
      <c r="Q521" s="5">
        <f t="shared" si="44"/>
        <v>0.76100000000000001</v>
      </c>
    </row>
    <row r="522" spans="1:17" x14ac:dyDescent="0.2">
      <c r="A522">
        <v>1520</v>
      </c>
      <c r="B522" t="s">
        <v>530</v>
      </c>
      <c r="C522" t="s">
        <v>1573</v>
      </c>
      <c r="D522" t="s">
        <v>1586</v>
      </c>
      <c r="E522" t="s">
        <v>1603</v>
      </c>
      <c r="F522" t="str">
        <f>_xlfn.XLOOKUP(E522,'States (raw data)'!A:A,'States (raw data)'!B:B)</f>
        <v>Illinois</v>
      </c>
      <c r="G522">
        <v>64369.87</v>
      </c>
      <c r="H522" t="str">
        <f>VLOOKUP(A522,'Demographics (raw data)'!A521:C2081,3)</f>
        <v>Female</v>
      </c>
      <c r="I522" t="str">
        <f>_xlfn.XLOOKUP(A522,'Demographics (raw data)'!A:A,'Demographics (raw data)'!B:B)</f>
        <v>White</v>
      </c>
      <c r="J522" t="b">
        <f>_xlfn.XLOOKUP($A522,'Bonuses (raw data)'!$A:$A,'Bonuses (raw data)'!B:B)</f>
        <v>0</v>
      </c>
      <c r="K522" t="str">
        <f t="shared" si="40"/>
        <v>Not Eligible</v>
      </c>
      <c r="L522">
        <f>_xlfn.XLOOKUP($A522,'Bonuses (raw data)'!$A:$A,'Bonuses (raw data)'!C:C)</f>
        <v>0</v>
      </c>
      <c r="M522">
        <f t="shared" si="41"/>
        <v>64369.87</v>
      </c>
      <c r="N522" s="5">
        <f t="shared" si="42"/>
        <v>0</v>
      </c>
      <c r="O522">
        <f>G522/_xlfn.XLOOKUP(D522,'Market_Averages (raw data)'!A:A,'Market_Averages (raw data)'!B:B)</f>
        <v>0.93887635657478785</v>
      </c>
      <c r="P522" t="str">
        <f t="shared" si="43"/>
        <v>Market Aligned</v>
      </c>
      <c r="Q522" s="5">
        <f t="shared" si="44"/>
        <v>0.71499999999999997</v>
      </c>
    </row>
    <row r="523" spans="1:17" x14ac:dyDescent="0.2">
      <c r="A523">
        <v>1521</v>
      </c>
      <c r="B523" t="s">
        <v>531</v>
      </c>
      <c r="C523" t="s">
        <v>1573</v>
      </c>
      <c r="D523" t="s">
        <v>1586</v>
      </c>
      <c r="E523" t="s">
        <v>1603</v>
      </c>
      <c r="F523" t="str">
        <f>_xlfn.XLOOKUP(E523,'States (raw data)'!A:A,'States (raw data)'!B:B)</f>
        <v>Illinois</v>
      </c>
      <c r="G523">
        <v>68518.8</v>
      </c>
      <c r="H523" t="str">
        <f>VLOOKUP(A523,'Demographics (raw data)'!A522:C2082,3)</f>
        <v>Male</v>
      </c>
      <c r="I523" t="str">
        <f>_xlfn.XLOOKUP(A523,'Demographics (raw data)'!A:A,'Demographics (raw data)'!B:B)</f>
        <v>White</v>
      </c>
      <c r="J523" t="b">
        <f>_xlfn.XLOOKUP($A523,'Bonuses (raw data)'!$A:$A,'Bonuses (raw data)'!B:B)</f>
        <v>1</v>
      </c>
      <c r="K523" t="str">
        <f t="shared" si="40"/>
        <v>Eligible</v>
      </c>
      <c r="L523">
        <f>_xlfn.XLOOKUP($A523,'Bonuses (raw data)'!$A:$A,'Bonuses (raw data)'!C:C)</f>
        <v>5987.7</v>
      </c>
      <c r="M523">
        <f t="shared" si="41"/>
        <v>74506.5</v>
      </c>
      <c r="N523" s="5">
        <f t="shared" si="42"/>
        <v>8.7387695055955436E-2</v>
      </c>
      <c r="O523">
        <f>G523/_xlfn.XLOOKUP(D523,'Market_Averages (raw data)'!A:A,'Market_Averages (raw data)'!B:B)</f>
        <v>0.99939119499350515</v>
      </c>
      <c r="P523" t="str">
        <f t="shared" si="43"/>
        <v>Market Aligned</v>
      </c>
      <c r="Q523" s="5">
        <f t="shared" si="44"/>
        <v>0.75800000000000001</v>
      </c>
    </row>
    <row r="524" spans="1:17" x14ac:dyDescent="0.2">
      <c r="A524">
        <v>1522</v>
      </c>
      <c r="B524" t="s">
        <v>532</v>
      </c>
      <c r="C524" t="s">
        <v>1573</v>
      </c>
      <c r="D524" t="s">
        <v>1586</v>
      </c>
      <c r="E524" t="s">
        <v>1603</v>
      </c>
      <c r="F524" t="str">
        <f>_xlfn.XLOOKUP(E524,'States (raw data)'!A:A,'States (raw data)'!B:B)</f>
        <v>Illinois</v>
      </c>
      <c r="G524">
        <v>66257.58</v>
      </c>
      <c r="H524" t="str">
        <f>VLOOKUP(A524,'Demographics (raw data)'!A523:C2083,3)</f>
        <v>Male</v>
      </c>
      <c r="I524" t="str">
        <f>_xlfn.XLOOKUP(A524,'Demographics (raw data)'!A:A,'Demographics (raw data)'!B:B)</f>
        <v>White</v>
      </c>
      <c r="J524" t="b">
        <f>_xlfn.XLOOKUP($A524,'Bonuses (raw data)'!$A:$A,'Bonuses (raw data)'!B:B)</f>
        <v>0</v>
      </c>
      <c r="K524" t="str">
        <f t="shared" si="40"/>
        <v>Not Eligible</v>
      </c>
      <c r="L524">
        <f>_xlfn.XLOOKUP($A524,'Bonuses (raw data)'!$A:$A,'Bonuses (raw data)'!C:C)</f>
        <v>0</v>
      </c>
      <c r="M524">
        <f t="shared" si="41"/>
        <v>66257.58</v>
      </c>
      <c r="N524" s="5">
        <f t="shared" si="42"/>
        <v>0</v>
      </c>
      <c r="O524">
        <f>G524/_xlfn.XLOOKUP(D524,'Market_Averages (raw data)'!A:A,'Market_Averages (raw data)'!B:B)</f>
        <v>0.96640983282803794</v>
      </c>
      <c r="P524" t="str">
        <f t="shared" si="43"/>
        <v>Market Aligned</v>
      </c>
      <c r="Q524" s="5">
        <f t="shared" si="44"/>
        <v>0.73099999999999998</v>
      </c>
    </row>
    <row r="525" spans="1:17" x14ac:dyDescent="0.2">
      <c r="A525">
        <v>1523</v>
      </c>
      <c r="B525" t="s">
        <v>533</v>
      </c>
      <c r="C525" t="s">
        <v>1573</v>
      </c>
      <c r="D525" t="s">
        <v>1586</v>
      </c>
      <c r="E525" t="s">
        <v>1603</v>
      </c>
      <c r="F525" t="str">
        <f>_xlfn.XLOOKUP(E525,'States (raw data)'!A:A,'States (raw data)'!B:B)</f>
        <v>Illinois</v>
      </c>
      <c r="G525">
        <v>68569.87</v>
      </c>
      <c r="H525" t="str">
        <f>VLOOKUP(A525,'Demographics (raw data)'!A524:C2084,3)</f>
        <v>Female</v>
      </c>
      <c r="I525" t="str">
        <f>_xlfn.XLOOKUP(A525,'Demographics (raw data)'!A:A,'Demographics (raw data)'!B:B)</f>
        <v>White</v>
      </c>
      <c r="J525" t="b">
        <f>_xlfn.XLOOKUP($A525,'Bonuses (raw data)'!$A:$A,'Bonuses (raw data)'!B:B)</f>
        <v>1</v>
      </c>
      <c r="K525" t="str">
        <f t="shared" si="40"/>
        <v>Eligible</v>
      </c>
      <c r="L525">
        <f>_xlfn.XLOOKUP($A525,'Bonuses (raw data)'!$A:$A,'Bonuses (raw data)'!C:C)</f>
        <v>1994.6</v>
      </c>
      <c r="M525">
        <f t="shared" si="41"/>
        <v>70564.47</v>
      </c>
      <c r="N525" s="5">
        <f t="shared" si="42"/>
        <v>2.9088577825800165E-2</v>
      </c>
      <c r="O525">
        <f>G525/_xlfn.XLOOKUP(D525,'Market_Averages (raw data)'!A:A,'Market_Averages (raw data)'!B:B)</f>
        <v>1.0001360841090225</v>
      </c>
      <c r="P525" t="str">
        <f t="shared" si="43"/>
        <v>Market Aligned</v>
      </c>
      <c r="Q525" s="5">
        <f t="shared" si="44"/>
        <v>0.75800000000000001</v>
      </c>
    </row>
    <row r="526" spans="1:17" x14ac:dyDescent="0.2">
      <c r="A526">
        <v>1524</v>
      </c>
      <c r="B526" t="s">
        <v>534</v>
      </c>
      <c r="C526" t="s">
        <v>1573</v>
      </c>
      <c r="D526" t="s">
        <v>1586</v>
      </c>
      <c r="E526" t="s">
        <v>1614</v>
      </c>
      <c r="F526" t="str">
        <f>_xlfn.XLOOKUP(E526,'States (raw data)'!A:A,'States (raw data)'!B:B)</f>
        <v>Texas</v>
      </c>
      <c r="G526">
        <v>66068.89</v>
      </c>
      <c r="H526" t="str">
        <f>VLOOKUP(A526,'Demographics (raw data)'!A525:C2085,3)</f>
        <v>Male</v>
      </c>
      <c r="I526" t="str">
        <f>_xlfn.XLOOKUP(A526,'Demographics (raw data)'!A:A,'Demographics (raw data)'!B:B)</f>
        <v>Asian</v>
      </c>
      <c r="J526" t="b">
        <f>_xlfn.XLOOKUP($A526,'Bonuses (raw data)'!$A:$A,'Bonuses (raw data)'!B:B)</f>
        <v>1</v>
      </c>
      <c r="K526" t="str">
        <f t="shared" si="40"/>
        <v>Eligible</v>
      </c>
      <c r="L526">
        <f>_xlfn.XLOOKUP($A526,'Bonuses (raw data)'!$A:$A,'Bonuses (raw data)'!C:C)</f>
        <v>5388.61</v>
      </c>
      <c r="M526">
        <f t="shared" si="41"/>
        <v>71457.5</v>
      </c>
      <c r="N526" s="5">
        <f t="shared" si="42"/>
        <v>8.1560474226220536E-2</v>
      </c>
      <c r="O526">
        <f>G526/_xlfn.XLOOKUP(D526,'Market_Averages (raw data)'!A:A,'Market_Averages (raw data)'!B:B)</f>
        <v>0.96365766664031538</v>
      </c>
      <c r="P526" t="str">
        <f t="shared" si="43"/>
        <v>Market Aligned</v>
      </c>
      <c r="Q526" s="5">
        <f t="shared" si="44"/>
        <v>0.72899999999999998</v>
      </c>
    </row>
    <row r="527" spans="1:17" x14ac:dyDescent="0.2">
      <c r="A527">
        <v>1525</v>
      </c>
      <c r="B527" t="s">
        <v>535</v>
      </c>
      <c r="C527" t="s">
        <v>1573</v>
      </c>
      <c r="D527" t="s">
        <v>1586</v>
      </c>
      <c r="E527" t="s">
        <v>1599</v>
      </c>
      <c r="F527" t="str">
        <f>_xlfn.XLOOKUP(E527,'States (raw data)'!A:A,'States (raw data)'!B:B)</f>
        <v>California</v>
      </c>
      <c r="G527">
        <v>64115.85</v>
      </c>
      <c r="H527" t="str">
        <f>VLOOKUP(A527,'Demographics (raw data)'!A526:C2086,3)</f>
        <v>Female</v>
      </c>
      <c r="I527" t="str">
        <f>_xlfn.XLOOKUP(A527,'Demographics (raw data)'!A:A,'Demographics (raw data)'!B:B)</f>
        <v>Black or African American</v>
      </c>
      <c r="J527" t="b">
        <f>_xlfn.XLOOKUP($A527,'Bonuses (raw data)'!$A:$A,'Bonuses (raw data)'!B:B)</f>
        <v>0</v>
      </c>
      <c r="K527" t="str">
        <f t="shared" si="40"/>
        <v>Not Eligible</v>
      </c>
      <c r="L527">
        <f>_xlfn.XLOOKUP($A527,'Bonuses (raw data)'!$A:$A,'Bonuses (raw data)'!C:C)</f>
        <v>0</v>
      </c>
      <c r="M527">
        <f t="shared" si="41"/>
        <v>64115.85</v>
      </c>
      <c r="N527" s="5">
        <f t="shared" si="42"/>
        <v>0</v>
      </c>
      <c r="O527">
        <f>G527/_xlfn.XLOOKUP(D527,'Market_Averages (raw data)'!A:A,'Market_Averages (raw data)'!B:B)</f>
        <v>0.93517130991091968</v>
      </c>
      <c r="P527" t="str">
        <f t="shared" si="43"/>
        <v>Market Aligned</v>
      </c>
      <c r="Q527" s="5">
        <f t="shared" si="44"/>
        <v>0.71199999999999997</v>
      </c>
    </row>
    <row r="528" spans="1:17" x14ac:dyDescent="0.2">
      <c r="A528">
        <v>1526</v>
      </c>
      <c r="B528" t="s">
        <v>536</v>
      </c>
      <c r="C528" t="s">
        <v>1573</v>
      </c>
      <c r="D528" t="s">
        <v>1586</v>
      </c>
      <c r="E528" t="s">
        <v>1603</v>
      </c>
      <c r="F528" t="str">
        <f>_xlfn.XLOOKUP(E528,'States (raw data)'!A:A,'States (raw data)'!B:B)</f>
        <v>Illinois</v>
      </c>
      <c r="G528">
        <v>64448.36</v>
      </c>
      <c r="H528" t="str">
        <f>VLOOKUP(A528,'Demographics (raw data)'!A527:C2087,3)</f>
        <v>Female</v>
      </c>
      <c r="I528" t="str">
        <f>_xlfn.XLOOKUP(A528,'Demographics (raw data)'!A:A,'Demographics (raw data)'!B:B)</f>
        <v>White</v>
      </c>
      <c r="J528" t="b">
        <f>_xlfn.XLOOKUP($A528,'Bonuses (raw data)'!$A:$A,'Bonuses (raw data)'!B:B)</f>
        <v>0</v>
      </c>
      <c r="K528" t="str">
        <f t="shared" si="40"/>
        <v>Not Eligible</v>
      </c>
      <c r="L528">
        <f>_xlfn.XLOOKUP($A528,'Bonuses (raw data)'!$A:$A,'Bonuses (raw data)'!C:C)</f>
        <v>0</v>
      </c>
      <c r="M528">
        <f t="shared" si="41"/>
        <v>64448.36</v>
      </c>
      <c r="N528" s="5">
        <f t="shared" si="42"/>
        <v>0</v>
      </c>
      <c r="O528">
        <f>G528/_xlfn.XLOOKUP(D528,'Market_Averages (raw data)'!A:A,'Market_Averages (raw data)'!B:B)</f>
        <v>0.94002118419720737</v>
      </c>
      <c r="P528" t="str">
        <f t="shared" si="43"/>
        <v>Market Aligned</v>
      </c>
      <c r="Q528" s="5">
        <f t="shared" si="44"/>
        <v>0.71799999999999997</v>
      </c>
    </row>
    <row r="529" spans="1:17" x14ac:dyDescent="0.2">
      <c r="A529">
        <v>1527</v>
      </c>
      <c r="B529" t="s">
        <v>537</v>
      </c>
      <c r="C529" t="s">
        <v>1573</v>
      </c>
      <c r="D529" t="s">
        <v>1586</v>
      </c>
      <c r="E529" t="s">
        <v>1599</v>
      </c>
      <c r="F529" t="str">
        <f>_xlfn.XLOOKUP(E529,'States (raw data)'!A:A,'States (raw data)'!B:B)</f>
        <v>California</v>
      </c>
      <c r="G529">
        <v>67590.16</v>
      </c>
      <c r="H529" t="str">
        <f>VLOOKUP(A529,'Demographics (raw data)'!A528:C2088,3)</f>
        <v>Female</v>
      </c>
      <c r="I529" t="str">
        <f>_xlfn.XLOOKUP(A529,'Demographics (raw data)'!A:A,'Demographics (raw data)'!B:B)</f>
        <v>White</v>
      </c>
      <c r="J529" t="b">
        <f>_xlfn.XLOOKUP($A529,'Bonuses (raw data)'!$A:$A,'Bonuses (raw data)'!B:B)</f>
        <v>1</v>
      </c>
      <c r="K529" t="str">
        <f t="shared" si="40"/>
        <v>Eligible</v>
      </c>
      <c r="L529">
        <f>_xlfn.XLOOKUP($A529,'Bonuses (raw data)'!$A:$A,'Bonuses (raw data)'!C:C)</f>
        <v>16236.37</v>
      </c>
      <c r="M529">
        <f t="shared" si="41"/>
        <v>83826.53</v>
      </c>
      <c r="N529" s="5">
        <f t="shared" si="42"/>
        <v>0.24021795480288846</v>
      </c>
      <c r="O529">
        <f>G529/_xlfn.XLOOKUP(D529,'Market_Averages (raw data)'!A:A,'Market_Averages (raw data)'!B:B)</f>
        <v>0.98584637752269755</v>
      </c>
      <c r="P529" t="str">
        <f t="shared" si="43"/>
        <v>Market Aligned</v>
      </c>
      <c r="Q529" s="5">
        <f t="shared" si="44"/>
        <v>0.747</v>
      </c>
    </row>
    <row r="530" spans="1:17" x14ac:dyDescent="0.2">
      <c r="A530">
        <v>1528</v>
      </c>
      <c r="B530" t="s">
        <v>538</v>
      </c>
      <c r="C530" t="s">
        <v>1573</v>
      </c>
      <c r="D530" t="s">
        <v>1586</v>
      </c>
      <c r="E530" t="s">
        <v>1603</v>
      </c>
      <c r="F530" t="str">
        <f>_xlfn.XLOOKUP(E530,'States (raw data)'!A:A,'States (raw data)'!B:B)</f>
        <v>Illinois</v>
      </c>
      <c r="G530">
        <v>67986.98</v>
      </c>
      <c r="H530" t="str">
        <f>VLOOKUP(A530,'Demographics (raw data)'!A529:C2089,3)</f>
        <v>Female</v>
      </c>
      <c r="I530" t="str">
        <f>_xlfn.XLOOKUP(A530,'Demographics (raw data)'!A:A,'Demographics (raw data)'!B:B)</f>
        <v>White</v>
      </c>
      <c r="J530" t="b">
        <f>_xlfn.XLOOKUP($A530,'Bonuses (raw data)'!$A:$A,'Bonuses (raw data)'!B:B)</f>
        <v>1</v>
      </c>
      <c r="K530" t="str">
        <f t="shared" si="40"/>
        <v>Eligible</v>
      </c>
      <c r="L530">
        <f>_xlfn.XLOOKUP($A530,'Bonuses (raw data)'!$A:$A,'Bonuses (raw data)'!C:C)</f>
        <v>17178.29</v>
      </c>
      <c r="M530">
        <f t="shared" si="41"/>
        <v>85165.26999999999</v>
      </c>
      <c r="N530" s="5">
        <f t="shared" si="42"/>
        <v>0.25267029069389463</v>
      </c>
      <c r="O530">
        <f>G530/_xlfn.XLOOKUP(D530,'Market_Averages (raw data)'!A:A,'Market_Averages (raw data)'!B:B)</f>
        <v>0.99163425492272961</v>
      </c>
      <c r="P530" t="str">
        <f t="shared" si="43"/>
        <v>Market Aligned</v>
      </c>
      <c r="Q530" s="5">
        <f t="shared" si="44"/>
        <v>0.753</v>
      </c>
    </row>
    <row r="531" spans="1:17" x14ac:dyDescent="0.2">
      <c r="A531">
        <v>1529</v>
      </c>
      <c r="B531" t="s">
        <v>539</v>
      </c>
      <c r="C531" t="s">
        <v>1573</v>
      </c>
      <c r="D531" t="s">
        <v>1586</v>
      </c>
      <c r="E531" t="s">
        <v>1604</v>
      </c>
      <c r="F531" t="str">
        <f>_xlfn.XLOOKUP(E531,'States (raw data)'!A:A,'States (raw data)'!B:B)</f>
        <v>California</v>
      </c>
      <c r="G531">
        <v>65804.41</v>
      </c>
      <c r="H531" t="str">
        <f>VLOOKUP(A531,'Demographics (raw data)'!A530:C2090,3)</f>
        <v>Female</v>
      </c>
      <c r="I531" t="str">
        <f>_xlfn.XLOOKUP(A531,'Demographics (raw data)'!A:A,'Demographics (raw data)'!B:B)</f>
        <v>White</v>
      </c>
      <c r="J531" t="b">
        <f>_xlfn.XLOOKUP($A531,'Bonuses (raw data)'!$A:$A,'Bonuses (raw data)'!B:B)</f>
        <v>0</v>
      </c>
      <c r="K531" t="str">
        <f t="shared" si="40"/>
        <v>Not Eligible</v>
      </c>
      <c r="L531">
        <f>_xlfn.XLOOKUP($A531,'Bonuses (raw data)'!$A:$A,'Bonuses (raw data)'!C:C)</f>
        <v>0</v>
      </c>
      <c r="M531">
        <f t="shared" si="41"/>
        <v>65804.41</v>
      </c>
      <c r="N531" s="5">
        <f t="shared" si="42"/>
        <v>0</v>
      </c>
      <c r="O531">
        <f>G531/_xlfn.XLOOKUP(D531,'Market_Averages (raw data)'!A:A,'Market_Averages (raw data)'!B:B)</f>
        <v>0.95980005408358815</v>
      </c>
      <c r="P531" t="str">
        <f t="shared" si="43"/>
        <v>Market Aligned</v>
      </c>
      <c r="Q531" s="5">
        <f t="shared" si="44"/>
        <v>0.72599999999999998</v>
      </c>
    </row>
    <row r="532" spans="1:17" x14ac:dyDescent="0.2">
      <c r="A532">
        <v>1530</v>
      </c>
      <c r="B532" t="s">
        <v>540</v>
      </c>
      <c r="C532" t="s">
        <v>1573</v>
      </c>
      <c r="D532" t="s">
        <v>1586</v>
      </c>
      <c r="E532" t="s">
        <v>1604</v>
      </c>
      <c r="F532" t="str">
        <f>_xlfn.XLOOKUP(E532,'States (raw data)'!A:A,'States (raw data)'!B:B)</f>
        <v>California</v>
      </c>
      <c r="G532">
        <v>68697.36</v>
      </c>
      <c r="H532" t="str">
        <f>VLOOKUP(A532,'Demographics (raw data)'!A531:C2091,3)</f>
        <v>Female</v>
      </c>
      <c r="I532" t="str">
        <f>_xlfn.XLOOKUP(A532,'Demographics (raw data)'!A:A,'Demographics (raw data)'!B:B)</f>
        <v>White</v>
      </c>
      <c r="J532" t="b">
        <f>_xlfn.XLOOKUP($A532,'Bonuses (raw data)'!$A:$A,'Bonuses (raw data)'!B:B)</f>
        <v>0</v>
      </c>
      <c r="K532" t="str">
        <f t="shared" si="40"/>
        <v>Not Eligible</v>
      </c>
      <c r="L532">
        <f>_xlfn.XLOOKUP($A532,'Bonuses (raw data)'!$A:$A,'Bonuses (raw data)'!C:C)</f>
        <v>0</v>
      </c>
      <c r="M532">
        <f t="shared" si="41"/>
        <v>68697.36</v>
      </c>
      <c r="N532" s="5">
        <f t="shared" si="42"/>
        <v>0</v>
      </c>
      <c r="O532">
        <f>G532/_xlfn.XLOOKUP(D532,'Market_Averages (raw data)'!A:A,'Market_Averages (raw data)'!B:B)</f>
        <v>1.0019956085526749</v>
      </c>
      <c r="P532" t="str">
        <f t="shared" si="43"/>
        <v>Market Aligned</v>
      </c>
      <c r="Q532" s="5">
        <f t="shared" si="44"/>
        <v>0.76</v>
      </c>
    </row>
    <row r="533" spans="1:17" x14ac:dyDescent="0.2">
      <c r="A533">
        <v>1531</v>
      </c>
      <c r="B533" t="s">
        <v>541</v>
      </c>
      <c r="C533" t="s">
        <v>1573</v>
      </c>
      <c r="D533" t="s">
        <v>1586</v>
      </c>
      <c r="E533" t="s">
        <v>1609</v>
      </c>
      <c r="F533" t="str">
        <f>_xlfn.XLOOKUP(E533,'States (raw data)'!A:A,'States (raw data)'!B:B)</f>
        <v>California</v>
      </c>
      <c r="G533">
        <v>64384.65</v>
      </c>
      <c r="H533" t="str">
        <f>VLOOKUP(A533,'Demographics (raw data)'!A532:C2092,3)</f>
        <v>Female</v>
      </c>
      <c r="I533" t="str">
        <f>_xlfn.XLOOKUP(A533,'Demographics (raw data)'!A:A,'Demographics (raw data)'!B:B)</f>
        <v>White</v>
      </c>
      <c r="J533" t="b">
        <f>_xlfn.XLOOKUP($A533,'Bonuses (raw data)'!$A:$A,'Bonuses (raw data)'!B:B)</f>
        <v>0</v>
      </c>
      <c r="K533" t="str">
        <f t="shared" si="40"/>
        <v>Not Eligible</v>
      </c>
      <c r="L533">
        <f>_xlfn.XLOOKUP($A533,'Bonuses (raw data)'!$A:$A,'Bonuses (raw data)'!C:C)</f>
        <v>0</v>
      </c>
      <c r="M533">
        <f t="shared" si="41"/>
        <v>64384.65</v>
      </c>
      <c r="N533" s="5">
        <f t="shared" si="42"/>
        <v>0</v>
      </c>
      <c r="O533">
        <f>G533/_xlfn.XLOOKUP(D533,'Market_Averages (raw data)'!A:A,'Market_Averages (raw data)'!B:B)</f>
        <v>0.93909193247311074</v>
      </c>
      <c r="P533" t="str">
        <f t="shared" si="43"/>
        <v>Market Aligned</v>
      </c>
      <c r="Q533" s="5">
        <f t="shared" si="44"/>
        <v>0.71599999999999997</v>
      </c>
    </row>
    <row r="534" spans="1:17" x14ac:dyDescent="0.2">
      <c r="A534">
        <v>1532</v>
      </c>
      <c r="B534" t="s">
        <v>542</v>
      </c>
      <c r="C534" t="s">
        <v>1573</v>
      </c>
      <c r="D534" t="s">
        <v>1586</v>
      </c>
      <c r="E534" t="s">
        <v>1604</v>
      </c>
      <c r="F534" t="str">
        <f>_xlfn.XLOOKUP(E534,'States (raw data)'!A:A,'States (raw data)'!B:B)</f>
        <v>California</v>
      </c>
      <c r="G534">
        <v>67376.100000000006</v>
      </c>
      <c r="H534" t="str">
        <f>VLOOKUP(A534,'Demographics (raw data)'!A533:C2093,3)</f>
        <v>Male</v>
      </c>
      <c r="I534" t="str">
        <f>_xlfn.XLOOKUP(A534,'Demographics (raw data)'!A:A,'Demographics (raw data)'!B:B)</f>
        <v>Asian</v>
      </c>
      <c r="J534" t="b">
        <f>_xlfn.XLOOKUP($A534,'Bonuses (raw data)'!$A:$A,'Bonuses (raw data)'!B:B)</f>
        <v>1</v>
      </c>
      <c r="K534" t="str">
        <f t="shared" si="40"/>
        <v>Eligible</v>
      </c>
      <c r="L534">
        <f>_xlfn.XLOOKUP($A534,'Bonuses (raw data)'!$A:$A,'Bonuses (raw data)'!C:C)</f>
        <v>10178.26</v>
      </c>
      <c r="M534">
        <f t="shared" si="41"/>
        <v>77554.36</v>
      </c>
      <c r="N534" s="5">
        <f t="shared" si="42"/>
        <v>0.15106632767405651</v>
      </c>
      <c r="O534">
        <f>G534/_xlfn.XLOOKUP(D534,'Market_Averages (raw data)'!A:A,'Market_Averages (raw data)'!B:B)</f>
        <v>0.98272417340936946</v>
      </c>
      <c r="P534" t="str">
        <f t="shared" si="43"/>
        <v>Market Aligned</v>
      </c>
      <c r="Q534" s="5">
        <f t="shared" si="44"/>
        <v>0.74299999999999999</v>
      </c>
    </row>
    <row r="535" spans="1:17" x14ac:dyDescent="0.2">
      <c r="A535">
        <v>1533</v>
      </c>
      <c r="B535" t="s">
        <v>543</v>
      </c>
      <c r="C535" t="s">
        <v>1573</v>
      </c>
      <c r="D535" t="s">
        <v>1586</v>
      </c>
      <c r="E535" t="s">
        <v>1607</v>
      </c>
      <c r="F535" t="str">
        <f>_xlfn.XLOOKUP(E535,'States (raw data)'!A:A,'States (raw data)'!B:B)</f>
        <v>Colorado</v>
      </c>
      <c r="G535">
        <v>65229.34</v>
      </c>
      <c r="H535" t="str">
        <f>VLOOKUP(A535,'Demographics (raw data)'!A534:C2094,3)</f>
        <v>Male</v>
      </c>
      <c r="I535" t="str">
        <f>_xlfn.XLOOKUP(A535,'Demographics (raw data)'!A:A,'Demographics (raw data)'!B:B)</f>
        <v>Hispanic or Latino</v>
      </c>
      <c r="J535" t="b">
        <f>_xlfn.XLOOKUP($A535,'Bonuses (raw data)'!$A:$A,'Bonuses (raw data)'!B:B)</f>
        <v>0</v>
      </c>
      <c r="K535" t="str">
        <f t="shared" si="40"/>
        <v>Not Eligible</v>
      </c>
      <c r="L535">
        <f>_xlfn.XLOOKUP($A535,'Bonuses (raw data)'!$A:$A,'Bonuses (raw data)'!C:C)</f>
        <v>0</v>
      </c>
      <c r="M535">
        <f t="shared" si="41"/>
        <v>65229.34</v>
      </c>
      <c r="N535" s="5">
        <f t="shared" si="42"/>
        <v>0</v>
      </c>
      <c r="O535">
        <f>G535/_xlfn.XLOOKUP(D535,'Market_Averages (raw data)'!A:A,'Market_Averages (raw data)'!B:B)</f>
        <v>0.95141228467570416</v>
      </c>
      <c r="P535" t="str">
        <f t="shared" si="43"/>
        <v>Market Aligned</v>
      </c>
      <c r="Q535" s="5">
        <f t="shared" si="44"/>
        <v>0.72099999999999997</v>
      </c>
    </row>
    <row r="536" spans="1:17" x14ac:dyDescent="0.2">
      <c r="A536">
        <v>1534</v>
      </c>
      <c r="B536" t="s">
        <v>544</v>
      </c>
      <c r="C536" t="s">
        <v>1573</v>
      </c>
      <c r="D536" t="s">
        <v>1586</v>
      </c>
      <c r="E536" t="s">
        <v>1603</v>
      </c>
      <c r="F536" t="str">
        <f>_xlfn.XLOOKUP(E536,'States (raw data)'!A:A,'States (raw data)'!B:B)</f>
        <v>Illinois</v>
      </c>
      <c r="G536">
        <v>66277.81</v>
      </c>
      <c r="H536" t="str">
        <f>VLOOKUP(A536,'Demographics (raw data)'!A535:C2095,3)</f>
        <v>Male</v>
      </c>
      <c r="I536" t="str">
        <f>_xlfn.XLOOKUP(A536,'Demographics (raw data)'!A:A,'Demographics (raw data)'!B:B)</f>
        <v>White</v>
      </c>
      <c r="J536" t="b">
        <f>_xlfn.XLOOKUP($A536,'Bonuses (raw data)'!$A:$A,'Bonuses (raw data)'!B:B)</f>
        <v>1</v>
      </c>
      <c r="K536" t="str">
        <f t="shared" si="40"/>
        <v>Eligible</v>
      </c>
      <c r="L536">
        <f>_xlfn.XLOOKUP($A536,'Bonuses (raw data)'!$A:$A,'Bonuses (raw data)'!C:C)</f>
        <v>8905.34</v>
      </c>
      <c r="M536">
        <f t="shared" si="41"/>
        <v>75183.149999999994</v>
      </c>
      <c r="N536" s="5">
        <f t="shared" si="42"/>
        <v>0.13436382403099922</v>
      </c>
      <c r="O536">
        <f>G536/_xlfn.XLOOKUP(D536,'Market_Averages (raw data)'!A:A,'Market_Averages (raw data)'!B:B)</f>
        <v>0.96670490051566116</v>
      </c>
      <c r="P536" t="str">
        <f t="shared" si="43"/>
        <v>Market Aligned</v>
      </c>
      <c r="Q536" s="5">
        <f t="shared" si="44"/>
        <v>0.73199999999999998</v>
      </c>
    </row>
    <row r="537" spans="1:17" x14ac:dyDescent="0.2">
      <c r="A537">
        <v>1535</v>
      </c>
      <c r="B537" t="s">
        <v>545</v>
      </c>
      <c r="C537" t="s">
        <v>1573</v>
      </c>
      <c r="D537" t="s">
        <v>1586</v>
      </c>
      <c r="E537" t="s">
        <v>1603</v>
      </c>
      <c r="F537" t="str">
        <f>_xlfn.XLOOKUP(E537,'States (raw data)'!A:A,'States (raw data)'!B:B)</f>
        <v>Illinois</v>
      </c>
      <c r="G537">
        <v>67588.87</v>
      </c>
      <c r="H537" t="str">
        <f>VLOOKUP(A537,'Demographics (raw data)'!A536:C2096,3)</f>
        <v>Male</v>
      </c>
      <c r="I537" t="str">
        <f>_xlfn.XLOOKUP(A537,'Demographics (raw data)'!A:A,'Demographics (raw data)'!B:B)</f>
        <v>Hispanic or Latino</v>
      </c>
      <c r="J537" t="b">
        <f>_xlfn.XLOOKUP($A537,'Bonuses (raw data)'!$A:$A,'Bonuses (raw data)'!B:B)</f>
        <v>1</v>
      </c>
      <c r="K537" t="str">
        <f t="shared" si="40"/>
        <v>Eligible</v>
      </c>
      <c r="L537">
        <f>_xlfn.XLOOKUP($A537,'Bonuses (raw data)'!$A:$A,'Bonuses (raw data)'!C:C)</f>
        <v>19579.22</v>
      </c>
      <c r="M537">
        <f t="shared" si="41"/>
        <v>87168.09</v>
      </c>
      <c r="N537" s="5">
        <f t="shared" si="42"/>
        <v>0.2896811264931638</v>
      </c>
      <c r="O537">
        <f>G537/_xlfn.XLOOKUP(D537,'Market_Averages (raw data)'!A:A,'Market_Averages (raw data)'!B:B)</f>
        <v>0.98582756203495481</v>
      </c>
      <c r="P537" t="str">
        <f t="shared" si="43"/>
        <v>Market Aligned</v>
      </c>
      <c r="Q537" s="5">
        <f t="shared" si="44"/>
        <v>0.746</v>
      </c>
    </row>
    <row r="538" spans="1:17" x14ac:dyDescent="0.2">
      <c r="A538">
        <v>1536</v>
      </c>
      <c r="B538" t="s">
        <v>546</v>
      </c>
      <c r="C538" t="s">
        <v>1573</v>
      </c>
      <c r="D538" t="s">
        <v>1586</v>
      </c>
      <c r="E538" t="s">
        <v>1609</v>
      </c>
      <c r="F538" t="str">
        <f>_xlfn.XLOOKUP(E538,'States (raw data)'!A:A,'States (raw data)'!B:B)</f>
        <v>California</v>
      </c>
      <c r="G538">
        <v>65886.720000000001</v>
      </c>
      <c r="H538" t="str">
        <f>VLOOKUP(A538,'Demographics (raw data)'!A537:C2097,3)</f>
        <v>Female</v>
      </c>
      <c r="I538" t="str">
        <f>_xlfn.XLOOKUP(A538,'Demographics (raw data)'!A:A,'Demographics (raw data)'!B:B)</f>
        <v>White</v>
      </c>
      <c r="J538" t="b">
        <f>_xlfn.XLOOKUP($A538,'Bonuses (raw data)'!$A:$A,'Bonuses (raw data)'!B:B)</f>
        <v>0</v>
      </c>
      <c r="K538" t="str">
        <f t="shared" si="40"/>
        <v>Not Eligible</v>
      </c>
      <c r="L538">
        <f>_xlfn.XLOOKUP($A538,'Bonuses (raw data)'!$A:$A,'Bonuses (raw data)'!C:C)</f>
        <v>0</v>
      </c>
      <c r="M538">
        <f t="shared" si="41"/>
        <v>65886.720000000001</v>
      </c>
      <c r="N538" s="5">
        <f t="shared" si="42"/>
        <v>0</v>
      </c>
      <c r="O538">
        <f>G538/_xlfn.XLOOKUP(D538,'Market_Averages (raw data)'!A:A,'Market_Averages (raw data)'!B:B)</f>
        <v>0.96100059888676503</v>
      </c>
      <c r="P538" t="str">
        <f t="shared" si="43"/>
        <v>Market Aligned</v>
      </c>
      <c r="Q538" s="5">
        <f t="shared" si="44"/>
        <v>0.72799999999999998</v>
      </c>
    </row>
    <row r="539" spans="1:17" x14ac:dyDescent="0.2">
      <c r="A539">
        <v>1537</v>
      </c>
      <c r="B539" t="s">
        <v>547</v>
      </c>
      <c r="C539" t="s">
        <v>1573</v>
      </c>
      <c r="D539" t="s">
        <v>1586</v>
      </c>
      <c r="E539" t="s">
        <v>1609</v>
      </c>
      <c r="F539" t="str">
        <f>_xlfn.XLOOKUP(E539,'States (raw data)'!A:A,'States (raw data)'!B:B)</f>
        <v>California</v>
      </c>
      <c r="G539">
        <v>66778.960000000006</v>
      </c>
      <c r="H539" t="str">
        <f>VLOOKUP(A539,'Demographics (raw data)'!A538:C2098,3)</f>
        <v>Female</v>
      </c>
      <c r="I539" t="str">
        <f>_xlfn.XLOOKUP(A539,'Demographics (raw data)'!A:A,'Demographics (raw data)'!B:B)</f>
        <v>White</v>
      </c>
      <c r="J539" t="b">
        <f>_xlfn.XLOOKUP($A539,'Bonuses (raw data)'!$A:$A,'Bonuses (raw data)'!B:B)</f>
        <v>0</v>
      </c>
      <c r="K539" t="str">
        <f t="shared" si="40"/>
        <v>Not Eligible</v>
      </c>
      <c r="L539">
        <f>_xlfn.XLOOKUP($A539,'Bonuses (raw data)'!$A:$A,'Bonuses (raw data)'!C:C)</f>
        <v>0</v>
      </c>
      <c r="M539">
        <f t="shared" si="41"/>
        <v>66778.960000000006</v>
      </c>
      <c r="N539" s="5">
        <f t="shared" si="42"/>
        <v>0</v>
      </c>
      <c r="O539">
        <f>G539/_xlfn.XLOOKUP(D539,'Market_Averages (raw data)'!A:A,'Market_Averages (raw data)'!B:B)</f>
        <v>0.97401449871894263</v>
      </c>
      <c r="P539" t="str">
        <f t="shared" si="43"/>
        <v>Market Aligned</v>
      </c>
      <c r="Q539" s="5">
        <f t="shared" si="44"/>
        <v>0.73699999999999999</v>
      </c>
    </row>
    <row r="540" spans="1:17" x14ac:dyDescent="0.2">
      <c r="A540">
        <v>1538</v>
      </c>
      <c r="B540" t="s">
        <v>548</v>
      </c>
      <c r="C540" t="s">
        <v>1573</v>
      </c>
      <c r="D540" t="s">
        <v>1586</v>
      </c>
      <c r="E540" t="s">
        <v>1603</v>
      </c>
      <c r="F540" t="str">
        <f>_xlfn.XLOOKUP(E540,'States (raw data)'!A:A,'States (raw data)'!B:B)</f>
        <v>Illinois</v>
      </c>
      <c r="G540">
        <v>69386.8</v>
      </c>
      <c r="H540" t="str">
        <f>VLOOKUP(A540,'Demographics (raw data)'!A539:C2099,3)</f>
        <v>Female</v>
      </c>
      <c r="I540" t="str">
        <f>_xlfn.XLOOKUP(A540,'Demographics (raw data)'!A:A,'Demographics (raw data)'!B:B)</f>
        <v>White</v>
      </c>
      <c r="J540" t="b">
        <f>_xlfn.XLOOKUP($A540,'Bonuses (raw data)'!$A:$A,'Bonuses (raw data)'!B:B)</f>
        <v>0</v>
      </c>
      <c r="K540" t="str">
        <f t="shared" si="40"/>
        <v>Not Eligible</v>
      </c>
      <c r="L540">
        <f>_xlfn.XLOOKUP($A540,'Bonuses (raw data)'!$A:$A,'Bonuses (raw data)'!C:C)</f>
        <v>0</v>
      </c>
      <c r="M540">
        <f t="shared" si="41"/>
        <v>69386.8</v>
      </c>
      <c r="N540" s="5">
        <f t="shared" si="42"/>
        <v>0</v>
      </c>
      <c r="O540">
        <f>G540/_xlfn.XLOOKUP(D540,'Market_Averages (raw data)'!A:A,'Market_Averages (raw data)'!B:B)</f>
        <v>1.0120515386839137</v>
      </c>
      <c r="P540" t="str">
        <f t="shared" si="43"/>
        <v>Market Aligned</v>
      </c>
      <c r="Q540" s="5">
        <f t="shared" si="44"/>
        <v>0.76800000000000002</v>
      </c>
    </row>
    <row r="541" spans="1:17" x14ac:dyDescent="0.2">
      <c r="A541">
        <v>1539</v>
      </c>
      <c r="B541" t="s">
        <v>549</v>
      </c>
      <c r="C541" t="s">
        <v>1573</v>
      </c>
      <c r="D541" t="s">
        <v>1586</v>
      </c>
      <c r="E541" t="s">
        <v>1609</v>
      </c>
      <c r="F541" t="str">
        <f>_xlfn.XLOOKUP(E541,'States (raw data)'!A:A,'States (raw data)'!B:B)</f>
        <v>California</v>
      </c>
      <c r="G541">
        <v>66418.33</v>
      </c>
      <c r="H541" t="str">
        <f>VLOOKUP(A541,'Demographics (raw data)'!A540:C2100,3)</f>
        <v>Male</v>
      </c>
      <c r="I541" t="str">
        <f>_xlfn.XLOOKUP(A541,'Demographics (raw data)'!A:A,'Demographics (raw data)'!B:B)</f>
        <v>Black or African American</v>
      </c>
      <c r="J541" t="b">
        <f>_xlfn.XLOOKUP($A541,'Bonuses (raw data)'!$A:$A,'Bonuses (raw data)'!B:B)</f>
        <v>1</v>
      </c>
      <c r="K541" t="str">
        <f t="shared" si="40"/>
        <v>Eligible</v>
      </c>
      <c r="L541">
        <f>_xlfn.XLOOKUP($A541,'Bonuses (raw data)'!$A:$A,'Bonuses (raw data)'!C:C)</f>
        <v>4810.7299999999996</v>
      </c>
      <c r="M541">
        <f t="shared" si="41"/>
        <v>71229.06</v>
      </c>
      <c r="N541" s="5">
        <f t="shared" si="42"/>
        <v>7.2430758195817319E-2</v>
      </c>
      <c r="O541">
        <f>G541/_xlfn.XLOOKUP(D541,'Market_Averages (raw data)'!A:A,'Market_Averages (raw data)'!B:B)</f>
        <v>0.96875447597116371</v>
      </c>
      <c r="P541" t="str">
        <f t="shared" si="43"/>
        <v>Market Aligned</v>
      </c>
      <c r="Q541" s="5">
        <f t="shared" si="44"/>
        <v>0.73299999999999998</v>
      </c>
    </row>
    <row r="542" spans="1:17" x14ac:dyDescent="0.2">
      <c r="A542">
        <v>1540</v>
      </c>
      <c r="B542" t="s">
        <v>550</v>
      </c>
      <c r="C542" t="s">
        <v>1573</v>
      </c>
      <c r="D542" t="s">
        <v>1586</v>
      </c>
      <c r="E542" t="s">
        <v>1597</v>
      </c>
      <c r="F542" t="str">
        <f>_xlfn.XLOOKUP(E542,'States (raw data)'!A:A,'States (raw data)'!B:B)</f>
        <v>New York</v>
      </c>
      <c r="G542">
        <v>69066.92</v>
      </c>
      <c r="H542" t="str">
        <f>VLOOKUP(A542,'Demographics (raw data)'!A541:C2101,3)</f>
        <v>Female</v>
      </c>
      <c r="I542" t="str">
        <f>_xlfn.XLOOKUP(A542,'Demographics (raw data)'!A:A,'Demographics (raw data)'!B:B)</f>
        <v>Other</v>
      </c>
      <c r="J542" t="b">
        <f>_xlfn.XLOOKUP($A542,'Bonuses (raw data)'!$A:$A,'Bonuses (raw data)'!B:B)</f>
        <v>0</v>
      </c>
      <c r="K542" t="str">
        <f t="shared" si="40"/>
        <v>Not Eligible</v>
      </c>
      <c r="L542">
        <f>_xlfn.XLOOKUP($A542,'Bonuses (raw data)'!$A:$A,'Bonuses (raw data)'!C:C)</f>
        <v>0</v>
      </c>
      <c r="M542">
        <f t="shared" si="41"/>
        <v>69066.92</v>
      </c>
      <c r="N542" s="5">
        <f t="shared" si="42"/>
        <v>0</v>
      </c>
      <c r="O542">
        <f>G542/_xlfn.XLOOKUP(D542,'Market_Averages (raw data)'!A:A,'Market_Averages (raw data)'!B:B)</f>
        <v>1.0073858811497109</v>
      </c>
      <c r="P542" t="str">
        <f t="shared" si="43"/>
        <v>Market Aligned</v>
      </c>
      <c r="Q542" s="5">
        <f t="shared" si="44"/>
        <v>0.76300000000000001</v>
      </c>
    </row>
    <row r="543" spans="1:17" x14ac:dyDescent="0.2">
      <c r="A543">
        <v>1541</v>
      </c>
      <c r="B543" t="s">
        <v>551</v>
      </c>
      <c r="C543" t="s">
        <v>1573</v>
      </c>
      <c r="D543" t="s">
        <v>1586</v>
      </c>
      <c r="E543" t="s">
        <v>1609</v>
      </c>
      <c r="F543" t="str">
        <f>_xlfn.XLOOKUP(E543,'States (raw data)'!A:A,'States (raw data)'!B:B)</f>
        <v>California</v>
      </c>
      <c r="G543">
        <v>65381.8</v>
      </c>
      <c r="H543" t="str">
        <f>VLOOKUP(A543,'Demographics (raw data)'!A542:C2102,3)</f>
        <v>Male</v>
      </c>
      <c r="I543" t="str">
        <f>_xlfn.XLOOKUP(A543,'Demographics (raw data)'!A:A,'Demographics (raw data)'!B:B)</f>
        <v>Black or African American</v>
      </c>
      <c r="J543" t="b">
        <f>_xlfn.XLOOKUP($A543,'Bonuses (raw data)'!$A:$A,'Bonuses (raw data)'!B:B)</f>
        <v>0</v>
      </c>
      <c r="K543" t="str">
        <f t="shared" si="40"/>
        <v>Not Eligible</v>
      </c>
      <c r="L543">
        <f>_xlfn.XLOOKUP($A543,'Bonuses (raw data)'!$A:$A,'Bonuses (raw data)'!C:C)</f>
        <v>0</v>
      </c>
      <c r="M543">
        <f t="shared" si="41"/>
        <v>65381.8</v>
      </c>
      <c r="N543" s="5">
        <f t="shared" si="42"/>
        <v>0</v>
      </c>
      <c r="O543">
        <f>G543/_xlfn.XLOOKUP(D543,'Market_Averages (raw data)'!A:A,'Market_Averages (raw data)'!B:B)</f>
        <v>0.95363601278519694</v>
      </c>
      <c r="P543" t="str">
        <f t="shared" si="43"/>
        <v>Market Aligned</v>
      </c>
      <c r="Q543" s="5">
        <f t="shared" si="44"/>
        <v>0.72299999999999998</v>
      </c>
    </row>
    <row r="544" spans="1:17" x14ac:dyDescent="0.2">
      <c r="A544">
        <v>1542</v>
      </c>
      <c r="B544" t="s">
        <v>552</v>
      </c>
      <c r="C544" t="s">
        <v>1573</v>
      </c>
      <c r="D544" t="s">
        <v>1587</v>
      </c>
      <c r="E544" t="s">
        <v>1597</v>
      </c>
      <c r="F544" t="str">
        <f>_xlfn.XLOOKUP(E544,'States (raw data)'!A:A,'States (raw data)'!B:B)</f>
        <v>New York</v>
      </c>
      <c r="G544">
        <v>101324.51</v>
      </c>
      <c r="H544" t="str">
        <f>VLOOKUP(A544,'Demographics (raw data)'!A543:C2103,3)</f>
        <v>Female</v>
      </c>
      <c r="I544" t="str">
        <f>_xlfn.XLOOKUP(A544,'Demographics (raw data)'!A:A,'Demographics (raw data)'!B:B)</f>
        <v>White</v>
      </c>
      <c r="J544" t="b">
        <f>_xlfn.XLOOKUP($A544,'Bonuses (raw data)'!$A:$A,'Bonuses (raw data)'!B:B)</f>
        <v>0</v>
      </c>
      <c r="K544" t="str">
        <f t="shared" si="40"/>
        <v>Not Eligible</v>
      </c>
      <c r="L544">
        <f>_xlfn.XLOOKUP($A544,'Bonuses (raw data)'!$A:$A,'Bonuses (raw data)'!C:C)</f>
        <v>0</v>
      </c>
      <c r="M544">
        <f t="shared" si="41"/>
        <v>101324.51</v>
      </c>
      <c r="N544" s="5">
        <f t="shared" si="42"/>
        <v>0</v>
      </c>
      <c r="O544">
        <f>G544/_xlfn.XLOOKUP(D544,'Market_Averages (raw data)'!A:A,'Market_Averages (raw data)'!B:B)</f>
        <v>1.0135116535648876</v>
      </c>
      <c r="P544" t="str">
        <f t="shared" si="43"/>
        <v>Market Aligned</v>
      </c>
      <c r="Q544" s="5">
        <f t="shared" si="44"/>
        <v>0.91500000000000004</v>
      </c>
    </row>
    <row r="545" spans="1:17" x14ac:dyDescent="0.2">
      <c r="A545">
        <v>1543</v>
      </c>
      <c r="B545" t="s">
        <v>553</v>
      </c>
      <c r="C545" t="s">
        <v>1573</v>
      </c>
      <c r="D545" t="s">
        <v>1587</v>
      </c>
      <c r="E545" t="s">
        <v>1597</v>
      </c>
      <c r="F545" t="str">
        <f>_xlfn.XLOOKUP(E545,'States (raw data)'!A:A,'States (raw data)'!B:B)</f>
        <v>New York</v>
      </c>
      <c r="G545">
        <v>103603.92</v>
      </c>
      <c r="H545" t="str">
        <f>VLOOKUP(A545,'Demographics (raw data)'!A544:C2104,3)</f>
        <v>Female</v>
      </c>
      <c r="I545" t="str">
        <f>_xlfn.XLOOKUP(A545,'Demographics (raw data)'!A:A,'Demographics (raw data)'!B:B)</f>
        <v>Black or African American</v>
      </c>
      <c r="J545" t="b">
        <f>_xlfn.XLOOKUP($A545,'Bonuses (raw data)'!$A:$A,'Bonuses (raw data)'!B:B)</f>
        <v>1</v>
      </c>
      <c r="K545" t="str">
        <f t="shared" si="40"/>
        <v>Eligible</v>
      </c>
      <c r="L545">
        <f>_xlfn.XLOOKUP($A545,'Bonuses (raw data)'!$A:$A,'Bonuses (raw data)'!C:C)</f>
        <v>5091.83</v>
      </c>
      <c r="M545">
        <f t="shared" si="41"/>
        <v>108695.75</v>
      </c>
      <c r="N545" s="5">
        <f t="shared" si="42"/>
        <v>4.9147078604747776E-2</v>
      </c>
      <c r="O545">
        <f>G545/_xlfn.XLOOKUP(D545,'Market_Averages (raw data)'!A:A,'Market_Averages (raw data)'!B:B)</f>
        <v>1.0363117499902474</v>
      </c>
      <c r="P545" t="str">
        <f t="shared" si="43"/>
        <v>Market Aligned</v>
      </c>
      <c r="Q545" s="5">
        <f t="shared" si="44"/>
        <v>0.92300000000000004</v>
      </c>
    </row>
    <row r="546" spans="1:17" x14ac:dyDescent="0.2">
      <c r="A546">
        <v>1544</v>
      </c>
      <c r="B546" t="s">
        <v>554</v>
      </c>
      <c r="C546" t="s">
        <v>1573</v>
      </c>
      <c r="D546" t="s">
        <v>1587</v>
      </c>
      <c r="E546" t="s">
        <v>1597</v>
      </c>
      <c r="F546" t="str">
        <f>_xlfn.XLOOKUP(E546,'States (raw data)'!A:A,'States (raw data)'!B:B)</f>
        <v>New York</v>
      </c>
      <c r="G546">
        <v>93820.89</v>
      </c>
      <c r="H546" t="str">
        <f>VLOOKUP(A546,'Demographics (raw data)'!A545:C2105,3)</f>
        <v>Male</v>
      </c>
      <c r="I546" t="str">
        <f>_xlfn.XLOOKUP(A546,'Demographics (raw data)'!A:A,'Demographics (raw data)'!B:B)</f>
        <v>White</v>
      </c>
      <c r="J546" t="b">
        <f>_xlfn.XLOOKUP($A546,'Bonuses (raw data)'!$A:$A,'Bonuses (raw data)'!B:B)</f>
        <v>1</v>
      </c>
      <c r="K546" t="str">
        <f t="shared" si="40"/>
        <v>Eligible</v>
      </c>
      <c r="L546">
        <f>_xlfn.XLOOKUP($A546,'Bonuses (raw data)'!$A:$A,'Bonuses (raw data)'!C:C)</f>
        <v>6545.48</v>
      </c>
      <c r="M546">
        <f t="shared" si="41"/>
        <v>100366.37</v>
      </c>
      <c r="N546" s="5">
        <f t="shared" si="42"/>
        <v>6.9765699302149015E-2</v>
      </c>
      <c r="O546">
        <f>G546/_xlfn.XLOOKUP(D546,'Market_Averages (raw data)'!A:A,'Market_Averages (raw data)'!B:B)</f>
        <v>0.93845571385274329</v>
      </c>
      <c r="P546" t="str">
        <f t="shared" si="43"/>
        <v>Market Aligned</v>
      </c>
      <c r="Q546" s="5">
        <f t="shared" si="44"/>
        <v>0.89500000000000002</v>
      </c>
    </row>
    <row r="547" spans="1:17" x14ac:dyDescent="0.2">
      <c r="A547">
        <v>1545</v>
      </c>
      <c r="B547" t="s">
        <v>555</v>
      </c>
      <c r="C547" t="s">
        <v>1573</v>
      </c>
      <c r="D547" t="s">
        <v>1587</v>
      </c>
      <c r="E547" t="s">
        <v>1597</v>
      </c>
      <c r="F547" t="str">
        <f>_xlfn.XLOOKUP(E547,'States (raw data)'!A:A,'States (raw data)'!B:B)</f>
        <v>New York</v>
      </c>
      <c r="G547">
        <v>98007.76</v>
      </c>
      <c r="H547" t="str">
        <f>VLOOKUP(A547,'Demographics (raw data)'!A546:C2106,3)</f>
        <v>Male</v>
      </c>
      <c r="I547" t="str">
        <f>_xlfn.XLOOKUP(A547,'Demographics (raw data)'!A:A,'Demographics (raw data)'!B:B)</f>
        <v>Hispanic or Latino</v>
      </c>
      <c r="J547" t="b">
        <f>_xlfn.XLOOKUP($A547,'Bonuses (raw data)'!$A:$A,'Bonuses (raw data)'!B:B)</f>
        <v>0</v>
      </c>
      <c r="K547" t="str">
        <f t="shared" si="40"/>
        <v>Not Eligible</v>
      </c>
      <c r="L547">
        <f>_xlfn.XLOOKUP($A547,'Bonuses (raw data)'!$A:$A,'Bonuses (raw data)'!C:C)</f>
        <v>0</v>
      </c>
      <c r="M547">
        <f t="shared" si="41"/>
        <v>98007.76</v>
      </c>
      <c r="N547" s="5">
        <f t="shared" si="42"/>
        <v>0</v>
      </c>
      <c r="O547">
        <f>G547/_xlfn.XLOOKUP(D547,'Market_Averages (raw data)'!A:A,'Market_Averages (raw data)'!B:B)</f>
        <v>0.98033542821762121</v>
      </c>
      <c r="P547" t="str">
        <f t="shared" si="43"/>
        <v>Market Aligned</v>
      </c>
      <c r="Q547" s="5">
        <f t="shared" si="44"/>
        <v>0.90600000000000003</v>
      </c>
    </row>
    <row r="548" spans="1:17" x14ac:dyDescent="0.2">
      <c r="A548">
        <v>1546</v>
      </c>
      <c r="B548" t="s">
        <v>556</v>
      </c>
      <c r="C548" t="s">
        <v>1573</v>
      </c>
      <c r="D548" t="s">
        <v>1587</v>
      </c>
      <c r="E548" t="s">
        <v>1597</v>
      </c>
      <c r="F548" t="str">
        <f>_xlfn.XLOOKUP(E548,'States (raw data)'!A:A,'States (raw data)'!B:B)</f>
        <v>New York</v>
      </c>
      <c r="G548">
        <v>101442.68</v>
      </c>
      <c r="H548" t="str">
        <f>VLOOKUP(A548,'Demographics (raw data)'!A547:C2107,3)</f>
        <v>Male</v>
      </c>
      <c r="I548" t="str">
        <f>_xlfn.XLOOKUP(A548,'Demographics (raw data)'!A:A,'Demographics (raw data)'!B:B)</f>
        <v>White</v>
      </c>
      <c r="J548" t="b">
        <f>_xlfn.XLOOKUP($A548,'Bonuses (raw data)'!$A:$A,'Bonuses (raw data)'!B:B)</f>
        <v>0</v>
      </c>
      <c r="K548" t="str">
        <f t="shared" si="40"/>
        <v>Not Eligible</v>
      </c>
      <c r="L548">
        <f>_xlfn.XLOOKUP($A548,'Bonuses (raw data)'!$A:$A,'Bonuses (raw data)'!C:C)</f>
        <v>0</v>
      </c>
      <c r="M548">
        <f t="shared" si="41"/>
        <v>101442.68</v>
      </c>
      <c r="N548" s="5">
        <f t="shared" si="42"/>
        <v>0</v>
      </c>
      <c r="O548">
        <f>G548/_xlfn.XLOOKUP(D548,'Market_Averages (raw data)'!A:A,'Market_Averages (raw data)'!B:B)</f>
        <v>1.0146936644337461</v>
      </c>
      <c r="P548" t="str">
        <f t="shared" si="43"/>
        <v>Market Aligned</v>
      </c>
      <c r="Q548" s="5">
        <f t="shared" si="44"/>
        <v>0.91700000000000004</v>
      </c>
    </row>
    <row r="549" spans="1:17" x14ac:dyDescent="0.2">
      <c r="A549">
        <v>1547</v>
      </c>
      <c r="B549" t="s">
        <v>557</v>
      </c>
      <c r="C549" t="s">
        <v>1574</v>
      </c>
      <c r="D549" t="s">
        <v>1588</v>
      </c>
      <c r="E549" t="s">
        <v>1597</v>
      </c>
      <c r="F549" t="str">
        <f>_xlfn.XLOOKUP(E549,'States (raw data)'!A:A,'States (raw data)'!B:B)</f>
        <v>New York</v>
      </c>
      <c r="G549">
        <v>134238.57999999999</v>
      </c>
      <c r="H549" t="str">
        <f>VLOOKUP(A549,'Demographics (raw data)'!A548:C2108,3)</f>
        <v>Female</v>
      </c>
      <c r="I549" t="str">
        <f>_xlfn.XLOOKUP(A549,'Demographics (raw data)'!A:A,'Demographics (raw data)'!B:B)</f>
        <v>White</v>
      </c>
      <c r="J549" t="b">
        <f>_xlfn.XLOOKUP($A549,'Bonuses (raw data)'!$A:$A,'Bonuses (raw data)'!B:B)</f>
        <v>1</v>
      </c>
      <c r="K549" t="str">
        <f t="shared" si="40"/>
        <v>Eligible</v>
      </c>
      <c r="L549">
        <f>_xlfn.XLOOKUP($A549,'Bonuses (raw data)'!$A:$A,'Bonuses (raw data)'!C:C)</f>
        <v>4282.3900000000003</v>
      </c>
      <c r="M549">
        <f t="shared" si="41"/>
        <v>138520.97</v>
      </c>
      <c r="N549" s="5">
        <f t="shared" si="42"/>
        <v>3.1901335666691358E-2</v>
      </c>
      <c r="O549">
        <f>G549/_xlfn.XLOOKUP(D549,'Market_Averages (raw data)'!A:A,'Market_Averages (raw data)'!B:B)</f>
        <v>1.0203707654906409</v>
      </c>
      <c r="P549" t="str">
        <f t="shared" si="43"/>
        <v>Market Aligned</v>
      </c>
      <c r="Q549" s="5">
        <f t="shared" si="44"/>
        <v>0.99399999999999999</v>
      </c>
    </row>
    <row r="550" spans="1:17" x14ac:dyDescent="0.2">
      <c r="A550">
        <v>1548</v>
      </c>
      <c r="B550" t="s">
        <v>558</v>
      </c>
      <c r="C550" t="s">
        <v>1574</v>
      </c>
      <c r="D550" t="s">
        <v>1588</v>
      </c>
      <c r="E550" t="s">
        <v>1597</v>
      </c>
      <c r="F550" t="str">
        <f>_xlfn.XLOOKUP(E550,'States (raw data)'!A:A,'States (raw data)'!B:B)</f>
        <v>New York</v>
      </c>
      <c r="G550">
        <v>136391.79999999999</v>
      </c>
      <c r="H550" t="str">
        <f>VLOOKUP(A550,'Demographics (raw data)'!A549:C2109,3)</f>
        <v>Female</v>
      </c>
      <c r="I550" t="str">
        <f>_xlfn.XLOOKUP(A550,'Demographics (raw data)'!A:A,'Demographics (raw data)'!B:B)</f>
        <v>White</v>
      </c>
      <c r="J550" t="b">
        <f>_xlfn.XLOOKUP($A550,'Bonuses (raw data)'!$A:$A,'Bonuses (raw data)'!B:B)</f>
        <v>0</v>
      </c>
      <c r="K550" t="str">
        <f t="shared" si="40"/>
        <v>Not Eligible</v>
      </c>
      <c r="L550">
        <f>_xlfn.XLOOKUP($A550,'Bonuses (raw data)'!$A:$A,'Bonuses (raw data)'!C:C)</f>
        <v>0</v>
      </c>
      <c r="M550">
        <f t="shared" si="41"/>
        <v>136391.79999999999</v>
      </c>
      <c r="N550" s="5">
        <f t="shared" si="42"/>
        <v>0</v>
      </c>
      <c r="O550">
        <f>G550/_xlfn.XLOOKUP(D550,'Market_Averages (raw data)'!A:A,'Market_Averages (raw data)'!B:B)</f>
        <v>1.0367377647517306</v>
      </c>
      <c r="P550" t="str">
        <f t="shared" si="43"/>
        <v>Market Aligned</v>
      </c>
      <c r="Q550" s="5">
        <f t="shared" si="44"/>
        <v>0.998</v>
      </c>
    </row>
    <row r="551" spans="1:17" x14ac:dyDescent="0.2">
      <c r="A551">
        <v>1549</v>
      </c>
      <c r="B551" t="s">
        <v>559</v>
      </c>
      <c r="C551" t="s">
        <v>1574</v>
      </c>
      <c r="D551" t="s">
        <v>1588</v>
      </c>
      <c r="E551" t="s">
        <v>1597</v>
      </c>
      <c r="F551" t="str">
        <f>_xlfn.XLOOKUP(E551,'States (raw data)'!A:A,'States (raw data)'!B:B)</f>
        <v>New York</v>
      </c>
      <c r="G551">
        <v>132735.06</v>
      </c>
      <c r="H551" t="str">
        <f>VLOOKUP(A551,'Demographics (raw data)'!A550:C2110,3)</f>
        <v>Female</v>
      </c>
      <c r="I551" t="str">
        <f>_xlfn.XLOOKUP(A551,'Demographics (raw data)'!A:A,'Demographics (raw data)'!B:B)</f>
        <v>Black or African American</v>
      </c>
      <c r="J551" t="b">
        <f>_xlfn.XLOOKUP($A551,'Bonuses (raw data)'!$A:$A,'Bonuses (raw data)'!B:B)</f>
        <v>1</v>
      </c>
      <c r="K551" t="str">
        <f t="shared" si="40"/>
        <v>Eligible</v>
      </c>
      <c r="L551">
        <f>_xlfn.XLOOKUP($A551,'Bonuses (raw data)'!$A:$A,'Bonuses (raw data)'!C:C)</f>
        <v>8207.9500000000007</v>
      </c>
      <c r="M551">
        <f t="shared" si="41"/>
        <v>140943.01</v>
      </c>
      <c r="N551" s="5">
        <f t="shared" si="42"/>
        <v>6.1837091119708698E-2</v>
      </c>
      <c r="O551">
        <f>G551/_xlfn.XLOOKUP(D551,'Market_Averages (raw data)'!A:A,'Market_Averages (raw data)'!B:B)</f>
        <v>1.0089422487905202</v>
      </c>
      <c r="P551" t="str">
        <f t="shared" si="43"/>
        <v>Market Aligned</v>
      </c>
      <c r="Q551" s="5">
        <f t="shared" si="44"/>
        <v>0.99199999999999999</v>
      </c>
    </row>
    <row r="552" spans="1:17" x14ac:dyDescent="0.2">
      <c r="A552">
        <v>1550</v>
      </c>
      <c r="B552" t="s">
        <v>560</v>
      </c>
      <c r="C552" t="s">
        <v>1574</v>
      </c>
      <c r="D552" t="s">
        <v>1588</v>
      </c>
      <c r="E552" t="s">
        <v>1597</v>
      </c>
      <c r="F552" t="str">
        <f>_xlfn.XLOOKUP(E552,'States (raw data)'!A:A,'States (raw data)'!B:B)</f>
        <v>New York</v>
      </c>
      <c r="G552">
        <v>135324.71</v>
      </c>
      <c r="H552" t="str">
        <f>VLOOKUP(A552,'Demographics (raw data)'!A551:C2111,3)</f>
        <v>Male</v>
      </c>
      <c r="I552" t="str">
        <f>_xlfn.XLOOKUP(A552,'Demographics (raw data)'!A:A,'Demographics (raw data)'!B:B)</f>
        <v>White</v>
      </c>
      <c r="J552" t="b">
        <f>_xlfn.XLOOKUP($A552,'Bonuses (raw data)'!$A:$A,'Bonuses (raw data)'!B:B)</f>
        <v>0</v>
      </c>
      <c r="K552" t="str">
        <f t="shared" si="40"/>
        <v>Not Eligible</v>
      </c>
      <c r="L552">
        <f>_xlfn.XLOOKUP($A552,'Bonuses (raw data)'!$A:$A,'Bonuses (raw data)'!C:C)</f>
        <v>0</v>
      </c>
      <c r="M552">
        <f t="shared" si="41"/>
        <v>135324.71</v>
      </c>
      <c r="N552" s="5">
        <f t="shared" si="42"/>
        <v>0</v>
      </c>
      <c r="O552">
        <f>G552/_xlfn.XLOOKUP(D552,'Market_Averages (raw data)'!A:A,'Market_Averages (raw data)'!B:B)</f>
        <v>1.0286266282949281</v>
      </c>
      <c r="P552" t="str">
        <f t="shared" si="43"/>
        <v>Market Aligned</v>
      </c>
      <c r="Q552" s="5">
        <f t="shared" si="44"/>
        <v>0.996</v>
      </c>
    </row>
    <row r="553" spans="1:17" x14ac:dyDescent="0.2">
      <c r="A553">
        <v>1551</v>
      </c>
      <c r="B553" t="s">
        <v>561</v>
      </c>
      <c r="C553" t="s">
        <v>1574</v>
      </c>
      <c r="D553" t="s">
        <v>1588</v>
      </c>
      <c r="E553" t="s">
        <v>1597</v>
      </c>
      <c r="F553" t="str">
        <f>_xlfn.XLOOKUP(E553,'States (raw data)'!A:A,'States (raw data)'!B:B)</f>
        <v>New York</v>
      </c>
      <c r="G553">
        <v>134416.21</v>
      </c>
      <c r="H553" t="str">
        <f>VLOOKUP(A553,'Demographics (raw data)'!A552:C2112,3)</f>
        <v>Male</v>
      </c>
      <c r="I553" t="str">
        <f>_xlfn.XLOOKUP(A553,'Demographics (raw data)'!A:A,'Demographics (raw data)'!B:B)</f>
        <v>Black or African American</v>
      </c>
      <c r="J553" t="b">
        <f>_xlfn.XLOOKUP($A553,'Bonuses (raw data)'!$A:$A,'Bonuses (raw data)'!B:B)</f>
        <v>1</v>
      </c>
      <c r="K553" t="str">
        <f t="shared" si="40"/>
        <v>Eligible</v>
      </c>
      <c r="L553">
        <f>_xlfn.XLOOKUP($A553,'Bonuses (raw data)'!$A:$A,'Bonuses (raw data)'!C:C)</f>
        <v>18305.849999999999</v>
      </c>
      <c r="M553">
        <f t="shared" si="41"/>
        <v>152722.06</v>
      </c>
      <c r="N553" s="5">
        <f t="shared" si="42"/>
        <v>0.13618781544279518</v>
      </c>
      <c r="O553">
        <f>G553/_xlfn.XLOOKUP(D553,'Market_Averages (raw data)'!A:A,'Market_Averages (raw data)'!B:B)</f>
        <v>1.0217209619771808</v>
      </c>
      <c r="P553" t="str">
        <f t="shared" si="43"/>
        <v>Market Aligned</v>
      </c>
      <c r="Q553" s="5">
        <f t="shared" si="44"/>
        <v>0.995</v>
      </c>
    </row>
    <row r="554" spans="1:17" x14ac:dyDescent="0.2">
      <c r="A554">
        <v>1552</v>
      </c>
      <c r="B554" t="s">
        <v>562</v>
      </c>
      <c r="C554" t="s">
        <v>1574</v>
      </c>
      <c r="D554" t="s">
        <v>1588</v>
      </c>
      <c r="E554" t="s">
        <v>1597</v>
      </c>
      <c r="F554" t="str">
        <f>_xlfn.XLOOKUP(E554,'States (raw data)'!A:A,'States (raw data)'!B:B)</f>
        <v>New York</v>
      </c>
      <c r="G554">
        <v>139379.18</v>
      </c>
      <c r="H554" t="str">
        <f>VLOOKUP(A554,'Demographics (raw data)'!A553:C2113,3)</f>
        <v>Female</v>
      </c>
      <c r="I554" t="str">
        <f>_xlfn.XLOOKUP(A554,'Demographics (raw data)'!A:A,'Demographics (raw data)'!B:B)</f>
        <v>White</v>
      </c>
      <c r="J554" t="b">
        <f>_xlfn.XLOOKUP($A554,'Bonuses (raw data)'!$A:$A,'Bonuses (raw data)'!B:B)</f>
        <v>0</v>
      </c>
      <c r="K554" t="str">
        <f t="shared" si="40"/>
        <v>Not Eligible</v>
      </c>
      <c r="L554">
        <f>_xlfn.XLOOKUP($A554,'Bonuses (raw data)'!$A:$A,'Bonuses (raw data)'!C:C)</f>
        <v>0</v>
      </c>
      <c r="M554">
        <f t="shared" si="41"/>
        <v>139379.18</v>
      </c>
      <c r="N554" s="5">
        <f t="shared" si="42"/>
        <v>0</v>
      </c>
      <c r="O554">
        <f>G554/_xlfn.XLOOKUP(D554,'Market_Averages (raw data)'!A:A,'Market_Averages (raw data)'!B:B)</f>
        <v>1.0594453590767856</v>
      </c>
      <c r="P554" t="str">
        <f t="shared" si="43"/>
        <v>Market Aligned</v>
      </c>
      <c r="Q554" s="5">
        <f t="shared" si="44"/>
        <v>0.998</v>
      </c>
    </row>
    <row r="555" spans="1:17" x14ac:dyDescent="0.2">
      <c r="A555">
        <v>1553</v>
      </c>
      <c r="B555" t="s">
        <v>563</v>
      </c>
      <c r="C555" t="s">
        <v>1574</v>
      </c>
      <c r="D555" t="s">
        <v>1588</v>
      </c>
      <c r="E555" t="s">
        <v>1597</v>
      </c>
      <c r="F555" t="str">
        <f>_xlfn.XLOOKUP(E555,'States (raw data)'!A:A,'States (raw data)'!B:B)</f>
        <v>New York</v>
      </c>
      <c r="G555">
        <v>135954.07999999999</v>
      </c>
      <c r="H555" t="str">
        <f>VLOOKUP(A555,'Demographics (raw data)'!A554:C2114,3)</f>
        <v>Female</v>
      </c>
      <c r="I555" t="str">
        <f>_xlfn.XLOOKUP(A555,'Demographics (raw data)'!A:A,'Demographics (raw data)'!B:B)</f>
        <v>Black or African American</v>
      </c>
      <c r="J555" t="b">
        <f>_xlfn.XLOOKUP($A555,'Bonuses (raw data)'!$A:$A,'Bonuses (raw data)'!B:B)</f>
        <v>0</v>
      </c>
      <c r="K555" t="str">
        <f t="shared" si="40"/>
        <v>Not Eligible</v>
      </c>
      <c r="L555">
        <f>_xlfn.XLOOKUP($A555,'Bonuses (raw data)'!$A:$A,'Bonuses (raw data)'!C:C)</f>
        <v>0</v>
      </c>
      <c r="M555">
        <f t="shared" si="41"/>
        <v>135954.07999999999</v>
      </c>
      <c r="N555" s="5">
        <f t="shared" si="42"/>
        <v>0</v>
      </c>
      <c r="O555">
        <f>G555/_xlfn.XLOOKUP(D555,'Market_Averages (raw data)'!A:A,'Market_Averages (raw data)'!B:B)</f>
        <v>1.0334105789943235</v>
      </c>
      <c r="P555" t="str">
        <f t="shared" si="43"/>
        <v>Market Aligned</v>
      </c>
      <c r="Q555" s="5">
        <f t="shared" si="44"/>
        <v>0.996</v>
      </c>
    </row>
    <row r="556" spans="1:17" x14ac:dyDescent="0.2">
      <c r="A556">
        <v>1554</v>
      </c>
      <c r="B556" t="s">
        <v>564</v>
      </c>
      <c r="C556" t="s">
        <v>1574</v>
      </c>
      <c r="D556" t="s">
        <v>1588</v>
      </c>
      <c r="E556" t="s">
        <v>1597</v>
      </c>
      <c r="F556" t="str">
        <f>_xlfn.XLOOKUP(E556,'States (raw data)'!A:A,'States (raw data)'!B:B)</f>
        <v>New York</v>
      </c>
      <c r="G556">
        <v>136266.01</v>
      </c>
      <c r="H556" t="str">
        <f>VLOOKUP(A556,'Demographics (raw data)'!A555:C2115,3)</f>
        <v>Male</v>
      </c>
      <c r="I556" t="str">
        <f>_xlfn.XLOOKUP(A556,'Demographics (raw data)'!A:A,'Demographics (raw data)'!B:B)</f>
        <v>Asian</v>
      </c>
      <c r="J556" t="b">
        <f>_xlfn.XLOOKUP($A556,'Bonuses (raw data)'!$A:$A,'Bonuses (raw data)'!B:B)</f>
        <v>1</v>
      </c>
      <c r="K556" t="str">
        <f t="shared" si="40"/>
        <v>Eligible</v>
      </c>
      <c r="L556">
        <f>_xlfn.XLOOKUP($A556,'Bonuses (raw data)'!$A:$A,'Bonuses (raw data)'!C:C)</f>
        <v>12691.61</v>
      </c>
      <c r="M556">
        <f t="shared" si="41"/>
        <v>148957.62</v>
      </c>
      <c r="N556" s="5">
        <f t="shared" si="42"/>
        <v>9.3138486993198086E-2</v>
      </c>
      <c r="O556">
        <f>G556/_xlfn.XLOOKUP(D556,'Market_Averages (raw data)'!A:A,'Market_Averages (raw data)'!B:B)</f>
        <v>1.0357816131104436</v>
      </c>
      <c r="P556" t="str">
        <f t="shared" si="43"/>
        <v>Market Aligned</v>
      </c>
      <c r="Q556" s="5">
        <f t="shared" si="44"/>
        <v>0.997</v>
      </c>
    </row>
    <row r="557" spans="1:17" x14ac:dyDescent="0.2">
      <c r="A557">
        <v>1555</v>
      </c>
      <c r="B557" t="s">
        <v>565</v>
      </c>
      <c r="C557" t="s">
        <v>1574</v>
      </c>
      <c r="D557" t="s">
        <v>1588</v>
      </c>
      <c r="E557" t="s">
        <v>1597</v>
      </c>
      <c r="F557" t="str">
        <f>_xlfn.XLOOKUP(E557,'States (raw data)'!A:A,'States (raw data)'!B:B)</f>
        <v>New York</v>
      </c>
      <c r="G557">
        <v>133455.46</v>
      </c>
      <c r="H557" t="str">
        <f>VLOOKUP(A557,'Demographics (raw data)'!A556:C2116,3)</f>
        <v>Male</v>
      </c>
      <c r="I557" t="str">
        <f>_xlfn.XLOOKUP(A557,'Demographics (raw data)'!A:A,'Demographics (raw data)'!B:B)</f>
        <v>Asian</v>
      </c>
      <c r="J557" t="b">
        <f>_xlfn.XLOOKUP($A557,'Bonuses (raw data)'!$A:$A,'Bonuses (raw data)'!B:B)</f>
        <v>0</v>
      </c>
      <c r="K557" t="str">
        <f t="shared" si="40"/>
        <v>Not Eligible</v>
      </c>
      <c r="L557">
        <f>_xlfn.XLOOKUP($A557,'Bonuses (raw data)'!$A:$A,'Bonuses (raw data)'!C:C)</f>
        <v>0</v>
      </c>
      <c r="M557">
        <f t="shared" si="41"/>
        <v>133455.46</v>
      </c>
      <c r="N557" s="5">
        <f t="shared" si="42"/>
        <v>0</v>
      </c>
      <c r="O557">
        <f>G557/_xlfn.XLOOKUP(D557,'Market_Averages (raw data)'!A:A,'Market_Averages (raw data)'!B:B)</f>
        <v>1.0144181343329586</v>
      </c>
      <c r="P557" t="str">
        <f t="shared" si="43"/>
        <v>Market Aligned</v>
      </c>
      <c r="Q557" s="5">
        <f t="shared" si="44"/>
        <v>0.99399999999999999</v>
      </c>
    </row>
    <row r="558" spans="1:17" x14ac:dyDescent="0.2">
      <c r="A558">
        <v>1556</v>
      </c>
      <c r="B558" t="s">
        <v>566</v>
      </c>
      <c r="C558" t="s">
        <v>1574</v>
      </c>
      <c r="D558" t="s">
        <v>1588</v>
      </c>
      <c r="E558" t="s">
        <v>1597</v>
      </c>
      <c r="F558" t="str">
        <f>_xlfn.XLOOKUP(E558,'States (raw data)'!A:A,'States (raw data)'!B:B)</f>
        <v>New York</v>
      </c>
      <c r="G558">
        <v>133171.48000000001</v>
      </c>
      <c r="H558" t="str">
        <f>VLOOKUP(A558,'Demographics (raw data)'!A557:C2117,3)</f>
        <v>Female</v>
      </c>
      <c r="I558" t="str">
        <f>_xlfn.XLOOKUP(A558,'Demographics (raw data)'!A:A,'Demographics (raw data)'!B:B)</f>
        <v>White</v>
      </c>
      <c r="J558" t="b">
        <f>_xlfn.XLOOKUP($A558,'Bonuses (raw data)'!$A:$A,'Bonuses (raw data)'!B:B)</f>
        <v>0</v>
      </c>
      <c r="K558" t="str">
        <f t="shared" si="40"/>
        <v>Not Eligible</v>
      </c>
      <c r="L558">
        <f>_xlfn.XLOOKUP($A558,'Bonuses (raw data)'!$A:$A,'Bonuses (raw data)'!C:C)</f>
        <v>0</v>
      </c>
      <c r="M558">
        <f t="shared" si="41"/>
        <v>133171.48000000001</v>
      </c>
      <c r="N558" s="5">
        <f t="shared" si="42"/>
        <v>0</v>
      </c>
      <c r="O558">
        <f>G558/_xlfn.XLOOKUP(D558,'Market_Averages (raw data)'!A:A,'Market_Averages (raw data)'!B:B)</f>
        <v>1.0122595530221012</v>
      </c>
      <c r="P558" t="str">
        <f t="shared" si="43"/>
        <v>Market Aligned</v>
      </c>
      <c r="Q558" s="5">
        <f t="shared" si="44"/>
        <v>0.99299999999999999</v>
      </c>
    </row>
    <row r="559" spans="1:17" x14ac:dyDescent="0.2">
      <c r="A559">
        <v>1557</v>
      </c>
      <c r="B559" t="s">
        <v>567</v>
      </c>
      <c r="C559" t="s">
        <v>1575</v>
      </c>
      <c r="D559" t="s">
        <v>1589</v>
      </c>
      <c r="E559" t="s">
        <v>1604</v>
      </c>
      <c r="F559" t="str">
        <f>_xlfn.XLOOKUP(E559,'States (raw data)'!A:A,'States (raw data)'!B:B)</f>
        <v>California</v>
      </c>
      <c r="G559">
        <v>73918.600000000006</v>
      </c>
      <c r="H559" t="str">
        <f>VLOOKUP(A559,'Demographics (raw data)'!A558:C2118,3)</f>
        <v>Male</v>
      </c>
      <c r="I559" t="str">
        <f>_xlfn.XLOOKUP(A559,'Demographics (raw data)'!A:A,'Demographics (raw data)'!B:B)</f>
        <v>White</v>
      </c>
      <c r="J559" t="b">
        <f>_xlfn.XLOOKUP($A559,'Bonuses (raw data)'!$A:$A,'Bonuses (raw data)'!B:B)</f>
        <v>0</v>
      </c>
      <c r="K559" t="str">
        <f t="shared" si="40"/>
        <v>Not Eligible</v>
      </c>
      <c r="L559">
        <f>_xlfn.XLOOKUP($A559,'Bonuses (raw data)'!$A:$A,'Bonuses (raw data)'!C:C)</f>
        <v>0</v>
      </c>
      <c r="M559">
        <f t="shared" si="41"/>
        <v>73918.600000000006</v>
      </c>
      <c r="N559" s="5">
        <f t="shared" si="42"/>
        <v>0</v>
      </c>
      <c r="O559">
        <f>G559/_xlfn.XLOOKUP(D559,'Market_Averages (raw data)'!A:A,'Market_Averages (raw data)'!B:B)</f>
        <v>0.98389022281835314</v>
      </c>
      <c r="P559" t="str">
        <f t="shared" si="43"/>
        <v>Market Aligned</v>
      </c>
      <c r="Q559" s="5">
        <f t="shared" si="44"/>
        <v>0.81899999999999995</v>
      </c>
    </row>
    <row r="560" spans="1:17" x14ac:dyDescent="0.2">
      <c r="A560">
        <v>1558</v>
      </c>
      <c r="B560" t="s">
        <v>568</v>
      </c>
      <c r="C560" t="s">
        <v>1575</v>
      </c>
      <c r="D560" t="s">
        <v>1589</v>
      </c>
      <c r="E560" t="s">
        <v>1597</v>
      </c>
      <c r="F560" t="str">
        <f>_xlfn.XLOOKUP(E560,'States (raw data)'!A:A,'States (raw data)'!B:B)</f>
        <v>New York</v>
      </c>
      <c r="G560">
        <v>75986.13</v>
      </c>
      <c r="H560" t="str">
        <f>VLOOKUP(A560,'Demographics (raw data)'!A559:C2119,3)</f>
        <v>Male</v>
      </c>
      <c r="I560" t="str">
        <f>_xlfn.XLOOKUP(A560,'Demographics (raw data)'!A:A,'Demographics (raw data)'!B:B)</f>
        <v>White</v>
      </c>
      <c r="J560" t="b">
        <f>_xlfn.XLOOKUP($A560,'Bonuses (raw data)'!$A:$A,'Bonuses (raw data)'!B:B)</f>
        <v>0</v>
      </c>
      <c r="K560" t="str">
        <f t="shared" si="40"/>
        <v>Not Eligible</v>
      </c>
      <c r="L560">
        <f>_xlfn.XLOOKUP($A560,'Bonuses (raw data)'!$A:$A,'Bonuses (raw data)'!C:C)</f>
        <v>0</v>
      </c>
      <c r="M560">
        <f t="shared" si="41"/>
        <v>75986.13</v>
      </c>
      <c r="N560" s="5">
        <f t="shared" si="42"/>
        <v>0</v>
      </c>
      <c r="O560">
        <f>G560/_xlfn.XLOOKUP(D560,'Market_Averages (raw data)'!A:A,'Market_Averages (raw data)'!B:B)</f>
        <v>1.011409988511746</v>
      </c>
      <c r="P560" t="str">
        <f t="shared" si="43"/>
        <v>Market Aligned</v>
      </c>
      <c r="Q560" s="5">
        <f t="shared" si="44"/>
        <v>0.83499999999999996</v>
      </c>
    </row>
    <row r="561" spans="1:17" x14ac:dyDescent="0.2">
      <c r="A561">
        <v>1559</v>
      </c>
      <c r="B561" t="s">
        <v>569</v>
      </c>
      <c r="C561" t="s">
        <v>1575</v>
      </c>
      <c r="D561" t="s">
        <v>1589</v>
      </c>
      <c r="E561" t="s">
        <v>1609</v>
      </c>
      <c r="F561" t="str">
        <f>_xlfn.XLOOKUP(E561,'States (raw data)'!A:A,'States (raw data)'!B:B)</f>
        <v>California</v>
      </c>
      <c r="G561">
        <v>73947.539999999994</v>
      </c>
      <c r="H561" t="str">
        <f>VLOOKUP(A561,'Demographics (raw data)'!A560:C2120,3)</f>
        <v>Male</v>
      </c>
      <c r="I561" t="str">
        <f>_xlfn.XLOOKUP(A561,'Demographics (raw data)'!A:A,'Demographics (raw data)'!B:B)</f>
        <v>Asian</v>
      </c>
      <c r="J561" t="b">
        <f>_xlfn.XLOOKUP($A561,'Bonuses (raw data)'!$A:$A,'Bonuses (raw data)'!B:B)</f>
        <v>1</v>
      </c>
      <c r="K561" t="str">
        <f t="shared" si="40"/>
        <v>Eligible</v>
      </c>
      <c r="L561">
        <f>_xlfn.XLOOKUP($A561,'Bonuses (raw data)'!$A:$A,'Bonuses (raw data)'!C:C)</f>
        <v>8826.98</v>
      </c>
      <c r="M561">
        <f t="shared" si="41"/>
        <v>82774.51999999999</v>
      </c>
      <c r="N561" s="5">
        <f t="shared" si="42"/>
        <v>0.11936813584332893</v>
      </c>
      <c r="O561">
        <f>G561/_xlfn.XLOOKUP(D561,'Market_Averages (raw data)'!A:A,'Market_Averages (raw data)'!B:B)</f>
        <v>0.98427542739539264</v>
      </c>
      <c r="P561" t="str">
        <f t="shared" si="43"/>
        <v>Market Aligned</v>
      </c>
      <c r="Q561" s="5">
        <f t="shared" si="44"/>
        <v>0.82</v>
      </c>
    </row>
    <row r="562" spans="1:17" x14ac:dyDescent="0.2">
      <c r="A562">
        <v>1560</v>
      </c>
      <c r="B562" t="s">
        <v>570</v>
      </c>
      <c r="C562" t="s">
        <v>1575</v>
      </c>
      <c r="D562" t="s">
        <v>1589</v>
      </c>
      <c r="E562" t="s">
        <v>1603</v>
      </c>
      <c r="F562" t="str">
        <f>_xlfn.XLOOKUP(E562,'States (raw data)'!A:A,'States (raw data)'!B:B)</f>
        <v>Illinois</v>
      </c>
      <c r="G562">
        <v>75724.44</v>
      </c>
      <c r="H562" t="str">
        <f>VLOOKUP(A562,'Demographics (raw data)'!A561:C2121,3)</f>
        <v>Female</v>
      </c>
      <c r="I562" t="str">
        <f>_xlfn.XLOOKUP(A562,'Demographics (raw data)'!A:A,'Demographics (raw data)'!B:B)</f>
        <v>White</v>
      </c>
      <c r="J562" t="b">
        <f>_xlfn.XLOOKUP($A562,'Bonuses (raw data)'!$A:$A,'Bonuses (raw data)'!B:B)</f>
        <v>1</v>
      </c>
      <c r="K562" t="str">
        <f t="shared" si="40"/>
        <v>Eligible</v>
      </c>
      <c r="L562">
        <f>_xlfn.XLOOKUP($A562,'Bonuses (raw data)'!$A:$A,'Bonuses (raw data)'!C:C)</f>
        <v>18753.810000000001</v>
      </c>
      <c r="M562">
        <f t="shared" si="41"/>
        <v>94478.25</v>
      </c>
      <c r="N562" s="5">
        <f t="shared" si="42"/>
        <v>0.24765861589732457</v>
      </c>
      <c r="O562">
        <f>G562/_xlfn.XLOOKUP(D562,'Market_Averages (raw data)'!A:A,'Market_Averages (raw data)'!B:B)</f>
        <v>1.0079267754583421</v>
      </c>
      <c r="P562" t="str">
        <f t="shared" si="43"/>
        <v>Market Aligned</v>
      </c>
      <c r="Q562" s="5">
        <f t="shared" si="44"/>
        <v>0.83199999999999996</v>
      </c>
    </row>
    <row r="563" spans="1:17" x14ac:dyDescent="0.2">
      <c r="A563">
        <v>1561</v>
      </c>
      <c r="B563" t="s">
        <v>571</v>
      </c>
      <c r="C563" t="s">
        <v>1575</v>
      </c>
      <c r="D563" t="s">
        <v>1589</v>
      </c>
      <c r="E563" t="s">
        <v>1603</v>
      </c>
      <c r="F563" t="str">
        <f>_xlfn.XLOOKUP(E563,'States (raw data)'!A:A,'States (raw data)'!B:B)</f>
        <v>Illinois</v>
      </c>
      <c r="G563">
        <v>80188.5</v>
      </c>
      <c r="H563" t="str">
        <f>VLOOKUP(A563,'Demographics (raw data)'!A562:C2122,3)</f>
        <v>Female</v>
      </c>
      <c r="I563" t="str">
        <f>_xlfn.XLOOKUP(A563,'Demographics (raw data)'!A:A,'Demographics (raw data)'!B:B)</f>
        <v>White</v>
      </c>
      <c r="J563" t="b">
        <f>_xlfn.XLOOKUP($A563,'Bonuses (raw data)'!$A:$A,'Bonuses (raw data)'!B:B)</f>
        <v>1</v>
      </c>
      <c r="K563" t="str">
        <f t="shared" si="40"/>
        <v>Eligible</v>
      </c>
      <c r="L563">
        <f>_xlfn.XLOOKUP($A563,'Bonuses (raw data)'!$A:$A,'Bonuses (raw data)'!C:C)</f>
        <v>1920.82</v>
      </c>
      <c r="M563">
        <f t="shared" si="41"/>
        <v>82109.320000000007</v>
      </c>
      <c r="N563" s="5">
        <f t="shared" si="42"/>
        <v>2.3953808837925639E-2</v>
      </c>
      <c r="O563">
        <f>G563/_xlfn.XLOOKUP(D563,'Market_Averages (raw data)'!A:A,'Market_Averages (raw data)'!B:B)</f>
        <v>1.0673454466463044</v>
      </c>
      <c r="P563" t="str">
        <f t="shared" si="43"/>
        <v>Market Aligned</v>
      </c>
      <c r="Q563" s="5">
        <f t="shared" si="44"/>
        <v>0.84699999999999998</v>
      </c>
    </row>
    <row r="564" spans="1:17" x14ac:dyDescent="0.2">
      <c r="A564">
        <v>1562</v>
      </c>
      <c r="B564" t="s">
        <v>572</v>
      </c>
      <c r="C564" t="s">
        <v>1575</v>
      </c>
      <c r="D564" t="s">
        <v>1589</v>
      </c>
      <c r="E564" t="s">
        <v>1603</v>
      </c>
      <c r="F564" t="str">
        <f>_xlfn.XLOOKUP(E564,'States (raw data)'!A:A,'States (raw data)'!B:B)</f>
        <v>Illinois</v>
      </c>
      <c r="G564">
        <v>77177.81</v>
      </c>
      <c r="H564" t="str">
        <f>VLOOKUP(A564,'Demographics (raw data)'!A563:C2123,3)</f>
        <v>Female</v>
      </c>
      <c r="I564" t="str">
        <f>_xlfn.XLOOKUP(A564,'Demographics (raw data)'!A:A,'Demographics (raw data)'!B:B)</f>
        <v>White</v>
      </c>
      <c r="J564" t="b">
        <f>_xlfn.XLOOKUP($A564,'Bonuses (raw data)'!$A:$A,'Bonuses (raw data)'!B:B)</f>
        <v>1</v>
      </c>
      <c r="K564" t="str">
        <f t="shared" si="40"/>
        <v>Eligible</v>
      </c>
      <c r="L564">
        <f>_xlfn.XLOOKUP($A564,'Bonuses (raw data)'!$A:$A,'Bonuses (raw data)'!C:C)</f>
        <v>4995.25</v>
      </c>
      <c r="M564">
        <f t="shared" si="41"/>
        <v>82173.06</v>
      </c>
      <c r="N564" s="5">
        <f t="shared" si="42"/>
        <v>6.4723914814374756E-2</v>
      </c>
      <c r="O564">
        <f>G564/_xlfn.XLOOKUP(D564,'Market_Averages (raw data)'!A:A,'Market_Averages (raw data)'!B:B)</f>
        <v>1.0272717919107304</v>
      </c>
      <c r="P564" t="str">
        <f t="shared" si="43"/>
        <v>Market Aligned</v>
      </c>
      <c r="Q564" s="5">
        <f t="shared" si="44"/>
        <v>0.84199999999999997</v>
      </c>
    </row>
    <row r="565" spans="1:17" x14ac:dyDescent="0.2">
      <c r="A565">
        <v>1563</v>
      </c>
      <c r="B565" t="s">
        <v>573</v>
      </c>
      <c r="C565" t="s">
        <v>1575</v>
      </c>
      <c r="D565" t="s">
        <v>1589</v>
      </c>
      <c r="E565" t="s">
        <v>1611</v>
      </c>
      <c r="F565" t="str">
        <f>_xlfn.XLOOKUP(E565,'States (raw data)'!A:A,'States (raw data)'!B:B)</f>
        <v>California</v>
      </c>
      <c r="G565">
        <v>74184.94</v>
      </c>
      <c r="H565" t="str">
        <f>VLOOKUP(A565,'Demographics (raw data)'!A564:C2124,3)</f>
        <v>Female</v>
      </c>
      <c r="I565" t="str">
        <f>_xlfn.XLOOKUP(A565,'Demographics (raw data)'!A:A,'Demographics (raw data)'!B:B)</f>
        <v>White</v>
      </c>
      <c r="J565" t="b">
        <f>_xlfn.XLOOKUP($A565,'Bonuses (raw data)'!$A:$A,'Bonuses (raw data)'!B:B)</f>
        <v>1</v>
      </c>
      <c r="K565" t="str">
        <f t="shared" si="40"/>
        <v>Eligible</v>
      </c>
      <c r="L565">
        <f>_xlfn.XLOOKUP($A565,'Bonuses (raw data)'!$A:$A,'Bonuses (raw data)'!C:C)</f>
        <v>11751.88</v>
      </c>
      <c r="M565">
        <f t="shared" si="41"/>
        <v>85936.82</v>
      </c>
      <c r="N565" s="5">
        <f t="shared" si="42"/>
        <v>0.15841328442133942</v>
      </c>
      <c r="O565">
        <f>G565/_xlfn.XLOOKUP(D565,'Market_Averages (raw data)'!A:A,'Market_Averages (raw data)'!B:B)</f>
        <v>0.98743532948900758</v>
      </c>
      <c r="P565" t="str">
        <f t="shared" si="43"/>
        <v>Market Aligned</v>
      </c>
      <c r="Q565" s="5">
        <f t="shared" si="44"/>
        <v>0.82299999999999995</v>
      </c>
    </row>
    <row r="566" spans="1:17" x14ac:dyDescent="0.2">
      <c r="A566">
        <v>1564</v>
      </c>
      <c r="B566" t="s">
        <v>574</v>
      </c>
      <c r="C566" t="s">
        <v>1575</v>
      </c>
      <c r="D566" t="s">
        <v>1589</v>
      </c>
      <c r="E566" t="s">
        <v>1603</v>
      </c>
      <c r="F566" t="str">
        <f>_xlfn.XLOOKUP(E566,'States (raw data)'!A:A,'States (raw data)'!B:B)</f>
        <v>Illinois</v>
      </c>
      <c r="G566">
        <v>78003.03</v>
      </c>
      <c r="H566" t="str">
        <f>VLOOKUP(A566,'Demographics (raw data)'!A565:C2125,3)</f>
        <v>Female</v>
      </c>
      <c r="I566" t="str">
        <f>_xlfn.XLOOKUP(A566,'Demographics (raw data)'!A:A,'Demographics (raw data)'!B:B)</f>
        <v>Black or African American</v>
      </c>
      <c r="J566" t="b">
        <f>_xlfn.XLOOKUP($A566,'Bonuses (raw data)'!$A:$A,'Bonuses (raw data)'!B:B)</f>
        <v>1</v>
      </c>
      <c r="K566" t="str">
        <f t="shared" si="40"/>
        <v>Eligible</v>
      </c>
      <c r="L566">
        <f>_xlfn.XLOOKUP($A566,'Bonuses (raw data)'!$A:$A,'Bonuses (raw data)'!C:C)</f>
        <v>12695.5</v>
      </c>
      <c r="M566">
        <f t="shared" si="41"/>
        <v>90698.53</v>
      </c>
      <c r="N566" s="5">
        <f t="shared" si="42"/>
        <v>0.16275649804885786</v>
      </c>
      <c r="O566">
        <f>G566/_xlfn.XLOOKUP(D566,'Market_Averages (raw data)'!A:A,'Market_Averages (raw data)'!B:B)</f>
        <v>1.0382558458521494</v>
      </c>
      <c r="P566" t="str">
        <f t="shared" si="43"/>
        <v>Market Aligned</v>
      </c>
      <c r="Q566" s="5">
        <f t="shared" si="44"/>
        <v>0.84399999999999997</v>
      </c>
    </row>
    <row r="567" spans="1:17" x14ac:dyDescent="0.2">
      <c r="A567">
        <v>1565</v>
      </c>
      <c r="B567" t="s">
        <v>575</v>
      </c>
      <c r="C567" t="s">
        <v>1575</v>
      </c>
      <c r="D567" t="s">
        <v>1589</v>
      </c>
      <c r="E567" t="s">
        <v>1599</v>
      </c>
      <c r="F567" t="str">
        <f>_xlfn.XLOOKUP(E567,'States (raw data)'!A:A,'States (raw data)'!B:B)</f>
        <v>California</v>
      </c>
      <c r="G567">
        <v>73979.81</v>
      </c>
      <c r="H567" t="str">
        <f>VLOOKUP(A567,'Demographics (raw data)'!A566:C2126,3)</f>
        <v>Male</v>
      </c>
      <c r="I567" t="str">
        <f>_xlfn.XLOOKUP(A567,'Demographics (raw data)'!A:A,'Demographics (raw data)'!B:B)</f>
        <v>White</v>
      </c>
      <c r="J567" t="b">
        <f>_xlfn.XLOOKUP($A567,'Bonuses (raw data)'!$A:$A,'Bonuses (raw data)'!B:B)</f>
        <v>0</v>
      </c>
      <c r="K567" t="str">
        <f t="shared" si="40"/>
        <v>Not Eligible</v>
      </c>
      <c r="L567">
        <f>_xlfn.XLOOKUP($A567,'Bonuses (raw data)'!$A:$A,'Bonuses (raw data)'!C:C)</f>
        <v>0</v>
      </c>
      <c r="M567">
        <f t="shared" si="41"/>
        <v>73979.81</v>
      </c>
      <c r="N567" s="5">
        <f t="shared" si="42"/>
        <v>0</v>
      </c>
      <c r="O567">
        <f>G567/_xlfn.XLOOKUP(D567,'Market_Averages (raw data)'!A:A,'Market_Averages (raw data)'!B:B)</f>
        <v>0.98470495578865702</v>
      </c>
      <c r="P567" t="str">
        <f t="shared" si="43"/>
        <v>Market Aligned</v>
      </c>
      <c r="Q567" s="5">
        <f t="shared" si="44"/>
        <v>0.82099999999999995</v>
      </c>
    </row>
    <row r="568" spans="1:17" x14ac:dyDescent="0.2">
      <c r="A568">
        <v>1566</v>
      </c>
      <c r="B568" t="s">
        <v>576</v>
      </c>
      <c r="C568" t="s">
        <v>1575</v>
      </c>
      <c r="D568" t="s">
        <v>1589</v>
      </c>
      <c r="E568" t="s">
        <v>1609</v>
      </c>
      <c r="F568" t="str">
        <f>_xlfn.XLOOKUP(E568,'States (raw data)'!A:A,'States (raw data)'!B:B)</f>
        <v>California</v>
      </c>
      <c r="G568">
        <v>69904.69</v>
      </c>
      <c r="H568" t="str">
        <f>VLOOKUP(A568,'Demographics (raw data)'!A567:C2127,3)</f>
        <v>Female</v>
      </c>
      <c r="I568" t="str">
        <f>_xlfn.XLOOKUP(A568,'Demographics (raw data)'!A:A,'Demographics (raw data)'!B:B)</f>
        <v>Asian</v>
      </c>
      <c r="J568" t="b">
        <f>_xlfn.XLOOKUP($A568,'Bonuses (raw data)'!$A:$A,'Bonuses (raw data)'!B:B)</f>
        <v>0</v>
      </c>
      <c r="K568" t="str">
        <f t="shared" si="40"/>
        <v>Not Eligible</v>
      </c>
      <c r="L568">
        <f>_xlfn.XLOOKUP($A568,'Bonuses (raw data)'!$A:$A,'Bonuses (raw data)'!C:C)</f>
        <v>0</v>
      </c>
      <c r="M568">
        <f t="shared" si="41"/>
        <v>69904.69</v>
      </c>
      <c r="N568" s="5">
        <f t="shared" si="42"/>
        <v>0</v>
      </c>
      <c r="O568">
        <f>G568/_xlfn.XLOOKUP(D568,'Market_Averages (raw data)'!A:A,'Market_Averages (raw data)'!B:B)</f>
        <v>0.93046325309391553</v>
      </c>
      <c r="P568" t="str">
        <f t="shared" si="43"/>
        <v>Market Aligned</v>
      </c>
      <c r="Q568" s="5">
        <f t="shared" si="44"/>
        <v>0.77400000000000002</v>
      </c>
    </row>
    <row r="569" spans="1:17" x14ac:dyDescent="0.2">
      <c r="A569">
        <v>1567</v>
      </c>
      <c r="B569" t="s">
        <v>577</v>
      </c>
      <c r="C569" t="s">
        <v>1575</v>
      </c>
      <c r="D569" t="s">
        <v>1589</v>
      </c>
      <c r="E569" t="s">
        <v>1597</v>
      </c>
      <c r="F569" t="str">
        <f>_xlfn.XLOOKUP(E569,'States (raw data)'!A:A,'States (raw data)'!B:B)</f>
        <v>New York</v>
      </c>
      <c r="G569">
        <v>72479.78</v>
      </c>
      <c r="H569" t="str">
        <f>VLOOKUP(A569,'Demographics (raw data)'!A568:C2128,3)</f>
        <v>Male</v>
      </c>
      <c r="I569" t="str">
        <f>_xlfn.XLOOKUP(A569,'Demographics (raw data)'!A:A,'Demographics (raw data)'!B:B)</f>
        <v>White</v>
      </c>
      <c r="J569" t="b">
        <f>_xlfn.XLOOKUP($A569,'Bonuses (raw data)'!$A:$A,'Bonuses (raw data)'!B:B)</f>
        <v>1</v>
      </c>
      <c r="K569" t="str">
        <f t="shared" si="40"/>
        <v>Eligible</v>
      </c>
      <c r="L569">
        <f>_xlfn.XLOOKUP($A569,'Bonuses (raw data)'!$A:$A,'Bonuses (raw data)'!C:C)</f>
        <v>1751.59</v>
      </c>
      <c r="M569">
        <f t="shared" si="41"/>
        <v>74231.37</v>
      </c>
      <c r="N569" s="5">
        <f t="shared" si="42"/>
        <v>2.4166602050944414E-2</v>
      </c>
      <c r="O569">
        <f>G569/_xlfn.XLOOKUP(D569,'Market_Averages (raw data)'!A:A,'Market_Averages (raw data)'!B:B)</f>
        <v>0.96473887349091048</v>
      </c>
      <c r="P569" t="str">
        <f t="shared" si="43"/>
        <v>Market Aligned</v>
      </c>
      <c r="Q569" s="5">
        <f t="shared" si="44"/>
        <v>0.80500000000000005</v>
      </c>
    </row>
    <row r="570" spans="1:17" x14ac:dyDescent="0.2">
      <c r="A570">
        <v>1568</v>
      </c>
      <c r="B570" t="s">
        <v>578</v>
      </c>
      <c r="C570" t="s">
        <v>1575</v>
      </c>
      <c r="D570" t="s">
        <v>1589</v>
      </c>
      <c r="E570" t="s">
        <v>1603</v>
      </c>
      <c r="F570" t="str">
        <f>_xlfn.XLOOKUP(E570,'States (raw data)'!A:A,'States (raw data)'!B:B)</f>
        <v>Illinois</v>
      </c>
      <c r="G570">
        <v>70323.02</v>
      </c>
      <c r="H570" t="str">
        <f>VLOOKUP(A570,'Demographics (raw data)'!A569:C2129,3)</f>
        <v>Female</v>
      </c>
      <c r="I570" t="str">
        <f>_xlfn.XLOOKUP(A570,'Demographics (raw data)'!A:A,'Demographics (raw data)'!B:B)</f>
        <v>White</v>
      </c>
      <c r="J570" t="b">
        <f>_xlfn.XLOOKUP($A570,'Bonuses (raw data)'!$A:$A,'Bonuses (raw data)'!B:B)</f>
        <v>1</v>
      </c>
      <c r="K570" t="str">
        <f t="shared" si="40"/>
        <v>Eligible</v>
      </c>
      <c r="L570">
        <f>_xlfn.XLOOKUP($A570,'Bonuses (raw data)'!$A:$A,'Bonuses (raw data)'!C:C)</f>
        <v>8657.74</v>
      </c>
      <c r="M570">
        <f t="shared" si="41"/>
        <v>78980.760000000009</v>
      </c>
      <c r="N570" s="5">
        <f t="shared" si="42"/>
        <v>0.12311388219675434</v>
      </c>
      <c r="O570">
        <f>G570/_xlfn.XLOOKUP(D570,'Market_Averages (raw data)'!A:A,'Market_Averages (raw data)'!B:B)</f>
        <v>0.9360314158690709</v>
      </c>
      <c r="P570" t="str">
        <f t="shared" si="43"/>
        <v>Market Aligned</v>
      </c>
      <c r="Q570" s="5">
        <f t="shared" si="44"/>
        <v>0.77800000000000002</v>
      </c>
    </row>
    <row r="571" spans="1:17" x14ac:dyDescent="0.2">
      <c r="A571">
        <v>1569</v>
      </c>
      <c r="B571" t="s">
        <v>579</v>
      </c>
      <c r="C571" t="s">
        <v>1575</v>
      </c>
      <c r="D571" t="s">
        <v>1589</v>
      </c>
      <c r="E571" t="s">
        <v>1603</v>
      </c>
      <c r="F571" t="str">
        <f>_xlfn.XLOOKUP(E571,'States (raw data)'!A:A,'States (raw data)'!B:B)</f>
        <v>Illinois</v>
      </c>
      <c r="G571">
        <v>74121.22</v>
      </c>
      <c r="H571" t="str">
        <f>VLOOKUP(A571,'Demographics (raw data)'!A570:C2130,3)</f>
        <v>Male</v>
      </c>
      <c r="I571" t="str">
        <f>_xlfn.XLOOKUP(A571,'Demographics (raw data)'!A:A,'Demographics (raw data)'!B:B)</f>
        <v>White</v>
      </c>
      <c r="J571" t="b">
        <f>_xlfn.XLOOKUP($A571,'Bonuses (raw data)'!$A:$A,'Bonuses (raw data)'!B:B)</f>
        <v>0</v>
      </c>
      <c r="K571" t="str">
        <f t="shared" si="40"/>
        <v>Not Eligible</v>
      </c>
      <c r="L571">
        <f>_xlfn.XLOOKUP($A571,'Bonuses (raw data)'!$A:$A,'Bonuses (raw data)'!C:C)</f>
        <v>0</v>
      </c>
      <c r="M571">
        <f t="shared" si="41"/>
        <v>74121.22</v>
      </c>
      <c r="N571" s="5">
        <f t="shared" si="42"/>
        <v>0</v>
      </c>
      <c r="O571">
        <f>G571/_xlfn.XLOOKUP(D571,'Market_Averages (raw data)'!A:A,'Market_Averages (raw data)'!B:B)</f>
        <v>0.9865871872758436</v>
      </c>
      <c r="P571" t="str">
        <f t="shared" si="43"/>
        <v>Market Aligned</v>
      </c>
      <c r="Q571" s="5">
        <f t="shared" si="44"/>
        <v>0.82199999999999995</v>
      </c>
    </row>
    <row r="572" spans="1:17" x14ac:dyDescent="0.2">
      <c r="A572">
        <v>1570</v>
      </c>
      <c r="B572" t="s">
        <v>580</v>
      </c>
      <c r="C572" t="s">
        <v>1575</v>
      </c>
      <c r="D572" t="s">
        <v>1589</v>
      </c>
      <c r="E572" t="s">
        <v>1603</v>
      </c>
      <c r="F572" t="str">
        <f>_xlfn.XLOOKUP(E572,'States (raw data)'!A:A,'States (raw data)'!B:B)</f>
        <v>Illinois</v>
      </c>
      <c r="G572">
        <v>75046.05</v>
      </c>
      <c r="H572" t="str">
        <f>VLOOKUP(A572,'Demographics (raw data)'!A571:C2131,3)</f>
        <v>Male</v>
      </c>
      <c r="I572" t="str">
        <f>_xlfn.XLOOKUP(A572,'Demographics (raw data)'!A:A,'Demographics (raw data)'!B:B)</f>
        <v>White</v>
      </c>
      <c r="J572" t="b">
        <f>_xlfn.XLOOKUP($A572,'Bonuses (raw data)'!$A:$A,'Bonuses (raw data)'!B:B)</f>
        <v>1</v>
      </c>
      <c r="K572" t="str">
        <f t="shared" si="40"/>
        <v>Eligible</v>
      </c>
      <c r="L572">
        <f>_xlfn.XLOOKUP($A572,'Bonuses (raw data)'!$A:$A,'Bonuses (raw data)'!C:C)</f>
        <v>13333.93</v>
      </c>
      <c r="M572">
        <f t="shared" si="41"/>
        <v>88379.98000000001</v>
      </c>
      <c r="N572" s="5">
        <f t="shared" si="42"/>
        <v>0.17767663987644919</v>
      </c>
      <c r="O572">
        <f>G572/_xlfn.XLOOKUP(D572,'Market_Averages (raw data)'!A:A,'Market_Averages (raw data)'!B:B)</f>
        <v>0.99889709567195906</v>
      </c>
      <c r="P572" t="str">
        <f t="shared" si="43"/>
        <v>Market Aligned</v>
      </c>
      <c r="Q572" s="5">
        <f t="shared" si="44"/>
        <v>0.82699999999999996</v>
      </c>
    </row>
    <row r="573" spans="1:17" x14ac:dyDescent="0.2">
      <c r="A573">
        <v>1571</v>
      </c>
      <c r="B573" t="s">
        <v>581</v>
      </c>
      <c r="C573" t="s">
        <v>1575</v>
      </c>
      <c r="D573" t="s">
        <v>1589</v>
      </c>
      <c r="E573" t="s">
        <v>1609</v>
      </c>
      <c r="F573" t="str">
        <f>_xlfn.XLOOKUP(E573,'States (raw data)'!A:A,'States (raw data)'!B:B)</f>
        <v>California</v>
      </c>
      <c r="G573">
        <v>79191.09</v>
      </c>
      <c r="H573" t="str">
        <f>VLOOKUP(A573,'Demographics (raw data)'!A572:C2132,3)</f>
        <v>Male</v>
      </c>
      <c r="I573" t="str">
        <f>_xlfn.XLOOKUP(A573,'Demographics (raw data)'!A:A,'Demographics (raw data)'!B:B)</f>
        <v>White</v>
      </c>
      <c r="J573" t="b">
        <f>_xlfn.XLOOKUP($A573,'Bonuses (raw data)'!$A:$A,'Bonuses (raw data)'!B:B)</f>
        <v>1</v>
      </c>
      <c r="K573" t="str">
        <f t="shared" si="40"/>
        <v>Eligible</v>
      </c>
      <c r="L573">
        <f>_xlfn.XLOOKUP($A573,'Bonuses (raw data)'!$A:$A,'Bonuses (raw data)'!C:C)</f>
        <v>14263.34</v>
      </c>
      <c r="M573">
        <f t="shared" si="41"/>
        <v>93454.43</v>
      </c>
      <c r="N573" s="5">
        <f t="shared" si="42"/>
        <v>0.18011293947336754</v>
      </c>
      <c r="O573">
        <f>G573/_xlfn.XLOOKUP(D573,'Market_Averages (raw data)'!A:A,'Market_Averages (raw data)'!B:B)</f>
        <v>1.0540694654028655</v>
      </c>
      <c r="P573" t="str">
        <f t="shared" si="43"/>
        <v>Market Aligned</v>
      </c>
      <c r="Q573" s="5">
        <f t="shared" si="44"/>
        <v>0.84599999999999997</v>
      </c>
    </row>
    <row r="574" spans="1:17" x14ac:dyDescent="0.2">
      <c r="A574">
        <v>1572</v>
      </c>
      <c r="B574" t="s">
        <v>582</v>
      </c>
      <c r="C574" t="s">
        <v>1575</v>
      </c>
      <c r="D574" t="s">
        <v>1589</v>
      </c>
      <c r="E574" t="s">
        <v>1614</v>
      </c>
      <c r="F574" t="str">
        <f>_xlfn.XLOOKUP(E574,'States (raw data)'!A:A,'States (raw data)'!B:B)</f>
        <v>Texas</v>
      </c>
      <c r="G574">
        <v>75817.320000000007</v>
      </c>
      <c r="H574" t="str">
        <f>VLOOKUP(A574,'Demographics (raw data)'!A573:C2133,3)</f>
        <v>Male</v>
      </c>
      <c r="I574" t="str">
        <f>_xlfn.XLOOKUP(A574,'Demographics (raw data)'!A:A,'Demographics (raw data)'!B:B)</f>
        <v>Black or African American</v>
      </c>
      <c r="J574" t="b">
        <f>_xlfn.XLOOKUP($A574,'Bonuses (raw data)'!$A:$A,'Bonuses (raw data)'!B:B)</f>
        <v>1</v>
      </c>
      <c r="K574" t="str">
        <f t="shared" si="40"/>
        <v>Eligible</v>
      </c>
      <c r="L574">
        <f>_xlfn.XLOOKUP($A574,'Bonuses (raw data)'!$A:$A,'Bonuses (raw data)'!C:C)</f>
        <v>13124.66</v>
      </c>
      <c r="M574">
        <f t="shared" si="41"/>
        <v>88941.98000000001</v>
      </c>
      <c r="N574" s="5">
        <f t="shared" si="42"/>
        <v>0.17310899409264266</v>
      </c>
      <c r="O574">
        <f>G574/_xlfn.XLOOKUP(D574,'Market_Averages (raw data)'!A:A,'Market_Averages (raw data)'!B:B)</f>
        <v>1.009163050548717</v>
      </c>
      <c r="P574" t="str">
        <f t="shared" si="43"/>
        <v>Market Aligned</v>
      </c>
      <c r="Q574" s="5">
        <f t="shared" si="44"/>
        <v>0.83299999999999996</v>
      </c>
    </row>
    <row r="575" spans="1:17" x14ac:dyDescent="0.2">
      <c r="A575">
        <v>1573</v>
      </c>
      <c r="B575" t="s">
        <v>583</v>
      </c>
      <c r="C575" t="s">
        <v>1575</v>
      </c>
      <c r="D575" t="s">
        <v>1589</v>
      </c>
      <c r="E575" t="s">
        <v>1597</v>
      </c>
      <c r="F575" t="str">
        <f>_xlfn.XLOOKUP(E575,'States (raw data)'!A:A,'States (raw data)'!B:B)</f>
        <v>New York</v>
      </c>
      <c r="G575">
        <v>74452.25</v>
      </c>
      <c r="H575" t="str">
        <f>VLOOKUP(A575,'Demographics (raw data)'!A574:C2134,3)</f>
        <v>Male</v>
      </c>
      <c r="I575" t="str">
        <f>_xlfn.XLOOKUP(A575,'Demographics (raw data)'!A:A,'Demographics (raw data)'!B:B)</f>
        <v>White</v>
      </c>
      <c r="J575" t="b">
        <f>_xlfn.XLOOKUP($A575,'Bonuses (raw data)'!$A:$A,'Bonuses (raw data)'!B:B)</f>
        <v>0</v>
      </c>
      <c r="K575" t="str">
        <f t="shared" si="40"/>
        <v>Not Eligible</v>
      </c>
      <c r="L575">
        <f>_xlfn.XLOOKUP($A575,'Bonuses (raw data)'!$A:$A,'Bonuses (raw data)'!C:C)</f>
        <v>0</v>
      </c>
      <c r="M575">
        <f t="shared" si="41"/>
        <v>74452.25</v>
      </c>
      <c r="N575" s="5">
        <f t="shared" si="42"/>
        <v>0</v>
      </c>
      <c r="O575">
        <f>G575/_xlfn.XLOOKUP(D575,'Market_Averages (raw data)'!A:A,'Market_Averages (raw data)'!B:B)</f>
        <v>0.99099334730132516</v>
      </c>
      <c r="P575" t="str">
        <f t="shared" si="43"/>
        <v>Market Aligned</v>
      </c>
      <c r="Q575" s="5">
        <f t="shared" si="44"/>
        <v>0.82399999999999995</v>
      </c>
    </row>
    <row r="576" spans="1:17" x14ac:dyDescent="0.2">
      <c r="A576">
        <v>1574</v>
      </c>
      <c r="B576" t="s">
        <v>584</v>
      </c>
      <c r="C576" t="s">
        <v>1575</v>
      </c>
      <c r="D576" t="s">
        <v>1589</v>
      </c>
      <c r="E576" t="s">
        <v>1604</v>
      </c>
      <c r="F576" t="str">
        <f>_xlfn.XLOOKUP(E576,'States (raw data)'!A:A,'States (raw data)'!B:B)</f>
        <v>California</v>
      </c>
      <c r="G576">
        <v>77073.509999999995</v>
      </c>
      <c r="H576" t="str">
        <f>VLOOKUP(A576,'Demographics (raw data)'!A575:C2135,3)</f>
        <v>Male</v>
      </c>
      <c r="I576" t="str">
        <f>_xlfn.XLOOKUP(A576,'Demographics (raw data)'!A:A,'Demographics (raw data)'!B:B)</f>
        <v>Hispanic or Latino</v>
      </c>
      <c r="J576" t="b">
        <f>_xlfn.XLOOKUP($A576,'Bonuses (raw data)'!$A:$A,'Bonuses (raw data)'!B:B)</f>
        <v>0</v>
      </c>
      <c r="K576" t="str">
        <f t="shared" si="40"/>
        <v>Not Eligible</v>
      </c>
      <c r="L576">
        <f>_xlfn.XLOOKUP($A576,'Bonuses (raw data)'!$A:$A,'Bonuses (raw data)'!C:C)</f>
        <v>0</v>
      </c>
      <c r="M576">
        <f t="shared" si="41"/>
        <v>77073.509999999995</v>
      </c>
      <c r="N576" s="5">
        <f t="shared" si="42"/>
        <v>0</v>
      </c>
      <c r="O576">
        <f>G576/_xlfn.XLOOKUP(D576,'Market_Averages (raw data)'!A:A,'Market_Averages (raw data)'!B:B)</f>
        <v>1.0258835114205702</v>
      </c>
      <c r="P576" t="str">
        <f t="shared" si="43"/>
        <v>Market Aligned</v>
      </c>
      <c r="Q576" s="5">
        <f t="shared" si="44"/>
        <v>0.84</v>
      </c>
    </row>
    <row r="577" spans="1:17" x14ac:dyDescent="0.2">
      <c r="A577">
        <v>1575</v>
      </c>
      <c r="B577" t="s">
        <v>585</v>
      </c>
      <c r="C577" t="s">
        <v>1575</v>
      </c>
      <c r="D577" t="s">
        <v>1589</v>
      </c>
      <c r="E577" t="s">
        <v>1614</v>
      </c>
      <c r="F577" t="str">
        <f>_xlfn.XLOOKUP(E577,'States (raw data)'!A:A,'States (raw data)'!B:B)</f>
        <v>Texas</v>
      </c>
      <c r="G577">
        <v>69472.160000000003</v>
      </c>
      <c r="H577" t="str">
        <f>VLOOKUP(A577,'Demographics (raw data)'!A576:C2136,3)</f>
        <v>Non-binary</v>
      </c>
      <c r="I577" t="str">
        <f>_xlfn.XLOOKUP(A577,'Demographics (raw data)'!A:A,'Demographics (raw data)'!B:B)</f>
        <v>White</v>
      </c>
      <c r="J577" t="b">
        <f>_xlfn.XLOOKUP($A577,'Bonuses (raw data)'!$A:$A,'Bonuses (raw data)'!B:B)</f>
        <v>0</v>
      </c>
      <c r="K577" t="str">
        <f t="shared" si="40"/>
        <v>Not Eligible</v>
      </c>
      <c r="L577">
        <f>_xlfn.XLOOKUP($A577,'Bonuses (raw data)'!$A:$A,'Bonuses (raw data)'!C:C)</f>
        <v>0</v>
      </c>
      <c r="M577">
        <f t="shared" si="41"/>
        <v>69472.160000000003</v>
      </c>
      <c r="N577" s="5">
        <f t="shared" si="42"/>
        <v>0</v>
      </c>
      <c r="O577">
        <f>G577/_xlfn.XLOOKUP(D577,'Market_Averages (raw data)'!A:A,'Market_Averages (raw data)'!B:B)</f>
        <v>0.92470608185317738</v>
      </c>
      <c r="P577" t="str">
        <f t="shared" si="43"/>
        <v>Market Aligned</v>
      </c>
      <c r="Q577" s="5">
        <f t="shared" si="44"/>
        <v>0.76900000000000002</v>
      </c>
    </row>
    <row r="578" spans="1:17" x14ac:dyDescent="0.2">
      <c r="A578">
        <v>1576</v>
      </c>
      <c r="B578" t="s">
        <v>586</v>
      </c>
      <c r="C578" t="s">
        <v>1575</v>
      </c>
      <c r="D578" t="s">
        <v>1589</v>
      </c>
      <c r="E578" t="s">
        <v>1614</v>
      </c>
      <c r="F578" t="str">
        <f>_xlfn.XLOOKUP(E578,'States (raw data)'!A:A,'States (raw data)'!B:B)</f>
        <v>Texas</v>
      </c>
      <c r="G578">
        <v>75589.039999999994</v>
      </c>
      <c r="H578" t="str">
        <f>VLOOKUP(A578,'Demographics (raw data)'!A577:C2137,3)</f>
        <v>Male</v>
      </c>
      <c r="I578" t="str">
        <f>_xlfn.XLOOKUP(A578,'Demographics (raw data)'!A:A,'Demographics (raw data)'!B:B)</f>
        <v>White</v>
      </c>
      <c r="J578" t="b">
        <f>_xlfn.XLOOKUP($A578,'Bonuses (raw data)'!$A:$A,'Bonuses (raw data)'!B:B)</f>
        <v>0</v>
      </c>
      <c r="K578" t="str">
        <f t="shared" si="40"/>
        <v>Not Eligible</v>
      </c>
      <c r="L578">
        <f>_xlfn.XLOOKUP($A578,'Bonuses (raw data)'!$A:$A,'Bonuses (raw data)'!C:C)</f>
        <v>0</v>
      </c>
      <c r="M578">
        <f t="shared" si="41"/>
        <v>75589.039999999994</v>
      </c>
      <c r="N578" s="5">
        <f t="shared" si="42"/>
        <v>0</v>
      </c>
      <c r="O578">
        <f>G578/_xlfn.XLOOKUP(D578,'Market_Averages (raw data)'!A:A,'Market_Averages (raw data)'!B:B)</f>
        <v>1.006124539807645</v>
      </c>
      <c r="P578" t="str">
        <f t="shared" si="43"/>
        <v>Market Aligned</v>
      </c>
      <c r="Q578" s="5">
        <f t="shared" si="44"/>
        <v>0.83099999999999996</v>
      </c>
    </row>
    <row r="579" spans="1:17" x14ac:dyDescent="0.2">
      <c r="A579">
        <v>1577</v>
      </c>
      <c r="B579" t="s">
        <v>587</v>
      </c>
      <c r="C579" t="s">
        <v>1575</v>
      </c>
      <c r="D579" t="s">
        <v>1589</v>
      </c>
      <c r="E579" t="s">
        <v>1599</v>
      </c>
      <c r="F579" t="str">
        <f>_xlfn.XLOOKUP(E579,'States (raw data)'!A:A,'States (raw data)'!B:B)</f>
        <v>California</v>
      </c>
      <c r="G579">
        <v>76927.16</v>
      </c>
      <c r="H579" t="str">
        <f>VLOOKUP(A579,'Demographics (raw data)'!A578:C2138,3)</f>
        <v>Female</v>
      </c>
      <c r="I579" t="str">
        <f>_xlfn.XLOOKUP(A579,'Demographics (raw data)'!A:A,'Demographics (raw data)'!B:B)</f>
        <v>Asian</v>
      </c>
      <c r="J579" t="b">
        <f>_xlfn.XLOOKUP($A579,'Bonuses (raw data)'!$A:$A,'Bonuses (raw data)'!B:B)</f>
        <v>0</v>
      </c>
      <c r="K579" t="str">
        <f t="shared" ref="K579:K642" si="45">IF(J579=TRUE,"Eligible", "Not Eligible")</f>
        <v>Not Eligible</v>
      </c>
      <c r="L579">
        <f>_xlfn.XLOOKUP($A579,'Bonuses (raw data)'!$A:$A,'Bonuses (raw data)'!C:C)</f>
        <v>0</v>
      </c>
      <c r="M579">
        <f t="shared" ref="M579:M642" si="46">G579+L579</f>
        <v>76927.16</v>
      </c>
      <c r="N579" s="5">
        <f t="shared" ref="N579:N642" si="47">IF(G579=0, 0, L579/G579)</f>
        <v>0</v>
      </c>
      <c r="O579">
        <f>G579/_xlfn.XLOOKUP(D579,'Market_Averages (raw data)'!A:A,'Market_Averages (raw data)'!B:B)</f>
        <v>1.0239355262840897</v>
      </c>
      <c r="P579" t="str">
        <f t="shared" ref="P579:P642" si="48">IF(O579&lt;0.9,"Below Market",IF(O579&gt;1.1,"Above Market","Market Aligned"))</f>
        <v>Market Aligned</v>
      </c>
      <c r="Q579" s="5">
        <f t="shared" ref="Q579:Q642" si="49">_xlfn.PERCENTRANK.INC(G:G,G579)</f>
        <v>0.84</v>
      </c>
    </row>
    <row r="580" spans="1:17" x14ac:dyDescent="0.2">
      <c r="A580">
        <v>1578</v>
      </c>
      <c r="B580" t="s">
        <v>588</v>
      </c>
      <c r="C580" t="s">
        <v>1575</v>
      </c>
      <c r="D580" t="s">
        <v>1589</v>
      </c>
      <c r="E580" t="s">
        <v>1603</v>
      </c>
      <c r="F580" t="str">
        <f>_xlfn.XLOOKUP(E580,'States (raw data)'!A:A,'States (raw data)'!B:B)</f>
        <v>Illinois</v>
      </c>
      <c r="G580">
        <v>71303.53</v>
      </c>
      <c r="H580" t="str">
        <f>VLOOKUP(A580,'Demographics (raw data)'!A579:C2139,3)</f>
        <v>Female</v>
      </c>
      <c r="I580" t="str">
        <f>_xlfn.XLOOKUP(A580,'Demographics (raw data)'!A:A,'Demographics (raw data)'!B:B)</f>
        <v>White</v>
      </c>
      <c r="J580" t="b">
        <f>_xlfn.XLOOKUP($A580,'Bonuses (raw data)'!$A:$A,'Bonuses (raw data)'!B:B)</f>
        <v>0</v>
      </c>
      <c r="K580" t="str">
        <f t="shared" si="45"/>
        <v>Not Eligible</v>
      </c>
      <c r="L580">
        <f>_xlfn.XLOOKUP($A580,'Bonuses (raw data)'!$A:$A,'Bonuses (raw data)'!C:C)</f>
        <v>0</v>
      </c>
      <c r="M580">
        <f t="shared" si="46"/>
        <v>71303.53</v>
      </c>
      <c r="N580" s="5">
        <f t="shared" si="47"/>
        <v>0</v>
      </c>
      <c r="O580">
        <f>G580/_xlfn.XLOOKUP(D580,'Market_Averages (raw data)'!A:A,'Market_Averages (raw data)'!B:B)</f>
        <v>0.94908245041755557</v>
      </c>
      <c r="P580" t="str">
        <f t="shared" si="48"/>
        <v>Market Aligned</v>
      </c>
      <c r="Q580" s="5">
        <f t="shared" si="49"/>
        <v>0.79400000000000004</v>
      </c>
    </row>
    <row r="581" spans="1:17" x14ac:dyDescent="0.2">
      <c r="A581">
        <v>1579</v>
      </c>
      <c r="B581" t="s">
        <v>589</v>
      </c>
      <c r="C581" t="s">
        <v>1575</v>
      </c>
      <c r="D581" t="s">
        <v>1589</v>
      </c>
      <c r="E581" t="s">
        <v>1603</v>
      </c>
      <c r="F581" t="str">
        <f>_xlfn.XLOOKUP(E581,'States (raw data)'!A:A,'States (raw data)'!B:B)</f>
        <v>Illinois</v>
      </c>
      <c r="G581">
        <v>77859.39</v>
      </c>
      <c r="H581" t="str">
        <f>VLOOKUP(A581,'Demographics (raw data)'!A580:C2140,3)</f>
        <v>Non-binary</v>
      </c>
      <c r="I581" t="str">
        <f>_xlfn.XLOOKUP(A581,'Demographics (raw data)'!A:A,'Demographics (raw data)'!B:B)</f>
        <v>White</v>
      </c>
      <c r="J581" t="b">
        <f>_xlfn.XLOOKUP($A581,'Bonuses (raw data)'!$A:$A,'Bonuses (raw data)'!B:B)</f>
        <v>0</v>
      </c>
      <c r="K581" t="str">
        <f t="shared" si="45"/>
        <v>Not Eligible</v>
      </c>
      <c r="L581">
        <f>_xlfn.XLOOKUP($A581,'Bonuses (raw data)'!$A:$A,'Bonuses (raw data)'!C:C)</f>
        <v>0</v>
      </c>
      <c r="M581">
        <f t="shared" si="46"/>
        <v>77859.39</v>
      </c>
      <c r="N581" s="5">
        <f t="shared" si="47"/>
        <v>0</v>
      </c>
      <c r="O581">
        <f>G581/_xlfn.XLOOKUP(D581,'Market_Averages (raw data)'!A:A,'Market_Averages (raw data)'!B:B)</f>
        <v>1.0363439320495931</v>
      </c>
      <c r="P581" t="str">
        <f t="shared" si="48"/>
        <v>Market Aligned</v>
      </c>
      <c r="Q581" s="5">
        <f t="shared" si="49"/>
        <v>0.84399999999999997</v>
      </c>
    </row>
    <row r="582" spans="1:17" x14ac:dyDescent="0.2">
      <c r="A582">
        <v>1580</v>
      </c>
      <c r="B582" t="s">
        <v>590</v>
      </c>
      <c r="C582" t="s">
        <v>1575</v>
      </c>
      <c r="D582" t="s">
        <v>1589</v>
      </c>
      <c r="E582" t="s">
        <v>1609</v>
      </c>
      <c r="F582" t="str">
        <f>_xlfn.XLOOKUP(E582,'States (raw data)'!A:A,'States (raw data)'!B:B)</f>
        <v>California</v>
      </c>
      <c r="G582">
        <v>75846.240000000005</v>
      </c>
      <c r="H582" t="str">
        <f>VLOOKUP(A582,'Demographics (raw data)'!A581:C2141,3)</f>
        <v>Female</v>
      </c>
      <c r="I582" t="str">
        <f>_xlfn.XLOOKUP(A582,'Demographics (raw data)'!A:A,'Demographics (raw data)'!B:B)</f>
        <v>White</v>
      </c>
      <c r="J582" t="b">
        <f>_xlfn.XLOOKUP($A582,'Bonuses (raw data)'!$A:$A,'Bonuses (raw data)'!B:B)</f>
        <v>0</v>
      </c>
      <c r="K582" t="str">
        <f t="shared" si="45"/>
        <v>Not Eligible</v>
      </c>
      <c r="L582">
        <f>_xlfn.XLOOKUP($A582,'Bonuses (raw data)'!$A:$A,'Bonuses (raw data)'!C:C)</f>
        <v>0</v>
      </c>
      <c r="M582">
        <f t="shared" si="46"/>
        <v>75846.240000000005</v>
      </c>
      <c r="N582" s="5">
        <f t="shared" si="47"/>
        <v>0</v>
      </c>
      <c r="O582">
        <f>G582/_xlfn.XLOOKUP(D582,'Market_Averages (raw data)'!A:A,'Market_Averages (raw data)'!B:B)</f>
        <v>1.0095479889166501</v>
      </c>
      <c r="P582" t="str">
        <f t="shared" si="48"/>
        <v>Market Aligned</v>
      </c>
      <c r="Q582" s="5">
        <f t="shared" si="49"/>
        <v>0.83399999999999996</v>
      </c>
    </row>
    <row r="583" spans="1:17" x14ac:dyDescent="0.2">
      <c r="A583">
        <v>1581</v>
      </c>
      <c r="B583" t="s">
        <v>591</v>
      </c>
      <c r="C583" t="s">
        <v>1575</v>
      </c>
      <c r="D583" t="s">
        <v>1589</v>
      </c>
      <c r="E583" t="s">
        <v>1603</v>
      </c>
      <c r="F583" t="str">
        <f>_xlfn.XLOOKUP(E583,'States (raw data)'!A:A,'States (raw data)'!B:B)</f>
        <v>Illinois</v>
      </c>
      <c r="G583">
        <v>73961.78</v>
      </c>
      <c r="H583" t="str">
        <f>VLOOKUP(A583,'Demographics (raw data)'!A582:C2142,3)</f>
        <v>Female</v>
      </c>
      <c r="I583" t="str">
        <f>_xlfn.XLOOKUP(A583,'Demographics (raw data)'!A:A,'Demographics (raw data)'!B:B)</f>
        <v>White</v>
      </c>
      <c r="J583" t="b">
        <f>_xlfn.XLOOKUP($A583,'Bonuses (raw data)'!$A:$A,'Bonuses (raw data)'!B:B)</f>
        <v>1</v>
      </c>
      <c r="K583" t="str">
        <f t="shared" si="45"/>
        <v>Eligible</v>
      </c>
      <c r="L583">
        <f>_xlfn.XLOOKUP($A583,'Bonuses (raw data)'!$A:$A,'Bonuses (raw data)'!C:C)</f>
        <v>7090.7</v>
      </c>
      <c r="M583">
        <f t="shared" si="46"/>
        <v>81052.479999999996</v>
      </c>
      <c r="N583" s="5">
        <f t="shared" si="47"/>
        <v>9.5869785719056522E-2</v>
      </c>
      <c r="O583">
        <f>G583/_xlfn.XLOOKUP(D583,'Market_Averages (raw data)'!A:A,'Market_Averages (raw data)'!B:B)</f>
        <v>0.98446496827918839</v>
      </c>
      <c r="P583" t="str">
        <f t="shared" si="48"/>
        <v>Market Aligned</v>
      </c>
      <c r="Q583" s="5">
        <f t="shared" si="49"/>
        <v>0.82099999999999995</v>
      </c>
    </row>
    <row r="584" spans="1:17" x14ac:dyDescent="0.2">
      <c r="A584">
        <v>1582</v>
      </c>
      <c r="B584" t="s">
        <v>592</v>
      </c>
      <c r="C584" t="s">
        <v>1575</v>
      </c>
      <c r="D584" t="s">
        <v>1589</v>
      </c>
      <c r="E584" t="s">
        <v>1603</v>
      </c>
      <c r="F584" t="str">
        <f>_xlfn.XLOOKUP(E584,'States (raw data)'!A:A,'States (raw data)'!B:B)</f>
        <v>Illinois</v>
      </c>
      <c r="G584">
        <v>76581.95</v>
      </c>
      <c r="H584" t="str">
        <f>VLOOKUP(A584,'Demographics (raw data)'!A583:C2143,3)</f>
        <v>Male</v>
      </c>
      <c r="I584" t="str">
        <f>_xlfn.XLOOKUP(A584,'Demographics (raw data)'!A:A,'Demographics (raw data)'!B:B)</f>
        <v>Hispanic or Latino</v>
      </c>
      <c r="J584" t="b">
        <f>_xlfn.XLOOKUP($A584,'Bonuses (raw data)'!$A:$A,'Bonuses (raw data)'!B:B)</f>
        <v>1</v>
      </c>
      <c r="K584" t="str">
        <f t="shared" si="45"/>
        <v>Eligible</v>
      </c>
      <c r="L584">
        <f>_xlfn.XLOOKUP($A584,'Bonuses (raw data)'!$A:$A,'Bonuses (raw data)'!C:C)</f>
        <v>2776.88</v>
      </c>
      <c r="M584">
        <f t="shared" si="46"/>
        <v>79358.83</v>
      </c>
      <c r="N584" s="5">
        <f t="shared" si="47"/>
        <v>3.6260241479878746E-2</v>
      </c>
      <c r="O584">
        <f>G584/_xlfn.XLOOKUP(D584,'Market_Averages (raw data)'!A:A,'Market_Averages (raw data)'!B:B)</f>
        <v>1.0193406240021317</v>
      </c>
      <c r="P584" t="str">
        <f t="shared" si="48"/>
        <v>Market Aligned</v>
      </c>
      <c r="Q584" s="5">
        <f t="shared" si="49"/>
        <v>0.83799999999999997</v>
      </c>
    </row>
    <row r="585" spans="1:17" x14ac:dyDescent="0.2">
      <c r="A585">
        <v>1583</v>
      </c>
      <c r="B585" t="s">
        <v>593</v>
      </c>
      <c r="C585" t="s">
        <v>1575</v>
      </c>
      <c r="D585" t="s">
        <v>1589</v>
      </c>
      <c r="E585" t="s">
        <v>1614</v>
      </c>
      <c r="F585" t="str">
        <f>_xlfn.XLOOKUP(E585,'States (raw data)'!A:A,'States (raw data)'!B:B)</f>
        <v>Texas</v>
      </c>
      <c r="G585">
        <v>80676.73</v>
      </c>
      <c r="H585" t="str">
        <f>VLOOKUP(A585,'Demographics (raw data)'!A584:C2144,3)</f>
        <v>Male</v>
      </c>
      <c r="I585" t="str">
        <f>_xlfn.XLOOKUP(A585,'Demographics (raw data)'!A:A,'Demographics (raw data)'!B:B)</f>
        <v>White</v>
      </c>
      <c r="J585" t="b">
        <f>_xlfn.XLOOKUP($A585,'Bonuses (raw data)'!$A:$A,'Bonuses (raw data)'!B:B)</f>
        <v>0</v>
      </c>
      <c r="K585" t="str">
        <f t="shared" si="45"/>
        <v>Not Eligible</v>
      </c>
      <c r="L585">
        <f>_xlfn.XLOOKUP($A585,'Bonuses (raw data)'!$A:$A,'Bonuses (raw data)'!C:C)</f>
        <v>0</v>
      </c>
      <c r="M585">
        <f t="shared" si="46"/>
        <v>80676.73</v>
      </c>
      <c r="N585" s="5">
        <f t="shared" si="47"/>
        <v>0</v>
      </c>
      <c r="O585">
        <f>G585/_xlfn.XLOOKUP(D585,'Market_Averages (raw data)'!A:A,'Market_Averages (raw data)'!B:B)</f>
        <v>1.0738440102485181</v>
      </c>
      <c r="P585" t="str">
        <f t="shared" si="48"/>
        <v>Market Aligned</v>
      </c>
      <c r="Q585" s="5">
        <f t="shared" si="49"/>
        <v>0.84899999999999998</v>
      </c>
    </row>
    <row r="586" spans="1:17" x14ac:dyDescent="0.2">
      <c r="A586">
        <v>1584</v>
      </c>
      <c r="B586" t="s">
        <v>594</v>
      </c>
      <c r="C586" t="s">
        <v>1575</v>
      </c>
      <c r="D586" t="s">
        <v>1589</v>
      </c>
      <c r="E586" t="s">
        <v>1611</v>
      </c>
      <c r="F586" t="str">
        <f>_xlfn.XLOOKUP(E586,'States (raw data)'!A:A,'States (raw data)'!B:B)</f>
        <v>California</v>
      </c>
      <c r="G586">
        <v>75454.67</v>
      </c>
      <c r="H586" t="str">
        <f>VLOOKUP(A586,'Demographics (raw data)'!A585:C2145,3)</f>
        <v>Male</v>
      </c>
      <c r="I586" t="str">
        <f>_xlfn.XLOOKUP(A586,'Demographics (raw data)'!A:A,'Demographics (raw data)'!B:B)</f>
        <v>Asian</v>
      </c>
      <c r="J586" t="b">
        <f>_xlfn.XLOOKUP($A586,'Bonuses (raw data)'!$A:$A,'Bonuses (raw data)'!B:B)</f>
        <v>0</v>
      </c>
      <c r="K586" t="str">
        <f t="shared" si="45"/>
        <v>Not Eligible</v>
      </c>
      <c r="L586">
        <f>_xlfn.XLOOKUP($A586,'Bonuses (raw data)'!$A:$A,'Bonuses (raw data)'!C:C)</f>
        <v>0</v>
      </c>
      <c r="M586">
        <f t="shared" si="46"/>
        <v>75454.67</v>
      </c>
      <c r="N586" s="5">
        <f t="shared" si="47"/>
        <v>0</v>
      </c>
      <c r="O586">
        <f>G586/_xlfn.XLOOKUP(D586,'Market_Averages (raw data)'!A:A,'Market_Averages (raw data)'!B:B)</f>
        <v>1.0043360139259307</v>
      </c>
      <c r="P586" t="str">
        <f t="shared" si="48"/>
        <v>Market Aligned</v>
      </c>
      <c r="Q586" s="5">
        <f t="shared" si="49"/>
        <v>0.83</v>
      </c>
    </row>
    <row r="587" spans="1:17" x14ac:dyDescent="0.2">
      <c r="A587">
        <v>1585</v>
      </c>
      <c r="B587" t="s">
        <v>595</v>
      </c>
      <c r="C587" t="s">
        <v>1575</v>
      </c>
      <c r="D587" t="s">
        <v>1589</v>
      </c>
      <c r="E587" t="s">
        <v>1603</v>
      </c>
      <c r="F587" t="str">
        <f>_xlfn.XLOOKUP(E587,'States (raw data)'!A:A,'States (raw data)'!B:B)</f>
        <v>Illinois</v>
      </c>
      <c r="G587">
        <v>75620.55</v>
      </c>
      <c r="H587" t="str">
        <f>VLOOKUP(A587,'Demographics (raw data)'!A586:C2146,3)</f>
        <v>Female</v>
      </c>
      <c r="I587" t="str">
        <f>_xlfn.XLOOKUP(A587,'Demographics (raw data)'!A:A,'Demographics (raw data)'!B:B)</f>
        <v>Hispanic or Latino</v>
      </c>
      <c r="J587" t="b">
        <f>_xlfn.XLOOKUP($A587,'Bonuses (raw data)'!$A:$A,'Bonuses (raw data)'!B:B)</f>
        <v>0</v>
      </c>
      <c r="K587" t="str">
        <f t="shared" si="45"/>
        <v>Not Eligible</v>
      </c>
      <c r="L587">
        <f>_xlfn.XLOOKUP($A587,'Bonuses (raw data)'!$A:$A,'Bonuses (raw data)'!C:C)</f>
        <v>0</v>
      </c>
      <c r="M587">
        <f t="shared" si="46"/>
        <v>75620.55</v>
      </c>
      <c r="N587" s="5">
        <f t="shared" si="47"/>
        <v>0</v>
      </c>
      <c r="O587">
        <f>G587/_xlfn.XLOOKUP(D587,'Market_Averages (raw data)'!A:A,'Market_Averages (raw data)'!B:B)</f>
        <v>1.0065439522548643</v>
      </c>
      <c r="P587" t="str">
        <f t="shared" si="48"/>
        <v>Market Aligned</v>
      </c>
      <c r="Q587" s="5">
        <f t="shared" si="49"/>
        <v>0.83099999999999996</v>
      </c>
    </row>
    <row r="588" spans="1:17" x14ac:dyDescent="0.2">
      <c r="A588">
        <v>1586</v>
      </c>
      <c r="B588" t="s">
        <v>596</v>
      </c>
      <c r="C588" t="s">
        <v>1575</v>
      </c>
      <c r="D588" t="s">
        <v>1589</v>
      </c>
      <c r="E588" t="s">
        <v>1603</v>
      </c>
      <c r="F588" t="str">
        <f>_xlfn.XLOOKUP(E588,'States (raw data)'!A:A,'States (raw data)'!B:B)</f>
        <v>Illinois</v>
      </c>
      <c r="G588">
        <v>73851.600000000006</v>
      </c>
      <c r="H588" t="str">
        <f>VLOOKUP(A588,'Demographics (raw data)'!A587:C2147,3)</f>
        <v>Female</v>
      </c>
      <c r="I588" t="str">
        <f>_xlfn.XLOOKUP(A588,'Demographics (raw data)'!A:A,'Demographics (raw data)'!B:B)</f>
        <v>White</v>
      </c>
      <c r="J588" t="b">
        <f>_xlfn.XLOOKUP($A588,'Bonuses (raw data)'!$A:$A,'Bonuses (raw data)'!B:B)</f>
        <v>0</v>
      </c>
      <c r="K588" t="str">
        <f t="shared" si="45"/>
        <v>Not Eligible</v>
      </c>
      <c r="L588">
        <f>_xlfn.XLOOKUP($A588,'Bonuses (raw data)'!$A:$A,'Bonuses (raw data)'!C:C)</f>
        <v>0</v>
      </c>
      <c r="M588">
        <f t="shared" si="46"/>
        <v>73851.600000000006</v>
      </c>
      <c r="N588" s="5">
        <f t="shared" si="47"/>
        <v>0</v>
      </c>
      <c r="O588">
        <f>G588/_xlfn.XLOOKUP(D588,'Market_Averages (raw data)'!A:A,'Market_Averages (raw data)'!B:B)</f>
        <v>0.98299842231173062</v>
      </c>
      <c r="P588" t="str">
        <f t="shared" si="48"/>
        <v>Market Aligned</v>
      </c>
      <c r="Q588" s="5">
        <f t="shared" si="49"/>
        <v>0.81699999999999995</v>
      </c>
    </row>
    <row r="589" spans="1:17" x14ac:dyDescent="0.2">
      <c r="A589">
        <v>1587</v>
      </c>
      <c r="B589" t="s">
        <v>597</v>
      </c>
      <c r="C589" t="s">
        <v>1575</v>
      </c>
      <c r="D589" t="s">
        <v>1589</v>
      </c>
      <c r="E589" t="s">
        <v>1603</v>
      </c>
      <c r="F589" t="str">
        <f>_xlfn.XLOOKUP(E589,'States (raw data)'!A:A,'States (raw data)'!B:B)</f>
        <v>Illinois</v>
      </c>
      <c r="G589">
        <v>72875.39</v>
      </c>
      <c r="H589" t="str">
        <f>VLOOKUP(A589,'Demographics (raw data)'!A588:C2148,3)</f>
        <v>Male</v>
      </c>
      <c r="I589" t="str">
        <f>_xlfn.XLOOKUP(A589,'Demographics (raw data)'!A:A,'Demographics (raw data)'!B:B)</f>
        <v>Hispanic or Latino</v>
      </c>
      <c r="J589" t="b">
        <f>_xlfn.XLOOKUP($A589,'Bonuses (raw data)'!$A:$A,'Bonuses (raw data)'!B:B)</f>
        <v>0</v>
      </c>
      <c r="K589" t="str">
        <f t="shared" si="45"/>
        <v>Not Eligible</v>
      </c>
      <c r="L589">
        <f>_xlfn.XLOOKUP($A589,'Bonuses (raw data)'!$A:$A,'Bonuses (raw data)'!C:C)</f>
        <v>0</v>
      </c>
      <c r="M589">
        <f t="shared" si="46"/>
        <v>72875.39</v>
      </c>
      <c r="N589" s="5">
        <f t="shared" si="47"/>
        <v>0</v>
      </c>
      <c r="O589">
        <f>G589/_xlfn.XLOOKUP(D589,'Market_Averages (raw data)'!A:A,'Market_Averages (raw data)'!B:B)</f>
        <v>0.97000462272113352</v>
      </c>
      <c r="P589" t="str">
        <f t="shared" si="48"/>
        <v>Market Aligned</v>
      </c>
      <c r="Q589" s="5">
        <f t="shared" si="49"/>
        <v>0.81100000000000005</v>
      </c>
    </row>
    <row r="590" spans="1:17" x14ac:dyDescent="0.2">
      <c r="A590">
        <v>1588</v>
      </c>
      <c r="B590" t="s">
        <v>598</v>
      </c>
      <c r="C590" t="s">
        <v>1575</v>
      </c>
      <c r="D590" t="s">
        <v>1589</v>
      </c>
      <c r="E590" t="s">
        <v>1597</v>
      </c>
      <c r="F590" t="str">
        <f>_xlfn.XLOOKUP(E590,'States (raw data)'!A:A,'States (raw data)'!B:B)</f>
        <v>New York</v>
      </c>
      <c r="G590">
        <v>77075.839999999997</v>
      </c>
      <c r="H590" t="str">
        <f>VLOOKUP(A590,'Demographics (raw data)'!A589:C2149,3)</f>
        <v>Male</v>
      </c>
      <c r="I590" t="str">
        <f>_xlfn.XLOOKUP(A590,'Demographics (raw data)'!A:A,'Demographics (raw data)'!B:B)</f>
        <v>White</v>
      </c>
      <c r="J590" t="b">
        <f>_xlfn.XLOOKUP($A590,'Bonuses (raw data)'!$A:$A,'Bonuses (raw data)'!B:B)</f>
        <v>1</v>
      </c>
      <c r="K590" t="str">
        <f t="shared" si="45"/>
        <v>Eligible</v>
      </c>
      <c r="L590">
        <f>_xlfn.XLOOKUP($A590,'Bonuses (raw data)'!$A:$A,'Bonuses (raw data)'!C:C)</f>
        <v>9115.14</v>
      </c>
      <c r="M590">
        <f t="shared" si="46"/>
        <v>86190.98</v>
      </c>
      <c r="N590" s="5">
        <f t="shared" si="47"/>
        <v>0.11826196120600177</v>
      </c>
      <c r="O590">
        <f>G590/_xlfn.XLOOKUP(D590,'Market_Averages (raw data)'!A:A,'Market_Averages (raw data)'!B:B)</f>
        <v>1.0259145247814723</v>
      </c>
      <c r="P590" t="str">
        <f t="shared" si="48"/>
        <v>Market Aligned</v>
      </c>
      <c r="Q590" s="5">
        <f t="shared" si="49"/>
        <v>0.84099999999999997</v>
      </c>
    </row>
    <row r="591" spans="1:17" x14ac:dyDescent="0.2">
      <c r="A591">
        <v>1589</v>
      </c>
      <c r="B591" t="s">
        <v>599</v>
      </c>
      <c r="C591" t="s">
        <v>1575</v>
      </c>
      <c r="D591" t="s">
        <v>1589</v>
      </c>
      <c r="E591" t="s">
        <v>1597</v>
      </c>
      <c r="F591" t="str">
        <f>_xlfn.XLOOKUP(E591,'States (raw data)'!A:A,'States (raw data)'!B:B)</f>
        <v>New York</v>
      </c>
      <c r="G591">
        <v>72859.789999999994</v>
      </c>
      <c r="H591" t="str">
        <f>VLOOKUP(A591,'Demographics (raw data)'!A590:C2150,3)</f>
        <v>Female</v>
      </c>
      <c r="I591" t="str">
        <f>_xlfn.XLOOKUP(A591,'Demographics (raw data)'!A:A,'Demographics (raw data)'!B:B)</f>
        <v>Other</v>
      </c>
      <c r="J591" t="b">
        <f>_xlfn.XLOOKUP($A591,'Bonuses (raw data)'!$A:$A,'Bonuses (raw data)'!B:B)</f>
        <v>0</v>
      </c>
      <c r="K591" t="str">
        <f t="shared" si="45"/>
        <v>Not Eligible</v>
      </c>
      <c r="L591">
        <f>_xlfn.XLOOKUP($A591,'Bonuses (raw data)'!$A:$A,'Bonuses (raw data)'!C:C)</f>
        <v>0</v>
      </c>
      <c r="M591">
        <f t="shared" si="46"/>
        <v>72859.789999999994</v>
      </c>
      <c r="N591" s="5">
        <f t="shared" si="47"/>
        <v>0</v>
      </c>
      <c r="O591">
        <f>G591/_xlfn.XLOOKUP(D591,'Market_Averages (raw data)'!A:A,'Market_Averages (raw data)'!B:B)</f>
        <v>0.96979697961809896</v>
      </c>
      <c r="P591" t="str">
        <f t="shared" si="48"/>
        <v>Market Aligned</v>
      </c>
      <c r="Q591" s="5">
        <f t="shared" si="49"/>
        <v>0.81</v>
      </c>
    </row>
    <row r="592" spans="1:17" x14ac:dyDescent="0.2">
      <c r="A592">
        <v>1590</v>
      </c>
      <c r="B592" t="s">
        <v>600</v>
      </c>
      <c r="C592" t="s">
        <v>1575</v>
      </c>
      <c r="D592" t="s">
        <v>1589</v>
      </c>
      <c r="E592" t="s">
        <v>1603</v>
      </c>
      <c r="F592" t="str">
        <f>_xlfn.XLOOKUP(E592,'States (raw data)'!A:A,'States (raw data)'!B:B)</f>
        <v>Illinois</v>
      </c>
      <c r="G592">
        <v>75178.92</v>
      </c>
      <c r="H592" t="str">
        <f>VLOOKUP(A592,'Demographics (raw data)'!A591:C2151,3)</f>
        <v>Male</v>
      </c>
      <c r="I592" t="str">
        <f>_xlfn.XLOOKUP(A592,'Demographics (raw data)'!A:A,'Demographics (raw data)'!B:B)</f>
        <v>White</v>
      </c>
      <c r="J592" t="b">
        <f>_xlfn.XLOOKUP($A592,'Bonuses (raw data)'!$A:$A,'Bonuses (raw data)'!B:B)</f>
        <v>0</v>
      </c>
      <c r="K592" t="str">
        <f t="shared" si="45"/>
        <v>Not Eligible</v>
      </c>
      <c r="L592">
        <f>_xlfn.XLOOKUP($A592,'Bonuses (raw data)'!$A:$A,'Bonuses (raw data)'!C:C)</f>
        <v>0</v>
      </c>
      <c r="M592">
        <f t="shared" si="46"/>
        <v>75178.92</v>
      </c>
      <c r="N592" s="5">
        <f t="shared" si="47"/>
        <v>0</v>
      </c>
      <c r="O592">
        <f>G592/_xlfn.XLOOKUP(D592,'Market_Averages (raw data)'!A:A,'Market_Averages (raw data)'!B:B)</f>
        <v>1.0006656558706895</v>
      </c>
      <c r="P592" t="str">
        <f t="shared" si="48"/>
        <v>Market Aligned</v>
      </c>
      <c r="Q592" s="5">
        <f t="shared" si="49"/>
        <v>0.82799999999999996</v>
      </c>
    </row>
    <row r="593" spans="1:17" x14ac:dyDescent="0.2">
      <c r="A593">
        <v>1591</v>
      </c>
      <c r="B593" t="s">
        <v>601</v>
      </c>
      <c r="C593" t="s">
        <v>1575</v>
      </c>
      <c r="D593" t="s">
        <v>1589</v>
      </c>
      <c r="E593" t="s">
        <v>1603</v>
      </c>
      <c r="F593" t="str">
        <f>_xlfn.XLOOKUP(E593,'States (raw data)'!A:A,'States (raw data)'!B:B)</f>
        <v>Illinois</v>
      </c>
      <c r="G593">
        <v>73805.86</v>
      </c>
      <c r="H593" t="str">
        <f>VLOOKUP(A593,'Demographics (raw data)'!A592:C2152,3)</f>
        <v>Female</v>
      </c>
      <c r="I593" t="str">
        <f>_xlfn.XLOOKUP(A593,'Demographics (raw data)'!A:A,'Demographics (raw data)'!B:B)</f>
        <v>Black or African American</v>
      </c>
      <c r="J593" t="b">
        <f>_xlfn.XLOOKUP($A593,'Bonuses (raw data)'!$A:$A,'Bonuses (raw data)'!B:B)</f>
        <v>0</v>
      </c>
      <c r="K593" t="str">
        <f t="shared" si="45"/>
        <v>Not Eligible</v>
      </c>
      <c r="L593">
        <f>_xlfn.XLOOKUP($A593,'Bonuses (raw data)'!$A:$A,'Bonuses (raw data)'!C:C)</f>
        <v>0</v>
      </c>
      <c r="M593">
        <f t="shared" si="46"/>
        <v>73805.86</v>
      </c>
      <c r="N593" s="5">
        <f t="shared" si="47"/>
        <v>0</v>
      </c>
      <c r="O593">
        <f>G593/_xlfn.XLOOKUP(D593,'Market_Averages (raw data)'!A:A,'Market_Averages (raw data)'!B:B)</f>
        <v>0.98238960208526915</v>
      </c>
      <c r="P593" t="str">
        <f t="shared" si="48"/>
        <v>Market Aligned</v>
      </c>
      <c r="Q593" s="5">
        <f t="shared" si="49"/>
        <v>0.81699999999999995</v>
      </c>
    </row>
    <row r="594" spans="1:17" x14ac:dyDescent="0.2">
      <c r="A594">
        <v>1592</v>
      </c>
      <c r="B594" t="s">
        <v>602</v>
      </c>
      <c r="C594" t="s">
        <v>1575</v>
      </c>
      <c r="D594" t="s">
        <v>1589</v>
      </c>
      <c r="E594" t="s">
        <v>1603</v>
      </c>
      <c r="F594" t="str">
        <f>_xlfn.XLOOKUP(E594,'States (raw data)'!A:A,'States (raw data)'!B:B)</f>
        <v>Illinois</v>
      </c>
      <c r="G594">
        <v>76197.45</v>
      </c>
      <c r="H594" t="str">
        <f>VLOOKUP(A594,'Demographics (raw data)'!A593:C2153,3)</f>
        <v>Female</v>
      </c>
      <c r="I594" t="str">
        <f>_xlfn.XLOOKUP(A594,'Demographics (raw data)'!A:A,'Demographics (raw data)'!B:B)</f>
        <v>White</v>
      </c>
      <c r="J594" t="b">
        <f>_xlfn.XLOOKUP($A594,'Bonuses (raw data)'!$A:$A,'Bonuses (raw data)'!B:B)</f>
        <v>0</v>
      </c>
      <c r="K594" t="str">
        <f t="shared" si="45"/>
        <v>Not Eligible</v>
      </c>
      <c r="L594">
        <f>_xlfn.XLOOKUP($A594,'Bonuses (raw data)'!$A:$A,'Bonuses (raw data)'!C:C)</f>
        <v>0</v>
      </c>
      <c r="M594">
        <f t="shared" si="46"/>
        <v>76197.45</v>
      </c>
      <c r="N594" s="5">
        <f t="shared" si="47"/>
        <v>0</v>
      </c>
      <c r="O594">
        <f>G594/_xlfn.XLOOKUP(D594,'Market_Averages (raw data)'!A:A,'Market_Averages (raw data)'!B:B)</f>
        <v>1.0142227539305442</v>
      </c>
      <c r="P594" t="str">
        <f t="shared" si="48"/>
        <v>Market Aligned</v>
      </c>
      <c r="Q594" s="5">
        <f t="shared" si="49"/>
        <v>0.83699999999999997</v>
      </c>
    </row>
    <row r="595" spans="1:17" x14ac:dyDescent="0.2">
      <c r="A595">
        <v>1593</v>
      </c>
      <c r="B595" t="s">
        <v>603</v>
      </c>
      <c r="C595" t="s">
        <v>1575</v>
      </c>
      <c r="D595" t="s">
        <v>1589</v>
      </c>
      <c r="E595" t="s">
        <v>1611</v>
      </c>
      <c r="F595" t="str">
        <f>_xlfn.XLOOKUP(E595,'States (raw data)'!A:A,'States (raw data)'!B:B)</f>
        <v>California</v>
      </c>
      <c r="G595">
        <v>75834.16</v>
      </c>
      <c r="H595" t="str">
        <f>VLOOKUP(A595,'Demographics (raw data)'!A594:C2154,3)</f>
        <v>Female</v>
      </c>
      <c r="I595" t="str">
        <f>_xlfn.XLOOKUP(A595,'Demographics (raw data)'!A:A,'Demographics (raw data)'!B:B)</f>
        <v>White</v>
      </c>
      <c r="J595" t="b">
        <f>_xlfn.XLOOKUP($A595,'Bonuses (raw data)'!$A:$A,'Bonuses (raw data)'!B:B)</f>
        <v>0</v>
      </c>
      <c r="K595" t="str">
        <f t="shared" si="45"/>
        <v>Not Eligible</v>
      </c>
      <c r="L595">
        <f>_xlfn.XLOOKUP($A595,'Bonuses (raw data)'!$A:$A,'Bonuses (raw data)'!C:C)</f>
        <v>0</v>
      </c>
      <c r="M595">
        <f t="shared" si="46"/>
        <v>75834.16</v>
      </c>
      <c r="N595" s="5">
        <f t="shared" si="47"/>
        <v>0</v>
      </c>
      <c r="O595">
        <f>G595/_xlfn.XLOOKUP(D595,'Market_Averages (raw data)'!A:A,'Market_Averages (raw data)'!B:B)</f>
        <v>1.0093871986163516</v>
      </c>
      <c r="P595" t="str">
        <f t="shared" si="48"/>
        <v>Market Aligned</v>
      </c>
      <c r="Q595" s="5">
        <f t="shared" si="49"/>
        <v>0.83299999999999996</v>
      </c>
    </row>
    <row r="596" spans="1:17" x14ac:dyDescent="0.2">
      <c r="A596">
        <v>1594</v>
      </c>
      <c r="B596" t="s">
        <v>604</v>
      </c>
      <c r="C596" t="s">
        <v>1575</v>
      </c>
      <c r="D596" t="s">
        <v>1589</v>
      </c>
      <c r="E596" t="s">
        <v>1599</v>
      </c>
      <c r="F596" t="str">
        <f>_xlfn.XLOOKUP(E596,'States (raw data)'!A:A,'States (raw data)'!B:B)</f>
        <v>California</v>
      </c>
      <c r="G596">
        <v>77593.850000000006</v>
      </c>
      <c r="H596" t="str">
        <f>VLOOKUP(A596,'Demographics (raw data)'!A595:C2155,3)</f>
        <v>Female</v>
      </c>
      <c r="I596" t="str">
        <f>_xlfn.XLOOKUP(A596,'Demographics (raw data)'!A:A,'Demographics (raw data)'!B:B)</f>
        <v>Black or African American</v>
      </c>
      <c r="J596" t="b">
        <f>_xlfn.XLOOKUP($A596,'Bonuses (raw data)'!$A:$A,'Bonuses (raw data)'!B:B)</f>
        <v>1</v>
      </c>
      <c r="K596" t="str">
        <f t="shared" si="45"/>
        <v>Eligible</v>
      </c>
      <c r="L596">
        <f>_xlfn.XLOOKUP($A596,'Bonuses (raw data)'!$A:$A,'Bonuses (raw data)'!C:C)</f>
        <v>3446.33</v>
      </c>
      <c r="M596">
        <f t="shared" si="46"/>
        <v>81040.180000000008</v>
      </c>
      <c r="N596" s="5">
        <f t="shared" si="47"/>
        <v>4.4414989074520718E-2</v>
      </c>
      <c r="O596">
        <f>G596/_xlfn.XLOOKUP(D596,'Market_Averages (raw data)'!A:A,'Market_Averages (raw data)'!B:B)</f>
        <v>1.032809473743197</v>
      </c>
      <c r="P596" t="str">
        <f t="shared" si="48"/>
        <v>Market Aligned</v>
      </c>
      <c r="Q596" s="5">
        <f t="shared" si="49"/>
        <v>0.84299999999999997</v>
      </c>
    </row>
    <row r="597" spans="1:17" x14ac:dyDescent="0.2">
      <c r="A597">
        <v>1595</v>
      </c>
      <c r="B597" t="s">
        <v>605</v>
      </c>
      <c r="C597" t="s">
        <v>1575</v>
      </c>
      <c r="D597" t="s">
        <v>1589</v>
      </c>
      <c r="E597" t="s">
        <v>1609</v>
      </c>
      <c r="F597" t="str">
        <f>_xlfn.XLOOKUP(E597,'States (raw data)'!A:A,'States (raw data)'!B:B)</f>
        <v>California</v>
      </c>
      <c r="G597">
        <v>73724.960000000006</v>
      </c>
      <c r="H597" t="str">
        <f>VLOOKUP(A597,'Demographics (raw data)'!A596:C2156,3)</f>
        <v>Female</v>
      </c>
      <c r="I597" t="str">
        <f>_xlfn.XLOOKUP(A597,'Demographics (raw data)'!A:A,'Demographics (raw data)'!B:B)</f>
        <v>Black or African American</v>
      </c>
      <c r="J597" t="b">
        <f>_xlfn.XLOOKUP($A597,'Bonuses (raw data)'!$A:$A,'Bonuses (raw data)'!B:B)</f>
        <v>0</v>
      </c>
      <c r="K597" t="str">
        <f t="shared" si="45"/>
        <v>Not Eligible</v>
      </c>
      <c r="L597">
        <f>_xlfn.XLOOKUP($A597,'Bonuses (raw data)'!$A:$A,'Bonuses (raw data)'!C:C)</f>
        <v>0</v>
      </c>
      <c r="M597">
        <f t="shared" si="46"/>
        <v>73724.960000000006</v>
      </c>
      <c r="N597" s="5">
        <f t="shared" si="47"/>
        <v>0</v>
      </c>
      <c r="O597">
        <f>G597/_xlfn.XLOOKUP(D597,'Market_Averages (raw data)'!A:A,'Market_Averages (raw data)'!B:B)</f>
        <v>0.98131278624966078</v>
      </c>
      <c r="P597" t="str">
        <f t="shared" si="48"/>
        <v>Market Aligned</v>
      </c>
      <c r="Q597" s="5">
        <f t="shared" si="49"/>
        <v>0.81499999999999995</v>
      </c>
    </row>
    <row r="598" spans="1:17" x14ac:dyDescent="0.2">
      <c r="A598">
        <v>1596</v>
      </c>
      <c r="B598" t="s">
        <v>606</v>
      </c>
      <c r="C598" t="s">
        <v>1575</v>
      </c>
      <c r="D598" t="s">
        <v>1589</v>
      </c>
      <c r="E598" t="s">
        <v>1603</v>
      </c>
      <c r="F598" t="str">
        <f>_xlfn.XLOOKUP(E598,'States (raw data)'!A:A,'States (raw data)'!B:B)</f>
        <v>Illinois</v>
      </c>
      <c r="G598">
        <v>74325.31</v>
      </c>
      <c r="H598" t="str">
        <f>VLOOKUP(A598,'Demographics (raw data)'!A597:C2157,3)</f>
        <v>Female</v>
      </c>
      <c r="I598" t="str">
        <f>_xlfn.XLOOKUP(A598,'Demographics (raw data)'!A:A,'Demographics (raw data)'!B:B)</f>
        <v>White</v>
      </c>
      <c r="J598" t="b">
        <f>_xlfn.XLOOKUP($A598,'Bonuses (raw data)'!$A:$A,'Bonuses (raw data)'!B:B)</f>
        <v>1</v>
      </c>
      <c r="K598" t="str">
        <f t="shared" si="45"/>
        <v>Eligible</v>
      </c>
      <c r="L598">
        <f>_xlfn.XLOOKUP($A598,'Bonuses (raw data)'!$A:$A,'Bonuses (raw data)'!C:C)</f>
        <v>19004.849999999999</v>
      </c>
      <c r="M598">
        <f t="shared" si="46"/>
        <v>93330.16</v>
      </c>
      <c r="N598" s="5">
        <f t="shared" si="47"/>
        <v>0.25569822715842017</v>
      </c>
      <c r="O598">
        <f>G598/_xlfn.XLOOKUP(D598,'Market_Averages (raw data)'!A:A,'Market_Averages (raw data)'!B:B)</f>
        <v>0.98930371810265838</v>
      </c>
      <c r="P598" t="str">
        <f t="shared" si="48"/>
        <v>Market Aligned</v>
      </c>
      <c r="Q598" s="5">
        <f t="shared" si="49"/>
        <v>0.82399999999999995</v>
      </c>
    </row>
    <row r="599" spans="1:17" x14ac:dyDescent="0.2">
      <c r="A599">
        <v>1597</v>
      </c>
      <c r="B599" t="s">
        <v>607</v>
      </c>
      <c r="C599" t="s">
        <v>1575</v>
      </c>
      <c r="D599" t="s">
        <v>1589</v>
      </c>
      <c r="E599" t="s">
        <v>1597</v>
      </c>
      <c r="F599" t="str">
        <f>_xlfn.XLOOKUP(E599,'States (raw data)'!A:A,'States (raw data)'!B:B)</f>
        <v>New York</v>
      </c>
      <c r="G599">
        <v>72553.09</v>
      </c>
      <c r="H599" t="str">
        <f>VLOOKUP(A599,'Demographics (raw data)'!A598:C2158,3)</f>
        <v>Female</v>
      </c>
      <c r="I599" t="str">
        <f>_xlfn.XLOOKUP(A599,'Demographics (raw data)'!A:A,'Demographics (raw data)'!B:B)</f>
        <v>White</v>
      </c>
      <c r="J599" t="b">
        <f>_xlfn.XLOOKUP($A599,'Bonuses (raw data)'!$A:$A,'Bonuses (raw data)'!B:B)</f>
        <v>0</v>
      </c>
      <c r="K599" t="str">
        <f t="shared" si="45"/>
        <v>Not Eligible</v>
      </c>
      <c r="L599">
        <f>_xlfn.XLOOKUP($A599,'Bonuses (raw data)'!$A:$A,'Bonuses (raw data)'!C:C)</f>
        <v>0</v>
      </c>
      <c r="M599">
        <f t="shared" si="46"/>
        <v>72553.09</v>
      </c>
      <c r="N599" s="5">
        <f t="shared" si="47"/>
        <v>0</v>
      </c>
      <c r="O599">
        <f>G599/_xlfn.XLOOKUP(D599,'Market_Averages (raw data)'!A:A,'Market_Averages (raw data)'!B:B)</f>
        <v>0.96571466297061936</v>
      </c>
      <c r="P599" t="str">
        <f t="shared" si="48"/>
        <v>Market Aligned</v>
      </c>
      <c r="Q599" s="5">
        <f t="shared" si="49"/>
        <v>0.80600000000000005</v>
      </c>
    </row>
    <row r="600" spans="1:17" x14ac:dyDescent="0.2">
      <c r="A600">
        <v>1598</v>
      </c>
      <c r="B600" t="s">
        <v>608</v>
      </c>
      <c r="C600" t="s">
        <v>1575</v>
      </c>
      <c r="D600" t="s">
        <v>1589</v>
      </c>
      <c r="E600" t="s">
        <v>1604</v>
      </c>
      <c r="F600" t="str">
        <f>_xlfn.XLOOKUP(E600,'States (raw data)'!A:A,'States (raw data)'!B:B)</f>
        <v>California</v>
      </c>
      <c r="G600">
        <v>73889.27</v>
      </c>
      <c r="H600" t="str">
        <f>VLOOKUP(A600,'Demographics (raw data)'!A599:C2159,3)</f>
        <v>Female</v>
      </c>
      <c r="I600" t="str">
        <f>_xlfn.XLOOKUP(A600,'Demographics (raw data)'!A:A,'Demographics (raw data)'!B:B)</f>
        <v>Black or African American</v>
      </c>
      <c r="J600" t="b">
        <f>_xlfn.XLOOKUP($A600,'Bonuses (raw data)'!$A:$A,'Bonuses (raw data)'!B:B)</f>
        <v>0</v>
      </c>
      <c r="K600" t="str">
        <f t="shared" si="45"/>
        <v>Not Eligible</v>
      </c>
      <c r="L600">
        <f>_xlfn.XLOOKUP($A600,'Bonuses (raw data)'!$A:$A,'Bonuses (raw data)'!C:C)</f>
        <v>0</v>
      </c>
      <c r="M600">
        <f t="shared" si="46"/>
        <v>73889.27</v>
      </c>
      <c r="N600" s="5">
        <f t="shared" si="47"/>
        <v>0</v>
      </c>
      <c r="O600">
        <f>G600/_xlfn.XLOOKUP(D600,'Market_Averages (raw data)'!A:A,'Market_Averages (raw data)'!B:B)</f>
        <v>0.98349982716373763</v>
      </c>
      <c r="P600" t="str">
        <f t="shared" si="48"/>
        <v>Market Aligned</v>
      </c>
      <c r="Q600" s="5">
        <f t="shared" si="49"/>
        <v>0.81899999999999995</v>
      </c>
    </row>
    <row r="601" spans="1:17" x14ac:dyDescent="0.2">
      <c r="A601">
        <v>1599</v>
      </c>
      <c r="B601" t="s">
        <v>609</v>
      </c>
      <c r="C601" t="s">
        <v>1575</v>
      </c>
      <c r="D601" t="s">
        <v>1589</v>
      </c>
      <c r="E601" t="s">
        <v>1603</v>
      </c>
      <c r="F601" t="str">
        <f>_xlfn.XLOOKUP(E601,'States (raw data)'!A:A,'States (raw data)'!B:B)</f>
        <v>Illinois</v>
      </c>
      <c r="G601">
        <v>75943.25</v>
      </c>
      <c r="H601" t="str">
        <f>VLOOKUP(A601,'Demographics (raw data)'!A600:C2160,3)</f>
        <v>Male</v>
      </c>
      <c r="I601" t="str">
        <f>_xlfn.XLOOKUP(A601,'Demographics (raw data)'!A:A,'Demographics (raw data)'!B:B)</f>
        <v>Black or African American</v>
      </c>
      <c r="J601" t="b">
        <f>_xlfn.XLOOKUP($A601,'Bonuses (raw data)'!$A:$A,'Bonuses (raw data)'!B:B)</f>
        <v>0</v>
      </c>
      <c r="K601" t="str">
        <f t="shared" si="45"/>
        <v>Not Eligible</v>
      </c>
      <c r="L601">
        <f>_xlfn.XLOOKUP($A601,'Bonuses (raw data)'!$A:$A,'Bonuses (raw data)'!C:C)</f>
        <v>0</v>
      </c>
      <c r="M601">
        <f t="shared" si="46"/>
        <v>75943.25</v>
      </c>
      <c r="N601" s="5">
        <f t="shared" si="47"/>
        <v>0</v>
      </c>
      <c r="O601">
        <f>G601/_xlfn.XLOOKUP(D601,'Market_Averages (raw data)'!A:A,'Market_Averages (raw data)'!B:B)</f>
        <v>1.0108392361875076</v>
      </c>
      <c r="P601" t="str">
        <f t="shared" si="48"/>
        <v>Market Aligned</v>
      </c>
      <c r="Q601" s="5">
        <f t="shared" si="49"/>
        <v>0.83499999999999996</v>
      </c>
    </row>
    <row r="602" spans="1:17" x14ac:dyDescent="0.2">
      <c r="A602">
        <v>1600</v>
      </c>
      <c r="B602" t="s">
        <v>610</v>
      </c>
      <c r="C602" t="s">
        <v>1575</v>
      </c>
      <c r="D602" t="s">
        <v>1589</v>
      </c>
      <c r="E602" t="s">
        <v>1603</v>
      </c>
      <c r="F602" t="str">
        <f>_xlfn.XLOOKUP(E602,'States (raw data)'!A:A,'States (raw data)'!B:B)</f>
        <v>Illinois</v>
      </c>
      <c r="G602">
        <v>76892.47</v>
      </c>
      <c r="H602" t="str">
        <f>VLOOKUP(A602,'Demographics (raw data)'!A601:C2161,3)</f>
        <v>Male</v>
      </c>
      <c r="I602" t="str">
        <f>_xlfn.XLOOKUP(A602,'Demographics (raw data)'!A:A,'Demographics (raw data)'!B:B)</f>
        <v>Other</v>
      </c>
      <c r="J602" t="b">
        <f>_xlfn.XLOOKUP($A602,'Bonuses (raw data)'!$A:$A,'Bonuses (raw data)'!B:B)</f>
        <v>0</v>
      </c>
      <c r="K602" t="str">
        <f t="shared" si="45"/>
        <v>Not Eligible</v>
      </c>
      <c r="L602">
        <f>_xlfn.XLOOKUP($A602,'Bonuses (raw data)'!$A:$A,'Bonuses (raw data)'!C:C)</f>
        <v>0</v>
      </c>
      <c r="M602">
        <f t="shared" si="46"/>
        <v>76892.47</v>
      </c>
      <c r="N602" s="5">
        <f t="shared" si="47"/>
        <v>0</v>
      </c>
      <c r="O602">
        <f>G602/_xlfn.XLOOKUP(D602,'Market_Averages (raw data)'!A:A,'Market_Averages (raw data)'!B:B)</f>
        <v>1.0234737865889443</v>
      </c>
      <c r="P602" t="str">
        <f t="shared" si="48"/>
        <v>Market Aligned</v>
      </c>
      <c r="Q602" s="5">
        <f t="shared" si="49"/>
        <v>0.83899999999999997</v>
      </c>
    </row>
    <row r="603" spans="1:17" x14ac:dyDescent="0.2">
      <c r="A603">
        <v>1601</v>
      </c>
      <c r="B603" t="s">
        <v>611</v>
      </c>
      <c r="C603" t="s">
        <v>1575</v>
      </c>
      <c r="D603" t="s">
        <v>1589</v>
      </c>
      <c r="E603" t="s">
        <v>1603</v>
      </c>
      <c r="F603" t="str">
        <f>_xlfn.XLOOKUP(E603,'States (raw data)'!A:A,'States (raw data)'!B:B)</f>
        <v>Illinois</v>
      </c>
      <c r="G603">
        <v>72694.59</v>
      </c>
      <c r="H603" t="str">
        <f>VLOOKUP(A603,'Demographics (raw data)'!A602:C2162,3)</f>
        <v>Male</v>
      </c>
      <c r="I603" t="str">
        <f>_xlfn.XLOOKUP(A603,'Demographics (raw data)'!A:A,'Demographics (raw data)'!B:B)</f>
        <v>Asian</v>
      </c>
      <c r="J603" t="b">
        <f>_xlfn.XLOOKUP($A603,'Bonuses (raw data)'!$A:$A,'Bonuses (raw data)'!B:B)</f>
        <v>0</v>
      </c>
      <c r="K603" t="str">
        <f t="shared" si="45"/>
        <v>Not Eligible</v>
      </c>
      <c r="L603">
        <f>_xlfn.XLOOKUP($A603,'Bonuses (raw data)'!$A:$A,'Bonuses (raw data)'!C:C)</f>
        <v>0</v>
      </c>
      <c r="M603">
        <f t="shared" si="46"/>
        <v>72694.59</v>
      </c>
      <c r="N603" s="5">
        <f t="shared" si="47"/>
        <v>0</v>
      </c>
      <c r="O603">
        <f>G603/_xlfn.XLOOKUP(D603,'Market_Averages (raw data)'!A:A,'Market_Averages (raw data)'!B:B)</f>
        <v>0.96759809239878491</v>
      </c>
      <c r="P603" t="str">
        <f t="shared" si="48"/>
        <v>Market Aligned</v>
      </c>
      <c r="Q603" s="5">
        <f t="shared" si="49"/>
        <v>0.80800000000000005</v>
      </c>
    </row>
    <row r="604" spans="1:17" x14ac:dyDescent="0.2">
      <c r="A604">
        <v>1602</v>
      </c>
      <c r="B604" t="s">
        <v>612</v>
      </c>
      <c r="C604" t="s">
        <v>1575</v>
      </c>
      <c r="D604" t="s">
        <v>1589</v>
      </c>
      <c r="E604" t="s">
        <v>1611</v>
      </c>
      <c r="F604" t="str">
        <f>_xlfn.XLOOKUP(E604,'States (raw data)'!A:A,'States (raw data)'!B:B)</f>
        <v>California</v>
      </c>
      <c r="G604">
        <v>77174.009999999995</v>
      </c>
      <c r="H604" t="str">
        <f>VLOOKUP(A604,'Demographics (raw data)'!A603:C2163,3)</f>
        <v>Male</v>
      </c>
      <c r="I604" t="str">
        <f>_xlfn.XLOOKUP(A604,'Demographics (raw data)'!A:A,'Demographics (raw data)'!B:B)</f>
        <v>Other</v>
      </c>
      <c r="J604" t="b">
        <f>_xlfn.XLOOKUP($A604,'Bonuses (raw data)'!$A:$A,'Bonuses (raw data)'!B:B)</f>
        <v>0</v>
      </c>
      <c r="K604" t="str">
        <f t="shared" si="45"/>
        <v>Not Eligible</v>
      </c>
      <c r="L604">
        <f>_xlfn.XLOOKUP($A604,'Bonuses (raw data)'!$A:$A,'Bonuses (raw data)'!C:C)</f>
        <v>0</v>
      </c>
      <c r="M604">
        <f t="shared" si="46"/>
        <v>77174.009999999995</v>
      </c>
      <c r="N604" s="5">
        <f t="shared" si="47"/>
        <v>0</v>
      </c>
      <c r="O604">
        <f>G604/_xlfn.XLOOKUP(D604,'Market_Averages (raw data)'!A:A,'Market_Averages (raw data)'!B:B)</f>
        <v>1.027221212180504</v>
      </c>
      <c r="P604" t="str">
        <f t="shared" si="48"/>
        <v>Market Aligned</v>
      </c>
      <c r="Q604" s="5">
        <f t="shared" si="49"/>
        <v>0.84199999999999997</v>
      </c>
    </row>
    <row r="605" spans="1:17" x14ac:dyDescent="0.2">
      <c r="A605">
        <v>1603</v>
      </c>
      <c r="B605" t="s">
        <v>613</v>
      </c>
      <c r="C605" t="s">
        <v>1575</v>
      </c>
      <c r="D605" t="s">
        <v>1589</v>
      </c>
      <c r="E605" t="s">
        <v>1603</v>
      </c>
      <c r="F605" t="str">
        <f>_xlfn.XLOOKUP(E605,'States (raw data)'!A:A,'States (raw data)'!B:B)</f>
        <v>Illinois</v>
      </c>
      <c r="G605">
        <v>78389.09</v>
      </c>
      <c r="H605" t="str">
        <f>VLOOKUP(A605,'Demographics (raw data)'!A604:C2164,3)</f>
        <v>Female</v>
      </c>
      <c r="I605" t="str">
        <f>_xlfn.XLOOKUP(A605,'Demographics (raw data)'!A:A,'Demographics (raw data)'!B:B)</f>
        <v>Black or African American</v>
      </c>
      <c r="J605" t="b">
        <f>_xlfn.XLOOKUP($A605,'Bonuses (raw data)'!$A:$A,'Bonuses (raw data)'!B:B)</f>
        <v>1</v>
      </c>
      <c r="K605" t="str">
        <f t="shared" si="45"/>
        <v>Eligible</v>
      </c>
      <c r="L605">
        <f>_xlfn.XLOOKUP($A605,'Bonuses (raw data)'!$A:$A,'Bonuses (raw data)'!C:C)</f>
        <v>10028.25</v>
      </c>
      <c r="M605">
        <f t="shared" si="46"/>
        <v>88417.34</v>
      </c>
      <c r="N605" s="5">
        <f t="shared" si="47"/>
        <v>0.12792915442697447</v>
      </c>
      <c r="O605">
        <f>G605/_xlfn.XLOOKUP(D605,'Market_Averages (raw data)'!A:A,'Market_Averages (raw data)'!B:B)</f>
        <v>1.0433944802340402</v>
      </c>
      <c r="P605" t="str">
        <f t="shared" si="48"/>
        <v>Market Aligned</v>
      </c>
      <c r="Q605" s="5">
        <f t="shared" si="49"/>
        <v>0.84599999999999997</v>
      </c>
    </row>
    <row r="606" spans="1:17" x14ac:dyDescent="0.2">
      <c r="A606">
        <v>1604</v>
      </c>
      <c r="B606" t="s">
        <v>614</v>
      </c>
      <c r="C606" t="s">
        <v>1575</v>
      </c>
      <c r="D606" t="s">
        <v>1589</v>
      </c>
      <c r="E606" t="s">
        <v>1603</v>
      </c>
      <c r="F606" t="str">
        <f>_xlfn.XLOOKUP(E606,'States (raw data)'!A:A,'States (raw data)'!B:B)</f>
        <v>Illinois</v>
      </c>
      <c r="G606">
        <v>76033.59</v>
      </c>
      <c r="H606" t="str">
        <f>VLOOKUP(A606,'Demographics (raw data)'!A605:C2165,3)</f>
        <v>Female</v>
      </c>
      <c r="I606" t="str">
        <f>_xlfn.XLOOKUP(A606,'Demographics (raw data)'!A:A,'Demographics (raw data)'!B:B)</f>
        <v>White</v>
      </c>
      <c r="J606" t="b">
        <f>_xlfn.XLOOKUP($A606,'Bonuses (raw data)'!$A:$A,'Bonuses (raw data)'!B:B)</f>
        <v>0</v>
      </c>
      <c r="K606" t="str">
        <f t="shared" si="45"/>
        <v>Not Eligible</v>
      </c>
      <c r="L606">
        <f>_xlfn.XLOOKUP($A606,'Bonuses (raw data)'!$A:$A,'Bonuses (raw data)'!C:C)</f>
        <v>0</v>
      </c>
      <c r="M606">
        <f t="shared" si="46"/>
        <v>76033.59</v>
      </c>
      <c r="N606" s="5">
        <f t="shared" si="47"/>
        <v>0</v>
      </c>
      <c r="O606">
        <f>G606/_xlfn.XLOOKUP(D606,'Market_Averages (raw data)'!A:A,'Market_Averages (raw data)'!B:B)</f>
        <v>1.0120417027213624</v>
      </c>
      <c r="P606" t="str">
        <f t="shared" si="48"/>
        <v>Market Aligned</v>
      </c>
      <c r="Q606" s="5">
        <f t="shared" si="49"/>
        <v>0.83699999999999997</v>
      </c>
    </row>
    <row r="607" spans="1:17" x14ac:dyDescent="0.2">
      <c r="A607">
        <v>1605</v>
      </c>
      <c r="B607" t="s">
        <v>615</v>
      </c>
      <c r="C607" t="s">
        <v>1575</v>
      </c>
      <c r="D607" t="s">
        <v>1589</v>
      </c>
      <c r="E607" t="s">
        <v>1603</v>
      </c>
      <c r="F607" t="str">
        <f>_xlfn.XLOOKUP(E607,'States (raw data)'!A:A,'States (raw data)'!B:B)</f>
        <v>Illinois</v>
      </c>
      <c r="G607">
        <v>79691.990000000005</v>
      </c>
      <c r="H607" t="str">
        <f>VLOOKUP(A607,'Demographics (raw data)'!A606:C2166,3)</f>
        <v>Male</v>
      </c>
      <c r="I607" t="str">
        <f>_xlfn.XLOOKUP(A607,'Demographics (raw data)'!A:A,'Demographics (raw data)'!B:B)</f>
        <v>White</v>
      </c>
      <c r="J607" t="b">
        <f>_xlfn.XLOOKUP($A607,'Bonuses (raw data)'!$A:$A,'Bonuses (raw data)'!B:B)</f>
        <v>0</v>
      </c>
      <c r="K607" t="str">
        <f t="shared" si="45"/>
        <v>Not Eligible</v>
      </c>
      <c r="L607">
        <f>_xlfn.XLOOKUP($A607,'Bonuses (raw data)'!$A:$A,'Bonuses (raw data)'!C:C)</f>
        <v>0</v>
      </c>
      <c r="M607">
        <f t="shared" si="46"/>
        <v>79691.990000000005</v>
      </c>
      <c r="N607" s="5">
        <f t="shared" si="47"/>
        <v>0</v>
      </c>
      <c r="O607">
        <f>G607/_xlfn.XLOOKUP(D607,'Market_Averages (raw data)'!A:A,'Market_Averages (raw data)'!B:B)</f>
        <v>1.0607366724740184</v>
      </c>
      <c r="P607" t="str">
        <f t="shared" si="48"/>
        <v>Market Aligned</v>
      </c>
      <c r="Q607" s="5">
        <f t="shared" si="49"/>
        <v>0.84699999999999998</v>
      </c>
    </row>
    <row r="608" spans="1:17" x14ac:dyDescent="0.2">
      <c r="A608">
        <v>1606</v>
      </c>
      <c r="B608" t="s">
        <v>616</v>
      </c>
      <c r="C608" t="s">
        <v>1575</v>
      </c>
      <c r="D608" t="s">
        <v>1589</v>
      </c>
      <c r="E608" t="s">
        <v>1609</v>
      </c>
      <c r="F608" t="str">
        <f>_xlfn.XLOOKUP(E608,'States (raw data)'!A:A,'States (raw data)'!B:B)</f>
        <v>California</v>
      </c>
      <c r="G608">
        <v>73065.53</v>
      </c>
      <c r="H608" t="str">
        <f>VLOOKUP(A608,'Demographics (raw data)'!A607:C2167,3)</f>
        <v>Male</v>
      </c>
      <c r="I608" t="str">
        <f>_xlfn.XLOOKUP(A608,'Demographics (raw data)'!A:A,'Demographics (raw data)'!B:B)</f>
        <v>Asian</v>
      </c>
      <c r="J608" t="b">
        <f>_xlfn.XLOOKUP($A608,'Bonuses (raw data)'!$A:$A,'Bonuses (raw data)'!B:B)</f>
        <v>0</v>
      </c>
      <c r="K608" t="str">
        <f t="shared" si="45"/>
        <v>Not Eligible</v>
      </c>
      <c r="L608">
        <f>_xlfn.XLOOKUP($A608,'Bonuses (raw data)'!$A:$A,'Bonuses (raw data)'!C:C)</f>
        <v>0</v>
      </c>
      <c r="M608">
        <f t="shared" si="46"/>
        <v>73065.53</v>
      </c>
      <c r="N608" s="5">
        <f t="shared" si="47"/>
        <v>0</v>
      </c>
      <c r="O608">
        <f>G608/_xlfn.XLOOKUP(D608,'Market_Averages (raw data)'!A:A,'Market_Averages (raw data)'!B:B)</f>
        <v>0.97253547269619633</v>
      </c>
      <c r="P608" t="str">
        <f t="shared" si="48"/>
        <v>Market Aligned</v>
      </c>
      <c r="Q608" s="5">
        <f t="shared" si="49"/>
        <v>0.81299999999999994</v>
      </c>
    </row>
    <row r="609" spans="1:17" x14ac:dyDescent="0.2">
      <c r="A609">
        <v>1607</v>
      </c>
      <c r="B609" t="s">
        <v>617</v>
      </c>
      <c r="C609" t="s">
        <v>1575</v>
      </c>
      <c r="D609" t="s">
        <v>1590</v>
      </c>
      <c r="E609" t="s">
        <v>1603</v>
      </c>
      <c r="F609" t="str">
        <f>_xlfn.XLOOKUP(E609,'States (raw data)'!A:A,'States (raw data)'!B:B)</f>
        <v>Illinois</v>
      </c>
      <c r="G609">
        <v>81888.36</v>
      </c>
      <c r="H609" t="str">
        <f>VLOOKUP(A609,'Demographics (raw data)'!A608:C2168,3)</f>
        <v>Non-binary</v>
      </c>
      <c r="I609" t="str">
        <f>_xlfn.XLOOKUP(A609,'Demographics (raw data)'!A:A,'Demographics (raw data)'!B:B)</f>
        <v>Black or African American</v>
      </c>
      <c r="J609" t="b">
        <f>_xlfn.XLOOKUP($A609,'Bonuses (raw data)'!$A:$A,'Bonuses (raw data)'!B:B)</f>
        <v>1</v>
      </c>
      <c r="K609" t="str">
        <f t="shared" si="45"/>
        <v>Eligible</v>
      </c>
      <c r="L609">
        <f>_xlfn.XLOOKUP($A609,'Bonuses (raw data)'!$A:$A,'Bonuses (raw data)'!C:C)</f>
        <v>7027.92</v>
      </c>
      <c r="M609">
        <f t="shared" si="46"/>
        <v>88916.28</v>
      </c>
      <c r="N609" s="5">
        <f t="shared" si="47"/>
        <v>8.5823186592087083E-2</v>
      </c>
      <c r="O609">
        <f>G609/_xlfn.XLOOKUP(D609,'Market_Averages (raw data)'!A:A,'Market_Averages (raw data)'!B:B)</f>
        <v>0.97885188140796842</v>
      </c>
      <c r="P609" t="str">
        <f t="shared" si="48"/>
        <v>Market Aligned</v>
      </c>
      <c r="Q609" s="5">
        <f t="shared" si="49"/>
        <v>0.85299999999999998</v>
      </c>
    </row>
    <row r="610" spans="1:17" x14ac:dyDescent="0.2">
      <c r="A610">
        <v>1608</v>
      </c>
      <c r="B610" t="s">
        <v>618</v>
      </c>
      <c r="C610" t="s">
        <v>1575</v>
      </c>
      <c r="D610" t="s">
        <v>1590</v>
      </c>
      <c r="E610" t="s">
        <v>1603</v>
      </c>
      <c r="F610" t="str">
        <f>_xlfn.XLOOKUP(E610,'States (raw data)'!A:A,'States (raw data)'!B:B)</f>
        <v>Illinois</v>
      </c>
      <c r="G610">
        <v>80553.2</v>
      </c>
      <c r="H610" t="str">
        <f>VLOOKUP(A610,'Demographics (raw data)'!A609:C2169,3)</f>
        <v>Male</v>
      </c>
      <c r="I610" t="str">
        <f>_xlfn.XLOOKUP(A610,'Demographics (raw data)'!A:A,'Demographics (raw data)'!B:B)</f>
        <v>White</v>
      </c>
      <c r="J610" t="b">
        <f>_xlfn.XLOOKUP($A610,'Bonuses (raw data)'!$A:$A,'Bonuses (raw data)'!B:B)</f>
        <v>0</v>
      </c>
      <c r="K610" t="str">
        <f t="shared" si="45"/>
        <v>Not Eligible</v>
      </c>
      <c r="L610">
        <f>_xlfn.XLOOKUP($A610,'Bonuses (raw data)'!$A:$A,'Bonuses (raw data)'!C:C)</f>
        <v>0</v>
      </c>
      <c r="M610">
        <f t="shared" si="46"/>
        <v>80553.2</v>
      </c>
      <c r="N610" s="5">
        <f t="shared" si="47"/>
        <v>0</v>
      </c>
      <c r="O610">
        <f>G610/_xlfn.XLOOKUP(D610,'Market_Averages (raw data)'!A:A,'Market_Averages (raw data)'!B:B)</f>
        <v>0.96289205661747723</v>
      </c>
      <c r="P610" t="str">
        <f t="shared" si="48"/>
        <v>Market Aligned</v>
      </c>
      <c r="Q610" s="5">
        <f t="shared" si="49"/>
        <v>0.84799999999999998</v>
      </c>
    </row>
    <row r="611" spans="1:17" x14ac:dyDescent="0.2">
      <c r="A611">
        <v>1609</v>
      </c>
      <c r="B611" t="s">
        <v>619</v>
      </c>
      <c r="C611" t="s">
        <v>1575</v>
      </c>
      <c r="D611" t="s">
        <v>1590</v>
      </c>
      <c r="E611" t="s">
        <v>1603</v>
      </c>
      <c r="F611" t="str">
        <f>_xlfn.XLOOKUP(E611,'States (raw data)'!A:A,'States (raw data)'!B:B)</f>
        <v>Illinois</v>
      </c>
      <c r="G611">
        <v>88740.11</v>
      </c>
      <c r="H611" t="str">
        <f>VLOOKUP(A611,'Demographics (raw data)'!A610:C2170,3)</f>
        <v>Male</v>
      </c>
      <c r="I611" t="str">
        <f>_xlfn.XLOOKUP(A611,'Demographics (raw data)'!A:A,'Demographics (raw data)'!B:B)</f>
        <v>White</v>
      </c>
      <c r="J611" t="b">
        <f>_xlfn.XLOOKUP($A611,'Bonuses (raw data)'!$A:$A,'Bonuses (raw data)'!B:B)</f>
        <v>0</v>
      </c>
      <c r="K611" t="str">
        <f t="shared" si="45"/>
        <v>Not Eligible</v>
      </c>
      <c r="L611">
        <f>_xlfn.XLOOKUP($A611,'Bonuses (raw data)'!$A:$A,'Bonuses (raw data)'!C:C)</f>
        <v>0</v>
      </c>
      <c r="M611">
        <f t="shared" si="46"/>
        <v>88740.11</v>
      </c>
      <c r="N611" s="5">
        <f t="shared" si="47"/>
        <v>0</v>
      </c>
      <c r="O611">
        <f>G611/_xlfn.XLOOKUP(D611,'Market_Averages (raw data)'!A:A,'Market_Averages (raw data)'!B:B)</f>
        <v>1.060754222332088</v>
      </c>
      <c r="P611" t="str">
        <f t="shared" si="48"/>
        <v>Market Aligned</v>
      </c>
      <c r="Q611" s="5">
        <f t="shared" si="49"/>
        <v>0.879</v>
      </c>
    </row>
    <row r="612" spans="1:17" x14ac:dyDescent="0.2">
      <c r="A612">
        <v>1610</v>
      </c>
      <c r="B612" t="s">
        <v>620</v>
      </c>
      <c r="C612" t="s">
        <v>1575</v>
      </c>
      <c r="D612" t="s">
        <v>1590</v>
      </c>
      <c r="E612" t="s">
        <v>1603</v>
      </c>
      <c r="F612" t="str">
        <f>_xlfn.XLOOKUP(E612,'States (raw data)'!A:A,'States (raw data)'!B:B)</f>
        <v>Illinois</v>
      </c>
      <c r="G612">
        <v>86635.91</v>
      </c>
      <c r="H612" t="str">
        <f>VLOOKUP(A612,'Demographics (raw data)'!A611:C2171,3)</f>
        <v>Female</v>
      </c>
      <c r="I612" t="str">
        <f>_xlfn.XLOOKUP(A612,'Demographics (raw data)'!A:A,'Demographics (raw data)'!B:B)</f>
        <v>Other</v>
      </c>
      <c r="J612" t="b">
        <f>_xlfn.XLOOKUP($A612,'Bonuses (raw data)'!$A:$A,'Bonuses (raw data)'!B:B)</f>
        <v>1</v>
      </c>
      <c r="K612" t="str">
        <f t="shared" si="45"/>
        <v>Eligible</v>
      </c>
      <c r="L612">
        <f>_xlfn.XLOOKUP($A612,'Bonuses (raw data)'!$A:$A,'Bonuses (raw data)'!C:C)</f>
        <v>15559.78</v>
      </c>
      <c r="M612">
        <f t="shared" si="46"/>
        <v>102195.69</v>
      </c>
      <c r="N612" s="5">
        <f t="shared" si="47"/>
        <v>0.17959966023326818</v>
      </c>
      <c r="O612">
        <f>G612/_xlfn.XLOOKUP(D612,'Market_Averages (raw data)'!A:A,'Market_Averages (raw data)'!B:B)</f>
        <v>1.0356016838167406</v>
      </c>
      <c r="P612" t="str">
        <f t="shared" si="48"/>
        <v>Market Aligned</v>
      </c>
      <c r="Q612" s="5">
        <f t="shared" si="49"/>
        <v>0.86899999999999999</v>
      </c>
    </row>
    <row r="613" spans="1:17" x14ac:dyDescent="0.2">
      <c r="A613">
        <v>1611</v>
      </c>
      <c r="B613" t="s">
        <v>621</v>
      </c>
      <c r="C613" t="s">
        <v>1575</v>
      </c>
      <c r="D613" t="s">
        <v>1590</v>
      </c>
      <c r="E613" t="s">
        <v>1603</v>
      </c>
      <c r="F613" t="str">
        <f>_xlfn.XLOOKUP(E613,'States (raw data)'!A:A,'States (raw data)'!B:B)</f>
        <v>Illinois</v>
      </c>
      <c r="G613">
        <v>84861.04</v>
      </c>
      <c r="H613" t="str">
        <f>VLOOKUP(A613,'Demographics (raw data)'!A612:C2172,3)</f>
        <v>Female</v>
      </c>
      <c r="I613" t="str">
        <f>_xlfn.XLOOKUP(A613,'Demographics (raw data)'!A:A,'Demographics (raw data)'!B:B)</f>
        <v>White</v>
      </c>
      <c r="J613" t="b">
        <f>_xlfn.XLOOKUP($A613,'Bonuses (raw data)'!$A:$A,'Bonuses (raw data)'!B:B)</f>
        <v>1</v>
      </c>
      <c r="K613" t="str">
        <f t="shared" si="45"/>
        <v>Eligible</v>
      </c>
      <c r="L613">
        <f>_xlfn.XLOOKUP($A613,'Bonuses (raw data)'!$A:$A,'Bonuses (raw data)'!C:C)</f>
        <v>10461.02</v>
      </c>
      <c r="M613">
        <f t="shared" si="46"/>
        <v>95322.06</v>
      </c>
      <c r="N613" s="5">
        <f t="shared" si="47"/>
        <v>0.12327235207110356</v>
      </c>
      <c r="O613">
        <f>G613/_xlfn.XLOOKUP(D613,'Market_Averages (raw data)'!A:A,'Market_Averages (raw data)'!B:B)</f>
        <v>1.0143857889233203</v>
      </c>
      <c r="P613" t="str">
        <f t="shared" si="48"/>
        <v>Market Aligned</v>
      </c>
      <c r="Q613" s="5">
        <f t="shared" si="49"/>
        <v>0.86099999999999999</v>
      </c>
    </row>
    <row r="614" spans="1:17" x14ac:dyDescent="0.2">
      <c r="A614">
        <v>1612</v>
      </c>
      <c r="B614" t="s">
        <v>622</v>
      </c>
      <c r="C614" t="s">
        <v>1575</v>
      </c>
      <c r="D614" t="s">
        <v>1590</v>
      </c>
      <c r="E614" t="s">
        <v>1611</v>
      </c>
      <c r="F614" t="str">
        <f>_xlfn.XLOOKUP(E614,'States (raw data)'!A:A,'States (raw data)'!B:B)</f>
        <v>California</v>
      </c>
      <c r="G614">
        <v>85699.92</v>
      </c>
      <c r="H614" t="str">
        <f>VLOOKUP(A614,'Demographics (raw data)'!A613:C2173,3)</f>
        <v>Male</v>
      </c>
      <c r="I614" t="str">
        <f>_xlfn.XLOOKUP(A614,'Demographics (raw data)'!A:A,'Demographics (raw data)'!B:B)</f>
        <v>White</v>
      </c>
      <c r="J614" t="b">
        <f>_xlfn.XLOOKUP($A614,'Bonuses (raw data)'!$A:$A,'Bonuses (raw data)'!B:B)</f>
        <v>1</v>
      </c>
      <c r="K614" t="str">
        <f t="shared" si="45"/>
        <v>Eligible</v>
      </c>
      <c r="L614">
        <f>_xlfn.XLOOKUP($A614,'Bonuses (raw data)'!$A:$A,'Bonuses (raw data)'!C:C)</f>
        <v>6890.65</v>
      </c>
      <c r="M614">
        <f t="shared" si="46"/>
        <v>92590.569999999992</v>
      </c>
      <c r="N614" s="5">
        <f t="shared" si="47"/>
        <v>8.0404392442840089E-2</v>
      </c>
      <c r="O614">
        <f>G614/_xlfn.XLOOKUP(D614,'Market_Averages (raw data)'!A:A,'Market_Averages (raw data)'!B:B)</f>
        <v>1.0244133345509958</v>
      </c>
      <c r="P614" t="str">
        <f t="shared" si="48"/>
        <v>Market Aligned</v>
      </c>
      <c r="Q614" s="5">
        <f t="shared" si="49"/>
        <v>0.86499999999999999</v>
      </c>
    </row>
    <row r="615" spans="1:17" x14ac:dyDescent="0.2">
      <c r="A615">
        <v>1613</v>
      </c>
      <c r="B615" t="s">
        <v>623</v>
      </c>
      <c r="C615" t="s">
        <v>1575</v>
      </c>
      <c r="D615" t="s">
        <v>1590</v>
      </c>
      <c r="E615" t="s">
        <v>1603</v>
      </c>
      <c r="F615" t="str">
        <f>_xlfn.XLOOKUP(E615,'States (raw data)'!A:A,'States (raw data)'!B:B)</f>
        <v>Illinois</v>
      </c>
      <c r="G615">
        <v>82186.28</v>
      </c>
      <c r="H615" t="str">
        <f>VLOOKUP(A615,'Demographics (raw data)'!A614:C2174,3)</f>
        <v>Male</v>
      </c>
      <c r="I615" t="str">
        <f>_xlfn.XLOOKUP(A615,'Demographics (raw data)'!A:A,'Demographics (raw data)'!B:B)</f>
        <v>White</v>
      </c>
      <c r="J615" t="b">
        <f>_xlfn.XLOOKUP($A615,'Bonuses (raw data)'!$A:$A,'Bonuses (raw data)'!B:B)</f>
        <v>0</v>
      </c>
      <c r="K615" t="str">
        <f t="shared" si="45"/>
        <v>Not Eligible</v>
      </c>
      <c r="L615">
        <f>_xlfn.XLOOKUP($A615,'Bonuses (raw data)'!$A:$A,'Bonuses (raw data)'!C:C)</f>
        <v>0</v>
      </c>
      <c r="M615">
        <f t="shared" si="46"/>
        <v>82186.28</v>
      </c>
      <c r="N615" s="5">
        <f t="shared" si="47"/>
        <v>0</v>
      </c>
      <c r="O615">
        <f>G615/_xlfn.XLOOKUP(D615,'Market_Averages (raw data)'!A:A,'Market_Averages (raw data)'!B:B)</f>
        <v>0.98241306583648869</v>
      </c>
      <c r="P615" t="str">
        <f t="shared" si="48"/>
        <v>Market Aligned</v>
      </c>
      <c r="Q615" s="5">
        <f t="shared" si="49"/>
        <v>0.85299999999999998</v>
      </c>
    </row>
    <row r="616" spans="1:17" x14ac:dyDescent="0.2">
      <c r="A616">
        <v>1614</v>
      </c>
      <c r="B616" t="s">
        <v>624</v>
      </c>
      <c r="C616" t="s">
        <v>1575</v>
      </c>
      <c r="D616" t="s">
        <v>1590</v>
      </c>
      <c r="E616" t="s">
        <v>1609</v>
      </c>
      <c r="F616" t="str">
        <f>_xlfn.XLOOKUP(E616,'States (raw data)'!A:A,'States (raw data)'!B:B)</f>
        <v>California</v>
      </c>
      <c r="G616">
        <v>91114.38</v>
      </c>
      <c r="H616" t="str">
        <f>VLOOKUP(A616,'Demographics (raw data)'!A615:C2175,3)</f>
        <v>Male</v>
      </c>
      <c r="I616" t="str">
        <f>_xlfn.XLOOKUP(A616,'Demographics (raw data)'!A:A,'Demographics (raw data)'!B:B)</f>
        <v>White</v>
      </c>
      <c r="J616" t="b">
        <f>_xlfn.XLOOKUP($A616,'Bonuses (raw data)'!$A:$A,'Bonuses (raw data)'!B:B)</f>
        <v>0</v>
      </c>
      <c r="K616" t="str">
        <f t="shared" si="45"/>
        <v>Not Eligible</v>
      </c>
      <c r="L616">
        <f>_xlfn.XLOOKUP($A616,'Bonuses (raw data)'!$A:$A,'Bonuses (raw data)'!C:C)</f>
        <v>0</v>
      </c>
      <c r="M616">
        <f t="shared" si="46"/>
        <v>91114.38</v>
      </c>
      <c r="N616" s="5">
        <f t="shared" si="47"/>
        <v>0</v>
      </c>
      <c r="O616">
        <f>G616/_xlfn.XLOOKUP(D616,'Market_Averages (raw data)'!A:A,'Market_Averages (raw data)'!B:B)</f>
        <v>1.089135040515167</v>
      </c>
      <c r="P616" t="str">
        <f t="shared" si="48"/>
        <v>Market Aligned</v>
      </c>
      <c r="Q616" s="5">
        <f t="shared" si="49"/>
        <v>0.88700000000000001</v>
      </c>
    </row>
    <row r="617" spans="1:17" x14ac:dyDescent="0.2">
      <c r="A617">
        <v>1615</v>
      </c>
      <c r="B617" t="s">
        <v>625</v>
      </c>
      <c r="C617" t="s">
        <v>1575</v>
      </c>
      <c r="D617" t="s">
        <v>1590</v>
      </c>
      <c r="E617" t="s">
        <v>1607</v>
      </c>
      <c r="F617" t="str">
        <f>_xlfn.XLOOKUP(E617,'States (raw data)'!A:A,'States (raw data)'!B:B)</f>
        <v>Colorado</v>
      </c>
      <c r="G617">
        <v>85323.05</v>
      </c>
      <c r="H617" t="str">
        <f>VLOOKUP(A617,'Demographics (raw data)'!A616:C2176,3)</f>
        <v>Female</v>
      </c>
      <c r="I617" t="str">
        <f>_xlfn.XLOOKUP(A617,'Demographics (raw data)'!A:A,'Demographics (raw data)'!B:B)</f>
        <v>White</v>
      </c>
      <c r="J617" t="b">
        <f>_xlfn.XLOOKUP($A617,'Bonuses (raw data)'!$A:$A,'Bonuses (raw data)'!B:B)</f>
        <v>0</v>
      </c>
      <c r="K617" t="str">
        <f t="shared" si="45"/>
        <v>Not Eligible</v>
      </c>
      <c r="L617">
        <f>_xlfn.XLOOKUP($A617,'Bonuses (raw data)'!$A:$A,'Bonuses (raw data)'!C:C)</f>
        <v>0</v>
      </c>
      <c r="M617">
        <f t="shared" si="46"/>
        <v>85323.05</v>
      </c>
      <c r="N617" s="5">
        <f t="shared" si="47"/>
        <v>0</v>
      </c>
      <c r="O617">
        <f>G617/_xlfn.XLOOKUP(D617,'Market_Averages (raw data)'!A:A,'Market_Averages (raw data)'!B:B)</f>
        <v>1.019908421904727</v>
      </c>
      <c r="P617" t="str">
        <f t="shared" si="48"/>
        <v>Market Aligned</v>
      </c>
      <c r="Q617" s="5">
        <f t="shared" si="49"/>
        <v>0.86399999999999999</v>
      </c>
    </row>
    <row r="618" spans="1:17" x14ac:dyDescent="0.2">
      <c r="A618">
        <v>1616</v>
      </c>
      <c r="B618" t="s">
        <v>626</v>
      </c>
      <c r="C618" t="s">
        <v>1575</v>
      </c>
      <c r="D618" t="s">
        <v>1590</v>
      </c>
      <c r="E618" t="s">
        <v>1603</v>
      </c>
      <c r="F618" t="str">
        <f>_xlfn.XLOOKUP(E618,'States (raw data)'!A:A,'States (raw data)'!B:B)</f>
        <v>Illinois</v>
      </c>
      <c r="G618">
        <v>85273.49</v>
      </c>
      <c r="H618" t="str">
        <f>VLOOKUP(A618,'Demographics (raw data)'!A617:C2177,3)</f>
        <v>Female</v>
      </c>
      <c r="I618" t="str">
        <f>_xlfn.XLOOKUP(A618,'Demographics (raw data)'!A:A,'Demographics (raw data)'!B:B)</f>
        <v>White</v>
      </c>
      <c r="J618" t="b">
        <f>_xlfn.XLOOKUP($A618,'Bonuses (raw data)'!$A:$A,'Bonuses (raw data)'!B:B)</f>
        <v>1</v>
      </c>
      <c r="K618" t="str">
        <f t="shared" si="45"/>
        <v>Eligible</v>
      </c>
      <c r="L618">
        <f>_xlfn.XLOOKUP($A618,'Bonuses (raw data)'!$A:$A,'Bonuses (raw data)'!C:C)</f>
        <v>16427.39</v>
      </c>
      <c r="M618">
        <f t="shared" si="46"/>
        <v>101700.88</v>
      </c>
      <c r="N618" s="5">
        <f t="shared" si="47"/>
        <v>0.1926435753948853</v>
      </c>
      <c r="O618">
        <f>G618/_xlfn.XLOOKUP(D618,'Market_Averages (raw data)'!A:A,'Market_Averages (raw data)'!B:B)</f>
        <v>1.0193160068259224</v>
      </c>
      <c r="P618" t="str">
        <f t="shared" si="48"/>
        <v>Market Aligned</v>
      </c>
      <c r="Q618" s="5">
        <f t="shared" si="49"/>
        <v>0.86299999999999999</v>
      </c>
    </row>
    <row r="619" spans="1:17" x14ac:dyDescent="0.2">
      <c r="A619">
        <v>1617</v>
      </c>
      <c r="B619" t="s">
        <v>627</v>
      </c>
      <c r="C619" t="s">
        <v>1575</v>
      </c>
      <c r="D619" t="s">
        <v>1590</v>
      </c>
      <c r="E619" t="s">
        <v>1607</v>
      </c>
      <c r="F619" t="str">
        <f>_xlfn.XLOOKUP(E619,'States (raw data)'!A:A,'States (raw data)'!B:B)</f>
        <v>Colorado</v>
      </c>
      <c r="G619">
        <v>86814.42</v>
      </c>
      <c r="H619" t="str">
        <f>VLOOKUP(A619,'Demographics (raw data)'!A618:C2178,3)</f>
        <v>Male</v>
      </c>
      <c r="I619" t="str">
        <f>_xlfn.XLOOKUP(A619,'Demographics (raw data)'!A:A,'Demographics (raw data)'!B:B)</f>
        <v>White</v>
      </c>
      <c r="J619" t="b">
        <f>_xlfn.XLOOKUP($A619,'Bonuses (raw data)'!$A:$A,'Bonuses (raw data)'!B:B)</f>
        <v>0</v>
      </c>
      <c r="K619" t="str">
        <f t="shared" si="45"/>
        <v>Not Eligible</v>
      </c>
      <c r="L619">
        <f>_xlfn.XLOOKUP($A619,'Bonuses (raw data)'!$A:$A,'Bonuses (raw data)'!C:C)</f>
        <v>0</v>
      </c>
      <c r="M619">
        <f t="shared" si="46"/>
        <v>86814.42</v>
      </c>
      <c r="N619" s="5">
        <f t="shared" si="47"/>
        <v>0</v>
      </c>
      <c r="O619">
        <f>G619/_xlfn.XLOOKUP(D619,'Market_Averages (raw data)'!A:A,'Market_Averages (raw data)'!B:B)</f>
        <v>1.037735501728714</v>
      </c>
      <c r="P619" t="str">
        <f t="shared" si="48"/>
        <v>Market Aligned</v>
      </c>
      <c r="Q619" s="5">
        <f t="shared" si="49"/>
        <v>0.87</v>
      </c>
    </row>
    <row r="620" spans="1:17" x14ac:dyDescent="0.2">
      <c r="A620">
        <v>1618</v>
      </c>
      <c r="B620" t="s">
        <v>628</v>
      </c>
      <c r="C620" t="s">
        <v>1575</v>
      </c>
      <c r="D620" t="s">
        <v>1590</v>
      </c>
      <c r="E620" t="s">
        <v>1609</v>
      </c>
      <c r="F620" t="str">
        <f>_xlfn.XLOOKUP(E620,'States (raw data)'!A:A,'States (raw data)'!B:B)</f>
        <v>California</v>
      </c>
      <c r="G620">
        <v>86202.52</v>
      </c>
      <c r="H620" t="str">
        <f>VLOOKUP(A620,'Demographics (raw data)'!A619:C2179,3)</f>
        <v>Female</v>
      </c>
      <c r="I620" t="str">
        <f>_xlfn.XLOOKUP(A620,'Demographics (raw data)'!A:A,'Demographics (raw data)'!B:B)</f>
        <v>Asian</v>
      </c>
      <c r="J620" t="b">
        <f>_xlfn.XLOOKUP($A620,'Bonuses (raw data)'!$A:$A,'Bonuses (raw data)'!B:B)</f>
        <v>1</v>
      </c>
      <c r="K620" t="str">
        <f t="shared" si="45"/>
        <v>Eligible</v>
      </c>
      <c r="L620">
        <f>_xlfn.XLOOKUP($A620,'Bonuses (raw data)'!$A:$A,'Bonuses (raw data)'!C:C)</f>
        <v>17475.89</v>
      </c>
      <c r="M620">
        <f t="shared" si="46"/>
        <v>103678.41</v>
      </c>
      <c r="N620" s="5">
        <f t="shared" si="47"/>
        <v>0.20273061622792465</v>
      </c>
      <c r="O620">
        <f>G620/_xlfn.XLOOKUP(D620,'Market_Averages (raw data)'!A:A,'Market_Averages (raw data)'!B:B)</f>
        <v>1.0304211597852007</v>
      </c>
      <c r="P620" t="str">
        <f t="shared" si="48"/>
        <v>Market Aligned</v>
      </c>
      <c r="Q620" s="5">
        <f t="shared" si="49"/>
        <v>0.86699999999999999</v>
      </c>
    </row>
    <row r="621" spans="1:17" x14ac:dyDescent="0.2">
      <c r="A621">
        <v>1619</v>
      </c>
      <c r="B621" t="s">
        <v>629</v>
      </c>
      <c r="C621" t="s">
        <v>1575</v>
      </c>
      <c r="D621" t="s">
        <v>1590</v>
      </c>
      <c r="E621" t="s">
        <v>1614</v>
      </c>
      <c r="F621" t="str">
        <f>_xlfn.XLOOKUP(E621,'States (raw data)'!A:A,'States (raw data)'!B:B)</f>
        <v>Texas</v>
      </c>
      <c r="G621">
        <v>85559.71</v>
      </c>
      <c r="H621" t="str">
        <f>VLOOKUP(A621,'Demographics (raw data)'!A620:C2180,3)</f>
        <v>Female</v>
      </c>
      <c r="I621" t="str">
        <f>_xlfn.XLOOKUP(A621,'Demographics (raw data)'!A:A,'Demographics (raw data)'!B:B)</f>
        <v>White</v>
      </c>
      <c r="J621" t="b">
        <f>_xlfn.XLOOKUP($A621,'Bonuses (raw data)'!$A:$A,'Bonuses (raw data)'!B:B)</f>
        <v>0</v>
      </c>
      <c r="K621" t="str">
        <f t="shared" si="45"/>
        <v>Not Eligible</v>
      </c>
      <c r="L621">
        <f>_xlfn.XLOOKUP($A621,'Bonuses (raw data)'!$A:$A,'Bonuses (raw data)'!C:C)</f>
        <v>0</v>
      </c>
      <c r="M621">
        <f t="shared" si="46"/>
        <v>85559.71</v>
      </c>
      <c r="N621" s="5">
        <f t="shared" si="47"/>
        <v>0</v>
      </c>
      <c r="O621">
        <f>G621/_xlfn.XLOOKUP(D621,'Market_Averages (raw data)'!A:A,'Market_Averages (raw data)'!B:B)</f>
        <v>1.0227373353944342</v>
      </c>
      <c r="P621" t="str">
        <f t="shared" si="48"/>
        <v>Market Aligned</v>
      </c>
      <c r="Q621" s="5">
        <f t="shared" si="49"/>
        <v>0.86399999999999999</v>
      </c>
    </row>
    <row r="622" spans="1:17" x14ac:dyDescent="0.2">
      <c r="A622">
        <v>1620</v>
      </c>
      <c r="B622" t="s">
        <v>630</v>
      </c>
      <c r="C622" t="s">
        <v>1575</v>
      </c>
      <c r="D622" t="s">
        <v>1590</v>
      </c>
      <c r="E622" t="s">
        <v>1609</v>
      </c>
      <c r="F622" t="str">
        <f>_xlfn.XLOOKUP(E622,'States (raw data)'!A:A,'States (raw data)'!B:B)</f>
        <v>California</v>
      </c>
      <c r="G622">
        <v>83023.81</v>
      </c>
      <c r="H622" t="str">
        <f>VLOOKUP(A622,'Demographics (raw data)'!A621:C2181,3)</f>
        <v>Male</v>
      </c>
      <c r="I622" t="str">
        <f>_xlfn.XLOOKUP(A622,'Demographics (raw data)'!A:A,'Demographics (raw data)'!B:B)</f>
        <v>Asian</v>
      </c>
      <c r="J622" t="b">
        <f>_xlfn.XLOOKUP($A622,'Bonuses (raw data)'!$A:$A,'Bonuses (raw data)'!B:B)</f>
        <v>0</v>
      </c>
      <c r="K622" t="str">
        <f t="shared" si="45"/>
        <v>Not Eligible</v>
      </c>
      <c r="L622">
        <f>_xlfn.XLOOKUP($A622,'Bonuses (raw data)'!$A:$A,'Bonuses (raw data)'!C:C)</f>
        <v>0</v>
      </c>
      <c r="M622">
        <f t="shared" si="46"/>
        <v>83023.81</v>
      </c>
      <c r="N622" s="5">
        <f t="shared" si="47"/>
        <v>0</v>
      </c>
      <c r="O622">
        <f>G622/_xlfn.XLOOKUP(D622,'Market_Averages (raw data)'!A:A,'Market_Averages (raw data)'!B:B)</f>
        <v>0.99242447424954783</v>
      </c>
      <c r="P622" t="str">
        <f t="shared" si="48"/>
        <v>Market Aligned</v>
      </c>
      <c r="Q622" s="5">
        <f t="shared" si="49"/>
        <v>0.85499999999999998</v>
      </c>
    </row>
    <row r="623" spans="1:17" x14ac:dyDescent="0.2">
      <c r="A623">
        <v>1621</v>
      </c>
      <c r="B623" t="s">
        <v>631</v>
      </c>
      <c r="C623" t="s">
        <v>1575</v>
      </c>
      <c r="D623" t="s">
        <v>1590</v>
      </c>
      <c r="E623" t="s">
        <v>1604</v>
      </c>
      <c r="F623" t="str">
        <f>_xlfn.XLOOKUP(E623,'States (raw data)'!A:A,'States (raw data)'!B:B)</f>
        <v>California</v>
      </c>
      <c r="G623">
        <v>86178.67</v>
      </c>
      <c r="H623" t="str">
        <f>VLOOKUP(A623,'Demographics (raw data)'!A622:C2182,3)</f>
        <v>Female</v>
      </c>
      <c r="I623" t="str">
        <f>_xlfn.XLOOKUP(A623,'Demographics (raw data)'!A:A,'Demographics (raw data)'!B:B)</f>
        <v>Hispanic or Latino</v>
      </c>
      <c r="J623" t="b">
        <f>_xlfn.XLOOKUP($A623,'Bonuses (raw data)'!$A:$A,'Bonuses (raw data)'!B:B)</f>
        <v>1</v>
      </c>
      <c r="K623" t="str">
        <f t="shared" si="45"/>
        <v>Eligible</v>
      </c>
      <c r="L623">
        <f>_xlfn.XLOOKUP($A623,'Bonuses (raw data)'!$A:$A,'Bonuses (raw data)'!C:C)</f>
        <v>13787.16</v>
      </c>
      <c r="M623">
        <f t="shared" si="46"/>
        <v>99965.83</v>
      </c>
      <c r="N623" s="5">
        <f t="shared" si="47"/>
        <v>0.15998343905748372</v>
      </c>
      <c r="O623">
        <f>G623/_xlfn.XLOOKUP(D623,'Market_Averages (raw data)'!A:A,'Market_Averages (raw data)'!B:B)</f>
        <v>1.030136068993645</v>
      </c>
      <c r="P623" t="str">
        <f t="shared" si="48"/>
        <v>Market Aligned</v>
      </c>
      <c r="Q623" s="5">
        <f t="shared" si="49"/>
        <v>0.86599999999999999</v>
      </c>
    </row>
    <row r="624" spans="1:17" x14ac:dyDescent="0.2">
      <c r="A624">
        <v>1622</v>
      </c>
      <c r="B624" t="s">
        <v>632</v>
      </c>
      <c r="C624" t="s">
        <v>1575</v>
      </c>
      <c r="D624" t="s">
        <v>1590</v>
      </c>
      <c r="E624" t="s">
        <v>1603</v>
      </c>
      <c r="F624" t="str">
        <f>_xlfn.XLOOKUP(E624,'States (raw data)'!A:A,'States (raw data)'!B:B)</f>
        <v>Illinois</v>
      </c>
      <c r="G624">
        <v>89705.06</v>
      </c>
      <c r="H624" t="str">
        <f>VLOOKUP(A624,'Demographics (raw data)'!A623:C2183,3)</f>
        <v>Female</v>
      </c>
      <c r="I624" t="str">
        <f>_xlfn.XLOOKUP(A624,'Demographics (raw data)'!A:A,'Demographics (raw data)'!B:B)</f>
        <v>White</v>
      </c>
      <c r="J624" t="b">
        <f>_xlfn.XLOOKUP($A624,'Bonuses (raw data)'!$A:$A,'Bonuses (raw data)'!B:B)</f>
        <v>0</v>
      </c>
      <c r="K624" t="str">
        <f t="shared" si="45"/>
        <v>Not Eligible</v>
      </c>
      <c r="L624">
        <f>_xlfn.XLOOKUP($A624,'Bonuses (raw data)'!$A:$A,'Bonuses (raw data)'!C:C)</f>
        <v>0</v>
      </c>
      <c r="M624">
        <f t="shared" si="46"/>
        <v>89705.06</v>
      </c>
      <c r="N624" s="5">
        <f t="shared" si="47"/>
        <v>0</v>
      </c>
      <c r="O624">
        <f>G624/_xlfn.XLOOKUP(D624,'Market_Averages (raw data)'!A:A,'Market_Averages (raw data)'!B:B)</f>
        <v>1.0722887447350844</v>
      </c>
      <c r="P624" t="str">
        <f t="shared" si="48"/>
        <v>Market Aligned</v>
      </c>
      <c r="Q624" s="5">
        <f t="shared" si="49"/>
        <v>0.88300000000000001</v>
      </c>
    </row>
    <row r="625" spans="1:17" x14ac:dyDescent="0.2">
      <c r="A625">
        <v>1623</v>
      </c>
      <c r="B625" t="s">
        <v>633</v>
      </c>
      <c r="C625" t="s">
        <v>1575</v>
      </c>
      <c r="D625" t="s">
        <v>1590</v>
      </c>
      <c r="E625" t="s">
        <v>1606</v>
      </c>
      <c r="F625" t="str">
        <f>_xlfn.XLOOKUP(E625,'States (raw data)'!A:A,'States (raw data)'!B:B)</f>
        <v>Washington</v>
      </c>
      <c r="G625">
        <v>88363.55</v>
      </c>
      <c r="H625" t="str">
        <f>VLOOKUP(A625,'Demographics (raw data)'!A624:C2184,3)</f>
        <v>Male</v>
      </c>
      <c r="I625" t="str">
        <f>_xlfn.XLOOKUP(A625,'Demographics (raw data)'!A:A,'Demographics (raw data)'!B:B)</f>
        <v>Black or African American</v>
      </c>
      <c r="J625" t="b">
        <f>_xlfn.XLOOKUP($A625,'Bonuses (raw data)'!$A:$A,'Bonuses (raw data)'!B:B)</f>
        <v>1</v>
      </c>
      <c r="K625" t="str">
        <f t="shared" si="45"/>
        <v>Eligible</v>
      </c>
      <c r="L625">
        <f>_xlfn.XLOOKUP($A625,'Bonuses (raw data)'!$A:$A,'Bonuses (raw data)'!C:C)</f>
        <v>1892.32</v>
      </c>
      <c r="M625">
        <f t="shared" si="46"/>
        <v>90255.87000000001</v>
      </c>
      <c r="N625" s="5">
        <f t="shared" si="47"/>
        <v>2.1415164963381392E-2</v>
      </c>
      <c r="O625">
        <f>G625/_xlfn.XLOOKUP(D625,'Market_Averages (raw data)'!A:A,'Market_Averages (raw data)'!B:B)</f>
        <v>1.0562530152684348</v>
      </c>
      <c r="P625" t="str">
        <f t="shared" si="48"/>
        <v>Market Aligned</v>
      </c>
      <c r="Q625" s="5">
        <f t="shared" si="49"/>
        <v>0.876</v>
      </c>
    </row>
    <row r="626" spans="1:17" x14ac:dyDescent="0.2">
      <c r="A626">
        <v>1624</v>
      </c>
      <c r="B626" t="s">
        <v>634</v>
      </c>
      <c r="C626" t="s">
        <v>1575</v>
      </c>
      <c r="D626" t="s">
        <v>1590</v>
      </c>
      <c r="E626" t="s">
        <v>1603</v>
      </c>
      <c r="F626" t="str">
        <f>_xlfn.XLOOKUP(E626,'States (raw data)'!A:A,'States (raw data)'!B:B)</f>
        <v>Illinois</v>
      </c>
      <c r="G626">
        <v>88982.97</v>
      </c>
      <c r="H626" t="str">
        <f>VLOOKUP(A626,'Demographics (raw data)'!A625:C2185,3)</f>
        <v>Male</v>
      </c>
      <c r="I626" t="str">
        <f>_xlfn.XLOOKUP(A626,'Demographics (raw data)'!A:A,'Demographics (raw data)'!B:B)</f>
        <v>White</v>
      </c>
      <c r="J626" t="b">
        <f>_xlfn.XLOOKUP($A626,'Bonuses (raw data)'!$A:$A,'Bonuses (raw data)'!B:B)</f>
        <v>0</v>
      </c>
      <c r="K626" t="str">
        <f t="shared" si="45"/>
        <v>Not Eligible</v>
      </c>
      <c r="L626">
        <f>_xlfn.XLOOKUP($A626,'Bonuses (raw data)'!$A:$A,'Bonuses (raw data)'!C:C)</f>
        <v>0</v>
      </c>
      <c r="M626">
        <f t="shared" si="46"/>
        <v>88982.97</v>
      </c>
      <c r="N626" s="5">
        <f t="shared" si="47"/>
        <v>0</v>
      </c>
      <c r="O626">
        <f>G626/_xlfn.XLOOKUP(D626,'Market_Averages (raw data)'!A:A,'Market_Averages (raw data)'!B:B)</f>
        <v>1.0636572474741075</v>
      </c>
      <c r="P626" t="str">
        <f t="shared" si="48"/>
        <v>Market Aligned</v>
      </c>
      <c r="Q626" s="5">
        <f t="shared" si="49"/>
        <v>0.88100000000000001</v>
      </c>
    </row>
    <row r="627" spans="1:17" x14ac:dyDescent="0.2">
      <c r="A627">
        <v>1625</v>
      </c>
      <c r="B627" t="s">
        <v>635</v>
      </c>
      <c r="C627" t="s">
        <v>1575</v>
      </c>
      <c r="D627" t="s">
        <v>1590</v>
      </c>
      <c r="E627" t="s">
        <v>1609</v>
      </c>
      <c r="F627" t="str">
        <f>_xlfn.XLOOKUP(E627,'States (raw data)'!A:A,'States (raw data)'!B:B)</f>
        <v>California</v>
      </c>
      <c r="G627">
        <v>83721.960000000006</v>
      </c>
      <c r="H627" t="str">
        <f>VLOOKUP(A627,'Demographics (raw data)'!A626:C2186,3)</f>
        <v>Female</v>
      </c>
      <c r="I627" t="str">
        <f>_xlfn.XLOOKUP(A627,'Demographics (raw data)'!A:A,'Demographics (raw data)'!B:B)</f>
        <v>Hispanic or Latino</v>
      </c>
      <c r="J627" t="b">
        <f>_xlfn.XLOOKUP($A627,'Bonuses (raw data)'!$A:$A,'Bonuses (raw data)'!B:B)</f>
        <v>0</v>
      </c>
      <c r="K627" t="str">
        <f t="shared" si="45"/>
        <v>Not Eligible</v>
      </c>
      <c r="L627">
        <f>_xlfn.XLOOKUP($A627,'Bonuses (raw data)'!$A:$A,'Bonuses (raw data)'!C:C)</f>
        <v>0</v>
      </c>
      <c r="M627">
        <f t="shared" si="46"/>
        <v>83721.960000000006</v>
      </c>
      <c r="N627" s="5">
        <f t="shared" si="47"/>
        <v>0</v>
      </c>
      <c r="O627">
        <f>G627/_xlfn.XLOOKUP(D627,'Market_Averages (raw data)'!A:A,'Market_Averages (raw data)'!B:B)</f>
        <v>1.0007698049046614</v>
      </c>
      <c r="P627" t="str">
        <f t="shared" si="48"/>
        <v>Market Aligned</v>
      </c>
      <c r="Q627" s="5">
        <f t="shared" si="49"/>
        <v>0.85599999999999998</v>
      </c>
    </row>
    <row r="628" spans="1:17" x14ac:dyDescent="0.2">
      <c r="A628">
        <v>1626</v>
      </c>
      <c r="B628" t="s">
        <v>636</v>
      </c>
      <c r="C628" t="s">
        <v>1575</v>
      </c>
      <c r="D628" t="s">
        <v>1590</v>
      </c>
      <c r="E628" t="s">
        <v>1611</v>
      </c>
      <c r="F628" t="str">
        <f>_xlfn.XLOOKUP(E628,'States (raw data)'!A:A,'States (raw data)'!B:B)</f>
        <v>California</v>
      </c>
      <c r="G628">
        <v>82525.990000000005</v>
      </c>
      <c r="H628" t="str">
        <f>VLOOKUP(A628,'Demographics (raw data)'!A627:C2187,3)</f>
        <v>Female</v>
      </c>
      <c r="I628" t="str">
        <f>_xlfn.XLOOKUP(A628,'Demographics (raw data)'!A:A,'Demographics (raw data)'!B:B)</f>
        <v>White</v>
      </c>
      <c r="J628" t="b">
        <f>_xlfn.XLOOKUP($A628,'Bonuses (raw data)'!$A:$A,'Bonuses (raw data)'!B:B)</f>
        <v>0</v>
      </c>
      <c r="K628" t="str">
        <f t="shared" si="45"/>
        <v>Not Eligible</v>
      </c>
      <c r="L628">
        <f>_xlfn.XLOOKUP($A628,'Bonuses (raw data)'!$A:$A,'Bonuses (raw data)'!C:C)</f>
        <v>0</v>
      </c>
      <c r="M628">
        <f t="shared" si="46"/>
        <v>82525.990000000005</v>
      </c>
      <c r="N628" s="5">
        <f t="shared" si="47"/>
        <v>0</v>
      </c>
      <c r="O628">
        <f>G628/_xlfn.XLOOKUP(D628,'Market_Averages (raw data)'!A:A,'Market_Averages (raw data)'!B:B)</f>
        <v>0.98647378670857733</v>
      </c>
      <c r="P628" t="str">
        <f t="shared" si="48"/>
        <v>Market Aligned</v>
      </c>
      <c r="Q628" s="5">
        <f t="shared" si="49"/>
        <v>0.85499999999999998</v>
      </c>
    </row>
    <row r="629" spans="1:17" x14ac:dyDescent="0.2">
      <c r="A629">
        <v>1627</v>
      </c>
      <c r="B629" t="s">
        <v>637</v>
      </c>
      <c r="C629" t="s">
        <v>1575</v>
      </c>
      <c r="D629" t="s">
        <v>1590</v>
      </c>
      <c r="E629" t="s">
        <v>1611</v>
      </c>
      <c r="F629" t="str">
        <f>_xlfn.XLOOKUP(E629,'States (raw data)'!A:A,'States (raw data)'!B:B)</f>
        <v>California</v>
      </c>
      <c r="G629">
        <v>84685.53</v>
      </c>
      <c r="H629" t="str">
        <f>VLOOKUP(A629,'Demographics (raw data)'!A628:C2188,3)</f>
        <v>Female</v>
      </c>
      <c r="I629" t="str">
        <f>_xlfn.XLOOKUP(A629,'Demographics (raw data)'!A:A,'Demographics (raw data)'!B:B)</f>
        <v>Black or African American</v>
      </c>
      <c r="J629" t="b">
        <f>_xlfn.XLOOKUP($A629,'Bonuses (raw data)'!$A:$A,'Bonuses (raw data)'!B:B)</f>
        <v>1</v>
      </c>
      <c r="K629" t="str">
        <f t="shared" si="45"/>
        <v>Eligible</v>
      </c>
      <c r="L629">
        <f>_xlfn.XLOOKUP($A629,'Bonuses (raw data)'!$A:$A,'Bonuses (raw data)'!C:C)</f>
        <v>11760.13</v>
      </c>
      <c r="M629">
        <f t="shared" si="46"/>
        <v>96445.66</v>
      </c>
      <c r="N629" s="5">
        <f t="shared" si="47"/>
        <v>0.13886823404187232</v>
      </c>
      <c r="O629">
        <f>G629/_xlfn.XLOOKUP(D629,'Market_Averages (raw data)'!A:A,'Market_Averages (raw data)'!B:B)</f>
        <v>1.0122878314882719</v>
      </c>
      <c r="P629" t="str">
        <f t="shared" si="48"/>
        <v>Market Aligned</v>
      </c>
      <c r="Q629" s="5">
        <f t="shared" si="49"/>
        <v>0.86</v>
      </c>
    </row>
    <row r="630" spans="1:17" x14ac:dyDescent="0.2">
      <c r="A630">
        <v>1628</v>
      </c>
      <c r="B630" t="s">
        <v>638</v>
      </c>
      <c r="C630" t="s">
        <v>1575</v>
      </c>
      <c r="D630" t="s">
        <v>1590</v>
      </c>
      <c r="E630" t="s">
        <v>1603</v>
      </c>
      <c r="F630" t="str">
        <f>_xlfn.XLOOKUP(E630,'States (raw data)'!A:A,'States (raw data)'!B:B)</f>
        <v>Illinois</v>
      </c>
      <c r="G630">
        <v>85139.31</v>
      </c>
      <c r="H630" t="str">
        <f>VLOOKUP(A630,'Demographics (raw data)'!A629:C2189,3)</f>
        <v>Female</v>
      </c>
      <c r="I630" t="str">
        <f>_xlfn.XLOOKUP(A630,'Demographics (raw data)'!A:A,'Demographics (raw data)'!B:B)</f>
        <v>Black or African American</v>
      </c>
      <c r="J630" t="b">
        <f>_xlfn.XLOOKUP($A630,'Bonuses (raw data)'!$A:$A,'Bonuses (raw data)'!B:B)</f>
        <v>1</v>
      </c>
      <c r="K630" t="str">
        <f t="shared" si="45"/>
        <v>Eligible</v>
      </c>
      <c r="L630">
        <f>_xlfn.XLOOKUP($A630,'Bonuses (raw data)'!$A:$A,'Bonuses (raw data)'!C:C)</f>
        <v>15502.6</v>
      </c>
      <c r="M630">
        <f t="shared" si="46"/>
        <v>100641.91</v>
      </c>
      <c r="N630" s="5">
        <f t="shared" si="47"/>
        <v>0.18208510263942709</v>
      </c>
      <c r="O630">
        <f>G630/_xlfn.XLOOKUP(D630,'Market_Averages (raw data)'!A:A,'Market_Averages (raw data)'!B:B)</f>
        <v>1.0177120872279803</v>
      </c>
      <c r="P630" t="str">
        <f t="shared" si="48"/>
        <v>Market Aligned</v>
      </c>
      <c r="Q630" s="5">
        <f t="shared" si="49"/>
        <v>0.86199999999999999</v>
      </c>
    </row>
    <row r="631" spans="1:17" x14ac:dyDescent="0.2">
      <c r="A631">
        <v>1629</v>
      </c>
      <c r="B631" t="s">
        <v>639</v>
      </c>
      <c r="C631" t="s">
        <v>1575</v>
      </c>
      <c r="D631" t="s">
        <v>1590</v>
      </c>
      <c r="E631" t="s">
        <v>1614</v>
      </c>
      <c r="F631" t="str">
        <f>_xlfn.XLOOKUP(E631,'States (raw data)'!A:A,'States (raw data)'!B:B)</f>
        <v>Texas</v>
      </c>
      <c r="G631">
        <v>87735.48</v>
      </c>
      <c r="H631" t="str">
        <f>VLOOKUP(A631,'Demographics (raw data)'!A630:C2190,3)</f>
        <v>Female</v>
      </c>
      <c r="I631" t="str">
        <f>_xlfn.XLOOKUP(A631,'Demographics (raw data)'!A:A,'Demographics (raw data)'!B:B)</f>
        <v>White</v>
      </c>
      <c r="J631" t="b">
        <f>_xlfn.XLOOKUP($A631,'Bonuses (raw data)'!$A:$A,'Bonuses (raw data)'!B:B)</f>
        <v>0</v>
      </c>
      <c r="K631" t="str">
        <f t="shared" si="45"/>
        <v>Not Eligible</v>
      </c>
      <c r="L631">
        <f>_xlfn.XLOOKUP($A631,'Bonuses (raw data)'!$A:$A,'Bonuses (raw data)'!C:C)</f>
        <v>0</v>
      </c>
      <c r="M631">
        <f t="shared" si="46"/>
        <v>87735.48</v>
      </c>
      <c r="N631" s="5">
        <f t="shared" si="47"/>
        <v>0</v>
      </c>
      <c r="O631">
        <f>G631/_xlfn.XLOOKUP(D631,'Market_Averages (raw data)'!A:A,'Market_Averages (raw data)'!B:B)</f>
        <v>1.0487453853542943</v>
      </c>
      <c r="P631" t="str">
        <f t="shared" si="48"/>
        <v>Market Aligned</v>
      </c>
      <c r="Q631" s="5">
        <f t="shared" si="49"/>
        <v>0.872</v>
      </c>
    </row>
    <row r="632" spans="1:17" x14ac:dyDescent="0.2">
      <c r="A632">
        <v>1630</v>
      </c>
      <c r="B632" t="s">
        <v>640</v>
      </c>
      <c r="C632" t="s">
        <v>1575</v>
      </c>
      <c r="D632" t="s">
        <v>1590</v>
      </c>
      <c r="E632" t="s">
        <v>1603</v>
      </c>
      <c r="F632" t="str">
        <f>_xlfn.XLOOKUP(E632,'States (raw data)'!A:A,'States (raw data)'!B:B)</f>
        <v>Illinois</v>
      </c>
      <c r="G632">
        <v>80768.84</v>
      </c>
      <c r="H632" t="str">
        <f>VLOOKUP(A632,'Demographics (raw data)'!A631:C2191,3)</f>
        <v>Male</v>
      </c>
      <c r="I632" t="str">
        <f>_xlfn.XLOOKUP(A632,'Demographics (raw data)'!A:A,'Demographics (raw data)'!B:B)</f>
        <v>White</v>
      </c>
      <c r="J632" t="b">
        <f>_xlfn.XLOOKUP($A632,'Bonuses (raw data)'!$A:$A,'Bonuses (raw data)'!B:B)</f>
        <v>1</v>
      </c>
      <c r="K632" t="str">
        <f t="shared" si="45"/>
        <v>Eligible</v>
      </c>
      <c r="L632">
        <f>_xlfn.XLOOKUP($A632,'Bonuses (raw data)'!$A:$A,'Bonuses (raw data)'!C:C)</f>
        <v>3593.56</v>
      </c>
      <c r="M632">
        <f t="shared" si="46"/>
        <v>84362.4</v>
      </c>
      <c r="N632" s="5">
        <f t="shared" si="47"/>
        <v>4.4491910494195534E-2</v>
      </c>
      <c r="O632">
        <f>G632/_xlfn.XLOOKUP(D632,'Market_Averages (raw data)'!A:A,'Market_Averages (raw data)'!B:B)</f>
        <v>0.96546970769886187</v>
      </c>
      <c r="P632" t="str">
        <f t="shared" si="48"/>
        <v>Market Aligned</v>
      </c>
      <c r="Q632" s="5">
        <f t="shared" si="49"/>
        <v>0.84899999999999998</v>
      </c>
    </row>
    <row r="633" spans="1:17" x14ac:dyDescent="0.2">
      <c r="A633">
        <v>1631</v>
      </c>
      <c r="B633" t="s">
        <v>641</v>
      </c>
      <c r="C633" t="s">
        <v>1575</v>
      </c>
      <c r="D633" t="s">
        <v>1590</v>
      </c>
      <c r="E633" t="s">
        <v>1603</v>
      </c>
      <c r="F633" t="str">
        <f>_xlfn.XLOOKUP(E633,'States (raw data)'!A:A,'States (raw data)'!B:B)</f>
        <v>Illinois</v>
      </c>
      <c r="G633">
        <v>88823.88</v>
      </c>
      <c r="H633" t="str">
        <f>VLOOKUP(A633,'Demographics (raw data)'!A632:C2192,3)</f>
        <v>Female</v>
      </c>
      <c r="I633" t="str">
        <f>_xlfn.XLOOKUP(A633,'Demographics (raw data)'!A:A,'Demographics (raw data)'!B:B)</f>
        <v>Black or African American</v>
      </c>
      <c r="J633" t="b">
        <f>_xlfn.XLOOKUP($A633,'Bonuses (raw data)'!$A:$A,'Bonuses (raw data)'!B:B)</f>
        <v>0</v>
      </c>
      <c r="K633" t="str">
        <f t="shared" si="45"/>
        <v>Not Eligible</v>
      </c>
      <c r="L633">
        <f>_xlfn.XLOOKUP($A633,'Bonuses (raw data)'!$A:$A,'Bonuses (raw data)'!C:C)</f>
        <v>0</v>
      </c>
      <c r="M633">
        <f t="shared" si="46"/>
        <v>88823.88</v>
      </c>
      <c r="N633" s="5">
        <f t="shared" si="47"/>
        <v>0</v>
      </c>
      <c r="O633">
        <f>G633/_xlfn.XLOOKUP(D633,'Market_Averages (raw data)'!A:A,'Market_Averages (raw data)'!B:B)</f>
        <v>1.0617555663827634</v>
      </c>
      <c r="P633" t="str">
        <f t="shared" si="48"/>
        <v>Market Aligned</v>
      </c>
      <c r="Q633" s="5">
        <f t="shared" si="49"/>
        <v>0.88</v>
      </c>
    </row>
    <row r="634" spans="1:17" x14ac:dyDescent="0.2">
      <c r="A634">
        <v>1632</v>
      </c>
      <c r="B634" t="s">
        <v>642</v>
      </c>
      <c r="C634" t="s">
        <v>1575</v>
      </c>
      <c r="D634" t="s">
        <v>1590</v>
      </c>
      <c r="E634" t="s">
        <v>1603</v>
      </c>
      <c r="F634" t="str">
        <f>_xlfn.XLOOKUP(E634,'States (raw data)'!A:A,'States (raw data)'!B:B)</f>
        <v>Illinois</v>
      </c>
      <c r="G634">
        <v>84604.98</v>
      </c>
      <c r="H634" t="str">
        <f>VLOOKUP(A634,'Demographics (raw data)'!A633:C2193,3)</f>
        <v>Male</v>
      </c>
      <c r="I634" t="str">
        <f>_xlfn.XLOOKUP(A634,'Demographics (raw data)'!A:A,'Demographics (raw data)'!B:B)</f>
        <v>Asian</v>
      </c>
      <c r="J634" t="b">
        <f>_xlfn.XLOOKUP($A634,'Bonuses (raw data)'!$A:$A,'Bonuses (raw data)'!B:B)</f>
        <v>0</v>
      </c>
      <c r="K634" t="str">
        <f t="shared" si="45"/>
        <v>Not Eligible</v>
      </c>
      <c r="L634">
        <f>_xlfn.XLOOKUP($A634,'Bonuses (raw data)'!$A:$A,'Bonuses (raw data)'!C:C)</f>
        <v>0</v>
      </c>
      <c r="M634">
        <f t="shared" si="46"/>
        <v>84604.98</v>
      </c>
      <c r="N634" s="5">
        <f t="shared" si="47"/>
        <v>0</v>
      </c>
      <c r="O634">
        <f>G634/_xlfn.XLOOKUP(D634,'Market_Averages (raw data)'!A:A,'Market_Averages (raw data)'!B:B)</f>
        <v>1.0113249776828299</v>
      </c>
      <c r="P634" t="str">
        <f t="shared" si="48"/>
        <v>Market Aligned</v>
      </c>
      <c r="Q634" s="5">
        <f t="shared" si="49"/>
        <v>0.86</v>
      </c>
    </row>
    <row r="635" spans="1:17" x14ac:dyDescent="0.2">
      <c r="A635">
        <v>1633</v>
      </c>
      <c r="B635" t="s">
        <v>643</v>
      </c>
      <c r="C635" t="s">
        <v>1575</v>
      </c>
      <c r="D635" t="s">
        <v>1590</v>
      </c>
      <c r="E635" t="s">
        <v>1609</v>
      </c>
      <c r="F635" t="str">
        <f>_xlfn.XLOOKUP(E635,'States (raw data)'!A:A,'States (raw data)'!B:B)</f>
        <v>California</v>
      </c>
      <c r="G635">
        <v>83932.800000000003</v>
      </c>
      <c r="H635" t="str">
        <f>VLOOKUP(A635,'Demographics (raw data)'!A634:C2194,3)</f>
        <v>Male</v>
      </c>
      <c r="I635" t="str">
        <f>_xlfn.XLOOKUP(A635,'Demographics (raw data)'!A:A,'Demographics (raw data)'!B:B)</f>
        <v>White</v>
      </c>
      <c r="J635" t="b">
        <f>_xlfn.XLOOKUP($A635,'Bonuses (raw data)'!$A:$A,'Bonuses (raw data)'!B:B)</f>
        <v>1</v>
      </c>
      <c r="K635" t="str">
        <f t="shared" si="45"/>
        <v>Eligible</v>
      </c>
      <c r="L635">
        <f>_xlfn.XLOOKUP($A635,'Bonuses (raw data)'!$A:$A,'Bonuses (raw data)'!C:C)</f>
        <v>5344.74</v>
      </c>
      <c r="M635">
        <f t="shared" si="46"/>
        <v>89277.540000000008</v>
      </c>
      <c r="N635" s="5">
        <f t="shared" si="47"/>
        <v>6.3678800183003537E-2</v>
      </c>
      <c r="O635">
        <f>G635/_xlfn.XLOOKUP(D635,'Market_Averages (raw data)'!A:A,'Market_Averages (raw data)'!B:B)</f>
        <v>1.0032900792229658</v>
      </c>
      <c r="P635" t="str">
        <f t="shared" si="48"/>
        <v>Market Aligned</v>
      </c>
      <c r="Q635" s="5">
        <f t="shared" si="49"/>
        <v>0.85599999999999998</v>
      </c>
    </row>
    <row r="636" spans="1:17" x14ac:dyDescent="0.2">
      <c r="A636">
        <v>1634</v>
      </c>
      <c r="B636" t="s">
        <v>644</v>
      </c>
      <c r="C636" t="s">
        <v>1575</v>
      </c>
      <c r="D636" t="s">
        <v>1590</v>
      </c>
      <c r="E636" t="s">
        <v>1603</v>
      </c>
      <c r="F636" t="str">
        <f>_xlfn.XLOOKUP(E636,'States (raw data)'!A:A,'States (raw data)'!B:B)</f>
        <v>Illinois</v>
      </c>
      <c r="G636">
        <v>82469.740000000005</v>
      </c>
      <c r="H636" t="str">
        <f>VLOOKUP(A636,'Demographics (raw data)'!A635:C2195,3)</f>
        <v>Female</v>
      </c>
      <c r="I636" t="str">
        <f>_xlfn.XLOOKUP(A636,'Demographics (raw data)'!A:A,'Demographics (raw data)'!B:B)</f>
        <v>Black or African American</v>
      </c>
      <c r="J636" t="b">
        <f>_xlfn.XLOOKUP($A636,'Bonuses (raw data)'!$A:$A,'Bonuses (raw data)'!B:B)</f>
        <v>1</v>
      </c>
      <c r="K636" t="str">
        <f t="shared" si="45"/>
        <v>Eligible</v>
      </c>
      <c r="L636">
        <f>_xlfn.XLOOKUP($A636,'Bonuses (raw data)'!$A:$A,'Bonuses (raw data)'!C:C)</f>
        <v>17767.41</v>
      </c>
      <c r="M636">
        <f t="shared" si="46"/>
        <v>100237.15000000001</v>
      </c>
      <c r="N636" s="5">
        <f t="shared" si="47"/>
        <v>0.21544156680983836</v>
      </c>
      <c r="O636">
        <f>G636/_xlfn.XLOOKUP(D636,'Market_Averages (raw data)'!A:A,'Market_Averages (raw data)'!B:B)</f>
        <v>0.98580140276622952</v>
      </c>
      <c r="P636" t="str">
        <f t="shared" si="48"/>
        <v>Market Aligned</v>
      </c>
      <c r="Q636" s="5">
        <f t="shared" si="49"/>
        <v>0.85399999999999998</v>
      </c>
    </row>
    <row r="637" spans="1:17" x14ac:dyDescent="0.2">
      <c r="A637">
        <v>1635</v>
      </c>
      <c r="B637" t="s">
        <v>645</v>
      </c>
      <c r="C637" t="s">
        <v>1575</v>
      </c>
      <c r="D637" t="s">
        <v>1590</v>
      </c>
      <c r="E637" t="s">
        <v>1604</v>
      </c>
      <c r="F637" t="str">
        <f>_xlfn.XLOOKUP(E637,'States (raw data)'!A:A,'States (raw data)'!B:B)</f>
        <v>California</v>
      </c>
      <c r="G637">
        <v>80862.86</v>
      </c>
      <c r="H637" t="str">
        <f>VLOOKUP(A637,'Demographics (raw data)'!A636:C2196,3)</f>
        <v>Female</v>
      </c>
      <c r="I637" t="str">
        <f>_xlfn.XLOOKUP(A637,'Demographics (raw data)'!A:A,'Demographics (raw data)'!B:B)</f>
        <v>White</v>
      </c>
      <c r="J637" t="b">
        <f>_xlfn.XLOOKUP($A637,'Bonuses (raw data)'!$A:$A,'Bonuses (raw data)'!B:B)</f>
        <v>0</v>
      </c>
      <c r="K637" t="str">
        <f t="shared" si="45"/>
        <v>Not Eligible</v>
      </c>
      <c r="L637">
        <f>_xlfn.XLOOKUP($A637,'Bonuses (raw data)'!$A:$A,'Bonuses (raw data)'!C:C)</f>
        <v>0</v>
      </c>
      <c r="M637">
        <f t="shared" si="46"/>
        <v>80862.86</v>
      </c>
      <c r="N637" s="5">
        <f t="shared" si="47"/>
        <v>0</v>
      </c>
      <c r="O637">
        <f>G637/_xlfn.XLOOKUP(D637,'Market_Averages (raw data)'!A:A,'Market_Averages (raw data)'!B:B)</f>
        <v>0.96659357504569821</v>
      </c>
      <c r="P637" t="str">
        <f t="shared" si="48"/>
        <v>Market Aligned</v>
      </c>
      <c r="Q637" s="5">
        <f t="shared" si="49"/>
        <v>0.85</v>
      </c>
    </row>
    <row r="638" spans="1:17" x14ac:dyDescent="0.2">
      <c r="A638">
        <v>1636</v>
      </c>
      <c r="B638" t="s">
        <v>646</v>
      </c>
      <c r="C638" t="s">
        <v>1575</v>
      </c>
      <c r="D638" t="s">
        <v>1590</v>
      </c>
      <c r="E638" t="s">
        <v>1597</v>
      </c>
      <c r="F638" t="str">
        <f>_xlfn.XLOOKUP(E638,'States (raw data)'!A:A,'States (raw data)'!B:B)</f>
        <v>New York</v>
      </c>
      <c r="G638">
        <v>87057.93</v>
      </c>
      <c r="H638" t="str">
        <f>VLOOKUP(A638,'Demographics (raw data)'!A637:C2197,3)</f>
        <v>Male</v>
      </c>
      <c r="I638" t="str">
        <f>_xlfn.XLOOKUP(A638,'Demographics (raw data)'!A:A,'Demographics (raw data)'!B:B)</f>
        <v>Black or African American</v>
      </c>
      <c r="J638" t="b">
        <f>_xlfn.XLOOKUP($A638,'Bonuses (raw data)'!$A:$A,'Bonuses (raw data)'!B:B)</f>
        <v>0</v>
      </c>
      <c r="K638" t="str">
        <f t="shared" si="45"/>
        <v>Not Eligible</v>
      </c>
      <c r="L638">
        <f>_xlfn.XLOOKUP($A638,'Bonuses (raw data)'!$A:$A,'Bonuses (raw data)'!C:C)</f>
        <v>0</v>
      </c>
      <c r="M638">
        <f t="shared" si="46"/>
        <v>87057.93</v>
      </c>
      <c r="N638" s="5">
        <f t="shared" si="47"/>
        <v>0</v>
      </c>
      <c r="O638">
        <f>G638/_xlfn.XLOOKUP(D638,'Market_Averages (raw data)'!A:A,'Market_Averages (raw data)'!B:B)</f>
        <v>1.0406462966407339</v>
      </c>
      <c r="P638" t="str">
        <f t="shared" si="48"/>
        <v>Market Aligned</v>
      </c>
      <c r="Q638" s="5">
        <f t="shared" si="49"/>
        <v>0.871</v>
      </c>
    </row>
    <row r="639" spans="1:17" x14ac:dyDescent="0.2">
      <c r="A639">
        <v>1637</v>
      </c>
      <c r="B639" t="s">
        <v>647</v>
      </c>
      <c r="C639" t="s">
        <v>1575</v>
      </c>
      <c r="D639" t="s">
        <v>1590</v>
      </c>
      <c r="E639" t="s">
        <v>1603</v>
      </c>
      <c r="F639" t="str">
        <f>_xlfn.XLOOKUP(E639,'States (raw data)'!A:A,'States (raw data)'!B:B)</f>
        <v>Illinois</v>
      </c>
      <c r="G639">
        <v>85183.29</v>
      </c>
      <c r="H639" t="str">
        <f>VLOOKUP(A639,'Demographics (raw data)'!A638:C2198,3)</f>
        <v>Female</v>
      </c>
      <c r="I639" t="str">
        <f>_xlfn.XLOOKUP(A639,'Demographics (raw data)'!A:A,'Demographics (raw data)'!B:B)</f>
        <v>White</v>
      </c>
      <c r="J639" t="b">
        <f>_xlfn.XLOOKUP($A639,'Bonuses (raw data)'!$A:$A,'Bonuses (raw data)'!B:B)</f>
        <v>0</v>
      </c>
      <c r="K639" t="str">
        <f t="shared" si="45"/>
        <v>Not Eligible</v>
      </c>
      <c r="L639">
        <f>_xlfn.XLOOKUP($A639,'Bonuses (raw data)'!$A:$A,'Bonuses (raw data)'!C:C)</f>
        <v>0</v>
      </c>
      <c r="M639">
        <f t="shared" si="46"/>
        <v>85183.29</v>
      </c>
      <c r="N639" s="5">
        <f t="shared" si="47"/>
        <v>0</v>
      </c>
      <c r="O639">
        <f>G639/_xlfn.XLOOKUP(D639,'Market_Averages (raw data)'!A:A,'Market_Averages (raw data)'!B:B)</f>
        <v>1.018237801819704</v>
      </c>
      <c r="P639" t="str">
        <f t="shared" si="48"/>
        <v>Market Aligned</v>
      </c>
      <c r="Q639" s="5">
        <f t="shared" si="49"/>
        <v>0.86199999999999999</v>
      </c>
    </row>
    <row r="640" spans="1:17" x14ac:dyDescent="0.2">
      <c r="A640">
        <v>1638</v>
      </c>
      <c r="B640" t="s">
        <v>648</v>
      </c>
      <c r="C640" t="s">
        <v>1575</v>
      </c>
      <c r="D640" t="s">
        <v>1590</v>
      </c>
      <c r="E640" t="s">
        <v>1604</v>
      </c>
      <c r="F640" t="str">
        <f>_xlfn.XLOOKUP(E640,'States (raw data)'!A:A,'States (raw data)'!B:B)</f>
        <v>California</v>
      </c>
      <c r="G640">
        <v>81775.100000000006</v>
      </c>
      <c r="H640" t="str">
        <f>VLOOKUP(A640,'Demographics (raw data)'!A639:C2199,3)</f>
        <v>Male</v>
      </c>
      <c r="I640" t="str">
        <f>_xlfn.XLOOKUP(A640,'Demographics (raw data)'!A:A,'Demographics (raw data)'!B:B)</f>
        <v>Hispanic or Latino</v>
      </c>
      <c r="J640" t="b">
        <f>_xlfn.XLOOKUP($A640,'Bonuses (raw data)'!$A:$A,'Bonuses (raw data)'!B:B)</f>
        <v>0</v>
      </c>
      <c r="K640" t="str">
        <f t="shared" si="45"/>
        <v>Not Eligible</v>
      </c>
      <c r="L640">
        <f>_xlfn.XLOOKUP($A640,'Bonuses (raw data)'!$A:$A,'Bonuses (raw data)'!C:C)</f>
        <v>0</v>
      </c>
      <c r="M640">
        <f t="shared" si="46"/>
        <v>81775.100000000006</v>
      </c>
      <c r="N640" s="5">
        <f t="shared" si="47"/>
        <v>0</v>
      </c>
      <c r="O640">
        <f>G640/_xlfn.XLOOKUP(D640,'Market_Averages (raw data)'!A:A,'Market_Averages (raw data)'!B:B)</f>
        <v>0.97749802886911841</v>
      </c>
      <c r="P640" t="str">
        <f t="shared" si="48"/>
        <v>Market Aligned</v>
      </c>
      <c r="Q640" s="5">
        <f t="shared" si="49"/>
        <v>0.85199999999999998</v>
      </c>
    </row>
    <row r="641" spans="1:17" x14ac:dyDescent="0.2">
      <c r="A641">
        <v>1639</v>
      </c>
      <c r="B641" t="s">
        <v>649</v>
      </c>
      <c r="C641" t="s">
        <v>1575</v>
      </c>
      <c r="D641" t="s">
        <v>1590</v>
      </c>
      <c r="E641" t="s">
        <v>1603</v>
      </c>
      <c r="F641" t="str">
        <f>_xlfn.XLOOKUP(E641,'States (raw data)'!A:A,'States (raw data)'!B:B)</f>
        <v>Illinois</v>
      </c>
      <c r="G641">
        <v>81762.3</v>
      </c>
      <c r="H641" t="str">
        <f>VLOOKUP(A641,'Demographics (raw data)'!A640:C2200,3)</f>
        <v>Male</v>
      </c>
      <c r="I641" t="str">
        <f>_xlfn.XLOOKUP(A641,'Demographics (raw data)'!A:A,'Demographics (raw data)'!B:B)</f>
        <v>White</v>
      </c>
      <c r="J641" t="b">
        <f>_xlfn.XLOOKUP($A641,'Bonuses (raw data)'!$A:$A,'Bonuses (raw data)'!B:B)</f>
        <v>0</v>
      </c>
      <c r="K641" t="str">
        <f t="shared" si="45"/>
        <v>Not Eligible</v>
      </c>
      <c r="L641">
        <f>_xlfn.XLOOKUP($A641,'Bonuses (raw data)'!$A:$A,'Bonuses (raw data)'!C:C)</f>
        <v>0</v>
      </c>
      <c r="M641">
        <f t="shared" si="46"/>
        <v>81762.3</v>
      </c>
      <c r="N641" s="5">
        <f t="shared" si="47"/>
        <v>0</v>
      </c>
      <c r="O641">
        <f>G641/_xlfn.XLOOKUP(D641,'Market_Averages (raw data)'!A:A,'Market_Averages (raw data)'!B:B)</f>
        <v>0.97734502416757085</v>
      </c>
      <c r="P641" t="str">
        <f t="shared" si="48"/>
        <v>Market Aligned</v>
      </c>
      <c r="Q641" s="5">
        <f t="shared" si="49"/>
        <v>0.85099999999999998</v>
      </c>
    </row>
    <row r="642" spans="1:17" x14ac:dyDescent="0.2">
      <c r="A642">
        <v>1640</v>
      </c>
      <c r="B642" t="s">
        <v>650</v>
      </c>
      <c r="C642" t="s">
        <v>1575</v>
      </c>
      <c r="D642" t="s">
        <v>1590</v>
      </c>
      <c r="E642" t="s">
        <v>1609</v>
      </c>
      <c r="F642" t="str">
        <f>_xlfn.XLOOKUP(E642,'States (raw data)'!A:A,'States (raw data)'!B:B)</f>
        <v>California</v>
      </c>
      <c r="G642">
        <v>84160.54</v>
      </c>
      <c r="H642" t="str">
        <f>VLOOKUP(A642,'Demographics (raw data)'!A641:C2201,3)</f>
        <v>Male</v>
      </c>
      <c r="I642" t="str">
        <f>_xlfn.XLOOKUP(A642,'Demographics (raw data)'!A:A,'Demographics (raw data)'!B:B)</f>
        <v>White</v>
      </c>
      <c r="J642" t="b">
        <f>_xlfn.XLOOKUP($A642,'Bonuses (raw data)'!$A:$A,'Bonuses (raw data)'!B:B)</f>
        <v>1</v>
      </c>
      <c r="K642" t="str">
        <f t="shared" si="45"/>
        <v>Eligible</v>
      </c>
      <c r="L642">
        <f>_xlfn.XLOOKUP($A642,'Bonuses (raw data)'!$A:$A,'Bonuses (raw data)'!C:C)</f>
        <v>1382.31</v>
      </c>
      <c r="M642">
        <f t="shared" si="46"/>
        <v>85542.849999999991</v>
      </c>
      <c r="N642" s="5">
        <f t="shared" si="47"/>
        <v>1.6424680735175893E-2</v>
      </c>
      <c r="O642">
        <f>G642/_xlfn.XLOOKUP(D642,'Market_Averages (raw data)'!A:A,'Market_Averages (raw data)'!B:B)</f>
        <v>1.006012367561282</v>
      </c>
      <c r="P642" t="str">
        <f t="shared" si="48"/>
        <v>Market Aligned</v>
      </c>
      <c r="Q642" s="5">
        <f t="shared" si="49"/>
        <v>0.85699999999999998</v>
      </c>
    </row>
    <row r="643" spans="1:17" x14ac:dyDescent="0.2">
      <c r="A643">
        <v>1641</v>
      </c>
      <c r="B643" t="s">
        <v>651</v>
      </c>
      <c r="C643" t="s">
        <v>1575</v>
      </c>
      <c r="D643" t="s">
        <v>1590</v>
      </c>
      <c r="E643" t="s">
        <v>1607</v>
      </c>
      <c r="F643" t="str">
        <f>_xlfn.XLOOKUP(E643,'States (raw data)'!A:A,'States (raw data)'!B:B)</f>
        <v>Colorado</v>
      </c>
      <c r="G643">
        <v>89172.55</v>
      </c>
      <c r="H643" t="str">
        <f>VLOOKUP(A643,'Demographics (raw data)'!A642:C2202,3)</f>
        <v>Female</v>
      </c>
      <c r="I643" t="str">
        <f>_xlfn.XLOOKUP(A643,'Demographics (raw data)'!A:A,'Demographics (raw data)'!B:B)</f>
        <v>White</v>
      </c>
      <c r="J643" t="b">
        <f>_xlfn.XLOOKUP($A643,'Bonuses (raw data)'!$A:$A,'Bonuses (raw data)'!B:B)</f>
        <v>0</v>
      </c>
      <c r="K643" t="str">
        <f t="shared" ref="K643:K706" si="50">IF(J643=TRUE,"Eligible", "Not Eligible")</f>
        <v>Not Eligible</v>
      </c>
      <c r="L643">
        <f>_xlfn.XLOOKUP($A643,'Bonuses (raw data)'!$A:$A,'Bonuses (raw data)'!C:C)</f>
        <v>0</v>
      </c>
      <c r="M643">
        <f t="shared" ref="M643:M706" si="51">G643+L643</f>
        <v>89172.55</v>
      </c>
      <c r="N643" s="5">
        <f t="shared" ref="N643:N706" si="52">IF(G643=0, 0, L643/G643)</f>
        <v>0</v>
      </c>
      <c r="O643">
        <f>G643/_xlfn.XLOOKUP(D643,'Market_Averages (raw data)'!A:A,'Market_Averages (raw data)'!B:B)</f>
        <v>1.0659233905459351</v>
      </c>
      <c r="P643" t="str">
        <f t="shared" ref="P643:P706" si="53">IF(O643&lt;0.9,"Below Market",IF(O643&gt;1.1,"Above Market","Market Aligned"))</f>
        <v>Market Aligned</v>
      </c>
      <c r="Q643" s="5">
        <f t="shared" ref="Q643:Q706" si="54">_xlfn.PERCENTRANK.INC(G:G,G643)</f>
        <v>0.88100000000000001</v>
      </c>
    </row>
    <row r="644" spans="1:17" x14ac:dyDescent="0.2">
      <c r="A644">
        <v>1642</v>
      </c>
      <c r="B644" t="s">
        <v>652</v>
      </c>
      <c r="C644" t="s">
        <v>1575</v>
      </c>
      <c r="D644" t="s">
        <v>1590</v>
      </c>
      <c r="E644" t="s">
        <v>1609</v>
      </c>
      <c r="F644" t="str">
        <f>_xlfn.XLOOKUP(E644,'States (raw data)'!A:A,'States (raw data)'!B:B)</f>
        <v>California</v>
      </c>
      <c r="G644">
        <v>84351.02</v>
      </c>
      <c r="H644" t="str">
        <f>VLOOKUP(A644,'Demographics (raw data)'!A643:C2203,3)</f>
        <v>Female</v>
      </c>
      <c r="I644" t="str">
        <f>_xlfn.XLOOKUP(A644,'Demographics (raw data)'!A:A,'Demographics (raw data)'!B:B)</f>
        <v>White</v>
      </c>
      <c r="J644" t="b">
        <f>_xlfn.XLOOKUP($A644,'Bonuses (raw data)'!$A:$A,'Bonuses (raw data)'!B:B)</f>
        <v>0</v>
      </c>
      <c r="K644" t="str">
        <f t="shared" si="50"/>
        <v>Not Eligible</v>
      </c>
      <c r="L644">
        <f>_xlfn.XLOOKUP($A644,'Bonuses (raw data)'!$A:$A,'Bonuses (raw data)'!C:C)</f>
        <v>0</v>
      </c>
      <c r="M644">
        <f t="shared" si="51"/>
        <v>84351.02</v>
      </c>
      <c r="N644" s="5">
        <f t="shared" si="52"/>
        <v>0</v>
      </c>
      <c r="O644">
        <f>G644/_xlfn.XLOOKUP(D644,'Market_Averages (raw data)'!A:A,'Market_Averages (raw data)'!B:B)</f>
        <v>1.0082892687761873</v>
      </c>
      <c r="P644" t="str">
        <f t="shared" si="53"/>
        <v>Market Aligned</v>
      </c>
      <c r="Q644" s="5">
        <f t="shared" si="54"/>
        <v>0.85799999999999998</v>
      </c>
    </row>
    <row r="645" spans="1:17" x14ac:dyDescent="0.2">
      <c r="A645">
        <v>1643</v>
      </c>
      <c r="B645" t="s">
        <v>653</v>
      </c>
      <c r="C645" t="s">
        <v>1575</v>
      </c>
      <c r="D645" t="s">
        <v>1590</v>
      </c>
      <c r="E645" t="s">
        <v>1597</v>
      </c>
      <c r="F645" t="str">
        <f>_xlfn.XLOOKUP(E645,'States (raw data)'!A:A,'States (raw data)'!B:B)</f>
        <v>New York</v>
      </c>
      <c r="G645">
        <v>81242.14</v>
      </c>
      <c r="H645" t="str">
        <f>VLOOKUP(A645,'Demographics (raw data)'!A644:C2204,3)</f>
        <v>Male</v>
      </c>
      <c r="I645" t="str">
        <f>_xlfn.XLOOKUP(A645,'Demographics (raw data)'!A:A,'Demographics (raw data)'!B:B)</f>
        <v>White</v>
      </c>
      <c r="J645" t="b">
        <f>_xlfn.XLOOKUP($A645,'Bonuses (raw data)'!$A:$A,'Bonuses (raw data)'!B:B)</f>
        <v>1</v>
      </c>
      <c r="K645" t="str">
        <f t="shared" si="50"/>
        <v>Eligible</v>
      </c>
      <c r="L645">
        <f>_xlfn.XLOOKUP($A645,'Bonuses (raw data)'!$A:$A,'Bonuses (raw data)'!C:C)</f>
        <v>15301.82</v>
      </c>
      <c r="M645">
        <f t="shared" si="51"/>
        <v>96543.959999999992</v>
      </c>
      <c r="N645" s="5">
        <f t="shared" si="52"/>
        <v>0.1883483128337092</v>
      </c>
      <c r="O645">
        <f>G645/_xlfn.XLOOKUP(D645,'Market_Averages (raw data)'!A:A,'Market_Averages (raw data)'!B:B)</f>
        <v>0.97112729560843036</v>
      </c>
      <c r="P645" t="str">
        <f t="shared" si="53"/>
        <v>Market Aligned</v>
      </c>
      <c r="Q645" s="5">
        <f t="shared" si="54"/>
        <v>0.85099999999999998</v>
      </c>
    </row>
    <row r="646" spans="1:17" x14ac:dyDescent="0.2">
      <c r="A646">
        <v>1644</v>
      </c>
      <c r="B646" t="s">
        <v>654</v>
      </c>
      <c r="C646" t="s">
        <v>1575</v>
      </c>
      <c r="D646" t="s">
        <v>1590</v>
      </c>
      <c r="E646" t="s">
        <v>1603</v>
      </c>
      <c r="F646" t="str">
        <f>_xlfn.XLOOKUP(E646,'States (raw data)'!A:A,'States (raw data)'!B:B)</f>
        <v>Illinois</v>
      </c>
      <c r="G646">
        <v>84385.64</v>
      </c>
      <c r="H646" t="str">
        <f>VLOOKUP(A646,'Demographics (raw data)'!A645:C2205,3)</f>
        <v>Female</v>
      </c>
      <c r="I646" t="str">
        <f>_xlfn.XLOOKUP(A646,'Demographics (raw data)'!A:A,'Demographics (raw data)'!B:B)</f>
        <v>White</v>
      </c>
      <c r="J646" t="b">
        <f>_xlfn.XLOOKUP($A646,'Bonuses (raw data)'!$A:$A,'Bonuses (raw data)'!B:B)</f>
        <v>1</v>
      </c>
      <c r="K646" t="str">
        <f t="shared" si="50"/>
        <v>Eligible</v>
      </c>
      <c r="L646">
        <f>_xlfn.XLOOKUP($A646,'Bonuses (raw data)'!$A:$A,'Bonuses (raw data)'!C:C)</f>
        <v>10001.69</v>
      </c>
      <c r="M646">
        <f t="shared" si="51"/>
        <v>94387.33</v>
      </c>
      <c r="N646" s="5">
        <f t="shared" si="52"/>
        <v>0.11852360188297441</v>
      </c>
      <c r="O646">
        <f>G646/_xlfn.XLOOKUP(D646,'Market_Averages (raw data)'!A:A,'Market_Averages (raw data)'!B:B)</f>
        <v>1.0087030986799042</v>
      </c>
      <c r="P646" t="str">
        <f t="shared" si="53"/>
        <v>Market Aligned</v>
      </c>
      <c r="Q646" s="5">
        <f t="shared" si="54"/>
        <v>0.85899999999999999</v>
      </c>
    </row>
    <row r="647" spans="1:17" x14ac:dyDescent="0.2">
      <c r="A647">
        <v>1645</v>
      </c>
      <c r="B647" t="s">
        <v>655</v>
      </c>
      <c r="C647" t="s">
        <v>1575</v>
      </c>
      <c r="D647" t="s">
        <v>1590</v>
      </c>
      <c r="E647" t="s">
        <v>1597</v>
      </c>
      <c r="F647" t="str">
        <f>_xlfn.XLOOKUP(E647,'States (raw data)'!A:A,'States (raw data)'!B:B)</f>
        <v>New York</v>
      </c>
      <c r="G647">
        <v>84318.19</v>
      </c>
      <c r="H647" t="str">
        <f>VLOOKUP(A647,'Demographics (raw data)'!A646:C2206,3)</f>
        <v>Male</v>
      </c>
      <c r="I647" t="str">
        <f>_xlfn.XLOOKUP(A647,'Demographics (raw data)'!A:A,'Demographics (raw data)'!B:B)</f>
        <v>Hispanic or Latino</v>
      </c>
      <c r="J647" t="b">
        <f>_xlfn.XLOOKUP($A647,'Bonuses (raw data)'!$A:$A,'Bonuses (raw data)'!B:B)</f>
        <v>1</v>
      </c>
      <c r="K647" t="str">
        <f t="shared" si="50"/>
        <v>Eligible</v>
      </c>
      <c r="L647">
        <f>_xlfn.XLOOKUP($A647,'Bonuses (raw data)'!$A:$A,'Bonuses (raw data)'!C:C)</f>
        <v>9488.67</v>
      </c>
      <c r="M647">
        <f t="shared" si="51"/>
        <v>93806.86</v>
      </c>
      <c r="N647" s="5">
        <f t="shared" si="52"/>
        <v>0.11253408072445578</v>
      </c>
      <c r="O647">
        <f>G647/_xlfn.XLOOKUP(D647,'Market_Averages (raw data)'!A:A,'Market_Averages (raw data)'!B:B)</f>
        <v>1.0078968356237021</v>
      </c>
      <c r="P647" t="str">
        <f t="shared" si="53"/>
        <v>Market Aligned</v>
      </c>
      <c r="Q647" s="5">
        <f t="shared" si="54"/>
        <v>0.85799999999999998</v>
      </c>
    </row>
    <row r="648" spans="1:17" x14ac:dyDescent="0.2">
      <c r="A648">
        <v>1646</v>
      </c>
      <c r="B648" t="s">
        <v>656</v>
      </c>
      <c r="C648" t="s">
        <v>1575</v>
      </c>
      <c r="D648" t="s">
        <v>1590</v>
      </c>
      <c r="E648" t="s">
        <v>1597</v>
      </c>
      <c r="F648" t="str">
        <f>_xlfn.XLOOKUP(E648,'States (raw data)'!A:A,'States (raw data)'!B:B)</f>
        <v>New York</v>
      </c>
      <c r="G648">
        <v>78257.78</v>
      </c>
      <c r="H648" t="str">
        <f>VLOOKUP(A648,'Demographics (raw data)'!A647:C2207,3)</f>
        <v>Female</v>
      </c>
      <c r="I648" t="str">
        <f>_xlfn.XLOOKUP(A648,'Demographics (raw data)'!A:A,'Demographics (raw data)'!B:B)</f>
        <v>White</v>
      </c>
      <c r="J648" t="b">
        <f>_xlfn.XLOOKUP($A648,'Bonuses (raw data)'!$A:$A,'Bonuses (raw data)'!B:B)</f>
        <v>1</v>
      </c>
      <c r="K648" t="str">
        <f t="shared" si="50"/>
        <v>Eligible</v>
      </c>
      <c r="L648">
        <f>_xlfn.XLOOKUP($A648,'Bonuses (raw data)'!$A:$A,'Bonuses (raw data)'!C:C)</f>
        <v>1134.83</v>
      </c>
      <c r="M648">
        <f t="shared" si="51"/>
        <v>79392.61</v>
      </c>
      <c r="N648" s="5">
        <f t="shared" si="52"/>
        <v>1.4501178029839332E-2</v>
      </c>
      <c r="O648">
        <f>G648/_xlfn.XLOOKUP(D648,'Market_Averages (raw data)'!A:A,'Market_Averages (raw data)'!B:B)</f>
        <v>0.93545377130291629</v>
      </c>
      <c r="P648" t="str">
        <f t="shared" si="53"/>
        <v>Market Aligned</v>
      </c>
      <c r="Q648" s="5">
        <f t="shared" si="54"/>
        <v>0.84499999999999997</v>
      </c>
    </row>
    <row r="649" spans="1:17" x14ac:dyDescent="0.2">
      <c r="A649">
        <v>1647</v>
      </c>
      <c r="B649" t="s">
        <v>657</v>
      </c>
      <c r="C649" t="s">
        <v>1576</v>
      </c>
      <c r="D649" t="s">
        <v>1591</v>
      </c>
      <c r="E649" t="s">
        <v>1597</v>
      </c>
      <c r="F649" t="str">
        <f>_xlfn.XLOOKUP(E649,'States (raw data)'!A:A,'States (raw data)'!B:B)</f>
        <v>New York</v>
      </c>
      <c r="G649">
        <v>94864.26</v>
      </c>
      <c r="H649" t="str">
        <f>VLOOKUP(A649,'Demographics (raw data)'!A648:C2208,3)</f>
        <v>Male</v>
      </c>
      <c r="I649" t="str">
        <f>_xlfn.XLOOKUP(A649,'Demographics (raw data)'!A:A,'Demographics (raw data)'!B:B)</f>
        <v>White</v>
      </c>
      <c r="J649" t="b">
        <f>_xlfn.XLOOKUP($A649,'Bonuses (raw data)'!$A:$A,'Bonuses (raw data)'!B:B)</f>
        <v>0</v>
      </c>
      <c r="K649" t="str">
        <f t="shared" si="50"/>
        <v>Not Eligible</v>
      </c>
      <c r="L649">
        <f>_xlfn.XLOOKUP($A649,'Bonuses (raw data)'!$A:$A,'Bonuses (raw data)'!C:C)</f>
        <v>0</v>
      </c>
      <c r="M649">
        <f t="shared" si="51"/>
        <v>94864.26</v>
      </c>
      <c r="N649" s="5">
        <f t="shared" si="52"/>
        <v>0</v>
      </c>
      <c r="O649">
        <f>G649/_xlfn.XLOOKUP(D649,'Market_Averages (raw data)'!A:A,'Market_Averages (raw data)'!B:B)</f>
        <v>1.0682392478203762</v>
      </c>
      <c r="P649" t="str">
        <f t="shared" si="53"/>
        <v>Market Aligned</v>
      </c>
      <c r="Q649" s="5">
        <f t="shared" si="54"/>
        <v>0.89900000000000002</v>
      </c>
    </row>
    <row r="650" spans="1:17" x14ac:dyDescent="0.2">
      <c r="A650">
        <v>1648</v>
      </c>
      <c r="B650" t="s">
        <v>658</v>
      </c>
      <c r="C650" t="s">
        <v>1576</v>
      </c>
      <c r="D650" t="s">
        <v>1591</v>
      </c>
      <c r="E650" t="s">
        <v>1597</v>
      </c>
      <c r="F650" t="str">
        <f>_xlfn.XLOOKUP(E650,'States (raw data)'!A:A,'States (raw data)'!B:B)</f>
        <v>New York</v>
      </c>
      <c r="G650">
        <v>94422.66</v>
      </c>
      <c r="H650" t="str">
        <f>VLOOKUP(A650,'Demographics (raw data)'!A649:C2209,3)</f>
        <v>Male</v>
      </c>
      <c r="I650" t="str">
        <f>_xlfn.XLOOKUP(A650,'Demographics (raw data)'!A:A,'Demographics (raw data)'!B:B)</f>
        <v>White</v>
      </c>
      <c r="J650" t="b">
        <f>_xlfn.XLOOKUP($A650,'Bonuses (raw data)'!$A:$A,'Bonuses (raw data)'!B:B)</f>
        <v>0</v>
      </c>
      <c r="K650" t="str">
        <f t="shared" si="50"/>
        <v>Not Eligible</v>
      </c>
      <c r="L650">
        <f>_xlfn.XLOOKUP($A650,'Bonuses (raw data)'!$A:$A,'Bonuses (raw data)'!C:C)</f>
        <v>0</v>
      </c>
      <c r="M650">
        <f t="shared" si="51"/>
        <v>94422.66</v>
      </c>
      <c r="N650" s="5">
        <f t="shared" si="52"/>
        <v>0</v>
      </c>
      <c r="O650">
        <f>G650/_xlfn.XLOOKUP(D650,'Market_Averages (raw data)'!A:A,'Market_Averages (raw data)'!B:B)</f>
        <v>1.0632665167640494</v>
      </c>
      <c r="P650" t="str">
        <f t="shared" si="53"/>
        <v>Market Aligned</v>
      </c>
      <c r="Q650" s="5">
        <f t="shared" si="54"/>
        <v>0.89800000000000002</v>
      </c>
    </row>
    <row r="651" spans="1:17" x14ac:dyDescent="0.2">
      <c r="A651">
        <v>1649</v>
      </c>
      <c r="B651" t="s">
        <v>659</v>
      </c>
      <c r="C651" t="s">
        <v>1576</v>
      </c>
      <c r="D651" t="s">
        <v>1591</v>
      </c>
      <c r="E651" t="s">
        <v>1597</v>
      </c>
      <c r="F651" t="str">
        <f>_xlfn.XLOOKUP(E651,'States (raw data)'!A:A,'States (raw data)'!B:B)</f>
        <v>New York</v>
      </c>
      <c r="G651">
        <v>96740.52</v>
      </c>
      <c r="H651" t="str">
        <f>VLOOKUP(A651,'Demographics (raw data)'!A650:C2210,3)</f>
        <v>Female</v>
      </c>
      <c r="I651" t="str">
        <f>_xlfn.XLOOKUP(A651,'Demographics (raw data)'!A:A,'Demographics (raw data)'!B:B)</f>
        <v>White</v>
      </c>
      <c r="J651" t="b">
        <f>_xlfn.XLOOKUP($A651,'Bonuses (raw data)'!$A:$A,'Bonuses (raw data)'!B:B)</f>
        <v>1</v>
      </c>
      <c r="K651" t="str">
        <f t="shared" si="50"/>
        <v>Eligible</v>
      </c>
      <c r="L651">
        <f>_xlfn.XLOOKUP($A651,'Bonuses (raw data)'!$A:$A,'Bonuses (raw data)'!C:C)</f>
        <v>16568.57</v>
      </c>
      <c r="M651">
        <f t="shared" si="51"/>
        <v>113309.09</v>
      </c>
      <c r="N651" s="5">
        <f t="shared" si="52"/>
        <v>0.17126815113253474</v>
      </c>
      <c r="O651">
        <f>G651/_xlfn.XLOOKUP(D651,'Market_Averages (raw data)'!A:A,'Market_Averages (raw data)'!B:B)</f>
        <v>1.0893672740245068</v>
      </c>
      <c r="P651" t="str">
        <f t="shared" si="53"/>
        <v>Market Aligned</v>
      </c>
      <c r="Q651" s="5">
        <f t="shared" si="54"/>
        <v>0.90400000000000003</v>
      </c>
    </row>
    <row r="652" spans="1:17" x14ac:dyDescent="0.2">
      <c r="A652">
        <v>1650</v>
      </c>
      <c r="B652" t="s">
        <v>660</v>
      </c>
      <c r="C652" t="s">
        <v>1576</v>
      </c>
      <c r="D652" t="s">
        <v>1591</v>
      </c>
      <c r="E652" t="s">
        <v>1597</v>
      </c>
      <c r="F652" t="str">
        <f>_xlfn.XLOOKUP(E652,'States (raw data)'!A:A,'States (raw data)'!B:B)</f>
        <v>New York</v>
      </c>
      <c r="G652">
        <v>99622.39</v>
      </c>
      <c r="H652" t="str">
        <f>VLOOKUP(A652,'Demographics (raw data)'!A651:C2211,3)</f>
        <v>Male</v>
      </c>
      <c r="I652" t="str">
        <f>_xlfn.XLOOKUP(A652,'Demographics (raw data)'!A:A,'Demographics (raw data)'!B:B)</f>
        <v>White</v>
      </c>
      <c r="J652" t="b">
        <f>_xlfn.XLOOKUP($A652,'Bonuses (raw data)'!$A:$A,'Bonuses (raw data)'!B:B)</f>
        <v>1</v>
      </c>
      <c r="K652" t="str">
        <f t="shared" si="50"/>
        <v>Eligible</v>
      </c>
      <c r="L652">
        <f>_xlfn.XLOOKUP($A652,'Bonuses (raw data)'!$A:$A,'Bonuses (raw data)'!C:C)</f>
        <v>7836.67</v>
      </c>
      <c r="M652">
        <f t="shared" si="51"/>
        <v>107459.06</v>
      </c>
      <c r="N652" s="5">
        <f t="shared" si="52"/>
        <v>7.8663742156758129E-2</v>
      </c>
      <c r="O652">
        <f>G652/_xlfn.XLOOKUP(D652,'Market_Averages (raw data)'!A:A,'Market_Averages (raw data)'!B:B)</f>
        <v>1.1218191862738207</v>
      </c>
      <c r="P652" t="str">
        <f t="shared" si="53"/>
        <v>Above Market</v>
      </c>
      <c r="Q652" s="5">
        <f t="shared" si="54"/>
        <v>0.90800000000000003</v>
      </c>
    </row>
    <row r="653" spans="1:17" x14ac:dyDescent="0.2">
      <c r="A653">
        <v>1651</v>
      </c>
      <c r="B653" t="s">
        <v>661</v>
      </c>
      <c r="C653" t="s">
        <v>1576</v>
      </c>
      <c r="D653" t="s">
        <v>1591</v>
      </c>
      <c r="E653" t="s">
        <v>1597</v>
      </c>
      <c r="F653" t="str">
        <f>_xlfn.XLOOKUP(E653,'States (raw data)'!A:A,'States (raw data)'!B:B)</f>
        <v>New York</v>
      </c>
      <c r="G653">
        <v>97816.41</v>
      </c>
      <c r="H653" t="str">
        <f>VLOOKUP(A653,'Demographics (raw data)'!A652:C2212,3)</f>
        <v>Male</v>
      </c>
      <c r="I653" t="str">
        <f>_xlfn.XLOOKUP(A653,'Demographics (raw data)'!A:A,'Demographics (raw data)'!B:B)</f>
        <v>White</v>
      </c>
      <c r="J653" t="b">
        <f>_xlfn.XLOOKUP($A653,'Bonuses (raw data)'!$A:$A,'Bonuses (raw data)'!B:B)</f>
        <v>0</v>
      </c>
      <c r="K653" t="str">
        <f t="shared" si="50"/>
        <v>Not Eligible</v>
      </c>
      <c r="L653">
        <f>_xlfn.XLOOKUP($A653,'Bonuses (raw data)'!$A:$A,'Bonuses (raw data)'!C:C)</f>
        <v>0</v>
      </c>
      <c r="M653">
        <f t="shared" si="51"/>
        <v>97816.41</v>
      </c>
      <c r="N653" s="5">
        <f t="shared" si="52"/>
        <v>0</v>
      </c>
      <c r="O653">
        <f>G653/_xlfn.XLOOKUP(D653,'Market_Averages (raw data)'!A:A,'Market_Averages (raw data)'!B:B)</f>
        <v>1.1014825630104481</v>
      </c>
      <c r="P653" t="str">
        <f t="shared" si="53"/>
        <v>Above Market</v>
      </c>
      <c r="Q653" s="5">
        <f t="shared" si="54"/>
        <v>0.90500000000000003</v>
      </c>
    </row>
    <row r="654" spans="1:17" x14ac:dyDescent="0.2">
      <c r="A654">
        <v>1652</v>
      </c>
      <c r="B654" t="s">
        <v>662</v>
      </c>
      <c r="C654" t="s">
        <v>1576</v>
      </c>
      <c r="D654" t="s">
        <v>1591</v>
      </c>
      <c r="E654" t="s">
        <v>1597</v>
      </c>
      <c r="F654" t="str">
        <f>_xlfn.XLOOKUP(E654,'States (raw data)'!A:A,'States (raw data)'!B:B)</f>
        <v>New York</v>
      </c>
      <c r="G654">
        <v>94327.78</v>
      </c>
      <c r="H654" t="str">
        <f>VLOOKUP(A654,'Demographics (raw data)'!A653:C2213,3)</f>
        <v>Female</v>
      </c>
      <c r="I654" t="str">
        <f>_xlfn.XLOOKUP(A654,'Demographics (raw data)'!A:A,'Demographics (raw data)'!B:B)</f>
        <v>White</v>
      </c>
      <c r="J654" t="b">
        <f>_xlfn.XLOOKUP($A654,'Bonuses (raw data)'!$A:$A,'Bonuses (raw data)'!B:B)</f>
        <v>0</v>
      </c>
      <c r="K654" t="str">
        <f t="shared" si="50"/>
        <v>Not Eligible</v>
      </c>
      <c r="L654">
        <f>_xlfn.XLOOKUP($A654,'Bonuses (raw data)'!$A:$A,'Bonuses (raw data)'!C:C)</f>
        <v>0</v>
      </c>
      <c r="M654">
        <f t="shared" si="51"/>
        <v>94327.78</v>
      </c>
      <c r="N654" s="5">
        <f t="shared" si="52"/>
        <v>0</v>
      </c>
      <c r="O654">
        <f>G654/_xlfn.XLOOKUP(D654,'Market_Averages (raw data)'!A:A,'Market_Averages (raw data)'!B:B)</f>
        <v>1.0621981002725993</v>
      </c>
      <c r="P654" t="str">
        <f t="shared" si="53"/>
        <v>Market Aligned</v>
      </c>
      <c r="Q654" s="5">
        <f t="shared" si="54"/>
        <v>0.89600000000000002</v>
      </c>
    </row>
    <row r="655" spans="1:17" x14ac:dyDescent="0.2">
      <c r="A655">
        <v>1653</v>
      </c>
      <c r="B655" t="s">
        <v>663</v>
      </c>
      <c r="C655" t="s">
        <v>1576</v>
      </c>
      <c r="D655" t="s">
        <v>1591</v>
      </c>
      <c r="E655" t="s">
        <v>1597</v>
      </c>
      <c r="F655" t="str">
        <f>_xlfn.XLOOKUP(E655,'States (raw data)'!A:A,'States (raw data)'!B:B)</f>
        <v>New York</v>
      </c>
      <c r="G655">
        <v>92233.69</v>
      </c>
      <c r="H655" t="str">
        <f>VLOOKUP(A655,'Demographics (raw data)'!A654:C2214,3)</f>
        <v>Non-binary</v>
      </c>
      <c r="I655" t="str">
        <f>_xlfn.XLOOKUP(A655,'Demographics (raw data)'!A:A,'Demographics (raw data)'!B:B)</f>
        <v>White</v>
      </c>
      <c r="J655" t="b">
        <f>_xlfn.XLOOKUP($A655,'Bonuses (raw data)'!$A:$A,'Bonuses (raw data)'!B:B)</f>
        <v>0</v>
      </c>
      <c r="K655" t="str">
        <f t="shared" si="50"/>
        <v>Not Eligible</v>
      </c>
      <c r="L655">
        <f>_xlfn.XLOOKUP($A655,'Bonuses (raw data)'!$A:$A,'Bonuses (raw data)'!C:C)</f>
        <v>0</v>
      </c>
      <c r="M655">
        <f t="shared" si="51"/>
        <v>92233.69</v>
      </c>
      <c r="N655" s="5">
        <f t="shared" si="52"/>
        <v>0</v>
      </c>
      <c r="O655">
        <f>G655/_xlfn.XLOOKUP(D655,'Market_Averages (raw data)'!A:A,'Market_Averages (raw data)'!B:B)</f>
        <v>1.0386171528592303</v>
      </c>
      <c r="P655" t="str">
        <f t="shared" si="53"/>
        <v>Market Aligned</v>
      </c>
      <c r="Q655" s="5">
        <f t="shared" si="54"/>
        <v>0.89</v>
      </c>
    </row>
    <row r="656" spans="1:17" x14ac:dyDescent="0.2">
      <c r="A656">
        <v>1654</v>
      </c>
      <c r="B656" t="s">
        <v>664</v>
      </c>
      <c r="C656" t="s">
        <v>1576</v>
      </c>
      <c r="D656" t="s">
        <v>1591</v>
      </c>
      <c r="E656" t="s">
        <v>1597</v>
      </c>
      <c r="F656" t="str">
        <f>_xlfn.XLOOKUP(E656,'States (raw data)'!A:A,'States (raw data)'!B:B)</f>
        <v>New York</v>
      </c>
      <c r="G656">
        <v>101433.4</v>
      </c>
      <c r="H656" t="str">
        <f>VLOOKUP(A656,'Demographics (raw data)'!A655:C2215,3)</f>
        <v>Male</v>
      </c>
      <c r="I656" t="str">
        <f>_xlfn.XLOOKUP(A656,'Demographics (raw data)'!A:A,'Demographics (raw data)'!B:B)</f>
        <v>White</v>
      </c>
      <c r="J656" t="b">
        <f>_xlfn.XLOOKUP($A656,'Bonuses (raw data)'!$A:$A,'Bonuses (raw data)'!B:B)</f>
        <v>1</v>
      </c>
      <c r="K656" t="str">
        <f t="shared" si="50"/>
        <v>Eligible</v>
      </c>
      <c r="L656">
        <f>_xlfn.XLOOKUP($A656,'Bonuses (raw data)'!$A:$A,'Bonuses (raw data)'!C:C)</f>
        <v>11274.55</v>
      </c>
      <c r="M656">
        <f t="shared" si="51"/>
        <v>112707.95</v>
      </c>
      <c r="N656" s="5">
        <f t="shared" si="52"/>
        <v>0.11115224373825584</v>
      </c>
      <c r="O656">
        <f>G656/_xlfn.XLOOKUP(D656,'Market_Averages (raw data)'!A:A,'Market_Averages (raw data)'!B:B)</f>
        <v>1.1422124509258107</v>
      </c>
      <c r="P656" t="str">
        <f t="shared" si="53"/>
        <v>Above Market</v>
      </c>
      <c r="Q656" s="5">
        <f t="shared" si="54"/>
        <v>0.91600000000000004</v>
      </c>
    </row>
    <row r="657" spans="1:17" x14ac:dyDescent="0.2">
      <c r="A657">
        <v>1655</v>
      </c>
      <c r="B657" t="s">
        <v>665</v>
      </c>
      <c r="C657" t="s">
        <v>1576</v>
      </c>
      <c r="D657" t="s">
        <v>1591</v>
      </c>
      <c r="E657" t="s">
        <v>1597</v>
      </c>
      <c r="F657" t="str">
        <f>_xlfn.XLOOKUP(E657,'States (raw data)'!A:A,'States (raw data)'!B:B)</f>
        <v>New York</v>
      </c>
      <c r="G657">
        <v>95148.05</v>
      </c>
      <c r="H657" t="str">
        <f>VLOOKUP(A657,'Demographics (raw data)'!A656:C2216,3)</f>
        <v>Male</v>
      </c>
      <c r="I657" t="str">
        <f>_xlfn.XLOOKUP(A657,'Demographics (raw data)'!A:A,'Demographics (raw data)'!B:B)</f>
        <v>White</v>
      </c>
      <c r="J657" t="b">
        <f>_xlfn.XLOOKUP($A657,'Bonuses (raw data)'!$A:$A,'Bonuses (raw data)'!B:B)</f>
        <v>0</v>
      </c>
      <c r="K657" t="str">
        <f t="shared" si="50"/>
        <v>Not Eligible</v>
      </c>
      <c r="L657">
        <f>_xlfn.XLOOKUP($A657,'Bonuses (raw data)'!$A:$A,'Bonuses (raw data)'!C:C)</f>
        <v>0</v>
      </c>
      <c r="M657">
        <f t="shared" si="51"/>
        <v>95148.05</v>
      </c>
      <c r="N657" s="5">
        <f t="shared" si="52"/>
        <v>0</v>
      </c>
      <c r="O657">
        <f>G657/_xlfn.XLOOKUP(D657,'Market_Averages (raw data)'!A:A,'Market_Averages (raw data)'!B:B)</f>
        <v>1.0714349256882998</v>
      </c>
      <c r="P657" t="str">
        <f t="shared" si="53"/>
        <v>Market Aligned</v>
      </c>
      <c r="Q657" s="5">
        <f t="shared" si="54"/>
        <v>0.90200000000000002</v>
      </c>
    </row>
    <row r="658" spans="1:17" x14ac:dyDescent="0.2">
      <c r="A658">
        <v>1656</v>
      </c>
      <c r="B658" t="s">
        <v>666</v>
      </c>
      <c r="C658" t="s">
        <v>1576</v>
      </c>
      <c r="D658" t="s">
        <v>1591</v>
      </c>
      <c r="E658" t="s">
        <v>1597</v>
      </c>
      <c r="F658" t="str">
        <f>_xlfn.XLOOKUP(E658,'States (raw data)'!A:A,'States (raw data)'!B:B)</f>
        <v>New York</v>
      </c>
      <c r="G658">
        <v>95034.82</v>
      </c>
      <c r="H658" t="str">
        <f>VLOOKUP(A658,'Demographics (raw data)'!A657:C2217,3)</f>
        <v>Male</v>
      </c>
      <c r="I658" t="str">
        <f>_xlfn.XLOOKUP(A658,'Demographics (raw data)'!A:A,'Demographics (raw data)'!B:B)</f>
        <v>White</v>
      </c>
      <c r="J658" t="b">
        <f>_xlfn.XLOOKUP($A658,'Bonuses (raw data)'!$A:$A,'Bonuses (raw data)'!B:B)</f>
        <v>0</v>
      </c>
      <c r="K658" t="str">
        <f t="shared" si="50"/>
        <v>Not Eligible</v>
      </c>
      <c r="L658">
        <f>_xlfn.XLOOKUP($A658,'Bonuses (raw data)'!$A:$A,'Bonuses (raw data)'!C:C)</f>
        <v>0</v>
      </c>
      <c r="M658">
        <f t="shared" si="51"/>
        <v>95034.82</v>
      </c>
      <c r="N658" s="5">
        <f t="shared" si="52"/>
        <v>0</v>
      </c>
      <c r="O658">
        <f>G658/_xlfn.XLOOKUP(D658,'Market_Averages (raw data)'!A:A,'Market_Averages (raw data)'!B:B)</f>
        <v>1.0701598751051751</v>
      </c>
      <c r="P658" t="str">
        <f t="shared" si="53"/>
        <v>Market Aligned</v>
      </c>
      <c r="Q658" s="5">
        <f t="shared" si="54"/>
        <v>0.90100000000000002</v>
      </c>
    </row>
    <row r="659" spans="1:17" x14ac:dyDescent="0.2">
      <c r="A659">
        <v>1657</v>
      </c>
      <c r="B659" t="s">
        <v>667</v>
      </c>
      <c r="C659" t="s">
        <v>1576</v>
      </c>
      <c r="D659" t="s">
        <v>1591</v>
      </c>
      <c r="E659" t="s">
        <v>1597</v>
      </c>
      <c r="F659" t="str">
        <f>_xlfn.XLOOKUP(E659,'States (raw data)'!A:A,'States (raw data)'!B:B)</f>
        <v>New York</v>
      </c>
      <c r="G659">
        <v>94939.69</v>
      </c>
      <c r="H659" t="str">
        <f>VLOOKUP(A659,'Demographics (raw data)'!A658:C2218,3)</f>
        <v>Female</v>
      </c>
      <c r="I659" t="str">
        <f>_xlfn.XLOOKUP(A659,'Demographics (raw data)'!A:A,'Demographics (raw data)'!B:B)</f>
        <v>White</v>
      </c>
      <c r="J659" t="b">
        <f>_xlfn.XLOOKUP($A659,'Bonuses (raw data)'!$A:$A,'Bonuses (raw data)'!B:B)</f>
        <v>1</v>
      </c>
      <c r="K659" t="str">
        <f t="shared" si="50"/>
        <v>Eligible</v>
      </c>
      <c r="L659">
        <f>_xlfn.XLOOKUP($A659,'Bonuses (raw data)'!$A:$A,'Bonuses (raw data)'!C:C)</f>
        <v>13868.71</v>
      </c>
      <c r="M659">
        <f t="shared" si="51"/>
        <v>108808.4</v>
      </c>
      <c r="N659" s="5">
        <f t="shared" si="52"/>
        <v>0.14607915825299198</v>
      </c>
      <c r="O659">
        <f>G659/_xlfn.XLOOKUP(D659,'Market_Averages (raw data)'!A:A,'Market_Averages (raw data)'!B:B)</f>
        <v>1.0690886434353644</v>
      </c>
      <c r="P659" t="str">
        <f t="shared" si="53"/>
        <v>Market Aligned</v>
      </c>
      <c r="Q659" s="5">
        <f t="shared" si="54"/>
        <v>0.90100000000000002</v>
      </c>
    </row>
    <row r="660" spans="1:17" x14ac:dyDescent="0.2">
      <c r="A660">
        <v>1658</v>
      </c>
      <c r="B660" t="s">
        <v>668</v>
      </c>
      <c r="C660" t="s">
        <v>1576</v>
      </c>
      <c r="D660" t="s">
        <v>1591</v>
      </c>
      <c r="E660" t="s">
        <v>1597</v>
      </c>
      <c r="F660" t="str">
        <f>_xlfn.XLOOKUP(E660,'States (raw data)'!A:A,'States (raw data)'!B:B)</f>
        <v>New York</v>
      </c>
      <c r="G660">
        <v>95495.21</v>
      </c>
      <c r="H660" t="str">
        <f>VLOOKUP(A660,'Demographics (raw data)'!A659:C2219,3)</f>
        <v>Male</v>
      </c>
      <c r="I660" t="str">
        <f>_xlfn.XLOOKUP(A660,'Demographics (raw data)'!A:A,'Demographics (raw data)'!B:B)</f>
        <v>Other</v>
      </c>
      <c r="J660" t="b">
        <f>_xlfn.XLOOKUP($A660,'Bonuses (raw data)'!$A:$A,'Bonuses (raw data)'!B:B)</f>
        <v>1</v>
      </c>
      <c r="K660" t="str">
        <f t="shared" si="50"/>
        <v>Eligible</v>
      </c>
      <c r="L660">
        <f>_xlfn.XLOOKUP($A660,'Bonuses (raw data)'!$A:$A,'Bonuses (raw data)'!C:C)</f>
        <v>14349.96</v>
      </c>
      <c r="M660">
        <f t="shared" si="51"/>
        <v>109845.17000000001</v>
      </c>
      <c r="N660" s="5">
        <f t="shared" si="52"/>
        <v>0.15026889830390444</v>
      </c>
      <c r="O660">
        <f>G660/_xlfn.XLOOKUP(D660,'Market_Averages (raw data)'!A:A,'Market_Averages (raw data)'!B:B)</f>
        <v>1.0753441949670917</v>
      </c>
      <c r="P660" t="str">
        <f t="shared" si="53"/>
        <v>Market Aligned</v>
      </c>
      <c r="Q660" s="5">
        <f t="shared" si="54"/>
        <v>0.90300000000000002</v>
      </c>
    </row>
    <row r="661" spans="1:17" x14ac:dyDescent="0.2">
      <c r="A661">
        <v>1659</v>
      </c>
      <c r="B661" t="s">
        <v>669</v>
      </c>
      <c r="C661" t="s">
        <v>1576</v>
      </c>
      <c r="D661" t="s">
        <v>1591</v>
      </c>
      <c r="E661" t="s">
        <v>1597</v>
      </c>
      <c r="F661" t="str">
        <f>_xlfn.XLOOKUP(E661,'States (raw data)'!A:A,'States (raw data)'!B:B)</f>
        <v>New York</v>
      </c>
      <c r="G661">
        <v>94639.1</v>
      </c>
      <c r="H661" t="str">
        <f>VLOOKUP(A661,'Demographics (raw data)'!A660:C2220,3)</f>
        <v>Female</v>
      </c>
      <c r="I661" t="str">
        <f>_xlfn.XLOOKUP(A661,'Demographics (raw data)'!A:A,'Demographics (raw data)'!B:B)</f>
        <v>White</v>
      </c>
      <c r="J661" t="b">
        <f>_xlfn.XLOOKUP($A661,'Bonuses (raw data)'!$A:$A,'Bonuses (raw data)'!B:B)</f>
        <v>1</v>
      </c>
      <c r="K661" t="str">
        <f t="shared" si="50"/>
        <v>Eligible</v>
      </c>
      <c r="L661">
        <f>_xlfn.XLOOKUP($A661,'Bonuses (raw data)'!$A:$A,'Bonuses (raw data)'!C:C)</f>
        <v>19163.62</v>
      </c>
      <c r="M661">
        <f t="shared" si="51"/>
        <v>113802.72</v>
      </c>
      <c r="N661" s="5">
        <f t="shared" si="52"/>
        <v>0.20249157060876527</v>
      </c>
      <c r="O661">
        <f>G661/_xlfn.XLOOKUP(D661,'Market_Averages (raw data)'!A:A,'Market_Averages (raw data)'!B:B)</f>
        <v>1.0657037855816023</v>
      </c>
      <c r="P661" t="str">
        <f t="shared" si="53"/>
        <v>Market Aligned</v>
      </c>
      <c r="Q661" s="5">
        <f t="shared" si="54"/>
        <v>0.89800000000000002</v>
      </c>
    </row>
    <row r="662" spans="1:17" x14ac:dyDescent="0.2">
      <c r="A662">
        <v>1660</v>
      </c>
      <c r="B662" t="s">
        <v>670</v>
      </c>
      <c r="C662" t="s">
        <v>1576</v>
      </c>
      <c r="D662" t="s">
        <v>1591</v>
      </c>
      <c r="E662" t="s">
        <v>1597</v>
      </c>
      <c r="F662" t="str">
        <f>_xlfn.XLOOKUP(E662,'States (raw data)'!A:A,'States (raw data)'!B:B)</f>
        <v>New York</v>
      </c>
      <c r="G662">
        <v>93565.84</v>
      </c>
      <c r="H662" t="str">
        <f>VLOOKUP(A662,'Demographics (raw data)'!A661:C2221,3)</f>
        <v>Non-binary</v>
      </c>
      <c r="I662" t="str">
        <f>_xlfn.XLOOKUP(A662,'Demographics (raw data)'!A:A,'Demographics (raw data)'!B:B)</f>
        <v>Black or African American</v>
      </c>
      <c r="J662" t="b">
        <f>_xlfn.XLOOKUP($A662,'Bonuses (raw data)'!$A:$A,'Bonuses (raw data)'!B:B)</f>
        <v>1</v>
      </c>
      <c r="K662" t="str">
        <f t="shared" si="50"/>
        <v>Eligible</v>
      </c>
      <c r="L662">
        <f>_xlfn.XLOOKUP($A662,'Bonuses (raw data)'!$A:$A,'Bonuses (raw data)'!C:C)</f>
        <v>11095.46</v>
      </c>
      <c r="M662">
        <f t="shared" si="51"/>
        <v>104661.29999999999</v>
      </c>
      <c r="N662" s="5">
        <f t="shared" si="52"/>
        <v>0.11858451759744795</v>
      </c>
      <c r="O662">
        <f>G662/_xlfn.XLOOKUP(D662,'Market_Averages (raw data)'!A:A,'Market_Averages (raw data)'!B:B)</f>
        <v>1.0536181122720154</v>
      </c>
      <c r="P662" t="str">
        <f t="shared" si="53"/>
        <v>Market Aligned</v>
      </c>
      <c r="Q662" s="5">
        <f t="shared" si="54"/>
        <v>0.89200000000000002</v>
      </c>
    </row>
    <row r="663" spans="1:17" x14ac:dyDescent="0.2">
      <c r="A663">
        <v>1661</v>
      </c>
      <c r="B663" t="s">
        <v>671</v>
      </c>
      <c r="C663" t="s">
        <v>1576</v>
      </c>
      <c r="D663" t="s">
        <v>1591</v>
      </c>
      <c r="E663" t="s">
        <v>1597</v>
      </c>
      <c r="F663" t="str">
        <f>_xlfn.XLOOKUP(E663,'States (raw data)'!A:A,'States (raw data)'!B:B)</f>
        <v>New York</v>
      </c>
      <c r="G663">
        <v>93632.85</v>
      </c>
      <c r="H663" t="str">
        <f>VLOOKUP(A663,'Demographics (raw data)'!A662:C2222,3)</f>
        <v>Male</v>
      </c>
      <c r="I663" t="str">
        <f>_xlfn.XLOOKUP(A663,'Demographics (raw data)'!A:A,'Demographics (raw data)'!B:B)</f>
        <v>White</v>
      </c>
      <c r="J663" t="b">
        <f>_xlfn.XLOOKUP($A663,'Bonuses (raw data)'!$A:$A,'Bonuses (raw data)'!B:B)</f>
        <v>0</v>
      </c>
      <c r="K663" t="str">
        <f t="shared" si="50"/>
        <v>Not Eligible</v>
      </c>
      <c r="L663">
        <f>_xlfn.XLOOKUP($A663,'Bonuses (raw data)'!$A:$A,'Bonuses (raw data)'!C:C)</f>
        <v>0</v>
      </c>
      <c r="M663">
        <f t="shared" si="51"/>
        <v>93632.85</v>
      </c>
      <c r="N663" s="5">
        <f t="shared" si="52"/>
        <v>0</v>
      </c>
      <c r="O663">
        <f>G663/_xlfn.XLOOKUP(D663,'Market_Averages (raw data)'!A:A,'Market_Averages (raw data)'!B:B)</f>
        <v>1.0543726926798156</v>
      </c>
      <c r="P663" t="str">
        <f t="shared" si="53"/>
        <v>Market Aligned</v>
      </c>
      <c r="Q663" s="5">
        <f t="shared" si="54"/>
        <v>0.89200000000000002</v>
      </c>
    </row>
    <row r="664" spans="1:17" x14ac:dyDescent="0.2">
      <c r="A664">
        <v>1662</v>
      </c>
      <c r="B664" t="s">
        <v>672</v>
      </c>
      <c r="C664" t="s">
        <v>1576</v>
      </c>
      <c r="D664" t="s">
        <v>1591</v>
      </c>
      <c r="E664" t="s">
        <v>1597</v>
      </c>
      <c r="F664" t="str">
        <f>_xlfn.XLOOKUP(E664,'States (raw data)'!A:A,'States (raw data)'!B:B)</f>
        <v>New York</v>
      </c>
      <c r="G664">
        <v>94918.12</v>
      </c>
      <c r="H664" t="str">
        <f>VLOOKUP(A664,'Demographics (raw data)'!A663:C2223,3)</f>
        <v>Male</v>
      </c>
      <c r="I664" t="str">
        <f>_xlfn.XLOOKUP(A664,'Demographics (raw data)'!A:A,'Demographics (raw data)'!B:B)</f>
        <v>Asian</v>
      </c>
      <c r="J664" t="b">
        <f>_xlfn.XLOOKUP($A664,'Bonuses (raw data)'!$A:$A,'Bonuses (raw data)'!B:B)</f>
        <v>0</v>
      </c>
      <c r="K664" t="str">
        <f t="shared" si="50"/>
        <v>Not Eligible</v>
      </c>
      <c r="L664">
        <f>_xlfn.XLOOKUP($A664,'Bonuses (raw data)'!$A:$A,'Bonuses (raw data)'!C:C)</f>
        <v>0</v>
      </c>
      <c r="M664">
        <f t="shared" si="51"/>
        <v>94918.12</v>
      </c>
      <c r="N664" s="5">
        <f t="shared" si="52"/>
        <v>0</v>
      </c>
      <c r="O664">
        <f>G664/_xlfn.XLOOKUP(D664,'Market_Averages (raw data)'!A:A,'Market_Averages (raw data)'!B:B)</f>
        <v>1.0688457498464037</v>
      </c>
      <c r="P664" t="str">
        <f t="shared" si="53"/>
        <v>Market Aligned</v>
      </c>
      <c r="Q664" s="5">
        <f t="shared" si="54"/>
        <v>0.9</v>
      </c>
    </row>
    <row r="665" spans="1:17" x14ac:dyDescent="0.2">
      <c r="A665">
        <v>1663</v>
      </c>
      <c r="B665" t="s">
        <v>673</v>
      </c>
      <c r="C665" t="s">
        <v>1576</v>
      </c>
      <c r="D665" t="s">
        <v>1591</v>
      </c>
      <c r="E665" t="s">
        <v>1597</v>
      </c>
      <c r="F665" t="str">
        <f>_xlfn.XLOOKUP(E665,'States (raw data)'!A:A,'States (raw data)'!B:B)</f>
        <v>New York</v>
      </c>
      <c r="G665">
        <v>93641.44</v>
      </c>
      <c r="H665" t="str">
        <f>VLOOKUP(A665,'Demographics (raw data)'!A664:C2224,3)</f>
        <v>Male</v>
      </c>
      <c r="I665" t="str">
        <f>_xlfn.XLOOKUP(A665,'Demographics (raw data)'!A:A,'Demographics (raw data)'!B:B)</f>
        <v>Asian</v>
      </c>
      <c r="J665" t="b">
        <f>_xlfn.XLOOKUP($A665,'Bonuses (raw data)'!$A:$A,'Bonuses (raw data)'!B:B)</f>
        <v>0</v>
      </c>
      <c r="K665" t="str">
        <f t="shared" si="50"/>
        <v>Not Eligible</v>
      </c>
      <c r="L665">
        <f>_xlfn.XLOOKUP($A665,'Bonuses (raw data)'!$A:$A,'Bonuses (raw data)'!C:C)</f>
        <v>0</v>
      </c>
      <c r="M665">
        <f t="shared" si="51"/>
        <v>93641.44</v>
      </c>
      <c r="N665" s="5">
        <f t="shared" si="52"/>
        <v>0</v>
      </c>
      <c r="O665">
        <f>G665/_xlfn.XLOOKUP(D665,'Market_Averages (raw data)'!A:A,'Market_Averages (raw data)'!B:B)</f>
        <v>1.0544694222082889</v>
      </c>
      <c r="P665" t="str">
        <f t="shared" si="53"/>
        <v>Market Aligned</v>
      </c>
      <c r="Q665" s="5">
        <f t="shared" si="54"/>
        <v>0.89300000000000002</v>
      </c>
    </row>
    <row r="666" spans="1:17" x14ac:dyDescent="0.2">
      <c r="A666">
        <v>1664</v>
      </c>
      <c r="B666" t="s">
        <v>674</v>
      </c>
      <c r="C666" t="s">
        <v>1576</v>
      </c>
      <c r="D666" t="s">
        <v>1591</v>
      </c>
      <c r="E666" t="s">
        <v>1597</v>
      </c>
      <c r="F666" t="str">
        <f>_xlfn.XLOOKUP(E666,'States (raw data)'!A:A,'States (raw data)'!B:B)</f>
        <v>New York</v>
      </c>
      <c r="G666">
        <v>93217.89</v>
      </c>
      <c r="H666" t="str">
        <f>VLOOKUP(A666,'Demographics (raw data)'!A665:C2225,3)</f>
        <v>Male</v>
      </c>
      <c r="I666" t="str">
        <f>_xlfn.XLOOKUP(A666,'Demographics (raw data)'!A:A,'Demographics (raw data)'!B:B)</f>
        <v>White</v>
      </c>
      <c r="J666" t="b">
        <f>_xlfn.XLOOKUP($A666,'Bonuses (raw data)'!$A:$A,'Bonuses (raw data)'!B:B)</f>
        <v>0</v>
      </c>
      <c r="K666" t="str">
        <f t="shared" si="50"/>
        <v>Not Eligible</v>
      </c>
      <c r="L666">
        <f>_xlfn.XLOOKUP($A666,'Bonuses (raw data)'!$A:$A,'Bonuses (raw data)'!C:C)</f>
        <v>0</v>
      </c>
      <c r="M666">
        <f t="shared" si="51"/>
        <v>93217.89</v>
      </c>
      <c r="N666" s="5">
        <f t="shared" si="52"/>
        <v>0</v>
      </c>
      <c r="O666">
        <f>G666/_xlfn.XLOOKUP(D666,'Market_Averages (raw data)'!A:A,'Market_Averages (raw data)'!B:B)</f>
        <v>1.0496999470296038</v>
      </c>
      <c r="P666" t="str">
        <f t="shared" si="53"/>
        <v>Market Aligned</v>
      </c>
      <c r="Q666" s="5">
        <f t="shared" si="54"/>
        <v>0.89100000000000001</v>
      </c>
    </row>
    <row r="667" spans="1:17" x14ac:dyDescent="0.2">
      <c r="A667">
        <v>1665</v>
      </c>
      <c r="B667" t="s">
        <v>675</v>
      </c>
      <c r="C667" t="s">
        <v>1576</v>
      </c>
      <c r="D667" t="s">
        <v>1591</v>
      </c>
      <c r="E667" t="s">
        <v>1597</v>
      </c>
      <c r="F667" t="str">
        <f>_xlfn.XLOOKUP(E667,'States (raw data)'!A:A,'States (raw data)'!B:B)</f>
        <v>New York</v>
      </c>
      <c r="G667">
        <v>95266.08</v>
      </c>
      <c r="H667" t="str">
        <f>VLOOKUP(A667,'Demographics (raw data)'!A666:C2226,3)</f>
        <v>Female</v>
      </c>
      <c r="I667" t="str">
        <f>_xlfn.XLOOKUP(A667,'Demographics (raw data)'!A:A,'Demographics (raw data)'!B:B)</f>
        <v>Other</v>
      </c>
      <c r="J667" t="b">
        <f>_xlfn.XLOOKUP($A667,'Bonuses (raw data)'!$A:$A,'Bonuses (raw data)'!B:B)</f>
        <v>0</v>
      </c>
      <c r="K667" t="str">
        <f t="shared" si="50"/>
        <v>Not Eligible</v>
      </c>
      <c r="L667">
        <f>_xlfn.XLOOKUP($A667,'Bonuses (raw data)'!$A:$A,'Bonuses (raw data)'!C:C)</f>
        <v>0</v>
      </c>
      <c r="M667">
        <f t="shared" si="51"/>
        <v>95266.08</v>
      </c>
      <c r="N667" s="5">
        <f t="shared" si="52"/>
        <v>0</v>
      </c>
      <c r="O667">
        <f>G667/_xlfn.XLOOKUP(D667,'Market_Averages (raw data)'!A:A,'Market_Averages (raw data)'!B:B)</f>
        <v>1.0727640276959498</v>
      </c>
      <c r="P667" t="str">
        <f t="shared" si="53"/>
        <v>Market Aligned</v>
      </c>
      <c r="Q667" s="5">
        <f t="shared" si="54"/>
        <v>0.90300000000000002</v>
      </c>
    </row>
    <row r="668" spans="1:17" x14ac:dyDescent="0.2">
      <c r="A668">
        <v>1666</v>
      </c>
      <c r="B668" t="s">
        <v>676</v>
      </c>
      <c r="C668" t="s">
        <v>1576</v>
      </c>
      <c r="D668" t="s">
        <v>1591</v>
      </c>
      <c r="E668" t="s">
        <v>1597</v>
      </c>
      <c r="F668" t="str">
        <f>_xlfn.XLOOKUP(E668,'States (raw data)'!A:A,'States (raw data)'!B:B)</f>
        <v>New York</v>
      </c>
      <c r="G668">
        <v>94362.559999999998</v>
      </c>
      <c r="H668" t="str">
        <f>VLOOKUP(A668,'Demographics (raw data)'!A667:C2227,3)</f>
        <v>Male</v>
      </c>
      <c r="I668" t="str">
        <f>_xlfn.XLOOKUP(A668,'Demographics (raw data)'!A:A,'Demographics (raw data)'!B:B)</f>
        <v>White</v>
      </c>
      <c r="J668" t="b">
        <f>_xlfn.XLOOKUP($A668,'Bonuses (raw data)'!$A:$A,'Bonuses (raw data)'!B:B)</f>
        <v>0</v>
      </c>
      <c r="K668" t="str">
        <f t="shared" si="50"/>
        <v>Not Eligible</v>
      </c>
      <c r="L668">
        <f>_xlfn.XLOOKUP($A668,'Bonuses (raw data)'!$A:$A,'Bonuses (raw data)'!C:C)</f>
        <v>0</v>
      </c>
      <c r="M668">
        <f t="shared" si="51"/>
        <v>94362.559999999998</v>
      </c>
      <c r="N668" s="5">
        <f t="shared" si="52"/>
        <v>0</v>
      </c>
      <c r="O668">
        <f>G668/_xlfn.XLOOKUP(D668,'Market_Averages (raw data)'!A:A,'Market_Averages (raw data)'!B:B)</f>
        <v>1.0625897478861388</v>
      </c>
      <c r="P668" t="str">
        <f t="shared" si="53"/>
        <v>Market Aligned</v>
      </c>
      <c r="Q668" s="5">
        <f t="shared" si="54"/>
        <v>0.89700000000000002</v>
      </c>
    </row>
    <row r="669" spans="1:17" x14ac:dyDescent="0.2">
      <c r="A669">
        <v>1667</v>
      </c>
      <c r="B669" t="s">
        <v>677</v>
      </c>
      <c r="C669" t="s">
        <v>1576</v>
      </c>
      <c r="D669" t="s">
        <v>1592</v>
      </c>
      <c r="E669" t="s">
        <v>1597</v>
      </c>
      <c r="F669" t="str">
        <f>_xlfn.XLOOKUP(E669,'States (raw data)'!A:A,'States (raw data)'!B:B)</f>
        <v>New York</v>
      </c>
      <c r="G669">
        <v>63759.98</v>
      </c>
      <c r="H669" t="str">
        <f>VLOOKUP(A669,'Demographics (raw data)'!A668:C2228,3)</f>
        <v>Male</v>
      </c>
      <c r="I669" t="str">
        <f>_xlfn.XLOOKUP(A669,'Demographics (raw data)'!A:A,'Demographics (raw data)'!B:B)</f>
        <v>White</v>
      </c>
      <c r="J669" t="b">
        <f>_xlfn.XLOOKUP($A669,'Bonuses (raw data)'!$A:$A,'Bonuses (raw data)'!B:B)</f>
        <v>0</v>
      </c>
      <c r="K669" t="str">
        <f t="shared" si="50"/>
        <v>Not Eligible</v>
      </c>
      <c r="L669">
        <f>_xlfn.XLOOKUP($A669,'Bonuses (raw data)'!$A:$A,'Bonuses (raw data)'!C:C)</f>
        <v>0</v>
      </c>
      <c r="M669">
        <f t="shared" si="51"/>
        <v>63759.98</v>
      </c>
      <c r="N669" s="5">
        <f t="shared" si="52"/>
        <v>0</v>
      </c>
      <c r="O669">
        <f>G669/_xlfn.XLOOKUP(D669,'Market_Averages (raw data)'!A:A,'Market_Averages (raw data)'!B:B)</f>
        <v>1.0252704481298378</v>
      </c>
      <c r="P669" t="str">
        <f t="shared" si="53"/>
        <v>Market Aligned</v>
      </c>
      <c r="Q669" s="5">
        <f t="shared" si="54"/>
        <v>0.71099999999999997</v>
      </c>
    </row>
    <row r="670" spans="1:17" x14ac:dyDescent="0.2">
      <c r="A670">
        <v>1668</v>
      </c>
      <c r="B670" t="s">
        <v>678</v>
      </c>
      <c r="C670" t="s">
        <v>1576</v>
      </c>
      <c r="D670" t="s">
        <v>1592</v>
      </c>
      <c r="E670" t="s">
        <v>1597</v>
      </c>
      <c r="F670" t="str">
        <f>_xlfn.XLOOKUP(E670,'States (raw data)'!A:A,'States (raw data)'!B:B)</f>
        <v>New York</v>
      </c>
      <c r="G670">
        <v>53372.58</v>
      </c>
      <c r="H670" t="str">
        <f>VLOOKUP(A670,'Demographics (raw data)'!A669:C2229,3)</f>
        <v>Female</v>
      </c>
      <c r="I670" t="str">
        <f>_xlfn.XLOOKUP(A670,'Demographics (raw data)'!A:A,'Demographics (raw data)'!B:B)</f>
        <v>Asian</v>
      </c>
      <c r="J670" t="b">
        <f>_xlfn.XLOOKUP($A670,'Bonuses (raw data)'!$A:$A,'Bonuses (raw data)'!B:B)</f>
        <v>1</v>
      </c>
      <c r="K670" t="str">
        <f t="shared" si="50"/>
        <v>Eligible</v>
      </c>
      <c r="L670">
        <f>_xlfn.XLOOKUP($A670,'Bonuses (raw data)'!$A:$A,'Bonuses (raw data)'!C:C)</f>
        <v>8594.67</v>
      </c>
      <c r="M670">
        <f t="shared" si="51"/>
        <v>61967.25</v>
      </c>
      <c r="N670" s="5">
        <f t="shared" si="52"/>
        <v>0.16103156339828428</v>
      </c>
      <c r="O670">
        <f>G670/_xlfn.XLOOKUP(D670,'Market_Averages (raw data)'!A:A,'Market_Averages (raw data)'!B:B)</f>
        <v>0.85823943192023611</v>
      </c>
      <c r="P670" t="str">
        <f t="shared" si="53"/>
        <v>Below Market</v>
      </c>
      <c r="Q670" s="5">
        <f t="shared" si="54"/>
        <v>0.36799999999999999</v>
      </c>
    </row>
    <row r="671" spans="1:17" x14ac:dyDescent="0.2">
      <c r="A671">
        <v>1669</v>
      </c>
      <c r="B671" t="s">
        <v>679</v>
      </c>
      <c r="C671" t="s">
        <v>1576</v>
      </c>
      <c r="D671" t="s">
        <v>1592</v>
      </c>
      <c r="E671" t="s">
        <v>1597</v>
      </c>
      <c r="F671" t="str">
        <f>_xlfn.XLOOKUP(E671,'States (raw data)'!A:A,'States (raw data)'!B:B)</f>
        <v>New York</v>
      </c>
      <c r="G671">
        <v>62728.77</v>
      </c>
      <c r="H671" t="str">
        <f>VLOOKUP(A671,'Demographics (raw data)'!A670:C2230,3)</f>
        <v>Male</v>
      </c>
      <c r="I671" t="str">
        <f>_xlfn.XLOOKUP(A671,'Demographics (raw data)'!A:A,'Demographics (raw data)'!B:B)</f>
        <v>Asian</v>
      </c>
      <c r="J671" t="b">
        <f>_xlfn.XLOOKUP($A671,'Bonuses (raw data)'!$A:$A,'Bonuses (raw data)'!B:B)</f>
        <v>0</v>
      </c>
      <c r="K671" t="str">
        <f t="shared" si="50"/>
        <v>Not Eligible</v>
      </c>
      <c r="L671">
        <f>_xlfn.XLOOKUP($A671,'Bonuses (raw data)'!$A:$A,'Bonuses (raw data)'!C:C)</f>
        <v>0</v>
      </c>
      <c r="M671">
        <f t="shared" si="51"/>
        <v>62728.77</v>
      </c>
      <c r="N671" s="5">
        <f t="shared" si="52"/>
        <v>0</v>
      </c>
      <c r="O671">
        <f>G671/_xlfn.XLOOKUP(D671,'Market_Averages (raw data)'!A:A,'Market_Averages (raw data)'!B:B)</f>
        <v>1.0086884300862942</v>
      </c>
      <c r="P671" t="str">
        <f t="shared" si="53"/>
        <v>Market Aligned</v>
      </c>
      <c r="Q671" s="5">
        <f t="shared" si="54"/>
        <v>0.69799999999999995</v>
      </c>
    </row>
    <row r="672" spans="1:17" x14ac:dyDescent="0.2">
      <c r="A672">
        <v>1670</v>
      </c>
      <c r="B672" t="s">
        <v>680</v>
      </c>
      <c r="C672" t="s">
        <v>1576</v>
      </c>
      <c r="D672" t="s">
        <v>1592</v>
      </c>
      <c r="E672" t="s">
        <v>1609</v>
      </c>
      <c r="F672" t="str">
        <f>_xlfn.XLOOKUP(E672,'States (raw data)'!A:A,'States (raw data)'!B:B)</f>
        <v>California</v>
      </c>
      <c r="G672">
        <v>63115.21</v>
      </c>
      <c r="H672" t="str">
        <f>VLOOKUP(A672,'Demographics (raw data)'!A671:C2231,3)</f>
        <v>Female</v>
      </c>
      <c r="I672" t="str">
        <f>_xlfn.XLOOKUP(A672,'Demographics (raw data)'!A:A,'Demographics (raw data)'!B:B)</f>
        <v>White</v>
      </c>
      <c r="J672" t="b">
        <f>_xlfn.XLOOKUP($A672,'Bonuses (raw data)'!$A:$A,'Bonuses (raw data)'!B:B)</f>
        <v>0</v>
      </c>
      <c r="K672" t="str">
        <f t="shared" si="50"/>
        <v>Not Eligible</v>
      </c>
      <c r="L672">
        <f>_xlfn.XLOOKUP($A672,'Bonuses (raw data)'!$A:$A,'Bonuses (raw data)'!C:C)</f>
        <v>0</v>
      </c>
      <c r="M672">
        <f t="shared" si="51"/>
        <v>63115.21</v>
      </c>
      <c r="N672" s="5">
        <f t="shared" si="52"/>
        <v>0</v>
      </c>
      <c r="O672">
        <f>G672/_xlfn.XLOOKUP(D672,'Market_Averages (raw data)'!A:A,'Market_Averages (raw data)'!B:B)</f>
        <v>1.0149024457113822</v>
      </c>
      <c r="P672" t="str">
        <f t="shared" si="53"/>
        <v>Market Aligned</v>
      </c>
      <c r="Q672" s="5">
        <f t="shared" si="54"/>
        <v>0.70299999999999996</v>
      </c>
    </row>
    <row r="673" spans="1:17" x14ac:dyDescent="0.2">
      <c r="A673">
        <v>1671</v>
      </c>
      <c r="B673" t="s">
        <v>681</v>
      </c>
      <c r="C673" t="s">
        <v>1576</v>
      </c>
      <c r="D673" t="s">
        <v>1592</v>
      </c>
      <c r="E673" t="s">
        <v>1603</v>
      </c>
      <c r="F673" t="str">
        <f>_xlfn.XLOOKUP(E673,'States (raw data)'!A:A,'States (raw data)'!B:B)</f>
        <v>Illinois</v>
      </c>
      <c r="G673">
        <v>54816.52</v>
      </c>
      <c r="H673" t="str">
        <f>VLOOKUP(A673,'Demographics (raw data)'!A672:C2232,3)</f>
        <v>Male</v>
      </c>
      <c r="I673" t="str">
        <f>_xlfn.XLOOKUP(A673,'Demographics (raw data)'!A:A,'Demographics (raw data)'!B:B)</f>
        <v>White</v>
      </c>
      <c r="J673" t="b">
        <f>_xlfn.XLOOKUP($A673,'Bonuses (raw data)'!$A:$A,'Bonuses (raw data)'!B:B)</f>
        <v>1</v>
      </c>
      <c r="K673" t="str">
        <f t="shared" si="50"/>
        <v>Eligible</v>
      </c>
      <c r="L673">
        <f>_xlfn.XLOOKUP($A673,'Bonuses (raw data)'!$A:$A,'Bonuses (raw data)'!C:C)</f>
        <v>19120.37</v>
      </c>
      <c r="M673">
        <f t="shared" si="51"/>
        <v>73936.89</v>
      </c>
      <c r="N673" s="5">
        <f t="shared" si="52"/>
        <v>0.34880671009396436</v>
      </c>
      <c r="O673">
        <f>G673/_xlfn.XLOOKUP(D673,'Market_Averages (raw data)'!A:A,'Market_Averages (raw data)'!B:B)</f>
        <v>0.8814582128996622</v>
      </c>
      <c r="P673" t="str">
        <f t="shared" si="53"/>
        <v>Below Market</v>
      </c>
      <c r="Q673" s="5">
        <f t="shared" si="54"/>
        <v>0.439</v>
      </c>
    </row>
    <row r="674" spans="1:17" x14ac:dyDescent="0.2">
      <c r="A674">
        <v>1672</v>
      </c>
      <c r="B674" t="s">
        <v>682</v>
      </c>
      <c r="C674" t="s">
        <v>1576</v>
      </c>
      <c r="D674" t="s">
        <v>1592</v>
      </c>
      <c r="E674" t="s">
        <v>1609</v>
      </c>
      <c r="F674" t="str">
        <f>_xlfn.XLOOKUP(E674,'States (raw data)'!A:A,'States (raw data)'!B:B)</f>
        <v>California</v>
      </c>
      <c r="G674">
        <v>59143.28</v>
      </c>
      <c r="H674" t="str">
        <f>VLOOKUP(A674,'Demographics (raw data)'!A673:C2233,3)</f>
        <v>Female</v>
      </c>
      <c r="I674" t="str">
        <f>_xlfn.XLOOKUP(A674,'Demographics (raw data)'!A:A,'Demographics (raw data)'!B:B)</f>
        <v>White</v>
      </c>
      <c r="J674" t="b">
        <f>_xlfn.XLOOKUP($A674,'Bonuses (raw data)'!$A:$A,'Bonuses (raw data)'!B:B)</f>
        <v>0</v>
      </c>
      <c r="K674" t="str">
        <f t="shared" si="50"/>
        <v>Not Eligible</v>
      </c>
      <c r="L674">
        <f>_xlfn.XLOOKUP($A674,'Bonuses (raw data)'!$A:$A,'Bonuses (raw data)'!C:C)</f>
        <v>0</v>
      </c>
      <c r="M674">
        <f t="shared" si="51"/>
        <v>59143.28</v>
      </c>
      <c r="N674" s="5">
        <f t="shared" si="52"/>
        <v>0</v>
      </c>
      <c r="O674">
        <f>G674/_xlfn.XLOOKUP(D674,'Market_Averages (raw data)'!A:A,'Market_Averages (raw data)'!B:B)</f>
        <v>0.95103319024674193</v>
      </c>
      <c r="P674" t="str">
        <f t="shared" si="53"/>
        <v>Market Aligned</v>
      </c>
      <c r="Q674" s="5">
        <f t="shared" si="54"/>
        <v>0.63200000000000001</v>
      </c>
    </row>
    <row r="675" spans="1:17" x14ac:dyDescent="0.2">
      <c r="A675">
        <v>1673</v>
      </c>
      <c r="B675" t="s">
        <v>683</v>
      </c>
      <c r="C675" t="s">
        <v>1576</v>
      </c>
      <c r="D675" t="s">
        <v>1592</v>
      </c>
      <c r="E675" t="s">
        <v>1597</v>
      </c>
      <c r="F675" t="str">
        <f>_xlfn.XLOOKUP(E675,'States (raw data)'!A:A,'States (raw data)'!B:B)</f>
        <v>New York</v>
      </c>
      <c r="G675">
        <v>59071.4</v>
      </c>
      <c r="H675" t="str">
        <f>VLOOKUP(A675,'Demographics (raw data)'!A674:C2234,3)</f>
        <v>Female</v>
      </c>
      <c r="I675" t="str">
        <f>_xlfn.XLOOKUP(A675,'Demographics (raw data)'!A:A,'Demographics (raw data)'!B:B)</f>
        <v>White</v>
      </c>
      <c r="J675" t="b">
        <f>_xlfn.XLOOKUP($A675,'Bonuses (raw data)'!$A:$A,'Bonuses (raw data)'!B:B)</f>
        <v>0</v>
      </c>
      <c r="K675" t="str">
        <f t="shared" si="50"/>
        <v>Not Eligible</v>
      </c>
      <c r="L675">
        <f>_xlfn.XLOOKUP($A675,'Bonuses (raw data)'!$A:$A,'Bonuses (raw data)'!C:C)</f>
        <v>0</v>
      </c>
      <c r="M675">
        <f t="shared" si="51"/>
        <v>59071.4</v>
      </c>
      <c r="N675" s="5">
        <f t="shared" si="52"/>
        <v>0</v>
      </c>
      <c r="O675">
        <f>G675/_xlfn.XLOOKUP(D675,'Market_Averages (raw data)'!A:A,'Market_Averages (raw data)'!B:B)</f>
        <v>0.94987734860733797</v>
      </c>
      <c r="P675" t="str">
        <f t="shared" si="53"/>
        <v>Market Aligned</v>
      </c>
      <c r="Q675" s="5">
        <f t="shared" si="54"/>
        <v>0.627</v>
      </c>
    </row>
    <row r="676" spans="1:17" x14ac:dyDescent="0.2">
      <c r="A676">
        <v>1674</v>
      </c>
      <c r="B676" t="s">
        <v>684</v>
      </c>
      <c r="C676" t="s">
        <v>1576</v>
      </c>
      <c r="D676" t="s">
        <v>1592</v>
      </c>
      <c r="E676" t="s">
        <v>1597</v>
      </c>
      <c r="F676" t="str">
        <f>_xlfn.XLOOKUP(E676,'States (raw data)'!A:A,'States (raw data)'!B:B)</f>
        <v>New York</v>
      </c>
      <c r="G676">
        <v>56481.22</v>
      </c>
      <c r="H676" t="str">
        <f>VLOOKUP(A676,'Demographics (raw data)'!A675:C2235,3)</f>
        <v>Female</v>
      </c>
      <c r="I676" t="str">
        <f>_xlfn.XLOOKUP(A676,'Demographics (raw data)'!A:A,'Demographics (raw data)'!B:B)</f>
        <v>Asian</v>
      </c>
      <c r="J676" t="b">
        <f>_xlfn.XLOOKUP($A676,'Bonuses (raw data)'!$A:$A,'Bonuses (raw data)'!B:B)</f>
        <v>0</v>
      </c>
      <c r="K676" t="str">
        <f t="shared" si="50"/>
        <v>Not Eligible</v>
      </c>
      <c r="L676">
        <f>_xlfn.XLOOKUP($A676,'Bonuses (raw data)'!$A:$A,'Bonuses (raw data)'!C:C)</f>
        <v>0</v>
      </c>
      <c r="M676">
        <f t="shared" si="51"/>
        <v>56481.22</v>
      </c>
      <c r="N676" s="5">
        <f t="shared" si="52"/>
        <v>0</v>
      </c>
      <c r="O676">
        <f>G676/_xlfn.XLOOKUP(D676,'Market_Averages (raw data)'!A:A,'Market_Averages (raw data)'!B:B)</f>
        <v>0.90822684919788166</v>
      </c>
      <c r="P676" t="str">
        <f t="shared" si="53"/>
        <v>Market Aligned</v>
      </c>
      <c r="Q676" s="5">
        <f t="shared" si="54"/>
        <v>0.52600000000000002</v>
      </c>
    </row>
    <row r="677" spans="1:17" x14ac:dyDescent="0.2">
      <c r="A677">
        <v>1675</v>
      </c>
      <c r="B677" t="s">
        <v>685</v>
      </c>
      <c r="C677" t="s">
        <v>1576</v>
      </c>
      <c r="D677" t="s">
        <v>1592</v>
      </c>
      <c r="E677" t="s">
        <v>1614</v>
      </c>
      <c r="F677" t="str">
        <f>_xlfn.XLOOKUP(E677,'States (raw data)'!A:A,'States (raw data)'!B:B)</f>
        <v>Texas</v>
      </c>
      <c r="G677">
        <v>58055.46</v>
      </c>
      <c r="H677" t="str">
        <f>VLOOKUP(A677,'Demographics (raw data)'!A676:C2236,3)</f>
        <v>Female</v>
      </c>
      <c r="I677" t="str">
        <f>_xlfn.XLOOKUP(A677,'Demographics (raw data)'!A:A,'Demographics (raw data)'!B:B)</f>
        <v>White</v>
      </c>
      <c r="J677" t="b">
        <f>_xlfn.XLOOKUP($A677,'Bonuses (raw data)'!$A:$A,'Bonuses (raw data)'!B:B)</f>
        <v>0</v>
      </c>
      <c r="K677" t="str">
        <f t="shared" si="50"/>
        <v>Not Eligible</v>
      </c>
      <c r="L677">
        <f>_xlfn.XLOOKUP($A677,'Bonuses (raw data)'!$A:$A,'Bonuses (raw data)'!C:C)</f>
        <v>0</v>
      </c>
      <c r="M677">
        <f t="shared" si="51"/>
        <v>58055.46</v>
      </c>
      <c r="N677" s="5">
        <f t="shared" si="52"/>
        <v>0</v>
      </c>
      <c r="O677">
        <f>G677/_xlfn.XLOOKUP(D677,'Market_Averages (raw data)'!A:A,'Market_Averages (raw data)'!B:B)</f>
        <v>0.93354087455146417</v>
      </c>
      <c r="P677" t="str">
        <f t="shared" si="53"/>
        <v>Market Aligned</v>
      </c>
      <c r="Q677" s="5">
        <f t="shared" si="54"/>
        <v>0.60199999999999998</v>
      </c>
    </row>
    <row r="678" spans="1:17" x14ac:dyDescent="0.2">
      <c r="A678">
        <v>1676</v>
      </c>
      <c r="B678" t="s">
        <v>686</v>
      </c>
      <c r="C678" t="s">
        <v>1576</v>
      </c>
      <c r="D678" t="s">
        <v>1592</v>
      </c>
      <c r="E678" t="s">
        <v>1607</v>
      </c>
      <c r="F678" t="str">
        <f>_xlfn.XLOOKUP(E678,'States (raw data)'!A:A,'States (raw data)'!B:B)</f>
        <v>Colorado</v>
      </c>
      <c r="G678">
        <v>57223.56</v>
      </c>
      <c r="H678" t="str">
        <f>VLOOKUP(A678,'Demographics (raw data)'!A677:C2237,3)</f>
        <v>Male</v>
      </c>
      <c r="I678" t="str">
        <f>_xlfn.XLOOKUP(A678,'Demographics (raw data)'!A:A,'Demographics (raw data)'!B:B)</f>
        <v>White</v>
      </c>
      <c r="J678" t="b">
        <f>_xlfn.XLOOKUP($A678,'Bonuses (raw data)'!$A:$A,'Bonuses (raw data)'!B:B)</f>
        <v>0</v>
      </c>
      <c r="K678" t="str">
        <f t="shared" si="50"/>
        <v>Not Eligible</v>
      </c>
      <c r="L678">
        <f>_xlfn.XLOOKUP($A678,'Bonuses (raw data)'!$A:$A,'Bonuses (raw data)'!C:C)</f>
        <v>0</v>
      </c>
      <c r="M678">
        <f t="shared" si="51"/>
        <v>57223.56</v>
      </c>
      <c r="N678" s="5">
        <f t="shared" si="52"/>
        <v>0</v>
      </c>
      <c r="O678">
        <f>G678/_xlfn.XLOOKUP(D678,'Market_Averages (raw data)'!A:A,'Market_Averages (raw data)'!B:B)</f>
        <v>0.92016379247271796</v>
      </c>
      <c r="P678" t="str">
        <f t="shared" si="53"/>
        <v>Market Aligned</v>
      </c>
      <c r="Q678" s="5">
        <f t="shared" si="54"/>
        <v>0.56699999999999995</v>
      </c>
    </row>
    <row r="679" spans="1:17" x14ac:dyDescent="0.2">
      <c r="A679">
        <v>1677</v>
      </c>
      <c r="B679" t="s">
        <v>687</v>
      </c>
      <c r="C679" t="s">
        <v>1576</v>
      </c>
      <c r="D679" t="s">
        <v>1592</v>
      </c>
      <c r="E679" t="s">
        <v>1597</v>
      </c>
      <c r="F679" t="str">
        <f>_xlfn.XLOOKUP(E679,'States (raw data)'!A:A,'States (raw data)'!B:B)</f>
        <v>New York</v>
      </c>
      <c r="G679">
        <v>64380.68</v>
      </c>
      <c r="H679" t="str">
        <f>VLOOKUP(A679,'Demographics (raw data)'!A678:C2238,3)</f>
        <v>Male</v>
      </c>
      <c r="I679" t="str">
        <f>_xlfn.XLOOKUP(A679,'Demographics (raw data)'!A:A,'Demographics (raw data)'!B:B)</f>
        <v>White</v>
      </c>
      <c r="J679" t="b">
        <f>_xlfn.XLOOKUP($A679,'Bonuses (raw data)'!$A:$A,'Bonuses (raw data)'!B:B)</f>
        <v>0</v>
      </c>
      <c r="K679" t="str">
        <f t="shared" si="50"/>
        <v>Not Eligible</v>
      </c>
      <c r="L679">
        <f>_xlfn.XLOOKUP($A679,'Bonuses (raw data)'!$A:$A,'Bonuses (raw data)'!C:C)</f>
        <v>0</v>
      </c>
      <c r="M679">
        <f t="shared" si="51"/>
        <v>64380.68</v>
      </c>
      <c r="N679" s="5">
        <f t="shared" si="52"/>
        <v>0</v>
      </c>
      <c r="O679">
        <f>G679/_xlfn.XLOOKUP(D679,'Market_Averages (raw data)'!A:A,'Market_Averages (raw data)'!B:B)</f>
        <v>1.0352514011846252</v>
      </c>
      <c r="P679" t="str">
        <f t="shared" si="53"/>
        <v>Market Aligned</v>
      </c>
      <c r="Q679" s="5">
        <f t="shared" si="54"/>
        <v>0.71499999999999997</v>
      </c>
    </row>
    <row r="680" spans="1:17" x14ac:dyDescent="0.2">
      <c r="A680">
        <v>1678</v>
      </c>
      <c r="B680" t="s">
        <v>688</v>
      </c>
      <c r="C680" t="s">
        <v>1576</v>
      </c>
      <c r="D680" t="s">
        <v>1592</v>
      </c>
      <c r="E680" t="s">
        <v>1597</v>
      </c>
      <c r="F680" t="str">
        <f>_xlfn.XLOOKUP(E680,'States (raw data)'!A:A,'States (raw data)'!B:B)</f>
        <v>New York</v>
      </c>
      <c r="G680">
        <v>62339.199999999997</v>
      </c>
      <c r="H680" t="str">
        <f>VLOOKUP(A680,'Demographics (raw data)'!A679:C2239,3)</f>
        <v>Female</v>
      </c>
      <c r="I680" t="str">
        <f>_xlfn.XLOOKUP(A680,'Demographics (raw data)'!A:A,'Demographics (raw data)'!B:B)</f>
        <v>White</v>
      </c>
      <c r="J680" t="b">
        <f>_xlfn.XLOOKUP($A680,'Bonuses (raw data)'!$A:$A,'Bonuses (raw data)'!B:B)</f>
        <v>0</v>
      </c>
      <c r="K680" t="str">
        <f t="shared" si="50"/>
        <v>Not Eligible</v>
      </c>
      <c r="L680">
        <f>_xlfn.XLOOKUP($A680,'Bonuses (raw data)'!$A:$A,'Bonuses (raw data)'!C:C)</f>
        <v>0</v>
      </c>
      <c r="M680">
        <f t="shared" si="51"/>
        <v>62339.199999999997</v>
      </c>
      <c r="N680" s="5">
        <f t="shared" si="52"/>
        <v>0</v>
      </c>
      <c r="O680">
        <f>G680/_xlfn.XLOOKUP(D680,'Market_Averages (raw data)'!A:A,'Market_Averages (raw data)'!B:B)</f>
        <v>1.0024240835717886</v>
      </c>
      <c r="P680" t="str">
        <f t="shared" si="53"/>
        <v>Market Aligned</v>
      </c>
      <c r="Q680" s="5">
        <f t="shared" si="54"/>
        <v>0.69</v>
      </c>
    </row>
    <row r="681" spans="1:17" x14ac:dyDescent="0.2">
      <c r="A681">
        <v>1679</v>
      </c>
      <c r="B681" t="s">
        <v>689</v>
      </c>
      <c r="C681" t="s">
        <v>1576</v>
      </c>
      <c r="D681" t="s">
        <v>1592</v>
      </c>
      <c r="E681" t="s">
        <v>1604</v>
      </c>
      <c r="F681" t="str">
        <f>_xlfn.XLOOKUP(E681,'States (raw data)'!A:A,'States (raw data)'!B:B)</f>
        <v>California</v>
      </c>
      <c r="G681">
        <v>63178.89</v>
      </c>
      <c r="H681" t="str">
        <f>VLOOKUP(A681,'Demographics (raw data)'!A680:C2240,3)</f>
        <v>Female</v>
      </c>
      <c r="I681" t="str">
        <f>_xlfn.XLOOKUP(A681,'Demographics (raw data)'!A:A,'Demographics (raw data)'!B:B)</f>
        <v>White</v>
      </c>
      <c r="J681" t="b">
        <f>_xlfn.XLOOKUP($A681,'Bonuses (raw data)'!$A:$A,'Bonuses (raw data)'!B:B)</f>
        <v>0</v>
      </c>
      <c r="K681" t="str">
        <f t="shared" si="50"/>
        <v>Not Eligible</v>
      </c>
      <c r="L681">
        <f>_xlfn.XLOOKUP($A681,'Bonuses (raw data)'!$A:$A,'Bonuses (raw data)'!C:C)</f>
        <v>0</v>
      </c>
      <c r="M681">
        <f t="shared" si="51"/>
        <v>63178.89</v>
      </c>
      <c r="N681" s="5">
        <f t="shared" si="52"/>
        <v>0</v>
      </c>
      <c r="O681">
        <f>G681/_xlfn.XLOOKUP(D681,'Market_Averages (raw data)'!A:A,'Market_Averages (raw data)'!B:B)</f>
        <v>1.0159264300686059</v>
      </c>
      <c r="P681" t="str">
        <f t="shared" si="53"/>
        <v>Market Aligned</v>
      </c>
      <c r="Q681" s="5">
        <f t="shared" si="54"/>
        <v>0.70399999999999996</v>
      </c>
    </row>
    <row r="682" spans="1:17" x14ac:dyDescent="0.2">
      <c r="A682">
        <v>1680</v>
      </c>
      <c r="B682" t="s">
        <v>690</v>
      </c>
      <c r="C682" t="s">
        <v>1576</v>
      </c>
      <c r="D682" t="s">
        <v>1592</v>
      </c>
      <c r="E682" t="s">
        <v>1611</v>
      </c>
      <c r="F682" t="str">
        <f>_xlfn.XLOOKUP(E682,'States (raw data)'!A:A,'States (raw data)'!B:B)</f>
        <v>California</v>
      </c>
      <c r="G682">
        <v>61804.18</v>
      </c>
      <c r="H682" t="str">
        <f>VLOOKUP(A682,'Demographics (raw data)'!A681:C2241,3)</f>
        <v>Male</v>
      </c>
      <c r="I682" t="str">
        <f>_xlfn.XLOOKUP(A682,'Demographics (raw data)'!A:A,'Demographics (raw data)'!B:B)</f>
        <v>Black or African American</v>
      </c>
      <c r="J682" t="b">
        <f>_xlfn.XLOOKUP($A682,'Bonuses (raw data)'!$A:$A,'Bonuses (raw data)'!B:B)</f>
        <v>0</v>
      </c>
      <c r="K682" t="str">
        <f t="shared" si="50"/>
        <v>Not Eligible</v>
      </c>
      <c r="L682">
        <f>_xlfn.XLOOKUP($A682,'Bonuses (raw data)'!$A:$A,'Bonuses (raw data)'!C:C)</f>
        <v>0</v>
      </c>
      <c r="M682">
        <f t="shared" si="51"/>
        <v>61804.18</v>
      </c>
      <c r="N682" s="5">
        <f t="shared" si="52"/>
        <v>0</v>
      </c>
      <c r="O682">
        <f>G682/_xlfn.XLOOKUP(D682,'Market_Averages (raw data)'!A:A,'Market_Averages (raw data)'!B:B)</f>
        <v>0.99382087831422072</v>
      </c>
      <c r="P682" t="str">
        <f t="shared" si="53"/>
        <v>Market Aligned</v>
      </c>
      <c r="Q682" s="5">
        <f t="shared" si="54"/>
        <v>0.68500000000000005</v>
      </c>
    </row>
    <row r="683" spans="1:17" x14ac:dyDescent="0.2">
      <c r="A683">
        <v>1681</v>
      </c>
      <c r="B683" t="s">
        <v>691</v>
      </c>
      <c r="C683" t="s">
        <v>1576</v>
      </c>
      <c r="D683" t="s">
        <v>1592</v>
      </c>
      <c r="E683" t="s">
        <v>1597</v>
      </c>
      <c r="F683" t="str">
        <f>_xlfn.XLOOKUP(E683,'States (raw data)'!A:A,'States (raw data)'!B:B)</f>
        <v>New York</v>
      </c>
      <c r="G683">
        <v>57177.37</v>
      </c>
      <c r="H683" t="str">
        <f>VLOOKUP(A683,'Demographics (raw data)'!A682:C2242,3)</f>
        <v>Male</v>
      </c>
      <c r="I683" t="str">
        <f>_xlfn.XLOOKUP(A683,'Demographics (raw data)'!A:A,'Demographics (raw data)'!B:B)</f>
        <v>Other</v>
      </c>
      <c r="J683" t="b">
        <f>_xlfn.XLOOKUP($A683,'Bonuses (raw data)'!$A:$A,'Bonuses (raw data)'!B:B)</f>
        <v>0</v>
      </c>
      <c r="K683" t="str">
        <f t="shared" si="50"/>
        <v>Not Eligible</v>
      </c>
      <c r="L683">
        <f>_xlfn.XLOOKUP($A683,'Bonuses (raw data)'!$A:$A,'Bonuses (raw data)'!C:C)</f>
        <v>0</v>
      </c>
      <c r="M683">
        <f t="shared" si="51"/>
        <v>57177.37</v>
      </c>
      <c r="N683" s="5">
        <f t="shared" si="52"/>
        <v>0</v>
      </c>
      <c r="O683">
        <f>G683/_xlfn.XLOOKUP(D683,'Market_Averages (raw data)'!A:A,'Market_Averages (raw data)'!B:B)</f>
        <v>0.91942105005029073</v>
      </c>
      <c r="P683" t="str">
        <f t="shared" si="53"/>
        <v>Market Aligned</v>
      </c>
      <c r="Q683" s="5">
        <f t="shared" si="54"/>
        <v>0.56299999999999994</v>
      </c>
    </row>
    <row r="684" spans="1:17" x14ac:dyDescent="0.2">
      <c r="A684">
        <v>1682</v>
      </c>
      <c r="B684" t="s">
        <v>692</v>
      </c>
      <c r="C684" t="s">
        <v>1576</v>
      </c>
      <c r="D684" t="s">
        <v>1592</v>
      </c>
      <c r="E684" t="s">
        <v>1597</v>
      </c>
      <c r="F684" t="str">
        <f>_xlfn.XLOOKUP(E684,'States (raw data)'!A:A,'States (raw data)'!B:B)</f>
        <v>New York</v>
      </c>
      <c r="G684">
        <v>58688.7</v>
      </c>
      <c r="H684" t="str">
        <f>VLOOKUP(A684,'Demographics (raw data)'!A683:C2243,3)</f>
        <v>Male</v>
      </c>
      <c r="I684" t="str">
        <f>_xlfn.XLOOKUP(A684,'Demographics (raw data)'!A:A,'Demographics (raw data)'!B:B)</f>
        <v>Hispanic or Latino</v>
      </c>
      <c r="J684" t="b">
        <f>_xlfn.XLOOKUP($A684,'Bonuses (raw data)'!$A:$A,'Bonuses (raw data)'!B:B)</f>
        <v>0</v>
      </c>
      <c r="K684" t="str">
        <f t="shared" si="50"/>
        <v>Not Eligible</v>
      </c>
      <c r="L684">
        <f>_xlfn.XLOOKUP($A684,'Bonuses (raw data)'!$A:$A,'Bonuses (raw data)'!C:C)</f>
        <v>0</v>
      </c>
      <c r="M684">
        <f t="shared" si="51"/>
        <v>58688.7</v>
      </c>
      <c r="N684" s="5">
        <f t="shared" si="52"/>
        <v>0</v>
      </c>
      <c r="O684">
        <f>G684/_xlfn.XLOOKUP(D684,'Market_Averages (raw data)'!A:A,'Market_Averages (raw data)'!B:B)</f>
        <v>0.94372347276704915</v>
      </c>
      <c r="P684" t="str">
        <f t="shared" si="53"/>
        <v>Market Aligned</v>
      </c>
      <c r="Q684" s="5">
        <f t="shared" si="54"/>
        <v>0.61799999999999999</v>
      </c>
    </row>
    <row r="685" spans="1:17" x14ac:dyDescent="0.2">
      <c r="A685">
        <v>1683</v>
      </c>
      <c r="B685" t="s">
        <v>693</v>
      </c>
      <c r="C685" t="s">
        <v>1576</v>
      </c>
      <c r="D685" t="s">
        <v>1592</v>
      </c>
      <c r="E685" t="s">
        <v>1607</v>
      </c>
      <c r="F685" t="str">
        <f>_xlfn.XLOOKUP(E685,'States (raw data)'!A:A,'States (raw data)'!B:B)</f>
        <v>Colorado</v>
      </c>
      <c r="G685">
        <v>61223.44</v>
      </c>
      <c r="H685" t="str">
        <f>VLOOKUP(A685,'Demographics (raw data)'!A684:C2244,3)</f>
        <v>Male</v>
      </c>
      <c r="I685" t="str">
        <f>_xlfn.XLOOKUP(A685,'Demographics (raw data)'!A:A,'Demographics (raw data)'!B:B)</f>
        <v>White</v>
      </c>
      <c r="J685" t="b">
        <f>_xlfn.XLOOKUP($A685,'Bonuses (raw data)'!$A:$A,'Bonuses (raw data)'!B:B)</f>
        <v>0</v>
      </c>
      <c r="K685" t="str">
        <f t="shared" si="50"/>
        <v>Not Eligible</v>
      </c>
      <c r="L685">
        <f>_xlfn.XLOOKUP($A685,'Bonuses (raw data)'!$A:$A,'Bonuses (raw data)'!C:C)</f>
        <v>0</v>
      </c>
      <c r="M685">
        <f t="shared" si="51"/>
        <v>61223.44</v>
      </c>
      <c r="N685" s="5">
        <f t="shared" si="52"/>
        <v>0</v>
      </c>
      <c r="O685">
        <f>G685/_xlfn.XLOOKUP(D685,'Market_Averages (raw data)'!A:A,'Market_Averages (raw data)'!B:B)</f>
        <v>0.98448248830771634</v>
      </c>
      <c r="P685" t="str">
        <f t="shared" si="53"/>
        <v>Market Aligned</v>
      </c>
      <c r="Q685" s="5">
        <f t="shared" si="54"/>
        <v>0.67700000000000005</v>
      </c>
    </row>
    <row r="686" spans="1:17" x14ac:dyDescent="0.2">
      <c r="A686">
        <v>1684</v>
      </c>
      <c r="B686" t="s">
        <v>694</v>
      </c>
      <c r="C686" t="s">
        <v>1576</v>
      </c>
      <c r="D686" t="s">
        <v>1592</v>
      </c>
      <c r="E686" t="s">
        <v>1611</v>
      </c>
      <c r="F686" t="str">
        <f>_xlfn.XLOOKUP(E686,'States (raw data)'!A:A,'States (raw data)'!B:B)</f>
        <v>California</v>
      </c>
      <c r="G686">
        <v>56944.68</v>
      </c>
      <c r="H686" t="str">
        <f>VLOOKUP(A686,'Demographics (raw data)'!A685:C2245,3)</f>
        <v>Male</v>
      </c>
      <c r="I686" t="str">
        <f>_xlfn.XLOOKUP(A686,'Demographics (raw data)'!A:A,'Demographics (raw data)'!B:B)</f>
        <v>Hispanic or Latino</v>
      </c>
      <c r="J686" t="b">
        <f>_xlfn.XLOOKUP($A686,'Bonuses (raw data)'!$A:$A,'Bonuses (raw data)'!B:B)</f>
        <v>0</v>
      </c>
      <c r="K686" t="str">
        <f t="shared" si="50"/>
        <v>Not Eligible</v>
      </c>
      <c r="L686">
        <f>_xlfn.XLOOKUP($A686,'Bonuses (raw data)'!$A:$A,'Bonuses (raw data)'!C:C)</f>
        <v>0</v>
      </c>
      <c r="M686">
        <f t="shared" si="51"/>
        <v>56944.68</v>
      </c>
      <c r="N686" s="5">
        <f t="shared" si="52"/>
        <v>0</v>
      </c>
      <c r="O686">
        <f>G686/_xlfn.XLOOKUP(D686,'Market_Averages (raw data)'!A:A,'Market_Averages (raw data)'!B:B)</f>
        <v>0.91567935846608173</v>
      </c>
      <c r="P686" t="str">
        <f t="shared" si="53"/>
        <v>Market Aligned</v>
      </c>
      <c r="Q686" s="5">
        <f t="shared" si="54"/>
        <v>0.55200000000000005</v>
      </c>
    </row>
    <row r="687" spans="1:17" x14ac:dyDescent="0.2">
      <c r="A687">
        <v>1685</v>
      </c>
      <c r="B687" t="s">
        <v>695</v>
      </c>
      <c r="C687" t="s">
        <v>1576</v>
      </c>
      <c r="D687" t="s">
        <v>1592</v>
      </c>
      <c r="E687" t="s">
        <v>1609</v>
      </c>
      <c r="F687" t="str">
        <f>_xlfn.XLOOKUP(E687,'States (raw data)'!A:A,'States (raw data)'!B:B)</f>
        <v>California</v>
      </c>
      <c r="G687">
        <v>61782.5</v>
      </c>
      <c r="H687" t="str">
        <f>VLOOKUP(A687,'Demographics (raw data)'!A686:C2246,3)</f>
        <v>Female</v>
      </c>
      <c r="I687" t="str">
        <f>_xlfn.XLOOKUP(A687,'Demographics (raw data)'!A:A,'Demographics (raw data)'!B:B)</f>
        <v>Asian</v>
      </c>
      <c r="J687" t="b">
        <f>_xlfn.XLOOKUP($A687,'Bonuses (raw data)'!$A:$A,'Bonuses (raw data)'!B:B)</f>
        <v>1</v>
      </c>
      <c r="K687" t="str">
        <f t="shared" si="50"/>
        <v>Eligible</v>
      </c>
      <c r="L687">
        <f>_xlfn.XLOOKUP($A687,'Bonuses (raw data)'!$A:$A,'Bonuses (raw data)'!C:C)</f>
        <v>13200.09</v>
      </c>
      <c r="M687">
        <f t="shared" si="51"/>
        <v>74982.59</v>
      </c>
      <c r="N687" s="5">
        <f t="shared" si="52"/>
        <v>0.21365419010237527</v>
      </c>
      <c r="O687">
        <f>G687/_xlfn.XLOOKUP(D687,'Market_Averages (raw data)'!A:A,'Market_Averages (raw data)'!B:B)</f>
        <v>0.99347226052426141</v>
      </c>
      <c r="P687" t="str">
        <f t="shared" si="53"/>
        <v>Market Aligned</v>
      </c>
      <c r="Q687" s="5">
        <f t="shared" si="54"/>
        <v>0.68400000000000005</v>
      </c>
    </row>
    <row r="688" spans="1:17" x14ac:dyDescent="0.2">
      <c r="A688">
        <v>1686</v>
      </c>
      <c r="B688" t="s">
        <v>696</v>
      </c>
      <c r="C688" t="s">
        <v>1576</v>
      </c>
      <c r="D688" t="s">
        <v>1592</v>
      </c>
      <c r="E688" t="s">
        <v>1607</v>
      </c>
      <c r="F688" t="str">
        <f>_xlfn.XLOOKUP(E688,'States (raw data)'!A:A,'States (raw data)'!B:B)</f>
        <v>Colorado</v>
      </c>
      <c r="G688">
        <v>59399.19</v>
      </c>
      <c r="H688" t="str">
        <f>VLOOKUP(A688,'Demographics (raw data)'!A687:C2247,3)</f>
        <v>Male</v>
      </c>
      <c r="I688" t="str">
        <f>_xlfn.XLOOKUP(A688,'Demographics (raw data)'!A:A,'Demographics (raw data)'!B:B)</f>
        <v>Asian</v>
      </c>
      <c r="J688" t="b">
        <f>_xlfn.XLOOKUP($A688,'Bonuses (raw data)'!$A:$A,'Bonuses (raw data)'!B:B)</f>
        <v>1</v>
      </c>
      <c r="K688" t="str">
        <f t="shared" si="50"/>
        <v>Eligible</v>
      </c>
      <c r="L688">
        <f>_xlfn.XLOOKUP($A688,'Bonuses (raw data)'!$A:$A,'Bonuses (raw data)'!C:C)</f>
        <v>6664.86</v>
      </c>
      <c r="M688">
        <f t="shared" si="51"/>
        <v>66064.05</v>
      </c>
      <c r="N688" s="5">
        <f t="shared" si="52"/>
        <v>0.11220456036521709</v>
      </c>
      <c r="O688">
        <f>G688/_xlfn.XLOOKUP(D688,'Market_Averages (raw data)'!A:A,'Market_Averages (raw data)'!B:B)</f>
        <v>0.95514826306171008</v>
      </c>
      <c r="P688" t="str">
        <f t="shared" si="53"/>
        <v>Market Aligned</v>
      </c>
      <c r="Q688" s="5">
        <f t="shared" si="54"/>
        <v>0.63600000000000001</v>
      </c>
    </row>
    <row r="689" spans="1:17" x14ac:dyDescent="0.2">
      <c r="A689">
        <v>1687</v>
      </c>
      <c r="B689" t="s">
        <v>697</v>
      </c>
      <c r="C689" t="s">
        <v>1576</v>
      </c>
      <c r="D689" t="s">
        <v>1592</v>
      </c>
      <c r="E689" t="s">
        <v>1599</v>
      </c>
      <c r="F689" t="str">
        <f>_xlfn.XLOOKUP(E689,'States (raw data)'!A:A,'States (raw data)'!B:B)</f>
        <v>California</v>
      </c>
      <c r="G689">
        <v>59062.95</v>
      </c>
      <c r="H689" t="str">
        <f>VLOOKUP(A689,'Demographics (raw data)'!A688:C2248,3)</f>
        <v>Male</v>
      </c>
      <c r="I689" t="str">
        <f>_xlfn.XLOOKUP(A689,'Demographics (raw data)'!A:A,'Demographics (raw data)'!B:B)</f>
        <v>White</v>
      </c>
      <c r="J689" t="b">
        <f>_xlfn.XLOOKUP($A689,'Bonuses (raw data)'!$A:$A,'Bonuses (raw data)'!B:B)</f>
        <v>1</v>
      </c>
      <c r="K689" t="str">
        <f t="shared" si="50"/>
        <v>Eligible</v>
      </c>
      <c r="L689">
        <f>_xlfn.XLOOKUP($A689,'Bonuses (raw data)'!$A:$A,'Bonuses (raw data)'!C:C)</f>
        <v>3402.82</v>
      </c>
      <c r="M689">
        <f t="shared" si="51"/>
        <v>62465.77</v>
      </c>
      <c r="N689" s="5">
        <f t="shared" si="52"/>
        <v>5.7613444638305408E-2</v>
      </c>
      <c r="O689">
        <f>G689/_xlfn.XLOOKUP(D689,'Market_Averages (raw data)'!A:A,'Market_Averages (raw data)'!B:B)</f>
        <v>0.94974147128606679</v>
      </c>
      <c r="P689" t="str">
        <f t="shared" si="53"/>
        <v>Market Aligned</v>
      </c>
      <c r="Q689" s="5">
        <f t="shared" si="54"/>
        <v>0.626</v>
      </c>
    </row>
    <row r="690" spans="1:17" x14ac:dyDescent="0.2">
      <c r="A690">
        <v>1688</v>
      </c>
      <c r="B690" t="s">
        <v>698</v>
      </c>
      <c r="C690" t="s">
        <v>1576</v>
      </c>
      <c r="D690" t="s">
        <v>1592</v>
      </c>
      <c r="E690" t="s">
        <v>1609</v>
      </c>
      <c r="F690" t="str">
        <f>_xlfn.XLOOKUP(E690,'States (raw data)'!A:A,'States (raw data)'!B:B)</f>
        <v>California</v>
      </c>
      <c r="G690">
        <v>61777.4</v>
      </c>
      <c r="H690" t="str">
        <f>VLOOKUP(A690,'Demographics (raw data)'!A689:C2249,3)</f>
        <v>Female</v>
      </c>
      <c r="I690" t="str">
        <f>_xlfn.XLOOKUP(A690,'Demographics (raw data)'!A:A,'Demographics (raw data)'!B:B)</f>
        <v>White</v>
      </c>
      <c r="J690" t="b">
        <f>_xlfn.XLOOKUP($A690,'Bonuses (raw data)'!$A:$A,'Bonuses (raw data)'!B:B)</f>
        <v>0</v>
      </c>
      <c r="K690" t="str">
        <f t="shared" si="50"/>
        <v>Not Eligible</v>
      </c>
      <c r="L690">
        <f>_xlfn.XLOOKUP($A690,'Bonuses (raw data)'!$A:$A,'Bonuses (raw data)'!C:C)</f>
        <v>0</v>
      </c>
      <c r="M690">
        <f t="shared" si="51"/>
        <v>61777.4</v>
      </c>
      <c r="N690" s="5">
        <f t="shared" si="52"/>
        <v>0</v>
      </c>
      <c r="O690">
        <f>G690/_xlfn.XLOOKUP(D690,'Market_Averages (raw data)'!A:A,'Market_Averages (raw data)'!B:B)</f>
        <v>0.99339025172680784</v>
      </c>
      <c r="P690" t="str">
        <f t="shared" si="53"/>
        <v>Market Aligned</v>
      </c>
      <c r="Q690" s="5">
        <f t="shared" si="54"/>
        <v>0.68300000000000005</v>
      </c>
    </row>
    <row r="691" spans="1:17" x14ac:dyDescent="0.2">
      <c r="A691">
        <v>1689</v>
      </c>
      <c r="B691" t="s">
        <v>699</v>
      </c>
      <c r="C691" t="s">
        <v>1576</v>
      </c>
      <c r="D691" t="s">
        <v>1592</v>
      </c>
      <c r="E691" t="s">
        <v>1597</v>
      </c>
      <c r="F691" t="str">
        <f>_xlfn.XLOOKUP(E691,'States (raw data)'!A:A,'States (raw data)'!B:B)</f>
        <v>New York</v>
      </c>
      <c r="G691">
        <v>61110.66</v>
      </c>
      <c r="H691" t="str">
        <f>VLOOKUP(A691,'Demographics (raw data)'!A690:C2250,3)</f>
        <v>Female</v>
      </c>
      <c r="I691" t="str">
        <f>_xlfn.XLOOKUP(A691,'Demographics (raw data)'!A:A,'Demographics (raw data)'!B:B)</f>
        <v>White</v>
      </c>
      <c r="J691" t="b">
        <f>_xlfn.XLOOKUP($A691,'Bonuses (raw data)'!$A:$A,'Bonuses (raw data)'!B:B)</f>
        <v>1</v>
      </c>
      <c r="K691" t="str">
        <f t="shared" si="50"/>
        <v>Eligible</v>
      </c>
      <c r="L691">
        <f>_xlfn.XLOOKUP($A691,'Bonuses (raw data)'!$A:$A,'Bonuses (raw data)'!C:C)</f>
        <v>17008.54</v>
      </c>
      <c r="M691">
        <f t="shared" si="51"/>
        <v>78119.200000000012</v>
      </c>
      <c r="N691" s="5">
        <f t="shared" si="52"/>
        <v>0.27832361817070866</v>
      </c>
      <c r="O691">
        <f>G691/_xlfn.XLOOKUP(D691,'Market_Averages (raw data)'!A:A,'Market_Averages (raw data)'!B:B)</f>
        <v>0.98266896827304762</v>
      </c>
      <c r="P691" t="str">
        <f t="shared" si="53"/>
        <v>Market Aligned</v>
      </c>
      <c r="Q691" s="5">
        <f t="shared" si="54"/>
        <v>0.67400000000000004</v>
      </c>
    </row>
    <row r="692" spans="1:17" x14ac:dyDescent="0.2">
      <c r="A692">
        <v>1690</v>
      </c>
      <c r="B692" t="s">
        <v>700</v>
      </c>
      <c r="C692" t="s">
        <v>1576</v>
      </c>
      <c r="D692" t="s">
        <v>1592</v>
      </c>
      <c r="E692" t="s">
        <v>1597</v>
      </c>
      <c r="F692" t="str">
        <f>_xlfn.XLOOKUP(E692,'States (raw data)'!A:A,'States (raw data)'!B:B)</f>
        <v>New York</v>
      </c>
      <c r="G692">
        <v>59097.58</v>
      </c>
      <c r="H692" t="str">
        <f>VLOOKUP(A692,'Demographics (raw data)'!A691:C2251,3)</f>
        <v>Female</v>
      </c>
      <c r="I692" t="str">
        <f>_xlfn.XLOOKUP(A692,'Demographics (raw data)'!A:A,'Demographics (raw data)'!B:B)</f>
        <v>White</v>
      </c>
      <c r="J692" t="b">
        <f>_xlfn.XLOOKUP($A692,'Bonuses (raw data)'!$A:$A,'Bonuses (raw data)'!B:B)</f>
        <v>1</v>
      </c>
      <c r="K692" t="str">
        <f t="shared" si="50"/>
        <v>Eligible</v>
      </c>
      <c r="L692">
        <f>_xlfn.XLOOKUP($A692,'Bonuses (raw data)'!$A:$A,'Bonuses (raw data)'!C:C)</f>
        <v>7881.45</v>
      </c>
      <c r="M692">
        <f t="shared" si="51"/>
        <v>66979.03</v>
      </c>
      <c r="N692" s="5">
        <f t="shared" si="52"/>
        <v>0.13336332892142114</v>
      </c>
      <c r="O692">
        <f>G692/_xlfn.XLOOKUP(D692,'Market_Averages (raw data)'!A:A,'Market_Averages (raw data)'!B:B)</f>
        <v>0.95029832710093276</v>
      </c>
      <c r="P692" t="str">
        <f t="shared" si="53"/>
        <v>Market Aligned</v>
      </c>
      <c r="Q692" s="5">
        <f t="shared" si="54"/>
        <v>0.63100000000000001</v>
      </c>
    </row>
    <row r="693" spans="1:17" x14ac:dyDescent="0.2">
      <c r="A693">
        <v>1691</v>
      </c>
      <c r="B693" t="s">
        <v>701</v>
      </c>
      <c r="C693" t="s">
        <v>1576</v>
      </c>
      <c r="D693" t="s">
        <v>1592</v>
      </c>
      <c r="E693" t="s">
        <v>1597</v>
      </c>
      <c r="F693" t="str">
        <f>_xlfn.XLOOKUP(E693,'States (raw data)'!A:A,'States (raw data)'!B:B)</f>
        <v>New York</v>
      </c>
      <c r="G693">
        <v>62898.32</v>
      </c>
      <c r="H693" t="str">
        <f>VLOOKUP(A693,'Demographics (raw data)'!A692:C2252,3)</f>
        <v>Female</v>
      </c>
      <c r="I693" t="str">
        <f>_xlfn.XLOOKUP(A693,'Demographics (raw data)'!A:A,'Demographics (raw data)'!B:B)</f>
        <v>White</v>
      </c>
      <c r="J693" t="b">
        <f>_xlfn.XLOOKUP($A693,'Bonuses (raw data)'!$A:$A,'Bonuses (raw data)'!B:B)</f>
        <v>0</v>
      </c>
      <c r="K693" t="str">
        <f t="shared" si="50"/>
        <v>Not Eligible</v>
      </c>
      <c r="L693">
        <f>_xlfn.XLOOKUP($A693,'Bonuses (raw data)'!$A:$A,'Bonuses (raw data)'!C:C)</f>
        <v>0</v>
      </c>
      <c r="M693">
        <f t="shared" si="51"/>
        <v>62898.32</v>
      </c>
      <c r="N693" s="5">
        <f t="shared" si="52"/>
        <v>0</v>
      </c>
      <c r="O693">
        <f>G693/_xlfn.XLOOKUP(D693,'Market_Averages (raw data)'!A:A,'Market_Averages (raw data)'!B:B)</f>
        <v>1.0114148205977156</v>
      </c>
      <c r="P693" t="str">
        <f t="shared" si="53"/>
        <v>Market Aligned</v>
      </c>
      <c r="Q693" s="5">
        <f t="shared" si="54"/>
        <v>0.70099999999999996</v>
      </c>
    </row>
    <row r="694" spans="1:17" x14ac:dyDescent="0.2">
      <c r="A694">
        <v>1692</v>
      </c>
      <c r="B694" t="s">
        <v>702</v>
      </c>
      <c r="C694" t="s">
        <v>1576</v>
      </c>
      <c r="D694" t="s">
        <v>1592</v>
      </c>
      <c r="E694" t="s">
        <v>1597</v>
      </c>
      <c r="F694" t="str">
        <f>_xlfn.XLOOKUP(E694,'States (raw data)'!A:A,'States (raw data)'!B:B)</f>
        <v>New York</v>
      </c>
      <c r="G694">
        <v>57297.34</v>
      </c>
      <c r="H694" t="str">
        <f>VLOOKUP(A694,'Demographics (raw data)'!A693:C2253,3)</f>
        <v>Male</v>
      </c>
      <c r="I694" t="str">
        <f>_xlfn.XLOOKUP(A694,'Demographics (raw data)'!A:A,'Demographics (raw data)'!B:B)</f>
        <v>White</v>
      </c>
      <c r="J694" t="b">
        <f>_xlfn.XLOOKUP($A694,'Bonuses (raw data)'!$A:$A,'Bonuses (raw data)'!B:B)</f>
        <v>1</v>
      </c>
      <c r="K694" t="str">
        <f t="shared" si="50"/>
        <v>Eligible</v>
      </c>
      <c r="L694">
        <f>_xlfn.XLOOKUP($A694,'Bonuses (raw data)'!$A:$A,'Bonuses (raw data)'!C:C)</f>
        <v>13548.92</v>
      </c>
      <c r="M694">
        <f t="shared" si="51"/>
        <v>70846.259999999995</v>
      </c>
      <c r="N694" s="5">
        <f t="shared" si="52"/>
        <v>0.23646682376529174</v>
      </c>
      <c r="O694">
        <f>G694/_xlfn.XLOOKUP(D694,'Market_Averages (raw data)'!A:A,'Market_Averages (raw data)'!B:B)</f>
        <v>0.92135018640921262</v>
      </c>
      <c r="P694" t="str">
        <f t="shared" si="53"/>
        <v>Market Aligned</v>
      </c>
      <c r="Q694" s="5">
        <f t="shared" si="54"/>
        <v>0.56899999999999995</v>
      </c>
    </row>
    <row r="695" spans="1:17" x14ac:dyDescent="0.2">
      <c r="A695">
        <v>1693</v>
      </c>
      <c r="B695" t="s">
        <v>703</v>
      </c>
      <c r="C695" t="s">
        <v>1576</v>
      </c>
      <c r="D695" t="s">
        <v>1592</v>
      </c>
      <c r="E695" t="s">
        <v>1597</v>
      </c>
      <c r="F695" t="str">
        <f>_xlfn.XLOOKUP(E695,'States (raw data)'!A:A,'States (raw data)'!B:B)</f>
        <v>New York</v>
      </c>
      <c r="G695">
        <v>61539.839999999997</v>
      </c>
      <c r="H695" t="str">
        <f>VLOOKUP(A695,'Demographics (raw data)'!A694:C2254,3)</f>
        <v>Female</v>
      </c>
      <c r="I695" t="str">
        <f>_xlfn.XLOOKUP(A695,'Demographics (raw data)'!A:A,'Demographics (raw data)'!B:B)</f>
        <v>White</v>
      </c>
      <c r="J695" t="b">
        <f>_xlfn.XLOOKUP($A695,'Bonuses (raw data)'!$A:$A,'Bonuses (raw data)'!B:B)</f>
        <v>0</v>
      </c>
      <c r="K695" t="str">
        <f t="shared" si="50"/>
        <v>Not Eligible</v>
      </c>
      <c r="L695">
        <f>_xlfn.XLOOKUP($A695,'Bonuses (raw data)'!$A:$A,'Bonuses (raw data)'!C:C)</f>
        <v>0</v>
      </c>
      <c r="M695">
        <f t="shared" si="51"/>
        <v>61539.839999999997</v>
      </c>
      <c r="N695" s="5">
        <f t="shared" si="52"/>
        <v>0</v>
      </c>
      <c r="O695">
        <f>G695/_xlfn.XLOOKUP(D695,'Market_Averages (raw data)'!A:A,'Market_Averages (raw data)'!B:B)</f>
        <v>0.98957024978110886</v>
      </c>
      <c r="P695" t="str">
        <f t="shared" si="53"/>
        <v>Market Aligned</v>
      </c>
      <c r="Q695" s="5">
        <f t="shared" si="54"/>
        <v>0.68200000000000005</v>
      </c>
    </row>
    <row r="696" spans="1:17" x14ac:dyDescent="0.2">
      <c r="A696">
        <v>1694</v>
      </c>
      <c r="B696" t="s">
        <v>704</v>
      </c>
      <c r="C696" t="s">
        <v>1576</v>
      </c>
      <c r="D696" t="s">
        <v>1592</v>
      </c>
      <c r="E696" t="s">
        <v>1607</v>
      </c>
      <c r="F696" t="str">
        <f>_xlfn.XLOOKUP(E696,'States (raw data)'!A:A,'States (raw data)'!B:B)</f>
        <v>Colorado</v>
      </c>
      <c r="G696">
        <v>61482.75</v>
      </c>
      <c r="H696" t="str">
        <f>VLOOKUP(A696,'Demographics (raw data)'!A695:C2255,3)</f>
        <v>Female</v>
      </c>
      <c r="I696" t="str">
        <f>_xlfn.XLOOKUP(A696,'Demographics (raw data)'!A:A,'Demographics (raw data)'!B:B)</f>
        <v>Asian</v>
      </c>
      <c r="J696" t="b">
        <f>_xlfn.XLOOKUP($A696,'Bonuses (raw data)'!$A:$A,'Bonuses (raw data)'!B:B)</f>
        <v>1</v>
      </c>
      <c r="K696" t="str">
        <f t="shared" si="50"/>
        <v>Eligible</v>
      </c>
      <c r="L696">
        <f>_xlfn.XLOOKUP($A696,'Bonuses (raw data)'!$A:$A,'Bonuses (raw data)'!C:C)</f>
        <v>9945.51</v>
      </c>
      <c r="M696">
        <f t="shared" si="51"/>
        <v>71428.259999999995</v>
      </c>
      <c r="N696" s="5">
        <f t="shared" si="52"/>
        <v>0.1617609817387804</v>
      </c>
      <c r="O696">
        <f>G696/_xlfn.XLOOKUP(D696,'Market_Averages (raw data)'!A:A,'Market_Averages (raw data)'!B:B)</f>
        <v>0.98865223365432009</v>
      </c>
      <c r="P696" t="str">
        <f t="shared" si="53"/>
        <v>Market Aligned</v>
      </c>
      <c r="Q696" s="5">
        <f t="shared" si="54"/>
        <v>0.68</v>
      </c>
    </row>
    <row r="697" spans="1:17" x14ac:dyDescent="0.2">
      <c r="A697">
        <v>1695</v>
      </c>
      <c r="B697" t="s">
        <v>705</v>
      </c>
      <c r="C697" t="s">
        <v>1576</v>
      </c>
      <c r="D697" t="s">
        <v>1592</v>
      </c>
      <c r="E697" t="s">
        <v>1609</v>
      </c>
      <c r="F697" t="str">
        <f>_xlfn.XLOOKUP(E697,'States (raw data)'!A:A,'States (raw data)'!B:B)</f>
        <v>California</v>
      </c>
      <c r="G697">
        <v>59226.13</v>
      </c>
      <c r="H697" t="str">
        <f>VLOOKUP(A697,'Demographics (raw data)'!A696:C2256,3)</f>
        <v>Male</v>
      </c>
      <c r="I697" t="str">
        <f>_xlfn.XLOOKUP(A697,'Demographics (raw data)'!A:A,'Demographics (raw data)'!B:B)</f>
        <v>White</v>
      </c>
      <c r="J697" t="b">
        <f>_xlfn.XLOOKUP($A697,'Bonuses (raw data)'!$A:$A,'Bonuses (raw data)'!B:B)</f>
        <v>0</v>
      </c>
      <c r="K697" t="str">
        <f t="shared" si="50"/>
        <v>Not Eligible</v>
      </c>
      <c r="L697">
        <f>_xlfn.XLOOKUP($A697,'Bonuses (raw data)'!$A:$A,'Bonuses (raw data)'!C:C)</f>
        <v>0</v>
      </c>
      <c r="M697">
        <f t="shared" si="51"/>
        <v>59226.13</v>
      </c>
      <c r="N697" s="5">
        <f t="shared" si="52"/>
        <v>0</v>
      </c>
      <c r="O697">
        <f>G697/_xlfn.XLOOKUP(D697,'Market_Averages (raw data)'!A:A,'Market_Averages (raw data)'!B:B)</f>
        <v>0.95236543120145301</v>
      </c>
      <c r="P697" t="str">
        <f t="shared" si="53"/>
        <v>Market Aligned</v>
      </c>
      <c r="Q697" s="5">
        <f t="shared" si="54"/>
        <v>0.63400000000000001</v>
      </c>
    </row>
    <row r="698" spans="1:17" x14ac:dyDescent="0.2">
      <c r="A698">
        <v>1696</v>
      </c>
      <c r="B698" t="s">
        <v>706</v>
      </c>
      <c r="C698" t="s">
        <v>1576</v>
      </c>
      <c r="D698" t="s">
        <v>1592</v>
      </c>
      <c r="E698" t="s">
        <v>1597</v>
      </c>
      <c r="F698" t="str">
        <f>_xlfn.XLOOKUP(E698,'States (raw data)'!A:A,'States (raw data)'!B:B)</f>
        <v>New York</v>
      </c>
      <c r="G698">
        <v>60815.33</v>
      </c>
      <c r="H698" t="str">
        <f>VLOOKUP(A698,'Demographics (raw data)'!A697:C2257,3)</f>
        <v>Female</v>
      </c>
      <c r="I698" t="str">
        <f>_xlfn.XLOOKUP(A698,'Demographics (raw data)'!A:A,'Demographics (raw data)'!B:B)</f>
        <v>White</v>
      </c>
      <c r="J698" t="b">
        <f>_xlfn.XLOOKUP($A698,'Bonuses (raw data)'!$A:$A,'Bonuses (raw data)'!B:B)</f>
        <v>0</v>
      </c>
      <c r="K698" t="str">
        <f t="shared" si="50"/>
        <v>Not Eligible</v>
      </c>
      <c r="L698">
        <f>_xlfn.XLOOKUP($A698,'Bonuses (raw data)'!$A:$A,'Bonuses (raw data)'!C:C)</f>
        <v>0</v>
      </c>
      <c r="M698">
        <f t="shared" si="51"/>
        <v>60815.33</v>
      </c>
      <c r="N698" s="5">
        <f t="shared" si="52"/>
        <v>0</v>
      </c>
      <c r="O698">
        <f>G698/_xlfn.XLOOKUP(D698,'Market_Averages (raw data)'!A:A,'Market_Averages (raw data)'!B:B)</f>
        <v>0.9779200156942327</v>
      </c>
      <c r="P698" t="str">
        <f t="shared" si="53"/>
        <v>Market Aligned</v>
      </c>
      <c r="Q698" s="5">
        <f t="shared" si="54"/>
        <v>0.66700000000000004</v>
      </c>
    </row>
    <row r="699" spans="1:17" x14ac:dyDescent="0.2">
      <c r="A699">
        <v>1697</v>
      </c>
      <c r="B699" t="s">
        <v>707</v>
      </c>
      <c r="C699" t="s">
        <v>1576</v>
      </c>
      <c r="D699" t="s">
        <v>1592</v>
      </c>
      <c r="E699" t="s">
        <v>1614</v>
      </c>
      <c r="F699" t="str">
        <f>_xlfn.XLOOKUP(E699,'States (raw data)'!A:A,'States (raw data)'!B:B)</f>
        <v>Texas</v>
      </c>
      <c r="G699">
        <v>56872.22</v>
      </c>
      <c r="H699" t="str">
        <f>VLOOKUP(A699,'Demographics (raw data)'!A698:C2258,3)</f>
        <v>Female</v>
      </c>
      <c r="I699" t="str">
        <f>_xlfn.XLOOKUP(A699,'Demographics (raw data)'!A:A,'Demographics (raw data)'!B:B)</f>
        <v>Other</v>
      </c>
      <c r="J699" t="b">
        <f>_xlfn.XLOOKUP($A699,'Bonuses (raw data)'!$A:$A,'Bonuses (raw data)'!B:B)</f>
        <v>0</v>
      </c>
      <c r="K699" t="str">
        <f t="shared" si="50"/>
        <v>Not Eligible</v>
      </c>
      <c r="L699">
        <f>_xlfn.XLOOKUP($A699,'Bonuses (raw data)'!$A:$A,'Bonuses (raw data)'!C:C)</f>
        <v>0</v>
      </c>
      <c r="M699">
        <f t="shared" si="51"/>
        <v>56872.22</v>
      </c>
      <c r="N699" s="5">
        <f t="shared" si="52"/>
        <v>0</v>
      </c>
      <c r="O699">
        <f>G699/_xlfn.XLOOKUP(D699,'Market_Averages (raw data)'!A:A,'Market_Averages (raw data)'!B:B)</f>
        <v>0.91451419033598691</v>
      </c>
      <c r="P699" t="str">
        <f t="shared" si="53"/>
        <v>Market Aligned</v>
      </c>
      <c r="Q699" s="5">
        <f t="shared" si="54"/>
        <v>0.54900000000000004</v>
      </c>
    </row>
    <row r="700" spans="1:17" x14ac:dyDescent="0.2">
      <c r="A700">
        <v>1698</v>
      </c>
      <c r="B700" t="s">
        <v>708</v>
      </c>
      <c r="C700" t="s">
        <v>1576</v>
      </c>
      <c r="D700" t="s">
        <v>1592</v>
      </c>
      <c r="E700" t="s">
        <v>1606</v>
      </c>
      <c r="F700" t="str">
        <f>_xlfn.XLOOKUP(E700,'States (raw data)'!A:A,'States (raw data)'!B:B)</f>
        <v>Washington</v>
      </c>
      <c r="G700">
        <v>62310.07</v>
      </c>
      <c r="H700" t="str">
        <f>VLOOKUP(A700,'Demographics (raw data)'!A699:C2259,3)</f>
        <v>Male</v>
      </c>
      <c r="I700" t="str">
        <f>_xlfn.XLOOKUP(A700,'Demographics (raw data)'!A:A,'Demographics (raw data)'!B:B)</f>
        <v>Hispanic or Latino</v>
      </c>
      <c r="J700" t="b">
        <f>_xlfn.XLOOKUP($A700,'Bonuses (raw data)'!$A:$A,'Bonuses (raw data)'!B:B)</f>
        <v>0</v>
      </c>
      <c r="K700" t="str">
        <f t="shared" si="50"/>
        <v>Not Eligible</v>
      </c>
      <c r="L700">
        <f>_xlfn.XLOOKUP($A700,'Bonuses (raw data)'!$A:$A,'Bonuses (raw data)'!C:C)</f>
        <v>0</v>
      </c>
      <c r="M700">
        <f t="shared" si="51"/>
        <v>62310.07</v>
      </c>
      <c r="N700" s="5">
        <f t="shared" si="52"/>
        <v>0</v>
      </c>
      <c r="O700">
        <f>G700/_xlfn.XLOOKUP(D700,'Market_Averages (raw data)'!A:A,'Market_Averages (raw data)'!B:B)</f>
        <v>1.0019556686169218</v>
      </c>
      <c r="P700" t="str">
        <f t="shared" si="53"/>
        <v>Market Aligned</v>
      </c>
      <c r="Q700" s="5">
        <f t="shared" si="54"/>
        <v>0.68899999999999995</v>
      </c>
    </row>
    <row r="701" spans="1:17" x14ac:dyDescent="0.2">
      <c r="A701">
        <v>1699</v>
      </c>
      <c r="B701" t="s">
        <v>709</v>
      </c>
      <c r="C701" t="s">
        <v>1576</v>
      </c>
      <c r="D701" t="s">
        <v>1592</v>
      </c>
      <c r="E701" t="s">
        <v>1597</v>
      </c>
      <c r="F701" t="str">
        <f>_xlfn.XLOOKUP(E701,'States (raw data)'!A:A,'States (raw data)'!B:B)</f>
        <v>New York</v>
      </c>
      <c r="G701">
        <v>59537.74</v>
      </c>
      <c r="H701" t="str">
        <f>VLOOKUP(A701,'Demographics (raw data)'!A700:C2260,3)</f>
        <v>Male</v>
      </c>
      <c r="I701" t="str">
        <f>_xlfn.XLOOKUP(A701,'Demographics (raw data)'!A:A,'Demographics (raw data)'!B:B)</f>
        <v>Asian</v>
      </c>
      <c r="J701" t="b">
        <f>_xlfn.XLOOKUP($A701,'Bonuses (raw data)'!$A:$A,'Bonuses (raw data)'!B:B)</f>
        <v>0</v>
      </c>
      <c r="K701" t="str">
        <f t="shared" si="50"/>
        <v>Not Eligible</v>
      </c>
      <c r="L701">
        <f>_xlfn.XLOOKUP($A701,'Bonuses (raw data)'!$A:$A,'Bonuses (raw data)'!C:C)</f>
        <v>0</v>
      </c>
      <c r="M701">
        <f t="shared" si="51"/>
        <v>59537.74</v>
      </c>
      <c r="N701" s="5">
        <f t="shared" si="52"/>
        <v>0</v>
      </c>
      <c r="O701">
        <f>G701/_xlfn.XLOOKUP(D701,'Market_Averages (raw data)'!A:A,'Market_Averages (raw data)'!B:B)</f>
        <v>0.95737616872586473</v>
      </c>
      <c r="P701" t="str">
        <f t="shared" si="53"/>
        <v>Market Aligned</v>
      </c>
      <c r="Q701" s="5">
        <f t="shared" si="54"/>
        <v>0.63800000000000001</v>
      </c>
    </row>
    <row r="702" spans="1:17" x14ac:dyDescent="0.2">
      <c r="A702">
        <v>1700</v>
      </c>
      <c r="B702" t="s">
        <v>710</v>
      </c>
      <c r="C702" t="s">
        <v>1576</v>
      </c>
      <c r="D702" t="s">
        <v>1592</v>
      </c>
      <c r="E702" t="s">
        <v>1609</v>
      </c>
      <c r="F702" t="str">
        <f>_xlfn.XLOOKUP(E702,'States (raw data)'!A:A,'States (raw data)'!B:B)</f>
        <v>California</v>
      </c>
      <c r="G702">
        <v>58693.19</v>
      </c>
      <c r="H702" t="str">
        <f>VLOOKUP(A702,'Demographics (raw data)'!A701:C2261,3)</f>
        <v>Male</v>
      </c>
      <c r="I702" t="str">
        <f>_xlfn.XLOOKUP(A702,'Demographics (raw data)'!A:A,'Demographics (raw data)'!B:B)</f>
        <v>Other</v>
      </c>
      <c r="J702" t="b">
        <f>_xlfn.XLOOKUP($A702,'Bonuses (raw data)'!$A:$A,'Bonuses (raw data)'!B:B)</f>
        <v>1</v>
      </c>
      <c r="K702" t="str">
        <f t="shared" si="50"/>
        <v>Eligible</v>
      </c>
      <c r="L702">
        <f>_xlfn.XLOOKUP($A702,'Bonuses (raw data)'!$A:$A,'Bonuses (raw data)'!C:C)</f>
        <v>4779.67</v>
      </c>
      <c r="M702">
        <f t="shared" si="51"/>
        <v>63472.86</v>
      </c>
      <c r="N702" s="5">
        <f t="shared" si="52"/>
        <v>8.1434830855163939E-2</v>
      </c>
      <c r="O702">
        <f>G702/_xlfn.XLOOKUP(D702,'Market_Averages (raw data)'!A:A,'Market_Averages (raw data)'!B:B)</f>
        <v>0.94379567266912112</v>
      </c>
      <c r="P702" t="str">
        <f t="shared" si="53"/>
        <v>Market Aligned</v>
      </c>
      <c r="Q702" s="5">
        <f t="shared" si="54"/>
        <v>0.61899999999999999</v>
      </c>
    </row>
    <row r="703" spans="1:17" x14ac:dyDescent="0.2">
      <c r="A703">
        <v>1701</v>
      </c>
      <c r="B703" t="s">
        <v>711</v>
      </c>
      <c r="C703" t="s">
        <v>1576</v>
      </c>
      <c r="D703" t="s">
        <v>1592</v>
      </c>
      <c r="E703" t="s">
        <v>1597</v>
      </c>
      <c r="F703" t="str">
        <f>_xlfn.XLOOKUP(E703,'States (raw data)'!A:A,'States (raw data)'!B:B)</f>
        <v>New York</v>
      </c>
      <c r="G703">
        <v>62622.52</v>
      </c>
      <c r="H703" t="str">
        <f>VLOOKUP(A703,'Demographics (raw data)'!A702:C2262,3)</f>
        <v>Male</v>
      </c>
      <c r="I703" t="str">
        <f>_xlfn.XLOOKUP(A703,'Demographics (raw data)'!A:A,'Demographics (raw data)'!B:B)</f>
        <v>White</v>
      </c>
      <c r="J703" t="b">
        <f>_xlfn.XLOOKUP($A703,'Bonuses (raw data)'!$A:$A,'Bonuses (raw data)'!B:B)</f>
        <v>1</v>
      </c>
      <c r="K703" t="str">
        <f t="shared" si="50"/>
        <v>Eligible</v>
      </c>
      <c r="L703">
        <f>_xlfn.XLOOKUP($A703,'Bonuses (raw data)'!$A:$A,'Bonuses (raw data)'!C:C)</f>
        <v>12432.05</v>
      </c>
      <c r="M703">
        <f t="shared" si="51"/>
        <v>75054.569999999992</v>
      </c>
      <c r="N703" s="5">
        <f t="shared" si="52"/>
        <v>0.19852363015732999</v>
      </c>
      <c r="O703">
        <f>G703/_xlfn.XLOOKUP(D703,'Market_Averages (raw data)'!A:A,'Market_Averages (raw data)'!B:B)</f>
        <v>1.0069799134726787</v>
      </c>
      <c r="P703" t="str">
        <f t="shared" si="53"/>
        <v>Market Aligned</v>
      </c>
      <c r="Q703" s="5">
        <f t="shared" si="54"/>
        <v>0.69399999999999995</v>
      </c>
    </row>
    <row r="704" spans="1:17" x14ac:dyDescent="0.2">
      <c r="A704">
        <v>1702</v>
      </c>
      <c r="B704" t="s">
        <v>712</v>
      </c>
      <c r="C704" t="s">
        <v>1576</v>
      </c>
      <c r="D704" t="s">
        <v>1592</v>
      </c>
      <c r="E704" t="s">
        <v>1611</v>
      </c>
      <c r="F704" t="str">
        <f>_xlfn.XLOOKUP(E704,'States (raw data)'!A:A,'States (raw data)'!B:B)</f>
        <v>California</v>
      </c>
      <c r="G704">
        <v>58239.14</v>
      </c>
      <c r="H704" t="str">
        <f>VLOOKUP(A704,'Demographics (raw data)'!A703:C2263,3)</f>
        <v>Male</v>
      </c>
      <c r="I704" t="str">
        <f>_xlfn.XLOOKUP(A704,'Demographics (raw data)'!A:A,'Demographics (raw data)'!B:B)</f>
        <v>Other</v>
      </c>
      <c r="J704" t="b">
        <f>_xlfn.XLOOKUP($A704,'Bonuses (raw data)'!$A:$A,'Bonuses (raw data)'!B:B)</f>
        <v>1</v>
      </c>
      <c r="K704" t="str">
        <f t="shared" si="50"/>
        <v>Eligible</v>
      </c>
      <c r="L704">
        <f>_xlfn.XLOOKUP($A704,'Bonuses (raw data)'!$A:$A,'Bonuses (raw data)'!C:C)</f>
        <v>2152.98</v>
      </c>
      <c r="M704">
        <f t="shared" si="51"/>
        <v>60392.12</v>
      </c>
      <c r="N704" s="5">
        <f t="shared" si="52"/>
        <v>3.6967922259841066E-2</v>
      </c>
      <c r="O704">
        <f>G704/_xlfn.XLOOKUP(D704,'Market_Averages (raw data)'!A:A,'Market_Averages (raw data)'!B:B)</f>
        <v>0.93649447767230087</v>
      </c>
      <c r="P704" t="str">
        <f t="shared" si="53"/>
        <v>Market Aligned</v>
      </c>
      <c r="Q704" s="5">
        <f t="shared" si="54"/>
        <v>0.60599999999999998</v>
      </c>
    </row>
    <row r="705" spans="1:17" x14ac:dyDescent="0.2">
      <c r="A705">
        <v>1703</v>
      </c>
      <c r="B705" t="s">
        <v>713</v>
      </c>
      <c r="C705" t="s">
        <v>1576</v>
      </c>
      <c r="D705" t="s">
        <v>1592</v>
      </c>
      <c r="E705" t="s">
        <v>1597</v>
      </c>
      <c r="F705" t="str">
        <f>_xlfn.XLOOKUP(E705,'States (raw data)'!A:A,'States (raw data)'!B:B)</f>
        <v>New York</v>
      </c>
      <c r="G705">
        <v>56478.85</v>
      </c>
      <c r="H705" t="str">
        <f>VLOOKUP(A705,'Demographics (raw data)'!A704:C2264,3)</f>
        <v>Female</v>
      </c>
      <c r="I705" t="str">
        <f>_xlfn.XLOOKUP(A705,'Demographics (raw data)'!A:A,'Demographics (raw data)'!B:B)</f>
        <v>White</v>
      </c>
      <c r="J705" t="b">
        <f>_xlfn.XLOOKUP($A705,'Bonuses (raw data)'!$A:$A,'Bonuses (raw data)'!B:B)</f>
        <v>0</v>
      </c>
      <c r="K705" t="str">
        <f t="shared" si="50"/>
        <v>Not Eligible</v>
      </c>
      <c r="L705">
        <f>_xlfn.XLOOKUP($A705,'Bonuses (raw data)'!$A:$A,'Bonuses (raw data)'!C:C)</f>
        <v>0</v>
      </c>
      <c r="M705">
        <f t="shared" si="51"/>
        <v>56478.85</v>
      </c>
      <c r="N705" s="5">
        <f t="shared" si="52"/>
        <v>0</v>
      </c>
      <c r="O705">
        <f>G705/_xlfn.XLOOKUP(D705,'Market_Averages (raw data)'!A:A,'Market_Averages (raw data)'!B:B)</f>
        <v>0.90818873922730026</v>
      </c>
      <c r="P705" t="str">
        <f t="shared" si="53"/>
        <v>Market Aligned</v>
      </c>
      <c r="Q705" s="5">
        <f t="shared" si="54"/>
        <v>0.52500000000000002</v>
      </c>
    </row>
    <row r="706" spans="1:17" x14ac:dyDescent="0.2">
      <c r="A706">
        <v>1704</v>
      </c>
      <c r="B706" t="s">
        <v>714</v>
      </c>
      <c r="C706" t="s">
        <v>1576</v>
      </c>
      <c r="D706" t="s">
        <v>1592</v>
      </c>
      <c r="E706" t="s">
        <v>1609</v>
      </c>
      <c r="F706" t="str">
        <f>_xlfn.XLOOKUP(E706,'States (raw data)'!A:A,'States (raw data)'!B:B)</f>
        <v>California</v>
      </c>
      <c r="G706">
        <v>56108.43</v>
      </c>
      <c r="H706" t="str">
        <f>VLOOKUP(A706,'Demographics (raw data)'!A705:C2265,3)</f>
        <v>Male</v>
      </c>
      <c r="I706" t="str">
        <f>_xlfn.XLOOKUP(A706,'Demographics (raw data)'!A:A,'Demographics (raw data)'!B:B)</f>
        <v>White</v>
      </c>
      <c r="J706" t="b">
        <f>_xlfn.XLOOKUP($A706,'Bonuses (raw data)'!$A:$A,'Bonuses (raw data)'!B:B)</f>
        <v>0</v>
      </c>
      <c r="K706" t="str">
        <f t="shared" si="50"/>
        <v>Not Eligible</v>
      </c>
      <c r="L706">
        <f>_xlfn.XLOOKUP($A706,'Bonuses (raw data)'!$A:$A,'Bonuses (raw data)'!C:C)</f>
        <v>0</v>
      </c>
      <c r="M706">
        <f t="shared" si="51"/>
        <v>56108.43</v>
      </c>
      <c r="N706" s="5">
        <f t="shared" si="52"/>
        <v>0</v>
      </c>
      <c r="O706">
        <f>G706/_xlfn.XLOOKUP(D706,'Market_Averages (raw data)'!A:A,'Market_Averages (raw data)'!B:B)</f>
        <v>0.90223232770715467</v>
      </c>
      <c r="P706" t="str">
        <f t="shared" si="53"/>
        <v>Market Aligned</v>
      </c>
      <c r="Q706" s="5">
        <f t="shared" si="54"/>
        <v>0.50800000000000001</v>
      </c>
    </row>
    <row r="707" spans="1:17" x14ac:dyDescent="0.2">
      <c r="A707">
        <v>1705</v>
      </c>
      <c r="B707" t="s">
        <v>715</v>
      </c>
      <c r="C707" t="s">
        <v>1576</v>
      </c>
      <c r="D707" t="s">
        <v>1592</v>
      </c>
      <c r="E707" t="s">
        <v>1609</v>
      </c>
      <c r="F707" t="str">
        <f>_xlfn.XLOOKUP(E707,'States (raw data)'!A:A,'States (raw data)'!B:B)</f>
        <v>California</v>
      </c>
      <c r="G707">
        <v>61515.02</v>
      </c>
      <c r="H707" t="str">
        <f>VLOOKUP(A707,'Demographics (raw data)'!A706:C2266,3)</f>
        <v>Female</v>
      </c>
      <c r="I707" t="str">
        <f>_xlfn.XLOOKUP(A707,'Demographics (raw data)'!A:A,'Demographics (raw data)'!B:B)</f>
        <v>White</v>
      </c>
      <c r="J707" t="b">
        <f>_xlfn.XLOOKUP($A707,'Bonuses (raw data)'!$A:$A,'Bonuses (raw data)'!B:B)</f>
        <v>0</v>
      </c>
      <c r="K707" t="str">
        <f t="shared" ref="K707:K770" si="55">IF(J707=TRUE,"Eligible", "Not Eligible")</f>
        <v>Not Eligible</v>
      </c>
      <c r="L707">
        <f>_xlfn.XLOOKUP($A707,'Bonuses (raw data)'!$A:$A,'Bonuses (raw data)'!C:C)</f>
        <v>0</v>
      </c>
      <c r="M707">
        <f t="shared" ref="M707:M770" si="56">G707+L707</f>
        <v>61515.02</v>
      </c>
      <c r="N707" s="5">
        <f t="shared" ref="N707:N770" si="57">IF(G707=0, 0, L707/G707)</f>
        <v>0</v>
      </c>
      <c r="O707">
        <f>G707/_xlfn.XLOOKUP(D707,'Market_Averages (raw data)'!A:A,'Market_Averages (raw data)'!B:B)</f>
        <v>0.98917114030016828</v>
      </c>
      <c r="P707" t="str">
        <f t="shared" ref="P707:P770" si="58">IF(O707&lt;0.9,"Below Market",IF(O707&gt;1.1,"Above Market","Market Aligned"))</f>
        <v>Market Aligned</v>
      </c>
      <c r="Q707" s="5">
        <f t="shared" ref="Q707:Q770" si="59">_xlfn.PERCENTRANK.INC(G:G,G707)</f>
        <v>0.68100000000000005</v>
      </c>
    </row>
    <row r="708" spans="1:17" x14ac:dyDescent="0.2">
      <c r="A708">
        <v>1706</v>
      </c>
      <c r="B708" t="s">
        <v>716</v>
      </c>
      <c r="C708" t="s">
        <v>1576</v>
      </c>
      <c r="D708" t="s">
        <v>1592</v>
      </c>
      <c r="E708" t="s">
        <v>1597</v>
      </c>
      <c r="F708" t="str">
        <f>_xlfn.XLOOKUP(E708,'States (raw data)'!A:A,'States (raw data)'!B:B)</f>
        <v>New York</v>
      </c>
      <c r="G708">
        <v>56798.93</v>
      </c>
      <c r="H708" t="str">
        <f>VLOOKUP(A708,'Demographics (raw data)'!A707:C2267,3)</f>
        <v>Female</v>
      </c>
      <c r="I708" t="str">
        <f>_xlfn.XLOOKUP(A708,'Demographics (raw data)'!A:A,'Demographics (raw data)'!B:B)</f>
        <v>White</v>
      </c>
      <c r="J708" t="b">
        <f>_xlfn.XLOOKUP($A708,'Bonuses (raw data)'!$A:$A,'Bonuses (raw data)'!B:B)</f>
        <v>1</v>
      </c>
      <c r="K708" t="str">
        <f t="shared" si="55"/>
        <v>Eligible</v>
      </c>
      <c r="L708">
        <f>_xlfn.XLOOKUP($A708,'Bonuses (raw data)'!$A:$A,'Bonuses (raw data)'!C:C)</f>
        <v>8853.51</v>
      </c>
      <c r="M708">
        <f t="shared" si="56"/>
        <v>65652.44</v>
      </c>
      <c r="N708" s="5">
        <f t="shared" si="57"/>
        <v>0.15587459129951919</v>
      </c>
      <c r="O708">
        <f>G708/_xlfn.XLOOKUP(D708,'Market_Averages (raw data)'!A:A,'Market_Averages (raw data)'!B:B)</f>
        <v>0.91333567567611029</v>
      </c>
      <c r="P708" t="str">
        <f t="shared" si="58"/>
        <v>Market Aligned</v>
      </c>
      <c r="Q708" s="5">
        <f t="shared" si="59"/>
        <v>0.54600000000000004</v>
      </c>
    </row>
    <row r="709" spans="1:17" x14ac:dyDescent="0.2">
      <c r="A709">
        <v>1707</v>
      </c>
      <c r="B709" t="s">
        <v>717</v>
      </c>
      <c r="C709" t="s">
        <v>1576</v>
      </c>
      <c r="D709" t="s">
        <v>1592</v>
      </c>
      <c r="E709" t="s">
        <v>1597</v>
      </c>
      <c r="F709" t="str">
        <f>_xlfn.XLOOKUP(E709,'States (raw data)'!A:A,'States (raw data)'!B:B)</f>
        <v>New York</v>
      </c>
      <c r="G709">
        <v>64386.99</v>
      </c>
      <c r="H709" t="str">
        <f>VLOOKUP(A709,'Demographics (raw data)'!A708:C2268,3)</f>
        <v>Female</v>
      </c>
      <c r="I709" t="str">
        <f>_xlfn.XLOOKUP(A709,'Demographics (raw data)'!A:A,'Demographics (raw data)'!B:B)</f>
        <v>White</v>
      </c>
      <c r="J709" t="b">
        <f>_xlfn.XLOOKUP($A709,'Bonuses (raw data)'!$A:$A,'Bonuses (raw data)'!B:B)</f>
        <v>0</v>
      </c>
      <c r="K709" t="str">
        <f t="shared" si="55"/>
        <v>Not Eligible</v>
      </c>
      <c r="L709">
        <f>_xlfn.XLOOKUP($A709,'Bonuses (raw data)'!$A:$A,'Bonuses (raw data)'!C:C)</f>
        <v>0</v>
      </c>
      <c r="M709">
        <f t="shared" si="56"/>
        <v>64386.99</v>
      </c>
      <c r="N709" s="5">
        <f t="shared" si="57"/>
        <v>0</v>
      </c>
      <c r="O709">
        <f>G709/_xlfn.XLOOKUP(D709,'Market_Averages (raw data)'!A:A,'Market_Averages (raw data)'!B:B)</f>
        <v>1.0353528669712784</v>
      </c>
      <c r="P709" t="str">
        <f t="shared" si="58"/>
        <v>Market Aligned</v>
      </c>
      <c r="Q709" s="5">
        <f t="shared" si="59"/>
        <v>0.71699999999999997</v>
      </c>
    </row>
    <row r="710" spans="1:17" x14ac:dyDescent="0.2">
      <c r="A710">
        <v>1708</v>
      </c>
      <c r="B710" t="s">
        <v>718</v>
      </c>
      <c r="C710" t="s">
        <v>1576</v>
      </c>
      <c r="D710" t="s">
        <v>1592</v>
      </c>
      <c r="E710" t="s">
        <v>1614</v>
      </c>
      <c r="F710" t="str">
        <f>_xlfn.XLOOKUP(E710,'States (raw data)'!A:A,'States (raw data)'!B:B)</f>
        <v>Texas</v>
      </c>
      <c r="G710">
        <v>54795.18</v>
      </c>
      <c r="H710" t="str">
        <f>VLOOKUP(A710,'Demographics (raw data)'!A709:C2269,3)</f>
        <v>Female</v>
      </c>
      <c r="I710" t="str">
        <f>_xlfn.XLOOKUP(A710,'Demographics (raw data)'!A:A,'Demographics (raw data)'!B:B)</f>
        <v>Black or African American</v>
      </c>
      <c r="J710" t="b">
        <f>_xlfn.XLOOKUP($A710,'Bonuses (raw data)'!$A:$A,'Bonuses (raw data)'!B:B)</f>
        <v>0</v>
      </c>
      <c r="K710" t="str">
        <f t="shared" si="55"/>
        <v>Not Eligible</v>
      </c>
      <c r="L710">
        <f>_xlfn.XLOOKUP($A710,'Bonuses (raw data)'!$A:$A,'Bonuses (raw data)'!C:C)</f>
        <v>0</v>
      </c>
      <c r="M710">
        <f t="shared" si="56"/>
        <v>54795.18</v>
      </c>
      <c r="N710" s="5">
        <f t="shared" si="57"/>
        <v>0</v>
      </c>
      <c r="O710">
        <f>G710/_xlfn.XLOOKUP(D710,'Market_Averages (raw data)'!A:A,'Market_Averages (raw data)'!B:B)</f>
        <v>0.88111506236286641</v>
      </c>
      <c r="P710" t="str">
        <f t="shared" si="58"/>
        <v>Below Market</v>
      </c>
      <c r="Q710" s="5">
        <f t="shared" si="59"/>
        <v>0.438</v>
      </c>
    </row>
    <row r="711" spans="1:17" x14ac:dyDescent="0.2">
      <c r="A711">
        <v>1709</v>
      </c>
      <c r="B711" t="s">
        <v>719</v>
      </c>
      <c r="C711" t="s">
        <v>1576</v>
      </c>
      <c r="D711" t="s">
        <v>1592</v>
      </c>
      <c r="E711" t="s">
        <v>1614</v>
      </c>
      <c r="F711" t="str">
        <f>_xlfn.XLOOKUP(E711,'States (raw data)'!A:A,'States (raw data)'!B:B)</f>
        <v>Texas</v>
      </c>
      <c r="G711">
        <v>64241.14</v>
      </c>
      <c r="H711" t="str">
        <f>VLOOKUP(A711,'Demographics (raw data)'!A710:C2270,3)</f>
        <v>Male</v>
      </c>
      <c r="I711" t="str">
        <f>_xlfn.XLOOKUP(A711,'Demographics (raw data)'!A:A,'Demographics (raw data)'!B:B)</f>
        <v>Asian</v>
      </c>
      <c r="J711" t="b">
        <f>_xlfn.XLOOKUP($A711,'Bonuses (raw data)'!$A:$A,'Bonuses (raw data)'!B:B)</f>
        <v>0</v>
      </c>
      <c r="K711" t="str">
        <f t="shared" si="55"/>
        <v>Not Eligible</v>
      </c>
      <c r="L711">
        <f>_xlfn.XLOOKUP($A711,'Bonuses (raw data)'!$A:$A,'Bonuses (raw data)'!C:C)</f>
        <v>0</v>
      </c>
      <c r="M711">
        <f t="shared" si="56"/>
        <v>64241.14</v>
      </c>
      <c r="N711" s="5">
        <f t="shared" si="57"/>
        <v>0</v>
      </c>
      <c r="O711">
        <f>G711/_xlfn.XLOOKUP(D711,'Market_Averages (raw data)'!A:A,'Market_Averages (raw data)'!B:B)</f>
        <v>1.0330075761656707</v>
      </c>
      <c r="P711" t="str">
        <f t="shared" si="58"/>
        <v>Market Aligned</v>
      </c>
      <c r="Q711" s="5">
        <f t="shared" si="59"/>
        <v>0.71299999999999997</v>
      </c>
    </row>
    <row r="712" spans="1:17" x14ac:dyDescent="0.2">
      <c r="A712">
        <v>1710</v>
      </c>
      <c r="B712" t="s">
        <v>720</v>
      </c>
      <c r="C712" t="s">
        <v>1576</v>
      </c>
      <c r="D712" t="s">
        <v>1592</v>
      </c>
      <c r="E712" t="s">
        <v>1611</v>
      </c>
      <c r="F712" t="str">
        <f>_xlfn.XLOOKUP(E712,'States (raw data)'!A:A,'States (raw data)'!B:B)</f>
        <v>California</v>
      </c>
      <c r="G712">
        <v>60527.54</v>
      </c>
      <c r="H712" t="str">
        <f>VLOOKUP(A712,'Demographics (raw data)'!A711:C2271,3)</f>
        <v>Male</v>
      </c>
      <c r="I712" t="str">
        <f>_xlfn.XLOOKUP(A712,'Demographics (raw data)'!A:A,'Demographics (raw data)'!B:B)</f>
        <v>White</v>
      </c>
      <c r="J712" t="b">
        <f>_xlfn.XLOOKUP($A712,'Bonuses (raw data)'!$A:$A,'Bonuses (raw data)'!B:B)</f>
        <v>0</v>
      </c>
      <c r="K712" t="str">
        <f t="shared" si="55"/>
        <v>Not Eligible</v>
      </c>
      <c r="L712">
        <f>_xlfn.XLOOKUP($A712,'Bonuses (raw data)'!$A:$A,'Bonuses (raw data)'!C:C)</f>
        <v>0</v>
      </c>
      <c r="M712">
        <f t="shared" si="56"/>
        <v>60527.54</v>
      </c>
      <c r="N712" s="5">
        <f t="shared" si="57"/>
        <v>0</v>
      </c>
      <c r="O712">
        <f>G712/_xlfn.XLOOKUP(D712,'Market_Averages (raw data)'!A:A,'Market_Averages (raw data)'!B:B)</f>
        <v>0.9732923074943981</v>
      </c>
      <c r="P712" t="str">
        <f t="shared" si="58"/>
        <v>Market Aligned</v>
      </c>
      <c r="Q712" s="5">
        <f t="shared" si="59"/>
        <v>0.66500000000000004</v>
      </c>
    </row>
    <row r="713" spans="1:17" x14ac:dyDescent="0.2">
      <c r="A713">
        <v>1711</v>
      </c>
      <c r="B713" t="s">
        <v>721</v>
      </c>
      <c r="C713" t="s">
        <v>1576</v>
      </c>
      <c r="D713" t="s">
        <v>1592</v>
      </c>
      <c r="E713" t="s">
        <v>1597</v>
      </c>
      <c r="F713" t="str">
        <f>_xlfn.XLOOKUP(E713,'States (raw data)'!A:A,'States (raw data)'!B:B)</f>
        <v>New York</v>
      </c>
      <c r="G713">
        <v>59758.22</v>
      </c>
      <c r="H713" t="str">
        <f>VLOOKUP(A713,'Demographics (raw data)'!A712:C2272,3)</f>
        <v>Female</v>
      </c>
      <c r="I713" t="str">
        <f>_xlfn.XLOOKUP(A713,'Demographics (raw data)'!A:A,'Demographics (raw data)'!B:B)</f>
        <v>White</v>
      </c>
      <c r="J713" t="b">
        <f>_xlfn.XLOOKUP($A713,'Bonuses (raw data)'!$A:$A,'Bonuses (raw data)'!B:B)</f>
        <v>1</v>
      </c>
      <c r="K713" t="str">
        <f t="shared" si="55"/>
        <v>Eligible</v>
      </c>
      <c r="L713">
        <f>_xlfn.XLOOKUP($A713,'Bonuses (raw data)'!$A:$A,'Bonuses (raw data)'!C:C)</f>
        <v>11385.68</v>
      </c>
      <c r="M713">
        <f t="shared" si="56"/>
        <v>71143.899999999994</v>
      </c>
      <c r="N713" s="5">
        <f t="shared" si="57"/>
        <v>0.19052910210511625</v>
      </c>
      <c r="O713">
        <f>G713/_xlfn.XLOOKUP(D713,'Market_Averages (raw data)'!A:A,'Market_Averages (raw data)'!B:B)</f>
        <v>0.96092152160087607</v>
      </c>
      <c r="P713" t="str">
        <f t="shared" si="58"/>
        <v>Market Aligned</v>
      </c>
      <c r="Q713" s="5">
        <f t="shared" si="59"/>
        <v>0.64600000000000002</v>
      </c>
    </row>
    <row r="714" spans="1:17" x14ac:dyDescent="0.2">
      <c r="A714">
        <v>1712</v>
      </c>
      <c r="B714" t="s">
        <v>722</v>
      </c>
      <c r="C714" t="s">
        <v>1576</v>
      </c>
      <c r="D714" t="s">
        <v>1592</v>
      </c>
      <c r="E714" t="s">
        <v>1599</v>
      </c>
      <c r="F714" t="str">
        <f>_xlfn.XLOOKUP(E714,'States (raw data)'!A:A,'States (raw data)'!B:B)</f>
        <v>California</v>
      </c>
      <c r="G714">
        <v>58637.7</v>
      </c>
      <c r="H714" t="str">
        <f>VLOOKUP(A714,'Demographics (raw data)'!A713:C2273,3)</f>
        <v>Female</v>
      </c>
      <c r="I714" t="str">
        <f>_xlfn.XLOOKUP(A714,'Demographics (raw data)'!A:A,'Demographics (raw data)'!B:B)</f>
        <v>Asian</v>
      </c>
      <c r="J714" t="b">
        <f>_xlfn.XLOOKUP($A714,'Bonuses (raw data)'!$A:$A,'Bonuses (raw data)'!B:B)</f>
        <v>0</v>
      </c>
      <c r="K714" t="str">
        <f t="shared" si="55"/>
        <v>Not Eligible</v>
      </c>
      <c r="L714">
        <f>_xlfn.XLOOKUP($A714,'Bonuses (raw data)'!$A:$A,'Bonuses (raw data)'!C:C)</f>
        <v>0</v>
      </c>
      <c r="M714">
        <f t="shared" si="56"/>
        <v>58637.7</v>
      </c>
      <c r="N714" s="5">
        <f t="shared" si="57"/>
        <v>0</v>
      </c>
      <c r="O714">
        <f>G714/_xlfn.XLOOKUP(D714,'Market_Averages (raw data)'!A:A,'Market_Averages (raw data)'!B:B)</f>
        <v>0.94290338479251368</v>
      </c>
      <c r="P714" t="str">
        <f t="shared" si="58"/>
        <v>Market Aligned</v>
      </c>
      <c r="Q714" s="5">
        <f t="shared" si="59"/>
        <v>0.61699999999999999</v>
      </c>
    </row>
    <row r="715" spans="1:17" x14ac:dyDescent="0.2">
      <c r="A715">
        <v>1713</v>
      </c>
      <c r="B715" t="s">
        <v>723</v>
      </c>
      <c r="C715" t="s">
        <v>1576</v>
      </c>
      <c r="D715" t="s">
        <v>1592</v>
      </c>
      <c r="E715" t="s">
        <v>1597</v>
      </c>
      <c r="F715" t="str">
        <f>_xlfn.XLOOKUP(E715,'States (raw data)'!A:A,'States (raw data)'!B:B)</f>
        <v>New York</v>
      </c>
      <c r="G715">
        <v>60997.84</v>
      </c>
      <c r="H715" t="str">
        <f>VLOOKUP(A715,'Demographics (raw data)'!A714:C2274,3)</f>
        <v>Female</v>
      </c>
      <c r="I715" t="str">
        <f>_xlfn.XLOOKUP(A715,'Demographics (raw data)'!A:A,'Demographics (raw data)'!B:B)</f>
        <v>Black or African American</v>
      </c>
      <c r="J715" t="b">
        <f>_xlfn.XLOOKUP($A715,'Bonuses (raw data)'!$A:$A,'Bonuses (raw data)'!B:B)</f>
        <v>0</v>
      </c>
      <c r="K715" t="str">
        <f t="shared" si="55"/>
        <v>Not Eligible</v>
      </c>
      <c r="L715">
        <f>_xlfn.XLOOKUP($A715,'Bonuses (raw data)'!$A:$A,'Bonuses (raw data)'!C:C)</f>
        <v>0</v>
      </c>
      <c r="M715">
        <f t="shared" si="56"/>
        <v>60997.84</v>
      </c>
      <c r="N715" s="5">
        <f t="shared" si="57"/>
        <v>0</v>
      </c>
      <c r="O715">
        <f>G715/_xlfn.XLOOKUP(D715,'Market_Averages (raw data)'!A:A,'Market_Averages (raw data)'!B:B)</f>
        <v>0.98085480503212408</v>
      </c>
      <c r="P715" t="str">
        <f t="shared" si="58"/>
        <v>Market Aligned</v>
      </c>
      <c r="Q715" s="5">
        <f t="shared" si="59"/>
        <v>0.67</v>
      </c>
    </row>
    <row r="716" spans="1:17" x14ac:dyDescent="0.2">
      <c r="A716">
        <v>1714</v>
      </c>
      <c r="B716" t="s">
        <v>724</v>
      </c>
      <c r="C716" t="s">
        <v>1576</v>
      </c>
      <c r="D716" t="s">
        <v>1592</v>
      </c>
      <c r="E716" t="s">
        <v>1603</v>
      </c>
      <c r="F716" t="str">
        <f>_xlfn.XLOOKUP(E716,'States (raw data)'!A:A,'States (raw data)'!B:B)</f>
        <v>Illinois</v>
      </c>
      <c r="G716">
        <v>59905.91</v>
      </c>
      <c r="H716" t="str">
        <f>VLOOKUP(A716,'Demographics (raw data)'!A715:C2275,3)</f>
        <v>Male</v>
      </c>
      <c r="I716" t="str">
        <f>_xlfn.XLOOKUP(A716,'Demographics (raw data)'!A:A,'Demographics (raw data)'!B:B)</f>
        <v>White</v>
      </c>
      <c r="J716" t="b">
        <f>_xlfn.XLOOKUP($A716,'Bonuses (raw data)'!$A:$A,'Bonuses (raw data)'!B:B)</f>
        <v>1</v>
      </c>
      <c r="K716" t="str">
        <f t="shared" si="55"/>
        <v>Eligible</v>
      </c>
      <c r="L716">
        <f>_xlfn.XLOOKUP($A716,'Bonuses (raw data)'!$A:$A,'Bonuses (raw data)'!C:C)</f>
        <v>9284.89</v>
      </c>
      <c r="M716">
        <f t="shared" si="56"/>
        <v>69190.8</v>
      </c>
      <c r="N716" s="5">
        <f t="shared" si="57"/>
        <v>0.1549912187295043</v>
      </c>
      <c r="O716">
        <f>G716/_xlfn.XLOOKUP(D716,'Market_Averages (raw data)'!A:A,'Market_Averages (raw data)'!B:B)</f>
        <v>0.96329639989419269</v>
      </c>
      <c r="P716" t="str">
        <f t="shared" si="58"/>
        <v>Market Aligned</v>
      </c>
      <c r="Q716" s="5">
        <f t="shared" si="59"/>
        <v>0.64900000000000002</v>
      </c>
    </row>
    <row r="717" spans="1:17" x14ac:dyDescent="0.2">
      <c r="A717">
        <v>1715</v>
      </c>
      <c r="B717" t="s">
        <v>725</v>
      </c>
      <c r="C717" t="s">
        <v>1576</v>
      </c>
      <c r="D717" t="s">
        <v>1592</v>
      </c>
      <c r="E717" t="s">
        <v>1597</v>
      </c>
      <c r="F717" t="str">
        <f>_xlfn.XLOOKUP(E717,'States (raw data)'!A:A,'States (raw data)'!B:B)</f>
        <v>New York</v>
      </c>
      <c r="G717">
        <v>62758.25</v>
      </c>
      <c r="H717" t="str">
        <f>VLOOKUP(A717,'Demographics (raw data)'!A716:C2276,3)</f>
        <v>Female</v>
      </c>
      <c r="I717" t="str">
        <f>_xlfn.XLOOKUP(A717,'Demographics (raw data)'!A:A,'Demographics (raw data)'!B:B)</f>
        <v>Black or African American</v>
      </c>
      <c r="J717" t="b">
        <f>_xlfn.XLOOKUP($A717,'Bonuses (raw data)'!$A:$A,'Bonuses (raw data)'!B:B)</f>
        <v>1</v>
      </c>
      <c r="K717" t="str">
        <f t="shared" si="55"/>
        <v>Eligible</v>
      </c>
      <c r="L717">
        <f>_xlfn.XLOOKUP($A717,'Bonuses (raw data)'!$A:$A,'Bonuses (raw data)'!C:C)</f>
        <v>15224.77</v>
      </c>
      <c r="M717">
        <f t="shared" si="56"/>
        <v>77983.02</v>
      </c>
      <c r="N717" s="5">
        <f t="shared" si="57"/>
        <v>0.24259392191464868</v>
      </c>
      <c r="O717">
        <f>G717/_xlfn.XLOOKUP(D717,'Market_Averages (raw data)'!A:A,'Market_Averages (raw data)'!B:B)</f>
        <v>1.0091624730958884</v>
      </c>
      <c r="P717" t="str">
        <f t="shared" si="58"/>
        <v>Market Aligned</v>
      </c>
      <c r="Q717" s="5">
        <f t="shared" si="59"/>
        <v>0.69899999999999995</v>
      </c>
    </row>
    <row r="718" spans="1:17" x14ac:dyDescent="0.2">
      <c r="A718">
        <v>1716</v>
      </c>
      <c r="B718" t="s">
        <v>726</v>
      </c>
      <c r="C718" t="s">
        <v>1576</v>
      </c>
      <c r="D718" t="s">
        <v>1592</v>
      </c>
      <c r="E718" t="s">
        <v>1597</v>
      </c>
      <c r="F718" t="str">
        <f>_xlfn.XLOOKUP(E718,'States (raw data)'!A:A,'States (raw data)'!B:B)</f>
        <v>New York</v>
      </c>
      <c r="G718">
        <v>60285.57</v>
      </c>
      <c r="H718" t="str">
        <f>VLOOKUP(A718,'Demographics (raw data)'!A717:C2277,3)</f>
        <v>Male</v>
      </c>
      <c r="I718" t="str">
        <f>_xlfn.XLOOKUP(A718,'Demographics (raw data)'!A:A,'Demographics (raw data)'!B:B)</f>
        <v>White</v>
      </c>
      <c r="J718" t="b">
        <f>_xlfn.XLOOKUP($A718,'Bonuses (raw data)'!$A:$A,'Bonuses (raw data)'!B:B)</f>
        <v>0</v>
      </c>
      <c r="K718" t="str">
        <f t="shared" si="55"/>
        <v>Not Eligible</v>
      </c>
      <c r="L718">
        <f>_xlfn.XLOOKUP($A718,'Bonuses (raw data)'!$A:$A,'Bonuses (raw data)'!C:C)</f>
        <v>0</v>
      </c>
      <c r="M718">
        <f t="shared" si="56"/>
        <v>60285.57</v>
      </c>
      <c r="N718" s="5">
        <f t="shared" si="57"/>
        <v>0</v>
      </c>
      <c r="O718">
        <f>G718/_xlfn.XLOOKUP(D718,'Market_Averages (raw data)'!A:A,'Market_Averages (raw data)'!B:B)</f>
        <v>0.96940139205913645</v>
      </c>
      <c r="P718" t="str">
        <f t="shared" si="58"/>
        <v>Market Aligned</v>
      </c>
      <c r="Q718" s="5">
        <f t="shared" si="59"/>
        <v>0.65700000000000003</v>
      </c>
    </row>
    <row r="719" spans="1:17" x14ac:dyDescent="0.2">
      <c r="A719">
        <v>1717</v>
      </c>
      <c r="B719" t="s">
        <v>727</v>
      </c>
      <c r="C719" t="s">
        <v>1576</v>
      </c>
      <c r="D719" t="s">
        <v>1592</v>
      </c>
      <c r="E719" t="s">
        <v>1597</v>
      </c>
      <c r="F719" t="str">
        <f>_xlfn.XLOOKUP(E719,'States (raw data)'!A:A,'States (raw data)'!B:B)</f>
        <v>New York</v>
      </c>
      <c r="G719">
        <v>60375.75</v>
      </c>
      <c r="H719" t="str">
        <f>VLOOKUP(A719,'Demographics (raw data)'!A718:C2278,3)</f>
        <v>Female</v>
      </c>
      <c r="I719" t="str">
        <f>_xlfn.XLOOKUP(A719,'Demographics (raw data)'!A:A,'Demographics (raw data)'!B:B)</f>
        <v>White</v>
      </c>
      <c r="J719" t="b">
        <f>_xlfn.XLOOKUP($A719,'Bonuses (raw data)'!$A:$A,'Bonuses (raw data)'!B:B)</f>
        <v>0</v>
      </c>
      <c r="K719" t="str">
        <f t="shared" si="55"/>
        <v>Not Eligible</v>
      </c>
      <c r="L719">
        <f>_xlfn.XLOOKUP($A719,'Bonuses (raw data)'!$A:$A,'Bonuses (raw data)'!C:C)</f>
        <v>0</v>
      </c>
      <c r="M719">
        <f t="shared" si="56"/>
        <v>60375.75</v>
      </c>
      <c r="N719" s="5">
        <f t="shared" si="57"/>
        <v>0</v>
      </c>
      <c r="O719">
        <f>G719/_xlfn.XLOOKUP(D719,'Market_Averages (raw data)'!A:A,'Market_Averages (raw data)'!B:B)</f>
        <v>0.97085150055999148</v>
      </c>
      <c r="P719" t="str">
        <f t="shared" si="58"/>
        <v>Market Aligned</v>
      </c>
      <c r="Q719" s="5">
        <f t="shared" si="59"/>
        <v>0.66</v>
      </c>
    </row>
    <row r="720" spans="1:17" x14ac:dyDescent="0.2">
      <c r="A720">
        <v>1718</v>
      </c>
      <c r="B720" t="s">
        <v>728</v>
      </c>
      <c r="C720" t="s">
        <v>1576</v>
      </c>
      <c r="D720" t="s">
        <v>1592</v>
      </c>
      <c r="E720" t="s">
        <v>1597</v>
      </c>
      <c r="F720" t="str">
        <f>_xlfn.XLOOKUP(E720,'States (raw data)'!A:A,'States (raw data)'!B:B)</f>
        <v>New York</v>
      </c>
      <c r="G720">
        <v>59090.97</v>
      </c>
      <c r="H720" t="str">
        <f>VLOOKUP(A720,'Demographics (raw data)'!A719:C2279,3)</f>
        <v>Non-binary</v>
      </c>
      <c r="I720" t="str">
        <f>_xlfn.XLOOKUP(A720,'Demographics (raw data)'!A:A,'Demographics (raw data)'!B:B)</f>
        <v>Hispanic or Latino</v>
      </c>
      <c r="J720" t="b">
        <f>_xlfn.XLOOKUP($A720,'Bonuses (raw data)'!$A:$A,'Bonuses (raw data)'!B:B)</f>
        <v>0</v>
      </c>
      <c r="K720" t="str">
        <f t="shared" si="55"/>
        <v>Not Eligible</v>
      </c>
      <c r="L720">
        <f>_xlfn.XLOOKUP($A720,'Bonuses (raw data)'!$A:$A,'Bonuses (raw data)'!C:C)</f>
        <v>0</v>
      </c>
      <c r="M720">
        <f t="shared" si="56"/>
        <v>59090.97</v>
      </c>
      <c r="N720" s="5">
        <f t="shared" si="57"/>
        <v>0</v>
      </c>
      <c r="O720">
        <f>G720/_xlfn.XLOOKUP(D720,'Market_Averages (raw data)'!A:A,'Market_Averages (raw data)'!B:B)</f>
        <v>0.95019203726737045</v>
      </c>
      <c r="P720" t="str">
        <f t="shared" si="58"/>
        <v>Market Aligned</v>
      </c>
      <c r="Q720" s="5">
        <f t="shared" si="59"/>
        <v>0.63</v>
      </c>
    </row>
    <row r="721" spans="1:17" x14ac:dyDescent="0.2">
      <c r="A721">
        <v>1719</v>
      </c>
      <c r="B721" t="s">
        <v>729</v>
      </c>
      <c r="C721" t="s">
        <v>1576</v>
      </c>
      <c r="D721" t="s">
        <v>1592</v>
      </c>
      <c r="E721" t="s">
        <v>1606</v>
      </c>
      <c r="F721" t="str">
        <f>_xlfn.XLOOKUP(E721,'States (raw data)'!A:A,'States (raw data)'!B:B)</f>
        <v>Washington</v>
      </c>
      <c r="G721">
        <v>59857.64</v>
      </c>
      <c r="H721" t="str">
        <f>VLOOKUP(A721,'Demographics (raw data)'!A720:C2280,3)</f>
        <v>Male</v>
      </c>
      <c r="I721" t="str">
        <f>_xlfn.XLOOKUP(A721,'Demographics (raw data)'!A:A,'Demographics (raw data)'!B:B)</f>
        <v>White</v>
      </c>
      <c r="J721" t="b">
        <f>_xlfn.XLOOKUP($A721,'Bonuses (raw data)'!$A:$A,'Bonuses (raw data)'!B:B)</f>
        <v>1</v>
      </c>
      <c r="K721" t="str">
        <f t="shared" si="55"/>
        <v>Eligible</v>
      </c>
      <c r="L721">
        <f>_xlfn.XLOOKUP($A721,'Bonuses (raw data)'!$A:$A,'Bonuses (raw data)'!C:C)</f>
        <v>16730.57</v>
      </c>
      <c r="M721">
        <f t="shared" si="56"/>
        <v>76588.209999999992</v>
      </c>
      <c r="N721" s="5">
        <f t="shared" si="57"/>
        <v>0.27950600792146163</v>
      </c>
      <c r="O721">
        <f>G721/_xlfn.XLOOKUP(D721,'Market_Averages (raw data)'!A:A,'Market_Averages (raw data)'!B:B)</f>
        <v>0.96252021074652938</v>
      </c>
      <c r="P721" t="str">
        <f t="shared" si="58"/>
        <v>Market Aligned</v>
      </c>
      <c r="Q721" s="5">
        <f t="shared" si="59"/>
        <v>0.64900000000000002</v>
      </c>
    </row>
    <row r="722" spans="1:17" x14ac:dyDescent="0.2">
      <c r="A722">
        <v>1720</v>
      </c>
      <c r="B722" t="s">
        <v>730</v>
      </c>
      <c r="C722" t="s">
        <v>1576</v>
      </c>
      <c r="D722" t="s">
        <v>1592</v>
      </c>
      <c r="E722" t="s">
        <v>1597</v>
      </c>
      <c r="F722" t="str">
        <f>_xlfn.XLOOKUP(E722,'States (raw data)'!A:A,'States (raw data)'!B:B)</f>
        <v>New York</v>
      </c>
      <c r="G722">
        <v>60769.5</v>
      </c>
      <c r="H722" t="str">
        <f>VLOOKUP(A722,'Demographics (raw data)'!A721:C2281,3)</f>
        <v>Female</v>
      </c>
      <c r="I722" t="str">
        <f>_xlfn.XLOOKUP(A722,'Demographics (raw data)'!A:A,'Demographics (raw data)'!B:B)</f>
        <v>White</v>
      </c>
      <c r="J722" t="b">
        <f>_xlfn.XLOOKUP($A722,'Bonuses (raw data)'!$A:$A,'Bonuses (raw data)'!B:B)</f>
        <v>0</v>
      </c>
      <c r="K722" t="str">
        <f t="shared" si="55"/>
        <v>Not Eligible</v>
      </c>
      <c r="L722">
        <f>_xlfn.XLOOKUP($A722,'Bonuses (raw data)'!$A:$A,'Bonuses (raw data)'!C:C)</f>
        <v>0</v>
      </c>
      <c r="M722">
        <f t="shared" si="56"/>
        <v>60769.5</v>
      </c>
      <c r="N722" s="5">
        <f t="shared" si="57"/>
        <v>0</v>
      </c>
      <c r="O722">
        <f>G722/_xlfn.XLOOKUP(D722,'Market_Averages (raw data)'!A:A,'Market_Averages (raw data)'!B:B)</f>
        <v>0.97718306212809614</v>
      </c>
      <c r="P722" t="str">
        <f t="shared" si="58"/>
        <v>Market Aligned</v>
      </c>
      <c r="Q722" s="5">
        <f t="shared" si="59"/>
        <v>0.66500000000000004</v>
      </c>
    </row>
    <row r="723" spans="1:17" x14ac:dyDescent="0.2">
      <c r="A723">
        <v>1721</v>
      </c>
      <c r="B723" t="s">
        <v>731</v>
      </c>
      <c r="C723" t="s">
        <v>1576</v>
      </c>
      <c r="D723" t="s">
        <v>1592</v>
      </c>
      <c r="E723" t="s">
        <v>1607</v>
      </c>
      <c r="F723" t="str">
        <f>_xlfn.XLOOKUP(E723,'States (raw data)'!A:A,'States (raw data)'!B:B)</f>
        <v>Colorado</v>
      </c>
      <c r="G723">
        <v>55724.58</v>
      </c>
      <c r="H723" t="str">
        <f>VLOOKUP(A723,'Demographics (raw data)'!A722:C2282,3)</f>
        <v>Male</v>
      </c>
      <c r="I723" t="str">
        <f>_xlfn.XLOOKUP(A723,'Demographics (raw data)'!A:A,'Demographics (raw data)'!B:B)</f>
        <v>Hispanic or Latino</v>
      </c>
      <c r="J723" t="b">
        <f>_xlfn.XLOOKUP($A723,'Bonuses (raw data)'!$A:$A,'Bonuses (raw data)'!B:B)</f>
        <v>0</v>
      </c>
      <c r="K723" t="str">
        <f t="shared" si="55"/>
        <v>Not Eligible</v>
      </c>
      <c r="L723">
        <f>_xlfn.XLOOKUP($A723,'Bonuses (raw data)'!$A:$A,'Bonuses (raw data)'!C:C)</f>
        <v>0</v>
      </c>
      <c r="M723">
        <f t="shared" si="56"/>
        <v>55724.58</v>
      </c>
      <c r="N723" s="5">
        <f t="shared" si="57"/>
        <v>0</v>
      </c>
      <c r="O723">
        <f>G723/_xlfn.XLOOKUP(D723,'Market_Averages (raw data)'!A:A,'Market_Averages (raw data)'!B:B)</f>
        <v>0.8960599596870481</v>
      </c>
      <c r="P723" t="str">
        <f t="shared" si="58"/>
        <v>Below Market</v>
      </c>
      <c r="Q723" s="5">
        <f t="shared" si="59"/>
        <v>0.49099999999999999</v>
      </c>
    </row>
    <row r="724" spans="1:17" x14ac:dyDescent="0.2">
      <c r="A724">
        <v>1722</v>
      </c>
      <c r="B724" t="s">
        <v>732</v>
      </c>
      <c r="C724" t="s">
        <v>1576</v>
      </c>
      <c r="D724" t="s">
        <v>1592</v>
      </c>
      <c r="E724" t="s">
        <v>1606</v>
      </c>
      <c r="F724" t="str">
        <f>_xlfn.XLOOKUP(E724,'States (raw data)'!A:A,'States (raw data)'!B:B)</f>
        <v>Washington</v>
      </c>
      <c r="G724">
        <v>56629.54</v>
      </c>
      <c r="H724" t="str">
        <f>VLOOKUP(A724,'Demographics (raw data)'!A723:C2283,3)</f>
        <v>Male</v>
      </c>
      <c r="I724" t="str">
        <f>_xlfn.XLOOKUP(A724,'Demographics (raw data)'!A:A,'Demographics (raw data)'!B:B)</f>
        <v>Black or African American</v>
      </c>
      <c r="J724" t="b">
        <f>_xlfn.XLOOKUP($A724,'Bonuses (raw data)'!$A:$A,'Bonuses (raw data)'!B:B)</f>
        <v>0</v>
      </c>
      <c r="K724" t="str">
        <f t="shared" si="55"/>
        <v>Not Eligible</v>
      </c>
      <c r="L724">
        <f>_xlfn.XLOOKUP($A724,'Bonuses (raw data)'!$A:$A,'Bonuses (raw data)'!C:C)</f>
        <v>0</v>
      </c>
      <c r="M724">
        <f t="shared" si="56"/>
        <v>56629.54</v>
      </c>
      <c r="N724" s="5">
        <f t="shared" si="57"/>
        <v>0</v>
      </c>
      <c r="O724">
        <f>G724/_xlfn.XLOOKUP(D724,'Market_Averages (raw data)'!A:A,'Market_Averages (raw data)'!B:B)</f>
        <v>0.91061185798970712</v>
      </c>
      <c r="P724" t="str">
        <f t="shared" si="58"/>
        <v>Market Aligned</v>
      </c>
      <c r="Q724" s="5">
        <f t="shared" si="59"/>
        <v>0.53800000000000003</v>
      </c>
    </row>
    <row r="725" spans="1:17" x14ac:dyDescent="0.2">
      <c r="A725">
        <v>1723</v>
      </c>
      <c r="B725" t="s">
        <v>733</v>
      </c>
      <c r="C725" t="s">
        <v>1576</v>
      </c>
      <c r="D725" t="s">
        <v>1592</v>
      </c>
      <c r="E725" t="s">
        <v>1597</v>
      </c>
      <c r="F725" t="str">
        <f>_xlfn.XLOOKUP(E725,'States (raw data)'!A:A,'States (raw data)'!B:B)</f>
        <v>New York</v>
      </c>
      <c r="G725">
        <v>61858.16</v>
      </c>
      <c r="H725" t="str">
        <f>VLOOKUP(A725,'Demographics (raw data)'!A724:C2284,3)</f>
        <v>Female</v>
      </c>
      <c r="I725" t="str">
        <f>_xlfn.XLOOKUP(A725,'Demographics (raw data)'!A:A,'Demographics (raw data)'!B:B)</f>
        <v>White</v>
      </c>
      <c r="J725" t="b">
        <f>_xlfn.XLOOKUP($A725,'Bonuses (raw data)'!$A:$A,'Bonuses (raw data)'!B:B)</f>
        <v>0</v>
      </c>
      <c r="K725" t="str">
        <f t="shared" si="55"/>
        <v>Not Eligible</v>
      </c>
      <c r="L725">
        <f>_xlfn.XLOOKUP($A725,'Bonuses (raw data)'!$A:$A,'Bonuses (raw data)'!C:C)</f>
        <v>0</v>
      </c>
      <c r="M725">
        <f t="shared" si="56"/>
        <v>61858.16</v>
      </c>
      <c r="N725" s="5">
        <f t="shared" si="57"/>
        <v>0</v>
      </c>
      <c r="O725">
        <f>G725/_xlfn.XLOOKUP(D725,'Market_Averages (raw data)'!A:A,'Market_Averages (raw data)'!B:B)</f>
        <v>0.99468888515471932</v>
      </c>
      <c r="P725" t="str">
        <f t="shared" si="58"/>
        <v>Market Aligned</v>
      </c>
      <c r="Q725" s="5">
        <f t="shared" si="59"/>
        <v>0.68600000000000005</v>
      </c>
    </row>
    <row r="726" spans="1:17" x14ac:dyDescent="0.2">
      <c r="A726">
        <v>1724</v>
      </c>
      <c r="B726" t="s">
        <v>734</v>
      </c>
      <c r="C726" t="s">
        <v>1576</v>
      </c>
      <c r="D726" t="s">
        <v>1592</v>
      </c>
      <c r="E726" t="s">
        <v>1604</v>
      </c>
      <c r="F726" t="str">
        <f>_xlfn.XLOOKUP(E726,'States (raw data)'!A:A,'States (raw data)'!B:B)</f>
        <v>California</v>
      </c>
      <c r="G726">
        <v>60427.16</v>
      </c>
      <c r="H726" t="str">
        <f>VLOOKUP(A726,'Demographics (raw data)'!A725:C2285,3)</f>
        <v>Female</v>
      </c>
      <c r="I726" t="str">
        <f>_xlfn.XLOOKUP(A726,'Demographics (raw data)'!A:A,'Demographics (raw data)'!B:B)</f>
        <v>White</v>
      </c>
      <c r="J726" t="b">
        <f>_xlfn.XLOOKUP($A726,'Bonuses (raw data)'!$A:$A,'Bonuses (raw data)'!B:B)</f>
        <v>1</v>
      </c>
      <c r="K726" t="str">
        <f t="shared" si="55"/>
        <v>Eligible</v>
      </c>
      <c r="L726">
        <f>_xlfn.XLOOKUP($A726,'Bonuses (raw data)'!$A:$A,'Bonuses (raw data)'!C:C)</f>
        <v>15653.62</v>
      </c>
      <c r="M726">
        <f t="shared" si="56"/>
        <v>76080.78</v>
      </c>
      <c r="N726" s="5">
        <f t="shared" si="57"/>
        <v>0.2590494075842717</v>
      </c>
      <c r="O726">
        <f>G726/_xlfn.XLOOKUP(D726,'Market_Averages (raw data)'!A:A,'Market_Averages (raw data)'!B:B)</f>
        <v>0.97167818139863604</v>
      </c>
      <c r="P726" t="str">
        <f t="shared" si="58"/>
        <v>Market Aligned</v>
      </c>
      <c r="Q726" s="5">
        <f t="shared" si="59"/>
        <v>0.66100000000000003</v>
      </c>
    </row>
    <row r="727" spans="1:17" x14ac:dyDescent="0.2">
      <c r="A727">
        <v>1725</v>
      </c>
      <c r="B727" t="s">
        <v>735</v>
      </c>
      <c r="C727" t="s">
        <v>1576</v>
      </c>
      <c r="D727" t="s">
        <v>1592</v>
      </c>
      <c r="E727" t="s">
        <v>1597</v>
      </c>
      <c r="F727" t="str">
        <f>_xlfn.XLOOKUP(E727,'States (raw data)'!A:A,'States (raw data)'!B:B)</f>
        <v>New York</v>
      </c>
      <c r="G727">
        <v>59540.04</v>
      </c>
      <c r="H727" t="str">
        <f>VLOOKUP(A727,'Demographics (raw data)'!A726:C2286,3)</f>
        <v>Female</v>
      </c>
      <c r="I727" t="str">
        <f>_xlfn.XLOOKUP(A727,'Demographics (raw data)'!A:A,'Demographics (raw data)'!B:B)</f>
        <v>White</v>
      </c>
      <c r="J727" t="b">
        <f>_xlfn.XLOOKUP($A727,'Bonuses (raw data)'!$A:$A,'Bonuses (raw data)'!B:B)</f>
        <v>0</v>
      </c>
      <c r="K727" t="str">
        <f t="shared" si="55"/>
        <v>Not Eligible</v>
      </c>
      <c r="L727">
        <f>_xlfn.XLOOKUP($A727,'Bonuses (raw data)'!$A:$A,'Bonuses (raw data)'!C:C)</f>
        <v>0</v>
      </c>
      <c r="M727">
        <f t="shared" si="56"/>
        <v>59540.04</v>
      </c>
      <c r="N727" s="5">
        <f t="shared" si="57"/>
        <v>0</v>
      </c>
      <c r="O727">
        <f>G727/_xlfn.XLOOKUP(D727,'Market_Averages (raw data)'!A:A,'Market_Averages (raw data)'!B:B)</f>
        <v>0.95741315308550068</v>
      </c>
      <c r="P727" t="str">
        <f t="shared" si="58"/>
        <v>Market Aligned</v>
      </c>
      <c r="Q727" s="5">
        <f t="shared" si="59"/>
        <v>0.63900000000000001</v>
      </c>
    </row>
    <row r="728" spans="1:17" x14ac:dyDescent="0.2">
      <c r="A728">
        <v>1726</v>
      </c>
      <c r="B728" t="s">
        <v>736</v>
      </c>
      <c r="C728" t="s">
        <v>1576</v>
      </c>
      <c r="D728" t="s">
        <v>1592</v>
      </c>
      <c r="E728" t="s">
        <v>1614</v>
      </c>
      <c r="F728" t="str">
        <f>_xlfn.XLOOKUP(E728,'States (raw data)'!A:A,'States (raw data)'!B:B)</f>
        <v>Texas</v>
      </c>
      <c r="G728">
        <v>60046.080000000002</v>
      </c>
      <c r="H728" t="str">
        <f>VLOOKUP(A728,'Demographics (raw data)'!A727:C2287,3)</f>
        <v>Female</v>
      </c>
      <c r="I728" t="str">
        <f>_xlfn.XLOOKUP(A728,'Demographics (raw data)'!A:A,'Demographics (raw data)'!B:B)</f>
        <v>Black or African American</v>
      </c>
      <c r="J728" t="b">
        <f>_xlfn.XLOOKUP($A728,'Bonuses (raw data)'!$A:$A,'Bonuses (raw data)'!B:B)</f>
        <v>0</v>
      </c>
      <c r="K728" t="str">
        <f t="shared" si="55"/>
        <v>Not Eligible</v>
      </c>
      <c r="L728">
        <f>_xlfn.XLOOKUP($A728,'Bonuses (raw data)'!$A:$A,'Bonuses (raw data)'!C:C)</f>
        <v>0</v>
      </c>
      <c r="M728">
        <f t="shared" si="56"/>
        <v>60046.080000000002</v>
      </c>
      <c r="N728" s="5">
        <f t="shared" si="57"/>
        <v>0</v>
      </c>
      <c r="O728">
        <f>G728/_xlfn.XLOOKUP(D728,'Market_Averages (raw data)'!A:A,'Market_Averages (raw data)'!B:B)</f>
        <v>0.96555035541165612</v>
      </c>
      <c r="P728" t="str">
        <f t="shared" si="58"/>
        <v>Market Aligned</v>
      </c>
      <c r="Q728" s="5">
        <f t="shared" si="59"/>
        <v>0.65200000000000002</v>
      </c>
    </row>
    <row r="729" spans="1:17" x14ac:dyDescent="0.2">
      <c r="A729">
        <v>1727</v>
      </c>
      <c r="B729" t="s">
        <v>737</v>
      </c>
      <c r="C729" t="s">
        <v>1577</v>
      </c>
      <c r="D729" t="s">
        <v>1593</v>
      </c>
      <c r="E729" t="s">
        <v>1597</v>
      </c>
      <c r="F729" t="str">
        <f>_xlfn.XLOOKUP(E729,'States (raw data)'!A:A,'States (raw data)'!B:B)</f>
        <v>New York</v>
      </c>
      <c r="G729">
        <v>48151.72</v>
      </c>
      <c r="H729" t="str">
        <f>VLOOKUP(A729,'Demographics (raw data)'!A728:C2288,3)</f>
        <v>Female</v>
      </c>
      <c r="I729" t="str">
        <f>_xlfn.XLOOKUP(A729,'Demographics (raw data)'!A:A,'Demographics (raw data)'!B:B)</f>
        <v>White</v>
      </c>
      <c r="J729" t="b">
        <f>_xlfn.XLOOKUP($A729,'Bonuses (raw data)'!$A:$A,'Bonuses (raw data)'!B:B)</f>
        <v>0</v>
      </c>
      <c r="K729" t="str">
        <f t="shared" si="55"/>
        <v>Not Eligible</v>
      </c>
      <c r="L729">
        <f>_xlfn.XLOOKUP($A729,'Bonuses (raw data)'!$A:$A,'Bonuses (raw data)'!C:C)</f>
        <v>0</v>
      </c>
      <c r="M729">
        <f t="shared" si="56"/>
        <v>48151.72</v>
      </c>
      <c r="N729" s="5">
        <f t="shared" si="57"/>
        <v>0</v>
      </c>
      <c r="O729">
        <f>G729/_xlfn.XLOOKUP(D729,'Market_Averages (raw data)'!A:A,'Market_Averages (raw data)'!B:B)</f>
        <v>1.048652469820468</v>
      </c>
      <c r="P729" t="str">
        <f t="shared" si="58"/>
        <v>Market Aligned</v>
      </c>
      <c r="Q729" s="5">
        <f t="shared" si="59"/>
        <v>0.22</v>
      </c>
    </row>
    <row r="730" spans="1:17" x14ac:dyDescent="0.2">
      <c r="A730">
        <v>1728</v>
      </c>
      <c r="B730" t="s">
        <v>738</v>
      </c>
      <c r="C730" t="s">
        <v>1577</v>
      </c>
      <c r="D730" t="s">
        <v>1593</v>
      </c>
      <c r="E730" t="s">
        <v>1597</v>
      </c>
      <c r="F730" t="str">
        <f>_xlfn.XLOOKUP(E730,'States (raw data)'!A:A,'States (raw data)'!B:B)</f>
        <v>New York</v>
      </c>
      <c r="G730">
        <v>46487.95</v>
      </c>
      <c r="H730" t="str">
        <f>VLOOKUP(A730,'Demographics (raw data)'!A729:C2289,3)</f>
        <v>Female</v>
      </c>
      <c r="I730" t="str">
        <f>_xlfn.XLOOKUP(A730,'Demographics (raw data)'!A:A,'Demographics (raw data)'!B:B)</f>
        <v>White</v>
      </c>
      <c r="J730" t="b">
        <f>_xlfn.XLOOKUP($A730,'Bonuses (raw data)'!$A:$A,'Bonuses (raw data)'!B:B)</f>
        <v>0</v>
      </c>
      <c r="K730" t="str">
        <f t="shared" si="55"/>
        <v>Not Eligible</v>
      </c>
      <c r="L730">
        <f>_xlfn.XLOOKUP($A730,'Bonuses (raw data)'!$A:$A,'Bonuses (raw data)'!C:C)</f>
        <v>0</v>
      </c>
      <c r="M730">
        <f t="shared" si="56"/>
        <v>46487.95</v>
      </c>
      <c r="N730" s="5">
        <f t="shared" si="57"/>
        <v>0</v>
      </c>
      <c r="O730">
        <f>G730/_xlfn.XLOOKUP(D730,'Market_Averages (raw data)'!A:A,'Market_Averages (raw data)'!B:B)</f>
        <v>1.0124187377811307</v>
      </c>
      <c r="P730" t="str">
        <f t="shared" si="58"/>
        <v>Market Aligned</v>
      </c>
      <c r="Q730" s="5">
        <f t="shared" si="59"/>
        <v>0.184</v>
      </c>
    </row>
    <row r="731" spans="1:17" x14ac:dyDescent="0.2">
      <c r="A731">
        <v>1729</v>
      </c>
      <c r="B731" t="s">
        <v>739</v>
      </c>
      <c r="C731" t="s">
        <v>1577</v>
      </c>
      <c r="D731" t="s">
        <v>1593</v>
      </c>
      <c r="E731" t="s">
        <v>1597</v>
      </c>
      <c r="F731" t="str">
        <f>_xlfn.XLOOKUP(E731,'States (raw data)'!A:A,'States (raw data)'!B:B)</f>
        <v>New York</v>
      </c>
      <c r="G731">
        <v>46040.68</v>
      </c>
      <c r="H731" t="str">
        <f>VLOOKUP(A731,'Demographics (raw data)'!A730:C2290,3)</f>
        <v>Female</v>
      </c>
      <c r="I731" t="str">
        <f>_xlfn.XLOOKUP(A731,'Demographics (raw data)'!A:A,'Demographics (raw data)'!B:B)</f>
        <v>Other</v>
      </c>
      <c r="J731" t="b">
        <f>_xlfn.XLOOKUP($A731,'Bonuses (raw data)'!$A:$A,'Bonuses (raw data)'!B:B)</f>
        <v>0</v>
      </c>
      <c r="K731" t="str">
        <f t="shared" si="55"/>
        <v>Not Eligible</v>
      </c>
      <c r="L731">
        <f>_xlfn.XLOOKUP($A731,'Bonuses (raw data)'!$A:$A,'Bonuses (raw data)'!C:C)</f>
        <v>0</v>
      </c>
      <c r="M731">
        <f t="shared" si="56"/>
        <v>46040.68</v>
      </c>
      <c r="N731" s="5">
        <f t="shared" si="57"/>
        <v>0</v>
      </c>
      <c r="O731">
        <f>G731/_xlfn.XLOOKUP(D731,'Market_Averages (raw data)'!A:A,'Market_Averages (raw data)'!B:B)</f>
        <v>1.0026780516711309</v>
      </c>
      <c r="P731" t="str">
        <f t="shared" si="58"/>
        <v>Market Aligned</v>
      </c>
      <c r="Q731" s="5">
        <f t="shared" si="59"/>
        <v>0.17499999999999999</v>
      </c>
    </row>
    <row r="732" spans="1:17" x14ac:dyDescent="0.2">
      <c r="A732">
        <v>1730</v>
      </c>
      <c r="B732" t="s">
        <v>740</v>
      </c>
      <c r="C732" t="s">
        <v>1577</v>
      </c>
      <c r="D732" t="s">
        <v>1593</v>
      </c>
      <c r="E732" t="s">
        <v>1609</v>
      </c>
      <c r="F732" t="str">
        <f>_xlfn.XLOOKUP(E732,'States (raw data)'!A:A,'States (raw data)'!B:B)</f>
        <v>California</v>
      </c>
      <c r="G732">
        <v>47867.21</v>
      </c>
      <c r="H732" t="str">
        <f>VLOOKUP(A732,'Demographics (raw data)'!A731:C2291,3)</f>
        <v>Male</v>
      </c>
      <c r="I732" t="str">
        <f>_xlfn.XLOOKUP(A732,'Demographics (raw data)'!A:A,'Demographics (raw data)'!B:B)</f>
        <v>White</v>
      </c>
      <c r="J732" t="b">
        <f>_xlfn.XLOOKUP($A732,'Bonuses (raw data)'!$A:$A,'Bonuses (raw data)'!B:B)</f>
        <v>0</v>
      </c>
      <c r="K732" t="str">
        <f t="shared" si="55"/>
        <v>Not Eligible</v>
      </c>
      <c r="L732">
        <f>_xlfn.XLOOKUP($A732,'Bonuses (raw data)'!$A:$A,'Bonuses (raw data)'!C:C)</f>
        <v>0</v>
      </c>
      <c r="M732">
        <f t="shared" si="56"/>
        <v>47867.21</v>
      </c>
      <c r="N732" s="5">
        <f t="shared" si="57"/>
        <v>0</v>
      </c>
      <c r="O732">
        <f>G732/_xlfn.XLOOKUP(D732,'Market_Averages (raw data)'!A:A,'Market_Averages (raw data)'!B:B)</f>
        <v>1.0424563855645239</v>
      </c>
      <c r="P732" t="str">
        <f t="shared" si="58"/>
        <v>Market Aligned</v>
      </c>
      <c r="Q732" s="5">
        <f t="shared" si="59"/>
        <v>0.21099999999999999</v>
      </c>
    </row>
    <row r="733" spans="1:17" x14ac:dyDescent="0.2">
      <c r="A733">
        <v>1731</v>
      </c>
      <c r="B733" t="s">
        <v>741</v>
      </c>
      <c r="C733" t="s">
        <v>1577</v>
      </c>
      <c r="D733" t="s">
        <v>1593</v>
      </c>
      <c r="E733" t="s">
        <v>1597</v>
      </c>
      <c r="F733" t="str">
        <f>_xlfn.XLOOKUP(E733,'States (raw data)'!A:A,'States (raw data)'!B:B)</f>
        <v>New York</v>
      </c>
      <c r="G733">
        <v>45665.55</v>
      </c>
      <c r="H733" t="str">
        <f>VLOOKUP(A733,'Demographics (raw data)'!A732:C2292,3)</f>
        <v>Non-binary</v>
      </c>
      <c r="I733" t="str">
        <f>_xlfn.XLOOKUP(A733,'Demographics (raw data)'!A:A,'Demographics (raw data)'!B:B)</f>
        <v>White</v>
      </c>
      <c r="J733" t="b">
        <f>_xlfn.XLOOKUP($A733,'Bonuses (raw data)'!$A:$A,'Bonuses (raw data)'!B:B)</f>
        <v>0</v>
      </c>
      <c r="K733" t="str">
        <f t="shared" si="55"/>
        <v>Not Eligible</v>
      </c>
      <c r="L733">
        <f>_xlfn.XLOOKUP($A733,'Bonuses (raw data)'!$A:$A,'Bonuses (raw data)'!C:C)</f>
        <v>0</v>
      </c>
      <c r="M733">
        <f t="shared" si="56"/>
        <v>45665.55</v>
      </c>
      <c r="N733" s="5">
        <f t="shared" si="57"/>
        <v>0</v>
      </c>
      <c r="O733">
        <f>G733/_xlfn.XLOOKUP(D733,'Market_Averages (raw data)'!A:A,'Market_Averages (raw data)'!B:B)</f>
        <v>0.99450843694077962</v>
      </c>
      <c r="P733" t="str">
        <f t="shared" si="58"/>
        <v>Market Aligned</v>
      </c>
      <c r="Q733" s="5">
        <f t="shared" si="59"/>
        <v>0.16300000000000001</v>
      </c>
    </row>
    <row r="734" spans="1:17" x14ac:dyDescent="0.2">
      <c r="A734">
        <v>1732</v>
      </c>
      <c r="B734" t="s">
        <v>742</v>
      </c>
      <c r="C734" t="s">
        <v>1577</v>
      </c>
      <c r="D734" t="s">
        <v>1593</v>
      </c>
      <c r="E734" t="s">
        <v>1597</v>
      </c>
      <c r="F734" t="str">
        <f>_xlfn.XLOOKUP(E734,'States (raw data)'!A:A,'States (raw data)'!B:B)</f>
        <v>New York</v>
      </c>
      <c r="G734">
        <v>48265.47</v>
      </c>
      <c r="H734" t="str">
        <f>VLOOKUP(A734,'Demographics (raw data)'!A733:C2293,3)</f>
        <v>Male</v>
      </c>
      <c r="I734" t="str">
        <f>_xlfn.XLOOKUP(A734,'Demographics (raw data)'!A:A,'Demographics (raw data)'!B:B)</f>
        <v>White</v>
      </c>
      <c r="J734" t="b">
        <f>_xlfn.XLOOKUP($A734,'Bonuses (raw data)'!$A:$A,'Bonuses (raw data)'!B:B)</f>
        <v>0</v>
      </c>
      <c r="K734" t="str">
        <f t="shared" si="55"/>
        <v>Not Eligible</v>
      </c>
      <c r="L734">
        <f>_xlfn.XLOOKUP($A734,'Bonuses (raw data)'!$A:$A,'Bonuses (raw data)'!C:C)</f>
        <v>0</v>
      </c>
      <c r="M734">
        <f t="shared" si="56"/>
        <v>48265.47</v>
      </c>
      <c r="N734" s="5">
        <f t="shared" si="57"/>
        <v>0</v>
      </c>
      <c r="O734">
        <f>G734/_xlfn.XLOOKUP(D734,'Market_Averages (raw data)'!A:A,'Market_Averages (raw data)'!B:B)</f>
        <v>1.0511297275060103</v>
      </c>
      <c r="P734" t="str">
        <f t="shared" si="58"/>
        <v>Market Aligned</v>
      </c>
      <c r="Q734" s="5">
        <f t="shared" si="59"/>
        <v>0.223</v>
      </c>
    </row>
    <row r="735" spans="1:17" x14ac:dyDescent="0.2">
      <c r="A735">
        <v>1733</v>
      </c>
      <c r="B735" t="s">
        <v>743</v>
      </c>
      <c r="C735" t="s">
        <v>1577</v>
      </c>
      <c r="D735" t="s">
        <v>1593</v>
      </c>
      <c r="E735" t="s">
        <v>1597</v>
      </c>
      <c r="F735" t="str">
        <f>_xlfn.XLOOKUP(E735,'States (raw data)'!A:A,'States (raw data)'!B:B)</f>
        <v>New York</v>
      </c>
      <c r="G735">
        <v>44307.66</v>
      </c>
      <c r="H735" t="str">
        <f>VLOOKUP(A735,'Demographics (raw data)'!A734:C2294,3)</f>
        <v>Female</v>
      </c>
      <c r="I735" t="str">
        <f>_xlfn.XLOOKUP(A735,'Demographics (raw data)'!A:A,'Demographics (raw data)'!B:B)</f>
        <v>Black or African American</v>
      </c>
      <c r="J735" t="b">
        <f>_xlfn.XLOOKUP($A735,'Bonuses (raw data)'!$A:$A,'Bonuses (raw data)'!B:B)</f>
        <v>0</v>
      </c>
      <c r="K735" t="str">
        <f t="shared" si="55"/>
        <v>Not Eligible</v>
      </c>
      <c r="L735">
        <f>_xlfn.XLOOKUP($A735,'Bonuses (raw data)'!$A:$A,'Bonuses (raw data)'!C:C)</f>
        <v>0</v>
      </c>
      <c r="M735">
        <f t="shared" si="56"/>
        <v>44307.66</v>
      </c>
      <c r="N735" s="5">
        <f t="shared" si="57"/>
        <v>0</v>
      </c>
      <c r="O735">
        <f>G735/_xlfn.XLOOKUP(D735,'Market_Averages (raw data)'!A:A,'Market_Averages (raw data)'!B:B)</f>
        <v>0.96493618693092498</v>
      </c>
      <c r="P735" t="str">
        <f t="shared" si="58"/>
        <v>Market Aligned</v>
      </c>
      <c r="Q735" s="5">
        <f t="shared" si="59"/>
        <v>0.13200000000000001</v>
      </c>
    </row>
    <row r="736" spans="1:17" x14ac:dyDescent="0.2">
      <c r="A736">
        <v>1734</v>
      </c>
      <c r="B736" t="s">
        <v>744</v>
      </c>
      <c r="C736" t="s">
        <v>1577</v>
      </c>
      <c r="D736" t="s">
        <v>1593</v>
      </c>
      <c r="E736" t="s">
        <v>1597</v>
      </c>
      <c r="F736" t="str">
        <f>_xlfn.XLOOKUP(E736,'States (raw data)'!A:A,'States (raw data)'!B:B)</f>
        <v>New York</v>
      </c>
      <c r="G736">
        <v>49429.67</v>
      </c>
      <c r="H736" t="str">
        <f>VLOOKUP(A736,'Demographics (raw data)'!A735:C2295,3)</f>
        <v>Male</v>
      </c>
      <c r="I736" t="str">
        <f>_xlfn.XLOOKUP(A736,'Demographics (raw data)'!A:A,'Demographics (raw data)'!B:B)</f>
        <v>White</v>
      </c>
      <c r="J736" t="b">
        <f>_xlfn.XLOOKUP($A736,'Bonuses (raw data)'!$A:$A,'Bonuses (raw data)'!B:B)</f>
        <v>0</v>
      </c>
      <c r="K736" t="str">
        <f t="shared" si="55"/>
        <v>Not Eligible</v>
      </c>
      <c r="L736">
        <f>_xlfn.XLOOKUP($A736,'Bonuses (raw data)'!$A:$A,'Bonuses (raw data)'!C:C)</f>
        <v>0</v>
      </c>
      <c r="M736">
        <f t="shared" si="56"/>
        <v>49429.67</v>
      </c>
      <c r="N736" s="5">
        <f t="shared" si="57"/>
        <v>0</v>
      </c>
      <c r="O736">
        <f>G736/_xlfn.XLOOKUP(D736,'Market_Averages (raw data)'!A:A,'Market_Averages (raw data)'!B:B)</f>
        <v>1.0764837793522368</v>
      </c>
      <c r="P736" t="str">
        <f t="shared" si="58"/>
        <v>Market Aligned</v>
      </c>
      <c r="Q736" s="5">
        <f t="shared" si="59"/>
        <v>0.247</v>
      </c>
    </row>
    <row r="737" spans="1:17" x14ac:dyDescent="0.2">
      <c r="A737">
        <v>1735</v>
      </c>
      <c r="B737" t="s">
        <v>745</v>
      </c>
      <c r="C737" t="s">
        <v>1577</v>
      </c>
      <c r="D737" t="s">
        <v>1593</v>
      </c>
      <c r="E737" t="s">
        <v>1597</v>
      </c>
      <c r="F737" t="str">
        <f>_xlfn.XLOOKUP(E737,'States (raw data)'!A:A,'States (raw data)'!B:B)</f>
        <v>New York</v>
      </c>
      <c r="G737">
        <v>48386.12</v>
      </c>
      <c r="H737" t="str">
        <f>VLOOKUP(A737,'Demographics (raw data)'!A736:C2296,3)</f>
        <v>Male</v>
      </c>
      <c r="I737" t="str">
        <f>_xlfn.XLOOKUP(A737,'Demographics (raw data)'!A:A,'Demographics (raw data)'!B:B)</f>
        <v>White</v>
      </c>
      <c r="J737" t="b">
        <f>_xlfn.XLOOKUP($A737,'Bonuses (raw data)'!$A:$A,'Bonuses (raw data)'!B:B)</f>
        <v>0</v>
      </c>
      <c r="K737" t="str">
        <f t="shared" si="55"/>
        <v>Not Eligible</v>
      </c>
      <c r="L737">
        <f>_xlfn.XLOOKUP($A737,'Bonuses (raw data)'!$A:$A,'Bonuses (raw data)'!C:C)</f>
        <v>0</v>
      </c>
      <c r="M737">
        <f t="shared" si="56"/>
        <v>48386.12</v>
      </c>
      <c r="N737" s="5">
        <f t="shared" si="57"/>
        <v>0</v>
      </c>
      <c r="O737">
        <f>G737/_xlfn.XLOOKUP(D737,'Market_Averages (raw data)'!A:A,'Market_Averages (raw data)'!B:B)</f>
        <v>1.0537572540094009</v>
      </c>
      <c r="P737" t="str">
        <f t="shared" si="58"/>
        <v>Market Aligned</v>
      </c>
      <c r="Q737" s="5">
        <f t="shared" si="59"/>
        <v>0.22700000000000001</v>
      </c>
    </row>
    <row r="738" spans="1:17" x14ac:dyDescent="0.2">
      <c r="A738">
        <v>1736</v>
      </c>
      <c r="B738" t="s">
        <v>746</v>
      </c>
      <c r="C738" t="s">
        <v>1577</v>
      </c>
      <c r="D738" t="s">
        <v>1593</v>
      </c>
      <c r="E738" t="s">
        <v>1614</v>
      </c>
      <c r="F738" t="str">
        <f>_xlfn.XLOOKUP(E738,'States (raw data)'!A:A,'States (raw data)'!B:B)</f>
        <v>Texas</v>
      </c>
      <c r="G738">
        <v>47980.06</v>
      </c>
      <c r="H738" t="str">
        <f>VLOOKUP(A738,'Demographics (raw data)'!A737:C2297,3)</f>
        <v>Male</v>
      </c>
      <c r="I738" t="str">
        <f>_xlfn.XLOOKUP(A738,'Demographics (raw data)'!A:A,'Demographics (raw data)'!B:B)</f>
        <v>Asian</v>
      </c>
      <c r="J738" t="b">
        <f>_xlfn.XLOOKUP($A738,'Bonuses (raw data)'!$A:$A,'Bonuses (raw data)'!B:B)</f>
        <v>0</v>
      </c>
      <c r="K738" t="str">
        <f t="shared" si="55"/>
        <v>Not Eligible</v>
      </c>
      <c r="L738">
        <f>_xlfn.XLOOKUP($A738,'Bonuses (raw data)'!$A:$A,'Bonuses (raw data)'!C:C)</f>
        <v>0</v>
      </c>
      <c r="M738">
        <f t="shared" si="56"/>
        <v>47980.06</v>
      </c>
      <c r="N738" s="5">
        <f t="shared" si="57"/>
        <v>0</v>
      </c>
      <c r="O738">
        <f>G738/_xlfn.XLOOKUP(D738,'Market_Averages (raw data)'!A:A,'Market_Averages (raw data)'!B:B)</f>
        <v>1.0449140429694774</v>
      </c>
      <c r="P738" t="str">
        <f t="shared" si="58"/>
        <v>Market Aligned</v>
      </c>
      <c r="Q738" s="5">
        <f t="shared" si="59"/>
        <v>0.216</v>
      </c>
    </row>
    <row r="739" spans="1:17" x14ac:dyDescent="0.2">
      <c r="A739">
        <v>1737</v>
      </c>
      <c r="B739" t="s">
        <v>747</v>
      </c>
      <c r="C739" t="s">
        <v>1577</v>
      </c>
      <c r="D739" t="s">
        <v>1593</v>
      </c>
      <c r="E739" t="s">
        <v>1604</v>
      </c>
      <c r="F739" t="str">
        <f>_xlfn.XLOOKUP(E739,'States (raw data)'!A:A,'States (raw data)'!B:B)</f>
        <v>California</v>
      </c>
      <c r="G739">
        <v>49342.55</v>
      </c>
      <c r="H739" t="str">
        <f>VLOOKUP(A739,'Demographics (raw data)'!A738:C2298,3)</f>
        <v>Female</v>
      </c>
      <c r="I739" t="str">
        <f>_xlfn.XLOOKUP(A739,'Demographics (raw data)'!A:A,'Demographics (raw data)'!B:B)</f>
        <v>White</v>
      </c>
      <c r="J739" t="b">
        <f>_xlfn.XLOOKUP($A739,'Bonuses (raw data)'!$A:$A,'Bonuses (raw data)'!B:B)</f>
        <v>1</v>
      </c>
      <c r="K739" t="str">
        <f t="shared" si="55"/>
        <v>Eligible</v>
      </c>
      <c r="L739">
        <f>_xlfn.XLOOKUP($A739,'Bonuses (raw data)'!$A:$A,'Bonuses (raw data)'!C:C)</f>
        <v>1737.45</v>
      </c>
      <c r="M739">
        <f t="shared" si="56"/>
        <v>51080</v>
      </c>
      <c r="N739" s="5">
        <f t="shared" si="57"/>
        <v>3.521200262248303E-2</v>
      </c>
      <c r="O739">
        <f>G739/_xlfn.XLOOKUP(D739,'Market_Averages (raw data)'!A:A,'Market_Averages (raw data)'!B:B)</f>
        <v>1.0745864721912308</v>
      </c>
      <c r="P739" t="str">
        <f t="shared" si="58"/>
        <v>Market Aligned</v>
      </c>
      <c r="Q739" s="5">
        <f t="shared" si="59"/>
        <v>0.245</v>
      </c>
    </row>
    <row r="740" spans="1:17" x14ac:dyDescent="0.2">
      <c r="A740">
        <v>1738</v>
      </c>
      <c r="B740" t="s">
        <v>748</v>
      </c>
      <c r="C740" t="s">
        <v>1577</v>
      </c>
      <c r="D740" t="s">
        <v>1593</v>
      </c>
      <c r="E740" t="s">
        <v>1599</v>
      </c>
      <c r="F740" t="str">
        <f>_xlfn.XLOOKUP(E740,'States (raw data)'!A:A,'States (raw data)'!B:B)</f>
        <v>California</v>
      </c>
      <c r="G740">
        <v>50622.76</v>
      </c>
      <c r="H740" t="str">
        <f>VLOOKUP(A740,'Demographics (raw data)'!A739:C2299,3)</f>
        <v>Male</v>
      </c>
      <c r="I740" t="str">
        <f>_xlfn.XLOOKUP(A740,'Demographics (raw data)'!A:A,'Demographics (raw data)'!B:B)</f>
        <v>White</v>
      </c>
      <c r="J740" t="b">
        <f>_xlfn.XLOOKUP($A740,'Bonuses (raw data)'!$A:$A,'Bonuses (raw data)'!B:B)</f>
        <v>0</v>
      </c>
      <c r="K740" t="str">
        <f t="shared" si="55"/>
        <v>Not Eligible</v>
      </c>
      <c r="L740">
        <f>_xlfn.XLOOKUP($A740,'Bonuses (raw data)'!$A:$A,'Bonuses (raw data)'!C:C)</f>
        <v>0</v>
      </c>
      <c r="M740">
        <f t="shared" si="56"/>
        <v>50622.76</v>
      </c>
      <c r="N740" s="5">
        <f t="shared" si="57"/>
        <v>0</v>
      </c>
      <c r="O740">
        <f>G740/_xlfn.XLOOKUP(D740,'Market_Averages (raw data)'!A:A,'Market_Averages (raw data)'!B:B)</f>
        <v>1.1024670002053674</v>
      </c>
      <c r="P740" t="str">
        <f t="shared" si="58"/>
        <v>Above Market</v>
      </c>
      <c r="Q740" s="5">
        <f t="shared" si="59"/>
        <v>0.27700000000000002</v>
      </c>
    </row>
    <row r="741" spans="1:17" x14ac:dyDescent="0.2">
      <c r="A741">
        <v>1739</v>
      </c>
      <c r="B741" t="s">
        <v>749</v>
      </c>
      <c r="C741" t="s">
        <v>1577</v>
      </c>
      <c r="D741" t="s">
        <v>1593</v>
      </c>
      <c r="E741" t="s">
        <v>1597</v>
      </c>
      <c r="F741" t="str">
        <f>_xlfn.XLOOKUP(E741,'States (raw data)'!A:A,'States (raw data)'!B:B)</f>
        <v>New York</v>
      </c>
      <c r="G741">
        <v>49401.94</v>
      </c>
      <c r="H741" t="str">
        <f>VLOOKUP(A741,'Demographics (raw data)'!A740:C2300,3)</f>
        <v>Male</v>
      </c>
      <c r="I741" t="str">
        <f>_xlfn.XLOOKUP(A741,'Demographics (raw data)'!A:A,'Demographics (raw data)'!B:B)</f>
        <v>White</v>
      </c>
      <c r="J741" t="b">
        <f>_xlfn.XLOOKUP($A741,'Bonuses (raw data)'!$A:$A,'Bonuses (raw data)'!B:B)</f>
        <v>1</v>
      </c>
      <c r="K741" t="str">
        <f t="shared" si="55"/>
        <v>Eligible</v>
      </c>
      <c r="L741">
        <f>_xlfn.XLOOKUP($A741,'Bonuses (raw data)'!$A:$A,'Bonuses (raw data)'!C:C)</f>
        <v>4688.45</v>
      </c>
      <c r="M741">
        <f t="shared" si="56"/>
        <v>54090.39</v>
      </c>
      <c r="N741" s="5">
        <f t="shared" si="57"/>
        <v>9.4904167731064804E-2</v>
      </c>
      <c r="O741">
        <f>G741/_xlfn.XLOOKUP(D741,'Market_Averages (raw data)'!A:A,'Market_Averages (raw data)'!B:B)</f>
        <v>1.0758798729292032</v>
      </c>
      <c r="P741" t="str">
        <f t="shared" si="58"/>
        <v>Market Aligned</v>
      </c>
      <c r="Q741" s="5">
        <f t="shared" si="59"/>
        <v>0.246</v>
      </c>
    </row>
    <row r="742" spans="1:17" x14ac:dyDescent="0.2">
      <c r="A742">
        <v>1740</v>
      </c>
      <c r="B742" t="s">
        <v>750</v>
      </c>
      <c r="C742" t="s">
        <v>1577</v>
      </c>
      <c r="D742" t="s">
        <v>1593</v>
      </c>
      <c r="E742" t="s">
        <v>1604</v>
      </c>
      <c r="F742" t="str">
        <f>_xlfn.XLOOKUP(E742,'States (raw data)'!A:A,'States (raw data)'!B:B)</f>
        <v>California</v>
      </c>
      <c r="G742">
        <v>44048.36</v>
      </c>
      <c r="H742" t="str">
        <f>VLOOKUP(A742,'Demographics (raw data)'!A741:C2301,3)</f>
        <v>Female</v>
      </c>
      <c r="I742" t="str">
        <f>_xlfn.XLOOKUP(A742,'Demographics (raw data)'!A:A,'Demographics (raw data)'!B:B)</f>
        <v>White</v>
      </c>
      <c r="J742" t="b">
        <f>_xlfn.XLOOKUP($A742,'Bonuses (raw data)'!$A:$A,'Bonuses (raw data)'!B:B)</f>
        <v>0</v>
      </c>
      <c r="K742" t="str">
        <f t="shared" si="55"/>
        <v>Not Eligible</v>
      </c>
      <c r="L742">
        <f>_xlfn.XLOOKUP($A742,'Bonuses (raw data)'!$A:$A,'Bonuses (raw data)'!C:C)</f>
        <v>0</v>
      </c>
      <c r="M742">
        <f t="shared" si="56"/>
        <v>44048.36</v>
      </c>
      <c r="N742" s="5">
        <f t="shared" si="57"/>
        <v>0</v>
      </c>
      <c r="O742">
        <f>G742/_xlfn.XLOOKUP(D742,'Market_Averages (raw data)'!A:A,'Market_Averages (raw data)'!B:B)</f>
        <v>0.95928912831236579</v>
      </c>
      <c r="P742" t="str">
        <f t="shared" si="58"/>
        <v>Market Aligned</v>
      </c>
      <c r="Q742" s="5">
        <f t="shared" si="59"/>
        <v>0.127</v>
      </c>
    </row>
    <row r="743" spans="1:17" x14ac:dyDescent="0.2">
      <c r="A743">
        <v>1741</v>
      </c>
      <c r="B743" t="s">
        <v>751</v>
      </c>
      <c r="C743" t="s">
        <v>1577</v>
      </c>
      <c r="D743" t="s">
        <v>1593</v>
      </c>
      <c r="E743" t="s">
        <v>1597</v>
      </c>
      <c r="F743" t="str">
        <f>_xlfn.XLOOKUP(E743,'States (raw data)'!A:A,'States (raw data)'!B:B)</f>
        <v>New York</v>
      </c>
      <c r="G743">
        <v>45100.79</v>
      </c>
      <c r="H743" t="str">
        <f>VLOOKUP(A743,'Demographics (raw data)'!A742:C2302,3)</f>
        <v>Female</v>
      </c>
      <c r="I743" t="str">
        <f>_xlfn.XLOOKUP(A743,'Demographics (raw data)'!A:A,'Demographics (raw data)'!B:B)</f>
        <v>White</v>
      </c>
      <c r="J743" t="b">
        <f>_xlfn.XLOOKUP($A743,'Bonuses (raw data)'!$A:$A,'Bonuses (raw data)'!B:B)</f>
        <v>1</v>
      </c>
      <c r="K743" t="str">
        <f t="shared" si="55"/>
        <v>Eligible</v>
      </c>
      <c r="L743">
        <f>_xlfn.XLOOKUP($A743,'Bonuses (raw data)'!$A:$A,'Bonuses (raw data)'!C:C)</f>
        <v>11195.54</v>
      </c>
      <c r="M743">
        <f t="shared" si="56"/>
        <v>56296.33</v>
      </c>
      <c r="N743" s="5">
        <f t="shared" si="57"/>
        <v>0.24823378925291553</v>
      </c>
      <c r="O743">
        <f>G743/_xlfn.XLOOKUP(D743,'Market_Averages (raw data)'!A:A,'Market_Averages (raw data)'!B:B)</f>
        <v>0.98220904309034573</v>
      </c>
      <c r="P743" t="str">
        <f t="shared" si="58"/>
        <v>Market Aligned</v>
      </c>
      <c r="Q743" s="5">
        <f t="shared" si="59"/>
        <v>0.152</v>
      </c>
    </row>
    <row r="744" spans="1:17" x14ac:dyDescent="0.2">
      <c r="A744">
        <v>1742</v>
      </c>
      <c r="B744" t="s">
        <v>752</v>
      </c>
      <c r="C744" t="s">
        <v>1577</v>
      </c>
      <c r="D744" t="s">
        <v>1593</v>
      </c>
      <c r="E744" t="s">
        <v>1603</v>
      </c>
      <c r="F744" t="str">
        <f>_xlfn.XLOOKUP(E744,'States (raw data)'!A:A,'States (raw data)'!B:B)</f>
        <v>Illinois</v>
      </c>
      <c r="G744">
        <v>46328.47</v>
      </c>
      <c r="H744" t="str">
        <f>VLOOKUP(A744,'Demographics (raw data)'!A743:C2303,3)</f>
        <v>Male</v>
      </c>
      <c r="I744" t="str">
        <f>_xlfn.XLOOKUP(A744,'Demographics (raw data)'!A:A,'Demographics (raw data)'!B:B)</f>
        <v>White</v>
      </c>
      <c r="J744" t="b">
        <f>_xlfn.XLOOKUP($A744,'Bonuses (raw data)'!$A:$A,'Bonuses (raw data)'!B:B)</f>
        <v>0</v>
      </c>
      <c r="K744" t="str">
        <f t="shared" si="55"/>
        <v>Not Eligible</v>
      </c>
      <c r="L744">
        <f>_xlfn.XLOOKUP($A744,'Bonuses (raw data)'!$A:$A,'Bonuses (raw data)'!C:C)</f>
        <v>0</v>
      </c>
      <c r="M744">
        <f t="shared" si="56"/>
        <v>46328.47</v>
      </c>
      <c r="N744" s="5">
        <f t="shared" si="57"/>
        <v>0</v>
      </c>
      <c r="O744">
        <f>G744/_xlfn.XLOOKUP(D744,'Market_Averages (raw data)'!A:A,'Market_Averages (raw data)'!B:B)</f>
        <v>1.0089455680607766</v>
      </c>
      <c r="P744" t="str">
        <f t="shared" si="58"/>
        <v>Market Aligned</v>
      </c>
      <c r="Q744" s="5">
        <f t="shared" si="59"/>
        <v>0.18099999999999999</v>
      </c>
    </row>
    <row r="745" spans="1:17" x14ac:dyDescent="0.2">
      <c r="A745">
        <v>1743</v>
      </c>
      <c r="B745" t="s">
        <v>753</v>
      </c>
      <c r="C745" t="s">
        <v>1577</v>
      </c>
      <c r="D745" t="s">
        <v>1593</v>
      </c>
      <c r="E745" t="s">
        <v>1604</v>
      </c>
      <c r="F745" t="str">
        <f>_xlfn.XLOOKUP(E745,'States (raw data)'!A:A,'States (raw data)'!B:B)</f>
        <v>California</v>
      </c>
      <c r="G745">
        <v>47548.92</v>
      </c>
      <c r="H745" t="str">
        <f>VLOOKUP(A745,'Demographics (raw data)'!A744:C2304,3)</f>
        <v>Male</v>
      </c>
      <c r="I745" t="str">
        <f>_xlfn.XLOOKUP(A745,'Demographics (raw data)'!A:A,'Demographics (raw data)'!B:B)</f>
        <v>White</v>
      </c>
      <c r="J745" t="b">
        <f>_xlfn.XLOOKUP($A745,'Bonuses (raw data)'!$A:$A,'Bonuses (raw data)'!B:B)</f>
        <v>0</v>
      </c>
      <c r="K745" t="str">
        <f t="shared" si="55"/>
        <v>Not Eligible</v>
      </c>
      <c r="L745">
        <f>_xlfn.XLOOKUP($A745,'Bonuses (raw data)'!$A:$A,'Bonuses (raw data)'!C:C)</f>
        <v>0</v>
      </c>
      <c r="M745">
        <f t="shared" si="56"/>
        <v>47548.92</v>
      </c>
      <c r="N745" s="5">
        <f t="shared" si="57"/>
        <v>0</v>
      </c>
      <c r="O745">
        <f>G745/_xlfn.XLOOKUP(D745,'Market_Averages (raw data)'!A:A,'Market_Averages (raw data)'!B:B)</f>
        <v>1.0355246374438098</v>
      </c>
      <c r="P745" t="str">
        <f t="shared" si="58"/>
        <v>Market Aligned</v>
      </c>
      <c r="Q745" s="5">
        <f t="shared" si="59"/>
        <v>0.20300000000000001</v>
      </c>
    </row>
    <row r="746" spans="1:17" x14ac:dyDescent="0.2">
      <c r="A746">
        <v>1744</v>
      </c>
      <c r="B746" t="s">
        <v>754</v>
      </c>
      <c r="C746" t="s">
        <v>1577</v>
      </c>
      <c r="D746" t="s">
        <v>1593</v>
      </c>
      <c r="E746" t="s">
        <v>1603</v>
      </c>
      <c r="F746" t="str">
        <f>_xlfn.XLOOKUP(E746,'States (raw data)'!A:A,'States (raw data)'!B:B)</f>
        <v>Illinois</v>
      </c>
      <c r="G746">
        <v>48470.61</v>
      </c>
      <c r="H746" t="str">
        <f>VLOOKUP(A746,'Demographics (raw data)'!A745:C2305,3)</f>
        <v>Male</v>
      </c>
      <c r="I746" t="str">
        <f>_xlfn.XLOOKUP(A746,'Demographics (raw data)'!A:A,'Demographics (raw data)'!B:B)</f>
        <v>White</v>
      </c>
      <c r="J746" t="b">
        <f>_xlfn.XLOOKUP($A746,'Bonuses (raw data)'!$A:$A,'Bonuses (raw data)'!B:B)</f>
        <v>0</v>
      </c>
      <c r="K746" t="str">
        <f t="shared" si="55"/>
        <v>Not Eligible</v>
      </c>
      <c r="L746">
        <f>_xlfn.XLOOKUP($A746,'Bonuses (raw data)'!$A:$A,'Bonuses (raw data)'!C:C)</f>
        <v>0</v>
      </c>
      <c r="M746">
        <f t="shared" si="56"/>
        <v>48470.61</v>
      </c>
      <c r="N746" s="5">
        <f t="shared" si="57"/>
        <v>0</v>
      </c>
      <c r="O746">
        <f>G746/_xlfn.XLOOKUP(D746,'Market_Averages (raw data)'!A:A,'Market_Averages (raw data)'!B:B)</f>
        <v>1.0555972847949082</v>
      </c>
      <c r="P746" t="str">
        <f t="shared" si="58"/>
        <v>Market Aligned</v>
      </c>
      <c r="Q746" s="5">
        <f t="shared" si="59"/>
        <v>0.22800000000000001</v>
      </c>
    </row>
    <row r="747" spans="1:17" x14ac:dyDescent="0.2">
      <c r="A747">
        <v>1745</v>
      </c>
      <c r="B747" t="s">
        <v>755</v>
      </c>
      <c r="C747" t="s">
        <v>1577</v>
      </c>
      <c r="D747" t="s">
        <v>1593</v>
      </c>
      <c r="E747" t="s">
        <v>1604</v>
      </c>
      <c r="F747" t="str">
        <f>_xlfn.XLOOKUP(E747,'States (raw data)'!A:A,'States (raw data)'!B:B)</f>
        <v>California</v>
      </c>
      <c r="G747">
        <v>46139.23</v>
      </c>
      <c r="H747" t="str">
        <f>VLOOKUP(A747,'Demographics (raw data)'!A746:C2306,3)</f>
        <v>Male</v>
      </c>
      <c r="I747" t="str">
        <f>_xlfn.XLOOKUP(A747,'Demographics (raw data)'!A:A,'Demographics (raw data)'!B:B)</f>
        <v>Hispanic or Latino</v>
      </c>
      <c r="J747" t="b">
        <f>_xlfn.XLOOKUP($A747,'Bonuses (raw data)'!$A:$A,'Bonuses (raw data)'!B:B)</f>
        <v>0</v>
      </c>
      <c r="K747" t="str">
        <f t="shared" si="55"/>
        <v>Not Eligible</v>
      </c>
      <c r="L747">
        <f>_xlfn.XLOOKUP($A747,'Bonuses (raw data)'!$A:$A,'Bonuses (raw data)'!C:C)</f>
        <v>0</v>
      </c>
      <c r="M747">
        <f t="shared" si="56"/>
        <v>46139.23</v>
      </c>
      <c r="N747" s="5">
        <f t="shared" si="57"/>
        <v>0</v>
      </c>
      <c r="O747">
        <f>G747/_xlfn.XLOOKUP(D747,'Market_Averages (raw data)'!A:A,'Market_Averages (raw data)'!B:B)</f>
        <v>1.0048242823956162</v>
      </c>
      <c r="P747" t="str">
        <f t="shared" si="58"/>
        <v>Market Aligned</v>
      </c>
      <c r="Q747" s="5">
        <f t="shared" si="59"/>
        <v>0.17699999999999999</v>
      </c>
    </row>
    <row r="748" spans="1:17" x14ac:dyDescent="0.2">
      <c r="A748">
        <v>1746</v>
      </c>
      <c r="B748" t="s">
        <v>756</v>
      </c>
      <c r="C748" t="s">
        <v>1577</v>
      </c>
      <c r="D748" t="s">
        <v>1593</v>
      </c>
      <c r="E748" t="s">
        <v>1604</v>
      </c>
      <c r="F748" t="str">
        <f>_xlfn.XLOOKUP(E748,'States (raw data)'!A:A,'States (raw data)'!B:B)</f>
        <v>California</v>
      </c>
      <c r="G748">
        <v>47850.19</v>
      </c>
      <c r="H748" t="str">
        <f>VLOOKUP(A748,'Demographics (raw data)'!A747:C2307,3)</f>
        <v>Female</v>
      </c>
      <c r="I748" t="str">
        <f>_xlfn.XLOOKUP(A748,'Demographics (raw data)'!A:A,'Demographics (raw data)'!B:B)</f>
        <v>Other</v>
      </c>
      <c r="J748" t="b">
        <f>_xlfn.XLOOKUP($A748,'Bonuses (raw data)'!$A:$A,'Bonuses (raw data)'!B:B)</f>
        <v>1</v>
      </c>
      <c r="K748" t="str">
        <f t="shared" si="55"/>
        <v>Eligible</v>
      </c>
      <c r="L748">
        <f>_xlfn.XLOOKUP($A748,'Bonuses (raw data)'!$A:$A,'Bonuses (raw data)'!C:C)</f>
        <v>18761.62</v>
      </c>
      <c r="M748">
        <f t="shared" si="56"/>
        <v>66611.81</v>
      </c>
      <c r="N748" s="5">
        <f t="shared" si="57"/>
        <v>0.39209081510439142</v>
      </c>
      <c r="O748">
        <f>G748/_xlfn.XLOOKUP(D748,'Market_Averages (raw data)'!A:A,'Market_Averages (raw data)'!B:B)</f>
        <v>1.0420857224804982</v>
      </c>
      <c r="P748" t="str">
        <f t="shared" si="58"/>
        <v>Market Aligned</v>
      </c>
      <c r="Q748" s="5">
        <f t="shared" si="59"/>
        <v>0.21099999999999999</v>
      </c>
    </row>
    <row r="749" spans="1:17" x14ac:dyDescent="0.2">
      <c r="A749">
        <v>1747</v>
      </c>
      <c r="B749" t="s">
        <v>757</v>
      </c>
      <c r="C749" t="s">
        <v>1577</v>
      </c>
      <c r="D749" t="s">
        <v>1593</v>
      </c>
      <c r="E749" t="s">
        <v>1604</v>
      </c>
      <c r="F749" t="str">
        <f>_xlfn.XLOOKUP(E749,'States (raw data)'!A:A,'States (raw data)'!B:B)</f>
        <v>California</v>
      </c>
      <c r="G749">
        <v>46083.66</v>
      </c>
      <c r="H749" t="str">
        <f>VLOOKUP(A749,'Demographics (raw data)'!A748:C2308,3)</f>
        <v>Female</v>
      </c>
      <c r="I749" t="str">
        <f>_xlfn.XLOOKUP(A749,'Demographics (raw data)'!A:A,'Demographics (raw data)'!B:B)</f>
        <v>Asian</v>
      </c>
      <c r="J749" t="b">
        <f>_xlfn.XLOOKUP($A749,'Bonuses (raw data)'!$A:$A,'Bonuses (raw data)'!B:B)</f>
        <v>0</v>
      </c>
      <c r="K749" t="str">
        <f t="shared" si="55"/>
        <v>Not Eligible</v>
      </c>
      <c r="L749">
        <f>_xlfn.XLOOKUP($A749,'Bonuses (raw data)'!$A:$A,'Bonuses (raw data)'!C:C)</f>
        <v>0</v>
      </c>
      <c r="M749">
        <f t="shared" si="56"/>
        <v>46083.66</v>
      </c>
      <c r="N749" s="5">
        <f t="shared" si="57"/>
        <v>0</v>
      </c>
      <c r="O749">
        <f>G749/_xlfn.XLOOKUP(D749,'Market_Averages (raw data)'!A:A,'Market_Averages (raw data)'!B:B)</f>
        <v>1.0036140739596988</v>
      </c>
      <c r="P749" t="str">
        <f t="shared" si="58"/>
        <v>Market Aligned</v>
      </c>
      <c r="Q749" s="5">
        <f t="shared" si="59"/>
        <v>0.17499999999999999</v>
      </c>
    </row>
    <row r="750" spans="1:17" x14ac:dyDescent="0.2">
      <c r="A750">
        <v>1748</v>
      </c>
      <c r="B750" t="s">
        <v>758</v>
      </c>
      <c r="C750" t="s">
        <v>1577</v>
      </c>
      <c r="D750" t="s">
        <v>1593</v>
      </c>
      <c r="E750" t="s">
        <v>1607</v>
      </c>
      <c r="F750" t="str">
        <f>_xlfn.XLOOKUP(E750,'States (raw data)'!A:A,'States (raw data)'!B:B)</f>
        <v>Colorado</v>
      </c>
      <c r="G750">
        <v>46353.4</v>
      </c>
      <c r="H750" t="str">
        <f>VLOOKUP(A750,'Demographics (raw data)'!A749:C2309,3)</f>
        <v>Female</v>
      </c>
      <c r="I750" t="str">
        <f>_xlfn.XLOOKUP(A750,'Demographics (raw data)'!A:A,'Demographics (raw data)'!B:B)</f>
        <v>Hispanic or Latino</v>
      </c>
      <c r="J750" t="b">
        <f>_xlfn.XLOOKUP($A750,'Bonuses (raw data)'!$A:$A,'Bonuses (raw data)'!B:B)</f>
        <v>1</v>
      </c>
      <c r="K750" t="str">
        <f t="shared" si="55"/>
        <v>Eligible</v>
      </c>
      <c r="L750">
        <f>_xlfn.XLOOKUP($A750,'Bonuses (raw data)'!$A:$A,'Bonuses (raw data)'!C:C)</f>
        <v>16864.18</v>
      </c>
      <c r="M750">
        <f t="shared" si="56"/>
        <v>63217.58</v>
      </c>
      <c r="N750" s="5">
        <f t="shared" si="57"/>
        <v>0.36381754089236173</v>
      </c>
      <c r="O750">
        <f>G750/_xlfn.XLOOKUP(D750,'Market_Averages (raw data)'!A:A,'Market_Averages (raw data)'!B:B)</f>
        <v>1.0094884958330892</v>
      </c>
      <c r="P750" t="str">
        <f t="shared" si="58"/>
        <v>Market Aligned</v>
      </c>
      <c r="Q750" s="5">
        <f t="shared" si="59"/>
        <v>0.182</v>
      </c>
    </row>
    <row r="751" spans="1:17" x14ac:dyDescent="0.2">
      <c r="A751">
        <v>1749</v>
      </c>
      <c r="B751" t="s">
        <v>759</v>
      </c>
      <c r="C751" t="s">
        <v>1577</v>
      </c>
      <c r="D751" t="s">
        <v>1593</v>
      </c>
      <c r="E751" t="s">
        <v>1604</v>
      </c>
      <c r="F751" t="str">
        <f>_xlfn.XLOOKUP(E751,'States (raw data)'!A:A,'States (raw data)'!B:B)</f>
        <v>California</v>
      </c>
      <c r="G751">
        <v>44862.51</v>
      </c>
      <c r="H751" t="str">
        <f>VLOOKUP(A751,'Demographics (raw data)'!A750:C2310,3)</f>
        <v>Male</v>
      </c>
      <c r="I751" t="str">
        <f>_xlfn.XLOOKUP(A751,'Demographics (raw data)'!A:A,'Demographics (raw data)'!B:B)</f>
        <v>White</v>
      </c>
      <c r="J751" t="b">
        <f>_xlfn.XLOOKUP($A751,'Bonuses (raw data)'!$A:$A,'Bonuses (raw data)'!B:B)</f>
        <v>0</v>
      </c>
      <c r="K751" t="str">
        <f t="shared" si="55"/>
        <v>Not Eligible</v>
      </c>
      <c r="L751">
        <f>_xlfn.XLOOKUP($A751,'Bonuses (raw data)'!$A:$A,'Bonuses (raw data)'!C:C)</f>
        <v>0</v>
      </c>
      <c r="M751">
        <f t="shared" si="56"/>
        <v>44862.51</v>
      </c>
      <c r="N751" s="5">
        <f t="shared" si="57"/>
        <v>0</v>
      </c>
      <c r="O751">
        <f>G751/_xlfn.XLOOKUP(D751,'Market_Averages (raw data)'!A:A,'Market_Averages (raw data)'!B:B)</f>
        <v>0.97701975991398538</v>
      </c>
      <c r="P751" t="str">
        <f t="shared" si="58"/>
        <v>Market Aligned</v>
      </c>
      <c r="Q751" s="5">
        <f t="shared" si="59"/>
        <v>0.14599999999999999</v>
      </c>
    </row>
    <row r="752" spans="1:17" x14ac:dyDescent="0.2">
      <c r="A752">
        <v>1750</v>
      </c>
      <c r="B752" t="s">
        <v>760</v>
      </c>
      <c r="C752" t="s">
        <v>1577</v>
      </c>
      <c r="D752" t="s">
        <v>1593</v>
      </c>
      <c r="E752" t="s">
        <v>1609</v>
      </c>
      <c r="F752" t="str">
        <f>_xlfn.XLOOKUP(E752,'States (raw data)'!A:A,'States (raw data)'!B:B)</f>
        <v>California</v>
      </c>
      <c r="G752">
        <v>45768.94</v>
      </c>
      <c r="H752" t="str">
        <f>VLOOKUP(A752,'Demographics (raw data)'!A751:C2311,3)</f>
        <v>Female</v>
      </c>
      <c r="I752" t="str">
        <f>_xlfn.XLOOKUP(A752,'Demographics (raw data)'!A:A,'Demographics (raw data)'!B:B)</f>
        <v>Other</v>
      </c>
      <c r="J752" t="b">
        <f>_xlfn.XLOOKUP($A752,'Bonuses (raw data)'!$A:$A,'Bonuses (raw data)'!B:B)</f>
        <v>0</v>
      </c>
      <c r="K752" t="str">
        <f t="shared" si="55"/>
        <v>Not Eligible</v>
      </c>
      <c r="L752">
        <f>_xlfn.XLOOKUP($A752,'Bonuses (raw data)'!$A:$A,'Bonuses (raw data)'!C:C)</f>
        <v>0</v>
      </c>
      <c r="M752">
        <f t="shared" si="56"/>
        <v>45768.94</v>
      </c>
      <c r="N752" s="5">
        <f t="shared" si="57"/>
        <v>0</v>
      </c>
      <c r="O752">
        <f>G752/_xlfn.XLOOKUP(D752,'Market_Averages (raw data)'!A:A,'Market_Averages (raw data)'!B:B)</f>
        <v>0.99676007361865393</v>
      </c>
      <c r="P752" t="str">
        <f t="shared" si="58"/>
        <v>Market Aligned</v>
      </c>
      <c r="Q752" s="5">
        <f t="shared" si="59"/>
        <v>0.16700000000000001</v>
      </c>
    </row>
    <row r="753" spans="1:17" x14ac:dyDescent="0.2">
      <c r="A753">
        <v>1751</v>
      </c>
      <c r="B753" t="s">
        <v>761</v>
      </c>
      <c r="C753" t="s">
        <v>1577</v>
      </c>
      <c r="D753" t="s">
        <v>1593</v>
      </c>
      <c r="E753" t="s">
        <v>1604</v>
      </c>
      <c r="F753" t="str">
        <f>_xlfn.XLOOKUP(E753,'States (raw data)'!A:A,'States (raw data)'!B:B)</f>
        <v>California</v>
      </c>
      <c r="G753">
        <v>44965.59</v>
      </c>
      <c r="H753" t="str">
        <f>VLOOKUP(A753,'Demographics (raw data)'!A752:C2312,3)</f>
        <v>Female</v>
      </c>
      <c r="I753" t="str">
        <f>_xlfn.XLOOKUP(A753,'Demographics (raw data)'!A:A,'Demographics (raw data)'!B:B)</f>
        <v>White</v>
      </c>
      <c r="J753" t="b">
        <f>_xlfn.XLOOKUP($A753,'Bonuses (raw data)'!$A:$A,'Bonuses (raw data)'!B:B)</f>
        <v>0</v>
      </c>
      <c r="K753" t="str">
        <f t="shared" si="55"/>
        <v>Not Eligible</v>
      </c>
      <c r="L753">
        <f>_xlfn.XLOOKUP($A753,'Bonuses (raw data)'!$A:$A,'Bonuses (raw data)'!C:C)</f>
        <v>0</v>
      </c>
      <c r="M753">
        <f t="shared" si="56"/>
        <v>44965.59</v>
      </c>
      <c r="N753" s="5">
        <f t="shared" si="57"/>
        <v>0</v>
      </c>
      <c r="O753">
        <f>G753/_xlfn.XLOOKUP(D753,'Market_Averages (raw data)'!A:A,'Market_Averages (raw data)'!B:B)</f>
        <v>0.97926464538410118</v>
      </c>
      <c r="P753" t="str">
        <f t="shared" si="58"/>
        <v>Market Aligned</v>
      </c>
      <c r="Q753" s="5">
        <f t="shared" si="59"/>
        <v>0.14799999999999999</v>
      </c>
    </row>
    <row r="754" spans="1:17" x14ac:dyDescent="0.2">
      <c r="A754">
        <v>1752</v>
      </c>
      <c r="B754" t="s">
        <v>762</v>
      </c>
      <c r="C754" t="s">
        <v>1577</v>
      </c>
      <c r="D754" t="s">
        <v>1593</v>
      </c>
      <c r="E754" t="s">
        <v>1604</v>
      </c>
      <c r="F754" t="str">
        <f>_xlfn.XLOOKUP(E754,'States (raw data)'!A:A,'States (raw data)'!B:B)</f>
        <v>California</v>
      </c>
      <c r="G754">
        <v>45670.239999999998</v>
      </c>
      <c r="H754" t="str">
        <f>VLOOKUP(A754,'Demographics (raw data)'!A753:C2313,3)</f>
        <v>Female</v>
      </c>
      <c r="I754" t="str">
        <f>_xlfn.XLOOKUP(A754,'Demographics (raw data)'!A:A,'Demographics (raw data)'!B:B)</f>
        <v>Other</v>
      </c>
      <c r="J754" t="b">
        <f>_xlfn.XLOOKUP($A754,'Bonuses (raw data)'!$A:$A,'Bonuses (raw data)'!B:B)</f>
        <v>1</v>
      </c>
      <c r="K754" t="str">
        <f t="shared" si="55"/>
        <v>Eligible</v>
      </c>
      <c r="L754">
        <f>_xlfn.XLOOKUP($A754,'Bonuses (raw data)'!$A:$A,'Bonuses (raw data)'!C:C)</f>
        <v>17008.16</v>
      </c>
      <c r="M754">
        <f t="shared" si="56"/>
        <v>62678.399999999994</v>
      </c>
      <c r="N754" s="5">
        <f t="shared" si="57"/>
        <v>0.37241231926961627</v>
      </c>
      <c r="O754">
        <f>G754/_xlfn.XLOOKUP(D754,'Market_Averages (raw data)'!A:A,'Market_Averages (raw data)'!B:B)</f>
        <v>0.99461057618073723</v>
      </c>
      <c r="P754" t="str">
        <f t="shared" si="58"/>
        <v>Market Aligned</v>
      </c>
      <c r="Q754" s="5">
        <f t="shared" si="59"/>
        <v>0.16400000000000001</v>
      </c>
    </row>
    <row r="755" spans="1:17" x14ac:dyDescent="0.2">
      <c r="A755">
        <v>1753</v>
      </c>
      <c r="B755" t="s">
        <v>763</v>
      </c>
      <c r="C755" t="s">
        <v>1577</v>
      </c>
      <c r="D755" t="s">
        <v>1593</v>
      </c>
      <c r="E755" t="s">
        <v>1614</v>
      </c>
      <c r="F755" t="str">
        <f>_xlfn.XLOOKUP(E755,'States (raw data)'!A:A,'States (raw data)'!B:B)</f>
        <v>Texas</v>
      </c>
      <c r="G755">
        <v>49475.58</v>
      </c>
      <c r="H755" t="str">
        <f>VLOOKUP(A755,'Demographics (raw data)'!A754:C2314,3)</f>
        <v>Female</v>
      </c>
      <c r="I755" t="str">
        <f>_xlfn.XLOOKUP(A755,'Demographics (raw data)'!A:A,'Demographics (raw data)'!B:B)</f>
        <v>Other</v>
      </c>
      <c r="J755" t="b">
        <f>_xlfn.XLOOKUP($A755,'Bonuses (raw data)'!$A:$A,'Bonuses (raw data)'!B:B)</f>
        <v>1</v>
      </c>
      <c r="K755" t="str">
        <f t="shared" si="55"/>
        <v>Eligible</v>
      </c>
      <c r="L755">
        <f>_xlfn.XLOOKUP($A755,'Bonuses (raw data)'!$A:$A,'Bonuses (raw data)'!C:C)</f>
        <v>6760.96</v>
      </c>
      <c r="M755">
        <f t="shared" si="56"/>
        <v>56236.54</v>
      </c>
      <c r="N755" s="5">
        <f t="shared" si="57"/>
        <v>0.1366524657214731</v>
      </c>
      <c r="O755">
        <f>G755/_xlfn.XLOOKUP(D755,'Market_Averages (raw data)'!A:A,'Market_Averages (raw data)'!B:B)</f>
        <v>1.0774836114431665</v>
      </c>
      <c r="P755" t="str">
        <f t="shared" si="58"/>
        <v>Market Aligned</v>
      </c>
      <c r="Q755" s="5">
        <f t="shared" si="59"/>
        <v>0.249</v>
      </c>
    </row>
    <row r="756" spans="1:17" x14ac:dyDescent="0.2">
      <c r="A756">
        <v>1754</v>
      </c>
      <c r="B756" t="s">
        <v>764</v>
      </c>
      <c r="C756" t="s">
        <v>1577</v>
      </c>
      <c r="D756" t="s">
        <v>1593</v>
      </c>
      <c r="E756" t="s">
        <v>1609</v>
      </c>
      <c r="F756" t="str">
        <f>_xlfn.XLOOKUP(E756,'States (raw data)'!A:A,'States (raw data)'!B:B)</f>
        <v>California</v>
      </c>
      <c r="G756">
        <v>45719.88</v>
      </c>
      <c r="H756" t="str">
        <f>VLOOKUP(A756,'Demographics (raw data)'!A755:C2315,3)</f>
        <v>Female</v>
      </c>
      <c r="I756" t="str">
        <f>_xlfn.XLOOKUP(A756,'Demographics (raw data)'!A:A,'Demographics (raw data)'!B:B)</f>
        <v>Black or African American</v>
      </c>
      <c r="J756" t="b">
        <f>_xlfn.XLOOKUP($A756,'Bonuses (raw data)'!$A:$A,'Bonuses (raw data)'!B:B)</f>
        <v>0</v>
      </c>
      <c r="K756" t="str">
        <f t="shared" si="55"/>
        <v>Not Eligible</v>
      </c>
      <c r="L756">
        <f>_xlfn.XLOOKUP($A756,'Bonuses (raw data)'!$A:$A,'Bonuses (raw data)'!C:C)</f>
        <v>0</v>
      </c>
      <c r="M756">
        <f t="shared" si="56"/>
        <v>45719.88</v>
      </c>
      <c r="N756" s="5">
        <f t="shared" si="57"/>
        <v>0</v>
      </c>
      <c r="O756">
        <f>G756/_xlfn.XLOOKUP(D756,'Market_Averages (raw data)'!A:A,'Market_Averages (raw data)'!B:B)</f>
        <v>0.99569164054566306</v>
      </c>
      <c r="P756" t="str">
        <f t="shared" si="58"/>
        <v>Market Aligned</v>
      </c>
      <c r="Q756" s="5">
        <f t="shared" si="59"/>
        <v>0.16500000000000001</v>
      </c>
    </row>
    <row r="757" spans="1:17" x14ac:dyDescent="0.2">
      <c r="A757">
        <v>1755</v>
      </c>
      <c r="B757" t="s">
        <v>765</v>
      </c>
      <c r="C757" t="s">
        <v>1577</v>
      </c>
      <c r="D757" t="s">
        <v>1593</v>
      </c>
      <c r="E757" t="s">
        <v>1604</v>
      </c>
      <c r="F757" t="str">
        <f>_xlfn.XLOOKUP(E757,'States (raw data)'!A:A,'States (raw data)'!B:B)</f>
        <v>California</v>
      </c>
      <c r="G757">
        <v>52435.72</v>
      </c>
      <c r="H757" t="str">
        <f>VLOOKUP(A757,'Demographics (raw data)'!A756:C2316,3)</f>
        <v>Female</v>
      </c>
      <c r="I757" t="str">
        <f>_xlfn.XLOOKUP(A757,'Demographics (raw data)'!A:A,'Demographics (raw data)'!B:B)</f>
        <v>Other</v>
      </c>
      <c r="J757" t="b">
        <f>_xlfn.XLOOKUP($A757,'Bonuses (raw data)'!$A:$A,'Bonuses (raw data)'!B:B)</f>
        <v>0</v>
      </c>
      <c r="K757" t="str">
        <f t="shared" si="55"/>
        <v>Not Eligible</v>
      </c>
      <c r="L757">
        <f>_xlfn.XLOOKUP($A757,'Bonuses (raw data)'!$A:$A,'Bonuses (raw data)'!C:C)</f>
        <v>0</v>
      </c>
      <c r="M757">
        <f t="shared" si="56"/>
        <v>52435.72</v>
      </c>
      <c r="N757" s="5">
        <f t="shared" si="57"/>
        <v>0</v>
      </c>
      <c r="O757">
        <f>G757/_xlfn.XLOOKUP(D757,'Market_Averages (raw data)'!A:A,'Market_Averages (raw data)'!B:B)</f>
        <v>1.141949805423659</v>
      </c>
      <c r="P757" t="str">
        <f t="shared" si="58"/>
        <v>Above Market</v>
      </c>
      <c r="Q757" s="5">
        <f t="shared" si="59"/>
        <v>0.33200000000000002</v>
      </c>
    </row>
    <row r="758" spans="1:17" x14ac:dyDescent="0.2">
      <c r="A758">
        <v>1756</v>
      </c>
      <c r="B758" t="s">
        <v>766</v>
      </c>
      <c r="C758" t="s">
        <v>1577</v>
      </c>
      <c r="D758" t="s">
        <v>1593</v>
      </c>
      <c r="E758" t="s">
        <v>1609</v>
      </c>
      <c r="F758" t="str">
        <f>_xlfn.XLOOKUP(E758,'States (raw data)'!A:A,'States (raw data)'!B:B)</f>
        <v>California</v>
      </c>
      <c r="G758">
        <v>48424.97</v>
      </c>
      <c r="H758" t="str">
        <f>VLOOKUP(A758,'Demographics (raw data)'!A757:C2317,3)</f>
        <v>Male</v>
      </c>
      <c r="I758" t="str">
        <f>_xlfn.XLOOKUP(A758,'Demographics (raw data)'!A:A,'Demographics (raw data)'!B:B)</f>
        <v>White</v>
      </c>
      <c r="J758" t="b">
        <f>_xlfn.XLOOKUP($A758,'Bonuses (raw data)'!$A:$A,'Bonuses (raw data)'!B:B)</f>
        <v>0</v>
      </c>
      <c r="K758" t="str">
        <f t="shared" si="55"/>
        <v>Not Eligible</v>
      </c>
      <c r="L758">
        <f>_xlfn.XLOOKUP($A758,'Bonuses (raw data)'!$A:$A,'Bonuses (raw data)'!C:C)</f>
        <v>0</v>
      </c>
      <c r="M758">
        <f t="shared" si="56"/>
        <v>48424.97</v>
      </c>
      <c r="N758" s="5">
        <f t="shared" si="57"/>
        <v>0</v>
      </c>
      <c r="O758">
        <f>G758/_xlfn.XLOOKUP(D758,'Market_Averages (raw data)'!A:A,'Market_Averages (raw data)'!B:B)</f>
        <v>1.0546033327881552</v>
      </c>
      <c r="P758" t="str">
        <f t="shared" si="58"/>
        <v>Market Aligned</v>
      </c>
      <c r="Q758" s="5">
        <f t="shared" si="59"/>
        <v>0.22700000000000001</v>
      </c>
    </row>
    <row r="759" spans="1:17" x14ac:dyDescent="0.2">
      <c r="A759">
        <v>1757</v>
      </c>
      <c r="B759" t="s">
        <v>767</v>
      </c>
      <c r="C759" t="s">
        <v>1577</v>
      </c>
      <c r="D759" t="s">
        <v>1593</v>
      </c>
      <c r="E759" t="s">
        <v>1604</v>
      </c>
      <c r="F759" t="str">
        <f>_xlfn.XLOOKUP(E759,'States (raw data)'!A:A,'States (raw data)'!B:B)</f>
        <v>California</v>
      </c>
      <c r="G759">
        <v>47846.57</v>
      </c>
      <c r="H759" t="str">
        <f>VLOOKUP(A759,'Demographics (raw data)'!A758:C2318,3)</f>
        <v>Female</v>
      </c>
      <c r="I759" t="str">
        <f>_xlfn.XLOOKUP(A759,'Demographics (raw data)'!A:A,'Demographics (raw data)'!B:B)</f>
        <v>White</v>
      </c>
      <c r="J759" t="b">
        <f>_xlfn.XLOOKUP($A759,'Bonuses (raw data)'!$A:$A,'Bonuses (raw data)'!B:B)</f>
        <v>0</v>
      </c>
      <c r="K759" t="str">
        <f t="shared" si="55"/>
        <v>Not Eligible</v>
      </c>
      <c r="L759">
        <f>_xlfn.XLOOKUP($A759,'Bonuses (raw data)'!$A:$A,'Bonuses (raw data)'!C:C)</f>
        <v>0</v>
      </c>
      <c r="M759">
        <f t="shared" si="56"/>
        <v>47846.57</v>
      </c>
      <c r="N759" s="5">
        <f t="shared" si="57"/>
        <v>0</v>
      </c>
      <c r="O759">
        <f>G759/_xlfn.XLOOKUP(D759,'Market_Averages (raw data)'!A:A,'Market_Averages (raw data)'!B:B)</f>
        <v>1.0420068857963518</v>
      </c>
      <c r="P759" t="str">
        <f t="shared" si="58"/>
        <v>Market Aligned</v>
      </c>
      <c r="Q759" s="5">
        <f t="shared" si="59"/>
        <v>0.21</v>
      </c>
    </row>
    <row r="760" spans="1:17" x14ac:dyDescent="0.2">
      <c r="A760">
        <v>1758</v>
      </c>
      <c r="B760" t="s">
        <v>768</v>
      </c>
      <c r="C760" t="s">
        <v>1577</v>
      </c>
      <c r="D760" t="s">
        <v>1593</v>
      </c>
      <c r="E760" t="s">
        <v>1609</v>
      </c>
      <c r="F760" t="str">
        <f>_xlfn.XLOOKUP(E760,'States (raw data)'!A:A,'States (raw data)'!B:B)</f>
        <v>California</v>
      </c>
      <c r="G760">
        <v>45890.58</v>
      </c>
      <c r="H760" t="str">
        <f>VLOOKUP(A760,'Demographics (raw data)'!A759:C2319,3)</f>
        <v>Female</v>
      </c>
      <c r="I760" t="str">
        <f>_xlfn.XLOOKUP(A760,'Demographics (raw data)'!A:A,'Demographics (raw data)'!B:B)</f>
        <v>White</v>
      </c>
      <c r="J760" t="b">
        <f>_xlfn.XLOOKUP($A760,'Bonuses (raw data)'!$A:$A,'Bonuses (raw data)'!B:B)</f>
        <v>0</v>
      </c>
      <c r="K760" t="str">
        <f t="shared" si="55"/>
        <v>Not Eligible</v>
      </c>
      <c r="L760">
        <f>_xlfn.XLOOKUP($A760,'Bonuses (raw data)'!$A:$A,'Bonuses (raw data)'!C:C)</f>
        <v>0</v>
      </c>
      <c r="M760">
        <f t="shared" si="56"/>
        <v>45890.58</v>
      </c>
      <c r="N760" s="5">
        <f t="shared" si="57"/>
        <v>0</v>
      </c>
      <c r="O760">
        <f>G760/_xlfn.XLOOKUP(D760,'Market_Averages (raw data)'!A:A,'Market_Averages (raw data)'!B:B)</f>
        <v>0.99940916043069228</v>
      </c>
      <c r="P760" t="str">
        <f t="shared" si="58"/>
        <v>Market Aligned</v>
      </c>
      <c r="Q760" s="5">
        <f t="shared" si="59"/>
        <v>0.17100000000000001</v>
      </c>
    </row>
    <row r="761" spans="1:17" x14ac:dyDescent="0.2">
      <c r="A761">
        <v>1759</v>
      </c>
      <c r="B761" t="s">
        <v>769</v>
      </c>
      <c r="C761" t="s">
        <v>1577</v>
      </c>
      <c r="D761" t="s">
        <v>1593</v>
      </c>
      <c r="E761" t="s">
        <v>1611</v>
      </c>
      <c r="F761" t="str">
        <f>_xlfn.XLOOKUP(E761,'States (raw data)'!A:A,'States (raw data)'!B:B)</f>
        <v>California</v>
      </c>
      <c r="G761">
        <v>48813.08</v>
      </c>
      <c r="H761" t="str">
        <f>VLOOKUP(A761,'Demographics (raw data)'!A760:C2320,3)</f>
        <v>Female</v>
      </c>
      <c r="I761" t="str">
        <f>_xlfn.XLOOKUP(A761,'Demographics (raw data)'!A:A,'Demographics (raw data)'!B:B)</f>
        <v>White</v>
      </c>
      <c r="J761" t="b">
        <f>_xlfn.XLOOKUP($A761,'Bonuses (raw data)'!$A:$A,'Bonuses (raw data)'!B:B)</f>
        <v>1</v>
      </c>
      <c r="K761" t="str">
        <f t="shared" si="55"/>
        <v>Eligible</v>
      </c>
      <c r="L761">
        <f>_xlfn.XLOOKUP($A761,'Bonuses (raw data)'!$A:$A,'Bonuses (raw data)'!C:C)</f>
        <v>9159.51</v>
      </c>
      <c r="M761">
        <f t="shared" si="56"/>
        <v>57972.590000000004</v>
      </c>
      <c r="N761" s="5">
        <f t="shared" si="57"/>
        <v>0.18764458214888305</v>
      </c>
      <c r="O761">
        <f>G761/_xlfn.XLOOKUP(D761,'Market_Averages (raw data)'!A:A,'Market_Averages (raw data)'!B:B)</f>
        <v>1.0630556271207776</v>
      </c>
      <c r="P761" t="str">
        <f t="shared" si="58"/>
        <v>Market Aligned</v>
      </c>
      <c r="Q761" s="5">
        <f t="shared" si="59"/>
        <v>0.23400000000000001</v>
      </c>
    </row>
    <row r="762" spans="1:17" x14ac:dyDescent="0.2">
      <c r="A762">
        <v>1760</v>
      </c>
      <c r="B762" t="s">
        <v>770</v>
      </c>
      <c r="C762" t="s">
        <v>1577</v>
      </c>
      <c r="D762" t="s">
        <v>1593</v>
      </c>
      <c r="E762" t="s">
        <v>1604</v>
      </c>
      <c r="F762" t="str">
        <f>_xlfn.XLOOKUP(E762,'States (raw data)'!A:A,'States (raw data)'!B:B)</f>
        <v>California</v>
      </c>
      <c r="G762">
        <v>46420.68</v>
      </c>
      <c r="H762" t="str">
        <f>VLOOKUP(A762,'Demographics (raw data)'!A761:C2321,3)</f>
        <v>Male</v>
      </c>
      <c r="I762" t="str">
        <f>_xlfn.XLOOKUP(A762,'Demographics (raw data)'!A:A,'Demographics (raw data)'!B:B)</f>
        <v>White</v>
      </c>
      <c r="J762" t="b">
        <f>_xlfn.XLOOKUP($A762,'Bonuses (raw data)'!$A:$A,'Bonuses (raw data)'!B:B)</f>
        <v>0</v>
      </c>
      <c r="K762" t="str">
        <f t="shared" si="55"/>
        <v>Not Eligible</v>
      </c>
      <c r="L762">
        <f>_xlfn.XLOOKUP($A762,'Bonuses (raw data)'!$A:$A,'Bonuses (raw data)'!C:C)</f>
        <v>0</v>
      </c>
      <c r="M762">
        <f t="shared" si="56"/>
        <v>46420.68</v>
      </c>
      <c r="N762" s="5">
        <f t="shared" si="57"/>
        <v>0</v>
      </c>
      <c r="O762">
        <f>G762/_xlfn.XLOOKUP(D762,'Market_Averages (raw data)'!A:A,'Market_Averages (raw data)'!B:B)</f>
        <v>1.0109537256975576</v>
      </c>
      <c r="P762" t="str">
        <f t="shared" si="58"/>
        <v>Market Aligned</v>
      </c>
      <c r="Q762" s="5">
        <f t="shared" si="59"/>
        <v>0.183</v>
      </c>
    </row>
    <row r="763" spans="1:17" x14ac:dyDescent="0.2">
      <c r="A763">
        <v>1761</v>
      </c>
      <c r="B763" t="s">
        <v>771</v>
      </c>
      <c r="C763" t="s">
        <v>1577</v>
      </c>
      <c r="D763" t="s">
        <v>1593</v>
      </c>
      <c r="E763" t="s">
        <v>1597</v>
      </c>
      <c r="F763" t="str">
        <f>_xlfn.XLOOKUP(E763,'States (raw data)'!A:A,'States (raw data)'!B:B)</f>
        <v>New York</v>
      </c>
      <c r="G763">
        <v>47728.77</v>
      </c>
      <c r="H763" t="str">
        <f>VLOOKUP(A763,'Demographics (raw data)'!A762:C2322,3)</f>
        <v>Female</v>
      </c>
      <c r="I763" t="str">
        <f>_xlfn.XLOOKUP(A763,'Demographics (raw data)'!A:A,'Demographics (raw data)'!B:B)</f>
        <v>Black or African American</v>
      </c>
      <c r="J763" t="b">
        <f>_xlfn.XLOOKUP($A763,'Bonuses (raw data)'!$A:$A,'Bonuses (raw data)'!B:B)</f>
        <v>0</v>
      </c>
      <c r="K763" t="str">
        <f t="shared" si="55"/>
        <v>Not Eligible</v>
      </c>
      <c r="L763">
        <f>_xlfn.XLOOKUP($A763,'Bonuses (raw data)'!$A:$A,'Bonuses (raw data)'!C:C)</f>
        <v>0</v>
      </c>
      <c r="M763">
        <f t="shared" si="56"/>
        <v>47728.77</v>
      </c>
      <c r="N763" s="5">
        <f t="shared" si="57"/>
        <v>0</v>
      </c>
      <c r="O763">
        <f>G763/_xlfn.XLOOKUP(D763,'Market_Averages (raw data)'!A:A,'Market_Averages (raw data)'!B:B)</f>
        <v>1.0394414268481593</v>
      </c>
      <c r="P763" t="str">
        <f t="shared" si="58"/>
        <v>Market Aligned</v>
      </c>
      <c r="Q763" s="5">
        <f t="shared" si="59"/>
        <v>0.20799999999999999</v>
      </c>
    </row>
    <row r="764" spans="1:17" x14ac:dyDescent="0.2">
      <c r="A764">
        <v>1762</v>
      </c>
      <c r="B764" t="s">
        <v>772</v>
      </c>
      <c r="C764" t="s">
        <v>1577</v>
      </c>
      <c r="D764" t="s">
        <v>1593</v>
      </c>
      <c r="E764" t="s">
        <v>1604</v>
      </c>
      <c r="F764" t="str">
        <f>_xlfn.XLOOKUP(E764,'States (raw data)'!A:A,'States (raw data)'!B:B)</f>
        <v>California</v>
      </c>
      <c r="G764">
        <v>52300.160000000003</v>
      </c>
      <c r="H764" t="str">
        <f>VLOOKUP(A764,'Demographics (raw data)'!A763:C2323,3)</f>
        <v>Female</v>
      </c>
      <c r="I764" t="str">
        <f>_xlfn.XLOOKUP(A764,'Demographics (raw data)'!A:A,'Demographics (raw data)'!B:B)</f>
        <v>Other</v>
      </c>
      <c r="J764" t="b">
        <f>_xlfn.XLOOKUP($A764,'Bonuses (raw data)'!$A:$A,'Bonuses (raw data)'!B:B)</f>
        <v>1</v>
      </c>
      <c r="K764" t="str">
        <f t="shared" si="55"/>
        <v>Eligible</v>
      </c>
      <c r="L764">
        <f>_xlfn.XLOOKUP($A764,'Bonuses (raw data)'!$A:$A,'Bonuses (raw data)'!C:C)</f>
        <v>9943.41</v>
      </c>
      <c r="M764">
        <f t="shared" si="56"/>
        <v>62243.570000000007</v>
      </c>
      <c r="N764" s="5">
        <f t="shared" si="57"/>
        <v>0.19012198050636936</v>
      </c>
      <c r="O764">
        <f>G764/_xlfn.XLOOKUP(D764,'Market_Averages (raw data)'!A:A,'Market_Averages (raw data)'!B:B)</f>
        <v>1.1389975676051791</v>
      </c>
      <c r="P764" t="str">
        <f t="shared" si="58"/>
        <v>Above Market</v>
      </c>
      <c r="Q764" s="5">
        <f t="shared" si="59"/>
        <v>0.32700000000000001</v>
      </c>
    </row>
    <row r="765" spans="1:17" x14ac:dyDescent="0.2">
      <c r="A765">
        <v>1763</v>
      </c>
      <c r="B765" t="s">
        <v>773</v>
      </c>
      <c r="C765" t="s">
        <v>1577</v>
      </c>
      <c r="D765" t="s">
        <v>1593</v>
      </c>
      <c r="E765" t="s">
        <v>1604</v>
      </c>
      <c r="F765" t="str">
        <f>_xlfn.XLOOKUP(E765,'States (raw data)'!A:A,'States (raw data)'!B:B)</f>
        <v>California</v>
      </c>
      <c r="G765">
        <v>47319.89</v>
      </c>
      <c r="H765" t="str">
        <f>VLOOKUP(A765,'Demographics (raw data)'!A764:C2324,3)</f>
        <v>Male</v>
      </c>
      <c r="I765" t="str">
        <f>_xlfn.XLOOKUP(A765,'Demographics (raw data)'!A:A,'Demographics (raw data)'!B:B)</f>
        <v>White</v>
      </c>
      <c r="J765" t="b">
        <f>_xlfn.XLOOKUP($A765,'Bonuses (raw data)'!$A:$A,'Bonuses (raw data)'!B:B)</f>
        <v>0</v>
      </c>
      <c r="K765" t="str">
        <f t="shared" si="55"/>
        <v>Not Eligible</v>
      </c>
      <c r="L765">
        <f>_xlfn.XLOOKUP($A765,'Bonuses (raw data)'!$A:$A,'Bonuses (raw data)'!C:C)</f>
        <v>0</v>
      </c>
      <c r="M765">
        <f t="shared" si="56"/>
        <v>47319.89</v>
      </c>
      <c r="N765" s="5">
        <f t="shared" si="57"/>
        <v>0</v>
      </c>
      <c r="O765">
        <f>G765/_xlfn.XLOOKUP(D765,'Market_Averages (raw data)'!A:A,'Market_Averages (raw data)'!B:B)</f>
        <v>1.0305368015957241</v>
      </c>
      <c r="P765" t="str">
        <f t="shared" si="58"/>
        <v>Market Aligned</v>
      </c>
      <c r="Q765" s="5">
        <f t="shared" si="59"/>
        <v>0.2</v>
      </c>
    </row>
    <row r="766" spans="1:17" x14ac:dyDescent="0.2">
      <c r="A766">
        <v>1764</v>
      </c>
      <c r="B766" t="s">
        <v>774</v>
      </c>
      <c r="C766" t="s">
        <v>1577</v>
      </c>
      <c r="D766" t="s">
        <v>1593</v>
      </c>
      <c r="E766" t="s">
        <v>1597</v>
      </c>
      <c r="F766" t="str">
        <f>_xlfn.XLOOKUP(E766,'States (raw data)'!A:A,'States (raw data)'!B:B)</f>
        <v>New York</v>
      </c>
      <c r="G766">
        <v>49654.89</v>
      </c>
      <c r="H766" t="str">
        <f>VLOOKUP(A766,'Demographics (raw data)'!A765:C2325,3)</f>
        <v>Male</v>
      </c>
      <c r="I766" t="str">
        <f>_xlfn.XLOOKUP(A766,'Demographics (raw data)'!A:A,'Demographics (raw data)'!B:B)</f>
        <v>Asian</v>
      </c>
      <c r="J766" t="b">
        <f>_xlfn.XLOOKUP($A766,'Bonuses (raw data)'!$A:$A,'Bonuses (raw data)'!B:B)</f>
        <v>1</v>
      </c>
      <c r="K766" t="str">
        <f t="shared" si="55"/>
        <v>Eligible</v>
      </c>
      <c r="L766">
        <f>_xlfn.XLOOKUP($A766,'Bonuses (raw data)'!$A:$A,'Bonuses (raw data)'!C:C)</f>
        <v>3990.06</v>
      </c>
      <c r="M766">
        <f t="shared" si="56"/>
        <v>53644.95</v>
      </c>
      <c r="N766" s="5">
        <f t="shared" si="57"/>
        <v>8.0355832023794635E-2</v>
      </c>
      <c r="O766">
        <f>G766/_xlfn.XLOOKUP(D766,'Market_Averages (raw data)'!A:A,'Market_Averages (raw data)'!B:B)</f>
        <v>1.0813886406791628</v>
      </c>
      <c r="P766" t="str">
        <f t="shared" si="58"/>
        <v>Market Aligned</v>
      </c>
      <c r="Q766" s="5">
        <f t="shared" si="59"/>
        <v>0.254</v>
      </c>
    </row>
    <row r="767" spans="1:17" x14ac:dyDescent="0.2">
      <c r="A767">
        <v>1765</v>
      </c>
      <c r="B767" t="s">
        <v>775</v>
      </c>
      <c r="C767" t="s">
        <v>1577</v>
      </c>
      <c r="D767" t="s">
        <v>1593</v>
      </c>
      <c r="E767" t="s">
        <v>1604</v>
      </c>
      <c r="F767" t="str">
        <f>_xlfn.XLOOKUP(E767,'States (raw data)'!A:A,'States (raw data)'!B:B)</f>
        <v>California</v>
      </c>
      <c r="G767">
        <v>46181.54</v>
      </c>
      <c r="H767" t="str">
        <f>VLOOKUP(A767,'Demographics (raw data)'!A766:C2326,3)</f>
        <v>Female</v>
      </c>
      <c r="I767" t="str">
        <f>_xlfn.XLOOKUP(A767,'Demographics (raw data)'!A:A,'Demographics (raw data)'!B:B)</f>
        <v>Hispanic or Latino</v>
      </c>
      <c r="J767" t="b">
        <f>_xlfn.XLOOKUP($A767,'Bonuses (raw data)'!$A:$A,'Bonuses (raw data)'!B:B)</f>
        <v>0</v>
      </c>
      <c r="K767" t="str">
        <f t="shared" si="55"/>
        <v>Not Eligible</v>
      </c>
      <c r="L767">
        <f>_xlfn.XLOOKUP($A767,'Bonuses (raw data)'!$A:$A,'Bonuses (raw data)'!C:C)</f>
        <v>0</v>
      </c>
      <c r="M767">
        <f t="shared" si="56"/>
        <v>46181.54</v>
      </c>
      <c r="N767" s="5">
        <f t="shared" si="57"/>
        <v>0</v>
      </c>
      <c r="O767">
        <f>G767/_xlfn.XLOOKUP(D767,'Market_Averages (raw data)'!A:A,'Market_Averages (raw data)'!B:B)</f>
        <v>1.0057457133641901</v>
      </c>
      <c r="P767" t="str">
        <f t="shared" si="58"/>
        <v>Market Aligned</v>
      </c>
      <c r="Q767" s="5">
        <f t="shared" si="59"/>
        <v>0.17799999999999999</v>
      </c>
    </row>
    <row r="768" spans="1:17" x14ac:dyDescent="0.2">
      <c r="A768">
        <v>1766</v>
      </c>
      <c r="B768" t="s">
        <v>776</v>
      </c>
      <c r="C768" t="s">
        <v>1577</v>
      </c>
      <c r="D768" t="s">
        <v>1593</v>
      </c>
      <c r="E768" t="s">
        <v>1604</v>
      </c>
      <c r="F768" t="str">
        <f>_xlfn.XLOOKUP(E768,'States (raw data)'!A:A,'States (raw data)'!B:B)</f>
        <v>California</v>
      </c>
      <c r="G768">
        <v>47434.400000000001</v>
      </c>
      <c r="H768" t="str">
        <f>VLOOKUP(A768,'Demographics (raw data)'!A767:C2327,3)</f>
        <v>Female</v>
      </c>
      <c r="I768" t="str">
        <f>_xlfn.XLOOKUP(A768,'Demographics (raw data)'!A:A,'Demographics (raw data)'!B:B)</f>
        <v>Hispanic or Latino</v>
      </c>
      <c r="J768" t="b">
        <f>_xlfn.XLOOKUP($A768,'Bonuses (raw data)'!$A:$A,'Bonuses (raw data)'!B:B)</f>
        <v>1</v>
      </c>
      <c r="K768" t="str">
        <f t="shared" si="55"/>
        <v>Eligible</v>
      </c>
      <c r="L768">
        <f>_xlfn.XLOOKUP($A768,'Bonuses (raw data)'!$A:$A,'Bonuses (raw data)'!C:C)</f>
        <v>1590.29</v>
      </c>
      <c r="M768">
        <f t="shared" si="56"/>
        <v>49024.69</v>
      </c>
      <c r="N768" s="5">
        <f t="shared" si="57"/>
        <v>3.3526090769568077E-2</v>
      </c>
      <c r="O768">
        <f>G768/_xlfn.XLOOKUP(D768,'Market_Averages (raw data)'!A:A,'Market_Averages (raw data)'!B:B)</f>
        <v>1.0330306106293192</v>
      </c>
      <c r="P768" t="str">
        <f t="shared" si="58"/>
        <v>Market Aligned</v>
      </c>
      <c r="Q768" s="5">
        <f t="shared" si="59"/>
        <v>0.20300000000000001</v>
      </c>
    </row>
    <row r="769" spans="1:17" x14ac:dyDescent="0.2">
      <c r="A769">
        <v>1767</v>
      </c>
      <c r="B769" t="s">
        <v>777</v>
      </c>
      <c r="C769" t="s">
        <v>1577</v>
      </c>
      <c r="D769" t="s">
        <v>1593</v>
      </c>
      <c r="E769" t="s">
        <v>1597</v>
      </c>
      <c r="F769" t="str">
        <f>_xlfn.XLOOKUP(E769,'States (raw data)'!A:A,'States (raw data)'!B:B)</f>
        <v>New York</v>
      </c>
      <c r="G769">
        <v>50820.25</v>
      </c>
      <c r="H769" t="str">
        <f>VLOOKUP(A769,'Demographics (raw data)'!A768:C2328,3)</f>
        <v>Female</v>
      </c>
      <c r="I769" t="str">
        <f>_xlfn.XLOOKUP(A769,'Demographics (raw data)'!A:A,'Demographics (raw data)'!B:B)</f>
        <v>Other</v>
      </c>
      <c r="J769" t="b">
        <f>_xlfn.XLOOKUP($A769,'Bonuses (raw data)'!$A:$A,'Bonuses (raw data)'!B:B)</f>
        <v>0</v>
      </c>
      <c r="K769" t="str">
        <f t="shared" si="55"/>
        <v>Not Eligible</v>
      </c>
      <c r="L769">
        <f>_xlfn.XLOOKUP($A769,'Bonuses (raw data)'!$A:$A,'Bonuses (raw data)'!C:C)</f>
        <v>0</v>
      </c>
      <c r="M769">
        <f t="shared" si="56"/>
        <v>50820.25</v>
      </c>
      <c r="N769" s="5">
        <f t="shared" si="57"/>
        <v>0</v>
      </c>
      <c r="O769">
        <f>G769/_xlfn.XLOOKUP(D769,'Market_Averages (raw data)'!A:A,'Market_Averages (raw data)'!B:B)</f>
        <v>1.1067679551092595</v>
      </c>
      <c r="P769" t="str">
        <f t="shared" si="58"/>
        <v>Above Market</v>
      </c>
      <c r="Q769" s="5">
        <f t="shared" si="59"/>
        <v>0.28000000000000003</v>
      </c>
    </row>
    <row r="770" spans="1:17" x14ac:dyDescent="0.2">
      <c r="A770">
        <v>1768</v>
      </c>
      <c r="B770" t="s">
        <v>778</v>
      </c>
      <c r="C770" t="s">
        <v>1577</v>
      </c>
      <c r="D770" t="s">
        <v>1593</v>
      </c>
      <c r="E770" t="s">
        <v>1606</v>
      </c>
      <c r="F770" t="str">
        <f>_xlfn.XLOOKUP(E770,'States (raw data)'!A:A,'States (raw data)'!B:B)</f>
        <v>Washington</v>
      </c>
      <c r="G770">
        <v>46324.44</v>
      </c>
      <c r="H770" t="str">
        <f>VLOOKUP(A770,'Demographics (raw data)'!A769:C2329,3)</f>
        <v>Male</v>
      </c>
      <c r="I770" t="str">
        <f>_xlfn.XLOOKUP(A770,'Demographics (raw data)'!A:A,'Demographics (raw data)'!B:B)</f>
        <v>White</v>
      </c>
      <c r="J770" t="b">
        <f>_xlfn.XLOOKUP($A770,'Bonuses (raw data)'!$A:$A,'Bonuses (raw data)'!B:B)</f>
        <v>1</v>
      </c>
      <c r="K770" t="str">
        <f t="shared" si="55"/>
        <v>Eligible</v>
      </c>
      <c r="L770">
        <f>_xlfn.XLOOKUP($A770,'Bonuses (raw data)'!$A:$A,'Bonuses (raw data)'!C:C)</f>
        <v>18991.16</v>
      </c>
      <c r="M770">
        <f t="shared" si="56"/>
        <v>65315.600000000006</v>
      </c>
      <c r="N770" s="5">
        <f t="shared" si="57"/>
        <v>0.40995983977356226</v>
      </c>
      <c r="O770">
        <f>G770/_xlfn.XLOOKUP(D770,'Market_Averages (raw data)'!A:A,'Market_Averages (raw data)'!B:B)</f>
        <v>1.0088578023599175</v>
      </c>
      <c r="P770" t="str">
        <f t="shared" si="58"/>
        <v>Market Aligned</v>
      </c>
      <c r="Q770" s="5">
        <f t="shared" si="59"/>
        <v>0.18</v>
      </c>
    </row>
    <row r="771" spans="1:17" x14ac:dyDescent="0.2">
      <c r="A771">
        <v>1769</v>
      </c>
      <c r="B771" t="s">
        <v>779</v>
      </c>
      <c r="C771" t="s">
        <v>1577</v>
      </c>
      <c r="D771" t="s">
        <v>1593</v>
      </c>
      <c r="E771" t="s">
        <v>1599</v>
      </c>
      <c r="F771" t="str">
        <f>_xlfn.XLOOKUP(E771,'States (raw data)'!A:A,'States (raw data)'!B:B)</f>
        <v>California</v>
      </c>
      <c r="G771">
        <v>50898.34</v>
      </c>
      <c r="H771" t="str">
        <f>VLOOKUP(A771,'Demographics (raw data)'!A770:C2330,3)</f>
        <v>Female</v>
      </c>
      <c r="I771" t="str">
        <f>_xlfn.XLOOKUP(A771,'Demographics (raw data)'!A:A,'Demographics (raw data)'!B:B)</f>
        <v>Other</v>
      </c>
      <c r="J771" t="b">
        <f>_xlfn.XLOOKUP($A771,'Bonuses (raw data)'!$A:$A,'Bonuses (raw data)'!B:B)</f>
        <v>0</v>
      </c>
      <c r="K771" t="str">
        <f t="shared" ref="K771:K834" si="60">IF(J771=TRUE,"Eligible", "Not Eligible")</f>
        <v>Not Eligible</v>
      </c>
      <c r="L771">
        <f>_xlfn.XLOOKUP($A771,'Bonuses (raw data)'!$A:$A,'Bonuses (raw data)'!C:C)</f>
        <v>0</v>
      </c>
      <c r="M771">
        <f t="shared" ref="M771:M834" si="61">G771+L771</f>
        <v>50898.34</v>
      </c>
      <c r="N771" s="5">
        <f t="shared" ref="N771:N834" si="62">IF(G771=0, 0, L771/G771)</f>
        <v>0</v>
      </c>
      <c r="O771">
        <f>G771/_xlfn.XLOOKUP(D771,'Market_Averages (raw data)'!A:A,'Market_Averages (raw data)'!B:B)</f>
        <v>1.1084686061216902</v>
      </c>
      <c r="P771" t="str">
        <f t="shared" ref="P771:P834" si="63">IF(O771&lt;0.9,"Below Market",IF(O771&gt;1.1,"Above Market","Market Aligned"))</f>
        <v>Above Market</v>
      </c>
      <c r="Q771" s="5">
        <f t="shared" ref="Q771:Q834" si="64">_xlfn.PERCENTRANK.INC(G:G,G771)</f>
        <v>0.28199999999999997</v>
      </c>
    </row>
    <row r="772" spans="1:17" x14ac:dyDescent="0.2">
      <c r="A772">
        <v>1770</v>
      </c>
      <c r="B772" t="s">
        <v>780</v>
      </c>
      <c r="C772" t="s">
        <v>1577</v>
      </c>
      <c r="D772" t="s">
        <v>1593</v>
      </c>
      <c r="E772" t="s">
        <v>1599</v>
      </c>
      <c r="F772" t="str">
        <f>_xlfn.XLOOKUP(E772,'States (raw data)'!A:A,'States (raw data)'!B:B)</f>
        <v>California</v>
      </c>
      <c r="G772">
        <v>48827.03</v>
      </c>
      <c r="H772" t="str">
        <f>VLOOKUP(A772,'Demographics (raw data)'!A771:C2331,3)</f>
        <v>Male</v>
      </c>
      <c r="I772" t="str">
        <f>_xlfn.XLOOKUP(A772,'Demographics (raw data)'!A:A,'Demographics (raw data)'!B:B)</f>
        <v>Asian</v>
      </c>
      <c r="J772" t="b">
        <f>_xlfn.XLOOKUP($A772,'Bonuses (raw data)'!$A:$A,'Bonuses (raw data)'!B:B)</f>
        <v>0</v>
      </c>
      <c r="K772" t="str">
        <f t="shared" si="60"/>
        <v>Not Eligible</v>
      </c>
      <c r="L772">
        <f>_xlfn.XLOOKUP($A772,'Bonuses (raw data)'!$A:$A,'Bonuses (raw data)'!C:C)</f>
        <v>0</v>
      </c>
      <c r="M772">
        <f t="shared" si="61"/>
        <v>48827.03</v>
      </c>
      <c r="N772" s="5">
        <f t="shared" si="62"/>
        <v>0</v>
      </c>
      <c r="O772">
        <f>G772/_xlfn.XLOOKUP(D772,'Market_Averages (raw data)'!A:A,'Market_Averages (raw data)'!B:B)</f>
        <v>1.0633594314699055</v>
      </c>
      <c r="P772" t="str">
        <f t="shared" si="63"/>
        <v>Market Aligned</v>
      </c>
      <c r="Q772" s="5">
        <f t="shared" si="64"/>
        <v>0.23499999999999999</v>
      </c>
    </row>
    <row r="773" spans="1:17" x14ac:dyDescent="0.2">
      <c r="A773">
        <v>1771</v>
      </c>
      <c r="B773" t="s">
        <v>781</v>
      </c>
      <c r="C773" t="s">
        <v>1577</v>
      </c>
      <c r="D773" t="s">
        <v>1593</v>
      </c>
      <c r="E773" t="s">
        <v>1604</v>
      </c>
      <c r="F773" t="str">
        <f>_xlfn.XLOOKUP(E773,'States (raw data)'!A:A,'States (raw data)'!B:B)</f>
        <v>California</v>
      </c>
      <c r="G773">
        <v>46445.37</v>
      </c>
      <c r="H773" t="str">
        <f>VLOOKUP(A773,'Demographics (raw data)'!A772:C2332,3)</f>
        <v>Male</v>
      </c>
      <c r="I773" t="str">
        <f>_xlfn.XLOOKUP(A773,'Demographics (raw data)'!A:A,'Demographics (raw data)'!B:B)</f>
        <v>White</v>
      </c>
      <c r="J773" t="b">
        <f>_xlfn.XLOOKUP($A773,'Bonuses (raw data)'!$A:$A,'Bonuses (raw data)'!B:B)</f>
        <v>0</v>
      </c>
      <c r="K773" t="str">
        <f t="shared" si="60"/>
        <v>Not Eligible</v>
      </c>
      <c r="L773">
        <f>_xlfn.XLOOKUP($A773,'Bonuses (raw data)'!$A:$A,'Bonuses (raw data)'!C:C)</f>
        <v>0</v>
      </c>
      <c r="M773">
        <f t="shared" si="61"/>
        <v>46445.37</v>
      </c>
      <c r="N773" s="5">
        <f t="shared" si="62"/>
        <v>0</v>
      </c>
      <c r="O773">
        <f>G773/_xlfn.XLOOKUP(D773,'Market_Averages (raw data)'!A:A,'Market_Averages (raw data)'!B:B)</f>
        <v>1.0114914267283801</v>
      </c>
      <c r="P773" t="str">
        <f t="shared" si="63"/>
        <v>Market Aligned</v>
      </c>
      <c r="Q773" s="5">
        <f t="shared" si="64"/>
        <v>0.184</v>
      </c>
    </row>
    <row r="774" spans="1:17" x14ac:dyDescent="0.2">
      <c r="A774">
        <v>1772</v>
      </c>
      <c r="B774" t="s">
        <v>782</v>
      </c>
      <c r="C774" t="s">
        <v>1577</v>
      </c>
      <c r="D774" t="s">
        <v>1593</v>
      </c>
      <c r="E774" t="s">
        <v>1604</v>
      </c>
      <c r="F774" t="str">
        <f>_xlfn.XLOOKUP(E774,'States (raw data)'!A:A,'States (raw data)'!B:B)</f>
        <v>California</v>
      </c>
      <c r="G774">
        <v>48685.760000000002</v>
      </c>
      <c r="H774" t="str">
        <f>VLOOKUP(A774,'Demographics (raw data)'!A773:C2333,3)</f>
        <v>Male</v>
      </c>
      <c r="I774" t="str">
        <f>_xlfn.XLOOKUP(A774,'Demographics (raw data)'!A:A,'Demographics (raw data)'!B:B)</f>
        <v>White</v>
      </c>
      <c r="J774" t="b">
        <f>_xlfn.XLOOKUP($A774,'Bonuses (raw data)'!$A:$A,'Bonuses (raw data)'!B:B)</f>
        <v>0</v>
      </c>
      <c r="K774" t="str">
        <f t="shared" si="60"/>
        <v>Not Eligible</v>
      </c>
      <c r="L774">
        <f>_xlfn.XLOOKUP($A774,'Bonuses (raw data)'!$A:$A,'Bonuses (raw data)'!C:C)</f>
        <v>0</v>
      </c>
      <c r="M774">
        <f t="shared" si="61"/>
        <v>48685.760000000002</v>
      </c>
      <c r="N774" s="5">
        <f t="shared" si="62"/>
        <v>0</v>
      </c>
      <c r="O774">
        <f>G774/_xlfn.XLOOKUP(D774,'Market_Averages (raw data)'!A:A,'Market_Averages (raw data)'!B:B)</f>
        <v>1.0602828407601337</v>
      </c>
      <c r="P774" t="str">
        <f t="shared" si="63"/>
        <v>Market Aligned</v>
      </c>
      <c r="Q774" s="5">
        <f t="shared" si="64"/>
        <v>0.23200000000000001</v>
      </c>
    </row>
    <row r="775" spans="1:17" x14ac:dyDescent="0.2">
      <c r="A775">
        <v>1773</v>
      </c>
      <c r="B775" t="s">
        <v>783</v>
      </c>
      <c r="C775" t="s">
        <v>1577</v>
      </c>
      <c r="D775" t="s">
        <v>1593</v>
      </c>
      <c r="E775" t="s">
        <v>1604</v>
      </c>
      <c r="F775" t="str">
        <f>_xlfn.XLOOKUP(E775,'States (raw data)'!A:A,'States (raw data)'!B:B)</f>
        <v>California</v>
      </c>
      <c r="G775">
        <v>49323.54</v>
      </c>
      <c r="H775" t="str">
        <f>VLOOKUP(A775,'Demographics (raw data)'!A774:C2334,3)</f>
        <v>Male</v>
      </c>
      <c r="I775" t="str">
        <f>_xlfn.XLOOKUP(A775,'Demographics (raw data)'!A:A,'Demographics (raw data)'!B:B)</f>
        <v>Black or African American</v>
      </c>
      <c r="J775" t="b">
        <f>_xlfn.XLOOKUP($A775,'Bonuses (raw data)'!$A:$A,'Bonuses (raw data)'!B:B)</f>
        <v>0</v>
      </c>
      <c r="K775" t="str">
        <f t="shared" si="60"/>
        <v>Not Eligible</v>
      </c>
      <c r="L775">
        <f>_xlfn.XLOOKUP($A775,'Bonuses (raw data)'!$A:$A,'Bonuses (raw data)'!C:C)</f>
        <v>0</v>
      </c>
      <c r="M775">
        <f t="shared" si="61"/>
        <v>49323.54</v>
      </c>
      <c r="N775" s="5">
        <f t="shared" si="62"/>
        <v>0</v>
      </c>
      <c r="O775">
        <f>G775/_xlfn.XLOOKUP(D775,'Market_Averages (raw data)'!A:A,'Market_Averages (raw data)'!B:B)</f>
        <v>1.0741724707090141</v>
      </c>
      <c r="P775" t="str">
        <f t="shared" si="63"/>
        <v>Market Aligned</v>
      </c>
      <c r="Q775" s="5">
        <f t="shared" si="64"/>
        <v>0.245</v>
      </c>
    </row>
    <row r="776" spans="1:17" x14ac:dyDescent="0.2">
      <c r="A776">
        <v>1774</v>
      </c>
      <c r="B776" t="s">
        <v>784</v>
      </c>
      <c r="C776" t="s">
        <v>1577</v>
      </c>
      <c r="D776" t="s">
        <v>1593</v>
      </c>
      <c r="E776" t="s">
        <v>1604</v>
      </c>
      <c r="F776" t="str">
        <f>_xlfn.XLOOKUP(E776,'States (raw data)'!A:A,'States (raw data)'!B:B)</f>
        <v>California</v>
      </c>
      <c r="G776">
        <v>48665.89</v>
      </c>
      <c r="H776" t="str">
        <f>VLOOKUP(A776,'Demographics (raw data)'!A775:C2335,3)</f>
        <v>Male</v>
      </c>
      <c r="I776" t="str">
        <f>_xlfn.XLOOKUP(A776,'Demographics (raw data)'!A:A,'Demographics (raw data)'!B:B)</f>
        <v>White</v>
      </c>
      <c r="J776" t="b">
        <f>_xlfn.XLOOKUP($A776,'Bonuses (raw data)'!$A:$A,'Bonuses (raw data)'!B:B)</f>
        <v>1</v>
      </c>
      <c r="K776" t="str">
        <f t="shared" si="60"/>
        <v>Eligible</v>
      </c>
      <c r="L776">
        <f>_xlfn.XLOOKUP($A776,'Bonuses (raw data)'!$A:$A,'Bonuses (raw data)'!C:C)</f>
        <v>5573.54</v>
      </c>
      <c r="M776">
        <f t="shared" si="61"/>
        <v>54239.43</v>
      </c>
      <c r="N776" s="5">
        <f t="shared" si="62"/>
        <v>0.11452662223993026</v>
      </c>
      <c r="O776">
        <f>G776/_xlfn.XLOOKUP(D776,'Market_Averages (raw data)'!A:A,'Market_Averages (raw data)'!B:B)</f>
        <v>1.0598501101209097</v>
      </c>
      <c r="P776" t="str">
        <f t="shared" si="63"/>
        <v>Market Aligned</v>
      </c>
      <c r="Q776" s="5">
        <f t="shared" si="64"/>
        <v>0.23200000000000001</v>
      </c>
    </row>
    <row r="777" spans="1:17" x14ac:dyDescent="0.2">
      <c r="A777">
        <v>1775</v>
      </c>
      <c r="B777" t="s">
        <v>785</v>
      </c>
      <c r="C777" t="s">
        <v>1577</v>
      </c>
      <c r="D777" t="s">
        <v>1593</v>
      </c>
      <c r="E777" t="s">
        <v>1611</v>
      </c>
      <c r="F777" t="str">
        <f>_xlfn.XLOOKUP(E777,'States (raw data)'!A:A,'States (raw data)'!B:B)</f>
        <v>California</v>
      </c>
      <c r="G777">
        <v>44555.83</v>
      </c>
      <c r="H777" t="str">
        <f>VLOOKUP(A777,'Demographics (raw data)'!A776:C2336,3)</f>
        <v>Male</v>
      </c>
      <c r="I777" t="str">
        <f>_xlfn.XLOOKUP(A777,'Demographics (raw data)'!A:A,'Demographics (raw data)'!B:B)</f>
        <v>Black or African American</v>
      </c>
      <c r="J777" t="b">
        <f>_xlfn.XLOOKUP($A777,'Bonuses (raw data)'!$A:$A,'Bonuses (raw data)'!B:B)</f>
        <v>1</v>
      </c>
      <c r="K777" t="str">
        <f t="shared" si="60"/>
        <v>Eligible</v>
      </c>
      <c r="L777">
        <f>_xlfn.XLOOKUP($A777,'Bonuses (raw data)'!$A:$A,'Bonuses (raw data)'!C:C)</f>
        <v>5559.03</v>
      </c>
      <c r="M777">
        <f t="shared" si="61"/>
        <v>50114.86</v>
      </c>
      <c r="N777" s="5">
        <f t="shared" si="62"/>
        <v>0.12476549084597907</v>
      </c>
      <c r="O777">
        <f>G777/_xlfn.XLOOKUP(D777,'Market_Averages (raw data)'!A:A,'Market_Averages (raw data)'!B:B)</f>
        <v>0.97034085541286796</v>
      </c>
      <c r="P777" t="str">
        <f t="shared" si="63"/>
        <v>Market Aligned</v>
      </c>
      <c r="Q777" s="5">
        <f t="shared" si="64"/>
        <v>0.13900000000000001</v>
      </c>
    </row>
    <row r="778" spans="1:17" x14ac:dyDescent="0.2">
      <c r="A778">
        <v>1776</v>
      </c>
      <c r="B778" t="s">
        <v>786</v>
      </c>
      <c r="C778" t="s">
        <v>1577</v>
      </c>
      <c r="D778" t="s">
        <v>1593</v>
      </c>
      <c r="E778" t="s">
        <v>1606</v>
      </c>
      <c r="F778" t="str">
        <f>_xlfn.XLOOKUP(E778,'States (raw data)'!A:A,'States (raw data)'!B:B)</f>
        <v>Washington</v>
      </c>
      <c r="G778">
        <v>46136.62</v>
      </c>
      <c r="H778" t="str">
        <f>VLOOKUP(A778,'Demographics (raw data)'!A777:C2337,3)</f>
        <v>Male</v>
      </c>
      <c r="I778" t="str">
        <f>_xlfn.XLOOKUP(A778,'Demographics (raw data)'!A:A,'Demographics (raw data)'!B:B)</f>
        <v>Black or African American</v>
      </c>
      <c r="J778" t="b">
        <f>_xlfn.XLOOKUP($A778,'Bonuses (raw data)'!$A:$A,'Bonuses (raw data)'!B:B)</f>
        <v>1</v>
      </c>
      <c r="K778" t="str">
        <f t="shared" si="60"/>
        <v>Eligible</v>
      </c>
      <c r="L778">
        <f>_xlfn.XLOOKUP($A778,'Bonuses (raw data)'!$A:$A,'Bonuses (raw data)'!C:C)</f>
        <v>2584.1999999999998</v>
      </c>
      <c r="M778">
        <f t="shared" si="61"/>
        <v>48720.82</v>
      </c>
      <c r="N778" s="5">
        <f t="shared" si="62"/>
        <v>5.6011905510199918E-2</v>
      </c>
      <c r="O778">
        <f>G778/_xlfn.XLOOKUP(D778,'Market_Averages (raw data)'!A:A,'Market_Averages (raw data)'!B:B)</f>
        <v>1.0047674415819083</v>
      </c>
      <c r="P778" t="str">
        <f t="shared" si="63"/>
        <v>Market Aligned</v>
      </c>
      <c r="Q778" s="5">
        <f t="shared" si="64"/>
        <v>0.17599999999999999</v>
      </c>
    </row>
    <row r="779" spans="1:17" x14ac:dyDescent="0.2">
      <c r="A779">
        <v>1777</v>
      </c>
      <c r="B779" t="s">
        <v>787</v>
      </c>
      <c r="C779" t="s">
        <v>1577</v>
      </c>
      <c r="D779" t="s">
        <v>1593</v>
      </c>
      <c r="E779" t="s">
        <v>1606</v>
      </c>
      <c r="F779" t="str">
        <f>_xlfn.XLOOKUP(E779,'States (raw data)'!A:A,'States (raw data)'!B:B)</f>
        <v>Washington</v>
      </c>
      <c r="G779">
        <v>47035.9</v>
      </c>
      <c r="H779" t="str">
        <f>VLOOKUP(A779,'Demographics (raw data)'!A778:C2338,3)</f>
        <v>Male</v>
      </c>
      <c r="I779" t="str">
        <f>_xlfn.XLOOKUP(A779,'Demographics (raw data)'!A:A,'Demographics (raw data)'!B:B)</f>
        <v>White</v>
      </c>
      <c r="J779" t="b">
        <f>_xlfn.XLOOKUP($A779,'Bonuses (raw data)'!$A:$A,'Bonuses (raw data)'!B:B)</f>
        <v>0</v>
      </c>
      <c r="K779" t="str">
        <f t="shared" si="60"/>
        <v>Not Eligible</v>
      </c>
      <c r="L779">
        <f>_xlfn.XLOOKUP($A779,'Bonuses (raw data)'!$A:$A,'Bonuses (raw data)'!C:C)</f>
        <v>0</v>
      </c>
      <c r="M779">
        <f t="shared" si="61"/>
        <v>47035.9</v>
      </c>
      <c r="N779" s="5">
        <f t="shared" si="62"/>
        <v>0</v>
      </c>
      <c r="O779">
        <f>G779/_xlfn.XLOOKUP(D779,'Market_Averages (raw data)'!A:A,'Market_Averages (raw data)'!B:B)</f>
        <v>1.0243520419463428</v>
      </c>
      <c r="P779" t="str">
        <f t="shared" si="63"/>
        <v>Market Aligned</v>
      </c>
      <c r="Q779" s="5">
        <f t="shared" si="64"/>
        <v>0.19600000000000001</v>
      </c>
    </row>
    <row r="780" spans="1:17" x14ac:dyDescent="0.2">
      <c r="A780">
        <v>1778</v>
      </c>
      <c r="B780" t="s">
        <v>788</v>
      </c>
      <c r="C780" t="s">
        <v>1577</v>
      </c>
      <c r="D780" t="s">
        <v>1593</v>
      </c>
      <c r="E780" t="s">
        <v>1609</v>
      </c>
      <c r="F780" t="str">
        <f>_xlfn.XLOOKUP(E780,'States (raw data)'!A:A,'States (raw data)'!B:B)</f>
        <v>California</v>
      </c>
      <c r="G780">
        <v>47360.44</v>
      </c>
      <c r="H780" t="str">
        <f>VLOOKUP(A780,'Demographics (raw data)'!A779:C2339,3)</f>
        <v>Female</v>
      </c>
      <c r="I780" t="str">
        <f>_xlfn.XLOOKUP(A780,'Demographics (raw data)'!A:A,'Demographics (raw data)'!B:B)</f>
        <v>White</v>
      </c>
      <c r="J780" t="b">
        <f>_xlfn.XLOOKUP($A780,'Bonuses (raw data)'!$A:$A,'Bonuses (raw data)'!B:B)</f>
        <v>0</v>
      </c>
      <c r="K780" t="str">
        <f t="shared" si="60"/>
        <v>Not Eligible</v>
      </c>
      <c r="L780">
        <f>_xlfn.XLOOKUP($A780,'Bonuses (raw data)'!$A:$A,'Bonuses (raw data)'!C:C)</f>
        <v>0</v>
      </c>
      <c r="M780">
        <f t="shared" si="61"/>
        <v>47360.44</v>
      </c>
      <c r="N780" s="5">
        <f t="shared" si="62"/>
        <v>0</v>
      </c>
      <c r="O780">
        <f>G780/_xlfn.XLOOKUP(D780,'Market_Averages (raw data)'!A:A,'Market_Averages (raw data)'!B:B)</f>
        <v>1.0314199031267022</v>
      </c>
      <c r="P780" t="str">
        <f t="shared" si="63"/>
        <v>Market Aligned</v>
      </c>
      <c r="Q780" s="5">
        <f t="shared" si="64"/>
        <v>0.2</v>
      </c>
    </row>
    <row r="781" spans="1:17" x14ac:dyDescent="0.2">
      <c r="A781">
        <v>1779</v>
      </c>
      <c r="B781" t="s">
        <v>789</v>
      </c>
      <c r="C781" t="s">
        <v>1577</v>
      </c>
      <c r="D781" t="s">
        <v>1593</v>
      </c>
      <c r="E781" t="s">
        <v>1606</v>
      </c>
      <c r="F781" t="str">
        <f>_xlfn.XLOOKUP(E781,'States (raw data)'!A:A,'States (raw data)'!B:B)</f>
        <v>Washington</v>
      </c>
      <c r="G781">
        <v>48663.76</v>
      </c>
      <c r="H781" t="str">
        <f>VLOOKUP(A781,'Demographics (raw data)'!A780:C2340,3)</f>
        <v>Female</v>
      </c>
      <c r="I781" t="str">
        <f>_xlfn.XLOOKUP(A781,'Demographics (raw data)'!A:A,'Demographics (raw data)'!B:B)</f>
        <v>Asian</v>
      </c>
      <c r="J781" t="b">
        <f>_xlfn.XLOOKUP($A781,'Bonuses (raw data)'!$A:$A,'Bonuses (raw data)'!B:B)</f>
        <v>0</v>
      </c>
      <c r="K781" t="str">
        <f t="shared" si="60"/>
        <v>Not Eligible</v>
      </c>
      <c r="L781">
        <f>_xlfn.XLOOKUP($A781,'Bonuses (raw data)'!$A:$A,'Bonuses (raw data)'!C:C)</f>
        <v>0</v>
      </c>
      <c r="M781">
        <f t="shared" si="61"/>
        <v>48663.76</v>
      </c>
      <c r="N781" s="5">
        <f t="shared" si="62"/>
        <v>0</v>
      </c>
      <c r="O781">
        <f>G781/_xlfn.XLOOKUP(D781,'Market_Averages (raw data)'!A:A,'Market_Averages (raw data)'!B:B)</f>
        <v>1.0598037227901829</v>
      </c>
      <c r="P781" t="str">
        <f t="shared" si="63"/>
        <v>Market Aligned</v>
      </c>
      <c r="Q781" s="5">
        <f t="shared" si="64"/>
        <v>0.23100000000000001</v>
      </c>
    </row>
    <row r="782" spans="1:17" x14ac:dyDescent="0.2">
      <c r="A782">
        <v>1780</v>
      </c>
      <c r="B782" t="s">
        <v>790</v>
      </c>
      <c r="C782" t="s">
        <v>1577</v>
      </c>
      <c r="D782" t="s">
        <v>1593</v>
      </c>
      <c r="E782" t="s">
        <v>1607</v>
      </c>
      <c r="F782" t="str">
        <f>_xlfn.XLOOKUP(E782,'States (raw data)'!A:A,'States (raw data)'!B:B)</f>
        <v>Colorado</v>
      </c>
      <c r="G782">
        <v>47833.19</v>
      </c>
      <c r="H782" t="str">
        <f>VLOOKUP(A782,'Demographics (raw data)'!A781:C2341,3)</f>
        <v>Male</v>
      </c>
      <c r="I782" t="str">
        <f>_xlfn.XLOOKUP(A782,'Demographics (raw data)'!A:A,'Demographics (raw data)'!B:B)</f>
        <v>White</v>
      </c>
      <c r="J782" t="b">
        <f>_xlfn.XLOOKUP($A782,'Bonuses (raw data)'!$A:$A,'Bonuses (raw data)'!B:B)</f>
        <v>0</v>
      </c>
      <c r="K782" t="str">
        <f t="shared" si="60"/>
        <v>Not Eligible</v>
      </c>
      <c r="L782">
        <f>_xlfn.XLOOKUP($A782,'Bonuses (raw data)'!$A:$A,'Bonuses (raw data)'!C:C)</f>
        <v>0</v>
      </c>
      <c r="M782">
        <f t="shared" si="61"/>
        <v>47833.19</v>
      </c>
      <c r="N782" s="5">
        <f t="shared" si="62"/>
        <v>0</v>
      </c>
      <c r="O782">
        <f>G782/_xlfn.XLOOKUP(D782,'Market_Averages (raw data)'!A:A,'Market_Averages (raw data)'!B:B)</f>
        <v>1.0417154949582634</v>
      </c>
      <c r="P782" t="str">
        <f t="shared" si="63"/>
        <v>Market Aligned</v>
      </c>
      <c r="Q782" s="5">
        <f t="shared" si="64"/>
        <v>0.20899999999999999</v>
      </c>
    </row>
    <row r="783" spans="1:17" x14ac:dyDescent="0.2">
      <c r="A783">
        <v>1781</v>
      </c>
      <c r="B783" t="s">
        <v>791</v>
      </c>
      <c r="C783" t="s">
        <v>1577</v>
      </c>
      <c r="D783" t="s">
        <v>1593</v>
      </c>
      <c r="E783" t="s">
        <v>1604</v>
      </c>
      <c r="F783" t="str">
        <f>_xlfn.XLOOKUP(E783,'States (raw data)'!A:A,'States (raw data)'!B:B)</f>
        <v>California</v>
      </c>
      <c r="G783">
        <v>44996.23</v>
      </c>
      <c r="H783" t="str">
        <f>VLOOKUP(A783,'Demographics (raw data)'!A782:C2342,3)</f>
        <v>Female</v>
      </c>
      <c r="I783" t="str">
        <f>_xlfn.XLOOKUP(A783,'Demographics (raw data)'!A:A,'Demographics (raw data)'!B:B)</f>
        <v>White</v>
      </c>
      <c r="J783" t="b">
        <f>_xlfn.XLOOKUP($A783,'Bonuses (raw data)'!$A:$A,'Bonuses (raw data)'!B:B)</f>
        <v>1</v>
      </c>
      <c r="K783" t="str">
        <f t="shared" si="60"/>
        <v>Eligible</v>
      </c>
      <c r="L783">
        <f>_xlfn.XLOOKUP($A783,'Bonuses (raw data)'!$A:$A,'Bonuses (raw data)'!C:C)</f>
        <v>18641.650000000001</v>
      </c>
      <c r="M783">
        <f t="shared" si="61"/>
        <v>63637.880000000005</v>
      </c>
      <c r="N783" s="5">
        <f t="shared" si="62"/>
        <v>0.41429359748583383</v>
      </c>
      <c r="O783">
        <f>G783/_xlfn.XLOOKUP(D783,'Market_Averages (raw data)'!A:A,'Market_Averages (raw data)'!B:B)</f>
        <v>0.97993192604770585</v>
      </c>
      <c r="P783" t="str">
        <f t="shared" si="63"/>
        <v>Market Aligned</v>
      </c>
      <c r="Q783" s="5">
        <f t="shared" si="64"/>
        <v>0.15</v>
      </c>
    </row>
    <row r="784" spans="1:17" x14ac:dyDescent="0.2">
      <c r="A784">
        <v>1782</v>
      </c>
      <c r="B784" t="s">
        <v>792</v>
      </c>
      <c r="C784" t="s">
        <v>1577</v>
      </c>
      <c r="D784" t="s">
        <v>1593</v>
      </c>
      <c r="E784" t="s">
        <v>1604</v>
      </c>
      <c r="F784" t="str">
        <f>_xlfn.XLOOKUP(E784,'States (raw data)'!A:A,'States (raw data)'!B:B)</f>
        <v>California</v>
      </c>
      <c r="G784">
        <v>48212.87</v>
      </c>
      <c r="H784" t="str">
        <f>VLOOKUP(A784,'Demographics (raw data)'!A783:C2343,3)</f>
        <v>Male</v>
      </c>
      <c r="I784" t="str">
        <f>_xlfn.XLOOKUP(A784,'Demographics (raw data)'!A:A,'Demographics (raw data)'!B:B)</f>
        <v>White</v>
      </c>
      <c r="J784" t="b">
        <f>_xlfn.XLOOKUP($A784,'Bonuses (raw data)'!$A:$A,'Bonuses (raw data)'!B:B)</f>
        <v>1</v>
      </c>
      <c r="K784" t="str">
        <f t="shared" si="60"/>
        <v>Eligible</v>
      </c>
      <c r="L784">
        <f>_xlfn.XLOOKUP($A784,'Bonuses (raw data)'!$A:$A,'Bonuses (raw data)'!C:C)</f>
        <v>12015.01</v>
      </c>
      <c r="M784">
        <f t="shared" si="61"/>
        <v>60227.880000000005</v>
      </c>
      <c r="N784" s="5">
        <f t="shared" si="62"/>
        <v>0.24920752487873049</v>
      </c>
      <c r="O784">
        <f>G784/_xlfn.XLOOKUP(D784,'Market_Averages (raw data)'!A:A,'Market_Averages (raw data)'!B:B)</f>
        <v>1.0499841999960364</v>
      </c>
      <c r="P784" t="str">
        <f t="shared" si="63"/>
        <v>Market Aligned</v>
      </c>
      <c r="Q784" s="5">
        <f t="shared" si="64"/>
        <v>0.221</v>
      </c>
    </row>
    <row r="785" spans="1:17" x14ac:dyDescent="0.2">
      <c r="A785">
        <v>1783</v>
      </c>
      <c r="B785" t="s">
        <v>793</v>
      </c>
      <c r="C785" t="s">
        <v>1577</v>
      </c>
      <c r="D785" t="s">
        <v>1593</v>
      </c>
      <c r="E785" t="s">
        <v>1604</v>
      </c>
      <c r="F785" t="str">
        <f>_xlfn.XLOOKUP(E785,'States (raw data)'!A:A,'States (raw data)'!B:B)</f>
        <v>California</v>
      </c>
      <c r="G785">
        <v>48644.85</v>
      </c>
      <c r="H785" t="str">
        <f>VLOOKUP(A785,'Demographics (raw data)'!A784:C2344,3)</f>
        <v>Female</v>
      </c>
      <c r="I785" t="str">
        <f>_xlfn.XLOOKUP(A785,'Demographics (raw data)'!A:A,'Demographics (raw data)'!B:B)</f>
        <v>White</v>
      </c>
      <c r="J785" t="b">
        <f>_xlfn.XLOOKUP($A785,'Bonuses (raw data)'!$A:$A,'Bonuses (raw data)'!B:B)</f>
        <v>1</v>
      </c>
      <c r="K785" t="str">
        <f t="shared" si="60"/>
        <v>Eligible</v>
      </c>
      <c r="L785">
        <f>_xlfn.XLOOKUP($A785,'Bonuses (raw data)'!$A:$A,'Bonuses (raw data)'!C:C)</f>
        <v>13673.7</v>
      </c>
      <c r="M785">
        <f t="shared" si="61"/>
        <v>62318.55</v>
      </c>
      <c r="N785" s="5">
        <f t="shared" si="62"/>
        <v>0.28109244863536431</v>
      </c>
      <c r="O785">
        <f>G785/_xlfn.XLOOKUP(D785,'Market_Averages (raw data)'!A:A,'Market_Averages (raw data)'!B:B)</f>
        <v>1.0593918991169202</v>
      </c>
      <c r="P785" t="str">
        <f t="shared" si="63"/>
        <v>Market Aligned</v>
      </c>
      <c r="Q785" s="5">
        <f t="shared" si="64"/>
        <v>0.23</v>
      </c>
    </row>
    <row r="786" spans="1:17" x14ac:dyDescent="0.2">
      <c r="A786">
        <v>1784</v>
      </c>
      <c r="B786" t="s">
        <v>794</v>
      </c>
      <c r="C786" t="s">
        <v>1577</v>
      </c>
      <c r="D786" t="s">
        <v>1593</v>
      </c>
      <c r="E786" t="s">
        <v>1604</v>
      </c>
      <c r="F786" t="str">
        <f>_xlfn.XLOOKUP(E786,'States (raw data)'!A:A,'States (raw data)'!B:B)</f>
        <v>California</v>
      </c>
      <c r="G786">
        <v>48549.61</v>
      </c>
      <c r="H786" t="str">
        <f>VLOOKUP(A786,'Demographics (raw data)'!A785:C2345,3)</f>
        <v>Male</v>
      </c>
      <c r="I786" t="str">
        <f>_xlfn.XLOOKUP(A786,'Demographics (raw data)'!A:A,'Demographics (raw data)'!B:B)</f>
        <v>Hispanic or Latino</v>
      </c>
      <c r="J786" t="b">
        <f>_xlfn.XLOOKUP($A786,'Bonuses (raw data)'!$A:$A,'Bonuses (raw data)'!B:B)</f>
        <v>0</v>
      </c>
      <c r="K786" t="str">
        <f t="shared" si="60"/>
        <v>Not Eligible</v>
      </c>
      <c r="L786">
        <f>_xlfn.XLOOKUP($A786,'Bonuses (raw data)'!$A:$A,'Bonuses (raw data)'!C:C)</f>
        <v>0</v>
      </c>
      <c r="M786">
        <f t="shared" si="61"/>
        <v>48549.61</v>
      </c>
      <c r="N786" s="5">
        <f t="shared" si="62"/>
        <v>0</v>
      </c>
      <c r="O786">
        <f>G786/_xlfn.XLOOKUP(D786,'Market_Averages (raw data)'!A:A,'Market_Averages (raw data)'!B:B)</f>
        <v>1.0573177538688232</v>
      </c>
      <c r="P786" t="str">
        <f t="shared" si="63"/>
        <v>Market Aligned</v>
      </c>
      <c r="Q786" s="5">
        <f t="shared" si="64"/>
        <v>0.23</v>
      </c>
    </row>
    <row r="787" spans="1:17" x14ac:dyDescent="0.2">
      <c r="A787">
        <v>1785</v>
      </c>
      <c r="B787" t="s">
        <v>795</v>
      </c>
      <c r="C787" t="s">
        <v>1577</v>
      </c>
      <c r="D787" t="s">
        <v>1593</v>
      </c>
      <c r="E787" t="s">
        <v>1614</v>
      </c>
      <c r="F787" t="str">
        <f>_xlfn.XLOOKUP(E787,'States (raw data)'!A:A,'States (raw data)'!B:B)</f>
        <v>Texas</v>
      </c>
      <c r="G787">
        <v>49526.46</v>
      </c>
      <c r="H787" t="str">
        <f>VLOOKUP(A787,'Demographics (raw data)'!A786:C2346,3)</f>
        <v>Male</v>
      </c>
      <c r="I787" t="str">
        <f>_xlfn.XLOOKUP(A787,'Demographics (raw data)'!A:A,'Demographics (raw data)'!B:B)</f>
        <v>White</v>
      </c>
      <c r="J787" t="b">
        <f>_xlfn.XLOOKUP($A787,'Bonuses (raw data)'!$A:$A,'Bonuses (raw data)'!B:B)</f>
        <v>1</v>
      </c>
      <c r="K787" t="str">
        <f t="shared" si="60"/>
        <v>Eligible</v>
      </c>
      <c r="L787">
        <f>_xlfn.XLOOKUP($A787,'Bonuses (raw data)'!$A:$A,'Bonuses (raw data)'!C:C)</f>
        <v>18319.96</v>
      </c>
      <c r="M787">
        <f t="shared" si="61"/>
        <v>67846.42</v>
      </c>
      <c r="N787" s="5">
        <f t="shared" si="62"/>
        <v>0.36990247233499024</v>
      </c>
      <c r="O787">
        <f>G787/_xlfn.XLOOKUP(D787,'Market_Averages (raw data)'!A:A,'Market_Averages (raw data)'!B:B)</f>
        <v>1.078591680639126</v>
      </c>
      <c r="P787" t="str">
        <f t="shared" si="63"/>
        <v>Market Aligned</v>
      </c>
      <c r="Q787" s="5">
        <f t="shared" si="64"/>
        <v>0.253</v>
      </c>
    </row>
    <row r="788" spans="1:17" x14ac:dyDescent="0.2">
      <c r="A788">
        <v>1786</v>
      </c>
      <c r="B788" t="s">
        <v>796</v>
      </c>
      <c r="C788" t="s">
        <v>1577</v>
      </c>
      <c r="D788" t="s">
        <v>1593</v>
      </c>
      <c r="E788" t="s">
        <v>1604</v>
      </c>
      <c r="F788" t="str">
        <f>_xlfn.XLOOKUP(E788,'States (raw data)'!A:A,'States (raw data)'!B:B)</f>
        <v>California</v>
      </c>
      <c r="G788">
        <v>49063.6</v>
      </c>
      <c r="H788" t="str">
        <f>VLOOKUP(A788,'Demographics (raw data)'!A787:C2347,3)</f>
        <v>Female</v>
      </c>
      <c r="I788" t="str">
        <f>_xlfn.XLOOKUP(A788,'Demographics (raw data)'!A:A,'Demographics (raw data)'!B:B)</f>
        <v>Black or African American</v>
      </c>
      <c r="J788" t="b">
        <f>_xlfn.XLOOKUP($A788,'Bonuses (raw data)'!$A:$A,'Bonuses (raw data)'!B:B)</f>
        <v>1</v>
      </c>
      <c r="K788" t="str">
        <f t="shared" si="60"/>
        <v>Eligible</v>
      </c>
      <c r="L788">
        <f>_xlfn.XLOOKUP($A788,'Bonuses (raw data)'!$A:$A,'Bonuses (raw data)'!C:C)</f>
        <v>7566.78</v>
      </c>
      <c r="M788">
        <f t="shared" si="61"/>
        <v>56630.38</v>
      </c>
      <c r="N788" s="5">
        <f t="shared" si="62"/>
        <v>0.15422390529842897</v>
      </c>
      <c r="O788">
        <f>G788/_xlfn.XLOOKUP(D788,'Market_Averages (raw data)'!A:A,'Market_Averages (raw data)'!B:B)</f>
        <v>1.0685114741131472</v>
      </c>
      <c r="P788" t="str">
        <f t="shared" si="63"/>
        <v>Market Aligned</v>
      </c>
      <c r="Q788" s="5">
        <f t="shared" si="64"/>
        <v>0.24</v>
      </c>
    </row>
    <row r="789" spans="1:17" x14ac:dyDescent="0.2">
      <c r="A789">
        <v>1787</v>
      </c>
      <c r="B789" t="s">
        <v>797</v>
      </c>
      <c r="C789" t="s">
        <v>1577</v>
      </c>
      <c r="D789" t="s">
        <v>1593</v>
      </c>
      <c r="E789" t="s">
        <v>1604</v>
      </c>
      <c r="F789" t="str">
        <f>_xlfn.XLOOKUP(E789,'States (raw data)'!A:A,'States (raw data)'!B:B)</f>
        <v>California</v>
      </c>
      <c r="G789">
        <v>48360.959999999999</v>
      </c>
      <c r="H789" t="str">
        <f>VLOOKUP(A789,'Demographics (raw data)'!A788:C2348,3)</f>
        <v>Female</v>
      </c>
      <c r="I789" t="str">
        <f>_xlfn.XLOOKUP(A789,'Demographics (raw data)'!A:A,'Demographics (raw data)'!B:B)</f>
        <v>White</v>
      </c>
      <c r="J789" t="b">
        <f>_xlfn.XLOOKUP($A789,'Bonuses (raw data)'!$A:$A,'Bonuses (raw data)'!B:B)</f>
        <v>0</v>
      </c>
      <c r="K789" t="str">
        <f t="shared" si="60"/>
        <v>Not Eligible</v>
      </c>
      <c r="L789">
        <f>_xlfn.XLOOKUP($A789,'Bonuses (raw data)'!$A:$A,'Bonuses (raw data)'!C:C)</f>
        <v>0</v>
      </c>
      <c r="M789">
        <f t="shared" si="61"/>
        <v>48360.959999999999</v>
      </c>
      <c r="N789" s="5">
        <f t="shared" si="62"/>
        <v>0</v>
      </c>
      <c r="O789">
        <f>G789/_xlfn.XLOOKUP(D789,'Market_Averages (raw data)'!A:A,'Market_Averages (raw data)'!B:B)</f>
        <v>1.0532093172764931</v>
      </c>
      <c r="P789" t="str">
        <f t="shared" si="63"/>
        <v>Market Aligned</v>
      </c>
      <c r="Q789" s="5">
        <f t="shared" si="64"/>
        <v>0.22500000000000001</v>
      </c>
    </row>
    <row r="790" spans="1:17" x14ac:dyDescent="0.2">
      <c r="A790">
        <v>1788</v>
      </c>
      <c r="B790" t="s">
        <v>798</v>
      </c>
      <c r="C790" t="s">
        <v>1577</v>
      </c>
      <c r="D790" t="s">
        <v>1593</v>
      </c>
      <c r="E790" t="s">
        <v>1609</v>
      </c>
      <c r="F790" t="str">
        <f>_xlfn.XLOOKUP(E790,'States (raw data)'!A:A,'States (raw data)'!B:B)</f>
        <v>California</v>
      </c>
      <c r="G790">
        <v>47368.44</v>
      </c>
      <c r="H790" t="str">
        <f>VLOOKUP(A790,'Demographics (raw data)'!A789:C2349,3)</f>
        <v>Female</v>
      </c>
      <c r="I790" t="str">
        <f>_xlfn.XLOOKUP(A790,'Demographics (raw data)'!A:A,'Demographics (raw data)'!B:B)</f>
        <v>White</v>
      </c>
      <c r="J790" t="b">
        <f>_xlfn.XLOOKUP($A790,'Bonuses (raw data)'!$A:$A,'Bonuses (raw data)'!B:B)</f>
        <v>0</v>
      </c>
      <c r="K790" t="str">
        <f t="shared" si="60"/>
        <v>Not Eligible</v>
      </c>
      <c r="L790">
        <f>_xlfn.XLOOKUP($A790,'Bonuses (raw data)'!$A:$A,'Bonuses (raw data)'!C:C)</f>
        <v>0</v>
      </c>
      <c r="M790">
        <f t="shared" si="61"/>
        <v>47368.44</v>
      </c>
      <c r="N790" s="5">
        <f t="shared" si="62"/>
        <v>0</v>
      </c>
      <c r="O790">
        <f>G790/_xlfn.XLOOKUP(D790,'Market_Averages (raw data)'!A:A,'Market_Averages (raw data)'!B:B)</f>
        <v>1.031594127843048</v>
      </c>
      <c r="P790" t="str">
        <f t="shared" si="63"/>
        <v>Market Aligned</v>
      </c>
      <c r="Q790" s="5">
        <f t="shared" si="64"/>
        <v>0.20100000000000001</v>
      </c>
    </row>
    <row r="791" spans="1:17" x14ac:dyDescent="0.2">
      <c r="A791">
        <v>1789</v>
      </c>
      <c r="B791" t="s">
        <v>799</v>
      </c>
      <c r="C791" t="s">
        <v>1577</v>
      </c>
      <c r="D791" t="s">
        <v>1593</v>
      </c>
      <c r="E791" t="s">
        <v>1597</v>
      </c>
      <c r="F791" t="str">
        <f>_xlfn.XLOOKUP(E791,'States (raw data)'!A:A,'States (raw data)'!B:B)</f>
        <v>New York</v>
      </c>
      <c r="G791">
        <v>44385.7</v>
      </c>
      <c r="H791" t="str">
        <f>VLOOKUP(A791,'Demographics (raw data)'!A790:C2350,3)</f>
        <v>Female</v>
      </c>
      <c r="I791" t="str">
        <f>_xlfn.XLOOKUP(A791,'Demographics (raw data)'!A:A,'Demographics (raw data)'!B:B)</f>
        <v>Hispanic or Latino</v>
      </c>
      <c r="J791" t="b">
        <f>_xlfn.XLOOKUP($A791,'Bonuses (raw data)'!$A:$A,'Bonuses (raw data)'!B:B)</f>
        <v>1</v>
      </c>
      <c r="K791" t="str">
        <f t="shared" si="60"/>
        <v>Eligible</v>
      </c>
      <c r="L791">
        <f>_xlfn.XLOOKUP($A791,'Bonuses (raw data)'!$A:$A,'Bonuses (raw data)'!C:C)</f>
        <v>12808.64</v>
      </c>
      <c r="M791">
        <f t="shared" si="61"/>
        <v>57194.34</v>
      </c>
      <c r="N791" s="5">
        <f t="shared" si="62"/>
        <v>0.28857582509682173</v>
      </c>
      <c r="O791">
        <f>G791/_xlfn.XLOOKUP(D791,'Market_Averages (raw data)'!A:A,'Market_Averages (raw data)'!B:B)</f>
        <v>0.96663574903887839</v>
      </c>
      <c r="P791" t="str">
        <f t="shared" si="63"/>
        <v>Market Aligned</v>
      </c>
      <c r="Q791" s="5">
        <f t="shared" si="64"/>
        <v>0.13400000000000001</v>
      </c>
    </row>
    <row r="792" spans="1:17" x14ac:dyDescent="0.2">
      <c r="A792">
        <v>1790</v>
      </c>
      <c r="B792" t="s">
        <v>800</v>
      </c>
      <c r="C792" t="s">
        <v>1577</v>
      </c>
      <c r="D792" t="s">
        <v>1593</v>
      </c>
      <c r="E792" t="s">
        <v>1614</v>
      </c>
      <c r="F792" t="str">
        <f>_xlfn.XLOOKUP(E792,'States (raw data)'!A:A,'States (raw data)'!B:B)</f>
        <v>Texas</v>
      </c>
      <c r="G792">
        <v>48305.53</v>
      </c>
      <c r="H792" t="str">
        <f>VLOOKUP(A792,'Demographics (raw data)'!A791:C2351,3)</f>
        <v>Female</v>
      </c>
      <c r="I792" t="str">
        <f>_xlfn.XLOOKUP(A792,'Demographics (raw data)'!A:A,'Demographics (raw data)'!B:B)</f>
        <v>Black or African American</v>
      </c>
      <c r="J792" t="b">
        <f>_xlfn.XLOOKUP($A792,'Bonuses (raw data)'!$A:$A,'Bonuses (raw data)'!B:B)</f>
        <v>1</v>
      </c>
      <c r="K792" t="str">
        <f t="shared" si="60"/>
        <v>Eligible</v>
      </c>
      <c r="L792">
        <f>_xlfn.XLOOKUP($A792,'Bonuses (raw data)'!$A:$A,'Bonuses (raw data)'!C:C)</f>
        <v>1737.19</v>
      </c>
      <c r="M792">
        <f t="shared" si="61"/>
        <v>50042.720000000001</v>
      </c>
      <c r="N792" s="5">
        <f t="shared" si="62"/>
        <v>3.596254921537969E-2</v>
      </c>
      <c r="O792">
        <f>G792/_xlfn.XLOOKUP(D792,'Market_Averages (raw data)'!A:A,'Market_Averages (raw data)'!B:B)</f>
        <v>1.052002157773112</v>
      </c>
      <c r="P792" t="str">
        <f t="shared" si="63"/>
        <v>Market Aligned</v>
      </c>
      <c r="Q792" s="5">
        <f t="shared" si="64"/>
        <v>0.223</v>
      </c>
    </row>
    <row r="793" spans="1:17" x14ac:dyDescent="0.2">
      <c r="A793">
        <v>1791</v>
      </c>
      <c r="B793" t="s">
        <v>801</v>
      </c>
      <c r="C793" t="s">
        <v>1577</v>
      </c>
      <c r="D793" t="s">
        <v>1593</v>
      </c>
      <c r="E793" t="s">
        <v>1599</v>
      </c>
      <c r="F793" t="str">
        <f>_xlfn.XLOOKUP(E793,'States (raw data)'!A:A,'States (raw data)'!B:B)</f>
        <v>California</v>
      </c>
      <c r="G793">
        <v>47889.41</v>
      </c>
      <c r="H793" t="str">
        <f>VLOOKUP(A793,'Demographics (raw data)'!A792:C2352,3)</f>
        <v>Male</v>
      </c>
      <c r="I793" t="str">
        <f>_xlfn.XLOOKUP(A793,'Demographics (raw data)'!A:A,'Demographics (raw data)'!B:B)</f>
        <v>White</v>
      </c>
      <c r="J793" t="b">
        <f>_xlfn.XLOOKUP($A793,'Bonuses (raw data)'!$A:$A,'Bonuses (raw data)'!B:B)</f>
        <v>1</v>
      </c>
      <c r="K793" t="str">
        <f t="shared" si="60"/>
        <v>Eligible</v>
      </c>
      <c r="L793">
        <f>_xlfn.XLOOKUP($A793,'Bonuses (raw data)'!$A:$A,'Bonuses (raw data)'!C:C)</f>
        <v>4548.68</v>
      </c>
      <c r="M793">
        <f t="shared" si="61"/>
        <v>52438.090000000004</v>
      </c>
      <c r="N793" s="5">
        <f t="shared" si="62"/>
        <v>9.4983003549218917E-2</v>
      </c>
      <c r="O793">
        <f>G793/_xlfn.XLOOKUP(D793,'Market_Averages (raw data)'!A:A,'Market_Averages (raw data)'!B:B)</f>
        <v>1.0429398591523837</v>
      </c>
      <c r="P793" t="str">
        <f t="shared" si="63"/>
        <v>Market Aligned</v>
      </c>
      <c r="Q793" s="5">
        <f t="shared" si="64"/>
        <v>0.21199999999999999</v>
      </c>
    </row>
    <row r="794" spans="1:17" x14ac:dyDescent="0.2">
      <c r="A794">
        <v>1792</v>
      </c>
      <c r="B794" t="s">
        <v>802</v>
      </c>
      <c r="C794" t="s">
        <v>1577</v>
      </c>
      <c r="D794" t="s">
        <v>1593</v>
      </c>
      <c r="E794" t="s">
        <v>1604</v>
      </c>
      <c r="F794" t="str">
        <f>_xlfn.XLOOKUP(E794,'States (raw data)'!A:A,'States (raw data)'!B:B)</f>
        <v>California</v>
      </c>
      <c r="G794">
        <v>48009.21</v>
      </c>
      <c r="H794" t="str">
        <f>VLOOKUP(A794,'Demographics (raw data)'!A793:C2353,3)</f>
        <v>Male</v>
      </c>
      <c r="I794" t="str">
        <f>_xlfn.XLOOKUP(A794,'Demographics (raw data)'!A:A,'Demographics (raw data)'!B:B)</f>
        <v>White</v>
      </c>
      <c r="J794" t="b">
        <f>_xlfn.XLOOKUP($A794,'Bonuses (raw data)'!$A:$A,'Bonuses (raw data)'!B:B)</f>
        <v>0</v>
      </c>
      <c r="K794" t="str">
        <f t="shared" si="60"/>
        <v>Not Eligible</v>
      </c>
      <c r="L794">
        <f>_xlfn.XLOOKUP($A794,'Bonuses (raw data)'!$A:$A,'Bonuses (raw data)'!C:C)</f>
        <v>0</v>
      </c>
      <c r="M794">
        <f t="shared" si="61"/>
        <v>48009.21</v>
      </c>
      <c r="N794" s="5">
        <f t="shared" si="62"/>
        <v>0</v>
      </c>
      <c r="O794">
        <f>G794/_xlfn.XLOOKUP(D794,'Market_Averages (raw data)'!A:A,'Market_Averages (raw data)'!B:B)</f>
        <v>1.0455488742796624</v>
      </c>
      <c r="P794" t="str">
        <f t="shared" si="63"/>
        <v>Market Aligned</v>
      </c>
      <c r="Q794" s="5">
        <f t="shared" si="64"/>
        <v>0.218</v>
      </c>
    </row>
    <row r="795" spans="1:17" x14ac:dyDescent="0.2">
      <c r="A795">
        <v>1793</v>
      </c>
      <c r="B795" t="s">
        <v>803</v>
      </c>
      <c r="C795" t="s">
        <v>1577</v>
      </c>
      <c r="D795" t="s">
        <v>1593</v>
      </c>
      <c r="E795" t="s">
        <v>1603</v>
      </c>
      <c r="F795" t="str">
        <f>_xlfn.XLOOKUP(E795,'States (raw data)'!A:A,'States (raw data)'!B:B)</f>
        <v>Illinois</v>
      </c>
      <c r="G795">
        <v>45106.1</v>
      </c>
      <c r="H795" t="str">
        <f>VLOOKUP(A795,'Demographics (raw data)'!A794:C2354,3)</f>
        <v>Male</v>
      </c>
      <c r="I795" t="str">
        <f>_xlfn.XLOOKUP(A795,'Demographics (raw data)'!A:A,'Demographics (raw data)'!B:B)</f>
        <v>White</v>
      </c>
      <c r="J795" t="b">
        <f>_xlfn.XLOOKUP($A795,'Bonuses (raw data)'!$A:$A,'Bonuses (raw data)'!B:B)</f>
        <v>0</v>
      </c>
      <c r="K795" t="str">
        <f t="shared" si="60"/>
        <v>Not Eligible</v>
      </c>
      <c r="L795">
        <f>_xlfn.XLOOKUP($A795,'Bonuses (raw data)'!$A:$A,'Bonuses (raw data)'!C:C)</f>
        <v>0</v>
      </c>
      <c r="M795">
        <f t="shared" si="61"/>
        <v>45106.1</v>
      </c>
      <c r="N795" s="5">
        <f t="shared" si="62"/>
        <v>0</v>
      </c>
      <c r="O795">
        <f>G795/_xlfn.XLOOKUP(D795,'Market_Averages (raw data)'!A:A,'Market_Averages (raw data)'!B:B)</f>
        <v>0.98232468474582024</v>
      </c>
      <c r="P795" t="str">
        <f t="shared" si="63"/>
        <v>Market Aligned</v>
      </c>
      <c r="Q795" s="5">
        <f t="shared" si="64"/>
        <v>0.153</v>
      </c>
    </row>
    <row r="796" spans="1:17" x14ac:dyDescent="0.2">
      <c r="A796">
        <v>1794</v>
      </c>
      <c r="B796" t="s">
        <v>804</v>
      </c>
      <c r="C796" t="s">
        <v>1577</v>
      </c>
      <c r="D796" t="s">
        <v>1593</v>
      </c>
      <c r="E796" t="s">
        <v>1597</v>
      </c>
      <c r="F796" t="str">
        <f>_xlfn.XLOOKUP(E796,'States (raw data)'!A:A,'States (raw data)'!B:B)</f>
        <v>New York</v>
      </c>
      <c r="G796">
        <v>45473.02</v>
      </c>
      <c r="H796" t="str">
        <f>VLOOKUP(A796,'Demographics (raw data)'!A795:C2355,3)</f>
        <v>Male</v>
      </c>
      <c r="I796" t="str">
        <f>_xlfn.XLOOKUP(A796,'Demographics (raw data)'!A:A,'Demographics (raw data)'!B:B)</f>
        <v>White</v>
      </c>
      <c r="J796" t="b">
        <f>_xlfn.XLOOKUP($A796,'Bonuses (raw data)'!$A:$A,'Bonuses (raw data)'!B:B)</f>
        <v>1</v>
      </c>
      <c r="K796" t="str">
        <f t="shared" si="60"/>
        <v>Eligible</v>
      </c>
      <c r="L796">
        <f>_xlfn.XLOOKUP($A796,'Bonuses (raw data)'!$A:$A,'Bonuses (raw data)'!C:C)</f>
        <v>16793.669999999998</v>
      </c>
      <c r="M796">
        <f t="shared" si="61"/>
        <v>62266.689999999995</v>
      </c>
      <c r="N796" s="5">
        <f t="shared" si="62"/>
        <v>0.3693106373845414</v>
      </c>
      <c r="O796">
        <f>G796/_xlfn.XLOOKUP(D796,'Market_Averages (raw data)'!A:A,'Market_Averages (raw data)'!B:B)</f>
        <v>0.99031550136102164</v>
      </c>
      <c r="P796" t="str">
        <f t="shared" si="63"/>
        <v>Market Aligned</v>
      </c>
      <c r="Q796" s="5">
        <f t="shared" si="64"/>
        <v>0.16200000000000001</v>
      </c>
    </row>
    <row r="797" spans="1:17" x14ac:dyDescent="0.2">
      <c r="A797">
        <v>1795</v>
      </c>
      <c r="B797" t="s">
        <v>805</v>
      </c>
      <c r="C797" t="s">
        <v>1577</v>
      </c>
      <c r="D797" t="s">
        <v>1593</v>
      </c>
      <c r="E797" t="s">
        <v>1604</v>
      </c>
      <c r="F797" t="str">
        <f>_xlfn.XLOOKUP(E797,'States (raw data)'!A:A,'States (raw data)'!B:B)</f>
        <v>California</v>
      </c>
      <c r="G797">
        <v>49474.66</v>
      </c>
      <c r="H797" t="str">
        <f>VLOOKUP(A797,'Demographics (raw data)'!A796:C2356,3)</f>
        <v>Female</v>
      </c>
      <c r="I797" t="str">
        <f>_xlfn.XLOOKUP(A797,'Demographics (raw data)'!A:A,'Demographics (raw data)'!B:B)</f>
        <v>Black or African American</v>
      </c>
      <c r="J797" t="b">
        <f>_xlfn.XLOOKUP($A797,'Bonuses (raw data)'!$A:$A,'Bonuses (raw data)'!B:B)</f>
        <v>1</v>
      </c>
      <c r="K797" t="str">
        <f t="shared" si="60"/>
        <v>Eligible</v>
      </c>
      <c r="L797">
        <f>_xlfn.XLOOKUP($A797,'Bonuses (raw data)'!$A:$A,'Bonuses (raw data)'!C:C)</f>
        <v>15568.6</v>
      </c>
      <c r="M797">
        <f t="shared" si="61"/>
        <v>65043.26</v>
      </c>
      <c r="N797" s="5">
        <f t="shared" si="62"/>
        <v>0.31467826155854328</v>
      </c>
      <c r="O797">
        <f>G797/_xlfn.XLOOKUP(D797,'Market_Averages (raw data)'!A:A,'Market_Averages (raw data)'!B:B)</f>
        <v>1.0774635756007869</v>
      </c>
      <c r="P797" t="str">
        <f t="shared" si="63"/>
        <v>Market Aligned</v>
      </c>
      <c r="Q797" s="5">
        <f t="shared" si="64"/>
        <v>0.248</v>
      </c>
    </row>
    <row r="798" spans="1:17" x14ac:dyDescent="0.2">
      <c r="A798">
        <v>1796</v>
      </c>
      <c r="B798" t="s">
        <v>806</v>
      </c>
      <c r="C798" t="s">
        <v>1577</v>
      </c>
      <c r="D798" t="s">
        <v>1593</v>
      </c>
      <c r="E798" t="s">
        <v>1604</v>
      </c>
      <c r="F798" t="str">
        <f>_xlfn.XLOOKUP(E798,'States (raw data)'!A:A,'States (raw data)'!B:B)</f>
        <v>California</v>
      </c>
      <c r="G798">
        <v>47425.83</v>
      </c>
      <c r="H798" t="str">
        <f>VLOOKUP(A798,'Demographics (raw data)'!A797:C2357,3)</f>
        <v>Female</v>
      </c>
      <c r="I798" t="str">
        <f>_xlfn.XLOOKUP(A798,'Demographics (raw data)'!A:A,'Demographics (raw data)'!B:B)</f>
        <v>White</v>
      </c>
      <c r="J798" t="b">
        <f>_xlfn.XLOOKUP($A798,'Bonuses (raw data)'!$A:$A,'Bonuses (raw data)'!B:B)</f>
        <v>0</v>
      </c>
      <c r="K798" t="str">
        <f t="shared" si="60"/>
        <v>Not Eligible</v>
      </c>
      <c r="L798">
        <f>_xlfn.XLOOKUP($A798,'Bonuses (raw data)'!$A:$A,'Bonuses (raw data)'!C:C)</f>
        <v>0</v>
      </c>
      <c r="M798">
        <f t="shared" si="61"/>
        <v>47425.83</v>
      </c>
      <c r="N798" s="5">
        <f t="shared" si="62"/>
        <v>0</v>
      </c>
      <c r="O798">
        <f>G798/_xlfn.XLOOKUP(D798,'Market_Averages (raw data)'!A:A,'Market_Averages (raw data)'!B:B)</f>
        <v>1.0328439724019338</v>
      </c>
      <c r="P798" t="str">
        <f t="shared" si="63"/>
        <v>Market Aligned</v>
      </c>
      <c r="Q798" s="5">
        <f t="shared" si="64"/>
        <v>0.20200000000000001</v>
      </c>
    </row>
    <row r="799" spans="1:17" x14ac:dyDescent="0.2">
      <c r="A799">
        <v>1797</v>
      </c>
      <c r="B799" t="s">
        <v>807</v>
      </c>
      <c r="C799" t="s">
        <v>1577</v>
      </c>
      <c r="D799" t="s">
        <v>1593</v>
      </c>
      <c r="E799" t="s">
        <v>1606</v>
      </c>
      <c r="F799" t="str">
        <f>_xlfn.XLOOKUP(E799,'States (raw data)'!A:A,'States (raw data)'!B:B)</f>
        <v>Washington</v>
      </c>
      <c r="G799">
        <v>48777.81</v>
      </c>
      <c r="H799" t="str">
        <f>VLOOKUP(A799,'Demographics (raw data)'!A798:C2358,3)</f>
        <v>Male</v>
      </c>
      <c r="I799" t="str">
        <f>_xlfn.XLOOKUP(A799,'Demographics (raw data)'!A:A,'Demographics (raw data)'!B:B)</f>
        <v>White</v>
      </c>
      <c r="J799" t="b">
        <f>_xlfn.XLOOKUP($A799,'Bonuses (raw data)'!$A:$A,'Bonuses (raw data)'!B:B)</f>
        <v>0</v>
      </c>
      <c r="K799" t="str">
        <f t="shared" si="60"/>
        <v>Not Eligible</v>
      </c>
      <c r="L799">
        <f>_xlfn.XLOOKUP($A799,'Bonuses (raw data)'!$A:$A,'Bonuses (raw data)'!C:C)</f>
        <v>0</v>
      </c>
      <c r="M799">
        <f t="shared" si="61"/>
        <v>48777.81</v>
      </c>
      <c r="N799" s="5">
        <f t="shared" si="62"/>
        <v>0</v>
      </c>
      <c r="O799">
        <f>G799/_xlfn.XLOOKUP(D799,'Market_Averages (raw data)'!A:A,'Market_Averages (raw data)'!B:B)</f>
        <v>1.0622875139025878</v>
      </c>
      <c r="P799" t="str">
        <f t="shared" si="63"/>
        <v>Market Aligned</v>
      </c>
      <c r="Q799" s="5">
        <f t="shared" si="64"/>
        <v>0.23300000000000001</v>
      </c>
    </row>
    <row r="800" spans="1:17" x14ac:dyDescent="0.2">
      <c r="A800">
        <v>1798</v>
      </c>
      <c r="B800" t="s">
        <v>808</v>
      </c>
      <c r="C800" t="s">
        <v>1577</v>
      </c>
      <c r="D800" t="s">
        <v>1593</v>
      </c>
      <c r="E800" t="s">
        <v>1604</v>
      </c>
      <c r="F800" t="str">
        <f>_xlfn.XLOOKUP(E800,'States (raw data)'!A:A,'States (raw data)'!B:B)</f>
        <v>California</v>
      </c>
      <c r="G800">
        <v>47553.1</v>
      </c>
      <c r="H800" t="str">
        <f>VLOOKUP(A800,'Demographics (raw data)'!A799:C2359,3)</f>
        <v>Female</v>
      </c>
      <c r="I800" t="str">
        <f>_xlfn.XLOOKUP(A800,'Demographics (raw data)'!A:A,'Demographics (raw data)'!B:B)</f>
        <v>White</v>
      </c>
      <c r="J800" t="b">
        <f>_xlfn.XLOOKUP($A800,'Bonuses (raw data)'!$A:$A,'Bonuses (raw data)'!B:B)</f>
        <v>1</v>
      </c>
      <c r="K800" t="str">
        <f t="shared" si="60"/>
        <v>Eligible</v>
      </c>
      <c r="L800">
        <f>_xlfn.XLOOKUP($A800,'Bonuses (raw data)'!$A:$A,'Bonuses (raw data)'!C:C)</f>
        <v>7662.21</v>
      </c>
      <c r="M800">
        <f t="shared" si="61"/>
        <v>55215.31</v>
      </c>
      <c r="N800" s="5">
        <f t="shared" si="62"/>
        <v>0.16112955832532475</v>
      </c>
      <c r="O800">
        <f>G800/_xlfn.XLOOKUP(D800,'Market_Averages (raw data)'!A:A,'Market_Averages (raw data)'!B:B)</f>
        <v>1.0356156698581005</v>
      </c>
      <c r="P800" t="str">
        <f t="shared" si="63"/>
        <v>Market Aligned</v>
      </c>
      <c r="Q800" s="5">
        <f t="shared" si="64"/>
        <v>0.20399999999999999</v>
      </c>
    </row>
    <row r="801" spans="1:17" x14ac:dyDescent="0.2">
      <c r="A801">
        <v>1799</v>
      </c>
      <c r="B801" t="s">
        <v>809</v>
      </c>
      <c r="C801" t="s">
        <v>1577</v>
      </c>
      <c r="D801" t="s">
        <v>1593</v>
      </c>
      <c r="E801" t="s">
        <v>1604</v>
      </c>
      <c r="F801" t="str">
        <f>_xlfn.XLOOKUP(E801,'States (raw data)'!A:A,'States (raw data)'!B:B)</f>
        <v>California</v>
      </c>
      <c r="G801">
        <v>47555.79</v>
      </c>
      <c r="H801" t="str">
        <f>VLOOKUP(A801,'Demographics (raw data)'!A800:C2360,3)</f>
        <v>Female</v>
      </c>
      <c r="I801" t="str">
        <f>_xlfn.XLOOKUP(A801,'Demographics (raw data)'!A:A,'Demographics (raw data)'!B:B)</f>
        <v>Hispanic or Latino</v>
      </c>
      <c r="J801" t="b">
        <f>_xlfn.XLOOKUP($A801,'Bonuses (raw data)'!$A:$A,'Bonuses (raw data)'!B:B)</f>
        <v>0</v>
      </c>
      <c r="K801" t="str">
        <f t="shared" si="60"/>
        <v>Not Eligible</v>
      </c>
      <c r="L801">
        <f>_xlfn.XLOOKUP($A801,'Bonuses (raw data)'!$A:$A,'Bonuses (raw data)'!C:C)</f>
        <v>0</v>
      </c>
      <c r="M801">
        <f t="shared" si="61"/>
        <v>47555.79</v>
      </c>
      <c r="N801" s="5">
        <f t="shared" si="62"/>
        <v>0</v>
      </c>
      <c r="O801">
        <f>G801/_xlfn.XLOOKUP(D801,'Market_Averages (raw data)'!A:A,'Market_Averages (raw data)'!B:B)</f>
        <v>1.0356742529189717</v>
      </c>
      <c r="P801" t="str">
        <f t="shared" si="63"/>
        <v>Market Aligned</v>
      </c>
      <c r="Q801" s="5">
        <f t="shared" si="64"/>
        <v>0.20499999999999999</v>
      </c>
    </row>
    <row r="802" spans="1:17" x14ac:dyDescent="0.2">
      <c r="A802">
        <v>1800</v>
      </c>
      <c r="B802" t="s">
        <v>810</v>
      </c>
      <c r="C802" t="s">
        <v>1577</v>
      </c>
      <c r="D802" t="s">
        <v>1593</v>
      </c>
      <c r="E802" t="s">
        <v>1609</v>
      </c>
      <c r="F802" t="str">
        <f>_xlfn.XLOOKUP(E802,'States (raw data)'!A:A,'States (raw data)'!B:B)</f>
        <v>California</v>
      </c>
      <c r="G802">
        <v>49259.28</v>
      </c>
      <c r="H802" t="str">
        <f>VLOOKUP(A802,'Demographics (raw data)'!A801:C2361,3)</f>
        <v>Male</v>
      </c>
      <c r="I802" t="str">
        <f>_xlfn.XLOOKUP(A802,'Demographics (raw data)'!A:A,'Demographics (raw data)'!B:B)</f>
        <v>Other</v>
      </c>
      <c r="J802" t="b">
        <f>_xlfn.XLOOKUP($A802,'Bonuses (raw data)'!$A:$A,'Bonuses (raw data)'!B:B)</f>
        <v>1</v>
      </c>
      <c r="K802" t="str">
        <f t="shared" si="60"/>
        <v>Eligible</v>
      </c>
      <c r="L802">
        <f>_xlfn.XLOOKUP($A802,'Bonuses (raw data)'!$A:$A,'Bonuses (raw data)'!C:C)</f>
        <v>8159.4</v>
      </c>
      <c r="M802">
        <f t="shared" si="61"/>
        <v>57418.68</v>
      </c>
      <c r="N802" s="5">
        <f t="shared" si="62"/>
        <v>0.16564188514326642</v>
      </c>
      <c r="O802">
        <f>G802/_xlfn.XLOOKUP(D802,'Market_Averages (raw data)'!A:A,'Market_Averages (raw data)'!B:B)</f>
        <v>1.0727730106749662</v>
      </c>
      <c r="P802" t="str">
        <f t="shared" si="63"/>
        <v>Market Aligned</v>
      </c>
      <c r="Q802" s="5">
        <f t="shared" si="64"/>
        <v>0.24299999999999999</v>
      </c>
    </row>
    <row r="803" spans="1:17" x14ac:dyDescent="0.2">
      <c r="A803">
        <v>1801</v>
      </c>
      <c r="B803" t="s">
        <v>811</v>
      </c>
      <c r="C803" t="s">
        <v>1577</v>
      </c>
      <c r="D803" t="s">
        <v>1593</v>
      </c>
      <c r="E803" t="s">
        <v>1607</v>
      </c>
      <c r="F803" t="str">
        <f>_xlfn.XLOOKUP(E803,'States (raw data)'!A:A,'States (raw data)'!B:B)</f>
        <v>Colorado</v>
      </c>
      <c r="G803">
        <v>46532.42</v>
      </c>
      <c r="H803" t="str">
        <f>VLOOKUP(A803,'Demographics (raw data)'!A802:C2362,3)</f>
        <v>Male</v>
      </c>
      <c r="I803" t="str">
        <f>_xlfn.XLOOKUP(A803,'Demographics (raw data)'!A:A,'Demographics (raw data)'!B:B)</f>
        <v>White</v>
      </c>
      <c r="J803" t="b">
        <f>_xlfn.XLOOKUP($A803,'Bonuses (raw data)'!$A:$A,'Bonuses (raw data)'!B:B)</f>
        <v>0</v>
      </c>
      <c r="K803" t="str">
        <f t="shared" si="60"/>
        <v>Not Eligible</v>
      </c>
      <c r="L803">
        <f>_xlfn.XLOOKUP($A803,'Bonuses (raw data)'!$A:$A,'Bonuses (raw data)'!C:C)</f>
        <v>0</v>
      </c>
      <c r="M803">
        <f t="shared" si="61"/>
        <v>46532.42</v>
      </c>
      <c r="N803" s="5">
        <f t="shared" si="62"/>
        <v>0</v>
      </c>
      <c r="O803">
        <f>G803/_xlfn.XLOOKUP(D803,'Market_Averages (raw data)'!A:A,'Market_Averages (raw data)'!B:B)</f>
        <v>1.013387209423118</v>
      </c>
      <c r="P803" t="str">
        <f t="shared" si="63"/>
        <v>Market Aligned</v>
      </c>
      <c r="Q803" s="5">
        <f t="shared" si="64"/>
        <v>0.186</v>
      </c>
    </row>
    <row r="804" spans="1:17" x14ac:dyDescent="0.2">
      <c r="A804">
        <v>1802</v>
      </c>
      <c r="B804" t="s">
        <v>812</v>
      </c>
      <c r="C804" t="s">
        <v>1577</v>
      </c>
      <c r="D804" t="s">
        <v>1593</v>
      </c>
      <c r="E804" t="s">
        <v>1611</v>
      </c>
      <c r="F804" t="str">
        <f>_xlfn.XLOOKUP(E804,'States (raw data)'!A:A,'States (raw data)'!B:B)</f>
        <v>California</v>
      </c>
      <c r="G804">
        <v>47680.23</v>
      </c>
      <c r="H804" t="str">
        <f>VLOOKUP(A804,'Demographics (raw data)'!A803:C2363,3)</f>
        <v>Male</v>
      </c>
      <c r="I804" t="str">
        <f>_xlfn.XLOOKUP(A804,'Demographics (raw data)'!A:A,'Demographics (raw data)'!B:B)</f>
        <v>Asian</v>
      </c>
      <c r="J804" t="b">
        <f>_xlfn.XLOOKUP($A804,'Bonuses (raw data)'!$A:$A,'Bonuses (raw data)'!B:B)</f>
        <v>0</v>
      </c>
      <c r="K804" t="str">
        <f t="shared" si="60"/>
        <v>Not Eligible</v>
      </c>
      <c r="L804">
        <f>_xlfn.XLOOKUP($A804,'Bonuses (raw data)'!$A:$A,'Bonuses (raw data)'!C:C)</f>
        <v>0</v>
      </c>
      <c r="M804">
        <f t="shared" si="61"/>
        <v>47680.23</v>
      </c>
      <c r="N804" s="5">
        <f t="shared" si="62"/>
        <v>0</v>
      </c>
      <c r="O804">
        <f>G804/_xlfn.XLOOKUP(D804,'Market_Averages (raw data)'!A:A,'Market_Averages (raw data)'!B:B)</f>
        <v>1.0383843183817312</v>
      </c>
      <c r="P804" t="str">
        <f t="shared" si="63"/>
        <v>Market Aligned</v>
      </c>
      <c r="Q804" s="5">
        <f t="shared" si="64"/>
        <v>0.20699999999999999</v>
      </c>
    </row>
    <row r="805" spans="1:17" x14ac:dyDescent="0.2">
      <c r="A805">
        <v>1803</v>
      </c>
      <c r="B805" t="s">
        <v>813</v>
      </c>
      <c r="C805" t="s">
        <v>1577</v>
      </c>
      <c r="D805" t="s">
        <v>1593</v>
      </c>
      <c r="E805" t="s">
        <v>1604</v>
      </c>
      <c r="F805" t="str">
        <f>_xlfn.XLOOKUP(E805,'States (raw data)'!A:A,'States (raw data)'!B:B)</f>
        <v>California</v>
      </c>
      <c r="G805">
        <v>46633.23</v>
      </c>
      <c r="H805" t="str">
        <f>VLOOKUP(A805,'Demographics (raw data)'!A804:C2364,3)</f>
        <v>Male</v>
      </c>
      <c r="I805" t="str">
        <f>_xlfn.XLOOKUP(A805,'Demographics (raw data)'!A:A,'Demographics (raw data)'!B:B)</f>
        <v>White</v>
      </c>
      <c r="J805" t="b">
        <f>_xlfn.XLOOKUP($A805,'Bonuses (raw data)'!$A:$A,'Bonuses (raw data)'!B:B)</f>
        <v>0</v>
      </c>
      <c r="K805" t="str">
        <f t="shared" si="60"/>
        <v>Not Eligible</v>
      </c>
      <c r="L805">
        <f>_xlfn.XLOOKUP($A805,'Bonuses (raw data)'!$A:$A,'Bonuses (raw data)'!C:C)</f>
        <v>0</v>
      </c>
      <c r="M805">
        <f t="shared" si="61"/>
        <v>46633.23</v>
      </c>
      <c r="N805" s="5">
        <f t="shared" si="62"/>
        <v>0</v>
      </c>
      <c r="O805">
        <f>G805/_xlfn.XLOOKUP(D805,'Market_Averages (raw data)'!A:A,'Market_Averages (raw data)'!B:B)</f>
        <v>1.015582658629971</v>
      </c>
      <c r="P805" t="str">
        <f t="shared" si="63"/>
        <v>Market Aligned</v>
      </c>
      <c r="Q805" s="5">
        <f t="shared" si="64"/>
        <v>0.189</v>
      </c>
    </row>
    <row r="806" spans="1:17" x14ac:dyDescent="0.2">
      <c r="A806">
        <v>1804</v>
      </c>
      <c r="B806" t="s">
        <v>814</v>
      </c>
      <c r="C806" t="s">
        <v>1577</v>
      </c>
      <c r="D806" t="s">
        <v>1593</v>
      </c>
      <c r="E806" t="s">
        <v>1604</v>
      </c>
      <c r="F806" t="str">
        <f>_xlfn.XLOOKUP(E806,'States (raw data)'!A:A,'States (raw data)'!B:B)</f>
        <v>California</v>
      </c>
      <c r="G806">
        <v>46685.32</v>
      </c>
      <c r="H806" t="str">
        <f>VLOOKUP(A806,'Demographics (raw data)'!A805:C2365,3)</f>
        <v>Male</v>
      </c>
      <c r="I806" t="str">
        <f>_xlfn.XLOOKUP(A806,'Demographics (raw data)'!A:A,'Demographics (raw data)'!B:B)</f>
        <v>White</v>
      </c>
      <c r="J806" t="b">
        <f>_xlfn.XLOOKUP($A806,'Bonuses (raw data)'!$A:$A,'Bonuses (raw data)'!B:B)</f>
        <v>0</v>
      </c>
      <c r="K806" t="str">
        <f t="shared" si="60"/>
        <v>Not Eligible</v>
      </c>
      <c r="L806">
        <f>_xlfn.XLOOKUP($A806,'Bonuses (raw data)'!$A:$A,'Bonuses (raw data)'!C:C)</f>
        <v>0</v>
      </c>
      <c r="M806">
        <f t="shared" si="61"/>
        <v>46685.32</v>
      </c>
      <c r="N806" s="5">
        <f t="shared" si="62"/>
        <v>0</v>
      </c>
      <c r="O806">
        <f>G806/_xlfn.XLOOKUP(D806,'Market_Averages (raw data)'!A:A,'Market_Averages (raw data)'!B:B)</f>
        <v>1.0167170793142777</v>
      </c>
      <c r="P806" t="str">
        <f t="shared" si="63"/>
        <v>Market Aligned</v>
      </c>
      <c r="Q806" s="5">
        <f t="shared" si="64"/>
        <v>0.191</v>
      </c>
    </row>
    <row r="807" spans="1:17" x14ac:dyDescent="0.2">
      <c r="A807">
        <v>1805</v>
      </c>
      <c r="B807" t="s">
        <v>815</v>
      </c>
      <c r="C807" t="s">
        <v>1577</v>
      </c>
      <c r="D807" t="s">
        <v>1593</v>
      </c>
      <c r="E807" t="s">
        <v>1604</v>
      </c>
      <c r="F807" t="str">
        <f>_xlfn.XLOOKUP(E807,'States (raw data)'!A:A,'States (raw data)'!B:B)</f>
        <v>California</v>
      </c>
      <c r="G807">
        <v>46920.3</v>
      </c>
      <c r="H807" t="str">
        <f>VLOOKUP(A807,'Demographics (raw data)'!A806:C2366,3)</f>
        <v>Female</v>
      </c>
      <c r="I807" t="str">
        <f>_xlfn.XLOOKUP(A807,'Demographics (raw data)'!A:A,'Demographics (raw data)'!B:B)</f>
        <v>Asian</v>
      </c>
      <c r="J807" t="b">
        <f>_xlfn.XLOOKUP($A807,'Bonuses (raw data)'!$A:$A,'Bonuses (raw data)'!B:B)</f>
        <v>0</v>
      </c>
      <c r="K807" t="str">
        <f t="shared" si="60"/>
        <v>Not Eligible</v>
      </c>
      <c r="L807">
        <f>_xlfn.XLOOKUP($A807,'Bonuses (raw data)'!$A:$A,'Bonuses (raw data)'!C:C)</f>
        <v>0</v>
      </c>
      <c r="M807">
        <f t="shared" si="61"/>
        <v>46920.3</v>
      </c>
      <c r="N807" s="5">
        <f t="shared" si="62"/>
        <v>0</v>
      </c>
      <c r="O807">
        <f>G807/_xlfn.XLOOKUP(D807,'Market_Averages (raw data)'!A:A,'Market_Averages (raw data)'!B:B)</f>
        <v>1.0218344947951457</v>
      </c>
      <c r="P807" t="str">
        <f t="shared" si="63"/>
        <v>Market Aligned</v>
      </c>
      <c r="Q807" s="5">
        <f t="shared" si="64"/>
        <v>0.193</v>
      </c>
    </row>
    <row r="808" spans="1:17" x14ac:dyDescent="0.2">
      <c r="A808">
        <v>1806</v>
      </c>
      <c r="B808" t="s">
        <v>816</v>
      </c>
      <c r="C808" t="s">
        <v>1577</v>
      </c>
      <c r="D808" t="s">
        <v>1593</v>
      </c>
      <c r="E808" t="s">
        <v>1606</v>
      </c>
      <c r="F808" t="str">
        <f>_xlfn.XLOOKUP(E808,'States (raw data)'!A:A,'States (raw data)'!B:B)</f>
        <v>Washington</v>
      </c>
      <c r="G808">
        <v>47916.5</v>
      </c>
      <c r="H808" t="str">
        <f>VLOOKUP(A808,'Demographics (raw data)'!A807:C2367,3)</f>
        <v>Male</v>
      </c>
      <c r="I808" t="str">
        <f>_xlfn.XLOOKUP(A808,'Demographics (raw data)'!A:A,'Demographics (raw data)'!B:B)</f>
        <v>Hispanic or Latino</v>
      </c>
      <c r="J808" t="b">
        <f>_xlfn.XLOOKUP($A808,'Bonuses (raw data)'!$A:$A,'Bonuses (raw data)'!B:B)</f>
        <v>0</v>
      </c>
      <c r="K808" t="str">
        <f t="shared" si="60"/>
        <v>Not Eligible</v>
      </c>
      <c r="L808">
        <f>_xlfn.XLOOKUP($A808,'Bonuses (raw data)'!$A:$A,'Bonuses (raw data)'!C:C)</f>
        <v>0</v>
      </c>
      <c r="M808">
        <f t="shared" si="61"/>
        <v>47916.5</v>
      </c>
      <c r="N808" s="5">
        <f t="shared" si="62"/>
        <v>0</v>
      </c>
      <c r="O808">
        <f>G808/_xlfn.XLOOKUP(D808,'Market_Averages (raw data)'!A:A,'Market_Averages (raw data)'!B:B)</f>
        <v>1.0435298275981097</v>
      </c>
      <c r="P808" t="str">
        <f t="shared" si="63"/>
        <v>Market Aligned</v>
      </c>
      <c r="Q808" s="5">
        <f t="shared" si="64"/>
        <v>0.214</v>
      </c>
    </row>
    <row r="809" spans="1:17" x14ac:dyDescent="0.2">
      <c r="A809">
        <v>1807</v>
      </c>
      <c r="B809" t="s">
        <v>817</v>
      </c>
      <c r="C809" t="s">
        <v>1577</v>
      </c>
      <c r="D809" t="s">
        <v>1593</v>
      </c>
      <c r="E809" t="s">
        <v>1609</v>
      </c>
      <c r="F809" t="str">
        <f>_xlfn.XLOOKUP(E809,'States (raw data)'!A:A,'States (raw data)'!B:B)</f>
        <v>California</v>
      </c>
      <c r="G809">
        <v>46602.35</v>
      </c>
      <c r="H809" t="str">
        <f>VLOOKUP(A809,'Demographics (raw data)'!A808:C2368,3)</f>
        <v>Male</v>
      </c>
      <c r="I809" t="str">
        <f>_xlfn.XLOOKUP(A809,'Demographics (raw data)'!A:A,'Demographics (raw data)'!B:B)</f>
        <v>Other</v>
      </c>
      <c r="J809" t="b">
        <f>_xlfn.XLOOKUP($A809,'Bonuses (raw data)'!$A:$A,'Bonuses (raw data)'!B:B)</f>
        <v>0</v>
      </c>
      <c r="K809" t="str">
        <f t="shared" si="60"/>
        <v>Not Eligible</v>
      </c>
      <c r="L809">
        <f>_xlfn.XLOOKUP($A809,'Bonuses (raw data)'!$A:$A,'Bonuses (raw data)'!C:C)</f>
        <v>0</v>
      </c>
      <c r="M809">
        <f t="shared" si="61"/>
        <v>46602.35</v>
      </c>
      <c r="N809" s="5">
        <f t="shared" si="62"/>
        <v>0</v>
      </c>
      <c r="O809">
        <f>G809/_xlfn.XLOOKUP(D809,'Market_Averages (raw data)'!A:A,'Market_Averages (raw data)'!B:B)</f>
        <v>1.0149101512248759</v>
      </c>
      <c r="P809" t="str">
        <f t="shared" si="63"/>
        <v>Market Aligned</v>
      </c>
      <c r="Q809" s="5">
        <f t="shared" si="64"/>
        <v>0.188</v>
      </c>
    </row>
    <row r="810" spans="1:17" x14ac:dyDescent="0.2">
      <c r="A810">
        <v>1808</v>
      </c>
      <c r="B810" t="s">
        <v>818</v>
      </c>
      <c r="C810" t="s">
        <v>1577</v>
      </c>
      <c r="D810" t="s">
        <v>1593</v>
      </c>
      <c r="E810" t="s">
        <v>1604</v>
      </c>
      <c r="F810" t="str">
        <f>_xlfn.XLOOKUP(E810,'States (raw data)'!A:A,'States (raw data)'!B:B)</f>
        <v>California</v>
      </c>
      <c r="G810">
        <v>49854.54</v>
      </c>
      <c r="H810" t="str">
        <f>VLOOKUP(A810,'Demographics (raw data)'!A809:C2369,3)</f>
        <v>Non-binary</v>
      </c>
      <c r="I810" t="str">
        <f>_xlfn.XLOOKUP(A810,'Demographics (raw data)'!A:A,'Demographics (raw data)'!B:B)</f>
        <v>White</v>
      </c>
      <c r="J810" t="b">
        <f>_xlfn.XLOOKUP($A810,'Bonuses (raw data)'!$A:$A,'Bonuses (raw data)'!B:B)</f>
        <v>0</v>
      </c>
      <c r="K810" t="str">
        <f t="shared" si="60"/>
        <v>Not Eligible</v>
      </c>
      <c r="L810">
        <f>_xlfn.XLOOKUP($A810,'Bonuses (raw data)'!$A:$A,'Bonuses (raw data)'!C:C)</f>
        <v>0</v>
      </c>
      <c r="M810">
        <f t="shared" si="61"/>
        <v>49854.54</v>
      </c>
      <c r="N810" s="5">
        <f t="shared" si="62"/>
        <v>0</v>
      </c>
      <c r="O810">
        <f>G810/_xlfn.XLOOKUP(D810,'Market_Averages (raw data)'!A:A,'Market_Averages (raw data)'!B:B)</f>
        <v>1.0857366362564684</v>
      </c>
      <c r="P810" t="str">
        <f t="shared" si="63"/>
        <v>Market Aligned</v>
      </c>
      <c r="Q810" s="5">
        <f t="shared" si="64"/>
        <v>0.25800000000000001</v>
      </c>
    </row>
    <row r="811" spans="1:17" x14ac:dyDescent="0.2">
      <c r="A811">
        <v>1809</v>
      </c>
      <c r="B811" t="s">
        <v>819</v>
      </c>
      <c r="C811" t="s">
        <v>1577</v>
      </c>
      <c r="D811" t="s">
        <v>1593</v>
      </c>
      <c r="E811" t="s">
        <v>1609</v>
      </c>
      <c r="F811" t="str">
        <f>_xlfn.XLOOKUP(E811,'States (raw data)'!A:A,'States (raw data)'!B:B)</f>
        <v>California</v>
      </c>
      <c r="G811">
        <v>45822.61</v>
      </c>
      <c r="H811" t="str">
        <f>VLOOKUP(A811,'Demographics (raw data)'!A810:C2370,3)</f>
        <v>Female</v>
      </c>
      <c r="I811" t="str">
        <f>_xlfn.XLOOKUP(A811,'Demographics (raw data)'!A:A,'Demographics (raw data)'!B:B)</f>
        <v>White</v>
      </c>
      <c r="J811" t="b">
        <f>_xlfn.XLOOKUP($A811,'Bonuses (raw data)'!$A:$A,'Bonuses (raw data)'!B:B)</f>
        <v>0</v>
      </c>
      <c r="K811" t="str">
        <f t="shared" si="60"/>
        <v>Not Eligible</v>
      </c>
      <c r="L811">
        <f>_xlfn.XLOOKUP($A811,'Bonuses (raw data)'!$A:$A,'Bonuses (raw data)'!C:C)</f>
        <v>0</v>
      </c>
      <c r="M811">
        <f t="shared" si="61"/>
        <v>45822.61</v>
      </c>
      <c r="N811" s="5">
        <f t="shared" si="62"/>
        <v>0</v>
      </c>
      <c r="O811">
        <f>G811/_xlfn.XLOOKUP(D811,'Market_Averages (raw data)'!A:A,'Market_Averages (raw data)'!B:B)</f>
        <v>0.99792890368443898</v>
      </c>
      <c r="P811" t="str">
        <f t="shared" si="63"/>
        <v>Market Aligned</v>
      </c>
      <c r="Q811" s="5">
        <f t="shared" si="64"/>
        <v>0.16800000000000001</v>
      </c>
    </row>
    <row r="812" spans="1:17" x14ac:dyDescent="0.2">
      <c r="A812">
        <v>1810</v>
      </c>
      <c r="B812" t="s">
        <v>820</v>
      </c>
      <c r="C812" t="s">
        <v>1577</v>
      </c>
      <c r="D812" t="s">
        <v>1593</v>
      </c>
      <c r="E812" t="s">
        <v>1604</v>
      </c>
      <c r="F812" t="str">
        <f>_xlfn.XLOOKUP(E812,'States (raw data)'!A:A,'States (raw data)'!B:B)</f>
        <v>California</v>
      </c>
      <c r="G812">
        <v>47149.62</v>
      </c>
      <c r="H812" t="str">
        <f>VLOOKUP(A812,'Demographics (raw data)'!A811:C2371,3)</f>
        <v>Female</v>
      </c>
      <c r="I812" t="str">
        <f>_xlfn.XLOOKUP(A812,'Demographics (raw data)'!A:A,'Demographics (raw data)'!B:B)</f>
        <v>Asian</v>
      </c>
      <c r="J812" t="b">
        <f>_xlfn.XLOOKUP($A812,'Bonuses (raw data)'!$A:$A,'Bonuses (raw data)'!B:B)</f>
        <v>0</v>
      </c>
      <c r="K812" t="str">
        <f t="shared" si="60"/>
        <v>Not Eligible</v>
      </c>
      <c r="L812">
        <f>_xlfn.XLOOKUP($A812,'Bonuses (raw data)'!$A:$A,'Bonuses (raw data)'!C:C)</f>
        <v>0</v>
      </c>
      <c r="M812">
        <f t="shared" si="61"/>
        <v>47149.62</v>
      </c>
      <c r="N812" s="5">
        <f t="shared" si="62"/>
        <v>0</v>
      </c>
      <c r="O812">
        <f>G812/_xlfn.XLOOKUP(D812,'Market_Averages (raw data)'!A:A,'Market_Averages (raw data)'!B:B)</f>
        <v>1.0268286462891987</v>
      </c>
      <c r="P812" t="str">
        <f t="shared" si="63"/>
        <v>Market Aligned</v>
      </c>
      <c r="Q812" s="5">
        <f t="shared" si="64"/>
        <v>0.19800000000000001</v>
      </c>
    </row>
    <row r="813" spans="1:17" x14ac:dyDescent="0.2">
      <c r="A813">
        <v>1811</v>
      </c>
      <c r="B813" t="s">
        <v>821</v>
      </c>
      <c r="C813" t="s">
        <v>1577</v>
      </c>
      <c r="D813" t="s">
        <v>1593</v>
      </c>
      <c r="E813" t="s">
        <v>1609</v>
      </c>
      <c r="F813" t="str">
        <f>_xlfn.XLOOKUP(E813,'States (raw data)'!A:A,'States (raw data)'!B:B)</f>
        <v>California</v>
      </c>
      <c r="G813">
        <v>46675.5</v>
      </c>
      <c r="H813" t="str">
        <f>VLOOKUP(A813,'Demographics (raw data)'!A812:C2372,3)</f>
        <v>Male</v>
      </c>
      <c r="I813" t="str">
        <f>_xlfn.XLOOKUP(A813,'Demographics (raw data)'!A:A,'Demographics (raw data)'!B:B)</f>
        <v>White</v>
      </c>
      <c r="J813" t="b">
        <f>_xlfn.XLOOKUP($A813,'Bonuses (raw data)'!$A:$A,'Bonuses (raw data)'!B:B)</f>
        <v>1</v>
      </c>
      <c r="K813" t="str">
        <f t="shared" si="60"/>
        <v>Eligible</v>
      </c>
      <c r="L813">
        <f>_xlfn.XLOOKUP($A813,'Bonuses (raw data)'!$A:$A,'Bonuses (raw data)'!C:C)</f>
        <v>11137.53</v>
      </c>
      <c r="M813">
        <f t="shared" si="61"/>
        <v>57813.03</v>
      </c>
      <c r="N813" s="5">
        <f t="shared" si="62"/>
        <v>0.23861619050679694</v>
      </c>
      <c r="O813">
        <f>G813/_xlfn.XLOOKUP(D813,'Market_Averages (raw data)'!A:A,'Market_Averages (raw data)'!B:B)</f>
        <v>1.0165032184749632</v>
      </c>
      <c r="P813" t="str">
        <f t="shared" si="63"/>
        <v>Market Aligned</v>
      </c>
      <c r="Q813" s="5">
        <f t="shared" si="64"/>
        <v>0.19</v>
      </c>
    </row>
    <row r="814" spans="1:17" x14ac:dyDescent="0.2">
      <c r="A814">
        <v>1812</v>
      </c>
      <c r="B814" t="s">
        <v>822</v>
      </c>
      <c r="C814" t="s">
        <v>1577</v>
      </c>
      <c r="D814" t="s">
        <v>1593</v>
      </c>
      <c r="E814" t="s">
        <v>1607</v>
      </c>
      <c r="F814" t="str">
        <f>_xlfn.XLOOKUP(E814,'States (raw data)'!A:A,'States (raw data)'!B:B)</f>
        <v>Colorado</v>
      </c>
      <c r="G814">
        <v>50213.08</v>
      </c>
      <c r="H814" t="str">
        <f>VLOOKUP(A814,'Demographics (raw data)'!A813:C2373,3)</f>
        <v>Male</v>
      </c>
      <c r="I814" t="str">
        <f>_xlfn.XLOOKUP(A814,'Demographics (raw data)'!A:A,'Demographics (raw data)'!B:B)</f>
        <v>White</v>
      </c>
      <c r="J814" t="b">
        <f>_xlfn.XLOOKUP($A814,'Bonuses (raw data)'!$A:$A,'Bonuses (raw data)'!B:B)</f>
        <v>0</v>
      </c>
      <c r="K814" t="str">
        <f t="shared" si="60"/>
        <v>Not Eligible</v>
      </c>
      <c r="L814">
        <f>_xlfn.XLOOKUP($A814,'Bonuses (raw data)'!$A:$A,'Bonuses (raw data)'!C:C)</f>
        <v>0</v>
      </c>
      <c r="M814">
        <f t="shared" si="61"/>
        <v>50213.08</v>
      </c>
      <c r="N814" s="5">
        <f t="shared" si="62"/>
        <v>0</v>
      </c>
      <c r="O814">
        <f>G814/_xlfn.XLOOKUP(D814,'Market_Averages (raw data)'!A:A,'Market_Averages (raw data)'!B:B)</f>
        <v>1.0935449524812977</v>
      </c>
      <c r="P814" t="str">
        <f t="shared" si="63"/>
        <v>Market Aligned</v>
      </c>
      <c r="Q814" s="5">
        <f t="shared" si="64"/>
        <v>0.26800000000000002</v>
      </c>
    </row>
    <row r="815" spans="1:17" x14ac:dyDescent="0.2">
      <c r="A815">
        <v>1813</v>
      </c>
      <c r="B815" t="s">
        <v>823</v>
      </c>
      <c r="C815" t="s">
        <v>1577</v>
      </c>
      <c r="D815" t="s">
        <v>1593</v>
      </c>
      <c r="E815" t="s">
        <v>1607</v>
      </c>
      <c r="F815" t="str">
        <f>_xlfn.XLOOKUP(E815,'States (raw data)'!A:A,'States (raw data)'!B:B)</f>
        <v>Colorado</v>
      </c>
      <c r="G815">
        <v>47868.54</v>
      </c>
      <c r="H815" t="str">
        <f>VLOOKUP(A815,'Demographics (raw data)'!A814:C2374,3)</f>
        <v>Female</v>
      </c>
      <c r="I815" t="str">
        <f>_xlfn.XLOOKUP(A815,'Demographics (raw data)'!A:A,'Demographics (raw data)'!B:B)</f>
        <v>White</v>
      </c>
      <c r="J815" t="b">
        <f>_xlfn.XLOOKUP($A815,'Bonuses (raw data)'!$A:$A,'Bonuses (raw data)'!B:B)</f>
        <v>0</v>
      </c>
      <c r="K815" t="str">
        <f t="shared" si="60"/>
        <v>Not Eligible</v>
      </c>
      <c r="L815">
        <f>_xlfn.XLOOKUP($A815,'Bonuses (raw data)'!$A:$A,'Bonuses (raw data)'!C:C)</f>
        <v>0</v>
      </c>
      <c r="M815">
        <f t="shared" si="61"/>
        <v>47868.54</v>
      </c>
      <c r="N815" s="5">
        <f t="shared" si="62"/>
        <v>0</v>
      </c>
      <c r="O815">
        <f>G815/_xlfn.XLOOKUP(D815,'Market_Averages (raw data)'!A:A,'Market_Averages (raw data)'!B:B)</f>
        <v>1.0424853504236165</v>
      </c>
      <c r="P815" t="str">
        <f t="shared" si="63"/>
        <v>Market Aligned</v>
      </c>
      <c r="Q815" s="5">
        <f t="shared" si="64"/>
        <v>0.21199999999999999</v>
      </c>
    </row>
    <row r="816" spans="1:17" x14ac:dyDescent="0.2">
      <c r="A816">
        <v>1814</v>
      </c>
      <c r="B816" t="s">
        <v>824</v>
      </c>
      <c r="C816" t="s">
        <v>1577</v>
      </c>
      <c r="D816" t="s">
        <v>1593</v>
      </c>
      <c r="E816" t="s">
        <v>1611</v>
      </c>
      <c r="F816" t="str">
        <f>_xlfn.XLOOKUP(E816,'States (raw data)'!A:A,'States (raw data)'!B:B)</f>
        <v>California</v>
      </c>
      <c r="G816">
        <v>49434.71</v>
      </c>
      <c r="H816" t="str">
        <f>VLOOKUP(A816,'Demographics (raw data)'!A815:C2375,3)</f>
        <v>Male</v>
      </c>
      <c r="I816" t="str">
        <f>_xlfn.XLOOKUP(A816,'Demographics (raw data)'!A:A,'Demographics (raw data)'!B:B)</f>
        <v>Black or African American</v>
      </c>
      <c r="J816" t="b">
        <f>_xlfn.XLOOKUP($A816,'Bonuses (raw data)'!$A:$A,'Bonuses (raw data)'!B:B)</f>
        <v>0</v>
      </c>
      <c r="K816" t="str">
        <f t="shared" si="60"/>
        <v>Not Eligible</v>
      </c>
      <c r="L816">
        <f>_xlfn.XLOOKUP($A816,'Bonuses (raw data)'!$A:$A,'Bonuses (raw data)'!C:C)</f>
        <v>0</v>
      </c>
      <c r="M816">
        <f t="shared" si="61"/>
        <v>49434.71</v>
      </c>
      <c r="N816" s="5">
        <f t="shared" si="62"/>
        <v>0</v>
      </c>
      <c r="O816">
        <f>G816/_xlfn.XLOOKUP(D816,'Market_Averages (raw data)'!A:A,'Market_Averages (raw data)'!B:B)</f>
        <v>1.0765935409235348</v>
      </c>
      <c r="P816" t="str">
        <f t="shared" si="63"/>
        <v>Market Aligned</v>
      </c>
      <c r="Q816" s="5">
        <f t="shared" si="64"/>
        <v>0.248</v>
      </c>
    </row>
    <row r="817" spans="1:17" x14ac:dyDescent="0.2">
      <c r="A817">
        <v>1815</v>
      </c>
      <c r="B817" t="s">
        <v>825</v>
      </c>
      <c r="C817" t="s">
        <v>1577</v>
      </c>
      <c r="D817" t="s">
        <v>1593</v>
      </c>
      <c r="E817" t="s">
        <v>1604</v>
      </c>
      <c r="F817" t="str">
        <f>_xlfn.XLOOKUP(E817,'States (raw data)'!A:A,'States (raw data)'!B:B)</f>
        <v>California</v>
      </c>
      <c r="G817">
        <v>44714.57</v>
      </c>
      <c r="H817" t="str">
        <f>VLOOKUP(A817,'Demographics (raw data)'!A816:C2376,3)</f>
        <v>Male</v>
      </c>
      <c r="I817" t="str">
        <f>_xlfn.XLOOKUP(A817,'Demographics (raw data)'!A:A,'Demographics (raw data)'!B:B)</f>
        <v>White</v>
      </c>
      <c r="J817" t="b">
        <f>_xlfn.XLOOKUP($A817,'Bonuses (raw data)'!$A:$A,'Bonuses (raw data)'!B:B)</f>
        <v>1</v>
      </c>
      <c r="K817" t="str">
        <f t="shared" si="60"/>
        <v>Eligible</v>
      </c>
      <c r="L817">
        <f>_xlfn.XLOOKUP($A817,'Bonuses (raw data)'!$A:$A,'Bonuses (raw data)'!C:C)</f>
        <v>1004.58</v>
      </c>
      <c r="M817">
        <f t="shared" si="61"/>
        <v>45719.15</v>
      </c>
      <c r="N817" s="5">
        <f t="shared" si="62"/>
        <v>2.2466502529265072E-2</v>
      </c>
      <c r="O817">
        <f>G817/_xlfn.XLOOKUP(D817,'Market_Averages (raw data)'!A:A,'Market_Averages (raw data)'!B:B)</f>
        <v>0.97379790934696009</v>
      </c>
      <c r="P817" t="str">
        <f t="shared" si="63"/>
        <v>Market Aligned</v>
      </c>
      <c r="Q817" s="5">
        <f t="shared" si="64"/>
        <v>0.14299999999999999</v>
      </c>
    </row>
    <row r="818" spans="1:17" x14ac:dyDescent="0.2">
      <c r="A818">
        <v>1816</v>
      </c>
      <c r="B818" t="s">
        <v>826</v>
      </c>
      <c r="C818" t="s">
        <v>1577</v>
      </c>
      <c r="D818" t="s">
        <v>1593</v>
      </c>
      <c r="E818" t="s">
        <v>1611</v>
      </c>
      <c r="F818" t="str">
        <f>_xlfn.XLOOKUP(E818,'States (raw data)'!A:A,'States (raw data)'!B:B)</f>
        <v>California</v>
      </c>
      <c r="G818">
        <v>48000.72</v>
      </c>
      <c r="H818" t="str">
        <f>VLOOKUP(A818,'Demographics (raw data)'!A817:C2377,3)</f>
        <v>Female</v>
      </c>
      <c r="I818" t="str">
        <f>_xlfn.XLOOKUP(A818,'Demographics (raw data)'!A:A,'Demographics (raw data)'!B:B)</f>
        <v>White</v>
      </c>
      <c r="J818" t="b">
        <f>_xlfn.XLOOKUP($A818,'Bonuses (raw data)'!$A:$A,'Bonuses (raw data)'!B:B)</f>
        <v>0</v>
      </c>
      <c r="K818" t="str">
        <f t="shared" si="60"/>
        <v>Not Eligible</v>
      </c>
      <c r="L818">
        <f>_xlfn.XLOOKUP($A818,'Bonuses (raw data)'!$A:$A,'Bonuses (raw data)'!C:C)</f>
        <v>0</v>
      </c>
      <c r="M818">
        <f t="shared" si="61"/>
        <v>48000.72</v>
      </c>
      <c r="N818" s="5">
        <f t="shared" si="62"/>
        <v>0</v>
      </c>
      <c r="O818">
        <f>G818/_xlfn.XLOOKUP(D818,'Market_Averages (raw data)'!A:A,'Market_Averages (raw data)'!B:B)</f>
        <v>1.0453639782994406</v>
      </c>
      <c r="P818" t="str">
        <f t="shared" si="63"/>
        <v>Market Aligned</v>
      </c>
      <c r="Q818" s="5">
        <f t="shared" si="64"/>
        <v>0.217</v>
      </c>
    </row>
    <row r="819" spans="1:17" x14ac:dyDescent="0.2">
      <c r="A819">
        <v>1817</v>
      </c>
      <c r="B819" t="s">
        <v>827</v>
      </c>
      <c r="C819" t="s">
        <v>1577</v>
      </c>
      <c r="D819" t="s">
        <v>1593</v>
      </c>
      <c r="E819" t="s">
        <v>1607</v>
      </c>
      <c r="F819" t="str">
        <f>_xlfn.XLOOKUP(E819,'States (raw data)'!A:A,'States (raw data)'!B:B)</f>
        <v>Colorado</v>
      </c>
      <c r="G819">
        <v>49168.06</v>
      </c>
      <c r="H819" t="str">
        <f>VLOOKUP(A819,'Demographics (raw data)'!A818:C2378,3)</f>
        <v>Female</v>
      </c>
      <c r="I819" t="str">
        <f>_xlfn.XLOOKUP(A819,'Demographics (raw data)'!A:A,'Demographics (raw data)'!B:B)</f>
        <v>Hispanic or Latino</v>
      </c>
      <c r="J819" t="b">
        <f>_xlfn.XLOOKUP($A819,'Bonuses (raw data)'!$A:$A,'Bonuses (raw data)'!B:B)</f>
        <v>0</v>
      </c>
      <c r="K819" t="str">
        <f t="shared" si="60"/>
        <v>Not Eligible</v>
      </c>
      <c r="L819">
        <f>_xlfn.XLOOKUP($A819,'Bonuses (raw data)'!$A:$A,'Bonuses (raw data)'!C:C)</f>
        <v>0</v>
      </c>
      <c r="M819">
        <f t="shared" si="61"/>
        <v>49168.06</v>
      </c>
      <c r="N819" s="5">
        <f t="shared" si="62"/>
        <v>0</v>
      </c>
      <c r="O819">
        <f>G819/_xlfn.XLOOKUP(D819,'Market_Averages (raw data)'!A:A,'Market_Averages (raw data)'!B:B)</f>
        <v>1.0707864133468328</v>
      </c>
      <c r="P819" t="str">
        <f t="shared" si="63"/>
        <v>Market Aligned</v>
      </c>
      <c r="Q819" s="5">
        <f t="shared" si="64"/>
        <v>0.24199999999999999</v>
      </c>
    </row>
    <row r="820" spans="1:17" x14ac:dyDescent="0.2">
      <c r="A820">
        <v>1818</v>
      </c>
      <c r="B820" t="s">
        <v>828</v>
      </c>
      <c r="C820" t="s">
        <v>1577</v>
      </c>
      <c r="D820" t="s">
        <v>1593</v>
      </c>
      <c r="E820" t="s">
        <v>1604</v>
      </c>
      <c r="F820" t="str">
        <f>_xlfn.XLOOKUP(E820,'States (raw data)'!A:A,'States (raw data)'!B:B)</f>
        <v>California</v>
      </c>
      <c r="G820">
        <v>47654.28</v>
      </c>
      <c r="H820" t="str">
        <f>VLOOKUP(A820,'Demographics (raw data)'!A819:C2379,3)</f>
        <v>Male</v>
      </c>
      <c r="I820" t="str">
        <f>_xlfn.XLOOKUP(A820,'Demographics (raw data)'!A:A,'Demographics (raw data)'!B:B)</f>
        <v>White</v>
      </c>
      <c r="J820" t="b">
        <f>_xlfn.XLOOKUP($A820,'Bonuses (raw data)'!$A:$A,'Bonuses (raw data)'!B:B)</f>
        <v>1</v>
      </c>
      <c r="K820" t="str">
        <f t="shared" si="60"/>
        <v>Eligible</v>
      </c>
      <c r="L820">
        <f>_xlfn.XLOOKUP($A820,'Bonuses (raw data)'!$A:$A,'Bonuses (raw data)'!C:C)</f>
        <v>5583.64</v>
      </c>
      <c r="M820">
        <f t="shared" si="61"/>
        <v>53237.919999999998</v>
      </c>
      <c r="N820" s="5">
        <f t="shared" si="62"/>
        <v>0.1171697484465194</v>
      </c>
      <c r="O820">
        <f>G820/_xlfn.XLOOKUP(D820,'Market_Averages (raw data)'!A:A,'Market_Averages (raw data)'!B:B)</f>
        <v>1.0378191769580845</v>
      </c>
      <c r="P820" t="str">
        <f t="shared" si="63"/>
        <v>Market Aligned</v>
      </c>
      <c r="Q820" s="5">
        <f t="shared" si="64"/>
        <v>0.20699999999999999</v>
      </c>
    </row>
    <row r="821" spans="1:17" x14ac:dyDescent="0.2">
      <c r="A821">
        <v>1819</v>
      </c>
      <c r="B821" t="s">
        <v>829</v>
      </c>
      <c r="C821" t="s">
        <v>1577</v>
      </c>
      <c r="D821" t="s">
        <v>1593</v>
      </c>
      <c r="E821" t="s">
        <v>1604</v>
      </c>
      <c r="F821" t="str">
        <f>_xlfn.XLOOKUP(E821,'States (raw data)'!A:A,'States (raw data)'!B:B)</f>
        <v>California</v>
      </c>
      <c r="G821">
        <v>49497.78</v>
      </c>
      <c r="H821" t="str">
        <f>VLOOKUP(A821,'Demographics (raw data)'!A820:C2380,3)</f>
        <v>Female</v>
      </c>
      <c r="I821" t="str">
        <f>_xlfn.XLOOKUP(A821,'Demographics (raw data)'!A:A,'Demographics (raw data)'!B:B)</f>
        <v>White</v>
      </c>
      <c r="J821" t="b">
        <f>_xlfn.XLOOKUP($A821,'Bonuses (raw data)'!$A:$A,'Bonuses (raw data)'!B:B)</f>
        <v>0</v>
      </c>
      <c r="K821" t="str">
        <f t="shared" si="60"/>
        <v>Not Eligible</v>
      </c>
      <c r="L821">
        <f>_xlfn.XLOOKUP($A821,'Bonuses (raw data)'!$A:$A,'Bonuses (raw data)'!C:C)</f>
        <v>0</v>
      </c>
      <c r="M821">
        <f t="shared" si="61"/>
        <v>49497.78</v>
      </c>
      <c r="N821" s="5">
        <f t="shared" si="62"/>
        <v>0</v>
      </c>
      <c r="O821">
        <f>G821/_xlfn.XLOOKUP(D821,'Market_Averages (raw data)'!A:A,'Market_Averages (raw data)'!B:B)</f>
        <v>1.0779670850310261</v>
      </c>
      <c r="P821" t="str">
        <f t="shared" si="63"/>
        <v>Market Aligned</v>
      </c>
      <c r="Q821" s="5">
        <f t="shared" si="64"/>
        <v>0.252</v>
      </c>
    </row>
    <row r="822" spans="1:17" x14ac:dyDescent="0.2">
      <c r="A822">
        <v>1820</v>
      </c>
      <c r="B822" t="s">
        <v>830</v>
      </c>
      <c r="C822" t="s">
        <v>1577</v>
      </c>
      <c r="D822" t="s">
        <v>1593</v>
      </c>
      <c r="E822" t="s">
        <v>1607</v>
      </c>
      <c r="F822" t="str">
        <f>_xlfn.XLOOKUP(E822,'States (raw data)'!A:A,'States (raw data)'!B:B)</f>
        <v>Colorado</v>
      </c>
      <c r="G822">
        <v>46530.080000000002</v>
      </c>
      <c r="H822" t="str">
        <f>VLOOKUP(A822,'Demographics (raw data)'!A821:C2381,3)</f>
        <v>Male</v>
      </c>
      <c r="I822" t="str">
        <f>_xlfn.XLOOKUP(A822,'Demographics (raw data)'!A:A,'Demographics (raw data)'!B:B)</f>
        <v>White</v>
      </c>
      <c r="J822" t="b">
        <f>_xlfn.XLOOKUP($A822,'Bonuses (raw data)'!$A:$A,'Bonuses (raw data)'!B:B)</f>
        <v>1</v>
      </c>
      <c r="K822" t="str">
        <f t="shared" si="60"/>
        <v>Eligible</v>
      </c>
      <c r="L822">
        <f>_xlfn.XLOOKUP($A822,'Bonuses (raw data)'!$A:$A,'Bonuses (raw data)'!C:C)</f>
        <v>4956.3999999999996</v>
      </c>
      <c r="M822">
        <f t="shared" si="61"/>
        <v>51486.48</v>
      </c>
      <c r="N822" s="5">
        <f t="shared" si="62"/>
        <v>0.1065203412502192</v>
      </c>
      <c r="O822">
        <f>G822/_xlfn.XLOOKUP(D822,'Market_Averages (raw data)'!A:A,'Market_Averages (raw data)'!B:B)</f>
        <v>1.0133362486935868</v>
      </c>
      <c r="P822" t="str">
        <f t="shared" si="63"/>
        <v>Market Aligned</v>
      </c>
      <c r="Q822" s="5">
        <f t="shared" si="64"/>
        <v>0.186</v>
      </c>
    </row>
    <row r="823" spans="1:17" x14ac:dyDescent="0.2">
      <c r="A823">
        <v>1821</v>
      </c>
      <c r="B823" t="s">
        <v>831</v>
      </c>
      <c r="C823" t="s">
        <v>1577</v>
      </c>
      <c r="D823" t="s">
        <v>1593</v>
      </c>
      <c r="E823" t="s">
        <v>1604</v>
      </c>
      <c r="F823" t="str">
        <f>_xlfn.XLOOKUP(E823,'States (raw data)'!A:A,'States (raw data)'!B:B)</f>
        <v>California</v>
      </c>
      <c r="G823">
        <v>50142.53</v>
      </c>
      <c r="H823" t="str">
        <f>VLOOKUP(A823,'Demographics (raw data)'!A822:C2382,3)</f>
        <v>Male</v>
      </c>
      <c r="I823" t="str">
        <f>_xlfn.XLOOKUP(A823,'Demographics (raw data)'!A:A,'Demographics (raw data)'!B:B)</f>
        <v>White</v>
      </c>
      <c r="J823" t="b">
        <f>_xlfn.XLOOKUP($A823,'Bonuses (raw data)'!$A:$A,'Bonuses (raw data)'!B:B)</f>
        <v>1</v>
      </c>
      <c r="K823" t="str">
        <f t="shared" si="60"/>
        <v>Eligible</v>
      </c>
      <c r="L823">
        <f>_xlfn.XLOOKUP($A823,'Bonuses (raw data)'!$A:$A,'Bonuses (raw data)'!C:C)</f>
        <v>5759.18</v>
      </c>
      <c r="M823">
        <f t="shared" si="61"/>
        <v>55901.71</v>
      </c>
      <c r="N823" s="5">
        <f t="shared" si="62"/>
        <v>0.11485619094210045</v>
      </c>
      <c r="O823">
        <f>G823/_xlfn.XLOOKUP(D823,'Market_Averages (raw data)'!A:A,'Market_Averages (raw data)'!B:B)</f>
        <v>1.0920085082640227</v>
      </c>
      <c r="P823" t="str">
        <f t="shared" si="63"/>
        <v>Market Aligned</v>
      </c>
      <c r="Q823" s="5">
        <f t="shared" si="64"/>
        <v>0.26600000000000001</v>
      </c>
    </row>
    <row r="824" spans="1:17" x14ac:dyDescent="0.2">
      <c r="A824">
        <v>1822</v>
      </c>
      <c r="B824" t="s">
        <v>832</v>
      </c>
      <c r="C824" t="s">
        <v>1577</v>
      </c>
      <c r="D824" t="s">
        <v>1593</v>
      </c>
      <c r="E824" t="s">
        <v>1604</v>
      </c>
      <c r="F824" t="str">
        <f>_xlfn.XLOOKUP(E824,'States (raw data)'!A:A,'States (raw data)'!B:B)</f>
        <v>California</v>
      </c>
      <c r="G824">
        <v>51810.43</v>
      </c>
      <c r="H824" t="str">
        <f>VLOOKUP(A824,'Demographics (raw data)'!A823:C2383,3)</f>
        <v>Male</v>
      </c>
      <c r="I824" t="str">
        <f>_xlfn.XLOOKUP(A824,'Demographics (raw data)'!A:A,'Demographics (raw data)'!B:B)</f>
        <v>White</v>
      </c>
      <c r="J824" t="b">
        <f>_xlfn.XLOOKUP($A824,'Bonuses (raw data)'!$A:$A,'Bonuses (raw data)'!B:B)</f>
        <v>0</v>
      </c>
      <c r="K824" t="str">
        <f t="shared" si="60"/>
        <v>Not Eligible</v>
      </c>
      <c r="L824">
        <f>_xlfn.XLOOKUP($A824,'Bonuses (raw data)'!$A:$A,'Bonuses (raw data)'!C:C)</f>
        <v>0</v>
      </c>
      <c r="M824">
        <f t="shared" si="61"/>
        <v>51810.43</v>
      </c>
      <c r="N824" s="5">
        <f t="shared" si="62"/>
        <v>0</v>
      </c>
      <c r="O824">
        <f>G824/_xlfn.XLOOKUP(D824,'Market_Averages (raw data)'!A:A,'Market_Averages (raw data)'!B:B)</f>
        <v>1.1283321838131737</v>
      </c>
      <c r="P824" t="str">
        <f t="shared" si="63"/>
        <v>Above Market</v>
      </c>
      <c r="Q824" s="5">
        <f t="shared" si="64"/>
        <v>0.309</v>
      </c>
    </row>
    <row r="825" spans="1:17" x14ac:dyDescent="0.2">
      <c r="A825">
        <v>1823</v>
      </c>
      <c r="B825" t="s">
        <v>833</v>
      </c>
      <c r="C825" t="s">
        <v>1577</v>
      </c>
      <c r="D825" t="s">
        <v>1593</v>
      </c>
      <c r="E825" t="s">
        <v>1604</v>
      </c>
      <c r="F825" t="str">
        <f>_xlfn.XLOOKUP(E825,'States (raw data)'!A:A,'States (raw data)'!B:B)</f>
        <v>California</v>
      </c>
      <c r="G825">
        <v>46819.68</v>
      </c>
      <c r="H825" t="str">
        <f>VLOOKUP(A825,'Demographics (raw data)'!A824:C2384,3)</f>
        <v>Male</v>
      </c>
      <c r="I825" t="str">
        <f>_xlfn.XLOOKUP(A825,'Demographics (raw data)'!A:A,'Demographics (raw data)'!B:B)</f>
        <v>White</v>
      </c>
      <c r="J825" t="b">
        <f>_xlfn.XLOOKUP($A825,'Bonuses (raw data)'!$A:$A,'Bonuses (raw data)'!B:B)</f>
        <v>0</v>
      </c>
      <c r="K825" t="str">
        <f t="shared" si="60"/>
        <v>Not Eligible</v>
      </c>
      <c r="L825">
        <f>_xlfn.XLOOKUP($A825,'Bonuses (raw data)'!$A:$A,'Bonuses (raw data)'!C:C)</f>
        <v>0</v>
      </c>
      <c r="M825">
        <f t="shared" si="61"/>
        <v>46819.68</v>
      </c>
      <c r="N825" s="5">
        <f t="shared" si="62"/>
        <v>0</v>
      </c>
      <c r="O825">
        <f>G825/_xlfn.XLOOKUP(D825,'Market_Averages (raw data)'!A:A,'Market_Averages (raw data)'!B:B)</f>
        <v>1.0196431834253059</v>
      </c>
      <c r="P825" t="str">
        <f t="shared" si="63"/>
        <v>Market Aligned</v>
      </c>
      <c r="Q825" s="5">
        <f t="shared" si="64"/>
        <v>0.192</v>
      </c>
    </row>
    <row r="826" spans="1:17" x14ac:dyDescent="0.2">
      <c r="A826">
        <v>1824</v>
      </c>
      <c r="B826" t="s">
        <v>834</v>
      </c>
      <c r="C826" t="s">
        <v>1577</v>
      </c>
      <c r="D826" t="s">
        <v>1593</v>
      </c>
      <c r="E826" t="s">
        <v>1614</v>
      </c>
      <c r="F826" t="str">
        <f>_xlfn.XLOOKUP(E826,'States (raw data)'!A:A,'States (raw data)'!B:B)</f>
        <v>Texas</v>
      </c>
      <c r="G826">
        <v>46664.68</v>
      </c>
      <c r="H826" t="str">
        <f>VLOOKUP(A826,'Demographics (raw data)'!A825:C2385,3)</f>
        <v>Male</v>
      </c>
      <c r="I826" t="str">
        <f>_xlfn.XLOOKUP(A826,'Demographics (raw data)'!A:A,'Demographics (raw data)'!B:B)</f>
        <v>Hispanic or Latino</v>
      </c>
      <c r="J826" t="b">
        <f>_xlfn.XLOOKUP($A826,'Bonuses (raw data)'!$A:$A,'Bonuses (raw data)'!B:B)</f>
        <v>0</v>
      </c>
      <c r="K826" t="str">
        <f t="shared" si="60"/>
        <v>Not Eligible</v>
      </c>
      <c r="L826">
        <f>_xlfn.XLOOKUP($A826,'Bonuses (raw data)'!$A:$A,'Bonuses (raw data)'!C:C)</f>
        <v>0</v>
      </c>
      <c r="M826">
        <f t="shared" si="61"/>
        <v>46664.68</v>
      </c>
      <c r="N826" s="5">
        <f t="shared" si="62"/>
        <v>0</v>
      </c>
      <c r="O826">
        <f>G826/_xlfn.XLOOKUP(D826,'Market_Averages (raw data)'!A:A,'Market_Averages (raw data)'!B:B)</f>
        <v>1.0162675795461054</v>
      </c>
      <c r="P826" t="str">
        <f t="shared" si="63"/>
        <v>Market Aligned</v>
      </c>
      <c r="Q826" s="5">
        <f t="shared" si="64"/>
        <v>0.189</v>
      </c>
    </row>
    <row r="827" spans="1:17" x14ac:dyDescent="0.2">
      <c r="A827">
        <v>1825</v>
      </c>
      <c r="B827" t="s">
        <v>835</v>
      </c>
      <c r="C827" t="s">
        <v>1577</v>
      </c>
      <c r="D827" t="s">
        <v>1593</v>
      </c>
      <c r="E827" t="s">
        <v>1606</v>
      </c>
      <c r="F827" t="str">
        <f>_xlfn.XLOOKUP(E827,'States (raw data)'!A:A,'States (raw data)'!B:B)</f>
        <v>Washington</v>
      </c>
      <c r="G827">
        <v>50225.1</v>
      </c>
      <c r="H827" t="str">
        <f>VLOOKUP(A827,'Demographics (raw data)'!A826:C2386,3)</f>
        <v>Female</v>
      </c>
      <c r="I827" t="str">
        <f>_xlfn.XLOOKUP(A827,'Demographics (raw data)'!A:A,'Demographics (raw data)'!B:B)</f>
        <v>White</v>
      </c>
      <c r="J827" t="b">
        <f>_xlfn.XLOOKUP($A827,'Bonuses (raw data)'!$A:$A,'Bonuses (raw data)'!B:B)</f>
        <v>1</v>
      </c>
      <c r="K827" t="str">
        <f t="shared" si="60"/>
        <v>Eligible</v>
      </c>
      <c r="L827">
        <f>_xlfn.XLOOKUP($A827,'Bonuses (raw data)'!$A:$A,'Bonuses (raw data)'!C:C)</f>
        <v>16312.21</v>
      </c>
      <c r="M827">
        <f t="shared" si="61"/>
        <v>66537.31</v>
      </c>
      <c r="N827" s="5">
        <f t="shared" si="62"/>
        <v>0.32478203129510941</v>
      </c>
      <c r="O827">
        <f>G827/_xlfn.XLOOKUP(D827,'Market_Averages (raw data)'!A:A,'Market_Averages (raw data)'!B:B)</f>
        <v>1.0938067251176071</v>
      </c>
      <c r="P827" t="str">
        <f t="shared" si="63"/>
        <v>Market Aligned</v>
      </c>
      <c r="Q827" s="5">
        <f t="shared" si="64"/>
        <v>0.26900000000000002</v>
      </c>
    </row>
    <row r="828" spans="1:17" x14ac:dyDescent="0.2">
      <c r="A828">
        <v>1826</v>
      </c>
      <c r="B828" t="s">
        <v>836</v>
      </c>
      <c r="C828" t="s">
        <v>1577</v>
      </c>
      <c r="D828" t="s">
        <v>1593</v>
      </c>
      <c r="E828" t="s">
        <v>1603</v>
      </c>
      <c r="F828" t="str">
        <f>_xlfn.XLOOKUP(E828,'States (raw data)'!A:A,'States (raw data)'!B:B)</f>
        <v>Illinois</v>
      </c>
      <c r="G828">
        <v>50461.7</v>
      </c>
      <c r="H828" t="str">
        <f>VLOOKUP(A828,'Demographics (raw data)'!A827:C2387,3)</f>
        <v>Female</v>
      </c>
      <c r="I828" t="str">
        <f>_xlfn.XLOOKUP(A828,'Demographics (raw data)'!A:A,'Demographics (raw data)'!B:B)</f>
        <v>Other</v>
      </c>
      <c r="J828" t="b">
        <f>_xlfn.XLOOKUP($A828,'Bonuses (raw data)'!$A:$A,'Bonuses (raw data)'!B:B)</f>
        <v>0</v>
      </c>
      <c r="K828" t="str">
        <f t="shared" si="60"/>
        <v>Not Eligible</v>
      </c>
      <c r="L828">
        <f>_xlfn.XLOOKUP($A828,'Bonuses (raw data)'!$A:$A,'Bonuses (raw data)'!C:C)</f>
        <v>0</v>
      </c>
      <c r="M828">
        <f t="shared" si="61"/>
        <v>50461.7</v>
      </c>
      <c r="N828" s="5">
        <f t="shared" si="62"/>
        <v>0</v>
      </c>
      <c r="O828">
        <f>G828/_xlfn.XLOOKUP(D828,'Market_Averages (raw data)'!A:A,'Market_Averages (raw data)'!B:B)</f>
        <v>1.098959421103535</v>
      </c>
      <c r="P828" t="str">
        <f t="shared" si="63"/>
        <v>Market Aligned</v>
      </c>
      <c r="Q828" s="5">
        <f t="shared" si="64"/>
        <v>0.27200000000000002</v>
      </c>
    </row>
    <row r="829" spans="1:17" x14ac:dyDescent="0.2">
      <c r="A829">
        <v>1827</v>
      </c>
      <c r="B829" t="s">
        <v>837</v>
      </c>
      <c r="C829" t="s">
        <v>1578</v>
      </c>
      <c r="D829" t="s">
        <v>1594</v>
      </c>
      <c r="E829" t="s">
        <v>1604</v>
      </c>
      <c r="F829" t="str">
        <f>_xlfn.XLOOKUP(E829,'States (raw data)'!A:A,'States (raw data)'!B:B)</f>
        <v>California</v>
      </c>
      <c r="G829">
        <v>41519.64</v>
      </c>
      <c r="H829" t="str">
        <f>VLOOKUP(A829,'Demographics (raw data)'!A828:C2388,3)</f>
        <v>Female</v>
      </c>
      <c r="I829" t="str">
        <f>_xlfn.XLOOKUP(A829,'Demographics (raw data)'!A:A,'Demographics (raw data)'!B:B)</f>
        <v>White</v>
      </c>
      <c r="J829" t="b">
        <f>_xlfn.XLOOKUP($A829,'Bonuses (raw data)'!$A:$A,'Bonuses (raw data)'!B:B)</f>
        <v>1</v>
      </c>
      <c r="K829" t="str">
        <f t="shared" si="60"/>
        <v>Eligible</v>
      </c>
      <c r="L829">
        <f>_xlfn.XLOOKUP($A829,'Bonuses (raw data)'!$A:$A,'Bonuses (raw data)'!C:C)</f>
        <v>6313.8</v>
      </c>
      <c r="M829">
        <f t="shared" si="61"/>
        <v>47833.440000000002</v>
      </c>
      <c r="N829" s="5">
        <f t="shared" si="62"/>
        <v>0.15206779249531066</v>
      </c>
      <c r="O829">
        <f>G829/_xlfn.XLOOKUP(D829,'Market_Averages (raw data)'!A:A,'Market_Averages (raw data)'!B:B)</f>
        <v>0.93747197381558456</v>
      </c>
      <c r="P829" t="str">
        <f t="shared" si="63"/>
        <v>Market Aligned</v>
      </c>
      <c r="Q829" s="5">
        <f t="shared" si="64"/>
        <v>4.3999999999999997E-2</v>
      </c>
    </row>
    <row r="830" spans="1:17" x14ac:dyDescent="0.2">
      <c r="A830">
        <v>1828</v>
      </c>
      <c r="B830" t="s">
        <v>838</v>
      </c>
      <c r="C830" t="s">
        <v>1578</v>
      </c>
      <c r="D830" t="s">
        <v>1594</v>
      </c>
      <c r="E830" t="s">
        <v>1604</v>
      </c>
      <c r="F830" t="str">
        <f>_xlfn.XLOOKUP(E830,'States (raw data)'!A:A,'States (raw data)'!B:B)</f>
        <v>California</v>
      </c>
      <c r="G830">
        <v>41712.15</v>
      </c>
      <c r="H830" t="str">
        <f>VLOOKUP(A830,'Demographics (raw data)'!A829:C2389,3)</f>
        <v>Male</v>
      </c>
      <c r="I830" t="str">
        <f>_xlfn.XLOOKUP(A830,'Demographics (raw data)'!A:A,'Demographics (raw data)'!B:B)</f>
        <v>White</v>
      </c>
      <c r="J830" t="b">
        <f>_xlfn.XLOOKUP($A830,'Bonuses (raw data)'!$A:$A,'Bonuses (raw data)'!B:B)</f>
        <v>1</v>
      </c>
      <c r="K830" t="str">
        <f t="shared" si="60"/>
        <v>Eligible</v>
      </c>
      <c r="L830">
        <f>_xlfn.XLOOKUP($A830,'Bonuses (raw data)'!$A:$A,'Bonuses (raw data)'!C:C)</f>
        <v>4638.91</v>
      </c>
      <c r="M830">
        <f t="shared" si="61"/>
        <v>46351.06</v>
      </c>
      <c r="N830" s="5">
        <f t="shared" si="62"/>
        <v>0.11121244049995024</v>
      </c>
      <c r="O830">
        <f>G830/_xlfn.XLOOKUP(D830,'Market_Averages (raw data)'!A:A,'Market_Averages (raw data)'!B:B)</f>
        <v>0.94181865720877489</v>
      </c>
      <c r="P830" t="str">
        <f t="shared" si="63"/>
        <v>Market Aligned</v>
      </c>
      <c r="Q830" s="5">
        <f t="shared" si="64"/>
        <v>5.0999999999999997E-2</v>
      </c>
    </row>
    <row r="831" spans="1:17" x14ac:dyDescent="0.2">
      <c r="A831">
        <v>1829</v>
      </c>
      <c r="B831" t="s">
        <v>839</v>
      </c>
      <c r="C831" t="s">
        <v>1578</v>
      </c>
      <c r="D831" t="s">
        <v>1594</v>
      </c>
      <c r="E831" t="s">
        <v>1604</v>
      </c>
      <c r="F831" t="str">
        <f>_xlfn.XLOOKUP(E831,'States (raw data)'!A:A,'States (raw data)'!B:B)</f>
        <v>California</v>
      </c>
      <c r="G831">
        <v>41971.65</v>
      </c>
      <c r="H831" t="str">
        <f>VLOOKUP(A831,'Demographics (raw data)'!A830:C2390,3)</f>
        <v>Male</v>
      </c>
      <c r="I831" t="str">
        <f>_xlfn.XLOOKUP(A831,'Demographics (raw data)'!A:A,'Demographics (raw data)'!B:B)</f>
        <v>White</v>
      </c>
      <c r="J831" t="b">
        <f>_xlfn.XLOOKUP($A831,'Bonuses (raw data)'!$A:$A,'Bonuses (raw data)'!B:B)</f>
        <v>1</v>
      </c>
      <c r="K831" t="str">
        <f t="shared" si="60"/>
        <v>Eligible</v>
      </c>
      <c r="L831">
        <f>_xlfn.XLOOKUP($A831,'Bonuses (raw data)'!$A:$A,'Bonuses (raw data)'!C:C)</f>
        <v>10581.01</v>
      </c>
      <c r="M831">
        <f t="shared" si="61"/>
        <v>52552.66</v>
      </c>
      <c r="N831" s="5">
        <f t="shared" si="62"/>
        <v>0.25209897633283418</v>
      </c>
      <c r="O831">
        <f>G831/_xlfn.XLOOKUP(D831,'Market_Averages (raw data)'!A:A,'Market_Averages (raw data)'!B:B)</f>
        <v>0.94767790784787354</v>
      </c>
      <c r="P831" t="str">
        <f t="shared" si="63"/>
        <v>Market Aligned</v>
      </c>
      <c r="Q831" s="5">
        <f t="shared" si="64"/>
        <v>5.7000000000000002E-2</v>
      </c>
    </row>
    <row r="832" spans="1:17" x14ac:dyDescent="0.2">
      <c r="A832">
        <v>1830</v>
      </c>
      <c r="B832" t="s">
        <v>840</v>
      </c>
      <c r="C832" t="s">
        <v>1578</v>
      </c>
      <c r="D832" t="s">
        <v>1594</v>
      </c>
      <c r="E832" t="s">
        <v>1597</v>
      </c>
      <c r="F832" t="str">
        <f>_xlfn.XLOOKUP(E832,'States (raw data)'!A:A,'States (raw data)'!B:B)</f>
        <v>New York</v>
      </c>
      <c r="G832">
        <v>39979.160000000003</v>
      </c>
      <c r="H832" t="str">
        <f>VLOOKUP(A832,'Demographics (raw data)'!A831:C2391,3)</f>
        <v>Male</v>
      </c>
      <c r="I832" t="str">
        <f>_xlfn.XLOOKUP(A832,'Demographics (raw data)'!A:A,'Demographics (raw data)'!B:B)</f>
        <v>White</v>
      </c>
      <c r="J832" t="b">
        <f>_xlfn.XLOOKUP($A832,'Bonuses (raw data)'!$A:$A,'Bonuses (raw data)'!B:B)</f>
        <v>0</v>
      </c>
      <c r="K832" t="str">
        <f t="shared" si="60"/>
        <v>Not Eligible</v>
      </c>
      <c r="L832">
        <f>_xlfn.XLOOKUP($A832,'Bonuses (raw data)'!$A:$A,'Bonuses (raw data)'!C:C)</f>
        <v>0</v>
      </c>
      <c r="M832">
        <f t="shared" si="61"/>
        <v>39979.160000000003</v>
      </c>
      <c r="N832" s="5">
        <f t="shared" si="62"/>
        <v>0</v>
      </c>
      <c r="O832">
        <f>G832/_xlfn.XLOOKUP(D832,'Market_Averages (raw data)'!A:A,'Market_Averages (raw data)'!B:B)</f>
        <v>0.9026894750698482</v>
      </c>
      <c r="P832" t="str">
        <f t="shared" si="63"/>
        <v>Market Aligned</v>
      </c>
      <c r="Q832" s="5">
        <f t="shared" si="64"/>
        <v>1.0999999999999999E-2</v>
      </c>
    </row>
    <row r="833" spans="1:17" x14ac:dyDescent="0.2">
      <c r="A833">
        <v>1831</v>
      </c>
      <c r="B833" t="s">
        <v>841</v>
      </c>
      <c r="C833" t="s">
        <v>1578</v>
      </c>
      <c r="D833" t="s">
        <v>1594</v>
      </c>
      <c r="E833" t="s">
        <v>1597</v>
      </c>
      <c r="F833" t="str">
        <f>_xlfn.XLOOKUP(E833,'States (raw data)'!A:A,'States (raw data)'!B:B)</f>
        <v>New York</v>
      </c>
      <c r="G833">
        <v>40777.53</v>
      </c>
      <c r="H833" t="str">
        <f>VLOOKUP(A833,'Demographics (raw data)'!A832:C2392,3)</f>
        <v>Male</v>
      </c>
      <c r="I833" t="str">
        <f>_xlfn.XLOOKUP(A833,'Demographics (raw data)'!A:A,'Demographics (raw data)'!B:B)</f>
        <v>Asian</v>
      </c>
      <c r="J833" t="b">
        <f>_xlfn.XLOOKUP($A833,'Bonuses (raw data)'!$A:$A,'Bonuses (raw data)'!B:B)</f>
        <v>0</v>
      </c>
      <c r="K833" t="str">
        <f t="shared" si="60"/>
        <v>Not Eligible</v>
      </c>
      <c r="L833">
        <f>_xlfn.XLOOKUP($A833,'Bonuses (raw data)'!$A:$A,'Bonuses (raw data)'!C:C)</f>
        <v>0</v>
      </c>
      <c r="M833">
        <f t="shared" si="61"/>
        <v>40777.53</v>
      </c>
      <c r="N833" s="5">
        <f t="shared" si="62"/>
        <v>0</v>
      </c>
      <c r="O833">
        <f>G833/_xlfn.XLOOKUP(D833,'Market_Averages (raw data)'!A:A,'Market_Averages (raw data)'!B:B)</f>
        <v>0.92071587172779468</v>
      </c>
      <c r="P833" t="str">
        <f t="shared" si="63"/>
        <v>Market Aligned</v>
      </c>
      <c r="Q833" s="5">
        <f t="shared" si="64"/>
        <v>2.3E-2</v>
      </c>
    </row>
    <row r="834" spans="1:17" x14ac:dyDescent="0.2">
      <c r="A834">
        <v>1832</v>
      </c>
      <c r="B834" t="s">
        <v>842</v>
      </c>
      <c r="C834" t="s">
        <v>1578</v>
      </c>
      <c r="D834" t="s">
        <v>1594</v>
      </c>
      <c r="E834" t="s">
        <v>1604</v>
      </c>
      <c r="F834" t="str">
        <f>_xlfn.XLOOKUP(E834,'States (raw data)'!A:A,'States (raw data)'!B:B)</f>
        <v>California</v>
      </c>
      <c r="G834">
        <v>40617.24</v>
      </c>
      <c r="H834" t="str">
        <f>VLOOKUP(A834,'Demographics (raw data)'!A833:C2393,3)</f>
        <v>Male</v>
      </c>
      <c r="I834" t="str">
        <f>_xlfn.XLOOKUP(A834,'Demographics (raw data)'!A:A,'Demographics (raw data)'!B:B)</f>
        <v>White</v>
      </c>
      <c r="J834" t="b">
        <f>_xlfn.XLOOKUP($A834,'Bonuses (raw data)'!$A:$A,'Bonuses (raw data)'!B:B)</f>
        <v>0</v>
      </c>
      <c r="K834" t="str">
        <f t="shared" si="60"/>
        <v>Not Eligible</v>
      </c>
      <c r="L834">
        <f>_xlfn.XLOOKUP($A834,'Bonuses (raw data)'!$A:$A,'Bonuses (raw data)'!C:C)</f>
        <v>0</v>
      </c>
      <c r="M834">
        <f t="shared" si="61"/>
        <v>40617.24</v>
      </c>
      <c r="N834" s="5">
        <f t="shared" si="62"/>
        <v>0</v>
      </c>
      <c r="O834">
        <f>G834/_xlfn.XLOOKUP(D834,'Market_Averages (raw data)'!A:A,'Market_Averages (raw data)'!B:B)</f>
        <v>0.91709668373187514</v>
      </c>
      <c r="P834" t="str">
        <f t="shared" si="63"/>
        <v>Market Aligned</v>
      </c>
      <c r="Q834" s="5">
        <f t="shared" si="64"/>
        <v>1.9E-2</v>
      </c>
    </row>
    <row r="835" spans="1:17" x14ac:dyDescent="0.2">
      <c r="A835">
        <v>1833</v>
      </c>
      <c r="B835" t="s">
        <v>843</v>
      </c>
      <c r="C835" t="s">
        <v>1578</v>
      </c>
      <c r="D835" t="s">
        <v>1594</v>
      </c>
      <c r="E835" t="s">
        <v>1609</v>
      </c>
      <c r="F835" t="str">
        <f>_xlfn.XLOOKUP(E835,'States (raw data)'!A:A,'States (raw data)'!B:B)</f>
        <v>California</v>
      </c>
      <c r="G835">
        <v>41060.379999999997</v>
      </c>
      <c r="H835" t="str">
        <f>VLOOKUP(A835,'Demographics (raw data)'!A834:C2394,3)</f>
        <v>Female</v>
      </c>
      <c r="I835" t="str">
        <f>_xlfn.XLOOKUP(A835,'Demographics (raw data)'!A:A,'Demographics (raw data)'!B:B)</f>
        <v>White</v>
      </c>
      <c r="J835" t="b">
        <f>_xlfn.XLOOKUP($A835,'Bonuses (raw data)'!$A:$A,'Bonuses (raw data)'!B:B)</f>
        <v>0</v>
      </c>
      <c r="K835" t="str">
        <f t="shared" ref="K835:K898" si="65">IF(J835=TRUE,"Eligible", "Not Eligible")</f>
        <v>Not Eligible</v>
      </c>
      <c r="L835">
        <f>_xlfn.XLOOKUP($A835,'Bonuses (raw data)'!$A:$A,'Bonuses (raw data)'!C:C)</f>
        <v>0</v>
      </c>
      <c r="M835">
        <f t="shared" ref="M835:M898" si="66">G835+L835</f>
        <v>41060.379999999997</v>
      </c>
      <c r="N835" s="5">
        <f t="shared" ref="N835:N898" si="67">IF(G835=0, 0, L835/G835)</f>
        <v>0</v>
      </c>
      <c r="O835">
        <f>G835/_xlfn.XLOOKUP(D835,'Market_Averages (raw data)'!A:A,'Market_Averages (raw data)'!B:B)</f>
        <v>0.92710234202940944</v>
      </c>
      <c r="P835" t="str">
        <f t="shared" ref="P835:P898" si="68">IF(O835&lt;0.9,"Below Market",IF(O835&gt;1.1,"Above Market","Market Aligned"))</f>
        <v>Market Aligned</v>
      </c>
      <c r="Q835" s="5">
        <f t="shared" ref="Q835:Q898" si="69">_xlfn.PERCENTRANK.INC(G:G,G835)</f>
        <v>2.5000000000000001E-2</v>
      </c>
    </row>
    <row r="836" spans="1:17" x14ac:dyDescent="0.2">
      <c r="A836">
        <v>1834</v>
      </c>
      <c r="B836" t="s">
        <v>844</v>
      </c>
      <c r="C836" t="s">
        <v>1578</v>
      </c>
      <c r="D836" t="s">
        <v>1594</v>
      </c>
      <c r="E836" t="s">
        <v>1599</v>
      </c>
      <c r="F836" t="str">
        <f>_xlfn.XLOOKUP(E836,'States (raw data)'!A:A,'States (raw data)'!B:B)</f>
        <v>California</v>
      </c>
      <c r="G836">
        <v>42434.97</v>
      </c>
      <c r="H836" t="str">
        <f>VLOOKUP(A836,'Demographics (raw data)'!A835:C2395,3)</f>
        <v>Female</v>
      </c>
      <c r="I836" t="str">
        <f>_xlfn.XLOOKUP(A836,'Demographics (raw data)'!A:A,'Demographics (raw data)'!B:B)</f>
        <v>Hispanic or Latino</v>
      </c>
      <c r="J836" t="b">
        <f>_xlfn.XLOOKUP($A836,'Bonuses (raw data)'!$A:$A,'Bonuses (raw data)'!B:B)</f>
        <v>1</v>
      </c>
      <c r="K836" t="str">
        <f t="shared" si="65"/>
        <v>Eligible</v>
      </c>
      <c r="L836">
        <f>_xlfn.XLOOKUP($A836,'Bonuses (raw data)'!$A:$A,'Bonuses (raw data)'!C:C)</f>
        <v>17447.259999999998</v>
      </c>
      <c r="M836">
        <f t="shared" si="66"/>
        <v>59882.229999999996</v>
      </c>
      <c r="N836" s="5">
        <f t="shared" si="67"/>
        <v>0.41115287697858627</v>
      </c>
      <c r="O836">
        <f>G836/_xlfn.XLOOKUP(D836,'Market_Averages (raw data)'!A:A,'Market_Averages (raw data)'!B:B)</f>
        <v>0.95813921037622485</v>
      </c>
      <c r="P836" t="str">
        <f t="shared" si="68"/>
        <v>Market Aligned</v>
      </c>
      <c r="Q836" s="5">
        <f t="shared" si="69"/>
        <v>7.0999999999999994E-2</v>
      </c>
    </row>
    <row r="837" spans="1:17" x14ac:dyDescent="0.2">
      <c r="A837">
        <v>1835</v>
      </c>
      <c r="B837" t="s">
        <v>845</v>
      </c>
      <c r="C837" t="s">
        <v>1578</v>
      </c>
      <c r="D837" t="s">
        <v>1594</v>
      </c>
      <c r="E837" t="s">
        <v>1609</v>
      </c>
      <c r="F837" t="str">
        <f>_xlfn.XLOOKUP(E837,'States (raw data)'!A:A,'States (raw data)'!B:B)</f>
        <v>California</v>
      </c>
      <c r="G837">
        <v>42939.15</v>
      </c>
      <c r="H837" t="str">
        <f>VLOOKUP(A837,'Demographics (raw data)'!A836:C2396,3)</f>
        <v>Female</v>
      </c>
      <c r="I837" t="str">
        <f>_xlfn.XLOOKUP(A837,'Demographics (raw data)'!A:A,'Demographics (raw data)'!B:B)</f>
        <v>Hispanic or Latino</v>
      </c>
      <c r="J837" t="b">
        <f>_xlfn.XLOOKUP($A837,'Bonuses (raw data)'!$A:$A,'Bonuses (raw data)'!B:B)</f>
        <v>0</v>
      </c>
      <c r="K837" t="str">
        <f t="shared" si="65"/>
        <v>Not Eligible</v>
      </c>
      <c r="L837">
        <f>_xlfn.XLOOKUP($A837,'Bonuses (raw data)'!$A:$A,'Bonuses (raw data)'!C:C)</f>
        <v>0</v>
      </c>
      <c r="M837">
        <f t="shared" si="66"/>
        <v>42939.15</v>
      </c>
      <c r="N837" s="5">
        <f t="shared" si="67"/>
        <v>0</v>
      </c>
      <c r="O837">
        <f>G837/_xlfn.XLOOKUP(D837,'Market_Averages (raw data)'!A:A,'Market_Averages (raw data)'!B:B)</f>
        <v>0.96952309086647814</v>
      </c>
      <c r="P837" t="str">
        <f t="shared" si="68"/>
        <v>Market Aligned</v>
      </c>
      <c r="Q837" s="5">
        <f t="shared" si="69"/>
        <v>0.09</v>
      </c>
    </row>
    <row r="838" spans="1:17" x14ac:dyDescent="0.2">
      <c r="A838">
        <v>1836</v>
      </c>
      <c r="B838" t="s">
        <v>846</v>
      </c>
      <c r="C838" t="s">
        <v>1578</v>
      </c>
      <c r="D838" t="s">
        <v>1594</v>
      </c>
      <c r="E838" t="s">
        <v>1614</v>
      </c>
      <c r="F838" t="str">
        <f>_xlfn.XLOOKUP(E838,'States (raw data)'!A:A,'States (raw data)'!B:B)</f>
        <v>Texas</v>
      </c>
      <c r="G838">
        <v>45407.19</v>
      </c>
      <c r="H838" t="str">
        <f>VLOOKUP(A838,'Demographics (raw data)'!A837:C2397,3)</f>
        <v>Male</v>
      </c>
      <c r="I838" t="str">
        <f>_xlfn.XLOOKUP(A838,'Demographics (raw data)'!A:A,'Demographics (raw data)'!B:B)</f>
        <v>Hispanic or Latino</v>
      </c>
      <c r="J838" t="b">
        <f>_xlfn.XLOOKUP($A838,'Bonuses (raw data)'!$A:$A,'Bonuses (raw data)'!B:B)</f>
        <v>0</v>
      </c>
      <c r="K838" t="str">
        <f t="shared" si="65"/>
        <v>Not Eligible</v>
      </c>
      <c r="L838">
        <f>_xlfn.XLOOKUP($A838,'Bonuses (raw data)'!$A:$A,'Bonuses (raw data)'!C:C)</f>
        <v>0</v>
      </c>
      <c r="M838">
        <f t="shared" si="66"/>
        <v>45407.19</v>
      </c>
      <c r="N838" s="5">
        <f t="shared" si="67"/>
        <v>0</v>
      </c>
      <c r="O838">
        <f>G838/_xlfn.XLOOKUP(D838,'Market_Averages (raw data)'!A:A,'Market_Averages (raw data)'!B:B)</f>
        <v>1.0252489673494105</v>
      </c>
      <c r="P838" t="str">
        <f t="shared" si="68"/>
        <v>Market Aligned</v>
      </c>
      <c r="Q838" s="5">
        <f t="shared" si="69"/>
        <v>0.159</v>
      </c>
    </row>
    <row r="839" spans="1:17" x14ac:dyDescent="0.2">
      <c r="A839">
        <v>1837</v>
      </c>
      <c r="B839" t="s">
        <v>847</v>
      </c>
      <c r="C839" t="s">
        <v>1578</v>
      </c>
      <c r="D839" t="s">
        <v>1594</v>
      </c>
      <c r="E839" t="s">
        <v>1599</v>
      </c>
      <c r="F839" t="str">
        <f>_xlfn.XLOOKUP(E839,'States (raw data)'!A:A,'States (raw data)'!B:B)</f>
        <v>California</v>
      </c>
      <c r="G839">
        <v>40628.089999999997</v>
      </c>
      <c r="H839" t="str">
        <f>VLOOKUP(A839,'Demographics (raw data)'!A838:C2398,3)</f>
        <v>Female</v>
      </c>
      <c r="I839" t="str">
        <f>_xlfn.XLOOKUP(A839,'Demographics (raw data)'!A:A,'Demographics (raw data)'!B:B)</f>
        <v>White</v>
      </c>
      <c r="J839" t="b">
        <f>_xlfn.XLOOKUP($A839,'Bonuses (raw data)'!$A:$A,'Bonuses (raw data)'!B:B)</f>
        <v>0</v>
      </c>
      <c r="K839" t="str">
        <f t="shared" si="65"/>
        <v>Not Eligible</v>
      </c>
      <c r="L839">
        <f>_xlfn.XLOOKUP($A839,'Bonuses (raw data)'!$A:$A,'Bonuses (raw data)'!C:C)</f>
        <v>0</v>
      </c>
      <c r="M839">
        <f t="shared" si="66"/>
        <v>40628.089999999997</v>
      </c>
      <c r="N839" s="5">
        <f t="shared" si="67"/>
        <v>0</v>
      </c>
      <c r="O839">
        <f>G839/_xlfn.XLOOKUP(D839,'Market_Averages (raw data)'!A:A,'Market_Averages (raw data)'!B:B)</f>
        <v>0.91734166588769106</v>
      </c>
      <c r="P839" t="str">
        <f t="shared" si="68"/>
        <v>Market Aligned</v>
      </c>
      <c r="Q839" s="5">
        <f t="shared" si="69"/>
        <v>2.1000000000000001E-2</v>
      </c>
    </row>
    <row r="840" spans="1:17" x14ac:dyDescent="0.2">
      <c r="A840">
        <v>1838</v>
      </c>
      <c r="B840" t="s">
        <v>848</v>
      </c>
      <c r="C840" t="s">
        <v>1578</v>
      </c>
      <c r="D840" t="s">
        <v>1594</v>
      </c>
      <c r="E840" t="s">
        <v>1609</v>
      </c>
      <c r="F840" t="str">
        <f>_xlfn.XLOOKUP(E840,'States (raw data)'!A:A,'States (raw data)'!B:B)</f>
        <v>California</v>
      </c>
      <c r="G840">
        <v>44345.599999999999</v>
      </c>
      <c r="H840" t="str">
        <f>VLOOKUP(A840,'Demographics (raw data)'!A839:C2399,3)</f>
        <v>Male</v>
      </c>
      <c r="I840" t="str">
        <f>_xlfn.XLOOKUP(A840,'Demographics (raw data)'!A:A,'Demographics (raw data)'!B:B)</f>
        <v>Asian</v>
      </c>
      <c r="J840" t="b">
        <f>_xlfn.XLOOKUP($A840,'Bonuses (raw data)'!$A:$A,'Bonuses (raw data)'!B:B)</f>
        <v>1</v>
      </c>
      <c r="K840" t="str">
        <f t="shared" si="65"/>
        <v>Eligible</v>
      </c>
      <c r="L840">
        <f>_xlfn.XLOOKUP($A840,'Bonuses (raw data)'!$A:$A,'Bonuses (raw data)'!C:C)</f>
        <v>5585.64</v>
      </c>
      <c r="M840">
        <f t="shared" si="66"/>
        <v>49931.24</v>
      </c>
      <c r="N840" s="5">
        <f t="shared" si="67"/>
        <v>0.12595702843123108</v>
      </c>
      <c r="O840">
        <f>G840/_xlfn.XLOOKUP(D840,'Market_Averages (raw data)'!A:A,'Market_Averages (raw data)'!B:B)</f>
        <v>1.0012793261703712</v>
      </c>
      <c r="P840" t="str">
        <f t="shared" si="68"/>
        <v>Market Aligned</v>
      </c>
      <c r="Q840" s="5">
        <f t="shared" si="69"/>
        <v>0.13300000000000001</v>
      </c>
    </row>
    <row r="841" spans="1:17" x14ac:dyDescent="0.2">
      <c r="A841">
        <v>1839</v>
      </c>
      <c r="B841" t="s">
        <v>849</v>
      </c>
      <c r="C841" t="s">
        <v>1578</v>
      </c>
      <c r="D841" t="s">
        <v>1594</v>
      </c>
      <c r="E841" t="s">
        <v>1604</v>
      </c>
      <c r="F841" t="str">
        <f>_xlfn.XLOOKUP(E841,'States (raw data)'!A:A,'States (raw data)'!B:B)</f>
        <v>California</v>
      </c>
      <c r="G841">
        <v>42098.77</v>
      </c>
      <c r="H841" t="str">
        <f>VLOOKUP(A841,'Demographics (raw data)'!A840:C2400,3)</f>
        <v>Male</v>
      </c>
      <c r="I841" t="str">
        <f>_xlfn.XLOOKUP(A841,'Demographics (raw data)'!A:A,'Demographics (raw data)'!B:B)</f>
        <v>White</v>
      </c>
      <c r="J841" t="b">
        <f>_xlfn.XLOOKUP($A841,'Bonuses (raw data)'!$A:$A,'Bonuses (raw data)'!B:B)</f>
        <v>0</v>
      </c>
      <c r="K841" t="str">
        <f t="shared" si="65"/>
        <v>Not Eligible</v>
      </c>
      <c r="L841">
        <f>_xlfn.XLOOKUP($A841,'Bonuses (raw data)'!$A:$A,'Bonuses (raw data)'!C:C)</f>
        <v>0</v>
      </c>
      <c r="M841">
        <f t="shared" si="66"/>
        <v>42098.77</v>
      </c>
      <c r="N841" s="5">
        <f t="shared" si="67"/>
        <v>0</v>
      </c>
      <c r="O841">
        <f>G841/_xlfn.XLOOKUP(D841,'Market_Averages (raw data)'!A:A,'Market_Averages (raw data)'!B:B)</f>
        <v>0.95054815039601293</v>
      </c>
      <c r="P841" t="str">
        <f t="shared" si="68"/>
        <v>Market Aligned</v>
      </c>
      <c r="Q841" s="5">
        <f t="shared" si="69"/>
        <v>6.0999999999999999E-2</v>
      </c>
    </row>
    <row r="842" spans="1:17" x14ac:dyDescent="0.2">
      <c r="A842">
        <v>1840</v>
      </c>
      <c r="B842" t="s">
        <v>850</v>
      </c>
      <c r="C842" t="s">
        <v>1578</v>
      </c>
      <c r="D842" t="s">
        <v>1594</v>
      </c>
      <c r="E842" t="s">
        <v>1614</v>
      </c>
      <c r="F842" t="str">
        <f>_xlfn.XLOOKUP(E842,'States (raw data)'!A:A,'States (raw data)'!B:B)</f>
        <v>Texas</v>
      </c>
      <c r="G842">
        <v>42407.26</v>
      </c>
      <c r="H842" t="str">
        <f>VLOOKUP(A842,'Demographics (raw data)'!A841:C2401,3)</f>
        <v>Male</v>
      </c>
      <c r="I842" t="str">
        <f>_xlfn.XLOOKUP(A842,'Demographics (raw data)'!A:A,'Demographics (raw data)'!B:B)</f>
        <v>White</v>
      </c>
      <c r="J842" t="b">
        <f>_xlfn.XLOOKUP($A842,'Bonuses (raw data)'!$A:$A,'Bonuses (raw data)'!B:B)</f>
        <v>0</v>
      </c>
      <c r="K842" t="str">
        <f t="shared" si="65"/>
        <v>Not Eligible</v>
      </c>
      <c r="L842">
        <f>_xlfn.XLOOKUP($A842,'Bonuses (raw data)'!$A:$A,'Bonuses (raw data)'!C:C)</f>
        <v>0</v>
      </c>
      <c r="M842">
        <f t="shared" si="66"/>
        <v>42407.26</v>
      </c>
      <c r="N842" s="5">
        <f t="shared" si="67"/>
        <v>0</v>
      </c>
      <c r="O842">
        <f>G842/_xlfn.XLOOKUP(D842,'Market_Averages (raw data)'!A:A,'Market_Averages (raw data)'!B:B)</f>
        <v>0.95751354627137153</v>
      </c>
      <c r="P842" t="str">
        <f t="shared" si="68"/>
        <v>Market Aligned</v>
      </c>
      <c r="Q842" s="5">
        <f t="shared" si="69"/>
        <v>6.7000000000000004E-2</v>
      </c>
    </row>
    <row r="843" spans="1:17" x14ac:dyDescent="0.2">
      <c r="A843">
        <v>1841</v>
      </c>
      <c r="B843" t="s">
        <v>851</v>
      </c>
      <c r="C843" t="s">
        <v>1578</v>
      </c>
      <c r="D843" t="s">
        <v>1594</v>
      </c>
      <c r="E843" t="s">
        <v>1614</v>
      </c>
      <c r="F843" t="str">
        <f>_xlfn.XLOOKUP(E843,'States (raw data)'!A:A,'States (raw data)'!B:B)</f>
        <v>Texas</v>
      </c>
      <c r="G843">
        <v>43765.29</v>
      </c>
      <c r="H843" t="str">
        <f>VLOOKUP(A843,'Demographics (raw data)'!A842:C2402,3)</f>
        <v>Female</v>
      </c>
      <c r="I843" t="str">
        <f>_xlfn.XLOOKUP(A843,'Demographics (raw data)'!A:A,'Demographics (raw data)'!B:B)</f>
        <v>White</v>
      </c>
      <c r="J843" t="b">
        <f>_xlfn.XLOOKUP($A843,'Bonuses (raw data)'!$A:$A,'Bonuses (raw data)'!B:B)</f>
        <v>0</v>
      </c>
      <c r="K843" t="str">
        <f t="shared" si="65"/>
        <v>Not Eligible</v>
      </c>
      <c r="L843">
        <f>_xlfn.XLOOKUP($A843,'Bonuses (raw data)'!$A:$A,'Bonuses (raw data)'!C:C)</f>
        <v>0</v>
      </c>
      <c r="M843">
        <f t="shared" si="66"/>
        <v>43765.29</v>
      </c>
      <c r="N843" s="5">
        <f t="shared" si="67"/>
        <v>0</v>
      </c>
      <c r="O843">
        <f>G843/_xlfn.XLOOKUP(D843,'Market_Averages (raw data)'!A:A,'Market_Averages (raw data)'!B:B)</f>
        <v>0.9881765063693102</v>
      </c>
      <c r="P843" t="str">
        <f t="shared" si="68"/>
        <v>Market Aligned</v>
      </c>
      <c r="Q843" s="5">
        <f t="shared" si="69"/>
        <v>0.12</v>
      </c>
    </row>
    <row r="844" spans="1:17" x14ac:dyDescent="0.2">
      <c r="A844">
        <v>1842</v>
      </c>
      <c r="B844" t="s">
        <v>852</v>
      </c>
      <c r="C844" t="s">
        <v>1578</v>
      </c>
      <c r="D844" t="s">
        <v>1594</v>
      </c>
      <c r="E844" t="s">
        <v>1604</v>
      </c>
      <c r="F844" t="str">
        <f>_xlfn.XLOOKUP(E844,'States (raw data)'!A:A,'States (raw data)'!B:B)</f>
        <v>California</v>
      </c>
      <c r="G844">
        <v>40394.9</v>
      </c>
      <c r="H844" t="str">
        <f>VLOOKUP(A844,'Demographics (raw data)'!A843:C2403,3)</f>
        <v>Non-binary</v>
      </c>
      <c r="I844" t="str">
        <f>_xlfn.XLOOKUP(A844,'Demographics (raw data)'!A:A,'Demographics (raw data)'!B:B)</f>
        <v>White</v>
      </c>
      <c r="J844" t="b">
        <f>_xlfn.XLOOKUP($A844,'Bonuses (raw data)'!$A:$A,'Bonuses (raw data)'!B:B)</f>
        <v>0</v>
      </c>
      <c r="K844" t="str">
        <f t="shared" si="65"/>
        <v>Not Eligible</v>
      </c>
      <c r="L844">
        <f>_xlfn.XLOOKUP($A844,'Bonuses (raw data)'!$A:$A,'Bonuses (raw data)'!C:C)</f>
        <v>0</v>
      </c>
      <c r="M844">
        <f t="shared" si="66"/>
        <v>40394.9</v>
      </c>
      <c r="N844" s="5">
        <f t="shared" si="67"/>
        <v>0</v>
      </c>
      <c r="O844">
        <f>G844/_xlfn.XLOOKUP(D844,'Market_Averages (raw data)'!A:A,'Market_Averages (raw data)'!B:B)</f>
        <v>0.91207646875269532</v>
      </c>
      <c r="P844" t="str">
        <f t="shared" si="68"/>
        <v>Market Aligned</v>
      </c>
      <c r="Q844" s="5">
        <f t="shared" si="69"/>
        <v>1.6E-2</v>
      </c>
    </row>
    <row r="845" spans="1:17" x14ac:dyDescent="0.2">
      <c r="A845">
        <v>1843</v>
      </c>
      <c r="B845" t="s">
        <v>853</v>
      </c>
      <c r="C845" t="s">
        <v>1578</v>
      </c>
      <c r="D845" t="s">
        <v>1594</v>
      </c>
      <c r="E845" t="s">
        <v>1597</v>
      </c>
      <c r="F845" t="str">
        <f>_xlfn.XLOOKUP(E845,'States (raw data)'!A:A,'States (raw data)'!B:B)</f>
        <v>New York</v>
      </c>
      <c r="G845">
        <v>43217.02</v>
      </c>
      <c r="H845" t="str">
        <f>VLOOKUP(A845,'Demographics (raw data)'!A844:C2404,3)</f>
        <v>Male</v>
      </c>
      <c r="I845" t="str">
        <f>_xlfn.XLOOKUP(A845,'Demographics (raw data)'!A:A,'Demographics (raw data)'!B:B)</f>
        <v>White</v>
      </c>
      <c r="J845" t="b">
        <f>_xlfn.XLOOKUP($A845,'Bonuses (raw data)'!$A:$A,'Bonuses (raw data)'!B:B)</f>
        <v>1</v>
      </c>
      <c r="K845" t="str">
        <f t="shared" si="65"/>
        <v>Eligible</v>
      </c>
      <c r="L845">
        <f>_xlfn.XLOOKUP($A845,'Bonuses (raw data)'!$A:$A,'Bonuses (raw data)'!C:C)</f>
        <v>2492.19</v>
      </c>
      <c r="M845">
        <f t="shared" si="66"/>
        <v>45709.21</v>
      </c>
      <c r="N845" s="5">
        <f t="shared" si="67"/>
        <v>5.7666863656957383E-2</v>
      </c>
      <c r="O845">
        <f>G845/_xlfn.XLOOKUP(D845,'Market_Averages (raw data)'!A:A,'Market_Averages (raw data)'!B:B)</f>
        <v>0.97579711774542344</v>
      </c>
      <c r="P845" t="str">
        <f t="shared" si="68"/>
        <v>Market Aligned</v>
      </c>
      <c r="Q845" s="5">
        <f t="shared" si="69"/>
        <v>9.9000000000000005E-2</v>
      </c>
    </row>
    <row r="846" spans="1:17" x14ac:dyDescent="0.2">
      <c r="A846">
        <v>1844</v>
      </c>
      <c r="B846" t="s">
        <v>854</v>
      </c>
      <c r="C846" t="s">
        <v>1578</v>
      </c>
      <c r="D846" t="s">
        <v>1594</v>
      </c>
      <c r="E846" t="s">
        <v>1604</v>
      </c>
      <c r="F846" t="str">
        <f>_xlfn.XLOOKUP(E846,'States (raw data)'!A:A,'States (raw data)'!B:B)</f>
        <v>California</v>
      </c>
      <c r="G846">
        <v>42812.1</v>
      </c>
      <c r="H846" t="str">
        <f>VLOOKUP(A846,'Demographics (raw data)'!A845:C2405,3)</f>
        <v>Female</v>
      </c>
      <c r="I846" t="str">
        <f>_xlfn.XLOOKUP(A846,'Demographics (raw data)'!A:A,'Demographics (raw data)'!B:B)</f>
        <v>White</v>
      </c>
      <c r="J846" t="b">
        <f>_xlfn.XLOOKUP($A846,'Bonuses (raw data)'!$A:$A,'Bonuses (raw data)'!B:B)</f>
        <v>0</v>
      </c>
      <c r="K846" t="str">
        <f t="shared" si="65"/>
        <v>Not Eligible</v>
      </c>
      <c r="L846">
        <f>_xlfn.XLOOKUP($A846,'Bonuses (raw data)'!$A:$A,'Bonuses (raw data)'!C:C)</f>
        <v>0</v>
      </c>
      <c r="M846">
        <f t="shared" si="66"/>
        <v>42812.1</v>
      </c>
      <c r="N846" s="5">
        <f t="shared" si="67"/>
        <v>0</v>
      </c>
      <c r="O846">
        <f>G846/_xlfn.XLOOKUP(D846,'Market_Averages (raw data)'!A:A,'Market_Averages (raw data)'!B:B)</f>
        <v>0.96665442884837605</v>
      </c>
      <c r="P846" t="str">
        <f t="shared" si="68"/>
        <v>Market Aligned</v>
      </c>
      <c r="Q846" s="5">
        <f t="shared" si="69"/>
        <v>8.2000000000000003E-2</v>
      </c>
    </row>
    <row r="847" spans="1:17" x14ac:dyDescent="0.2">
      <c r="A847">
        <v>1845</v>
      </c>
      <c r="B847" t="s">
        <v>855</v>
      </c>
      <c r="C847" t="s">
        <v>1578</v>
      </c>
      <c r="D847" t="s">
        <v>1594</v>
      </c>
      <c r="E847" t="s">
        <v>1607</v>
      </c>
      <c r="F847" t="str">
        <f>_xlfn.XLOOKUP(E847,'States (raw data)'!A:A,'States (raw data)'!B:B)</f>
        <v>Colorado</v>
      </c>
      <c r="G847">
        <v>43423.35</v>
      </c>
      <c r="H847" t="str">
        <f>VLOOKUP(A847,'Demographics (raw data)'!A846:C2406,3)</f>
        <v>Female</v>
      </c>
      <c r="I847" t="str">
        <f>_xlfn.XLOOKUP(A847,'Demographics (raw data)'!A:A,'Demographics (raw data)'!B:B)</f>
        <v>Hispanic or Latino</v>
      </c>
      <c r="J847" t="b">
        <f>_xlfn.XLOOKUP($A847,'Bonuses (raw data)'!$A:$A,'Bonuses (raw data)'!B:B)</f>
        <v>1</v>
      </c>
      <c r="K847" t="str">
        <f t="shared" si="65"/>
        <v>Eligible</v>
      </c>
      <c r="L847">
        <f>_xlfn.XLOOKUP($A847,'Bonuses (raw data)'!$A:$A,'Bonuses (raw data)'!C:C)</f>
        <v>7771.69</v>
      </c>
      <c r="M847">
        <f t="shared" si="66"/>
        <v>51195.040000000001</v>
      </c>
      <c r="N847" s="5">
        <f t="shared" si="67"/>
        <v>0.17897490635798483</v>
      </c>
      <c r="O847">
        <f>G847/_xlfn.XLOOKUP(D847,'Market_Averages (raw data)'!A:A,'Market_Averages (raw data)'!B:B)</f>
        <v>0.98045584292602161</v>
      </c>
      <c r="P847" t="str">
        <f t="shared" si="68"/>
        <v>Market Aligned</v>
      </c>
      <c r="Q847" s="5">
        <f t="shared" si="69"/>
        <v>0.107</v>
      </c>
    </row>
    <row r="848" spans="1:17" x14ac:dyDescent="0.2">
      <c r="A848">
        <v>1846</v>
      </c>
      <c r="B848" t="s">
        <v>856</v>
      </c>
      <c r="C848" t="s">
        <v>1578</v>
      </c>
      <c r="D848" t="s">
        <v>1594</v>
      </c>
      <c r="E848" t="s">
        <v>1604</v>
      </c>
      <c r="F848" t="str">
        <f>_xlfn.XLOOKUP(E848,'States (raw data)'!A:A,'States (raw data)'!B:B)</f>
        <v>California</v>
      </c>
      <c r="G848">
        <v>43042.19</v>
      </c>
      <c r="H848" t="str">
        <f>VLOOKUP(A848,'Demographics (raw data)'!A847:C2407,3)</f>
        <v>Male</v>
      </c>
      <c r="I848" t="str">
        <f>_xlfn.XLOOKUP(A848,'Demographics (raw data)'!A:A,'Demographics (raw data)'!B:B)</f>
        <v>White</v>
      </c>
      <c r="J848" t="b">
        <f>_xlfn.XLOOKUP($A848,'Bonuses (raw data)'!$A:$A,'Bonuses (raw data)'!B:B)</f>
        <v>0</v>
      </c>
      <c r="K848" t="str">
        <f t="shared" si="65"/>
        <v>Not Eligible</v>
      </c>
      <c r="L848">
        <f>_xlfn.XLOOKUP($A848,'Bonuses (raw data)'!$A:$A,'Bonuses (raw data)'!C:C)</f>
        <v>0</v>
      </c>
      <c r="M848">
        <f t="shared" si="66"/>
        <v>43042.19</v>
      </c>
      <c r="N848" s="5">
        <f t="shared" si="67"/>
        <v>0</v>
      </c>
      <c r="O848">
        <f>G848/_xlfn.XLOOKUP(D848,'Market_Averages (raw data)'!A:A,'Market_Averages (raw data)'!B:B)</f>
        <v>0.9718496310817103</v>
      </c>
      <c r="P848" t="str">
        <f t="shared" si="68"/>
        <v>Market Aligned</v>
      </c>
      <c r="Q848" s="5">
        <f t="shared" si="69"/>
        <v>9.4E-2</v>
      </c>
    </row>
    <row r="849" spans="1:17" x14ac:dyDescent="0.2">
      <c r="A849">
        <v>1847</v>
      </c>
      <c r="B849" t="s">
        <v>857</v>
      </c>
      <c r="C849" t="s">
        <v>1578</v>
      </c>
      <c r="D849" t="s">
        <v>1594</v>
      </c>
      <c r="E849" t="s">
        <v>1604</v>
      </c>
      <c r="F849" t="str">
        <f>_xlfn.XLOOKUP(E849,'States (raw data)'!A:A,'States (raw data)'!B:B)</f>
        <v>California</v>
      </c>
      <c r="G849">
        <v>47103.69</v>
      </c>
      <c r="H849" t="str">
        <f>VLOOKUP(A849,'Demographics (raw data)'!A848:C2408,3)</f>
        <v>Male</v>
      </c>
      <c r="I849" t="str">
        <f>_xlfn.XLOOKUP(A849,'Demographics (raw data)'!A:A,'Demographics (raw data)'!B:B)</f>
        <v>White</v>
      </c>
      <c r="J849" t="b">
        <f>_xlfn.XLOOKUP($A849,'Bonuses (raw data)'!$A:$A,'Bonuses (raw data)'!B:B)</f>
        <v>0</v>
      </c>
      <c r="K849" t="str">
        <f t="shared" si="65"/>
        <v>Not Eligible</v>
      </c>
      <c r="L849">
        <f>_xlfn.XLOOKUP($A849,'Bonuses (raw data)'!$A:$A,'Bonuses (raw data)'!C:C)</f>
        <v>0</v>
      </c>
      <c r="M849">
        <f t="shared" si="66"/>
        <v>47103.69</v>
      </c>
      <c r="N849" s="5">
        <f t="shared" si="67"/>
        <v>0</v>
      </c>
      <c r="O849">
        <f>G849/_xlfn.XLOOKUP(D849,'Market_Averages (raw data)'!A:A,'Market_Averages (raw data)'!B:B)</f>
        <v>1.0635542417587778</v>
      </c>
      <c r="P849" t="str">
        <f t="shared" si="68"/>
        <v>Market Aligned</v>
      </c>
      <c r="Q849" s="5">
        <f t="shared" si="69"/>
        <v>0.19600000000000001</v>
      </c>
    </row>
    <row r="850" spans="1:17" x14ac:dyDescent="0.2">
      <c r="A850">
        <v>1848</v>
      </c>
      <c r="B850" t="s">
        <v>858</v>
      </c>
      <c r="C850" t="s">
        <v>1578</v>
      </c>
      <c r="D850" t="s">
        <v>1594</v>
      </c>
      <c r="E850" t="s">
        <v>1604</v>
      </c>
      <c r="F850" t="str">
        <f>_xlfn.XLOOKUP(E850,'States (raw data)'!A:A,'States (raw data)'!B:B)</f>
        <v>California</v>
      </c>
      <c r="G850">
        <v>41304.239999999998</v>
      </c>
      <c r="H850" t="str">
        <f>VLOOKUP(A850,'Demographics (raw data)'!A849:C2409,3)</f>
        <v>Male</v>
      </c>
      <c r="I850" t="str">
        <f>_xlfn.XLOOKUP(A850,'Demographics (raw data)'!A:A,'Demographics (raw data)'!B:B)</f>
        <v>White</v>
      </c>
      <c r="J850" t="b">
        <f>_xlfn.XLOOKUP($A850,'Bonuses (raw data)'!$A:$A,'Bonuses (raw data)'!B:B)</f>
        <v>1</v>
      </c>
      <c r="K850" t="str">
        <f t="shared" si="65"/>
        <v>Eligible</v>
      </c>
      <c r="L850">
        <f>_xlfn.XLOOKUP($A850,'Bonuses (raw data)'!$A:$A,'Bonuses (raw data)'!C:C)</f>
        <v>15205.38</v>
      </c>
      <c r="M850">
        <f t="shared" si="66"/>
        <v>56509.619999999995</v>
      </c>
      <c r="N850" s="5">
        <f t="shared" si="67"/>
        <v>0.36813121364779983</v>
      </c>
      <c r="O850">
        <f>G850/_xlfn.XLOOKUP(D850,'Market_Averages (raw data)'!A:A,'Market_Averages (raw data)'!B:B)</f>
        <v>0.93260845710012463</v>
      </c>
      <c r="P850" t="str">
        <f t="shared" si="68"/>
        <v>Market Aligned</v>
      </c>
      <c r="Q850" s="5">
        <f t="shared" si="69"/>
        <v>3.3000000000000002E-2</v>
      </c>
    </row>
    <row r="851" spans="1:17" x14ac:dyDescent="0.2">
      <c r="A851">
        <v>1849</v>
      </c>
      <c r="B851" t="s">
        <v>859</v>
      </c>
      <c r="C851" t="s">
        <v>1578</v>
      </c>
      <c r="D851" t="s">
        <v>1594</v>
      </c>
      <c r="E851" t="s">
        <v>1609</v>
      </c>
      <c r="F851" t="str">
        <f>_xlfn.XLOOKUP(E851,'States (raw data)'!A:A,'States (raw data)'!B:B)</f>
        <v>California</v>
      </c>
      <c r="G851">
        <v>41504.379999999997</v>
      </c>
      <c r="H851" t="str">
        <f>VLOOKUP(A851,'Demographics (raw data)'!A850:C2410,3)</f>
        <v>Non-binary</v>
      </c>
      <c r="I851" t="str">
        <f>_xlfn.XLOOKUP(A851,'Demographics (raw data)'!A:A,'Demographics (raw data)'!B:B)</f>
        <v>Hispanic or Latino</v>
      </c>
      <c r="J851" t="b">
        <f>_xlfn.XLOOKUP($A851,'Bonuses (raw data)'!$A:$A,'Bonuses (raw data)'!B:B)</f>
        <v>0</v>
      </c>
      <c r="K851" t="str">
        <f t="shared" si="65"/>
        <v>Not Eligible</v>
      </c>
      <c r="L851">
        <f>_xlfn.XLOOKUP($A851,'Bonuses (raw data)'!$A:$A,'Bonuses (raw data)'!C:C)</f>
        <v>0</v>
      </c>
      <c r="M851">
        <f t="shared" si="66"/>
        <v>41504.379999999997</v>
      </c>
      <c r="N851" s="5">
        <f t="shared" si="67"/>
        <v>0</v>
      </c>
      <c r="O851">
        <f>G851/_xlfn.XLOOKUP(D851,'Market_Averages (raw data)'!A:A,'Market_Averages (raw data)'!B:B)</f>
        <v>0.93712741826740475</v>
      </c>
      <c r="P851" t="str">
        <f t="shared" si="68"/>
        <v>Market Aligned</v>
      </c>
      <c r="Q851" s="5">
        <f t="shared" si="69"/>
        <v>4.2000000000000003E-2</v>
      </c>
    </row>
    <row r="852" spans="1:17" x14ac:dyDescent="0.2">
      <c r="A852">
        <v>1850</v>
      </c>
      <c r="B852" t="s">
        <v>860</v>
      </c>
      <c r="C852" t="s">
        <v>1578</v>
      </c>
      <c r="D852" t="s">
        <v>1594</v>
      </c>
      <c r="E852" t="s">
        <v>1604</v>
      </c>
      <c r="F852" t="str">
        <f>_xlfn.XLOOKUP(E852,'States (raw data)'!A:A,'States (raw data)'!B:B)</f>
        <v>California</v>
      </c>
      <c r="G852">
        <v>41331.61</v>
      </c>
      <c r="H852" t="str">
        <f>VLOOKUP(A852,'Demographics (raw data)'!A851:C2411,3)</f>
        <v>Male</v>
      </c>
      <c r="I852" t="str">
        <f>_xlfn.XLOOKUP(A852,'Demographics (raw data)'!A:A,'Demographics (raw data)'!B:B)</f>
        <v>White</v>
      </c>
      <c r="J852" t="b">
        <f>_xlfn.XLOOKUP($A852,'Bonuses (raw data)'!$A:$A,'Bonuses (raw data)'!B:B)</f>
        <v>0</v>
      </c>
      <c r="K852" t="str">
        <f t="shared" si="65"/>
        <v>Not Eligible</v>
      </c>
      <c r="L852">
        <f>_xlfn.XLOOKUP($A852,'Bonuses (raw data)'!$A:$A,'Bonuses (raw data)'!C:C)</f>
        <v>0</v>
      </c>
      <c r="M852">
        <f t="shared" si="66"/>
        <v>41331.61</v>
      </c>
      <c r="N852" s="5">
        <f t="shared" si="67"/>
        <v>0</v>
      </c>
      <c r="O852">
        <f>G852/_xlfn.XLOOKUP(D852,'Market_Averages (raw data)'!A:A,'Market_Averages (raw data)'!B:B)</f>
        <v>0.93322644434479574</v>
      </c>
      <c r="P852" t="str">
        <f t="shared" si="68"/>
        <v>Market Aligned</v>
      </c>
      <c r="Q852" s="5">
        <f t="shared" si="69"/>
        <v>3.5000000000000003E-2</v>
      </c>
    </row>
    <row r="853" spans="1:17" x14ac:dyDescent="0.2">
      <c r="A853">
        <v>1851</v>
      </c>
      <c r="B853" t="s">
        <v>861</v>
      </c>
      <c r="C853" t="s">
        <v>1578</v>
      </c>
      <c r="D853" t="s">
        <v>1594</v>
      </c>
      <c r="E853" t="s">
        <v>1604</v>
      </c>
      <c r="F853" t="str">
        <f>_xlfn.XLOOKUP(E853,'States (raw data)'!A:A,'States (raw data)'!B:B)</f>
        <v>California</v>
      </c>
      <c r="G853">
        <v>41458.480000000003</v>
      </c>
      <c r="H853" t="str">
        <f>VLOOKUP(A853,'Demographics (raw data)'!A852:C2412,3)</f>
        <v>Female</v>
      </c>
      <c r="I853" t="str">
        <f>_xlfn.XLOOKUP(A853,'Demographics (raw data)'!A:A,'Demographics (raw data)'!B:B)</f>
        <v>White</v>
      </c>
      <c r="J853" t="b">
        <f>_xlfn.XLOOKUP($A853,'Bonuses (raw data)'!$A:$A,'Bonuses (raw data)'!B:B)</f>
        <v>1</v>
      </c>
      <c r="K853" t="str">
        <f t="shared" si="65"/>
        <v>Eligible</v>
      </c>
      <c r="L853">
        <f>_xlfn.XLOOKUP($A853,'Bonuses (raw data)'!$A:$A,'Bonuses (raw data)'!C:C)</f>
        <v>11463.12</v>
      </c>
      <c r="M853">
        <f t="shared" si="66"/>
        <v>52921.600000000006</v>
      </c>
      <c r="N853" s="5">
        <f t="shared" si="67"/>
        <v>0.27649638867609233</v>
      </c>
      <c r="O853">
        <f>G853/_xlfn.XLOOKUP(D853,'Market_Averages (raw data)'!A:A,'Market_Averages (raw data)'!B:B)</f>
        <v>0.93609104214280137</v>
      </c>
      <c r="P853" t="str">
        <f t="shared" si="68"/>
        <v>Market Aligned</v>
      </c>
      <c r="Q853" s="5">
        <f t="shared" si="69"/>
        <v>3.9E-2</v>
      </c>
    </row>
    <row r="854" spans="1:17" x14ac:dyDescent="0.2">
      <c r="A854">
        <v>1852</v>
      </c>
      <c r="B854" t="s">
        <v>862</v>
      </c>
      <c r="C854" t="s">
        <v>1578</v>
      </c>
      <c r="D854" t="s">
        <v>1594</v>
      </c>
      <c r="E854" t="s">
        <v>1604</v>
      </c>
      <c r="F854" t="str">
        <f>_xlfn.XLOOKUP(E854,'States (raw data)'!A:A,'States (raw data)'!B:B)</f>
        <v>California</v>
      </c>
      <c r="G854">
        <v>41304.9</v>
      </c>
      <c r="H854" t="str">
        <f>VLOOKUP(A854,'Demographics (raw data)'!A853:C2413,3)</f>
        <v>Male</v>
      </c>
      <c r="I854" t="str">
        <f>_xlfn.XLOOKUP(A854,'Demographics (raw data)'!A:A,'Demographics (raw data)'!B:B)</f>
        <v>Asian</v>
      </c>
      <c r="J854" t="b">
        <f>_xlfn.XLOOKUP($A854,'Bonuses (raw data)'!$A:$A,'Bonuses (raw data)'!B:B)</f>
        <v>0</v>
      </c>
      <c r="K854" t="str">
        <f t="shared" si="65"/>
        <v>Not Eligible</v>
      </c>
      <c r="L854">
        <f>_xlfn.XLOOKUP($A854,'Bonuses (raw data)'!$A:$A,'Bonuses (raw data)'!C:C)</f>
        <v>0</v>
      </c>
      <c r="M854">
        <f t="shared" si="66"/>
        <v>41304.9</v>
      </c>
      <c r="N854" s="5">
        <f t="shared" si="67"/>
        <v>0</v>
      </c>
      <c r="O854">
        <f>G854/_xlfn.XLOOKUP(D854,'Market_Averages (raw data)'!A:A,'Market_Averages (raw data)'!B:B)</f>
        <v>0.93262335924047857</v>
      </c>
      <c r="P854" t="str">
        <f t="shared" si="68"/>
        <v>Market Aligned</v>
      </c>
      <c r="Q854" s="5">
        <f t="shared" si="69"/>
        <v>3.3000000000000002E-2</v>
      </c>
    </row>
    <row r="855" spans="1:17" x14ac:dyDescent="0.2">
      <c r="A855">
        <v>1853</v>
      </c>
      <c r="B855" t="s">
        <v>863</v>
      </c>
      <c r="C855" t="s">
        <v>1578</v>
      </c>
      <c r="D855" t="s">
        <v>1594</v>
      </c>
      <c r="E855" t="s">
        <v>1597</v>
      </c>
      <c r="F855" t="str">
        <f>_xlfn.XLOOKUP(E855,'States (raw data)'!A:A,'States (raw data)'!B:B)</f>
        <v>New York</v>
      </c>
      <c r="G855">
        <v>44729.41</v>
      </c>
      <c r="H855" t="str">
        <f>VLOOKUP(A855,'Demographics (raw data)'!A854:C2414,3)</f>
        <v>Female</v>
      </c>
      <c r="I855" t="str">
        <f>_xlfn.XLOOKUP(A855,'Demographics (raw data)'!A:A,'Demographics (raw data)'!B:B)</f>
        <v>Hispanic or Latino</v>
      </c>
      <c r="J855" t="b">
        <f>_xlfn.XLOOKUP($A855,'Bonuses (raw data)'!$A:$A,'Bonuses (raw data)'!B:B)</f>
        <v>1</v>
      </c>
      <c r="K855" t="str">
        <f t="shared" si="65"/>
        <v>Eligible</v>
      </c>
      <c r="L855">
        <f>_xlfn.XLOOKUP($A855,'Bonuses (raw data)'!$A:$A,'Bonuses (raw data)'!C:C)</f>
        <v>16519.07</v>
      </c>
      <c r="M855">
        <f t="shared" si="66"/>
        <v>61248.480000000003</v>
      </c>
      <c r="N855" s="5">
        <f t="shared" si="67"/>
        <v>0.36931115344467985</v>
      </c>
      <c r="O855">
        <f>G855/_xlfn.XLOOKUP(D855,'Market_Averages (raw data)'!A:A,'Market_Averages (raw data)'!B:B)</f>
        <v>1.0099453723661032</v>
      </c>
      <c r="P855" t="str">
        <f t="shared" si="68"/>
        <v>Market Aligned</v>
      </c>
      <c r="Q855" s="5">
        <f t="shared" si="69"/>
        <v>0.14399999999999999</v>
      </c>
    </row>
    <row r="856" spans="1:17" x14ac:dyDescent="0.2">
      <c r="A856">
        <v>1854</v>
      </c>
      <c r="B856" t="s">
        <v>864</v>
      </c>
      <c r="C856" t="s">
        <v>1578</v>
      </c>
      <c r="D856" t="s">
        <v>1594</v>
      </c>
      <c r="E856" t="s">
        <v>1604</v>
      </c>
      <c r="F856" t="str">
        <f>_xlfn.XLOOKUP(E856,'States (raw data)'!A:A,'States (raw data)'!B:B)</f>
        <v>California</v>
      </c>
      <c r="G856">
        <v>45163.45</v>
      </c>
      <c r="H856" t="str">
        <f>VLOOKUP(A856,'Demographics (raw data)'!A855:C2415,3)</f>
        <v>Male</v>
      </c>
      <c r="I856" t="str">
        <f>_xlfn.XLOOKUP(A856,'Demographics (raw data)'!A:A,'Demographics (raw data)'!B:B)</f>
        <v>White</v>
      </c>
      <c r="J856" t="b">
        <f>_xlfn.XLOOKUP($A856,'Bonuses (raw data)'!$A:$A,'Bonuses (raw data)'!B:B)</f>
        <v>0</v>
      </c>
      <c r="K856" t="str">
        <f t="shared" si="65"/>
        <v>Not Eligible</v>
      </c>
      <c r="L856">
        <f>_xlfn.XLOOKUP($A856,'Bonuses (raw data)'!$A:$A,'Bonuses (raw data)'!C:C)</f>
        <v>0</v>
      </c>
      <c r="M856">
        <f t="shared" si="66"/>
        <v>45163.45</v>
      </c>
      <c r="N856" s="5">
        <f t="shared" si="67"/>
        <v>0</v>
      </c>
      <c r="O856">
        <f>G856/_xlfn.XLOOKUP(D856,'Market_Averages (raw data)'!A:A,'Market_Averages (raw data)'!B:B)</f>
        <v>1.0197455617587594</v>
      </c>
      <c r="P856" t="str">
        <f t="shared" si="68"/>
        <v>Market Aligned</v>
      </c>
      <c r="Q856" s="5">
        <f t="shared" si="69"/>
        <v>0.155</v>
      </c>
    </row>
    <row r="857" spans="1:17" x14ac:dyDescent="0.2">
      <c r="A857">
        <v>1855</v>
      </c>
      <c r="B857" t="s">
        <v>865</v>
      </c>
      <c r="C857" t="s">
        <v>1578</v>
      </c>
      <c r="D857" t="s">
        <v>1594</v>
      </c>
      <c r="E857" t="s">
        <v>1597</v>
      </c>
      <c r="F857" t="str">
        <f>_xlfn.XLOOKUP(E857,'States (raw data)'!A:A,'States (raw data)'!B:B)</f>
        <v>New York</v>
      </c>
      <c r="G857">
        <v>41429.85</v>
      </c>
      <c r="H857" t="str">
        <f>VLOOKUP(A857,'Demographics (raw data)'!A856:C2416,3)</f>
        <v>Female</v>
      </c>
      <c r="I857" t="str">
        <f>_xlfn.XLOOKUP(A857,'Demographics (raw data)'!A:A,'Demographics (raw data)'!B:B)</f>
        <v>Black or African American</v>
      </c>
      <c r="J857" t="b">
        <f>_xlfn.XLOOKUP($A857,'Bonuses (raw data)'!$A:$A,'Bonuses (raw data)'!B:B)</f>
        <v>0</v>
      </c>
      <c r="K857" t="str">
        <f t="shared" si="65"/>
        <v>Not Eligible</v>
      </c>
      <c r="L857">
        <f>_xlfn.XLOOKUP($A857,'Bonuses (raw data)'!$A:$A,'Bonuses (raw data)'!C:C)</f>
        <v>0</v>
      </c>
      <c r="M857">
        <f t="shared" si="66"/>
        <v>41429.85</v>
      </c>
      <c r="N857" s="5">
        <f t="shared" si="67"/>
        <v>0</v>
      </c>
      <c r="O857">
        <f>G857/_xlfn.XLOOKUP(D857,'Market_Averages (raw data)'!A:A,'Market_Averages (raw data)'!B:B)</f>
        <v>0.93544460535745488</v>
      </c>
      <c r="P857" t="str">
        <f t="shared" si="68"/>
        <v>Market Aligned</v>
      </c>
      <c r="Q857" s="5">
        <f t="shared" si="69"/>
        <v>3.6999999999999998E-2</v>
      </c>
    </row>
    <row r="858" spans="1:17" x14ac:dyDescent="0.2">
      <c r="A858">
        <v>1856</v>
      </c>
      <c r="B858" t="s">
        <v>866</v>
      </c>
      <c r="C858" t="s">
        <v>1578</v>
      </c>
      <c r="D858" t="s">
        <v>1594</v>
      </c>
      <c r="E858" t="s">
        <v>1609</v>
      </c>
      <c r="F858" t="str">
        <f>_xlfn.XLOOKUP(E858,'States (raw data)'!A:A,'States (raw data)'!B:B)</f>
        <v>California</v>
      </c>
      <c r="G858">
        <v>40939.33</v>
      </c>
      <c r="H858" t="str">
        <f>VLOOKUP(A858,'Demographics (raw data)'!A857:C2417,3)</f>
        <v>Female</v>
      </c>
      <c r="I858" t="str">
        <f>_xlfn.XLOOKUP(A858,'Demographics (raw data)'!A:A,'Demographics (raw data)'!B:B)</f>
        <v>Asian</v>
      </c>
      <c r="J858" t="b">
        <f>_xlfn.XLOOKUP($A858,'Bonuses (raw data)'!$A:$A,'Bonuses (raw data)'!B:B)</f>
        <v>0</v>
      </c>
      <c r="K858" t="str">
        <f t="shared" si="65"/>
        <v>Not Eligible</v>
      </c>
      <c r="L858">
        <f>_xlfn.XLOOKUP($A858,'Bonuses (raw data)'!$A:$A,'Bonuses (raw data)'!C:C)</f>
        <v>0</v>
      </c>
      <c r="M858">
        <f t="shared" si="66"/>
        <v>40939.33</v>
      </c>
      <c r="N858" s="5">
        <f t="shared" si="67"/>
        <v>0</v>
      </c>
      <c r="O858">
        <f>G858/_xlfn.XLOOKUP(D858,'Market_Averages (raw data)'!A:A,'Market_Averages (raw data)'!B:B)</f>
        <v>0.92436915401452369</v>
      </c>
      <c r="P858" t="str">
        <f t="shared" si="68"/>
        <v>Market Aligned</v>
      </c>
      <c r="Q858" s="5">
        <f t="shared" si="69"/>
        <v>2.3E-2</v>
      </c>
    </row>
    <row r="859" spans="1:17" x14ac:dyDescent="0.2">
      <c r="A859">
        <v>1857</v>
      </c>
      <c r="B859" t="s">
        <v>867</v>
      </c>
      <c r="C859" t="s">
        <v>1578</v>
      </c>
      <c r="D859" t="s">
        <v>1594</v>
      </c>
      <c r="E859" t="s">
        <v>1609</v>
      </c>
      <c r="F859" t="str">
        <f>_xlfn.XLOOKUP(E859,'States (raw data)'!A:A,'States (raw data)'!B:B)</f>
        <v>California</v>
      </c>
      <c r="G859">
        <v>43383.9</v>
      </c>
      <c r="H859" t="str">
        <f>VLOOKUP(A859,'Demographics (raw data)'!A858:C2418,3)</f>
        <v>Female</v>
      </c>
      <c r="I859" t="str">
        <f>_xlfn.XLOOKUP(A859,'Demographics (raw data)'!A:A,'Demographics (raw data)'!B:B)</f>
        <v>Black or African American</v>
      </c>
      <c r="J859" t="b">
        <f>_xlfn.XLOOKUP($A859,'Bonuses (raw data)'!$A:$A,'Bonuses (raw data)'!B:B)</f>
        <v>0</v>
      </c>
      <c r="K859" t="str">
        <f t="shared" si="65"/>
        <v>Not Eligible</v>
      </c>
      <c r="L859">
        <f>_xlfn.XLOOKUP($A859,'Bonuses (raw data)'!$A:$A,'Bonuses (raw data)'!C:C)</f>
        <v>0</v>
      </c>
      <c r="M859">
        <f t="shared" si="66"/>
        <v>43383.9</v>
      </c>
      <c r="N859" s="5">
        <f t="shared" si="67"/>
        <v>0</v>
      </c>
      <c r="O859">
        <f>G859/_xlfn.XLOOKUP(D859,'Market_Averages (raw data)'!A:A,'Market_Averages (raw data)'!B:B)</f>
        <v>0.97956510135487551</v>
      </c>
      <c r="P859" t="str">
        <f t="shared" si="68"/>
        <v>Market Aligned</v>
      </c>
      <c r="Q859" s="5">
        <f t="shared" si="69"/>
        <v>0.105</v>
      </c>
    </row>
    <row r="860" spans="1:17" x14ac:dyDescent="0.2">
      <c r="A860">
        <v>1858</v>
      </c>
      <c r="B860" t="s">
        <v>868</v>
      </c>
      <c r="C860" t="s">
        <v>1578</v>
      </c>
      <c r="D860" t="s">
        <v>1594</v>
      </c>
      <c r="E860" t="s">
        <v>1604</v>
      </c>
      <c r="F860" t="str">
        <f>_xlfn.XLOOKUP(E860,'States (raw data)'!A:A,'States (raw data)'!B:B)</f>
        <v>California</v>
      </c>
      <c r="G860">
        <v>41464.58</v>
      </c>
      <c r="H860" t="str">
        <f>VLOOKUP(A860,'Demographics (raw data)'!A859:C2419,3)</f>
        <v>Female</v>
      </c>
      <c r="I860" t="str">
        <f>_xlfn.XLOOKUP(A860,'Demographics (raw data)'!A:A,'Demographics (raw data)'!B:B)</f>
        <v>White</v>
      </c>
      <c r="J860" t="b">
        <f>_xlfn.XLOOKUP($A860,'Bonuses (raw data)'!$A:$A,'Bonuses (raw data)'!B:B)</f>
        <v>0</v>
      </c>
      <c r="K860" t="str">
        <f t="shared" si="65"/>
        <v>Not Eligible</v>
      </c>
      <c r="L860">
        <f>_xlfn.XLOOKUP($A860,'Bonuses (raw data)'!$A:$A,'Bonuses (raw data)'!C:C)</f>
        <v>0</v>
      </c>
      <c r="M860">
        <f t="shared" si="66"/>
        <v>41464.58</v>
      </c>
      <c r="N860" s="5">
        <f t="shared" si="67"/>
        <v>0</v>
      </c>
      <c r="O860">
        <f>G860/_xlfn.XLOOKUP(D860,'Market_Averages (raw data)'!A:A,'Market_Averages (raw data)'!B:B)</f>
        <v>0.93622877404607108</v>
      </c>
      <c r="P860" t="str">
        <f t="shared" si="68"/>
        <v>Market Aligned</v>
      </c>
      <c r="Q860" s="5">
        <f t="shared" si="69"/>
        <v>4.1000000000000002E-2</v>
      </c>
    </row>
    <row r="861" spans="1:17" x14ac:dyDescent="0.2">
      <c r="A861">
        <v>1859</v>
      </c>
      <c r="B861" t="s">
        <v>869</v>
      </c>
      <c r="C861" t="s">
        <v>1578</v>
      </c>
      <c r="D861" t="s">
        <v>1594</v>
      </c>
      <c r="E861" t="s">
        <v>1611</v>
      </c>
      <c r="F861" t="str">
        <f>_xlfn.XLOOKUP(E861,'States (raw data)'!A:A,'States (raw data)'!B:B)</f>
        <v>California</v>
      </c>
      <c r="G861">
        <v>43686.75</v>
      </c>
      <c r="H861" t="str">
        <f>VLOOKUP(A861,'Demographics (raw data)'!A860:C2420,3)</f>
        <v>Male</v>
      </c>
      <c r="I861" t="str">
        <f>_xlfn.XLOOKUP(A861,'Demographics (raw data)'!A:A,'Demographics (raw data)'!B:B)</f>
        <v>Hispanic or Latino</v>
      </c>
      <c r="J861" t="b">
        <f>_xlfn.XLOOKUP($A861,'Bonuses (raw data)'!$A:$A,'Bonuses (raw data)'!B:B)</f>
        <v>0</v>
      </c>
      <c r="K861" t="str">
        <f t="shared" si="65"/>
        <v>Not Eligible</v>
      </c>
      <c r="L861">
        <f>_xlfn.XLOOKUP($A861,'Bonuses (raw data)'!$A:$A,'Bonuses (raw data)'!C:C)</f>
        <v>0</v>
      </c>
      <c r="M861">
        <f t="shared" si="66"/>
        <v>43686.75</v>
      </c>
      <c r="N861" s="5">
        <f t="shared" si="67"/>
        <v>0</v>
      </c>
      <c r="O861">
        <f>G861/_xlfn.XLOOKUP(D861,'Market_Averages (raw data)'!A:A,'Market_Averages (raw data)'!B:B)</f>
        <v>0.98640315166721082</v>
      </c>
      <c r="P861" t="str">
        <f t="shared" si="68"/>
        <v>Market Aligned</v>
      </c>
      <c r="Q861" s="5">
        <f t="shared" si="69"/>
        <v>0.114</v>
      </c>
    </row>
    <row r="862" spans="1:17" x14ac:dyDescent="0.2">
      <c r="A862">
        <v>1860</v>
      </c>
      <c r="B862" t="s">
        <v>870</v>
      </c>
      <c r="C862" t="s">
        <v>1578</v>
      </c>
      <c r="D862" t="s">
        <v>1594</v>
      </c>
      <c r="E862" t="s">
        <v>1604</v>
      </c>
      <c r="F862" t="str">
        <f>_xlfn.XLOOKUP(E862,'States (raw data)'!A:A,'States (raw data)'!B:B)</f>
        <v>California</v>
      </c>
      <c r="G862">
        <v>42880.480000000003</v>
      </c>
      <c r="H862" t="str">
        <f>VLOOKUP(A862,'Demographics (raw data)'!A861:C2421,3)</f>
        <v>Female</v>
      </c>
      <c r="I862" t="str">
        <f>_xlfn.XLOOKUP(A862,'Demographics (raw data)'!A:A,'Demographics (raw data)'!B:B)</f>
        <v>White</v>
      </c>
      <c r="J862" t="b">
        <f>_xlfn.XLOOKUP($A862,'Bonuses (raw data)'!$A:$A,'Bonuses (raw data)'!B:B)</f>
        <v>1</v>
      </c>
      <c r="K862" t="str">
        <f t="shared" si="65"/>
        <v>Eligible</v>
      </c>
      <c r="L862">
        <f>_xlfn.XLOOKUP($A862,'Bonuses (raw data)'!$A:$A,'Bonuses (raw data)'!C:C)</f>
        <v>19232.25</v>
      </c>
      <c r="M862">
        <f t="shared" si="66"/>
        <v>62112.73</v>
      </c>
      <c r="N862" s="5">
        <f t="shared" si="67"/>
        <v>0.44850827229545936</v>
      </c>
      <c r="O862">
        <f>G862/_xlfn.XLOOKUP(D862,'Market_Averages (raw data)'!A:A,'Market_Averages (raw data)'!B:B)</f>
        <v>0.96819838090502963</v>
      </c>
      <c r="P862" t="str">
        <f t="shared" si="68"/>
        <v>Market Aligned</v>
      </c>
      <c r="Q862" s="5">
        <f t="shared" si="69"/>
        <v>8.6999999999999994E-2</v>
      </c>
    </row>
    <row r="863" spans="1:17" x14ac:dyDescent="0.2">
      <c r="A863">
        <v>1861</v>
      </c>
      <c r="B863" t="s">
        <v>871</v>
      </c>
      <c r="C863" t="s">
        <v>1578</v>
      </c>
      <c r="D863" t="s">
        <v>1594</v>
      </c>
      <c r="E863" t="s">
        <v>1611</v>
      </c>
      <c r="F863" t="str">
        <f>_xlfn.XLOOKUP(E863,'States (raw data)'!A:A,'States (raw data)'!B:B)</f>
        <v>California</v>
      </c>
      <c r="G863">
        <v>39657.980000000003</v>
      </c>
      <c r="H863" t="str">
        <f>VLOOKUP(A863,'Demographics (raw data)'!A862:C2422,3)</f>
        <v>Male</v>
      </c>
      <c r="I863" t="str">
        <f>_xlfn.XLOOKUP(A863,'Demographics (raw data)'!A:A,'Demographics (raw data)'!B:B)</f>
        <v>White</v>
      </c>
      <c r="J863" t="b">
        <f>_xlfn.XLOOKUP($A863,'Bonuses (raw data)'!$A:$A,'Bonuses (raw data)'!B:B)</f>
        <v>0</v>
      </c>
      <c r="K863" t="str">
        <f t="shared" si="65"/>
        <v>Not Eligible</v>
      </c>
      <c r="L863">
        <f>_xlfn.XLOOKUP($A863,'Bonuses (raw data)'!$A:$A,'Bonuses (raw data)'!C:C)</f>
        <v>0</v>
      </c>
      <c r="M863">
        <f t="shared" si="66"/>
        <v>39657.980000000003</v>
      </c>
      <c r="N863" s="5">
        <f t="shared" si="67"/>
        <v>0</v>
      </c>
      <c r="O863">
        <f>G863/_xlfn.XLOOKUP(D863,'Market_Averages (raw data)'!A:A,'Market_Averages (raw data)'!B:B)</f>
        <v>0.89543755167768746</v>
      </c>
      <c r="P863" t="str">
        <f t="shared" si="68"/>
        <v>Below Market</v>
      </c>
      <c r="Q863" s="5">
        <f t="shared" si="69"/>
        <v>7.0000000000000001E-3</v>
      </c>
    </row>
    <row r="864" spans="1:17" x14ac:dyDescent="0.2">
      <c r="A864">
        <v>1862</v>
      </c>
      <c r="B864" t="s">
        <v>872</v>
      </c>
      <c r="C864" t="s">
        <v>1578</v>
      </c>
      <c r="D864" t="s">
        <v>1594</v>
      </c>
      <c r="E864" t="s">
        <v>1611</v>
      </c>
      <c r="F864" t="str">
        <f>_xlfn.XLOOKUP(E864,'States (raw data)'!A:A,'States (raw data)'!B:B)</f>
        <v>California</v>
      </c>
      <c r="G864">
        <v>45401.57</v>
      </c>
      <c r="H864" t="str">
        <f>VLOOKUP(A864,'Demographics (raw data)'!A863:C2423,3)</f>
        <v>Male</v>
      </c>
      <c r="I864" t="str">
        <f>_xlfn.XLOOKUP(A864,'Demographics (raw data)'!A:A,'Demographics (raw data)'!B:B)</f>
        <v>White</v>
      </c>
      <c r="J864" t="b">
        <f>_xlfn.XLOOKUP($A864,'Bonuses (raw data)'!$A:$A,'Bonuses (raw data)'!B:B)</f>
        <v>0</v>
      </c>
      <c r="K864" t="str">
        <f t="shared" si="65"/>
        <v>Not Eligible</v>
      </c>
      <c r="L864">
        <f>_xlfn.XLOOKUP($A864,'Bonuses (raw data)'!$A:$A,'Bonuses (raw data)'!C:C)</f>
        <v>0</v>
      </c>
      <c r="M864">
        <f t="shared" si="66"/>
        <v>45401.57</v>
      </c>
      <c r="N864" s="5">
        <f t="shared" si="67"/>
        <v>0</v>
      </c>
      <c r="O864">
        <f>G864/_xlfn.XLOOKUP(D864,'Market_Averages (raw data)'!A:A,'Market_Averages (raw data)'!B:B)</f>
        <v>1.0251220733663979</v>
      </c>
      <c r="P864" t="str">
        <f t="shared" si="68"/>
        <v>Market Aligned</v>
      </c>
      <c r="Q864" s="5">
        <f t="shared" si="69"/>
        <v>0.159</v>
      </c>
    </row>
    <row r="865" spans="1:17" x14ac:dyDescent="0.2">
      <c r="A865">
        <v>1863</v>
      </c>
      <c r="B865" t="s">
        <v>873</v>
      </c>
      <c r="C865" t="s">
        <v>1578</v>
      </c>
      <c r="D865" t="s">
        <v>1594</v>
      </c>
      <c r="E865" t="s">
        <v>1599</v>
      </c>
      <c r="F865" t="str">
        <f>_xlfn.XLOOKUP(E865,'States (raw data)'!A:A,'States (raw data)'!B:B)</f>
        <v>California</v>
      </c>
      <c r="G865">
        <v>45867.27</v>
      </c>
      <c r="H865" t="str">
        <f>VLOOKUP(A865,'Demographics (raw data)'!A864:C2424,3)</f>
        <v>Female</v>
      </c>
      <c r="I865" t="str">
        <f>_xlfn.XLOOKUP(A865,'Demographics (raw data)'!A:A,'Demographics (raw data)'!B:B)</f>
        <v>White</v>
      </c>
      <c r="J865" t="b">
        <f>_xlfn.XLOOKUP($A865,'Bonuses (raw data)'!$A:$A,'Bonuses (raw data)'!B:B)</f>
        <v>1</v>
      </c>
      <c r="K865" t="str">
        <f t="shared" si="65"/>
        <v>Eligible</v>
      </c>
      <c r="L865">
        <f>_xlfn.XLOOKUP($A865,'Bonuses (raw data)'!$A:$A,'Bonuses (raw data)'!C:C)</f>
        <v>16060.59</v>
      </c>
      <c r="M865">
        <f t="shared" si="66"/>
        <v>61927.86</v>
      </c>
      <c r="N865" s="5">
        <f t="shared" si="67"/>
        <v>0.35015360626433623</v>
      </c>
      <c r="O865">
        <f>G865/_xlfn.XLOOKUP(D865,'Market_Averages (raw data)'!A:A,'Market_Averages (raw data)'!B:B)</f>
        <v>1.035637113916025</v>
      </c>
      <c r="P865" t="str">
        <f t="shared" si="68"/>
        <v>Market Aligned</v>
      </c>
      <c r="Q865" s="5">
        <f t="shared" si="69"/>
        <v>0.16900000000000001</v>
      </c>
    </row>
    <row r="866" spans="1:17" x14ac:dyDescent="0.2">
      <c r="A866">
        <v>1864</v>
      </c>
      <c r="B866" t="s">
        <v>874</v>
      </c>
      <c r="C866" t="s">
        <v>1578</v>
      </c>
      <c r="D866" t="s">
        <v>1594</v>
      </c>
      <c r="E866" t="s">
        <v>1604</v>
      </c>
      <c r="F866" t="str">
        <f>_xlfn.XLOOKUP(E866,'States (raw data)'!A:A,'States (raw data)'!B:B)</f>
        <v>California</v>
      </c>
      <c r="G866">
        <v>41351.019999999997</v>
      </c>
      <c r="H866" t="str">
        <f>VLOOKUP(A866,'Demographics (raw data)'!A865:C2425,3)</f>
        <v>Male</v>
      </c>
      <c r="I866" t="str">
        <f>_xlfn.XLOOKUP(A866,'Demographics (raw data)'!A:A,'Demographics (raw data)'!B:B)</f>
        <v>White</v>
      </c>
      <c r="J866" t="b">
        <f>_xlfn.XLOOKUP($A866,'Bonuses (raw data)'!$A:$A,'Bonuses (raw data)'!B:B)</f>
        <v>0</v>
      </c>
      <c r="K866" t="str">
        <f t="shared" si="65"/>
        <v>Not Eligible</v>
      </c>
      <c r="L866">
        <f>_xlfn.XLOOKUP($A866,'Bonuses (raw data)'!$A:$A,'Bonuses (raw data)'!C:C)</f>
        <v>0</v>
      </c>
      <c r="M866">
        <f t="shared" si="66"/>
        <v>41351.019999999997</v>
      </c>
      <c r="N866" s="5">
        <f t="shared" si="67"/>
        <v>0</v>
      </c>
      <c r="O866">
        <f>G866/_xlfn.XLOOKUP(D866,'Market_Averages (raw data)'!A:A,'Market_Averages (raw data)'!B:B)</f>
        <v>0.93366470274519997</v>
      </c>
      <c r="P866" t="str">
        <f t="shared" si="68"/>
        <v>Market Aligned</v>
      </c>
      <c r="Q866" s="5">
        <f t="shared" si="69"/>
        <v>3.5000000000000003E-2</v>
      </c>
    </row>
    <row r="867" spans="1:17" x14ac:dyDescent="0.2">
      <c r="A867">
        <v>1865</v>
      </c>
      <c r="B867" t="s">
        <v>875</v>
      </c>
      <c r="C867" t="s">
        <v>1578</v>
      </c>
      <c r="D867" t="s">
        <v>1594</v>
      </c>
      <c r="E867" t="s">
        <v>1607</v>
      </c>
      <c r="F867" t="str">
        <f>_xlfn.XLOOKUP(E867,'States (raw data)'!A:A,'States (raw data)'!B:B)</f>
        <v>Colorado</v>
      </c>
      <c r="G867">
        <v>41773.06</v>
      </c>
      <c r="H867" t="str">
        <f>VLOOKUP(A867,'Demographics (raw data)'!A866:C2426,3)</f>
        <v>Female</v>
      </c>
      <c r="I867" t="str">
        <f>_xlfn.XLOOKUP(A867,'Demographics (raw data)'!A:A,'Demographics (raw data)'!B:B)</f>
        <v>Asian</v>
      </c>
      <c r="J867" t="b">
        <f>_xlfn.XLOOKUP($A867,'Bonuses (raw data)'!$A:$A,'Bonuses (raw data)'!B:B)</f>
        <v>0</v>
      </c>
      <c r="K867" t="str">
        <f t="shared" si="65"/>
        <v>Not Eligible</v>
      </c>
      <c r="L867">
        <f>_xlfn.XLOOKUP($A867,'Bonuses (raw data)'!$A:$A,'Bonuses (raw data)'!C:C)</f>
        <v>0</v>
      </c>
      <c r="M867">
        <f t="shared" si="66"/>
        <v>41773.06</v>
      </c>
      <c r="N867" s="5">
        <f t="shared" si="67"/>
        <v>0</v>
      </c>
      <c r="O867">
        <f>G867/_xlfn.XLOOKUP(D867,'Market_Averages (raw data)'!A:A,'Market_Averages (raw data)'!B:B)</f>
        <v>0.9431939441314241</v>
      </c>
      <c r="P867" t="str">
        <f t="shared" si="68"/>
        <v>Market Aligned</v>
      </c>
      <c r="Q867" s="5">
        <f t="shared" si="69"/>
        <v>5.2999999999999999E-2</v>
      </c>
    </row>
    <row r="868" spans="1:17" x14ac:dyDescent="0.2">
      <c r="A868">
        <v>1866</v>
      </c>
      <c r="B868" t="s">
        <v>876</v>
      </c>
      <c r="C868" t="s">
        <v>1578</v>
      </c>
      <c r="D868" t="s">
        <v>1594</v>
      </c>
      <c r="E868" t="s">
        <v>1604</v>
      </c>
      <c r="F868" t="str">
        <f>_xlfn.XLOOKUP(E868,'States (raw data)'!A:A,'States (raw data)'!B:B)</f>
        <v>California</v>
      </c>
      <c r="G868">
        <v>43036</v>
      </c>
      <c r="H868" t="str">
        <f>VLOOKUP(A868,'Demographics (raw data)'!A867:C2427,3)</f>
        <v>Non-binary</v>
      </c>
      <c r="I868" t="str">
        <f>_xlfn.XLOOKUP(A868,'Demographics (raw data)'!A:A,'Demographics (raw data)'!B:B)</f>
        <v>White</v>
      </c>
      <c r="J868" t="b">
        <f>_xlfn.XLOOKUP($A868,'Bonuses (raw data)'!$A:$A,'Bonuses (raw data)'!B:B)</f>
        <v>0</v>
      </c>
      <c r="K868" t="str">
        <f t="shared" si="65"/>
        <v>Not Eligible</v>
      </c>
      <c r="L868">
        <f>_xlfn.XLOOKUP($A868,'Bonuses (raw data)'!$A:$A,'Bonuses (raw data)'!C:C)</f>
        <v>0</v>
      </c>
      <c r="M868">
        <f t="shared" si="66"/>
        <v>43036</v>
      </c>
      <c r="N868" s="5">
        <f t="shared" si="67"/>
        <v>0</v>
      </c>
      <c r="O868">
        <f>G868/_xlfn.XLOOKUP(D868,'Market_Averages (raw data)'!A:A,'Market_Averages (raw data)'!B:B)</f>
        <v>0.97170986706839224</v>
      </c>
      <c r="P868" t="str">
        <f t="shared" si="68"/>
        <v>Market Aligned</v>
      </c>
      <c r="Q868" s="5">
        <f t="shared" si="69"/>
        <v>9.4E-2</v>
      </c>
    </row>
    <row r="869" spans="1:17" x14ac:dyDescent="0.2">
      <c r="A869">
        <v>1867</v>
      </c>
      <c r="B869" t="s">
        <v>877</v>
      </c>
      <c r="C869" t="s">
        <v>1578</v>
      </c>
      <c r="D869" t="s">
        <v>1594</v>
      </c>
      <c r="E869" t="s">
        <v>1604</v>
      </c>
      <c r="F869" t="str">
        <f>_xlfn.XLOOKUP(E869,'States (raw data)'!A:A,'States (raw data)'!B:B)</f>
        <v>California</v>
      </c>
      <c r="G869">
        <v>43127.11</v>
      </c>
      <c r="H869" t="str">
        <f>VLOOKUP(A869,'Demographics (raw data)'!A868:C2428,3)</f>
        <v>Male</v>
      </c>
      <c r="I869" t="str">
        <f>_xlfn.XLOOKUP(A869,'Demographics (raw data)'!A:A,'Demographics (raw data)'!B:B)</f>
        <v>White</v>
      </c>
      <c r="J869" t="b">
        <f>_xlfn.XLOOKUP($A869,'Bonuses (raw data)'!$A:$A,'Bonuses (raw data)'!B:B)</f>
        <v>1</v>
      </c>
      <c r="K869" t="str">
        <f t="shared" si="65"/>
        <v>Eligible</v>
      </c>
      <c r="L869">
        <f>_xlfn.XLOOKUP($A869,'Bonuses (raw data)'!$A:$A,'Bonuses (raw data)'!C:C)</f>
        <v>12472.26</v>
      </c>
      <c r="M869">
        <f t="shared" si="66"/>
        <v>55599.37</v>
      </c>
      <c r="N869" s="5">
        <f t="shared" si="67"/>
        <v>0.28919767635716837</v>
      </c>
      <c r="O869">
        <f>G869/_xlfn.XLOOKUP(D869,'Market_Averages (raw data)'!A:A,'Market_Averages (raw data)'!B:B)</f>
        <v>0.97376703980722945</v>
      </c>
      <c r="P869" t="str">
        <f t="shared" si="68"/>
        <v>Market Aligned</v>
      </c>
      <c r="Q869" s="5">
        <f t="shared" si="69"/>
        <v>9.5000000000000001E-2</v>
      </c>
    </row>
    <row r="870" spans="1:17" x14ac:dyDescent="0.2">
      <c r="A870">
        <v>1868</v>
      </c>
      <c r="B870" t="s">
        <v>878</v>
      </c>
      <c r="C870" t="s">
        <v>1578</v>
      </c>
      <c r="D870" t="s">
        <v>1594</v>
      </c>
      <c r="E870" t="s">
        <v>1604</v>
      </c>
      <c r="F870" t="str">
        <f>_xlfn.XLOOKUP(E870,'States (raw data)'!A:A,'States (raw data)'!B:B)</f>
        <v>California</v>
      </c>
      <c r="G870">
        <v>43734.77</v>
      </c>
      <c r="H870" t="str">
        <f>VLOOKUP(A870,'Demographics (raw data)'!A869:C2429,3)</f>
        <v>Female</v>
      </c>
      <c r="I870" t="str">
        <f>_xlfn.XLOOKUP(A870,'Demographics (raw data)'!A:A,'Demographics (raw data)'!B:B)</f>
        <v>White</v>
      </c>
      <c r="J870" t="b">
        <f>_xlfn.XLOOKUP($A870,'Bonuses (raw data)'!$A:$A,'Bonuses (raw data)'!B:B)</f>
        <v>1</v>
      </c>
      <c r="K870" t="str">
        <f t="shared" si="65"/>
        <v>Eligible</v>
      </c>
      <c r="L870">
        <f>_xlfn.XLOOKUP($A870,'Bonuses (raw data)'!$A:$A,'Bonuses (raw data)'!C:C)</f>
        <v>10373.49</v>
      </c>
      <c r="M870">
        <f t="shared" si="66"/>
        <v>54108.259999999995</v>
      </c>
      <c r="N870" s="5">
        <f t="shared" si="67"/>
        <v>0.23719091240219167</v>
      </c>
      <c r="O870">
        <f>G870/_xlfn.XLOOKUP(D870,'Market_Averages (raw data)'!A:A,'Market_Averages (raw data)'!B:B)</f>
        <v>0.9874873952729506</v>
      </c>
      <c r="P870" t="str">
        <f t="shared" si="68"/>
        <v>Market Aligned</v>
      </c>
      <c r="Q870" s="5">
        <f t="shared" si="69"/>
        <v>0.11899999999999999</v>
      </c>
    </row>
    <row r="871" spans="1:17" x14ac:dyDescent="0.2">
      <c r="A871">
        <v>1869</v>
      </c>
      <c r="B871" t="s">
        <v>879</v>
      </c>
      <c r="C871" t="s">
        <v>1578</v>
      </c>
      <c r="D871" t="s">
        <v>1594</v>
      </c>
      <c r="E871" t="s">
        <v>1604</v>
      </c>
      <c r="F871" t="str">
        <f>_xlfn.XLOOKUP(E871,'States (raw data)'!A:A,'States (raw data)'!B:B)</f>
        <v>California</v>
      </c>
      <c r="G871">
        <v>46269.13</v>
      </c>
      <c r="H871" t="str">
        <f>VLOOKUP(A871,'Demographics (raw data)'!A870:C2430,3)</f>
        <v>Male</v>
      </c>
      <c r="I871" t="str">
        <f>_xlfn.XLOOKUP(A871,'Demographics (raw data)'!A:A,'Demographics (raw data)'!B:B)</f>
        <v>White</v>
      </c>
      <c r="J871" t="b">
        <f>_xlfn.XLOOKUP($A871,'Bonuses (raw data)'!$A:$A,'Bonuses (raw data)'!B:B)</f>
        <v>1</v>
      </c>
      <c r="K871" t="str">
        <f t="shared" si="65"/>
        <v>Eligible</v>
      </c>
      <c r="L871">
        <f>_xlfn.XLOOKUP($A871,'Bonuses (raw data)'!$A:$A,'Bonuses (raw data)'!C:C)</f>
        <v>1761.31</v>
      </c>
      <c r="M871">
        <f t="shared" si="66"/>
        <v>48030.439999999995</v>
      </c>
      <c r="N871" s="5">
        <f t="shared" si="67"/>
        <v>3.8066633195826247E-2</v>
      </c>
      <c r="O871">
        <f>G871/_xlfn.XLOOKUP(D871,'Market_Averages (raw data)'!A:A,'Market_Averages (raw data)'!B:B)</f>
        <v>1.0447107110714322</v>
      </c>
      <c r="P871" t="str">
        <f t="shared" si="68"/>
        <v>Market Aligned</v>
      </c>
      <c r="Q871" s="5">
        <f t="shared" si="69"/>
        <v>0.18</v>
      </c>
    </row>
    <row r="872" spans="1:17" x14ac:dyDescent="0.2">
      <c r="A872">
        <v>1870</v>
      </c>
      <c r="B872" t="s">
        <v>880</v>
      </c>
      <c r="C872" t="s">
        <v>1578</v>
      </c>
      <c r="D872" t="s">
        <v>1594</v>
      </c>
      <c r="E872" t="s">
        <v>1609</v>
      </c>
      <c r="F872" t="str">
        <f>_xlfn.XLOOKUP(E872,'States (raw data)'!A:A,'States (raw data)'!B:B)</f>
        <v>California</v>
      </c>
      <c r="G872">
        <v>42168.22</v>
      </c>
      <c r="H872" t="str">
        <f>VLOOKUP(A872,'Demographics (raw data)'!A871:C2431,3)</f>
        <v>Male</v>
      </c>
      <c r="I872" t="str">
        <f>_xlfn.XLOOKUP(A872,'Demographics (raw data)'!A:A,'Demographics (raw data)'!B:B)</f>
        <v>Other</v>
      </c>
      <c r="J872" t="b">
        <f>_xlfn.XLOOKUP($A872,'Bonuses (raw data)'!$A:$A,'Bonuses (raw data)'!B:B)</f>
        <v>0</v>
      </c>
      <c r="K872" t="str">
        <f t="shared" si="65"/>
        <v>Not Eligible</v>
      </c>
      <c r="L872">
        <f>_xlfn.XLOOKUP($A872,'Bonuses (raw data)'!$A:$A,'Bonuses (raw data)'!C:C)</f>
        <v>0</v>
      </c>
      <c r="M872">
        <f t="shared" si="66"/>
        <v>42168.22</v>
      </c>
      <c r="N872" s="5">
        <f t="shared" si="67"/>
        <v>0</v>
      </c>
      <c r="O872">
        <f>G872/_xlfn.XLOOKUP(D872,'Market_Averages (raw data)'!A:A,'Market_Averages (raw data)'!B:B)</f>
        <v>0.95211626198324006</v>
      </c>
      <c r="P872" t="str">
        <f t="shared" si="68"/>
        <v>Market Aligned</v>
      </c>
      <c r="Q872" s="5">
        <f t="shared" si="69"/>
        <v>6.2E-2</v>
      </c>
    </row>
    <row r="873" spans="1:17" x14ac:dyDescent="0.2">
      <c r="A873">
        <v>1871</v>
      </c>
      <c r="B873" t="s">
        <v>881</v>
      </c>
      <c r="C873" t="s">
        <v>1578</v>
      </c>
      <c r="D873" t="s">
        <v>1594</v>
      </c>
      <c r="E873" t="s">
        <v>1604</v>
      </c>
      <c r="F873" t="str">
        <f>_xlfn.XLOOKUP(E873,'States (raw data)'!A:A,'States (raw data)'!B:B)</f>
        <v>California</v>
      </c>
      <c r="G873">
        <v>41003.19</v>
      </c>
      <c r="H873" t="str">
        <f>VLOOKUP(A873,'Demographics (raw data)'!A872:C2432,3)</f>
        <v>Male</v>
      </c>
      <c r="I873" t="str">
        <f>_xlfn.XLOOKUP(A873,'Demographics (raw data)'!A:A,'Demographics (raw data)'!B:B)</f>
        <v>White</v>
      </c>
      <c r="J873" t="b">
        <f>_xlfn.XLOOKUP($A873,'Bonuses (raw data)'!$A:$A,'Bonuses (raw data)'!B:B)</f>
        <v>1</v>
      </c>
      <c r="K873" t="str">
        <f t="shared" si="65"/>
        <v>Eligible</v>
      </c>
      <c r="L873">
        <f>_xlfn.XLOOKUP($A873,'Bonuses (raw data)'!$A:$A,'Bonuses (raw data)'!C:C)</f>
        <v>19702.12</v>
      </c>
      <c r="M873">
        <f t="shared" si="66"/>
        <v>60705.31</v>
      </c>
      <c r="N873" s="5">
        <f t="shared" si="67"/>
        <v>0.48050212678574517</v>
      </c>
      <c r="O873">
        <f>G873/_xlfn.XLOOKUP(D873,'Market_Averages (raw data)'!A:A,'Market_Averages (raw data)'!B:B)</f>
        <v>0.92581104898875433</v>
      </c>
      <c r="P873" t="str">
        <f t="shared" si="68"/>
        <v>Market Aligned</v>
      </c>
      <c r="Q873" s="5">
        <f t="shared" si="69"/>
        <v>2.5000000000000001E-2</v>
      </c>
    </row>
    <row r="874" spans="1:17" x14ac:dyDescent="0.2">
      <c r="A874">
        <v>1872</v>
      </c>
      <c r="B874" t="s">
        <v>882</v>
      </c>
      <c r="C874" t="s">
        <v>1578</v>
      </c>
      <c r="D874" t="s">
        <v>1594</v>
      </c>
      <c r="E874" t="s">
        <v>1614</v>
      </c>
      <c r="F874" t="str">
        <f>_xlfn.XLOOKUP(E874,'States (raw data)'!A:A,'States (raw data)'!B:B)</f>
        <v>Texas</v>
      </c>
      <c r="G874">
        <v>39913.78</v>
      </c>
      <c r="H874" t="str">
        <f>VLOOKUP(A874,'Demographics (raw data)'!A873:C2433,3)</f>
        <v>Female</v>
      </c>
      <c r="I874" t="str">
        <f>_xlfn.XLOOKUP(A874,'Demographics (raw data)'!A:A,'Demographics (raw data)'!B:B)</f>
        <v>White</v>
      </c>
      <c r="J874" t="b">
        <f>_xlfn.XLOOKUP($A874,'Bonuses (raw data)'!$A:$A,'Bonuses (raw data)'!B:B)</f>
        <v>0</v>
      </c>
      <c r="K874" t="str">
        <f t="shared" si="65"/>
        <v>Not Eligible</v>
      </c>
      <c r="L874">
        <f>_xlfn.XLOOKUP($A874,'Bonuses (raw data)'!$A:$A,'Bonuses (raw data)'!C:C)</f>
        <v>0</v>
      </c>
      <c r="M874">
        <f t="shared" si="66"/>
        <v>39913.78</v>
      </c>
      <c r="N874" s="5">
        <f t="shared" si="67"/>
        <v>0</v>
      </c>
      <c r="O874">
        <f>G874/_xlfn.XLOOKUP(D874,'Market_Averages (raw data)'!A:A,'Market_Averages (raw data)'!B:B)</f>
        <v>0.90121326001480273</v>
      </c>
      <c r="P874" t="str">
        <f t="shared" si="68"/>
        <v>Market Aligned</v>
      </c>
      <c r="Q874" s="5">
        <f t="shared" si="69"/>
        <v>0.01</v>
      </c>
    </row>
    <row r="875" spans="1:17" x14ac:dyDescent="0.2">
      <c r="A875">
        <v>1873</v>
      </c>
      <c r="B875" t="s">
        <v>883</v>
      </c>
      <c r="C875" t="s">
        <v>1578</v>
      </c>
      <c r="D875" t="s">
        <v>1594</v>
      </c>
      <c r="E875" t="s">
        <v>1604</v>
      </c>
      <c r="F875" t="str">
        <f>_xlfn.XLOOKUP(E875,'States (raw data)'!A:A,'States (raw data)'!B:B)</f>
        <v>California</v>
      </c>
      <c r="G875">
        <v>41129.51</v>
      </c>
      <c r="H875" t="str">
        <f>VLOOKUP(A875,'Demographics (raw data)'!A874:C2434,3)</f>
        <v>Female</v>
      </c>
      <c r="I875" t="str">
        <f>_xlfn.XLOOKUP(A875,'Demographics (raw data)'!A:A,'Demographics (raw data)'!B:B)</f>
        <v>White</v>
      </c>
      <c r="J875" t="b">
        <f>_xlfn.XLOOKUP($A875,'Bonuses (raw data)'!$A:$A,'Bonuses (raw data)'!B:B)</f>
        <v>1</v>
      </c>
      <c r="K875" t="str">
        <f t="shared" si="65"/>
        <v>Eligible</v>
      </c>
      <c r="L875">
        <f>_xlfn.XLOOKUP($A875,'Bonuses (raw data)'!$A:$A,'Bonuses (raw data)'!C:C)</f>
        <v>8286.14</v>
      </c>
      <c r="M875">
        <f t="shared" si="66"/>
        <v>49415.65</v>
      </c>
      <c r="N875" s="5">
        <f t="shared" si="67"/>
        <v>0.20146459318382345</v>
      </c>
      <c r="O875">
        <f>G875/_xlfn.XLOOKUP(D875,'Market_Averages (raw data)'!A:A,'Market_Averages (raw data)'!B:B)</f>
        <v>0.92866322833646509</v>
      </c>
      <c r="P875" t="str">
        <f t="shared" si="68"/>
        <v>Market Aligned</v>
      </c>
      <c r="Q875" s="5">
        <f t="shared" si="69"/>
        <v>2.5999999999999999E-2</v>
      </c>
    </row>
    <row r="876" spans="1:17" x14ac:dyDescent="0.2">
      <c r="A876">
        <v>1874</v>
      </c>
      <c r="B876" t="s">
        <v>884</v>
      </c>
      <c r="C876" t="s">
        <v>1578</v>
      </c>
      <c r="D876" t="s">
        <v>1594</v>
      </c>
      <c r="E876" t="s">
        <v>1614</v>
      </c>
      <c r="F876" t="str">
        <f>_xlfn.XLOOKUP(E876,'States (raw data)'!A:A,'States (raw data)'!B:B)</f>
        <v>Texas</v>
      </c>
      <c r="G876">
        <v>42437.89</v>
      </c>
      <c r="H876" t="str">
        <f>VLOOKUP(A876,'Demographics (raw data)'!A875:C2435,3)</f>
        <v>Female</v>
      </c>
      <c r="I876" t="str">
        <f>_xlfn.XLOOKUP(A876,'Demographics (raw data)'!A:A,'Demographics (raw data)'!B:B)</f>
        <v>White</v>
      </c>
      <c r="J876" t="b">
        <f>_xlfn.XLOOKUP($A876,'Bonuses (raw data)'!$A:$A,'Bonuses (raw data)'!B:B)</f>
        <v>0</v>
      </c>
      <c r="K876" t="str">
        <f t="shared" si="65"/>
        <v>Not Eligible</v>
      </c>
      <c r="L876">
        <f>_xlfn.XLOOKUP($A876,'Bonuses (raw data)'!$A:$A,'Bonuses (raw data)'!C:C)</f>
        <v>0</v>
      </c>
      <c r="M876">
        <f t="shared" si="66"/>
        <v>42437.89</v>
      </c>
      <c r="N876" s="5">
        <f t="shared" si="67"/>
        <v>0</v>
      </c>
      <c r="O876">
        <f>G876/_xlfn.XLOOKUP(D876,'Market_Averages (raw data)'!A:A,'Market_Averages (raw data)'!B:B)</f>
        <v>0.95820514105778998</v>
      </c>
      <c r="P876" t="str">
        <f t="shared" si="68"/>
        <v>Market Aligned</v>
      </c>
      <c r="Q876" s="5">
        <f t="shared" si="69"/>
        <v>7.1999999999999995E-2</v>
      </c>
    </row>
    <row r="877" spans="1:17" x14ac:dyDescent="0.2">
      <c r="A877">
        <v>1875</v>
      </c>
      <c r="B877" t="s">
        <v>885</v>
      </c>
      <c r="C877" t="s">
        <v>1578</v>
      </c>
      <c r="D877" t="s">
        <v>1594</v>
      </c>
      <c r="E877" t="s">
        <v>1604</v>
      </c>
      <c r="F877" t="str">
        <f>_xlfn.XLOOKUP(E877,'States (raw data)'!A:A,'States (raw data)'!B:B)</f>
        <v>California</v>
      </c>
      <c r="G877">
        <v>45864.800000000003</v>
      </c>
      <c r="H877" t="str">
        <f>VLOOKUP(A877,'Demographics (raw data)'!A876:C2436,3)</f>
        <v>Non-binary</v>
      </c>
      <c r="I877" t="str">
        <f>_xlfn.XLOOKUP(A877,'Demographics (raw data)'!A:A,'Demographics (raw data)'!B:B)</f>
        <v>White</v>
      </c>
      <c r="J877" t="b">
        <f>_xlfn.XLOOKUP($A877,'Bonuses (raw data)'!$A:$A,'Bonuses (raw data)'!B:B)</f>
        <v>0</v>
      </c>
      <c r="K877" t="str">
        <f t="shared" si="65"/>
        <v>Not Eligible</v>
      </c>
      <c r="L877">
        <f>_xlfn.XLOOKUP($A877,'Bonuses (raw data)'!$A:$A,'Bonuses (raw data)'!C:C)</f>
        <v>0</v>
      </c>
      <c r="M877">
        <f t="shared" si="66"/>
        <v>45864.800000000003</v>
      </c>
      <c r="N877" s="5">
        <f t="shared" si="67"/>
        <v>0</v>
      </c>
      <c r="O877">
        <f>G877/_xlfn.XLOOKUP(D877,'Market_Averages (raw data)'!A:A,'Market_Averages (raw data)'!B:B)</f>
        <v>1.035581343784701</v>
      </c>
      <c r="P877" t="str">
        <f t="shared" si="68"/>
        <v>Market Aligned</v>
      </c>
      <c r="Q877" s="5">
        <f t="shared" si="69"/>
        <v>0.16900000000000001</v>
      </c>
    </row>
    <row r="878" spans="1:17" x14ac:dyDescent="0.2">
      <c r="A878">
        <v>1876</v>
      </c>
      <c r="B878" t="s">
        <v>886</v>
      </c>
      <c r="C878" t="s">
        <v>1578</v>
      </c>
      <c r="D878" t="s">
        <v>1594</v>
      </c>
      <c r="E878" t="s">
        <v>1604</v>
      </c>
      <c r="F878" t="str">
        <f>_xlfn.XLOOKUP(E878,'States (raw data)'!A:A,'States (raw data)'!B:B)</f>
        <v>California</v>
      </c>
      <c r="G878">
        <v>41529.480000000003</v>
      </c>
      <c r="H878" t="str">
        <f>VLOOKUP(A878,'Demographics (raw data)'!A877:C2437,3)</f>
        <v>Male</v>
      </c>
      <c r="I878" t="str">
        <f>_xlfn.XLOOKUP(A878,'Demographics (raw data)'!A:A,'Demographics (raw data)'!B:B)</f>
        <v>Black or African American</v>
      </c>
      <c r="J878" t="b">
        <f>_xlfn.XLOOKUP($A878,'Bonuses (raw data)'!$A:$A,'Bonuses (raw data)'!B:B)</f>
        <v>0</v>
      </c>
      <c r="K878" t="str">
        <f t="shared" si="65"/>
        <v>Not Eligible</v>
      </c>
      <c r="L878">
        <f>_xlfn.XLOOKUP($A878,'Bonuses (raw data)'!$A:$A,'Bonuses (raw data)'!C:C)</f>
        <v>0</v>
      </c>
      <c r="M878">
        <f t="shared" si="66"/>
        <v>41529.480000000003</v>
      </c>
      <c r="N878" s="5">
        <f t="shared" si="67"/>
        <v>0</v>
      </c>
      <c r="O878">
        <f>G878/_xlfn.XLOOKUP(D878,'Market_Averages (raw data)'!A:A,'Market_Averages (raw data)'!B:B)</f>
        <v>0.93769415118085919</v>
      </c>
      <c r="P878" t="str">
        <f t="shared" si="68"/>
        <v>Market Aligned</v>
      </c>
      <c r="Q878" s="5">
        <f t="shared" si="69"/>
        <v>4.3999999999999997E-2</v>
      </c>
    </row>
    <row r="879" spans="1:17" x14ac:dyDescent="0.2">
      <c r="A879">
        <v>1877</v>
      </c>
      <c r="B879" t="s">
        <v>887</v>
      </c>
      <c r="C879" t="s">
        <v>1578</v>
      </c>
      <c r="D879" t="s">
        <v>1594</v>
      </c>
      <c r="E879" t="s">
        <v>1597</v>
      </c>
      <c r="F879" t="str">
        <f>_xlfn.XLOOKUP(E879,'States (raw data)'!A:A,'States (raw data)'!B:B)</f>
        <v>New York</v>
      </c>
      <c r="G879">
        <v>42919.6</v>
      </c>
      <c r="H879" t="str">
        <f>VLOOKUP(A879,'Demographics (raw data)'!A878:C2438,3)</f>
        <v>Male</v>
      </c>
      <c r="I879" t="str">
        <f>_xlfn.XLOOKUP(A879,'Demographics (raw data)'!A:A,'Demographics (raw data)'!B:B)</f>
        <v>Other</v>
      </c>
      <c r="J879" t="b">
        <f>_xlfn.XLOOKUP($A879,'Bonuses (raw data)'!$A:$A,'Bonuses (raw data)'!B:B)</f>
        <v>1</v>
      </c>
      <c r="K879" t="str">
        <f t="shared" si="65"/>
        <v>Eligible</v>
      </c>
      <c r="L879">
        <f>_xlfn.XLOOKUP($A879,'Bonuses (raw data)'!$A:$A,'Bonuses (raw data)'!C:C)</f>
        <v>3892.34</v>
      </c>
      <c r="M879">
        <f t="shared" si="66"/>
        <v>46811.94</v>
      </c>
      <c r="N879" s="5">
        <f t="shared" si="67"/>
        <v>9.0689102414747577E-2</v>
      </c>
      <c r="O879">
        <f>G879/_xlfn.XLOOKUP(D879,'Market_Averages (raw data)'!A:A,'Market_Averages (raw data)'!B:B)</f>
        <v>0.96908167140599877</v>
      </c>
      <c r="P879" t="str">
        <f t="shared" si="68"/>
        <v>Market Aligned</v>
      </c>
      <c r="Q879" s="5">
        <f t="shared" si="69"/>
        <v>8.8999999999999996E-2</v>
      </c>
    </row>
    <row r="880" spans="1:17" x14ac:dyDescent="0.2">
      <c r="A880">
        <v>1878</v>
      </c>
      <c r="B880" t="s">
        <v>888</v>
      </c>
      <c r="C880" t="s">
        <v>1578</v>
      </c>
      <c r="D880" t="s">
        <v>1594</v>
      </c>
      <c r="E880" t="s">
        <v>1599</v>
      </c>
      <c r="F880" t="str">
        <f>_xlfn.XLOOKUP(E880,'States (raw data)'!A:A,'States (raw data)'!B:B)</f>
        <v>California</v>
      </c>
      <c r="G880">
        <v>42469.21</v>
      </c>
      <c r="H880" t="str">
        <f>VLOOKUP(A880,'Demographics (raw data)'!A879:C2439,3)</f>
        <v>Female</v>
      </c>
      <c r="I880" t="str">
        <f>_xlfn.XLOOKUP(A880,'Demographics (raw data)'!A:A,'Demographics (raw data)'!B:B)</f>
        <v>White</v>
      </c>
      <c r="J880" t="b">
        <f>_xlfn.XLOOKUP($A880,'Bonuses (raw data)'!$A:$A,'Bonuses (raw data)'!B:B)</f>
        <v>0</v>
      </c>
      <c r="K880" t="str">
        <f t="shared" si="65"/>
        <v>Not Eligible</v>
      </c>
      <c r="L880">
        <f>_xlfn.XLOOKUP($A880,'Bonuses (raw data)'!$A:$A,'Bonuses (raw data)'!C:C)</f>
        <v>0</v>
      </c>
      <c r="M880">
        <f t="shared" si="66"/>
        <v>42469.21</v>
      </c>
      <c r="N880" s="5">
        <f t="shared" si="67"/>
        <v>0</v>
      </c>
      <c r="O880">
        <f>G880/_xlfn.XLOOKUP(D880,'Market_Averages (raw data)'!A:A,'Market_Averages (raw data)'!B:B)</f>
        <v>0.95891231535457833</v>
      </c>
      <c r="P880" t="str">
        <f t="shared" si="68"/>
        <v>Market Aligned</v>
      </c>
      <c r="Q880" s="5">
        <f t="shared" si="69"/>
        <v>7.3999999999999996E-2</v>
      </c>
    </row>
    <row r="881" spans="1:17" x14ac:dyDescent="0.2">
      <c r="A881">
        <v>1879</v>
      </c>
      <c r="B881" t="s">
        <v>889</v>
      </c>
      <c r="C881" t="s">
        <v>1578</v>
      </c>
      <c r="D881" t="s">
        <v>1594</v>
      </c>
      <c r="E881" t="s">
        <v>1603</v>
      </c>
      <c r="F881" t="str">
        <f>_xlfn.XLOOKUP(E881,'States (raw data)'!A:A,'States (raw data)'!B:B)</f>
        <v>Illinois</v>
      </c>
      <c r="G881">
        <v>44728.24</v>
      </c>
      <c r="H881" t="str">
        <f>VLOOKUP(A881,'Demographics (raw data)'!A880:C2440,3)</f>
        <v>Female</v>
      </c>
      <c r="I881" t="str">
        <f>_xlfn.XLOOKUP(A881,'Demographics (raw data)'!A:A,'Demographics (raw data)'!B:B)</f>
        <v>Black or African American</v>
      </c>
      <c r="J881" t="b">
        <f>_xlfn.XLOOKUP($A881,'Bonuses (raw data)'!$A:$A,'Bonuses (raw data)'!B:B)</f>
        <v>1</v>
      </c>
      <c r="K881" t="str">
        <f t="shared" si="65"/>
        <v>Eligible</v>
      </c>
      <c r="L881">
        <f>_xlfn.XLOOKUP($A881,'Bonuses (raw data)'!$A:$A,'Bonuses (raw data)'!C:C)</f>
        <v>13667.47</v>
      </c>
      <c r="M881">
        <f t="shared" si="66"/>
        <v>58395.71</v>
      </c>
      <c r="N881" s="5">
        <f t="shared" si="67"/>
        <v>0.30556690806524023</v>
      </c>
      <c r="O881">
        <f>G881/_xlfn.XLOOKUP(D881,'Market_Averages (raw data)'!A:A,'Market_Averages (raw data)'!B:B)</f>
        <v>1.0099189549354759</v>
      </c>
      <c r="P881" t="str">
        <f t="shared" si="68"/>
        <v>Market Aligned</v>
      </c>
      <c r="Q881" s="5">
        <f t="shared" si="69"/>
        <v>0.14399999999999999</v>
      </c>
    </row>
    <row r="882" spans="1:17" x14ac:dyDescent="0.2">
      <c r="A882">
        <v>1880</v>
      </c>
      <c r="B882" t="s">
        <v>890</v>
      </c>
      <c r="C882" t="s">
        <v>1578</v>
      </c>
      <c r="D882" t="s">
        <v>1594</v>
      </c>
      <c r="E882" t="s">
        <v>1604</v>
      </c>
      <c r="F882" t="str">
        <f>_xlfn.XLOOKUP(E882,'States (raw data)'!A:A,'States (raw data)'!B:B)</f>
        <v>California</v>
      </c>
      <c r="G882">
        <v>47238</v>
      </c>
      <c r="H882" t="str">
        <f>VLOOKUP(A882,'Demographics (raw data)'!A881:C2441,3)</f>
        <v>Male</v>
      </c>
      <c r="I882" t="str">
        <f>_xlfn.XLOOKUP(A882,'Demographics (raw data)'!A:A,'Demographics (raw data)'!B:B)</f>
        <v>Asian</v>
      </c>
      <c r="J882" t="b">
        <f>_xlfn.XLOOKUP($A882,'Bonuses (raw data)'!$A:$A,'Bonuses (raw data)'!B:B)</f>
        <v>0</v>
      </c>
      <c r="K882" t="str">
        <f t="shared" si="65"/>
        <v>Not Eligible</v>
      </c>
      <c r="L882">
        <f>_xlfn.XLOOKUP($A882,'Bonuses (raw data)'!$A:$A,'Bonuses (raw data)'!C:C)</f>
        <v>0</v>
      </c>
      <c r="M882">
        <f t="shared" si="66"/>
        <v>47238</v>
      </c>
      <c r="N882" s="5">
        <f t="shared" si="67"/>
        <v>0</v>
      </c>
      <c r="O882">
        <f>G882/_xlfn.XLOOKUP(D882,'Market_Averages (raw data)'!A:A,'Market_Averages (raw data)'!B:B)</f>
        <v>1.0665868273207713</v>
      </c>
      <c r="P882" t="str">
        <f t="shared" si="68"/>
        <v>Market Aligned</v>
      </c>
      <c r="Q882" s="5">
        <f t="shared" si="69"/>
        <v>0.19900000000000001</v>
      </c>
    </row>
    <row r="883" spans="1:17" x14ac:dyDescent="0.2">
      <c r="A883">
        <v>1881</v>
      </c>
      <c r="B883" t="s">
        <v>891</v>
      </c>
      <c r="C883" t="s">
        <v>1578</v>
      </c>
      <c r="D883" t="s">
        <v>1594</v>
      </c>
      <c r="E883" t="s">
        <v>1604</v>
      </c>
      <c r="F883" t="str">
        <f>_xlfn.XLOOKUP(E883,'States (raw data)'!A:A,'States (raw data)'!B:B)</f>
        <v>California</v>
      </c>
      <c r="G883">
        <v>41504.620000000003</v>
      </c>
      <c r="H883" t="str">
        <f>VLOOKUP(A883,'Demographics (raw data)'!A882:C2442,3)</f>
        <v>Male</v>
      </c>
      <c r="I883" t="str">
        <f>_xlfn.XLOOKUP(A883,'Demographics (raw data)'!A:A,'Demographics (raw data)'!B:B)</f>
        <v>Hispanic or Latino</v>
      </c>
      <c r="J883" t="b">
        <f>_xlfn.XLOOKUP($A883,'Bonuses (raw data)'!$A:$A,'Bonuses (raw data)'!B:B)</f>
        <v>0</v>
      </c>
      <c r="K883" t="str">
        <f t="shared" si="65"/>
        <v>Not Eligible</v>
      </c>
      <c r="L883">
        <f>_xlfn.XLOOKUP($A883,'Bonuses (raw data)'!$A:$A,'Bonuses (raw data)'!C:C)</f>
        <v>0</v>
      </c>
      <c r="M883">
        <f t="shared" si="66"/>
        <v>41504.620000000003</v>
      </c>
      <c r="N883" s="5">
        <f t="shared" si="67"/>
        <v>0</v>
      </c>
      <c r="O883">
        <f>G883/_xlfn.XLOOKUP(D883,'Market_Averages (raw data)'!A:A,'Market_Averages (raw data)'!B:B)</f>
        <v>0.9371328372275336</v>
      </c>
      <c r="P883" t="str">
        <f t="shared" si="68"/>
        <v>Market Aligned</v>
      </c>
      <c r="Q883" s="5">
        <f t="shared" si="69"/>
        <v>4.2999999999999997E-2</v>
      </c>
    </row>
    <row r="884" spans="1:17" x14ac:dyDescent="0.2">
      <c r="A884">
        <v>1882</v>
      </c>
      <c r="B884" t="s">
        <v>892</v>
      </c>
      <c r="C884" t="s">
        <v>1578</v>
      </c>
      <c r="D884" t="s">
        <v>1594</v>
      </c>
      <c r="E884" t="s">
        <v>1611</v>
      </c>
      <c r="F884" t="str">
        <f>_xlfn.XLOOKUP(E884,'States (raw data)'!A:A,'States (raw data)'!B:B)</f>
        <v>California</v>
      </c>
      <c r="G884">
        <v>41582.300000000003</v>
      </c>
      <c r="H884" t="str">
        <f>VLOOKUP(A884,'Demographics (raw data)'!A883:C2443,3)</f>
        <v>Female</v>
      </c>
      <c r="I884" t="str">
        <f>_xlfn.XLOOKUP(A884,'Demographics (raw data)'!A:A,'Demographics (raw data)'!B:B)</f>
        <v>White</v>
      </c>
      <c r="J884" t="b">
        <f>_xlfn.XLOOKUP($A884,'Bonuses (raw data)'!$A:$A,'Bonuses (raw data)'!B:B)</f>
        <v>1</v>
      </c>
      <c r="K884" t="str">
        <f t="shared" si="65"/>
        <v>Eligible</v>
      </c>
      <c r="L884">
        <f>_xlfn.XLOOKUP($A884,'Bonuses (raw data)'!$A:$A,'Bonuses (raw data)'!C:C)</f>
        <v>6401.48</v>
      </c>
      <c r="M884">
        <f t="shared" si="66"/>
        <v>47983.78</v>
      </c>
      <c r="N884" s="5">
        <f t="shared" si="67"/>
        <v>0.15394723235607455</v>
      </c>
      <c r="O884">
        <f>G884/_xlfn.XLOOKUP(D884,'Market_Averages (raw data)'!A:A,'Market_Averages (raw data)'!B:B)</f>
        <v>0.93888677398917209</v>
      </c>
      <c r="P884" t="str">
        <f t="shared" si="68"/>
        <v>Market Aligned</v>
      </c>
      <c r="Q884" s="5">
        <f t="shared" si="69"/>
        <v>4.5999999999999999E-2</v>
      </c>
    </row>
    <row r="885" spans="1:17" x14ac:dyDescent="0.2">
      <c r="A885">
        <v>1883</v>
      </c>
      <c r="B885" t="s">
        <v>893</v>
      </c>
      <c r="C885" t="s">
        <v>1578</v>
      </c>
      <c r="D885" t="s">
        <v>1594</v>
      </c>
      <c r="E885" t="s">
        <v>1604</v>
      </c>
      <c r="F885" t="str">
        <f>_xlfn.XLOOKUP(E885,'States (raw data)'!A:A,'States (raw data)'!B:B)</f>
        <v>California</v>
      </c>
      <c r="G885">
        <v>44457.8</v>
      </c>
      <c r="H885" t="str">
        <f>VLOOKUP(A885,'Demographics (raw data)'!A884:C2444,3)</f>
        <v>Female</v>
      </c>
      <c r="I885" t="str">
        <f>_xlfn.XLOOKUP(A885,'Demographics (raw data)'!A:A,'Demographics (raw data)'!B:B)</f>
        <v>White</v>
      </c>
      <c r="J885" t="b">
        <f>_xlfn.XLOOKUP($A885,'Bonuses (raw data)'!$A:$A,'Bonuses (raw data)'!B:B)</f>
        <v>0</v>
      </c>
      <c r="K885" t="str">
        <f t="shared" si="65"/>
        <v>Not Eligible</v>
      </c>
      <c r="L885">
        <f>_xlfn.XLOOKUP($A885,'Bonuses (raw data)'!$A:$A,'Bonuses (raw data)'!C:C)</f>
        <v>0</v>
      </c>
      <c r="M885">
        <f t="shared" si="66"/>
        <v>44457.8</v>
      </c>
      <c r="N885" s="5">
        <f t="shared" si="67"/>
        <v>0</v>
      </c>
      <c r="O885">
        <f>G885/_xlfn.XLOOKUP(D885,'Market_Averages (raw data)'!A:A,'Market_Averages (raw data)'!B:B)</f>
        <v>1.0038126900305133</v>
      </c>
      <c r="P885" t="str">
        <f t="shared" si="68"/>
        <v>Market Aligned</v>
      </c>
      <c r="Q885" s="5">
        <f t="shared" si="69"/>
        <v>0.13500000000000001</v>
      </c>
    </row>
    <row r="886" spans="1:17" x14ac:dyDescent="0.2">
      <c r="A886">
        <v>1884</v>
      </c>
      <c r="B886" t="s">
        <v>894</v>
      </c>
      <c r="C886" t="s">
        <v>1578</v>
      </c>
      <c r="D886" t="s">
        <v>1594</v>
      </c>
      <c r="E886" t="s">
        <v>1597</v>
      </c>
      <c r="F886" t="str">
        <f>_xlfn.XLOOKUP(E886,'States (raw data)'!A:A,'States (raw data)'!B:B)</f>
        <v>New York</v>
      </c>
      <c r="G886">
        <v>43778.55</v>
      </c>
      <c r="H886" t="str">
        <f>VLOOKUP(A886,'Demographics (raw data)'!A885:C2445,3)</f>
        <v>Male</v>
      </c>
      <c r="I886" t="str">
        <f>_xlfn.XLOOKUP(A886,'Demographics (raw data)'!A:A,'Demographics (raw data)'!B:B)</f>
        <v>White</v>
      </c>
      <c r="J886" t="b">
        <f>_xlfn.XLOOKUP($A886,'Bonuses (raw data)'!$A:$A,'Bonuses (raw data)'!B:B)</f>
        <v>0</v>
      </c>
      <c r="K886" t="str">
        <f t="shared" si="65"/>
        <v>Not Eligible</v>
      </c>
      <c r="L886">
        <f>_xlfn.XLOOKUP($A886,'Bonuses (raw data)'!$A:$A,'Bonuses (raw data)'!C:C)</f>
        <v>0</v>
      </c>
      <c r="M886">
        <f t="shared" si="66"/>
        <v>43778.55</v>
      </c>
      <c r="N886" s="5">
        <f t="shared" si="67"/>
        <v>0</v>
      </c>
      <c r="O886">
        <f>G886/_xlfn.XLOOKUP(D886,'Market_Averages (raw data)'!A:A,'Market_Averages (raw data)'!B:B)</f>
        <v>0.98847590391641793</v>
      </c>
      <c r="P886" t="str">
        <f t="shared" si="68"/>
        <v>Market Aligned</v>
      </c>
      <c r="Q886" s="5">
        <f t="shared" si="69"/>
        <v>0.121</v>
      </c>
    </row>
    <row r="887" spans="1:17" x14ac:dyDescent="0.2">
      <c r="A887">
        <v>1885</v>
      </c>
      <c r="B887" t="s">
        <v>895</v>
      </c>
      <c r="C887" t="s">
        <v>1578</v>
      </c>
      <c r="D887" t="s">
        <v>1594</v>
      </c>
      <c r="E887" t="s">
        <v>1604</v>
      </c>
      <c r="F887" t="str">
        <f>_xlfn.XLOOKUP(E887,'States (raw data)'!A:A,'States (raw data)'!B:B)</f>
        <v>California</v>
      </c>
      <c r="G887">
        <v>45962.58</v>
      </c>
      <c r="H887" t="str">
        <f>VLOOKUP(A887,'Demographics (raw data)'!A886:C2446,3)</f>
        <v>Male</v>
      </c>
      <c r="I887" t="str">
        <f>_xlfn.XLOOKUP(A887,'Demographics (raw data)'!A:A,'Demographics (raw data)'!B:B)</f>
        <v>Black or African American</v>
      </c>
      <c r="J887" t="b">
        <f>_xlfn.XLOOKUP($A887,'Bonuses (raw data)'!$A:$A,'Bonuses (raw data)'!B:B)</f>
        <v>1</v>
      </c>
      <c r="K887" t="str">
        <f t="shared" si="65"/>
        <v>Eligible</v>
      </c>
      <c r="L887">
        <f>_xlfn.XLOOKUP($A887,'Bonuses (raw data)'!$A:$A,'Bonuses (raw data)'!C:C)</f>
        <v>12129.79</v>
      </c>
      <c r="M887">
        <f t="shared" si="66"/>
        <v>58092.37</v>
      </c>
      <c r="N887" s="5">
        <f t="shared" si="67"/>
        <v>0.26390576856216513</v>
      </c>
      <c r="O887">
        <f>G887/_xlfn.XLOOKUP(D887,'Market_Averages (raw data)'!A:A,'Market_Averages (raw data)'!B:B)</f>
        <v>1.0377891184571137</v>
      </c>
      <c r="P887" t="str">
        <f t="shared" si="68"/>
        <v>Market Aligned</v>
      </c>
      <c r="Q887" s="5">
        <f t="shared" si="69"/>
        <v>0.17299999999999999</v>
      </c>
    </row>
    <row r="888" spans="1:17" x14ac:dyDescent="0.2">
      <c r="A888">
        <v>1886</v>
      </c>
      <c r="B888" t="s">
        <v>896</v>
      </c>
      <c r="C888" t="s">
        <v>1578</v>
      </c>
      <c r="D888" t="s">
        <v>1594</v>
      </c>
      <c r="E888" t="s">
        <v>1597</v>
      </c>
      <c r="F888" t="str">
        <f>_xlfn.XLOOKUP(E888,'States (raw data)'!A:A,'States (raw data)'!B:B)</f>
        <v>New York</v>
      </c>
      <c r="G888">
        <v>43594.87</v>
      </c>
      <c r="H888" t="str">
        <f>VLOOKUP(A888,'Demographics (raw data)'!A887:C2447,3)</f>
        <v>Female</v>
      </c>
      <c r="I888" t="str">
        <f>_xlfn.XLOOKUP(A888,'Demographics (raw data)'!A:A,'Demographics (raw data)'!B:B)</f>
        <v>Asian</v>
      </c>
      <c r="J888" t="b">
        <f>_xlfn.XLOOKUP($A888,'Bonuses (raw data)'!$A:$A,'Bonuses (raw data)'!B:B)</f>
        <v>0</v>
      </c>
      <c r="K888" t="str">
        <f t="shared" si="65"/>
        <v>Not Eligible</v>
      </c>
      <c r="L888">
        <f>_xlfn.XLOOKUP($A888,'Bonuses (raw data)'!$A:$A,'Bonuses (raw data)'!C:C)</f>
        <v>0</v>
      </c>
      <c r="M888">
        <f t="shared" si="66"/>
        <v>43594.87</v>
      </c>
      <c r="N888" s="5">
        <f t="shared" si="67"/>
        <v>0</v>
      </c>
      <c r="O888">
        <f>G888/_xlfn.XLOOKUP(D888,'Market_Averages (raw data)'!A:A,'Market_Averages (raw data)'!B:B)</f>
        <v>0.98432859309796084</v>
      </c>
      <c r="P888" t="str">
        <f t="shared" si="68"/>
        <v>Market Aligned</v>
      </c>
      <c r="Q888" s="5">
        <f t="shared" si="69"/>
        <v>0.111</v>
      </c>
    </row>
    <row r="889" spans="1:17" x14ac:dyDescent="0.2">
      <c r="A889">
        <v>1887</v>
      </c>
      <c r="B889" t="s">
        <v>897</v>
      </c>
      <c r="C889" t="s">
        <v>1578</v>
      </c>
      <c r="D889" t="s">
        <v>1594</v>
      </c>
      <c r="E889" t="s">
        <v>1603</v>
      </c>
      <c r="F889" t="str">
        <f>_xlfn.XLOOKUP(E889,'States (raw data)'!A:A,'States (raw data)'!B:B)</f>
        <v>Illinois</v>
      </c>
      <c r="G889">
        <v>41826.33</v>
      </c>
      <c r="H889" t="str">
        <f>VLOOKUP(A889,'Demographics (raw data)'!A888:C2448,3)</f>
        <v>Female</v>
      </c>
      <c r="I889" t="str">
        <f>_xlfn.XLOOKUP(A889,'Demographics (raw data)'!A:A,'Demographics (raw data)'!B:B)</f>
        <v>White</v>
      </c>
      <c r="J889" t="b">
        <f>_xlfn.XLOOKUP($A889,'Bonuses (raw data)'!$A:$A,'Bonuses (raw data)'!B:B)</f>
        <v>1</v>
      </c>
      <c r="K889" t="str">
        <f t="shared" si="65"/>
        <v>Eligible</v>
      </c>
      <c r="L889">
        <f>_xlfn.XLOOKUP($A889,'Bonuses (raw data)'!$A:$A,'Bonuses (raw data)'!C:C)</f>
        <v>12148.59</v>
      </c>
      <c r="M889">
        <f t="shared" si="66"/>
        <v>53974.92</v>
      </c>
      <c r="N889" s="5">
        <f t="shared" si="67"/>
        <v>0.29045316670145338</v>
      </c>
      <c r="O889">
        <f>G889/_xlfn.XLOOKUP(D889,'Market_Averages (raw data)'!A:A,'Market_Averages (raw data)'!B:B)</f>
        <v>0.94439672748997827</v>
      </c>
      <c r="P889" t="str">
        <f t="shared" si="68"/>
        <v>Market Aligned</v>
      </c>
      <c r="Q889" s="5">
        <f t="shared" si="69"/>
        <v>5.5E-2</v>
      </c>
    </row>
    <row r="890" spans="1:17" x14ac:dyDescent="0.2">
      <c r="A890">
        <v>1888</v>
      </c>
      <c r="B890" t="s">
        <v>898</v>
      </c>
      <c r="C890" t="s">
        <v>1578</v>
      </c>
      <c r="D890" t="s">
        <v>1594</v>
      </c>
      <c r="E890" t="s">
        <v>1604</v>
      </c>
      <c r="F890" t="str">
        <f>_xlfn.XLOOKUP(E890,'States (raw data)'!A:A,'States (raw data)'!B:B)</f>
        <v>California</v>
      </c>
      <c r="G890">
        <v>43607.48</v>
      </c>
      <c r="H890" t="str">
        <f>VLOOKUP(A890,'Demographics (raw data)'!A889:C2449,3)</f>
        <v>Male</v>
      </c>
      <c r="I890" t="str">
        <f>_xlfn.XLOOKUP(A890,'Demographics (raw data)'!A:A,'Demographics (raw data)'!B:B)</f>
        <v>White</v>
      </c>
      <c r="J890" t="b">
        <f>_xlfn.XLOOKUP($A890,'Bonuses (raw data)'!$A:$A,'Bonuses (raw data)'!B:B)</f>
        <v>0</v>
      </c>
      <c r="K890" t="str">
        <f t="shared" si="65"/>
        <v>Not Eligible</v>
      </c>
      <c r="L890">
        <f>_xlfn.XLOOKUP($A890,'Bonuses (raw data)'!$A:$A,'Bonuses (raw data)'!C:C)</f>
        <v>0</v>
      </c>
      <c r="M890">
        <f t="shared" si="66"/>
        <v>43607.48</v>
      </c>
      <c r="N890" s="5">
        <f t="shared" si="67"/>
        <v>0</v>
      </c>
      <c r="O890">
        <f>G890/_xlfn.XLOOKUP(D890,'Market_Averages (raw data)'!A:A,'Market_Averages (raw data)'!B:B)</f>
        <v>0.9846133142947201</v>
      </c>
      <c r="P890" t="str">
        <f t="shared" si="68"/>
        <v>Market Aligned</v>
      </c>
      <c r="Q890" s="5">
        <f t="shared" si="69"/>
        <v>0.112</v>
      </c>
    </row>
    <row r="891" spans="1:17" x14ac:dyDescent="0.2">
      <c r="A891">
        <v>1889</v>
      </c>
      <c r="B891" t="s">
        <v>899</v>
      </c>
      <c r="C891" t="s">
        <v>1578</v>
      </c>
      <c r="D891" t="s">
        <v>1594</v>
      </c>
      <c r="E891" t="s">
        <v>1611</v>
      </c>
      <c r="F891" t="str">
        <f>_xlfn.XLOOKUP(E891,'States (raw data)'!A:A,'States (raw data)'!B:B)</f>
        <v>California</v>
      </c>
      <c r="G891">
        <v>44578.82</v>
      </c>
      <c r="H891" t="str">
        <f>VLOOKUP(A891,'Demographics (raw data)'!A890:C2450,3)</f>
        <v>Female</v>
      </c>
      <c r="I891" t="str">
        <f>_xlfn.XLOOKUP(A891,'Demographics (raw data)'!A:A,'Demographics (raw data)'!B:B)</f>
        <v>Hispanic or Latino</v>
      </c>
      <c r="J891" t="b">
        <f>_xlfn.XLOOKUP($A891,'Bonuses (raw data)'!$A:$A,'Bonuses (raw data)'!B:B)</f>
        <v>0</v>
      </c>
      <c r="K891" t="str">
        <f t="shared" si="65"/>
        <v>Not Eligible</v>
      </c>
      <c r="L891">
        <f>_xlfn.XLOOKUP($A891,'Bonuses (raw data)'!$A:$A,'Bonuses (raw data)'!C:C)</f>
        <v>0</v>
      </c>
      <c r="M891">
        <f t="shared" si="66"/>
        <v>44578.82</v>
      </c>
      <c r="N891" s="5">
        <f t="shared" si="67"/>
        <v>0</v>
      </c>
      <c r="O891">
        <f>G891/_xlfn.XLOOKUP(D891,'Market_Averages (raw data)'!A:A,'Market_Averages (raw data)'!B:B)</f>
        <v>1.006545200675383</v>
      </c>
      <c r="P891" t="str">
        <f t="shared" si="68"/>
        <v>Market Aligned</v>
      </c>
      <c r="Q891" s="5">
        <f t="shared" si="69"/>
        <v>0.13900000000000001</v>
      </c>
    </row>
    <row r="892" spans="1:17" x14ac:dyDescent="0.2">
      <c r="A892">
        <v>1890</v>
      </c>
      <c r="B892" t="s">
        <v>900</v>
      </c>
      <c r="C892" t="s">
        <v>1578</v>
      </c>
      <c r="D892" t="s">
        <v>1594</v>
      </c>
      <c r="E892" t="s">
        <v>1604</v>
      </c>
      <c r="F892" t="str">
        <f>_xlfn.XLOOKUP(E892,'States (raw data)'!A:A,'States (raw data)'!B:B)</f>
        <v>California</v>
      </c>
      <c r="G892">
        <v>44038.400000000001</v>
      </c>
      <c r="H892" t="str">
        <f>VLOOKUP(A892,'Demographics (raw data)'!A891:C2451,3)</f>
        <v>Male</v>
      </c>
      <c r="I892" t="str">
        <f>_xlfn.XLOOKUP(A892,'Demographics (raw data)'!A:A,'Demographics (raw data)'!B:B)</f>
        <v>Asian</v>
      </c>
      <c r="J892" t="b">
        <f>_xlfn.XLOOKUP($A892,'Bonuses (raw data)'!$A:$A,'Bonuses (raw data)'!B:B)</f>
        <v>1</v>
      </c>
      <c r="K892" t="str">
        <f t="shared" si="65"/>
        <v>Eligible</v>
      </c>
      <c r="L892">
        <f>_xlfn.XLOOKUP($A892,'Bonuses (raw data)'!$A:$A,'Bonuses (raw data)'!C:C)</f>
        <v>9468.8700000000008</v>
      </c>
      <c r="M892">
        <f t="shared" si="66"/>
        <v>53507.270000000004</v>
      </c>
      <c r="N892" s="5">
        <f t="shared" si="67"/>
        <v>0.21501394237756141</v>
      </c>
      <c r="O892">
        <f>G892/_xlfn.XLOOKUP(D892,'Market_Averages (raw data)'!A:A,'Market_Averages (raw data)'!B:B)</f>
        <v>0.99434305720570415</v>
      </c>
      <c r="P892" t="str">
        <f t="shared" si="68"/>
        <v>Market Aligned</v>
      </c>
      <c r="Q892" s="5">
        <f t="shared" si="69"/>
        <v>0.126</v>
      </c>
    </row>
    <row r="893" spans="1:17" x14ac:dyDescent="0.2">
      <c r="A893">
        <v>1891</v>
      </c>
      <c r="B893" t="s">
        <v>901</v>
      </c>
      <c r="C893" t="s">
        <v>1578</v>
      </c>
      <c r="D893" t="s">
        <v>1594</v>
      </c>
      <c r="E893" t="s">
        <v>1607</v>
      </c>
      <c r="F893" t="str">
        <f>_xlfn.XLOOKUP(E893,'States (raw data)'!A:A,'States (raw data)'!B:B)</f>
        <v>Colorado</v>
      </c>
      <c r="G893">
        <v>43451.14</v>
      </c>
      <c r="H893" t="str">
        <f>VLOOKUP(A893,'Demographics (raw data)'!A892:C2452,3)</f>
        <v>Male</v>
      </c>
      <c r="I893" t="str">
        <f>_xlfn.XLOOKUP(A893,'Demographics (raw data)'!A:A,'Demographics (raw data)'!B:B)</f>
        <v>Other</v>
      </c>
      <c r="J893" t="b">
        <f>_xlfn.XLOOKUP($A893,'Bonuses (raw data)'!$A:$A,'Bonuses (raw data)'!B:B)</f>
        <v>0</v>
      </c>
      <c r="K893" t="str">
        <f t="shared" si="65"/>
        <v>Not Eligible</v>
      </c>
      <c r="L893">
        <f>_xlfn.XLOOKUP($A893,'Bonuses (raw data)'!$A:$A,'Bonuses (raw data)'!C:C)</f>
        <v>0</v>
      </c>
      <c r="M893">
        <f t="shared" si="66"/>
        <v>43451.14</v>
      </c>
      <c r="N893" s="5">
        <f t="shared" si="67"/>
        <v>0</v>
      </c>
      <c r="O893">
        <f>G893/_xlfn.XLOOKUP(D893,'Market_Averages (raw data)'!A:A,'Market_Averages (raw data)'!B:B)</f>
        <v>0.98108331335091781</v>
      </c>
      <c r="P893" t="str">
        <f t="shared" si="68"/>
        <v>Market Aligned</v>
      </c>
      <c r="Q893" s="5">
        <f t="shared" si="69"/>
        <v>0.108</v>
      </c>
    </row>
    <row r="894" spans="1:17" x14ac:dyDescent="0.2">
      <c r="A894">
        <v>1892</v>
      </c>
      <c r="B894" t="s">
        <v>902</v>
      </c>
      <c r="C894" t="s">
        <v>1578</v>
      </c>
      <c r="D894" t="s">
        <v>1594</v>
      </c>
      <c r="E894" t="s">
        <v>1597</v>
      </c>
      <c r="F894" t="str">
        <f>_xlfn.XLOOKUP(E894,'States (raw data)'!A:A,'States (raw data)'!B:B)</f>
        <v>New York</v>
      </c>
      <c r="G894">
        <v>44500.02</v>
      </c>
      <c r="H894" t="str">
        <f>VLOOKUP(A894,'Demographics (raw data)'!A893:C2453,3)</f>
        <v>Female</v>
      </c>
      <c r="I894" t="str">
        <f>_xlfn.XLOOKUP(A894,'Demographics (raw data)'!A:A,'Demographics (raw data)'!B:B)</f>
        <v>Asian</v>
      </c>
      <c r="J894" t="b">
        <f>_xlfn.XLOOKUP($A894,'Bonuses (raw data)'!$A:$A,'Bonuses (raw data)'!B:B)</f>
        <v>0</v>
      </c>
      <c r="K894" t="str">
        <f t="shared" si="65"/>
        <v>Not Eligible</v>
      </c>
      <c r="L894">
        <f>_xlfn.XLOOKUP($A894,'Bonuses (raw data)'!$A:$A,'Bonuses (raw data)'!C:C)</f>
        <v>0</v>
      </c>
      <c r="M894">
        <f t="shared" si="66"/>
        <v>44500.02</v>
      </c>
      <c r="N894" s="5">
        <f t="shared" si="67"/>
        <v>0</v>
      </c>
      <c r="O894">
        <f>G894/_xlfn.XLOOKUP(D894,'Market_Averages (raw data)'!A:A,'Market_Averages (raw data)'!B:B)</f>
        <v>1.0047659754331442</v>
      </c>
      <c r="P894" t="str">
        <f t="shared" si="68"/>
        <v>Market Aligned</v>
      </c>
      <c r="Q894" s="5">
        <f t="shared" si="69"/>
        <v>0.13700000000000001</v>
      </c>
    </row>
    <row r="895" spans="1:17" x14ac:dyDescent="0.2">
      <c r="A895">
        <v>1893</v>
      </c>
      <c r="B895" t="s">
        <v>903</v>
      </c>
      <c r="C895" t="s">
        <v>1578</v>
      </c>
      <c r="D895" t="s">
        <v>1594</v>
      </c>
      <c r="E895" t="s">
        <v>1604</v>
      </c>
      <c r="F895" t="str">
        <f>_xlfn.XLOOKUP(E895,'States (raw data)'!A:A,'States (raw data)'!B:B)</f>
        <v>California</v>
      </c>
      <c r="G895">
        <v>44692.43</v>
      </c>
      <c r="H895" t="str">
        <f>VLOOKUP(A895,'Demographics (raw data)'!A894:C2454,3)</f>
        <v>Female</v>
      </c>
      <c r="I895" t="str">
        <f>_xlfn.XLOOKUP(A895,'Demographics (raw data)'!A:A,'Demographics (raw data)'!B:B)</f>
        <v>White</v>
      </c>
      <c r="J895" t="b">
        <f>_xlfn.XLOOKUP($A895,'Bonuses (raw data)'!$A:$A,'Bonuses (raw data)'!B:B)</f>
        <v>0</v>
      </c>
      <c r="K895" t="str">
        <f t="shared" si="65"/>
        <v>Not Eligible</v>
      </c>
      <c r="L895">
        <f>_xlfn.XLOOKUP($A895,'Bonuses (raw data)'!$A:$A,'Bonuses (raw data)'!C:C)</f>
        <v>0</v>
      </c>
      <c r="M895">
        <f t="shared" si="66"/>
        <v>44692.43</v>
      </c>
      <c r="N895" s="5">
        <f t="shared" si="67"/>
        <v>0</v>
      </c>
      <c r="O895">
        <f>G895/_xlfn.XLOOKUP(D895,'Market_Averages (raw data)'!A:A,'Market_Averages (raw data)'!B:B)</f>
        <v>1.0091104009262808</v>
      </c>
      <c r="P895" t="str">
        <f t="shared" si="68"/>
        <v>Market Aligned</v>
      </c>
      <c r="Q895" s="5">
        <f t="shared" si="69"/>
        <v>0.14199999999999999</v>
      </c>
    </row>
    <row r="896" spans="1:17" x14ac:dyDescent="0.2">
      <c r="A896">
        <v>1894</v>
      </c>
      <c r="B896" t="s">
        <v>904</v>
      </c>
      <c r="C896" t="s">
        <v>1578</v>
      </c>
      <c r="D896" t="s">
        <v>1594</v>
      </c>
      <c r="E896" t="s">
        <v>1609</v>
      </c>
      <c r="F896" t="str">
        <f>_xlfn.XLOOKUP(E896,'States (raw data)'!A:A,'States (raw data)'!B:B)</f>
        <v>California</v>
      </c>
      <c r="G896">
        <v>45091.55</v>
      </c>
      <c r="H896" t="str">
        <f>VLOOKUP(A896,'Demographics (raw data)'!A895:C2455,3)</f>
        <v>Male</v>
      </c>
      <c r="I896" t="str">
        <f>_xlfn.XLOOKUP(A896,'Demographics (raw data)'!A:A,'Demographics (raw data)'!B:B)</f>
        <v>White</v>
      </c>
      <c r="J896" t="b">
        <f>_xlfn.XLOOKUP($A896,'Bonuses (raw data)'!$A:$A,'Bonuses (raw data)'!B:B)</f>
        <v>0</v>
      </c>
      <c r="K896" t="str">
        <f t="shared" si="65"/>
        <v>Not Eligible</v>
      </c>
      <c r="L896">
        <f>_xlfn.XLOOKUP($A896,'Bonuses (raw data)'!$A:$A,'Bonuses (raw data)'!C:C)</f>
        <v>0</v>
      </c>
      <c r="M896">
        <f t="shared" si="66"/>
        <v>45091.55</v>
      </c>
      <c r="N896" s="5">
        <f t="shared" si="67"/>
        <v>0</v>
      </c>
      <c r="O896">
        <f>G896/_xlfn.XLOOKUP(D896,'Market_Averages (raw data)'!A:A,'Market_Averages (raw data)'!B:B)</f>
        <v>1.0181221316202194</v>
      </c>
      <c r="P896" t="str">
        <f t="shared" si="68"/>
        <v>Market Aligned</v>
      </c>
      <c r="Q896" s="5">
        <f t="shared" si="69"/>
        <v>0.152</v>
      </c>
    </row>
    <row r="897" spans="1:17" x14ac:dyDescent="0.2">
      <c r="A897">
        <v>1895</v>
      </c>
      <c r="B897" t="s">
        <v>905</v>
      </c>
      <c r="C897" t="s">
        <v>1578</v>
      </c>
      <c r="D897" t="s">
        <v>1594</v>
      </c>
      <c r="E897" t="s">
        <v>1607</v>
      </c>
      <c r="F897" t="str">
        <f>_xlfn.XLOOKUP(E897,'States (raw data)'!A:A,'States (raw data)'!B:B)</f>
        <v>Colorado</v>
      </c>
      <c r="G897">
        <v>43716.33</v>
      </c>
      <c r="H897" t="str">
        <f>VLOOKUP(A897,'Demographics (raw data)'!A896:C2456,3)</f>
        <v>Female</v>
      </c>
      <c r="I897" t="str">
        <f>_xlfn.XLOOKUP(A897,'Demographics (raw data)'!A:A,'Demographics (raw data)'!B:B)</f>
        <v>Black or African American</v>
      </c>
      <c r="J897" t="b">
        <f>_xlfn.XLOOKUP($A897,'Bonuses (raw data)'!$A:$A,'Bonuses (raw data)'!B:B)</f>
        <v>0</v>
      </c>
      <c r="K897" t="str">
        <f t="shared" si="65"/>
        <v>Not Eligible</v>
      </c>
      <c r="L897">
        <f>_xlfn.XLOOKUP($A897,'Bonuses (raw data)'!$A:$A,'Bonuses (raw data)'!C:C)</f>
        <v>0</v>
      </c>
      <c r="M897">
        <f t="shared" si="66"/>
        <v>43716.33</v>
      </c>
      <c r="N897" s="5">
        <f t="shared" si="67"/>
        <v>0</v>
      </c>
      <c r="O897">
        <f>G897/_xlfn.XLOOKUP(D897,'Market_Averages (raw data)'!A:A,'Market_Averages (raw data)'!B:B)</f>
        <v>0.98707103850306643</v>
      </c>
      <c r="P897" t="str">
        <f t="shared" si="68"/>
        <v>Market Aligned</v>
      </c>
      <c r="Q897" s="5">
        <f t="shared" si="69"/>
        <v>0.11799999999999999</v>
      </c>
    </row>
    <row r="898" spans="1:17" x14ac:dyDescent="0.2">
      <c r="A898">
        <v>1896</v>
      </c>
      <c r="B898" t="s">
        <v>906</v>
      </c>
      <c r="C898" t="s">
        <v>1578</v>
      </c>
      <c r="D898" t="s">
        <v>1594</v>
      </c>
      <c r="E898" t="s">
        <v>1604</v>
      </c>
      <c r="F898" t="str">
        <f>_xlfn.XLOOKUP(E898,'States (raw data)'!A:A,'States (raw data)'!B:B)</f>
        <v>California</v>
      </c>
      <c r="G898">
        <v>42186.65</v>
      </c>
      <c r="H898" t="str">
        <f>VLOOKUP(A898,'Demographics (raw data)'!A897:C2457,3)</f>
        <v>Female</v>
      </c>
      <c r="I898" t="str">
        <f>_xlfn.XLOOKUP(A898,'Demographics (raw data)'!A:A,'Demographics (raw data)'!B:B)</f>
        <v>White</v>
      </c>
      <c r="J898" t="b">
        <f>_xlfn.XLOOKUP($A898,'Bonuses (raw data)'!$A:$A,'Bonuses (raw data)'!B:B)</f>
        <v>0</v>
      </c>
      <c r="K898" t="str">
        <f t="shared" si="65"/>
        <v>Not Eligible</v>
      </c>
      <c r="L898">
        <f>_xlfn.XLOOKUP($A898,'Bonuses (raw data)'!$A:$A,'Bonuses (raw data)'!C:C)</f>
        <v>0</v>
      </c>
      <c r="M898">
        <f t="shared" si="66"/>
        <v>42186.65</v>
      </c>
      <c r="N898" s="5">
        <f t="shared" si="67"/>
        <v>0</v>
      </c>
      <c r="O898">
        <f>G898/_xlfn.XLOOKUP(D898,'Market_Averages (raw data)'!A:A,'Market_Averages (raw data)'!B:B)</f>
        <v>0.95253239296311898</v>
      </c>
      <c r="P898" t="str">
        <f t="shared" si="68"/>
        <v>Market Aligned</v>
      </c>
      <c r="Q898" s="5">
        <f t="shared" si="69"/>
        <v>6.3E-2</v>
      </c>
    </row>
    <row r="899" spans="1:17" x14ac:dyDescent="0.2">
      <c r="A899">
        <v>1897</v>
      </c>
      <c r="B899" t="s">
        <v>907</v>
      </c>
      <c r="C899" t="s">
        <v>1578</v>
      </c>
      <c r="D899" t="s">
        <v>1594</v>
      </c>
      <c r="E899" t="s">
        <v>1604</v>
      </c>
      <c r="F899" t="str">
        <f>_xlfn.XLOOKUP(E899,'States (raw data)'!A:A,'States (raw data)'!B:B)</f>
        <v>California</v>
      </c>
      <c r="G899">
        <v>42775.09</v>
      </c>
      <c r="H899" t="str">
        <f>VLOOKUP(A899,'Demographics (raw data)'!A898:C2458,3)</f>
        <v>Female</v>
      </c>
      <c r="I899" t="str">
        <f>_xlfn.XLOOKUP(A899,'Demographics (raw data)'!A:A,'Demographics (raw data)'!B:B)</f>
        <v>White</v>
      </c>
      <c r="J899" t="b">
        <f>_xlfn.XLOOKUP($A899,'Bonuses (raw data)'!$A:$A,'Bonuses (raw data)'!B:B)</f>
        <v>0</v>
      </c>
      <c r="K899" t="str">
        <f t="shared" ref="K899:K962" si="70">IF(J899=TRUE,"Eligible", "Not Eligible")</f>
        <v>Not Eligible</v>
      </c>
      <c r="L899">
        <f>_xlfn.XLOOKUP($A899,'Bonuses (raw data)'!$A:$A,'Bonuses (raw data)'!C:C)</f>
        <v>0</v>
      </c>
      <c r="M899">
        <f t="shared" ref="M899:M962" si="71">G899+L899</f>
        <v>42775.09</v>
      </c>
      <c r="N899" s="5">
        <f t="shared" ref="N899:N962" si="72">IF(G899=0, 0, L899/G899)</f>
        <v>0</v>
      </c>
      <c r="O899">
        <f>G899/_xlfn.XLOOKUP(D899,'Market_Averages (raw data)'!A:A,'Market_Averages (raw data)'!B:B)</f>
        <v>0.96581878003853772</v>
      </c>
      <c r="P899" t="str">
        <f t="shared" ref="P899:P962" si="73">IF(O899&lt;0.9,"Below Market",IF(O899&gt;1.1,"Above Market","Market Aligned"))</f>
        <v>Market Aligned</v>
      </c>
      <c r="Q899" s="5">
        <f t="shared" ref="Q899:Q962" si="74">_xlfn.PERCENTRANK.INC(G:G,G899)</f>
        <v>8.2000000000000003E-2</v>
      </c>
    </row>
    <row r="900" spans="1:17" x14ac:dyDescent="0.2">
      <c r="A900">
        <v>1898</v>
      </c>
      <c r="B900" t="s">
        <v>908</v>
      </c>
      <c r="C900" t="s">
        <v>1578</v>
      </c>
      <c r="D900" t="s">
        <v>1594</v>
      </c>
      <c r="E900" t="s">
        <v>1609</v>
      </c>
      <c r="F900" t="str">
        <f>_xlfn.XLOOKUP(E900,'States (raw data)'!A:A,'States (raw data)'!B:B)</f>
        <v>California</v>
      </c>
      <c r="G900">
        <v>44762.2</v>
      </c>
      <c r="H900" t="str">
        <f>VLOOKUP(A900,'Demographics (raw data)'!A899:C2459,3)</f>
        <v>Female</v>
      </c>
      <c r="I900" t="str">
        <f>_xlfn.XLOOKUP(A900,'Demographics (raw data)'!A:A,'Demographics (raw data)'!B:B)</f>
        <v>Black or African American</v>
      </c>
      <c r="J900" t="b">
        <f>_xlfn.XLOOKUP($A900,'Bonuses (raw data)'!$A:$A,'Bonuses (raw data)'!B:B)</f>
        <v>0</v>
      </c>
      <c r="K900" t="str">
        <f t="shared" si="70"/>
        <v>Not Eligible</v>
      </c>
      <c r="L900">
        <f>_xlfn.XLOOKUP($A900,'Bonuses (raw data)'!$A:$A,'Bonuses (raw data)'!C:C)</f>
        <v>0</v>
      </c>
      <c r="M900">
        <f t="shared" si="71"/>
        <v>44762.2</v>
      </c>
      <c r="N900" s="5">
        <f t="shared" si="72"/>
        <v>0</v>
      </c>
      <c r="O900">
        <f>G900/_xlfn.XLOOKUP(D900,'Market_Averages (raw data)'!A:A,'Market_Averages (raw data)'!B:B)</f>
        <v>1.0106857377936793</v>
      </c>
      <c r="P900" t="str">
        <f t="shared" si="73"/>
        <v>Market Aligned</v>
      </c>
      <c r="Q900" s="5">
        <f t="shared" si="74"/>
        <v>0.14599999999999999</v>
      </c>
    </row>
    <row r="901" spans="1:17" x14ac:dyDescent="0.2">
      <c r="A901">
        <v>1899</v>
      </c>
      <c r="B901" t="s">
        <v>909</v>
      </c>
      <c r="C901" t="s">
        <v>1578</v>
      </c>
      <c r="D901" t="s">
        <v>1594</v>
      </c>
      <c r="E901" t="s">
        <v>1599</v>
      </c>
      <c r="F901" t="str">
        <f>_xlfn.XLOOKUP(E901,'States (raw data)'!A:A,'States (raw data)'!B:B)</f>
        <v>California</v>
      </c>
      <c r="G901">
        <v>40968.25</v>
      </c>
      <c r="H901" t="str">
        <f>VLOOKUP(A901,'Demographics (raw data)'!A900:C2460,3)</f>
        <v>Female</v>
      </c>
      <c r="I901" t="str">
        <f>_xlfn.XLOOKUP(A901,'Demographics (raw data)'!A:A,'Demographics (raw data)'!B:B)</f>
        <v>White</v>
      </c>
      <c r="J901" t="b">
        <f>_xlfn.XLOOKUP($A901,'Bonuses (raw data)'!$A:$A,'Bonuses (raw data)'!B:B)</f>
        <v>0</v>
      </c>
      <c r="K901" t="str">
        <f t="shared" si="70"/>
        <v>Not Eligible</v>
      </c>
      <c r="L901">
        <f>_xlfn.XLOOKUP($A901,'Bonuses (raw data)'!$A:$A,'Bonuses (raw data)'!C:C)</f>
        <v>0</v>
      </c>
      <c r="M901">
        <f t="shared" si="71"/>
        <v>40968.25</v>
      </c>
      <c r="N901" s="5">
        <f t="shared" si="72"/>
        <v>0</v>
      </c>
      <c r="O901">
        <f>G901/_xlfn.XLOOKUP(D901,'Market_Averages (raw data)'!A:A,'Market_Averages (raw data)'!B:B)</f>
        <v>0.92502213871002548</v>
      </c>
      <c r="P901" t="str">
        <f t="shared" si="73"/>
        <v>Market Aligned</v>
      </c>
      <c r="Q901" s="5">
        <f t="shared" si="74"/>
        <v>2.4E-2</v>
      </c>
    </row>
    <row r="902" spans="1:17" x14ac:dyDescent="0.2">
      <c r="A902">
        <v>1900</v>
      </c>
      <c r="B902" t="s">
        <v>910</v>
      </c>
      <c r="C902" t="s">
        <v>1578</v>
      </c>
      <c r="D902" t="s">
        <v>1594</v>
      </c>
      <c r="E902" t="s">
        <v>1606</v>
      </c>
      <c r="F902" t="str">
        <f>_xlfn.XLOOKUP(E902,'States (raw data)'!A:A,'States (raw data)'!B:B)</f>
        <v>Washington</v>
      </c>
      <c r="G902">
        <v>43191.26</v>
      </c>
      <c r="H902" t="str">
        <f>VLOOKUP(A902,'Demographics (raw data)'!A901:C2461,3)</f>
        <v>Female</v>
      </c>
      <c r="I902" t="str">
        <f>_xlfn.XLOOKUP(A902,'Demographics (raw data)'!A:A,'Demographics (raw data)'!B:B)</f>
        <v>Asian</v>
      </c>
      <c r="J902" t="b">
        <f>_xlfn.XLOOKUP($A902,'Bonuses (raw data)'!$A:$A,'Bonuses (raw data)'!B:B)</f>
        <v>0</v>
      </c>
      <c r="K902" t="str">
        <f t="shared" si="70"/>
        <v>Not Eligible</v>
      </c>
      <c r="L902">
        <f>_xlfn.XLOOKUP($A902,'Bonuses (raw data)'!$A:$A,'Bonuses (raw data)'!C:C)</f>
        <v>0</v>
      </c>
      <c r="M902">
        <f t="shared" si="71"/>
        <v>43191.26</v>
      </c>
      <c r="N902" s="5">
        <f t="shared" si="72"/>
        <v>0</v>
      </c>
      <c r="O902">
        <f>G902/_xlfn.XLOOKUP(D902,'Market_Averages (raw data)'!A:A,'Market_Averages (raw data)'!B:B)</f>
        <v>0.97521548269161551</v>
      </c>
      <c r="P902" t="str">
        <f t="shared" si="73"/>
        <v>Market Aligned</v>
      </c>
      <c r="Q902" s="5">
        <f t="shared" si="74"/>
        <v>9.8000000000000004E-2</v>
      </c>
    </row>
    <row r="903" spans="1:17" x14ac:dyDescent="0.2">
      <c r="A903">
        <v>1901</v>
      </c>
      <c r="B903" t="s">
        <v>911</v>
      </c>
      <c r="C903" t="s">
        <v>1578</v>
      </c>
      <c r="D903" t="s">
        <v>1594</v>
      </c>
      <c r="E903" t="s">
        <v>1609</v>
      </c>
      <c r="F903" t="str">
        <f>_xlfn.XLOOKUP(E903,'States (raw data)'!A:A,'States (raw data)'!B:B)</f>
        <v>California</v>
      </c>
      <c r="G903">
        <v>41762.49</v>
      </c>
      <c r="H903" t="str">
        <f>VLOOKUP(A903,'Demographics (raw data)'!A902:C2462,3)</f>
        <v>Male</v>
      </c>
      <c r="I903" t="str">
        <f>_xlfn.XLOOKUP(A903,'Demographics (raw data)'!A:A,'Demographics (raw data)'!B:B)</f>
        <v>White</v>
      </c>
      <c r="J903" t="b">
        <f>_xlfn.XLOOKUP($A903,'Bonuses (raw data)'!$A:$A,'Bonuses (raw data)'!B:B)</f>
        <v>0</v>
      </c>
      <c r="K903" t="str">
        <f t="shared" si="70"/>
        <v>Not Eligible</v>
      </c>
      <c r="L903">
        <f>_xlfn.XLOOKUP($A903,'Bonuses (raw data)'!$A:$A,'Bonuses (raw data)'!C:C)</f>
        <v>0</v>
      </c>
      <c r="M903">
        <f t="shared" si="71"/>
        <v>41762.49</v>
      </c>
      <c r="N903" s="5">
        <f t="shared" si="72"/>
        <v>0</v>
      </c>
      <c r="O903">
        <f>G903/_xlfn.XLOOKUP(D903,'Market_Averages (raw data)'!A:A,'Market_Averages (raw data)'!B:B)</f>
        <v>0.94295528409575835</v>
      </c>
      <c r="P903" t="str">
        <f t="shared" si="73"/>
        <v>Market Aligned</v>
      </c>
      <c r="Q903" s="5">
        <f t="shared" si="74"/>
        <v>5.1999999999999998E-2</v>
      </c>
    </row>
    <row r="904" spans="1:17" x14ac:dyDescent="0.2">
      <c r="A904">
        <v>1902</v>
      </c>
      <c r="B904" t="s">
        <v>912</v>
      </c>
      <c r="C904" t="s">
        <v>1578</v>
      </c>
      <c r="D904" t="s">
        <v>1594</v>
      </c>
      <c r="E904" t="s">
        <v>1604</v>
      </c>
      <c r="F904" t="str">
        <f>_xlfn.XLOOKUP(E904,'States (raw data)'!A:A,'States (raw data)'!B:B)</f>
        <v>California</v>
      </c>
      <c r="G904">
        <v>42553.9</v>
      </c>
      <c r="H904" t="str">
        <f>VLOOKUP(A904,'Demographics (raw data)'!A903:C2463,3)</f>
        <v>Male</v>
      </c>
      <c r="I904" t="str">
        <f>_xlfn.XLOOKUP(A904,'Demographics (raw data)'!A:A,'Demographics (raw data)'!B:B)</f>
        <v>Other</v>
      </c>
      <c r="J904" t="b">
        <f>_xlfn.XLOOKUP($A904,'Bonuses (raw data)'!$A:$A,'Bonuses (raw data)'!B:B)</f>
        <v>0</v>
      </c>
      <c r="K904" t="str">
        <f t="shared" si="70"/>
        <v>Not Eligible</v>
      </c>
      <c r="L904">
        <f>_xlfn.XLOOKUP($A904,'Bonuses (raw data)'!$A:$A,'Bonuses (raw data)'!C:C)</f>
        <v>0</v>
      </c>
      <c r="M904">
        <f t="shared" si="71"/>
        <v>42553.9</v>
      </c>
      <c r="N904" s="5">
        <f t="shared" si="72"/>
        <v>0</v>
      </c>
      <c r="O904">
        <f>G904/_xlfn.XLOOKUP(D904,'Market_Averages (raw data)'!A:A,'Market_Averages (raw data)'!B:B)</f>
        <v>0.96082453090997433</v>
      </c>
      <c r="P904" t="str">
        <f t="shared" si="73"/>
        <v>Market Aligned</v>
      </c>
      <c r="Q904" s="5">
        <f t="shared" si="74"/>
        <v>7.5999999999999998E-2</v>
      </c>
    </row>
    <row r="905" spans="1:17" x14ac:dyDescent="0.2">
      <c r="A905">
        <v>1903</v>
      </c>
      <c r="B905" t="s">
        <v>913</v>
      </c>
      <c r="C905" t="s">
        <v>1578</v>
      </c>
      <c r="D905" t="s">
        <v>1594</v>
      </c>
      <c r="E905" t="s">
        <v>1597</v>
      </c>
      <c r="F905" t="str">
        <f>_xlfn.XLOOKUP(E905,'States (raw data)'!A:A,'States (raw data)'!B:B)</f>
        <v>New York</v>
      </c>
      <c r="G905">
        <v>44897.1</v>
      </c>
      <c r="H905" t="str">
        <f>VLOOKUP(A905,'Demographics (raw data)'!A904:C2464,3)</f>
        <v>Male</v>
      </c>
      <c r="I905" t="str">
        <f>_xlfn.XLOOKUP(A905,'Demographics (raw data)'!A:A,'Demographics (raw data)'!B:B)</f>
        <v>White</v>
      </c>
      <c r="J905" t="b">
        <f>_xlfn.XLOOKUP($A905,'Bonuses (raw data)'!$A:$A,'Bonuses (raw data)'!B:B)</f>
        <v>0</v>
      </c>
      <c r="K905" t="str">
        <f t="shared" si="70"/>
        <v>Not Eligible</v>
      </c>
      <c r="L905">
        <f>_xlfn.XLOOKUP($A905,'Bonuses (raw data)'!$A:$A,'Bonuses (raw data)'!C:C)</f>
        <v>0</v>
      </c>
      <c r="M905">
        <f t="shared" si="71"/>
        <v>44897.1</v>
      </c>
      <c r="N905" s="5">
        <f t="shared" si="72"/>
        <v>0</v>
      </c>
      <c r="O905">
        <f>G905/_xlfn.XLOOKUP(D905,'Market_Averages (raw data)'!A:A,'Market_Averages (raw data)'!B:B)</f>
        <v>1.0137316449659892</v>
      </c>
      <c r="P905" t="str">
        <f t="shared" si="73"/>
        <v>Market Aligned</v>
      </c>
      <c r="Q905" s="5">
        <f t="shared" si="74"/>
        <v>0.14699999999999999</v>
      </c>
    </row>
    <row r="906" spans="1:17" x14ac:dyDescent="0.2">
      <c r="A906">
        <v>1904</v>
      </c>
      <c r="B906" t="s">
        <v>914</v>
      </c>
      <c r="C906" t="s">
        <v>1578</v>
      </c>
      <c r="D906" t="s">
        <v>1594</v>
      </c>
      <c r="E906" t="s">
        <v>1604</v>
      </c>
      <c r="F906" t="str">
        <f>_xlfn.XLOOKUP(E906,'States (raw data)'!A:A,'States (raw data)'!B:B)</f>
        <v>California</v>
      </c>
      <c r="G906">
        <v>42858.31</v>
      </c>
      <c r="H906" t="str">
        <f>VLOOKUP(A906,'Demographics (raw data)'!A905:C2465,3)</f>
        <v>Female</v>
      </c>
      <c r="I906" t="str">
        <f>_xlfn.XLOOKUP(A906,'Demographics (raw data)'!A:A,'Demographics (raw data)'!B:B)</f>
        <v>White</v>
      </c>
      <c r="J906" t="b">
        <f>_xlfn.XLOOKUP($A906,'Bonuses (raw data)'!$A:$A,'Bonuses (raw data)'!B:B)</f>
        <v>0</v>
      </c>
      <c r="K906" t="str">
        <f t="shared" si="70"/>
        <v>Not Eligible</v>
      </c>
      <c r="L906">
        <f>_xlfn.XLOOKUP($A906,'Bonuses (raw data)'!$A:$A,'Bonuses (raw data)'!C:C)</f>
        <v>0</v>
      </c>
      <c r="M906">
        <f t="shared" si="71"/>
        <v>42858.31</v>
      </c>
      <c r="N906" s="5">
        <f t="shared" si="72"/>
        <v>0</v>
      </c>
      <c r="O906">
        <f>G906/_xlfn.XLOOKUP(D906,'Market_Averages (raw data)'!A:A,'Market_Averages (raw data)'!B:B)</f>
        <v>0.96769780446314579</v>
      </c>
      <c r="P906" t="str">
        <f t="shared" si="73"/>
        <v>Market Aligned</v>
      </c>
      <c r="Q906" s="5">
        <f t="shared" si="74"/>
        <v>8.4000000000000005E-2</v>
      </c>
    </row>
    <row r="907" spans="1:17" x14ac:dyDescent="0.2">
      <c r="A907">
        <v>1905</v>
      </c>
      <c r="B907" t="s">
        <v>915</v>
      </c>
      <c r="C907" t="s">
        <v>1578</v>
      </c>
      <c r="D907" t="s">
        <v>1594</v>
      </c>
      <c r="E907" t="s">
        <v>1611</v>
      </c>
      <c r="F907" t="str">
        <f>_xlfn.XLOOKUP(E907,'States (raw data)'!A:A,'States (raw data)'!B:B)</f>
        <v>California</v>
      </c>
      <c r="G907">
        <v>42587.07</v>
      </c>
      <c r="H907" t="str">
        <f>VLOOKUP(A907,'Demographics (raw data)'!A906:C2466,3)</f>
        <v>Female</v>
      </c>
      <c r="I907" t="str">
        <f>_xlfn.XLOOKUP(A907,'Demographics (raw data)'!A:A,'Demographics (raw data)'!B:B)</f>
        <v>Black or African American</v>
      </c>
      <c r="J907" t="b">
        <f>_xlfn.XLOOKUP($A907,'Bonuses (raw data)'!$A:$A,'Bonuses (raw data)'!B:B)</f>
        <v>1</v>
      </c>
      <c r="K907" t="str">
        <f t="shared" si="70"/>
        <v>Eligible</v>
      </c>
      <c r="L907">
        <f>_xlfn.XLOOKUP($A907,'Bonuses (raw data)'!$A:$A,'Bonuses (raw data)'!C:C)</f>
        <v>16886.25</v>
      </c>
      <c r="M907">
        <f t="shared" si="71"/>
        <v>59473.32</v>
      </c>
      <c r="N907" s="5">
        <f t="shared" si="72"/>
        <v>0.39651119459497919</v>
      </c>
      <c r="O907">
        <f>G907/_xlfn.XLOOKUP(D907,'Market_Averages (raw data)'!A:A,'Market_Averages (raw data)'!B:B)</f>
        <v>0.96157347635775425</v>
      </c>
      <c r="P907" t="str">
        <f t="shared" si="73"/>
        <v>Market Aligned</v>
      </c>
      <c r="Q907" s="5">
        <f t="shared" si="74"/>
        <v>7.8E-2</v>
      </c>
    </row>
    <row r="908" spans="1:17" x14ac:dyDescent="0.2">
      <c r="A908">
        <v>1906</v>
      </c>
      <c r="B908" t="s">
        <v>916</v>
      </c>
      <c r="C908" t="s">
        <v>1578</v>
      </c>
      <c r="D908" t="s">
        <v>1594</v>
      </c>
      <c r="E908" t="s">
        <v>1604</v>
      </c>
      <c r="F908" t="str">
        <f>_xlfn.XLOOKUP(E908,'States (raw data)'!A:A,'States (raw data)'!B:B)</f>
        <v>California</v>
      </c>
      <c r="G908">
        <v>39950.269999999997</v>
      </c>
      <c r="H908" t="str">
        <f>VLOOKUP(A908,'Demographics (raw data)'!A907:C2467,3)</f>
        <v>Male</v>
      </c>
      <c r="I908" t="str">
        <f>_xlfn.XLOOKUP(A908,'Demographics (raw data)'!A:A,'Demographics (raw data)'!B:B)</f>
        <v>White</v>
      </c>
      <c r="J908" t="b">
        <f>_xlfn.XLOOKUP($A908,'Bonuses (raw data)'!$A:$A,'Bonuses (raw data)'!B:B)</f>
        <v>0</v>
      </c>
      <c r="K908" t="str">
        <f t="shared" si="70"/>
        <v>Not Eligible</v>
      </c>
      <c r="L908">
        <f>_xlfn.XLOOKUP($A908,'Bonuses (raw data)'!$A:$A,'Bonuses (raw data)'!C:C)</f>
        <v>0</v>
      </c>
      <c r="M908">
        <f t="shared" si="71"/>
        <v>39950.269999999997</v>
      </c>
      <c r="N908" s="5">
        <f t="shared" si="72"/>
        <v>0</v>
      </c>
      <c r="O908">
        <f>G908/_xlfn.XLOOKUP(D908,'Market_Averages (raw data)'!A:A,'Market_Averages (raw data)'!B:B)</f>
        <v>0.90203716774436227</v>
      </c>
      <c r="P908" t="str">
        <f t="shared" si="73"/>
        <v>Market Aligned</v>
      </c>
      <c r="Q908" s="5">
        <f t="shared" si="74"/>
        <v>0.01</v>
      </c>
    </row>
    <row r="909" spans="1:17" x14ac:dyDescent="0.2">
      <c r="A909">
        <v>1907</v>
      </c>
      <c r="B909" t="s">
        <v>917</v>
      </c>
      <c r="C909" t="s">
        <v>1578</v>
      </c>
      <c r="D909" t="s">
        <v>1594</v>
      </c>
      <c r="E909" t="s">
        <v>1599</v>
      </c>
      <c r="F909" t="str">
        <f>_xlfn.XLOOKUP(E909,'States (raw data)'!A:A,'States (raw data)'!B:B)</f>
        <v>California</v>
      </c>
      <c r="G909">
        <v>43899.23</v>
      </c>
      <c r="H909" t="str">
        <f>VLOOKUP(A909,'Demographics (raw data)'!A908:C2468,3)</f>
        <v>Male</v>
      </c>
      <c r="I909" t="str">
        <f>_xlfn.XLOOKUP(A909,'Demographics (raw data)'!A:A,'Demographics (raw data)'!B:B)</f>
        <v>Black or African American</v>
      </c>
      <c r="J909" t="b">
        <f>_xlfn.XLOOKUP($A909,'Bonuses (raw data)'!$A:$A,'Bonuses (raw data)'!B:B)</f>
        <v>0</v>
      </c>
      <c r="K909" t="str">
        <f t="shared" si="70"/>
        <v>Not Eligible</v>
      </c>
      <c r="L909">
        <f>_xlfn.XLOOKUP($A909,'Bonuses (raw data)'!$A:$A,'Bonuses (raw data)'!C:C)</f>
        <v>0</v>
      </c>
      <c r="M909">
        <f t="shared" si="71"/>
        <v>43899.23</v>
      </c>
      <c r="N909" s="5">
        <f t="shared" si="72"/>
        <v>0</v>
      </c>
      <c r="O909">
        <f>G909/_xlfn.XLOOKUP(D909,'Market_Averages (raw data)'!A:A,'Market_Averages (raw data)'!B:B)</f>
        <v>0.99120073770110551</v>
      </c>
      <c r="P909" t="str">
        <f t="shared" si="73"/>
        <v>Market Aligned</v>
      </c>
      <c r="Q909" s="5">
        <f t="shared" si="74"/>
        <v>0.123</v>
      </c>
    </row>
    <row r="910" spans="1:17" x14ac:dyDescent="0.2">
      <c r="A910">
        <v>1908</v>
      </c>
      <c r="B910" t="s">
        <v>918</v>
      </c>
      <c r="C910" t="s">
        <v>1578</v>
      </c>
      <c r="D910" t="s">
        <v>1594</v>
      </c>
      <c r="E910" t="s">
        <v>1604</v>
      </c>
      <c r="F910" t="str">
        <f>_xlfn.XLOOKUP(E910,'States (raw data)'!A:A,'States (raw data)'!B:B)</f>
        <v>California</v>
      </c>
      <c r="G910">
        <v>43710.28</v>
      </c>
      <c r="H910" t="str">
        <f>VLOOKUP(A910,'Demographics (raw data)'!A909:C2469,3)</f>
        <v>Female</v>
      </c>
      <c r="I910" t="str">
        <f>_xlfn.XLOOKUP(A910,'Demographics (raw data)'!A:A,'Demographics (raw data)'!B:B)</f>
        <v>Asian</v>
      </c>
      <c r="J910" t="b">
        <f>_xlfn.XLOOKUP($A910,'Bonuses (raw data)'!$A:$A,'Bonuses (raw data)'!B:B)</f>
        <v>1</v>
      </c>
      <c r="K910" t="str">
        <f t="shared" si="70"/>
        <v>Eligible</v>
      </c>
      <c r="L910">
        <f>_xlfn.XLOOKUP($A910,'Bonuses (raw data)'!$A:$A,'Bonuses (raw data)'!C:C)</f>
        <v>6034.37</v>
      </c>
      <c r="M910">
        <f t="shared" si="71"/>
        <v>49744.65</v>
      </c>
      <c r="N910" s="5">
        <f t="shared" si="72"/>
        <v>0.13805379421042374</v>
      </c>
      <c r="O910">
        <f>G910/_xlfn.XLOOKUP(D910,'Market_Averages (raw data)'!A:A,'Market_Averages (raw data)'!B:B)</f>
        <v>0.98693443554982341</v>
      </c>
      <c r="P910" t="str">
        <f t="shared" si="73"/>
        <v>Market Aligned</v>
      </c>
      <c r="Q910" s="5">
        <f t="shared" si="74"/>
        <v>0.11600000000000001</v>
      </c>
    </row>
    <row r="911" spans="1:17" x14ac:dyDescent="0.2">
      <c r="A911">
        <v>1909</v>
      </c>
      <c r="B911" t="s">
        <v>919</v>
      </c>
      <c r="C911" t="s">
        <v>1578</v>
      </c>
      <c r="D911" t="s">
        <v>1594</v>
      </c>
      <c r="E911" t="s">
        <v>1604</v>
      </c>
      <c r="F911" t="str">
        <f>_xlfn.XLOOKUP(E911,'States (raw data)'!A:A,'States (raw data)'!B:B)</f>
        <v>California</v>
      </c>
      <c r="G911">
        <v>46556.1</v>
      </c>
      <c r="H911" t="str">
        <f>VLOOKUP(A911,'Demographics (raw data)'!A910:C2470,3)</f>
        <v>Male</v>
      </c>
      <c r="I911" t="str">
        <f>_xlfn.XLOOKUP(A911,'Demographics (raw data)'!A:A,'Demographics (raw data)'!B:B)</f>
        <v>White</v>
      </c>
      <c r="J911" t="b">
        <f>_xlfn.XLOOKUP($A911,'Bonuses (raw data)'!$A:$A,'Bonuses (raw data)'!B:B)</f>
        <v>0</v>
      </c>
      <c r="K911" t="str">
        <f t="shared" si="70"/>
        <v>Not Eligible</v>
      </c>
      <c r="L911">
        <f>_xlfn.XLOOKUP($A911,'Bonuses (raw data)'!$A:$A,'Bonuses (raw data)'!C:C)</f>
        <v>0</v>
      </c>
      <c r="M911">
        <f t="shared" si="71"/>
        <v>46556.1</v>
      </c>
      <c r="N911" s="5">
        <f t="shared" si="72"/>
        <v>0</v>
      </c>
      <c r="O911">
        <f>G911/_xlfn.XLOOKUP(D911,'Market_Averages (raw data)'!A:A,'Market_Averages (raw data)'!B:B)</f>
        <v>1.0511902068552554</v>
      </c>
      <c r="P911" t="str">
        <f t="shared" si="73"/>
        <v>Market Aligned</v>
      </c>
      <c r="Q911" s="5">
        <f t="shared" si="74"/>
        <v>0.187</v>
      </c>
    </row>
    <row r="912" spans="1:17" x14ac:dyDescent="0.2">
      <c r="A912">
        <v>1910</v>
      </c>
      <c r="B912" t="s">
        <v>920</v>
      </c>
      <c r="C912" t="s">
        <v>1578</v>
      </c>
      <c r="D912" t="s">
        <v>1594</v>
      </c>
      <c r="E912" t="s">
        <v>1604</v>
      </c>
      <c r="F912" t="str">
        <f>_xlfn.XLOOKUP(E912,'States (raw data)'!A:A,'States (raw data)'!B:B)</f>
        <v>California</v>
      </c>
      <c r="G912">
        <v>41922.92</v>
      </c>
      <c r="H912" t="str">
        <f>VLOOKUP(A912,'Demographics (raw data)'!A911:C2471,3)</f>
        <v>Female</v>
      </c>
      <c r="I912" t="str">
        <f>_xlfn.XLOOKUP(A912,'Demographics (raw data)'!A:A,'Demographics (raw data)'!B:B)</f>
        <v>White</v>
      </c>
      <c r="J912" t="b">
        <f>_xlfn.XLOOKUP($A912,'Bonuses (raw data)'!$A:$A,'Bonuses (raw data)'!B:B)</f>
        <v>0</v>
      </c>
      <c r="K912" t="str">
        <f t="shared" si="70"/>
        <v>Not Eligible</v>
      </c>
      <c r="L912">
        <f>_xlfn.XLOOKUP($A912,'Bonuses (raw data)'!$A:$A,'Bonuses (raw data)'!C:C)</f>
        <v>0</v>
      </c>
      <c r="M912">
        <f t="shared" si="71"/>
        <v>41922.92</v>
      </c>
      <c r="N912" s="5">
        <f t="shared" si="72"/>
        <v>0</v>
      </c>
      <c r="O912">
        <f>G912/_xlfn.XLOOKUP(D912,'Market_Averages (raw data)'!A:A,'Market_Averages (raw data)'!B:B)</f>
        <v>0.94657763315175292</v>
      </c>
      <c r="P912" t="str">
        <f t="shared" si="73"/>
        <v>Market Aligned</v>
      </c>
      <c r="Q912" s="5">
        <f t="shared" si="74"/>
        <v>5.6000000000000001E-2</v>
      </c>
    </row>
    <row r="913" spans="1:17" x14ac:dyDescent="0.2">
      <c r="A913">
        <v>1911</v>
      </c>
      <c r="B913" t="s">
        <v>921</v>
      </c>
      <c r="C913" t="s">
        <v>1578</v>
      </c>
      <c r="D913" t="s">
        <v>1594</v>
      </c>
      <c r="E913" t="s">
        <v>1604</v>
      </c>
      <c r="F913" t="str">
        <f>_xlfn.XLOOKUP(E913,'States (raw data)'!A:A,'States (raw data)'!B:B)</f>
        <v>California</v>
      </c>
      <c r="G913">
        <v>42910.91</v>
      </c>
      <c r="H913" t="str">
        <f>VLOOKUP(A913,'Demographics (raw data)'!A912:C2472,3)</f>
        <v>Male</v>
      </c>
      <c r="I913" t="str">
        <f>_xlfn.XLOOKUP(A913,'Demographics (raw data)'!A:A,'Demographics (raw data)'!B:B)</f>
        <v>White</v>
      </c>
      <c r="J913" t="b">
        <f>_xlfn.XLOOKUP($A913,'Bonuses (raw data)'!$A:$A,'Bonuses (raw data)'!B:B)</f>
        <v>1</v>
      </c>
      <c r="K913" t="str">
        <f t="shared" si="70"/>
        <v>Eligible</v>
      </c>
      <c r="L913">
        <f>_xlfn.XLOOKUP($A913,'Bonuses (raw data)'!$A:$A,'Bonuses (raw data)'!C:C)</f>
        <v>9524.02</v>
      </c>
      <c r="M913">
        <f t="shared" si="71"/>
        <v>52434.930000000008</v>
      </c>
      <c r="N913" s="5">
        <f t="shared" si="72"/>
        <v>0.2219486839127858</v>
      </c>
      <c r="O913">
        <f>G913/_xlfn.XLOOKUP(D913,'Market_Averages (raw data)'!A:A,'Market_Averages (raw data)'!B:B)</f>
        <v>0.96888545989134089</v>
      </c>
      <c r="P913" t="str">
        <f t="shared" si="73"/>
        <v>Market Aligned</v>
      </c>
      <c r="Q913" s="5">
        <f t="shared" si="74"/>
        <v>8.7999999999999995E-2</v>
      </c>
    </row>
    <row r="914" spans="1:17" x14ac:dyDescent="0.2">
      <c r="A914">
        <v>1912</v>
      </c>
      <c r="B914" t="s">
        <v>922</v>
      </c>
      <c r="C914" t="s">
        <v>1578</v>
      </c>
      <c r="D914" t="s">
        <v>1594</v>
      </c>
      <c r="E914" t="s">
        <v>1604</v>
      </c>
      <c r="F914" t="str">
        <f>_xlfn.XLOOKUP(E914,'States (raw data)'!A:A,'States (raw data)'!B:B)</f>
        <v>California</v>
      </c>
      <c r="G914">
        <v>42967.59</v>
      </c>
      <c r="H914" t="str">
        <f>VLOOKUP(A914,'Demographics (raw data)'!A913:C2473,3)</f>
        <v>Female</v>
      </c>
      <c r="I914" t="str">
        <f>_xlfn.XLOOKUP(A914,'Demographics (raw data)'!A:A,'Demographics (raw data)'!B:B)</f>
        <v>White</v>
      </c>
      <c r="J914" t="b">
        <f>_xlfn.XLOOKUP($A914,'Bonuses (raw data)'!$A:$A,'Bonuses (raw data)'!B:B)</f>
        <v>1</v>
      </c>
      <c r="K914" t="str">
        <f t="shared" si="70"/>
        <v>Eligible</v>
      </c>
      <c r="L914">
        <f>_xlfn.XLOOKUP($A914,'Bonuses (raw data)'!$A:$A,'Bonuses (raw data)'!C:C)</f>
        <v>11216.15</v>
      </c>
      <c r="M914">
        <f t="shared" si="71"/>
        <v>54183.74</v>
      </c>
      <c r="N914" s="5">
        <f t="shared" si="72"/>
        <v>0.26103744706184362</v>
      </c>
      <c r="O914">
        <f>G914/_xlfn.XLOOKUP(D914,'Market_Averages (raw data)'!A:A,'Market_Averages (raw data)'!B:B)</f>
        <v>0.97016523764172258</v>
      </c>
      <c r="P914" t="str">
        <f t="shared" si="73"/>
        <v>Market Aligned</v>
      </c>
      <c r="Q914" s="5">
        <f t="shared" si="74"/>
        <v>9.1999999999999998E-2</v>
      </c>
    </row>
    <row r="915" spans="1:17" x14ac:dyDescent="0.2">
      <c r="A915">
        <v>1913</v>
      </c>
      <c r="B915" t="s">
        <v>923</v>
      </c>
      <c r="C915" t="s">
        <v>1578</v>
      </c>
      <c r="D915" t="s">
        <v>1594</v>
      </c>
      <c r="E915" t="s">
        <v>1614</v>
      </c>
      <c r="F915" t="str">
        <f>_xlfn.XLOOKUP(E915,'States (raw data)'!A:A,'States (raw data)'!B:B)</f>
        <v>Texas</v>
      </c>
      <c r="G915">
        <v>45457.72</v>
      </c>
      <c r="H915" t="str">
        <f>VLOOKUP(A915,'Demographics (raw data)'!A914:C2474,3)</f>
        <v>Female</v>
      </c>
      <c r="I915" t="str">
        <f>_xlfn.XLOOKUP(A915,'Demographics (raw data)'!A:A,'Demographics (raw data)'!B:B)</f>
        <v>Hispanic or Latino</v>
      </c>
      <c r="J915" t="b">
        <f>_xlfn.XLOOKUP($A915,'Bonuses (raw data)'!$A:$A,'Bonuses (raw data)'!B:B)</f>
        <v>1</v>
      </c>
      <c r="K915" t="str">
        <f t="shared" si="70"/>
        <v>Eligible</v>
      </c>
      <c r="L915">
        <f>_xlfn.XLOOKUP($A915,'Bonuses (raw data)'!$A:$A,'Bonuses (raw data)'!C:C)</f>
        <v>13608.87</v>
      </c>
      <c r="M915">
        <f t="shared" si="71"/>
        <v>59066.590000000004</v>
      </c>
      <c r="N915" s="5">
        <f t="shared" si="72"/>
        <v>0.29937423170365784</v>
      </c>
      <c r="O915">
        <f>G915/_xlfn.XLOOKUP(D915,'Market_Averages (raw data)'!A:A,'Market_Averages (raw data)'!B:B)</f>
        <v>1.0263898842464958</v>
      </c>
      <c r="P915" t="str">
        <f t="shared" si="73"/>
        <v>Market Aligned</v>
      </c>
      <c r="Q915" s="5">
        <f t="shared" si="74"/>
        <v>0.161</v>
      </c>
    </row>
    <row r="916" spans="1:17" x14ac:dyDescent="0.2">
      <c r="A916">
        <v>1914</v>
      </c>
      <c r="B916" t="s">
        <v>924</v>
      </c>
      <c r="C916" t="s">
        <v>1578</v>
      </c>
      <c r="D916" t="s">
        <v>1594</v>
      </c>
      <c r="E916" t="s">
        <v>1604</v>
      </c>
      <c r="F916" t="str">
        <f>_xlfn.XLOOKUP(E916,'States (raw data)'!A:A,'States (raw data)'!B:B)</f>
        <v>California</v>
      </c>
      <c r="G916">
        <v>42321.32</v>
      </c>
      <c r="H916" t="str">
        <f>VLOOKUP(A916,'Demographics (raw data)'!A915:C2475,3)</f>
        <v>Male</v>
      </c>
      <c r="I916" t="str">
        <f>_xlfn.XLOOKUP(A916,'Demographics (raw data)'!A:A,'Demographics (raw data)'!B:B)</f>
        <v>Asian</v>
      </c>
      <c r="J916" t="b">
        <f>_xlfn.XLOOKUP($A916,'Bonuses (raw data)'!$A:$A,'Bonuses (raw data)'!B:B)</f>
        <v>0</v>
      </c>
      <c r="K916" t="str">
        <f t="shared" si="70"/>
        <v>Not Eligible</v>
      </c>
      <c r="L916">
        <f>_xlfn.XLOOKUP($A916,'Bonuses (raw data)'!$A:$A,'Bonuses (raw data)'!C:C)</f>
        <v>0</v>
      </c>
      <c r="M916">
        <f t="shared" si="71"/>
        <v>42321.32</v>
      </c>
      <c r="N916" s="5">
        <f t="shared" si="72"/>
        <v>0</v>
      </c>
      <c r="O916">
        <f>G916/_xlfn.XLOOKUP(D916,'Market_Averages (raw data)'!A:A,'Market_Averages (raw data)'!B:B)</f>
        <v>0.95557310696530551</v>
      </c>
      <c r="P916" t="str">
        <f t="shared" si="73"/>
        <v>Market Aligned</v>
      </c>
      <c r="Q916" s="5">
        <f t="shared" si="74"/>
        <v>6.5000000000000002E-2</v>
      </c>
    </row>
    <row r="917" spans="1:17" x14ac:dyDescent="0.2">
      <c r="A917">
        <v>1915</v>
      </c>
      <c r="B917" t="s">
        <v>925</v>
      </c>
      <c r="C917" t="s">
        <v>1578</v>
      </c>
      <c r="D917" t="s">
        <v>1594</v>
      </c>
      <c r="E917" t="s">
        <v>1604</v>
      </c>
      <c r="F917" t="str">
        <f>_xlfn.XLOOKUP(E917,'States (raw data)'!A:A,'States (raw data)'!B:B)</f>
        <v>California</v>
      </c>
      <c r="G917">
        <v>43023.17</v>
      </c>
      <c r="H917" t="str">
        <f>VLOOKUP(A917,'Demographics (raw data)'!A916:C2476,3)</f>
        <v>Male</v>
      </c>
      <c r="I917" t="str">
        <f>_xlfn.XLOOKUP(A917,'Demographics (raw data)'!A:A,'Demographics (raw data)'!B:B)</f>
        <v>Black or African American</v>
      </c>
      <c r="J917" t="b">
        <f>_xlfn.XLOOKUP($A917,'Bonuses (raw data)'!$A:$A,'Bonuses (raw data)'!B:B)</f>
        <v>1</v>
      </c>
      <c r="K917" t="str">
        <f t="shared" si="70"/>
        <v>Eligible</v>
      </c>
      <c r="L917">
        <f>_xlfn.XLOOKUP($A917,'Bonuses (raw data)'!$A:$A,'Bonuses (raw data)'!C:C)</f>
        <v>15895.47</v>
      </c>
      <c r="M917">
        <f t="shared" si="71"/>
        <v>58918.64</v>
      </c>
      <c r="N917" s="5">
        <f t="shared" si="72"/>
        <v>0.36946301260460351</v>
      </c>
      <c r="O917">
        <f>G917/_xlfn.XLOOKUP(D917,'Market_Averages (raw data)'!A:A,'Market_Averages (raw data)'!B:B)</f>
        <v>0.97142017849151496</v>
      </c>
      <c r="P917" t="str">
        <f t="shared" si="73"/>
        <v>Market Aligned</v>
      </c>
      <c r="Q917" s="5">
        <f t="shared" si="74"/>
        <v>9.2999999999999999E-2</v>
      </c>
    </row>
    <row r="918" spans="1:17" x14ac:dyDescent="0.2">
      <c r="A918">
        <v>1916</v>
      </c>
      <c r="B918" t="s">
        <v>926</v>
      </c>
      <c r="C918" t="s">
        <v>1578</v>
      </c>
      <c r="D918" t="s">
        <v>1594</v>
      </c>
      <c r="E918" t="s">
        <v>1609</v>
      </c>
      <c r="F918" t="str">
        <f>_xlfn.XLOOKUP(E918,'States (raw data)'!A:A,'States (raw data)'!B:B)</f>
        <v>California</v>
      </c>
      <c r="G918">
        <v>43639.81</v>
      </c>
      <c r="H918" t="str">
        <f>VLOOKUP(A918,'Demographics (raw data)'!A917:C2477,3)</f>
        <v>Male</v>
      </c>
      <c r="I918" t="str">
        <f>_xlfn.XLOOKUP(A918,'Demographics (raw data)'!A:A,'Demographics (raw data)'!B:B)</f>
        <v>Black or African American</v>
      </c>
      <c r="J918" t="b">
        <f>_xlfn.XLOOKUP($A918,'Bonuses (raw data)'!$A:$A,'Bonuses (raw data)'!B:B)</f>
        <v>1</v>
      </c>
      <c r="K918" t="str">
        <f t="shared" si="70"/>
        <v>Eligible</v>
      </c>
      <c r="L918">
        <f>_xlfn.XLOOKUP($A918,'Bonuses (raw data)'!$A:$A,'Bonuses (raw data)'!C:C)</f>
        <v>8501.34</v>
      </c>
      <c r="M918">
        <f t="shared" si="71"/>
        <v>52141.149999999994</v>
      </c>
      <c r="N918" s="5">
        <f t="shared" si="72"/>
        <v>0.19480698930632376</v>
      </c>
      <c r="O918">
        <f>G918/_xlfn.XLOOKUP(D918,'Market_Averages (raw data)'!A:A,'Market_Averages (raw data)'!B:B)</f>
        <v>0.98534329338204973</v>
      </c>
      <c r="P918" t="str">
        <f t="shared" si="73"/>
        <v>Market Aligned</v>
      </c>
      <c r="Q918" s="5">
        <f t="shared" si="74"/>
        <v>0.112</v>
      </c>
    </row>
    <row r="919" spans="1:17" x14ac:dyDescent="0.2">
      <c r="A919">
        <v>1917</v>
      </c>
      <c r="B919" t="s">
        <v>927</v>
      </c>
      <c r="C919" t="s">
        <v>1578</v>
      </c>
      <c r="D919" t="s">
        <v>1594</v>
      </c>
      <c r="E919" t="s">
        <v>1614</v>
      </c>
      <c r="F919" t="str">
        <f>_xlfn.XLOOKUP(E919,'States (raw data)'!A:A,'States (raw data)'!B:B)</f>
        <v>Texas</v>
      </c>
      <c r="G919">
        <v>42849.89</v>
      </c>
      <c r="H919" t="str">
        <f>VLOOKUP(A919,'Demographics (raw data)'!A918:C2478,3)</f>
        <v>Female</v>
      </c>
      <c r="I919" t="str">
        <f>_xlfn.XLOOKUP(A919,'Demographics (raw data)'!A:A,'Demographics (raw data)'!B:B)</f>
        <v>White</v>
      </c>
      <c r="J919" t="b">
        <f>_xlfn.XLOOKUP($A919,'Bonuses (raw data)'!$A:$A,'Bonuses (raw data)'!B:B)</f>
        <v>0</v>
      </c>
      <c r="K919" t="str">
        <f t="shared" si="70"/>
        <v>Not Eligible</v>
      </c>
      <c r="L919">
        <f>_xlfn.XLOOKUP($A919,'Bonuses (raw data)'!$A:$A,'Bonuses (raw data)'!C:C)</f>
        <v>0</v>
      </c>
      <c r="M919">
        <f t="shared" si="71"/>
        <v>42849.89</v>
      </c>
      <c r="N919" s="5">
        <f t="shared" si="72"/>
        <v>0</v>
      </c>
      <c r="O919">
        <f>G919/_xlfn.XLOOKUP(D919,'Market_Averages (raw data)'!A:A,'Market_Averages (raw data)'!B:B)</f>
        <v>0.96750768927863251</v>
      </c>
      <c r="P919" t="str">
        <f t="shared" si="73"/>
        <v>Market Aligned</v>
      </c>
      <c r="Q919" s="5">
        <f t="shared" si="74"/>
        <v>8.3000000000000004E-2</v>
      </c>
    </row>
    <row r="920" spans="1:17" x14ac:dyDescent="0.2">
      <c r="A920">
        <v>1918</v>
      </c>
      <c r="B920" t="s">
        <v>928</v>
      </c>
      <c r="C920" t="s">
        <v>1578</v>
      </c>
      <c r="D920" t="s">
        <v>1594</v>
      </c>
      <c r="E920" t="s">
        <v>1597</v>
      </c>
      <c r="F920" t="str">
        <f>_xlfn.XLOOKUP(E920,'States (raw data)'!A:A,'States (raw data)'!B:B)</f>
        <v>New York</v>
      </c>
      <c r="G920">
        <v>41662.94</v>
      </c>
      <c r="H920" t="str">
        <f>VLOOKUP(A920,'Demographics (raw data)'!A919:C2479,3)</f>
        <v>Female</v>
      </c>
      <c r="I920" t="str">
        <f>_xlfn.XLOOKUP(A920,'Demographics (raw data)'!A:A,'Demographics (raw data)'!B:B)</f>
        <v>Hispanic or Latino</v>
      </c>
      <c r="J920" t="b">
        <f>_xlfn.XLOOKUP($A920,'Bonuses (raw data)'!$A:$A,'Bonuses (raw data)'!B:B)</f>
        <v>1</v>
      </c>
      <c r="K920" t="str">
        <f t="shared" si="70"/>
        <v>Eligible</v>
      </c>
      <c r="L920">
        <f>_xlfn.XLOOKUP($A920,'Bonuses (raw data)'!$A:$A,'Bonuses (raw data)'!C:C)</f>
        <v>13274.89</v>
      </c>
      <c r="M920">
        <f t="shared" si="71"/>
        <v>54937.83</v>
      </c>
      <c r="N920" s="5">
        <f t="shared" si="72"/>
        <v>0.31862585789673026</v>
      </c>
      <c r="O920">
        <f>G920/_xlfn.XLOOKUP(D920,'Market_Averages (raw data)'!A:A,'Market_Averages (raw data)'!B:B)</f>
        <v>0.94070754459239714</v>
      </c>
      <c r="P920" t="str">
        <f t="shared" si="73"/>
        <v>Market Aligned</v>
      </c>
      <c r="Q920" s="5">
        <f t="shared" si="74"/>
        <v>0.05</v>
      </c>
    </row>
    <row r="921" spans="1:17" x14ac:dyDescent="0.2">
      <c r="A921">
        <v>1919</v>
      </c>
      <c r="B921" t="s">
        <v>929</v>
      </c>
      <c r="C921" t="s">
        <v>1578</v>
      </c>
      <c r="D921" t="s">
        <v>1594</v>
      </c>
      <c r="E921" t="s">
        <v>1604</v>
      </c>
      <c r="F921" t="str">
        <f>_xlfn.XLOOKUP(E921,'States (raw data)'!A:A,'States (raw data)'!B:B)</f>
        <v>California</v>
      </c>
      <c r="G921">
        <v>42863.92</v>
      </c>
      <c r="H921" t="str">
        <f>VLOOKUP(A921,'Demographics (raw data)'!A920:C2480,3)</f>
        <v>Male</v>
      </c>
      <c r="I921" t="str">
        <f>_xlfn.XLOOKUP(A921,'Demographics (raw data)'!A:A,'Demographics (raw data)'!B:B)</f>
        <v>Black or African American</v>
      </c>
      <c r="J921" t="b">
        <f>_xlfn.XLOOKUP($A921,'Bonuses (raw data)'!$A:$A,'Bonuses (raw data)'!B:B)</f>
        <v>1</v>
      </c>
      <c r="K921" t="str">
        <f t="shared" si="70"/>
        <v>Eligible</v>
      </c>
      <c r="L921">
        <f>_xlfn.XLOOKUP($A921,'Bonuses (raw data)'!$A:$A,'Bonuses (raw data)'!C:C)</f>
        <v>3861.61</v>
      </c>
      <c r="M921">
        <f t="shared" si="71"/>
        <v>46725.53</v>
      </c>
      <c r="N921" s="5">
        <f t="shared" si="72"/>
        <v>9.0089987103372723E-2</v>
      </c>
      <c r="O921">
        <f>G921/_xlfn.XLOOKUP(D921,'Market_Averages (raw data)'!A:A,'Market_Averages (raw data)'!B:B)</f>
        <v>0.9678244726561529</v>
      </c>
      <c r="P921" t="str">
        <f t="shared" si="73"/>
        <v>Market Aligned</v>
      </c>
      <c r="Q921" s="5">
        <f t="shared" si="74"/>
        <v>8.4000000000000005E-2</v>
      </c>
    </row>
    <row r="922" spans="1:17" x14ac:dyDescent="0.2">
      <c r="A922">
        <v>1920</v>
      </c>
      <c r="B922" t="s">
        <v>930</v>
      </c>
      <c r="C922" t="s">
        <v>1578</v>
      </c>
      <c r="D922" t="s">
        <v>1594</v>
      </c>
      <c r="E922" t="s">
        <v>1604</v>
      </c>
      <c r="F922" t="str">
        <f>_xlfn.XLOOKUP(E922,'States (raw data)'!A:A,'States (raw data)'!B:B)</f>
        <v>California</v>
      </c>
      <c r="G922">
        <v>44513.06</v>
      </c>
      <c r="H922" t="str">
        <f>VLOOKUP(A922,'Demographics (raw data)'!A921:C2481,3)</f>
        <v>Female</v>
      </c>
      <c r="I922" t="str">
        <f>_xlfn.XLOOKUP(A922,'Demographics (raw data)'!A:A,'Demographics (raw data)'!B:B)</f>
        <v>Black or African American</v>
      </c>
      <c r="J922" t="b">
        <f>_xlfn.XLOOKUP($A922,'Bonuses (raw data)'!$A:$A,'Bonuses (raw data)'!B:B)</f>
        <v>1</v>
      </c>
      <c r="K922" t="str">
        <f t="shared" si="70"/>
        <v>Eligible</v>
      </c>
      <c r="L922">
        <f>_xlfn.XLOOKUP($A922,'Bonuses (raw data)'!$A:$A,'Bonuses (raw data)'!C:C)</f>
        <v>18720.310000000001</v>
      </c>
      <c r="M922">
        <f t="shared" si="71"/>
        <v>63233.369999999995</v>
      </c>
      <c r="N922" s="5">
        <f t="shared" si="72"/>
        <v>0.42055769699948742</v>
      </c>
      <c r="O922">
        <f>G922/_xlfn.XLOOKUP(D922,'Market_Averages (raw data)'!A:A,'Market_Averages (raw data)'!B:B)</f>
        <v>1.005060405600134</v>
      </c>
      <c r="P922" t="str">
        <f t="shared" si="73"/>
        <v>Market Aligned</v>
      </c>
      <c r="Q922" s="5">
        <f t="shared" si="74"/>
        <v>0.13700000000000001</v>
      </c>
    </row>
    <row r="923" spans="1:17" x14ac:dyDescent="0.2">
      <c r="A923">
        <v>1921</v>
      </c>
      <c r="B923" t="s">
        <v>931</v>
      </c>
      <c r="C923" t="s">
        <v>1578</v>
      </c>
      <c r="D923" t="s">
        <v>1594</v>
      </c>
      <c r="E923" t="s">
        <v>1606</v>
      </c>
      <c r="F923" t="str">
        <f>_xlfn.XLOOKUP(E923,'States (raw data)'!A:A,'States (raw data)'!B:B)</f>
        <v>Washington</v>
      </c>
      <c r="G923">
        <v>40575.279999999999</v>
      </c>
      <c r="H923" t="str">
        <f>VLOOKUP(A923,'Demographics (raw data)'!A922:C2482,3)</f>
        <v>Female</v>
      </c>
      <c r="I923" t="str">
        <f>_xlfn.XLOOKUP(A923,'Demographics (raw data)'!A:A,'Demographics (raw data)'!B:B)</f>
        <v>Hispanic or Latino</v>
      </c>
      <c r="J923" t="b">
        <f>_xlfn.XLOOKUP($A923,'Bonuses (raw data)'!$A:$A,'Bonuses (raw data)'!B:B)</f>
        <v>0</v>
      </c>
      <c r="K923" t="str">
        <f t="shared" si="70"/>
        <v>Not Eligible</v>
      </c>
      <c r="L923">
        <f>_xlfn.XLOOKUP($A923,'Bonuses (raw data)'!$A:$A,'Bonuses (raw data)'!C:C)</f>
        <v>0</v>
      </c>
      <c r="M923">
        <f t="shared" si="71"/>
        <v>40575.279999999999</v>
      </c>
      <c r="N923" s="5">
        <f t="shared" si="72"/>
        <v>0</v>
      </c>
      <c r="O923">
        <f>G923/_xlfn.XLOOKUP(D923,'Market_Averages (raw data)'!A:A,'Market_Averages (raw data)'!B:B)</f>
        <v>0.91614926886938353</v>
      </c>
      <c r="P923" t="str">
        <f t="shared" si="73"/>
        <v>Market Aligned</v>
      </c>
      <c r="Q923" s="5">
        <f t="shared" si="74"/>
        <v>1.7000000000000001E-2</v>
      </c>
    </row>
    <row r="924" spans="1:17" x14ac:dyDescent="0.2">
      <c r="A924">
        <v>1922</v>
      </c>
      <c r="B924" t="s">
        <v>932</v>
      </c>
      <c r="C924" t="s">
        <v>1578</v>
      </c>
      <c r="D924" t="s">
        <v>1594</v>
      </c>
      <c r="E924" t="s">
        <v>1604</v>
      </c>
      <c r="F924" t="str">
        <f>_xlfn.XLOOKUP(E924,'States (raw data)'!A:A,'States (raw data)'!B:B)</f>
        <v>California</v>
      </c>
      <c r="G924">
        <v>42749.32</v>
      </c>
      <c r="H924" t="str">
        <f>VLOOKUP(A924,'Demographics (raw data)'!A923:C2483,3)</f>
        <v>Male</v>
      </c>
      <c r="I924" t="str">
        <f>_xlfn.XLOOKUP(A924,'Demographics (raw data)'!A:A,'Demographics (raw data)'!B:B)</f>
        <v>White</v>
      </c>
      <c r="J924" t="b">
        <f>_xlfn.XLOOKUP($A924,'Bonuses (raw data)'!$A:$A,'Bonuses (raw data)'!B:B)</f>
        <v>0</v>
      </c>
      <c r="K924" t="str">
        <f t="shared" si="70"/>
        <v>Not Eligible</v>
      </c>
      <c r="L924">
        <f>_xlfn.XLOOKUP($A924,'Bonuses (raw data)'!$A:$A,'Bonuses (raw data)'!C:C)</f>
        <v>0</v>
      </c>
      <c r="M924">
        <f t="shared" si="71"/>
        <v>42749.32</v>
      </c>
      <c r="N924" s="5">
        <f t="shared" si="72"/>
        <v>0</v>
      </c>
      <c r="O924">
        <f>G924/_xlfn.XLOOKUP(D924,'Market_Averages (raw data)'!A:A,'Market_Averages (raw data)'!B:B)</f>
        <v>0.96523691919472443</v>
      </c>
      <c r="P924" t="str">
        <f t="shared" si="73"/>
        <v>Market Aligned</v>
      </c>
      <c r="Q924" s="5">
        <f t="shared" si="74"/>
        <v>8.1000000000000003E-2</v>
      </c>
    </row>
    <row r="925" spans="1:17" x14ac:dyDescent="0.2">
      <c r="A925">
        <v>1923</v>
      </c>
      <c r="B925" t="s">
        <v>933</v>
      </c>
      <c r="C925" t="s">
        <v>1578</v>
      </c>
      <c r="D925" t="s">
        <v>1594</v>
      </c>
      <c r="E925" t="s">
        <v>1597</v>
      </c>
      <c r="F925" t="str">
        <f>_xlfn.XLOOKUP(E925,'States (raw data)'!A:A,'States (raw data)'!B:B)</f>
        <v>New York</v>
      </c>
      <c r="G925">
        <v>41187.269999999997</v>
      </c>
      <c r="H925" t="str">
        <f>VLOOKUP(A925,'Demographics (raw data)'!A924:C2484,3)</f>
        <v>Male</v>
      </c>
      <c r="I925" t="str">
        <f>_xlfn.XLOOKUP(A925,'Demographics (raw data)'!A:A,'Demographics (raw data)'!B:B)</f>
        <v>Asian</v>
      </c>
      <c r="J925" t="b">
        <f>_xlfn.XLOOKUP($A925,'Bonuses (raw data)'!$A:$A,'Bonuses (raw data)'!B:B)</f>
        <v>0</v>
      </c>
      <c r="K925" t="str">
        <f t="shared" si="70"/>
        <v>Not Eligible</v>
      </c>
      <c r="L925">
        <f>_xlfn.XLOOKUP($A925,'Bonuses (raw data)'!$A:$A,'Bonuses (raw data)'!C:C)</f>
        <v>0</v>
      </c>
      <c r="M925">
        <f t="shared" si="71"/>
        <v>41187.269999999997</v>
      </c>
      <c r="N925" s="5">
        <f t="shared" si="72"/>
        <v>0</v>
      </c>
      <c r="O925">
        <f>G925/_xlfn.XLOOKUP(D925,'Market_Averages (raw data)'!A:A,'Market_Averages (raw data)'!B:B)</f>
        <v>0.92996739140742579</v>
      </c>
      <c r="P925" t="str">
        <f t="shared" si="73"/>
        <v>Market Aligned</v>
      </c>
      <c r="Q925" s="5">
        <f t="shared" si="74"/>
        <v>2.5999999999999999E-2</v>
      </c>
    </row>
    <row r="926" spans="1:17" x14ac:dyDescent="0.2">
      <c r="A926">
        <v>1924</v>
      </c>
      <c r="B926" t="s">
        <v>934</v>
      </c>
      <c r="C926" t="s">
        <v>1578</v>
      </c>
      <c r="D926" t="s">
        <v>1594</v>
      </c>
      <c r="E926" t="s">
        <v>1604</v>
      </c>
      <c r="F926" t="str">
        <f>_xlfn.XLOOKUP(E926,'States (raw data)'!A:A,'States (raw data)'!B:B)</f>
        <v>California</v>
      </c>
      <c r="G926">
        <v>44740.71</v>
      </c>
      <c r="H926" t="str">
        <f>VLOOKUP(A926,'Demographics (raw data)'!A925:C2485,3)</f>
        <v>Female</v>
      </c>
      <c r="I926" t="str">
        <f>_xlfn.XLOOKUP(A926,'Demographics (raw data)'!A:A,'Demographics (raw data)'!B:B)</f>
        <v>White</v>
      </c>
      <c r="J926" t="b">
        <f>_xlfn.XLOOKUP($A926,'Bonuses (raw data)'!$A:$A,'Bonuses (raw data)'!B:B)</f>
        <v>0</v>
      </c>
      <c r="K926" t="str">
        <f t="shared" si="70"/>
        <v>Not Eligible</v>
      </c>
      <c r="L926">
        <f>_xlfn.XLOOKUP($A926,'Bonuses (raw data)'!$A:$A,'Bonuses (raw data)'!C:C)</f>
        <v>0</v>
      </c>
      <c r="M926">
        <f t="shared" si="71"/>
        <v>44740.71</v>
      </c>
      <c r="N926" s="5">
        <f t="shared" si="72"/>
        <v>0</v>
      </c>
      <c r="O926">
        <f>G926/_xlfn.XLOOKUP(D926,'Market_Averages (raw data)'!A:A,'Market_Averages (raw data)'!B:B)</f>
        <v>1.0102005150721602</v>
      </c>
      <c r="P926" t="str">
        <f t="shared" si="73"/>
        <v>Market Aligned</v>
      </c>
      <c r="Q926" s="5">
        <f t="shared" si="74"/>
        <v>0.14499999999999999</v>
      </c>
    </row>
    <row r="927" spans="1:17" x14ac:dyDescent="0.2">
      <c r="A927">
        <v>1925</v>
      </c>
      <c r="B927" t="s">
        <v>935</v>
      </c>
      <c r="C927" t="s">
        <v>1578</v>
      </c>
      <c r="D927" t="s">
        <v>1594</v>
      </c>
      <c r="E927" t="s">
        <v>1604</v>
      </c>
      <c r="F927" t="str">
        <f>_xlfn.XLOOKUP(E927,'States (raw data)'!A:A,'States (raw data)'!B:B)</f>
        <v>California</v>
      </c>
      <c r="G927">
        <v>39644.019999999997</v>
      </c>
      <c r="H927" t="str">
        <f>VLOOKUP(A927,'Demographics (raw data)'!A926:C2486,3)</f>
        <v>Female</v>
      </c>
      <c r="I927" t="str">
        <f>_xlfn.XLOOKUP(A927,'Demographics (raw data)'!A:A,'Demographics (raw data)'!B:B)</f>
        <v>White</v>
      </c>
      <c r="J927" t="b">
        <f>_xlfn.XLOOKUP($A927,'Bonuses (raw data)'!$A:$A,'Bonuses (raw data)'!B:B)</f>
        <v>0</v>
      </c>
      <c r="K927" t="str">
        <f t="shared" si="70"/>
        <v>Not Eligible</v>
      </c>
      <c r="L927">
        <f>_xlfn.XLOOKUP($A927,'Bonuses (raw data)'!$A:$A,'Bonuses (raw data)'!C:C)</f>
        <v>0</v>
      </c>
      <c r="M927">
        <f t="shared" si="71"/>
        <v>39644.019999999997</v>
      </c>
      <c r="N927" s="5">
        <f t="shared" si="72"/>
        <v>0</v>
      </c>
      <c r="O927">
        <f>G927/_xlfn.XLOOKUP(D927,'Market_Averages (raw data)'!A:A,'Market_Averages (raw data)'!B:B)</f>
        <v>0.89512234883020447</v>
      </c>
      <c r="P927" t="str">
        <f t="shared" si="73"/>
        <v>Below Market</v>
      </c>
      <c r="Q927" s="5">
        <f t="shared" si="74"/>
        <v>7.0000000000000001E-3</v>
      </c>
    </row>
    <row r="928" spans="1:17" x14ac:dyDescent="0.2">
      <c r="A928">
        <v>1926</v>
      </c>
      <c r="B928" t="s">
        <v>936</v>
      </c>
      <c r="C928" t="s">
        <v>1578</v>
      </c>
      <c r="D928" t="s">
        <v>1594</v>
      </c>
      <c r="E928" t="s">
        <v>1603</v>
      </c>
      <c r="F928" t="str">
        <f>_xlfn.XLOOKUP(E928,'States (raw data)'!A:A,'States (raw data)'!B:B)</f>
        <v>Illinois</v>
      </c>
      <c r="G928">
        <v>41452.019999999997</v>
      </c>
      <c r="H928" t="str">
        <f>VLOOKUP(A928,'Demographics (raw data)'!A927:C2487,3)</f>
        <v>Female</v>
      </c>
      <c r="I928" t="str">
        <f>_xlfn.XLOOKUP(A928,'Demographics (raw data)'!A:A,'Demographics (raw data)'!B:B)</f>
        <v>White</v>
      </c>
      <c r="J928" t="b">
        <f>_xlfn.XLOOKUP($A928,'Bonuses (raw data)'!$A:$A,'Bonuses (raw data)'!B:B)</f>
        <v>0</v>
      </c>
      <c r="K928" t="str">
        <f t="shared" si="70"/>
        <v>Not Eligible</v>
      </c>
      <c r="L928">
        <f>_xlfn.XLOOKUP($A928,'Bonuses (raw data)'!$A:$A,'Bonuses (raw data)'!C:C)</f>
        <v>0</v>
      </c>
      <c r="M928">
        <f t="shared" si="71"/>
        <v>41452.019999999997</v>
      </c>
      <c r="N928" s="5">
        <f t="shared" si="72"/>
        <v>0</v>
      </c>
      <c r="O928">
        <f>G928/_xlfn.XLOOKUP(D928,'Market_Averages (raw data)'!A:A,'Market_Averages (raw data)'!B:B)</f>
        <v>0.9359451817993385</v>
      </c>
      <c r="P928" t="str">
        <f t="shared" si="73"/>
        <v>Market Aligned</v>
      </c>
      <c r="Q928" s="5">
        <f t="shared" si="74"/>
        <v>3.9E-2</v>
      </c>
    </row>
    <row r="929" spans="1:17" x14ac:dyDescent="0.2">
      <c r="A929">
        <v>1927</v>
      </c>
      <c r="B929" t="s">
        <v>937</v>
      </c>
      <c r="C929" t="s">
        <v>1578</v>
      </c>
      <c r="D929" t="s">
        <v>1594</v>
      </c>
      <c r="E929" t="s">
        <v>1604</v>
      </c>
      <c r="F929" t="str">
        <f>_xlfn.XLOOKUP(E929,'States (raw data)'!A:A,'States (raw data)'!B:B)</f>
        <v>California</v>
      </c>
      <c r="G929">
        <v>43207.27</v>
      </c>
      <c r="H929" t="str">
        <f>VLOOKUP(A929,'Demographics (raw data)'!A928:C2488,3)</f>
        <v>Female</v>
      </c>
      <c r="I929" t="str">
        <f>_xlfn.XLOOKUP(A929,'Demographics (raw data)'!A:A,'Demographics (raw data)'!B:B)</f>
        <v>Other</v>
      </c>
      <c r="J929" t="b">
        <f>_xlfn.XLOOKUP($A929,'Bonuses (raw data)'!$A:$A,'Bonuses (raw data)'!B:B)</f>
        <v>1</v>
      </c>
      <c r="K929" t="str">
        <f t="shared" si="70"/>
        <v>Eligible</v>
      </c>
      <c r="L929">
        <f>_xlfn.XLOOKUP($A929,'Bonuses (raw data)'!$A:$A,'Bonuses (raw data)'!C:C)</f>
        <v>8278.1200000000008</v>
      </c>
      <c r="M929">
        <f t="shared" si="71"/>
        <v>51485.39</v>
      </c>
      <c r="N929" s="5">
        <f t="shared" si="72"/>
        <v>0.19159090588227401</v>
      </c>
      <c r="O929">
        <f>G929/_xlfn.XLOOKUP(D929,'Market_Averages (raw data)'!A:A,'Market_Averages (raw data)'!B:B)</f>
        <v>0.97557697249019726</v>
      </c>
      <c r="P929" t="str">
        <f t="shared" si="73"/>
        <v>Market Aligned</v>
      </c>
      <c r="Q929" s="5">
        <f t="shared" si="74"/>
        <v>9.8000000000000004E-2</v>
      </c>
    </row>
    <row r="930" spans="1:17" x14ac:dyDescent="0.2">
      <c r="A930">
        <v>1928</v>
      </c>
      <c r="B930" t="s">
        <v>938</v>
      </c>
      <c r="C930" t="s">
        <v>1578</v>
      </c>
      <c r="D930" t="s">
        <v>1594</v>
      </c>
      <c r="E930" t="s">
        <v>1597</v>
      </c>
      <c r="F930" t="str">
        <f>_xlfn.XLOOKUP(E930,'States (raw data)'!A:A,'States (raw data)'!B:B)</f>
        <v>New York</v>
      </c>
      <c r="G930">
        <v>45435.360000000001</v>
      </c>
      <c r="H930" t="str">
        <f>VLOOKUP(A930,'Demographics (raw data)'!A929:C2489,3)</f>
        <v>Female</v>
      </c>
      <c r="I930" t="str">
        <f>_xlfn.XLOOKUP(A930,'Demographics (raw data)'!A:A,'Demographics (raw data)'!B:B)</f>
        <v>Hispanic or Latino</v>
      </c>
      <c r="J930" t="b">
        <f>_xlfn.XLOOKUP($A930,'Bonuses (raw data)'!$A:$A,'Bonuses (raw data)'!B:B)</f>
        <v>1</v>
      </c>
      <c r="K930" t="str">
        <f t="shared" si="70"/>
        <v>Eligible</v>
      </c>
      <c r="L930">
        <f>_xlfn.XLOOKUP($A930,'Bonuses (raw data)'!$A:$A,'Bonuses (raw data)'!C:C)</f>
        <v>14860.91</v>
      </c>
      <c r="M930">
        <f t="shared" si="71"/>
        <v>60296.270000000004</v>
      </c>
      <c r="N930" s="5">
        <f t="shared" si="72"/>
        <v>0.32707807311309955</v>
      </c>
      <c r="O930">
        <f>G930/_xlfn.XLOOKUP(D930,'Market_Averages (raw data)'!A:A,'Market_Averages (raw data)'!B:B)</f>
        <v>1.0258850177945102</v>
      </c>
      <c r="P930" t="str">
        <f t="shared" si="73"/>
        <v>Market Aligned</v>
      </c>
      <c r="Q930" s="5">
        <f t="shared" si="74"/>
        <v>0.16</v>
      </c>
    </row>
    <row r="931" spans="1:17" x14ac:dyDescent="0.2">
      <c r="A931">
        <v>1929</v>
      </c>
      <c r="B931" t="s">
        <v>939</v>
      </c>
      <c r="C931" t="s">
        <v>1578</v>
      </c>
      <c r="D931" t="s">
        <v>1594</v>
      </c>
      <c r="E931" t="s">
        <v>1604</v>
      </c>
      <c r="F931" t="str">
        <f>_xlfn.XLOOKUP(E931,'States (raw data)'!A:A,'States (raw data)'!B:B)</f>
        <v>California</v>
      </c>
      <c r="G931">
        <v>42376.72</v>
      </c>
      <c r="H931" t="str">
        <f>VLOOKUP(A931,'Demographics (raw data)'!A930:C2490,3)</f>
        <v>Male</v>
      </c>
      <c r="I931" t="str">
        <f>_xlfn.XLOOKUP(A931,'Demographics (raw data)'!A:A,'Demographics (raw data)'!B:B)</f>
        <v>Black or African American</v>
      </c>
      <c r="J931" t="b">
        <f>_xlfn.XLOOKUP($A931,'Bonuses (raw data)'!$A:$A,'Bonuses (raw data)'!B:B)</f>
        <v>0</v>
      </c>
      <c r="K931" t="str">
        <f t="shared" si="70"/>
        <v>Not Eligible</v>
      </c>
      <c r="L931">
        <f>_xlfn.XLOOKUP($A931,'Bonuses (raw data)'!$A:$A,'Bonuses (raw data)'!C:C)</f>
        <v>0</v>
      </c>
      <c r="M931">
        <f t="shared" si="71"/>
        <v>42376.72</v>
      </c>
      <c r="N931" s="5">
        <f t="shared" si="72"/>
        <v>0</v>
      </c>
      <c r="O931">
        <f>G931/_xlfn.XLOOKUP(D931,'Market_Averages (raw data)'!A:A,'Market_Averages (raw data)'!B:B)</f>
        <v>0.95682398359500132</v>
      </c>
      <c r="P931" t="str">
        <f t="shared" si="73"/>
        <v>Market Aligned</v>
      </c>
      <c r="Q931" s="5">
        <f t="shared" si="74"/>
        <v>6.7000000000000004E-2</v>
      </c>
    </row>
    <row r="932" spans="1:17" x14ac:dyDescent="0.2">
      <c r="A932">
        <v>1930</v>
      </c>
      <c r="B932" t="s">
        <v>940</v>
      </c>
      <c r="C932" t="s">
        <v>1578</v>
      </c>
      <c r="D932" t="s">
        <v>1594</v>
      </c>
      <c r="E932" t="s">
        <v>1606</v>
      </c>
      <c r="F932" t="str">
        <f>_xlfn.XLOOKUP(E932,'States (raw data)'!A:A,'States (raw data)'!B:B)</f>
        <v>Washington</v>
      </c>
      <c r="G932">
        <v>41459</v>
      </c>
      <c r="H932" t="str">
        <f>VLOOKUP(A932,'Demographics (raw data)'!A931:C2491,3)</f>
        <v>Female</v>
      </c>
      <c r="I932" t="str">
        <f>_xlfn.XLOOKUP(A932,'Demographics (raw data)'!A:A,'Demographics (raw data)'!B:B)</f>
        <v>Black or African American</v>
      </c>
      <c r="J932" t="b">
        <f>_xlfn.XLOOKUP($A932,'Bonuses (raw data)'!$A:$A,'Bonuses (raw data)'!B:B)</f>
        <v>0</v>
      </c>
      <c r="K932" t="str">
        <f t="shared" si="70"/>
        <v>Not Eligible</v>
      </c>
      <c r="L932">
        <f>_xlfn.XLOOKUP($A932,'Bonuses (raw data)'!$A:$A,'Bonuses (raw data)'!C:C)</f>
        <v>0</v>
      </c>
      <c r="M932">
        <f t="shared" si="71"/>
        <v>41459</v>
      </c>
      <c r="N932" s="5">
        <f t="shared" si="72"/>
        <v>0</v>
      </c>
      <c r="O932">
        <f>G932/_xlfn.XLOOKUP(D932,'Market_Averages (raw data)'!A:A,'Market_Averages (raw data)'!B:B)</f>
        <v>0.93610278322308005</v>
      </c>
      <c r="P932" t="str">
        <f t="shared" si="73"/>
        <v>Market Aligned</v>
      </c>
      <c r="Q932" s="5">
        <f t="shared" si="74"/>
        <v>0.04</v>
      </c>
    </row>
    <row r="933" spans="1:17" x14ac:dyDescent="0.2">
      <c r="A933">
        <v>1931</v>
      </c>
      <c r="B933" t="s">
        <v>941</v>
      </c>
      <c r="C933" t="s">
        <v>1578</v>
      </c>
      <c r="D933" t="s">
        <v>1594</v>
      </c>
      <c r="E933" t="s">
        <v>1614</v>
      </c>
      <c r="F933" t="str">
        <f>_xlfn.XLOOKUP(E933,'States (raw data)'!A:A,'States (raw data)'!B:B)</f>
        <v>Texas</v>
      </c>
      <c r="G933">
        <v>46027.17</v>
      </c>
      <c r="H933" t="str">
        <f>VLOOKUP(A933,'Demographics (raw data)'!A932:C2492,3)</f>
        <v>Female</v>
      </c>
      <c r="I933" t="str">
        <f>_xlfn.XLOOKUP(A933,'Demographics (raw data)'!A:A,'Demographics (raw data)'!B:B)</f>
        <v>White</v>
      </c>
      <c r="J933" t="b">
        <f>_xlfn.XLOOKUP($A933,'Bonuses (raw data)'!$A:$A,'Bonuses (raw data)'!B:B)</f>
        <v>1</v>
      </c>
      <c r="K933" t="str">
        <f t="shared" si="70"/>
        <v>Eligible</v>
      </c>
      <c r="L933">
        <f>_xlfn.XLOOKUP($A933,'Bonuses (raw data)'!$A:$A,'Bonuses (raw data)'!C:C)</f>
        <v>1386.48</v>
      </c>
      <c r="M933">
        <f t="shared" si="71"/>
        <v>47413.65</v>
      </c>
      <c r="N933" s="5">
        <f t="shared" si="72"/>
        <v>3.0123077304122763E-2</v>
      </c>
      <c r="O933">
        <f>G933/_xlfn.XLOOKUP(D933,'Market_Averages (raw data)'!A:A,'Market_Averages (raw data)'!B:B)</f>
        <v>1.0392474961017355</v>
      </c>
      <c r="P933" t="str">
        <f t="shared" si="73"/>
        <v>Market Aligned</v>
      </c>
      <c r="Q933" s="5">
        <f t="shared" si="74"/>
        <v>0.17399999999999999</v>
      </c>
    </row>
    <row r="934" spans="1:17" x14ac:dyDescent="0.2">
      <c r="A934">
        <v>1932</v>
      </c>
      <c r="B934" t="s">
        <v>942</v>
      </c>
      <c r="C934" t="s">
        <v>1578</v>
      </c>
      <c r="D934" t="s">
        <v>1594</v>
      </c>
      <c r="E934" t="s">
        <v>1599</v>
      </c>
      <c r="F934" t="str">
        <f>_xlfn.XLOOKUP(E934,'States (raw data)'!A:A,'States (raw data)'!B:B)</f>
        <v>California</v>
      </c>
      <c r="G934">
        <v>39784.97</v>
      </c>
      <c r="H934" t="str">
        <f>VLOOKUP(A934,'Demographics (raw data)'!A933:C2493,3)</f>
        <v>Female</v>
      </c>
      <c r="I934" t="str">
        <f>_xlfn.XLOOKUP(A934,'Demographics (raw data)'!A:A,'Demographics (raw data)'!B:B)</f>
        <v>Hispanic or Latino</v>
      </c>
      <c r="J934" t="b">
        <f>_xlfn.XLOOKUP($A934,'Bonuses (raw data)'!$A:$A,'Bonuses (raw data)'!B:B)</f>
        <v>0</v>
      </c>
      <c r="K934" t="str">
        <f t="shared" si="70"/>
        <v>Not Eligible</v>
      </c>
      <c r="L934">
        <f>_xlfn.XLOOKUP($A934,'Bonuses (raw data)'!$A:$A,'Bonuses (raw data)'!C:C)</f>
        <v>0</v>
      </c>
      <c r="M934">
        <f t="shared" si="71"/>
        <v>39784.97</v>
      </c>
      <c r="N934" s="5">
        <f t="shared" si="72"/>
        <v>0</v>
      </c>
      <c r="O934">
        <f>G934/_xlfn.XLOOKUP(D934,'Market_Averages (raw data)'!A:A,'Market_Averages (raw data)'!B:B)</f>
        <v>0.89830485895575729</v>
      </c>
      <c r="P934" t="str">
        <f t="shared" si="73"/>
        <v>Below Market</v>
      </c>
      <c r="Q934" s="5">
        <f t="shared" si="74"/>
        <v>8.0000000000000002E-3</v>
      </c>
    </row>
    <row r="935" spans="1:17" x14ac:dyDescent="0.2">
      <c r="A935">
        <v>1933</v>
      </c>
      <c r="B935" t="s">
        <v>943</v>
      </c>
      <c r="C935" t="s">
        <v>1578</v>
      </c>
      <c r="D935" t="s">
        <v>1594</v>
      </c>
      <c r="E935" t="s">
        <v>1606</v>
      </c>
      <c r="F935" t="str">
        <f>_xlfn.XLOOKUP(E935,'States (raw data)'!A:A,'States (raw data)'!B:B)</f>
        <v>Washington</v>
      </c>
      <c r="G935">
        <v>38377.24</v>
      </c>
      <c r="H935" t="str">
        <f>VLOOKUP(A935,'Demographics (raw data)'!A934:C2494,3)</f>
        <v>Male</v>
      </c>
      <c r="I935" t="str">
        <f>_xlfn.XLOOKUP(A935,'Demographics (raw data)'!A:A,'Demographics (raw data)'!B:B)</f>
        <v>White</v>
      </c>
      <c r="J935" t="b">
        <f>_xlfn.XLOOKUP($A935,'Bonuses (raw data)'!$A:$A,'Bonuses (raw data)'!B:B)</f>
        <v>1</v>
      </c>
      <c r="K935" t="str">
        <f t="shared" si="70"/>
        <v>Eligible</v>
      </c>
      <c r="L935">
        <f>_xlfn.XLOOKUP($A935,'Bonuses (raw data)'!$A:$A,'Bonuses (raw data)'!C:C)</f>
        <v>4898.5600000000004</v>
      </c>
      <c r="M935">
        <f t="shared" si="71"/>
        <v>43275.799999999996</v>
      </c>
      <c r="N935" s="5">
        <f t="shared" si="72"/>
        <v>0.12764232133420747</v>
      </c>
      <c r="O935">
        <f>G935/_xlfn.XLOOKUP(D935,'Market_Averages (raw data)'!A:A,'Market_Averages (raw data)'!B:B)</f>
        <v>0.86651972253117815</v>
      </c>
      <c r="P935" t="str">
        <f t="shared" si="73"/>
        <v>Below Market</v>
      </c>
      <c r="Q935" s="5">
        <f t="shared" si="74"/>
        <v>1E-3</v>
      </c>
    </row>
    <row r="936" spans="1:17" x14ac:dyDescent="0.2">
      <c r="A936">
        <v>1934</v>
      </c>
      <c r="B936" t="s">
        <v>944</v>
      </c>
      <c r="C936" t="s">
        <v>1578</v>
      </c>
      <c r="D936" t="s">
        <v>1594</v>
      </c>
      <c r="E936" t="s">
        <v>1606</v>
      </c>
      <c r="F936" t="str">
        <f>_xlfn.XLOOKUP(E936,'States (raw data)'!A:A,'States (raw data)'!B:B)</f>
        <v>Washington</v>
      </c>
      <c r="G936">
        <v>43325.03</v>
      </c>
      <c r="H936" t="str">
        <f>VLOOKUP(A936,'Demographics (raw data)'!A935:C2495,3)</f>
        <v>Male</v>
      </c>
      <c r="I936" t="str">
        <f>_xlfn.XLOOKUP(A936,'Demographics (raw data)'!A:A,'Demographics (raw data)'!B:B)</f>
        <v>White</v>
      </c>
      <c r="J936" t="b">
        <f>_xlfn.XLOOKUP($A936,'Bonuses (raw data)'!$A:$A,'Bonuses (raw data)'!B:B)</f>
        <v>0</v>
      </c>
      <c r="K936" t="str">
        <f t="shared" si="70"/>
        <v>Not Eligible</v>
      </c>
      <c r="L936">
        <f>_xlfn.XLOOKUP($A936,'Bonuses (raw data)'!$A:$A,'Bonuses (raw data)'!C:C)</f>
        <v>0</v>
      </c>
      <c r="M936">
        <f t="shared" si="71"/>
        <v>43325.03</v>
      </c>
      <c r="N936" s="5">
        <f t="shared" si="72"/>
        <v>0</v>
      </c>
      <c r="O936">
        <f>G936/_xlfn.XLOOKUP(D936,'Market_Averages (raw data)'!A:A,'Market_Averages (raw data)'!B:B)</f>
        <v>0.97823587559331959</v>
      </c>
      <c r="P936" t="str">
        <f t="shared" si="73"/>
        <v>Market Aligned</v>
      </c>
      <c r="Q936" s="5">
        <f t="shared" si="74"/>
        <v>0.10299999999999999</v>
      </c>
    </row>
    <row r="937" spans="1:17" x14ac:dyDescent="0.2">
      <c r="A937">
        <v>1935</v>
      </c>
      <c r="B937" t="s">
        <v>945</v>
      </c>
      <c r="C937" t="s">
        <v>1578</v>
      </c>
      <c r="D937" t="s">
        <v>1594</v>
      </c>
      <c r="E937" t="s">
        <v>1597</v>
      </c>
      <c r="F937" t="str">
        <f>_xlfn.XLOOKUP(E937,'States (raw data)'!A:A,'States (raw data)'!B:B)</f>
        <v>New York</v>
      </c>
      <c r="G937">
        <v>41558.65</v>
      </c>
      <c r="H937" t="str">
        <f>VLOOKUP(A937,'Demographics (raw data)'!A936:C2496,3)</f>
        <v>Male</v>
      </c>
      <c r="I937" t="str">
        <f>_xlfn.XLOOKUP(A937,'Demographics (raw data)'!A:A,'Demographics (raw data)'!B:B)</f>
        <v>White</v>
      </c>
      <c r="J937" t="b">
        <f>_xlfn.XLOOKUP($A937,'Bonuses (raw data)'!$A:$A,'Bonuses (raw data)'!B:B)</f>
        <v>0</v>
      </c>
      <c r="K937" t="str">
        <f t="shared" si="70"/>
        <v>Not Eligible</v>
      </c>
      <c r="L937">
        <f>_xlfn.XLOOKUP($A937,'Bonuses (raw data)'!$A:$A,'Bonuses (raw data)'!C:C)</f>
        <v>0</v>
      </c>
      <c r="M937">
        <f t="shared" si="71"/>
        <v>41558.65</v>
      </c>
      <c r="N937" s="5">
        <f t="shared" si="72"/>
        <v>0</v>
      </c>
      <c r="O937">
        <f>G937/_xlfn.XLOOKUP(D937,'Market_Averages (raw data)'!A:A,'Market_Averages (raw data)'!B:B)</f>
        <v>0.93835278062649496</v>
      </c>
      <c r="P937" t="str">
        <f t="shared" si="73"/>
        <v>Market Aligned</v>
      </c>
      <c r="Q937" s="5">
        <f t="shared" si="74"/>
        <v>4.4999999999999998E-2</v>
      </c>
    </row>
    <row r="938" spans="1:17" x14ac:dyDescent="0.2">
      <c r="A938">
        <v>1936</v>
      </c>
      <c r="B938" t="s">
        <v>946</v>
      </c>
      <c r="C938" t="s">
        <v>1578</v>
      </c>
      <c r="D938" t="s">
        <v>1594</v>
      </c>
      <c r="E938" t="s">
        <v>1609</v>
      </c>
      <c r="F938" t="str">
        <f>_xlfn.XLOOKUP(E938,'States (raw data)'!A:A,'States (raw data)'!B:B)</f>
        <v>California</v>
      </c>
      <c r="G938">
        <v>40585.19</v>
      </c>
      <c r="H938" t="str">
        <f>VLOOKUP(A938,'Demographics (raw data)'!A937:C2497,3)</f>
        <v>Male</v>
      </c>
      <c r="I938" t="str">
        <f>_xlfn.XLOOKUP(A938,'Demographics (raw data)'!A:A,'Demographics (raw data)'!B:B)</f>
        <v>Asian</v>
      </c>
      <c r="J938" t="b">
        <f>_xlfn.XLOOKUP($A938,'Bonuses (raw data)'!$A:$A,'Bonuses (raw data)'!B:B)</f>
        <v>1</v>
      </c>
      <c r="K938" t="str">
        <f t="shared" si="70"/>
        <v>Eligible</v>
      </c>
      <c r="L938">
        <f>_xlfn.XLOOKUP($A938,'Bonuses (raw data)'!$A:$A,'Bonuses (raw data)'!C:C)</f>
        <v>10254.57</v>
      </c>
      <c r="M938">
        <f t="shared" si="71"/>
        <v>50839.76</v>
      </c>
      <c r="N938" s="5">
        <f t="shared" si="72"/>
        <v>0.25266778349442243</v>
      </c>
      <c r="O938">
        <f>G938/_xlfn.XLOOKUP(D938,'Market_Averages (raw data)'!A:A,'Market_Averages (raw data)'!B:B)</f>
        <v>0.91637302676469568</v>
      </c>
      <c r="P938" t="str">
        <f t="shared" si="73"/>
        <v>Market Aligned</v>
      </c>
      <c r="Q938" s="5">
        <f t="shared" si="74"/>
        <v>1.9E-2</v>
      </c>
    </row>
    <row r="939" spans="1:17" x14ac:dyDescent="0.2">
      <c r="A939">
        <v>1937</v>
      </c>
      <c r="B939" t="s">
        <v>947</v>
      </c>
      <c r="C939" t="s">
        <v>1578</v>
      </c>
      <c r="D939" t="s">
        <v>1594</v>
      </c>
      <c r="E939" t="s">
        <v>1604</v>
      </c>
      <c r="F939" t="str">
        <f>_xlfn.XLOOKUP(E939,'States (raw data)'!A:A,'States (raw data)'!B:B)</f>
        <v>California</v>
      </c>
      <c r="G939">
        <v>43828.17</v>
      </c>
      <c r="H939" t="str">
        <f>VLOOKUP(A939,'Demographics (raw data)'!A938:C2498,3)</f>
        <v>Male</v>
      </c>
      <c r="I939" t="str">
        <f>_xlfn.XLOOKUP(A939,'Demographics (raw data)'!A:A,'Demographics (raw data)'!B:B)</f>
        <v>Asian</v>
      </c>
      <c r="J939" t="b">
        <f>_xlfn.XLOOKUP($A939,'Bonuses (raw data)'!$A:$A,'Bonuses (raw data)'!B:B)</f>
        <v>0</v>
      </c>
      <c r="K939" t="str">
        <f t="shared" si="70"/>
        <v>Not Eligible</v>
      </c>
      <c r="L939">
        <f>_xlfn.XLOOKUP($A939,'Bonuses (raw data)'!$A:$A,'Bonuses (raw data)'!C:C)</f>
        <v>0</v>
      </c>
      <c r="M939">
        <f t="shared" si="71"/>
        <v>43828.17</v>
      </c>
      <c r="N939" s="5">
        <f t="shared" si="72"/>
        <v>0</v>
      </c>
      <c r="O939">
        <f>G939/_xlfn.XLOOKUP(D939,'Market_Averages (raw data)'!A:A,'Market_Averages (raw data)'!B:B)</f>
        <v>0.98959627392301541</v>
      </c>
      <c r="P939" t="str">
        <f t="shared" si="73"/>
        <v>Market Aligned</v>
      </c>
      <c r="Q939" s="5">
        <f t="shared" si="74"/>
        <v>0.122</v>
      </c>
    </row>
    <row r="940" spans="1:17" x14ac:dyDescent="0.2">
      <c r="A940">
        <v>1938</v>
      </c>
      <c r="B940" t="s">
        <v>948</v>
      </c>
      <c r="C940" t="s">
        <v>1578</v>
      </c>
      <c r="D940" t="s">
        <v>1594</v>
      </c>
      <c r="E940" t="s">
        <v>1597</v>
      </c>
      <c r="F940" t="str">
        <f>_xlfn.XLOOKUP(E940,'States (raw data)'!A:A,'States (raw data)'!B:B)</f>
        <v>New York</v>
      </c>
      <c r="G940">
        <v>42957.13</v>
      </c>
      <c r="H940" t="str">
        <f>VLOOKUP(A940,'Demographics (raw data)'!A939:C2499,3)</f>
        <v>Female</v>
      </c>
      <c r="I940" t="str">
        <f>_xlfn.XLOOKUP(A940,'Demographics (raw data)'!A:A,'Demographics (raw data)'!B:B)</f>
        <v>White</v>
      </c>
      <c r="J940" t="b">
        <f>_xlfn.XLOOKUP($A940,'Bonuses (raw data)'!$A:$A,'Bonuses (raw data)'!B:B)</f>
        <v>1</v>
      </c>
      <c r="K940" t="str">
        <f t="shared" si="70"/>
        <v>Eligible</v>
      </c>
      <c r="L940">
        <f>_xlfn.XLOOKUP($A940,'Bonuses (raw data)'!$A:$A,'Bonuses (raw data)'!C:C)</f>
        <v>17686.8</v>
      </c>
      <c r="M940">
        <f t="shared" si="71"/>
        <v>60643.929999999993</v>
      </c>
      <c r="N940" s="5">
        <f t="shared" si="72"/>
        <v>0.41173141688003834</v>
      </c>
      <c r="O940">
        <f>G940/_xlfn.XLOOKUP(D940,'Market_Averages (raw data)'!A:A,'Market_Averages (raw data)'!B:B)</f>
        <v>0.96992906129611578</v>
      </c>
      <c r="P940" t="str">
        <f t="shared" si="73"/>
        <v>Market Aligned</v>
      </c>
      <c r="Q940" s="5">
        <f t="shared" si="74"/>
        <v>9.0999999999999998E-2</v>
      </c>
    </row>
    <row r="941" spans="1:17" x14ac:dyDescent="0.2">
      <c r="A941">
        <v>1939</v>
      </c>
      <c r="B941" t="s">
        <v>949</v>
      </c>
      <c r="C941" t="s">
        <v>1578</v>
      </c>
      <c r="D941" t="s">
        <v>1594</v>
      </c>
      <c r="E941" t="s">
        <v>1604</v>
      </c>
      <c r="F941" t="str">
        <f>_xlfn.XLOOKUP(E941,'States (raw data)'!A:A,'States (raw data)'!B:B)</f>
        <v>California</v>
      </c>
      <c r="G941">
        <v>41442.35</v>
      </c>
      <c r="H941" t="str">
        <f>VLOOKUP(A941,'Demographics (raw data)'!A940:C2500,3)</f>
        <v>Female</v>
      </c>
      <c r="I941" t="str">
        <f>_xlfn.XLOOKUP(A941,'Demographics (raw data)'!A:A,'Demographics (raw data)'!B:B)</f>
        <v>White</v>
      </c>
      <c r="J941" t="b">
        <f>_xlfn.XLOOKUP($A941,'Bonuses (raw data)'!$A:$A,'Bonuses (raw data)'!B:B)</f>
        <v>0</v>
      </c>
      <c r="K941" t="str">
        <f t="shared" si="70"/>
        <v>Not Eligible</v>
      </c>
      <c r="L941">
        <f>_xlfn.XLOOKUP($A941,'Bonuses (raw data)'!$A:$A,'Bonuses (raw data)'!C:C)</f>
        <v>0</v>
      </c>
      <c r="M941">
        <f t="shared" si="71"/>
        <v>41442.35</v>
      </c>
      <c r="N941" s="5">
        <f t="shared" si="72"/>
        <v>0</v>
      </c>
      <c r="O941">
        <f>G941/_xlfn.XLOOKUP(D941,'Market_Averages (raw data)'!A:A,'Market_Averages (raw data)'!B:B)</f>
        <v>0.93572684286415519</v>
      </c>
      <c r="P941" t="str">
        <f t="shared" si="73"/>
        <v>Market Aligned</v>
      </c>
      <c r="Q941" s="5">
        <f t="shared" si="74"/>
        <v>3.7999999999999999E-2</v>
      </c>
    </row>
    <row r="942" spans="1:17" x14ac:dyDescent="0.2">
      <c r="A942">
        <v>1940</v>
      </c>
      <c r="B942" t="s">
        <v>950</v>
      </c>
      <c r="C942" t="s">
        <v>1578</v>
      </c>
      <c r="D942" t="s">
        <v>1594</v>
      </c>
      <c r="E942" t="s">
        <v>1606</v>
      </c>
      <c r="F942" t="str">
        <f>_xlfn.XLOOKUP(E942,'States (raw data)'!A:A,'States (raw data)'!B:B)</f>
        <v>Washington</v>
      </c>
      <c r="G942">
        <v>40099.43</v>
      </c>
      <c r="H942" t="str">
        <f>VLOOKUP(A942,'Demographics (raw data)'!A941:C2501,3)</f>
        <v>Male</v>
      </c>
      <c r="I942" t="str">
        <f>_xlfn.XLOOKUP(A942,'Demographics (raw data)'!A:A,'Demographics (raw data)'!B:B)</f>
        <v>Hispanic or Latino</v>
      </c>
      <c r="J942" t="b">
        <f>_xlfn.XLOOKUP($A942,'Bonuses (raw data)'!$A:$A,'Bonuses (raw data)'!B:B)</f>
        <v>1</v>
      </c>
      <c r="K942" t="str">
        <f t="shared" si="70"/>
        <v>Eligible</v>
      </c>
      <c r="L942">
        <f>_xlfn.XLOOKUP($A942,'Bonuses (raw data)'!$A:$A,'Bonuses (raw data)'!C:C)</f>
        <v>11017.85</v>
      </c>
      <c r="M942">
        <f t="shared" si="71"/>
        <v>51117.279999999999</v>
      </c>
      <c r="N942" s="5">
        <f t="shared" si="72"/>
        <v>0.27476325723333223</v>
      </c>
      <c r="O942">
        <f>G942/_xlfn.XLOOKUP(D942,'Market_Averages (raw data)'!A:A,'Market_Averages (raw data)'!B:B)</f>
        <v>0.90540505146431594</v>
      </c>
      <c r="P942" t="str">
        <f t="shared" si="73"/>
        <v>Market Aligned</v>
      </c>
      <c r="Q942" s="5">
        <f t="shared" si="74"/>
        <v>1.2999999999999999E-2</v>
      </c>
    </row>
    <row r="943" spans="1:17" x14ac:dyDescent="0.2">
      <c r="A943">
        <v>1941</v>
      </c>
      <c r="B943" t="s">
        <v>951</v>
      </c>
      <c r="C943" t="s">
        <v>1578</v>
      </c>
      <c r="D943" t="s">
        <v>1594</v>
      </c>
      <c r="E943" t="s">
        <v>1606</v>
      </c>
      <c r="F943" t="str">
        <f>_xlfn.XLOOKUP(E943,'States (raw data)'!A:A,'States (raw data)'!B:B)</f>
        <v>Washington</v>
      </c>
      <c r="G943">
        <v>44135.86</v>
      </c>
      <c r="H943" t="str">
        <f>VLOOKUP(A943,'Demographics (raw data)'!A942:C2502,3)</f>
        <v>Female</v>
      </c>
      <c r="I943" t="str">
        <f>_xlfn.XLOOKUP(A943,'Demographics (raw data)'!A:A,'Demographics (raw data)'!B:B)</f>
        <v>White</v>
      </c>
      <c r="J943" t="b">
        <f>_xlfn.XLOOKUP($A943,'Bonuses (raw data)'!$A:$A,'Bonuses (raw data)'!B:B)</f>
        <v>0</v>
      </c>
      <c r="K943" t="str">
        <f t="shared" si="70"/>
        <v>Not Eligible</v>
      </c>
      <c r="L943">
        <f>_xlfn.XLOOKUP($A943,'Bonuses (raw data)'!$A:$A,'Bonuses (raw data)'!C:C)</f>
        <v>0</v>
      </c>
      <c r="M943">
        <f t="shared" si="71"/>
        <v>44135.86</v>
      </c>
      <c r="N943" s="5">
        <f t="shared" si="72"/>
        <v>0</v>
      </c>
      <c r="O943">
        <f>G943/_xlfn.XLOOKUP(D943,'Market_Averages (raw data)'!A:A,'Market_Averages (raw data)'!B:B)</f>
        <v>0.99654360659794516</v>
      </c>
      <c r="P943" t="str">
        <f t="shared" si="73"/>
        <v>Market Aligned</v>
      </c>
      <c r="Q943" s="5">
        <f t="shared" si="74"/>
        <v>0.128</v>
      </c>
    </row>
    <row r="944" spans="1:17" x14ac:dyDescent="0.2">
      <c r="A944">
        <v>1942</v>
      </c>
      <c r="B944" t="s">
        <v>952</v>
      </c>
      <c r="C944" t="s">
        <v>1578</v>
      </c>
      <c r="D944" t="s">
        <v>1594</v>
      </c>
      <c r="E944" t="s">
        <v>1607</v>
      </c>
      <c r="F944" t="str">
        <f>_xlfn.XLOOKUP(E944,'States (raw data)'!A:A,'States (raw data)'!B:B)</f>
        <v>Colorado</v>
      </c>
      <c r="G944">
        <v>43719.13</v>
      </c>
      <c r="H944" t="str">
        <f>VLOOKUP(A944,'Demographics (raw data)'!A943:C2503,3)</f>
        <v>Male</v>
      </c>
      <c r="I944" t="str">
        <f>_xlfn.XLOOKUP(A944,'Demographics (raw data)'!A:A,'Demographics (raw data)'!B:B)</f>
        <v>Black or African American</v>
      </c>
      <c r="J944" t="b">
        <f>_xlfn.XLOOKUP($A944,'Bonuses (raw data)'!$A:$A,'Bonuses (raw data)'!B:B)</f>
        <v>1</v>
      </c>
      <c r="K944" t="str">
        <f t="shared" si="70"/>
        <v>Eligible</v>
      </c>
      <c r="L944">
        <f>_xlfn.XLOOKUP($A944,'Bonuses (raw data)'!$A:$A,'Bonuses (raw data)'!C:C)</f>
        <v>18667.54</v>
      </c>
      <c r="M944">
        <f t="shared" si="71"/>
        <v>62386.67</v>
      </c>
      <c r="N944" s="5">
        <f t="shared" si="72"/>
        <v>0.42698791124160068</v>
      </c>
      <c r="O944">
        <f>G944/_xlfn.XLOOKUP(D944,'Market_Averages (raw data)'!A:A,'Market_Averages (raw data)'!B:B)</f>
        <v>0.98713425970456725</v>
      </c>
      <c r="P944" t="str">
        <f t="shared" si="73"/>
        <v>Market Aligned</v>
      </c>
      <c r="Q944" s="5">
        <f t="shared" si="74"/>
        <v>0.11799999999999999</v>
      </c>
    </row>
    <row r="945" spans="1:17" x14ac:dyDescent="0.2">
      <c r="A945">
        <v>1943</v>
      </c>
      <c r="B945" t="s">
        <v>953</v>
      </c>
      <c r="C945" t="s">
        <v>1578</v>
      </c>
      <c r="D945" t="s">
        <v>1594</v>
      </c>
      <c r="E945" t="s">
        <v>1614</v>
      </c>
      <c r="F945" t="str">
        <f>_xlfn.XLOOKUP(E945,'States (raw data)'!A:A,'States (raw data)'!B:B)</f>
        <v>Texas</v>
      </c>
      <c r="G945">
        <v>42314.05</v>
      </c>
      <c r="H945" t="str">
        <f>VLOOKUP(A945,'Demographics (raw data)'!A944:C2504,3)</f>
        <v>Male</v>
      </c>
      <c r="I945" t="str">
        <f>_xlfn.XLOOKUP(A945,'Demographics (raw data)'!A:A,'Demographics (raw data)'!B:B)</f>
        <v>Other</v>
      </c>
      <c r="J945" t="b">
        <f>_xlfn.XLOOKUP($A945,'Bonuses (raw data)'!$A:$A,'Bonuses (raw data)'!B:B)</f>
        <v>0</v>
      </c>
      <c r="K945" t="str">
        <f t="shared" si="70"/>
        <v>Not Eligible</v>
      </c>
      <c r="L945">
        <f>_xlfn.XLOOKUP($A945,'Bonuses (raw data)'!$A:$A,'Bonuses (raw data)'!C:C)</f>
        <v>0</v>
      </c>
      <c r="M945">
        <f t="shared" si="71"/>
        <v>42314.05</v>
      </c>
      <c r="N945" s="5">
        <f t="shared" si="72"/>
        <v>0</v>
      </c>
      <c r="O945">
        <f>G945/_xlfn.XLOOKUP(D945,'Market_Averages (raw data)'!A:A,'Market_Averages (raw data)'!B:B)</f>
        <v>0.95540895763140865</v>
      </c>
      <c r="P945" t="str">
        <f t="shared" si="73"/>
        <v>Market Aligned</v>
      </c>
      <c r="Q945" s="5">
        <f t="shared" si="74"/>
        <v>6.4000000000000001E-2</v>
      </c>
    </row>
    <row r="946" spans="1:17" x14ac:dyDescent="0.2">
      <c r="A946">
        <v>1944</v>
      </c>
      <c r="B946" t="s">
        <v>954</v>
      </c>
      <c r="C946" t="s">
        <v>1578</v>
      </c>
      <c r="D946" t="s">
        <v>1594</v>
      </c>
      <c r="E946" t="s">
        <v>1597</v>
      </c>
      <c r="F946" t="str">
        <f>_xlfn.XLOOKUP(E946,'States (raw data)'!A:A,'States (raw data)'!B:B)</f>
        <v>New York</v>
      </c>
      <c r="G946">
        <v>45962.44</v>
      </c>
      <c r="H946" t="str">
        <f>VLOOKUP(A946,'Demographics (raw data)'!A945:C2505,3)</f>
        <v>Male</v>
      </c>
      <c r="I946" t="str">
        <f>_xlfn.XLOOKUP(A946,'Demographics (raw data)'!A:A,'Demographics (raw data)'!B:B)</f>
        <v>White</v>
      </c>
      <c r="J946" t="b">
        <f>_xlfn.XLOOKUP($A946,'Bonuses (raw data)'!$A:$A,'Bonuses (raw data)'!B:B)</f>
        <v>0</v>
      </c>
      <c r="K946" t="str">
        <f t="shared" si="70"/>
        <v>Not Eligible</v>
      </c>
      <c r="L946">
        <f>_xlfn.XLOOKUP($A946,'Bonuses (raw data)'!$A:$A,'Bonuses (raw data)'!C:C)</f>
        <v>0</v>
      </c>
      <c r="M946">
        <f t="shared" si="71"/>
        <v>45962.44</v>
      </c>
      <c r="N946" s="5">
        <f t="shared" si="72"/>
        <v>0</v>
      </c>
      <c r="O946">
        <f>G946/_xlfn.XLOOKUP(D946,'Market_Averages (raw data)'!A:A,'Market_Averages (raw data)'!B:B)</f>
        <v>1.0377859573970387</v>
      </c>
      <c r="P946" t="str">
        <f t="shared" si="73"/>
        <v>Market Aligned</v>
      </c>
      <c r="Q946" s="5">
        <f t="shared" si="74"/>
        <v>0.17199999999999999</v>
      </c>
    </row>
    <row r="947" spans="1:17" x14ac:dyDescent="0.2">
      <c r="A947">
        <v>1945</v>
      </c>
      <c r="B947" t="s">
        <v>955</v>
      </c>
      <c r="C947" t="s">
        <v>1578</v>
      </c>
      <c r="D947" t="s">
        <v>1594</v>
      </c>
      <c r="E947" t="s">
        <v>1606</v>
      </c>
      <c r="F947" t="str">
        <f>_xlfn.XLOOKUP(E947,'States (raw data)'!A:A,'States (raw data)'!B:B)</f>
        <v>Washington</v>
      </c>
      <c r="G947">
        <v>40493.589999999997</v>
      </c>
      <c r="H947" t="str">
        <f>VLOOKUP(A947,'Demographics (raw data)'!A946:C2506,3)</f>
        <v>Female</v>
      </c>
      <c r="I947" t="str">
        <f>_xlfn.XLOOKUP(A947,'Demographics (raw data)'!A:A,'Demographics (raw data)'!B:B)</f>
        <v>White</v>
      </c>
      <c r="J947" t="b">
        <f>_xlfn.XLOOKUP($A947,'Bonuses (raw data)'!$A:$A,'Bonuses (raw data)'!B:B)</f>
        <v>0</v>
      </c>
      <c r="K947" t="str">
        <f t="shared" si="70"/>
        <v>Not Eligible</v>
      </c>
      <c r="L947">
        <f>_xlfn.XLOOKUP($A947,'Bonuses (raw data)'!$A:$A,'Bonuses (raw data)'!C:C)</f>
        <v>0</v>
      </c>
      <c r="M947">
        <f t="shared" si="71"/>
        <v>40493.589999999997</v>
      </c>
      <c r="N947" s="5">
        <f t="shared" si="72"/>
        <v>0</v>
      </c>
      <c r="O947">
        <f>G947/_xlfn.XLOOKUP(D947,'Market_Averages (raw data)'!A:A,'Market_Averages (raw data)'!B:B)</f>
        <v>0.91430479031559564</v>
      </c>
      <c r="P947" t="str">
        <f t="shared" si="73"/>
        <v>Market Aligned</v>
      </c>
      <c r="Q947" s="5">
        <f t="shared" si="74"/>
        <v>1.7000000000000001E-2</v>
      </c>
    </row>
    <row r="948" spans="1:17" x14ac:dyDescent="0.2">
      <c r="A948">
        <v>1946</v>
      </c>
      <c r="B948" t="s">
        <v>956</v>
      </c>
      <c r="C948" t="s">
        <v>1578</v>
      </c>
      <c r="D948" t="s">
        <v>1594</v>
      </c>
      <c r="E948" t="s">
        <v>1606</v>
      </c>
      <c r="F948" t="str">
        <f>_xlfn.XLOOKUP(E948,'States (raw data)'!A:A,'States (raw data)'!B:B)</f>
        <v>Washington</v>
      </c>
      <c r="G948">
        <v>39639.64</v>
      </c>
      <c r="H948" t="str">
        <f>VLOOKUP(A948,'Demographics (raw data)'!A947:C2507,3)</f>
        <v>Male</v>
      </c>
      <c r="I948" t="str">
        <f>_xlfn.XLOOKUP(A948,'Demographics (raw data)'!A:A,'Demographics (raw data)'!B:B)</f>
        <v>Black or African American</v>
      </c>
      <c r="J948" t="b">
        <f>_xlfn.XLOOKUP($A948,'Bonuses (raw data)'!$A:$A,'Bonuses (raw data)'!B:B)</f>
        <v>1</v>
      </c>
      <c r="K948" t="str">
        <f t="shared" si="70"/>
        <v>Eligible</v>
      </c>
      <c r="L948">
        <f>_xlfn.XLOOKUP($A948,'Bonuses (raw data)'!$A:$A,'Bonuses (raw data)'!C:C)</f>
        <v>10192.14</v>
      </c>
      <c r="M948">
        <f t="shared" si="71"/>
        <v>49831.78</v>
      </c>
      <c r="N948" s="5">
        <f t="shared" si="72"/>
        <v>0.25711989311709188</v>
      </c>
      <c r="O948">
        <f>G948/_xlfn.XLOOKUP(D948,'Market_Averages (raw data)'!A:A,'Market_Averages (raw data)'!B:B)</f>
        <v>0.89502345280785667</v>
      </c>
      <c r="P948" t="str">
        <f t="shared" si="73"/>
        <v>Below Market</v>
      </c>
      <c r="Q948" s="5">
        <f t="shared" si="74"/>
        <v>6.0000000000000001E-3</v>
      </c>
    </row>
    <row r="949" spans="1:17" x14ac:dyDescent="0.2">
      <c r="A949">
        <v>1947</v>
      </c>
      <c r="B949" t="s">
        <v>957</v>
      </c>
      <c r="C949" t="s">
        <v>1578</v>
      </c>
      <c r="D949" t="s">
        <v>1594</v>
      </c>
      <c r="E949" t="s">
        <v>1599</v>
      </c>
      <c r="F949" t="str">
        <f>_xlfn.XLOOKUP(E949,'States (raw data)'!A:A,'States (raw data)'!B:B)</f>
        <v>California</v>
      </c>
      <c r="G949">
        <v>41202.67</v>
      </c>
      <c r="H949" t="str">
        <f>VLOOKUP(A949,'Demographics (raw data)'!A948:C2508,3)</f>
        <v>Male</v>
      </c>
      <c r="I949" t="str">
        <f>_xlfn.XLOOKUP(A949,'Demographics (raw data)'!A:A,'Demographics (raw data)'!B:B)</f>
        <v>Asian</v>
      </c>
      <c r="J949" t="b">
        <f>_xlfn.XLOOKUP($A949,'Bonuses (raw data)'!$A:$A,'Bonuses (raw data)'!B:B)</f>
        <v>0</v>
      </c>
      <c r="K949" t="str">
        <f t="shared" si="70"/>
        <v>Not Eligible</v>
      </c>
      <c r="L949">
        <f>_xlfn.XLOOKUP($A949,'Bonuses (raw data)'!$A:$A,'Bonuses (raw data)'!C:C)</f>
        <v>0</v>
      </c>
      <c r="M949">
        <f t="shared" si="71"/>
        <v>41202.67</v>
      </c>
      <c r="N949" s="5">
        <f t="shared" si="72"/>
        <v>0</v>
      </c>
      <c r="O949">
        <f>G949/_xlfn.XLOOKUP(D949,'Market_Averages (raw data)'!A:A,'Market_Averages (raw data)'!B:B)</f>
        <v>0.93031510801568063</v>
      </c>
      <c r="P949" t="str">
        <f t="shared" si="73"/>
        <v>Market Aligned</v>
      </c>
      <c r="Q949" s="5">
        <f t="shared" si="74"/>
        <v>2.7E-2</v>
      </c>
    </row>
    <row r="950" spans="1:17" x14ac:dyDescent="0.2">
      <c r="A950">
        <v>1948</v>
      </c>
      <c r="B950" t="s">
        <v>958</v>
      </c>
      <c r="C950" t="s">
        <v>1578</v>
      </c>
      <c r="D950" t="s">
        <v>1594</v>
      </c>
      <c r="E950" t="s">
        <v>1606</v>
      </c>
      <c r="F950" t="str">
        <f>_xlfn.XLOOKUP(E950,'States (raw data)'!A:A,'States (raw data)'!B:B)</f>
        <v>Washington</v>
      </c>
      <c r="G950">
        <v>42414.53</v>
      </c>
      <c r="H950" t="str">
        <f>VLOOKUP(A950,'Demographics (raw data)'!A949:C2509,3)</f>
        <v>Male</v>
      </c>
      <c r="I950" t="str">
        <f>_xlfn.XLOOKUP(A950,'Demographics (raw data)'!A:A,'Demographics (raw data)'!B:B)</f>
        <v>White</v>
      </c>
      <c r="J950" t="b">
        <f>_xlfn.XLOOKUP($A950,'Bonuses (raw data)'!$A:$A,'Bonuses (raw data)'!B:B)</f>
        <v>1</v>
      </c>
      <c r="K950" t="str">
        <f t="shared" si="70"/>
        <v>Eligible</v>
      </c>
      <c r="L950">
        <f>_xlfn.XLOOKUP($A950,'Bonuses (raw data)'!$A:$A,'Bonuses (raw data)'!C:C)</f>
        <v>10318.530000000001</v>
      </c>
      <c r="M950">
        <f t="shared" si="71"/>
        <v>52733.06</v>
      </c>
      <c r="N950" s="5">
        <f t="shared" si="72"/>
        <v>0.24327818792286512</v>
      </c>
      <c r="O950">
        <f>G950/_xlfn.XLOOKUP(D950,'Market_Averages (raw data)'!A:A,'Market_Averages (raw data)'!B:B)</f>
        <v>0.95767769560526839</v>
      </c>
      <c r="P950" t="str">
        <f t="shared" si="73"/>
        <v>Market Aligned</v>
      </c>
      <c r="Q950" s="5">
        <f t="shared" si="74"/>
        <v>6.9000000000000006E-2</v>
      </c>
    </row>
    <row r="951" spans="1:17" x14ac:dyDescent="0.2">
      <c r="A951">
        <v>1949</v>
      </c>
      <c r="B951" t="s">
        <v>959</v>
      </c>
      <c r="C951" t="s">
        <v>1578</v>
      </c>
      <c r="D951" t="s">
        <v>1594</v>
      </c>
      <c r="E951" t="s">
        <v>1611</v>
      </c>
      <c r="F951" t="str">
        <f>_xlfn.XLOOKUP(E951,'States (raw data)'!A:A,'States (raw data)'!B:B)</f>
        <v>California</v>
      </c>
      <c r="G951">
        <v>42956.26</v>
      </c>
      <c r="H951" t="str">
        <f>VLOOKUP(A951,'Demographics (raw data)'!A950:C2510,3)</f>
        <v>Female</v>
      </c>
      <c r="I951" t="str">
        <f>_xlfn.XLOOKUP(A951,'Demographics (raw data)'!A:A,'Demographics (raw data)'!B:B)</f>
        <v>Other</v>
      </c>
      <c r="J951" t="b">
        <f>_xlfn.XLOOKUP($A951,'Bonuses (raw data)'!$A:$A,'Bonuses (raw data)'!B:B)</f>
        <v>1</v>
      </c>
      <c r="K951" t="str">
        <f t="shared" si="70"/>
        <v>Eligible</v>
      </c>
      <c r="L951">
        <f>_xlfn.XLOOKUP($A951,'Bonuses (raw data)'!$A:$A,'Bonuses (raw data)'!C:C)</f>
        <v>3275.19</v>
      </c>
      <c r="M951">
        <f t="shared" si="71"/>
        <v>46231.450000000004</v>
      </c>
      <c r="N951" s="5">
        <f t="shared" si="72"/>
        <v>7.6244766187745394E-2</v>
      </c>
      <c r="O951">
        <f>G951/_xlfn.XLOOKUP(D951,'Market_Averages (raw data)'!A:A,'Market_Averages (raw data)'!B:B)</f>
        <v>0.96990941756564952</v>
      </c>
      <c r="P951" t="str">
        <f t="shared" si="73"/>
        <v>Market Aligned</v>
      </c>
      <c r="Q951" s="5">
        <f t="shared" si="74"/>
        <v>9.0999999999999998E-2</v>
      </c>
    </row>
    <row r="952" spans="1:17" x14ac:dyDescent="0.2">
      <c r="A952">
        <v>1950</v>
      </c>
      <c r="B952" t="s">
        <v>960</v>
      </c>
      <c r="C952" t="s">
        <v>1578</v>
      </c>
      <c r="D952" t="s">
        <v>1594</v>
      </c>
      <c r="E952" t="s">
        <v>1606</v>
      </c>
      <c r="F952" t="str">
        <f>_xlfn.XLOOKUP(E952,'States (raw data)'!A:A,'States (raw data)'!B:B)</f>
        <v>Washington</v>
      </c>
      <c r="G952">
        <v>42047.68</v>
      </c>
      <c r="H952" t="str">
        <f>VLOOKUP(A952,'Demographics (raw data)'!A951:C2511,3)</f>
        <v>Male</v>
      </c>
      <c r="I952" t="str">
        <f>_xlfn.XLOOKUP(A952,'Demographics (raw data)'!A:A,'Demographics (raw data)'!B:B)</f>
        <v>White</v>
      </c>
      <c r="J952" t="b">
        <f>_xlfn.XLOOKUP($A952,'Bonuses (raw data)'!$A:$A,'Bonuses (raw data)'!B:B)</f>
        <v>0</v>
      </c>
      <c r="K952" t="str">
        <f t="shared" si="70"/>
        <v>Not Eligible</v>
      </c>
      <c r="L952">
        <f>_xlfn.XLOOKUP($A952,'Bonuses (raw data)'!$A:$A,'Bonuses (raw data)'!C:C)</f>
        <v>0</v>
      </c>
      <c r="M952">
        <f t="shared" si="71"/>
        <v>42047.68</v>
      </c>
      <c r="N952" s="5">
        <f t="shared" si="72"/>
        <v>0</v>
      </c>
      <c r="O952">
        <f>G952/_xlfn.XLOOKUP(D952,'Market_Averages (raw data)'!A:A,'Market_Averages (raw data)'!B:B)</f>
        <v>0.94939458925862752</v>
      </c>
      <c r="P952" t="str">
        <f t="shared" si="73"/>
        <v>Market Aligned</v>
      </c>
      <c r="Q952" s="5">
        <f t="shared" si="74"/>
        <v>0.06</v>
      </c>
    </row>
    <row r="953" spans="1:17" x14ac:dyDescent="0.2">
      <c r="A953">
        <v>1951</v>
      </c>
      <c r="B953" t="s">
        <v>961</v>
      </c>
      <c r="C953" t="s">
        <v>1578</v>
      </c>
      <c r="D953" t="s">
        <v>1594</v>
      </c>
      <c r="E953" t="s">
        <v>1597</v>
      </c>
      <c r="F953" t="str">
        <f>_xlfn.XLOOKUP(E953,'States (raw data)'!A:A,'States (raw data)'!B:B)</f>
        <v>New York</v>
      </c>
      <c r="G953">
        <v>43160.1</v>
      </c>
      <c r="H953" t="str">
        <f>VLOOKUP(A953,'Demographics (raw data)'!A952:C2512,3)</f>
        <v>Female</v>
      </c>
      <c r="I953" t="str">
        <f>_xlfn.XLOOKUP(A953,'Demographics (raw data)'!A:A,'Demographics (raw data)'!B:B)</f>
        <v>White</v>
      </c>
      <c r="J953" t="b">
        <f>_xlfn.XLOOKUP($A953,'Bonuses (raw data)'!$A:$A,'Bonuses (raw data)'!B:B)</f>
        <v>1</v>
      </c>
      <c r="K953" t="str">
        <f t="shared" si="70"/>
        <v>Eligible</v>
      </c>
      <c r="L953">
        <f>_xlfn.XLOOKUP($A953,'Bonuses (raw data)'!$A:$A,'Bonuses (raw data)'!C:C)</f>
        <v>16250.47</v>
      </c>
      <c r="M953">
        <f t="shared" si="71"/>
        <v>59410.57</v>
      </c>
      <c r="N953" s="5">
        <f t="shared" si="72"/>
        <v>0.37651604143641926</v>
      </c>
      <c r="O953">
        <f>G953/_xlfn.XLOOKUP(D953,'Market_Averages (raw data)'!A:A,'Market_Averages (raw data)'!B:B)</f>
        <v>0.97451192103491291</v>
      </c>
      <c r="P953" t="str">
        <f t="shared" si="73"/>
        <v>Market Aligned</v>
      </c>
      <c r="Q953" s="5">
        <f t="shared" si="74"/>
        <v>9.7000000000000003E-2</v>
      </c>
    </row>
    <row r="954" spans="1:17" x14ac:dyDescent="0.2">
      <c r="A954">
        <v>1952</v>
      </c>
      <c r="B954" t="s">
        <v>962</v>
      </c>
      <c r="C954" t="s">
        <v>1578</v>
      </c>
      <c r="D954" t="s">
        <v>1594</v>
      </c>
      <c r="E954" t="s">
        <v>1614</v>
      </c>
      <c r="F954" t="str">
        <f>_xlfn.XLOOKUP(E954,'States (raw data)'!A:A,'States (raw data)'!B:B)</f>
        <v>Texas</v>
      </c>
      <c r="G954">
        <v>40153.360000000001</v>
      </c>
      <c r="H954" t="str">
        <f>VLOOKUP(A954,'Demographics (raw data)'!A953:C2513,3)</f>
        <v>Female</v>
      </c>
      <c r="I954" t="str">
        <f>_xlfn.XLOOKUP(A954,'Demographics (raw data)'!A:A,'Demographics (raw data)'!B:B)</f>
        <v>Black or African American</v>
      </c>
      <c r="J954" t="b">
        <f>_xlfn.XLOOKUP($A954,'Bonuses (raw data)'!$A:$A,'Bonuses (raw data)'!B:B)</f>
        <v>1</v>
      </c>
      <c r="K954" t="str">
        <f t="shared" si="70"/>
        <v>Eligible</v>
      </c>
      <c r="L954">
        <f>_xlfn.XLOOKUP($A954,'Bonuses (raw data)'!$A:$A,'Bonuses (raw data)'!C:C)</f>
        <v>5692.34</v>
      </c>
      <c r="M954">
        <f t="shared" si="71"/>
        <v>45845.7</v>
      </c>
      <c r="N954" s="5">
        <f t="shared" si="72"/>
        <v>0.14176497309316083</v>
      </c>
      <c r="O954">
        <f>G954/_xlfn.XLOOKUP(D954,'Market_Averages (raw data)'!A:A,'Market_Averages (raw data)'!B:B)</f>
        <v>0.90662273696322371</v>
      </c>
      <c r="P954" t="str">
        <f t="shared" si="73"/>
        <v>Market Aligned</v>
      </c>
      <c r="Q954" s="5">
        <f t="shared" si="74"/>
        <v>1.4E-2</v>
      </c>
    </row>
    <row r="955" spans="1:17" x14ac:dyDescent="0.2">
      <c r="A955">
        <v>1953</v>
      </c>
      <c r="B955" t="s">
        <v>963</v>
      </c>
      <c r="C955" t="s">
        <v>1578</v>
      </c>
      <c r="D955" t="s">
        <v>1594</v>
      </c>
      <c r="E955" t="s">
        <v>1611</v>
      </c>
      <c r="F955" t="str">
        <f>_xlfn.XLOOKUP(E955,'States (raw data)'!A:A,'States (raw data)'!B:B)</f>
        <v>California</v>
      </c>
      <c r="G955">
        <v>45207.06</v>
      </c>
      <c r="H955" t="str">
        <f>VLOOKUP(A955,'Demographics (raw data)'!A954:C2514,3)</f>
        <v>Female</v>
      </c>
      <c r="I955" t="str">
        <f>_xlfn.XLOOKUP(A955,'Demographics (raw data)'!A:A,'Demographics (raw data)'!B:B)</f>
        <v>Hispanic or Latino</v>
      </c>
      <c r="J955" t="b">
        <f>_xlfn.XLOOKUP($A955,'Bonuses (raw data)'!$A:$A,'Bonuses (raw data)'!B:B)</f>
        <v>0</v>
      </c>
      <c r="K955" t="str">
        <f t="shared" si="70"/>
        <v>Not Eligible</v>
      </c>
      <c r="L955">
        <f>_xlfn.XLOOKUP($A955,'Bonuses (raw data)'!$A:$A,'Bonuses (raw data)'!C:C)</f>
        <v>0</v>
      </c>
      <c r="M955">
        <f t="shared" si="71"/>
        <v>45207.06</v>
      </c>
      <c r="N955" s="5">
        <f t="shared" si="72"/>
        <v>0</v>
      </c>
      <c r="O955">
        <f>G955/_xlfn.XLOOKUP(D955,'Market_Averages (raw data)'!A:A,'Market_Averages (raw data)'!B:B)</f>
        <v>1.0207302319721356</v>
      </c>
      <c r="P955" t="str">
        <f t="shared" si="73"/>
        <v>Market Aligned</v>
      </c>
      <c r="Q955" s="5">
        <f t="shared" si="74"/>
        <v>0.157</v>
      </c>
    </row>
    <row r="956" spans="1:17" x14ac:dyDescent="0.2">
      <c r="A956">
        <v>1954</v>
      </c>
      <c r="B956" t="s">
        <v>964</v>
      </c>
      <c r="C956" t="s">
        <v>1578</v>
      </c>
      <c r="D956" t="s">
        <v>1594</v>
      </c>
      <c r="E956" t="s">
        <v>1609</v>
      </c>
      <c r="F956" t="str">
        <f>_xlfn.XLOOKUP(E956,'States (raw data)'!A:A,'States (raw data)'!B:B)</f>
        <v>California</v>
      </c>
      <c r="G956">
        <v>42345.97</v>
      </c>
      <c r="H956" t="str">
        <f>VLOOKUP(A956,'Demographics (raw data)'!A955:C2515,3)</f>
        <v>Female</v>
      </c>
      <c r="I956" t="str">
        <f>_xlfn.XLOOKUP(A956,'Demographics (raw data)'!A:A,'Demographics (raw data)'!B:B)</f>
        <v>White</v>
      </c>
      <c r="J956" t="b">
        <f>_xlfn.XLOOKUP($A956,'Bonuses (raw data)'!$A:$A,'Bonuses (raw data)'!B:B)</f>
        <v>0</v>
      </c>
      <c r="K956" t="str">
        <f t="shared" si="70"/>
        <v>Not Eligible</v>
      </c>
      <c r="L956">
        <f>_xlfn.XLOOKUP($A956,'Bonuses (raw data)'!$A:$A,'Bonuses (raw data)'!C:C)</f>
        <v>0</v>
      </c>
      <c r="M956">
        <f t="shared" si="71"/>
        <v>42345.97</v>
      </c>
      <c r="N956" s="5">
        <f t="shared" si="72"/>
        <v>0</v>
      </c>
      <c r="O956">
        <f>G956/_xlfn.XLOOKUP(D956,'Market_Averages (raw data)'!A:A,'Market_Averages (raw data)'!B:B)</f>
        <v>0.95612967932851856</v>
      </c>
      <c r="P956" t="str">
        <f t="shared" si="73"/>
        <v>Market Aligned</v>
      </c>
      <c r="Q956" s="5">
        <f t="shared" si="74"/>
        <v>6.6000000000000003E-2</v>
      </c>
    </row>
    <row r="957" spans="1:17" x14ac:dyDescent="0.2">
      <c r="A957">
        <v>1955</v>
      </c>
      <c r="B957" t="s">
        <v>965</v>
      </c>
      <c r="C957" t="s">
        <v>1578</v>
      </c>
      <c r="D957" t="s">
        <v>1594</v>
      </c>
      <c r="E957" t="s">
        <v>1606</v>
      </c>
      <c r="F957" t="str">
        <f>_xlfn.XLOOKUP(E957,'States (raw data)'!A:A,'States (raw data)'!B:B)</f>
        <v>Washington</v>
      </c>
      <c r="G957">
        <v>44594.93</v>
      </c>
      <c r="H957" t="str">
        <f>VLOOKUP(A957,'Demographics (raw data)'!A956:C2516,3)</f>
        <v>Male</v>
      </c>
      <c r="I957" t="str">
        <f>_xlfn.XLOOKUP(A957,'Demographics (raw data)'!A:A,'Demographics (raw data)'!B:B)</f>
        <v>Asian</v>
      </c>
      <c r="J957" t="b">
        <f>_xlfn.XLOOKUP($A957,'Bonuses (raw data)'!$A:$A,'Bonuses (raw data)'!B:B)</f>
        <v>0</v>
      </c>
      <c r="K957" t="str">
        <f t="shared" si="70"/>
        <v>Not Eligible</v>
      </c>
      <c r="L957">
        <f>_xlfn.XLOOKUP($A957,'Bonuses (raw data)'!$A:$A,'Bonuses (raw data)'!C:C)</f>
        <v>0</v>
      </c>
      <c r="M957">
        <f t="shared" si="71"/>
        <v>44594.93</v>
      </c>
      <c r="N957" s="5">
        <f t="shared" si="72"/>
        <v>0</v>
      </c>
      <c r="O957">
        <f>G957/_xlfn.XLOOKUP(D957,'Market_Averages (raw data)'!A:A,'Market_Averages (raw data)'!B:B)</f>
        <v>1.0069089483740183</v>
      </c>
      <c r="P957" t="str">
        <f t="shared" si="73"/>
        <v>Market Aligned</v>
      </c>
      <c r="Q957" s="5">
        <f t="shared" si="74"/>
        <v>0.14000000000000001</v>
      </c>
    </row>
    <row r="958" spans="1:17" x14ac:dyDescent="0.2">
      <c r="A958">
        <v>1956</v>
      </c>
      <c r="B958" t="s">
        <v>966</v>
      </c>
      <c r="C958" t="s">
        <v>1578</v>
      </c>
      <c r="D958" t="s">
        <v>1594</v>
      </c>
      <c r="E958" t="s">
        <v>1606</v>
      </c>
      <c r="F958" t="str">
        <f>_xlfn.XLOOKUP(E958,'States (raw data)'!A:A,'States (raw data)'!B:B)</f>
        <v>Washington</v>
      </c>
      <c r="G958">
        <v>43142.61</v>
      </c>
      <c r="H958" t="str">
        <f>VLOOKUP(A958,'Demographics (raw data)'!A957:C2517,3)</f>
        <v>Male</v>
      </c>
      <c r="I958" t="str">
        <f>_xlfn.XLOOKUP(A958,'Demographics (raw data)'!A:A,'Demographics (raw data)'!B:B)</f>
        <v>White</v>
      </c>
      <c r="J958" t="b">
        <f>_xlfn.XLOOKUP($A958,'Bonuses (raw data)'!$A:$A,'Bonuses (raw data)'!B:B)</f>
        <v>0</v>
      </c>
      <c r="K958" t="str">
        <f t="shared" si="70"/>
        <v>Not Eligible</v>
      </c>
      <c r="L958">
        <f>_xlfn.XLOOKUP($A958,'Bonuses (raw data)'!$A:$A,'Bonuses (raw data)'!C:C)</f>
        <v>0</v>
      </c>
      <c r="M958">
        <f t="shared" si="71"/>
        <v>43142.61</v>
      </c>
      <c r="N958" s="5">
        <f t="shared" si="72"/>
        <v>0</v>
      </c>
      <c r="O958">
        <f>G958/_xlfn.XLOOKUP(D958,'Market_Averages (raw data)'!A:A,'Market_Averages (raw data)'!B:B)</f>
        <v>0.97411701431553788</v>
      </c>
      <c r="P958" t="str">
        <f t="shared" si="73"/>
        <v>Market Aligned</v>
      </c>
      <c r="Q958" s="5">
        <f t="shared" si="74"/>
        <v>9.6000000000000002E-2</v>
      </c>
    </row>
    <row r="959" spans="1:17" x14ac:dyDescent="0.2">
      <c r="A959">
        <v>1957</v>
      </c>
      <c r="B959" t="s">
        <v>967</v>
      </c>
      <c r="C959" t="s">
        <v>1578</v>
      </c>
      <c r="D959" t="s">
        <v>1594</v>
      </c>
      <c r="E959" t="s">
        <v>1603</v>
      </c>
      <c r="F959" t="str">
        <f>_xlfn.XLOOKUP(E959,'States (raw data)'!A:A,'States (raw data)'!B:B)</f>
        <v>Illinois</v>
      </c>
      <c r="G959">
        <v>43356.41</v>
      </c>
      <c r="H959" t="str">
        <f>VLOOKUP(A959,'Demographics (raw data)'!A958:C2518,3)</f>
        <v>Female</v>
      </c>
      <c r="I959" t="str">
        <f>_xlfn.XLOOKUP(A959,'Demographics (raw data)'!A:A,'Demographics (raw data)'!B:B)</f>
        <v>White</v>
      </c>
      <c r="J959" t="b">
        <f>_xlfn.XLOOKUP($A959,'Bonuses (raw data)'!$A:$A,'Bonuses (raw data)'!B:B)</f>
        <v>0</v>
      </c>
      <c r="K959" t="str">
        <f t="shared" si="70"/>
        <v>Not Eligible</v>
      </c>
      <c r="L959">
        <f>_xlfn.XLOOKUP($A959,'Bonuses (raw data)'!$A:$A,'Bonuses (raw data)'!C:C)</f>
        <v>0</v>
      </c>
      <c r="M959">
        <f t="shared" si="71"/>
        <v>43356.41</v>
      </c>
      <c r="N959" s="5">
        <f t="shared" si="72"/>
        <v>0</v>
      </c>
      <c r="O959">
        <f>G959/_xlfn.XLOOKUP(D959,'Market_Averages (raw data)'!A:A,'Market_Averages (raw data)'!B:B)</f>
        <v>0.97894440463014021</v>
      </c>
      <c r="P959" t="str">
        <f t="shared" si="73"/>
        <v>Market Aligned</v>
      </c>
      <c r="Q959" s="5">
        <f t="shared" si="74"/>
        <v>0.105</v>
      </c>
    </row>
    <row r="960" spans="1:17" x14ac:dyDescent="0.2">
      <c r="A960">
        <v>1958</v>
      </c>
      <c r="B960" t="s">
        <v>968</v>
      </c>
      <c r="C960" t="s">
        <v>1578</v>
      </c>
      <c r="D960" t="s">
        <v>1594</v>
      </c>
      <c r="E960" t="s">
        <v>1606</v>
      </c>
      <c r="F960" t="str">
        <f>_xlfn.XLOOKUP(E960,'States (raw data)'!A:A,'States (raw data)'!B:B)</f>
        <v>Washington</v>
      </c>
      <c r="G960">
        <v>43568.31</v>
      </c>
      <c r="H960" t="str">
        <f>VLOOKUP(A960,'Demographics (raw data)'!A959:C2519,3)</f>
        <v>Male</v>
      </c>
      <c r="I960" t="str">
        <f>_xlfn.XLOOKUP(A960,'Demographics (raw data)'!A:A,'Demographics (raw data)'!B:B)</f>
        <v>White</v>
      </c>
      <c r="J960" t="b">
        <f>_xlfn.XLOOKUP($A960,'Bonuses (raw data)'!$A:$A,'Bonuses (raw data)'!B:B)</f>
        <v>1</v>
      </c>
      <c r="K960" t="str">
        <f t="shared" si="70"/>
        <v>Eligible</v>
      </c>
      <c r="L960">
        <f>_xlfn.XLOOKUP($A960,'Bonuses (raw data)'!$A:$A,'Bonuses (raw data)'!C:C)</f>
        <v>18092.64</v>
      </c>
      <c r="M960">
        <f t="shared" si="71"/>
        <v>61660.95</v>
      </c>
      <c r="N960" s="5">
        <f t="shared" si="72"/>
        <v>0.41527064051830331</v>
      </c>
      <c r="O960">
        <f>G960/_xlfn.XLOOKUP(D960,'Market_Averages (raw data)'!A:A,'Market_Averages (raw data)'!B:B)</f>
        <v>0.98372889484372383</v>
      </c>
      <c r="P960" t="str">
        <f t="shared" si="73"/>
        <v>Market Aligned</v>
      </c>
      <c r="Q960" s="5">
        <f t="shared" si="74"/>
        <v>0.11</v>
      </c>
    </row>
    <row r="961" spans="1:17" x14ac:dyDescent="0.2">
      <c r="A961">
        <v>1959</v>
      </c>
      <c r="B961" t="s">
        <v>969</v>
      </c>
      <c r="C961" t="s">
        <v>1578</v>
      </c>
      <c r="D961" t="s">
        <v>1594</v>
      </c>
      <c r="E961" t="s">
        <v>1611</v>
      </c>
      <c r="F961" t="str">
        <f>_xlfn.XLOOKUP(E961,'States (raw data)'!A:A,'States (raw data)'!B:B)</f>
        <v>California</v>
      </c>
      <c r="G961">
        <v>43339.45</v>
      </c>
      <c r="H961" t="str">
        <f>VLOOKUP(A961,'Demographics (raw data)'!A960:C2520,3)</f>
        <v>Female</v>
      </c>
      <c r="I961" t="str">
        <f>_xlfn.XLOOKUP(A961,'Demographics (raw data)'!A:A,'Demographics (raw data)'!B:B)</f>
        <v>Hispanic or Latino</v>
      </c>
      <c r="J961" t="b">
        <f>_xlfn.XLOOKUP($A961,'Bonuses (raw data)'!$A:$A,'Bonuses (raw data)'!B:B)</f>
        <v>0</v>
      </c>
      <c r="K961" t="str">
        <f t="shared" si="70"/>
        <v>Not Eligible</v>
      </c>
      <c r="L961">
        <f>_xlfn.XLOOKUP($A961,'Bonuses (raw data)'!$A:$A,'Bonuses (raw data)'!C:C)</f>
        <v>0</v>
      </c>
      <c r="M961">
        <f t="shared" si="71"/>
        <v>43339.45</v>
      </c>
      <c r="N961" s="5">
        <f t="shared" si="72"/>
        <v>0</v>
      </c>
      <c r="O961">
        <f>G961/_xlfn.XLOOKUP(D961,'Market_Averages (raw data)'!A:A,'Market_Averages (raw data)'!B:B)</f>
        <v>0.97856146478104911</v>
      </c>
      <c r="P961" t="str">
        <f t="shared" si="73"/>
        <v>Market Aligned</v>
      </c>
      <c r="Q961" s="5">
        <f t="shared" si="74"/>
        <v>0.104</v>
      </c>
    </row>
    <row r="962" spans="1:17" x14ac:dyDescent="0.2">
      <c r="A962">
        <v>1960</v>
      </c>
      <c r="B962" t="s">
        <v>970</v>
      </c>
      <c r="C962" t="s">
        <v>1578</v>
      </c>
      <c r="D962" t="s">
        <v>1594</v>
      </c>
      <c r="E962" t="s">
        <v>1606</v>
      </c>
      <c r="F962" t="str">
        <f>_xlfn.XLOOKUP(E962,'States (raw data)'!A:A,'States (raw data)'!B:B)</f>
        <v>Washington</v>
      </c>
      <c r="G962">
        <v>43705.11</v>
      </c>
      <c r="H962" t="str">
        <f>VLOOKUP(A962,'Demographics (raw data)'!A961:C2521,3)</f>
        <v>Female</v>
      </c>
      <c r="I962" t="str">
        <f>_xlfn.XLOOKUP(A962,'Demographics (raw data)'!A:A,'Demographics (raw data)'!B:B)</f>
        <v>White</v>
      </c>
      <c r="J962" t="b">
        <f>_xlfn.XLOOKUP($A962,'Bonuses (raw data)'!$A:$A,'Bonuses (raw data)'!B:B)</f>
        <v>0</v>
      </c>
      <c r="K962" t="str">
        <f t="shared" si="70"/>
        <v>Not Eligible</v>
      </c>
      <c r="L962">
        <f>_xlfn.XLOOKUP($A962,'Bonuses (raw data)'!$A:$A,'Bonuses (raw data)'!C:C)</f>
        <v>0</v>
      </c>
      <c r="M962">
        <f t="shared" si="71"/>
        <v>43705.11</v>
      </c>
      <c r="N962" s="5">
        <f t="shared" si="72"/>
        <v>0</v>
      </c>
      <c r="O962">
        <f>G962/_xlfn.XLOOKUP(D962,'Market_Averages (raw data)'!A:A,'Market_Averages (raw data)'!B:B)</f>
        <v>0.98681770211705222</v>
      </c>
      <c r="P962" t="str">
        <f t="shared" si="73"/>
        <v>Market Aligned</v>
      </c>
      <c r="Q962" s="5">
        <f t="shared" si="74"/>
        <v>0.11600000000000001</v>
      </c>
    </row>
    <row r="963" spans="1:17" x14ac:dyDescent="0.2">
      <c r="A963">
        <v>1961</v>
      </c>
      <c r="B963" t="s">
        <v>971</v>
      </c>
      <c r="C963" t="s">
        <v>1578</v>
      </c>
      <c r="D963" t="s">
        <v>1594</v>
      </c>
      <c r="E963" t="s">
        <v>1607</v>
      </c>
      <c r="F963" t="str">
        <f>_xlfn.XLOOKUP(E963,'States (raw data)'!A:A,'States (raw data)'!B:B)</f>
        <v>Colorado</v>
      </c>
      <c r="G963">
        <v>44992.160000000003</v>
      </c>
      <c r="H963" t="str">
        <f>VLOOKUP(A963,'Demographics (raw data)'!A962:C2522,3)</f>
        <v>Female</v>
      </c>
      <c r="I963" t="str">
        <f>_xlfn.XLOOKUP(A963,'Demographics (raw data)'!A:A,'Demographics (raw data)'!B:B)</f>
        <v>White</v>
      </c>
      <c r="J963" t="b">
        <f>_xlfn.XLOOKUP($A963,'Bonuses (raw data)'!$A:$A,'Bonuses (raw data)'!B:B)</f>
        <v>0</v>
      </c>
      <c r="K963" t="str">
        <f t="shared" ref="K963:K1026" si="75">IF(J963=TRUE,"Eligible", "Not Eligible")</f>
        <v>Not Eligible</v>
      </c>
      <c r="L963">
        <f>_xlfn.XLOOKUP($A963,'Bonuses (raw data)'!$A:$A,'Bonuses (raw data)'!C:C)</f>
        <v>0</v>
      </c>
      <c r="M963">
        <f t="shared" ref="M963:M1026" si="76">G963+L963</f>
        <v>44992.160000000003</v>
      </c>
      <c r="N963" s="5">
        <f t="shared" ref="N963:N1026" si="77">IF(G963=0, 0, L963/G963)</f>
        <v>0</v>
      </c>
      <c r="O963">
        <f>G963/_xlfn.XLOOKUP(D963,'Market_Averages (raw data)'!A:A,'Market_Averages (raw data)'!B:B)</f>
        <v>1.0158780047569438</v>
      </c>
      <c r="P963" t="str">
        <f t="shared" ref="P963:P1026" si="78">IF(O963&lt;0.9,"Below Market",IF(O963&gt;1.1,"Above Market","Market Aligned"))</f>
        <v>Market Aligned</v>
      </c>
      <c r="Q963" s="5">
        <f t="shared" ref="Q963:Q1026" si="79">_xlfn.PERCENTRANK.INC(G:G,G963)</f>
        <v>0.14899999999999999</v>
      </c>
    </row>
    <row r="964" spans="1:17" x14ac:dyDescent="0.2">
      <c r="A964">
        <v>1962</v>
      </c>
      <c r="B964" t="s">
        <v>972</v>
      </c>
      <c r="C964" t="s">
        <v>1578</v>
      </c>
      <c r="D964" t="s">
        <v>1594</v>
      </c>
      <c r="E964" t="s">
        <v>1607</v>
      </c>
      <c r="F964" t="str">
        <f>_xlfn.XLOOKUP(E964,'States (raw data)'!A:A,'States (raw data)'!B:B)</f>
        <v>Colorado</v>
      </c>
      <c r="G964">
        <v>42868.480000000003</v>
      </c>
      <c r="H964" t="str">
        <f>VLOOKUP(A964,'Demographics (raw data)'!A963:C2523,3)</f>
        <v>Female</v>
      </c>
      <c r="I964" t="str">
        <f>_xlfn.XLOOKUP(A964,'Demographics (raw data)'!A:A,'Demographics (raw data)'!B:B)</f>
        <v>White</v>
      </c>
      <c r="J964" t="b">
        <f>_xlfn.XLOOKUP($A964,'Bonuses (raw data)'!$A:$A,'Bonuses (raw data)'!B:B)</f>
        <v>1</v>
      </c>
      <c r="K964" t="str">
        <f t="shared" si="75"/>
        <v>Eligible</v>
      </c>
      <c r="L964">
        <f>_xlfn.XLOOKUP($A964,'Bonuses (raw data)'!$A:$A,'Bonuses (raw data)'!C:C)</f>
        <v>18305.66</v>
      </c>
      <c r="M964">
        <f t="shared" si="76"/>
        <v>61174.14</v>
      </c>
      <c r="N964" s="5">
        <f t="shared" si="77"/>
        <v>0.4270191058791914</v>
      </c>
      <c r="O964">
        <f>G964/_xlfn.XLOOKUP(D964,'Market_Averages (raw data)'!A:A,'Market_Averages (raw data)'!B:B)</f>
        <v>0.96792743289859728</v>
      </c>
      <c r="P964" t="str">
        <f t="shared" si="78"/>
        <v>Market Aligned</v>
      </c>
      <c r="Q964" s="5">
        <f t="shared" si="79"/>
        <v>8.5000000000000006E-2</v>
      </c>
    </row>
    <row r="965" spans="1:17" x14ac:dyDescent="0.2">
      <c r="A965">
        <v>1963</v>
      </c>
      <c r="B965" t="s">
        <v>973</v>
      </c>
      <c r="C965" t="s">
        <v>1578</v>
      </c>
      <c r="D965" t="s">
        <v>1594</v>
      </c>
      <c r="E965" t="s">
        <v>1609</v>
      </c>
      <c r="F965" t="str">
        <f>_xlfn.XLOOKUP(E965,'States (raw data)'!A:A,'States (raw data)'!B:B)</f>
        <v>California</v>
      </c>
      <c r="G965">
        <v>43829.38</v>
      </c>
      <c r="H965" t="str">
        <f>VLOOKUP(A965,'Demographics (raw data)'!A964:C2524,3)</f>
        <v>Non-binary</v>
      </c>
      <c r="I965" t="str">
        <f>_xlfn.XLOOKUP(A965,'Demographics (raw data)'!A:A,'Demographics (raw data)'!B:B)</f>
        <v>Hispanic or Latino</v>
      </c>
      <c r="J965" t="b">
        <f>_xlfn.XLOOKUP($A965,'Bonuses (raw data)'!$A:$A,'Bonuses (raw data)'!B:B)</f>
        <v>0</v>
      </c>
      <c r="K965" t="str">
        <f t="shared" si="75"/>
        <v>Not Eligible</v>
      </c>
      <c r="L965">
        <f>_xlfn.XLOOKUP($A965,'Bonuses (raw data)'!$A:$A,'Bonuses (raw data)'!C:C)</f>
        <v>0</v>
      </c>
      <c r="M965">
        <f t="shared" si="76"/>
        <v>43829.38</v>
      </c>
      <c r="N965" s="5">
        <f t="shared" si="77"/>
        <v>0</v>
      </c>
      <c r="O965">
        <f>G965/_xlfn.XLOOKUP(D965,'Market_Averages (raw data)'!A:A,'Market_Averages (raw data)'!B:B)</f>
        <v>0.989623594513664</v>
      </c>
      <c r="P965" t="str">
        <f t="shared" si="78"/>
        <v>Market Aligned</v>
      </c>
      <c r="Q965" s="5">
        <f t="shared" si="79"/>
        <v>0.123</v>
      </c>
    </row>
    <row r="966" spans="1:17" x14ac:dyDescent="0.2">
      <c r="A966">
        <v>1964</v>
      </c>
      <c r="B966" t="s">
        <v>974</v>
      </c>
      <c r="C966" t="s">
        <v>1578</v>
      </c>
      <c r="D966" t="s">
        <v>1594</v>
      </c>
      <c r="E966" t="s">
        <v>1606</v>
      </c>
      <c r="F966" t="str">
        <f>_xlfn.XLOOKUP(E966,'States (raw data)'!A:A,'States (raw data)'!B:B)</f>
        <v>Washington</v>
      </c>
      <c r="G966">
        <v>42331.75</v>
      </c>
      <c r="H966" t="str">
        <f>VLOOKUP(A966,'Demographics (raw data)'!A965:C2525,3)</f>
        <v>Female</v>
      </c>
      <c r="I966" t="str">
        <f>_xlfn.XLOOKUP(A966,'Demographics (raw data)'!A:A,'Demographics (raw data)'!B:B)</f>
        <v>Black or African American</v>
      </c>
      <c r="J966" t="b">
        <f>_xlfn.XLOOKUP($A966,'Bonuses (raw data)'!$A:$A,'Bonuses (raw data)'!B:B)</f>
        <v>1</v>
      </c>
      <c r="K966" t="str">
        <f t="shared" si="75"/>
        <v>Eligible</v>
      </c>
      <c r="L966">
        <f>_xlfn.XLOOKUP($A966,'Bonuses (raw data)'!$A:$A,'Bonuses (raw data)'!C:C)</f>
        <v>18922.89</v>
      </c>
      <c r="M966">
        <f t="shared" si="76"/>
        <v>61254.64</v>
      </c>
      <c r="N966" s="5">
        <f t="shared" si="77"/>
        <v>0.44701412060687307</v>
      </c>
      <c r="O966">
        <f>G966/_xlfn.XLOOKUP(D966,'Market_Averages (raw data)'!A:A,'Market_Averages (raw data)'!B:B)</f>
        <v>0.95580860594089623</v>
      </c>
      <c r="P966" t="str">
        <f t="shared" si="78"/>
        <v>Market Aligned</v>
      </c>
      <c r="Q966" s="5">
        <f t="shared" si="79"/>
        <v>6.6000000000000003E-2</v>
      </c>
    </row>
    <row r="967" spans="1:17" x14ac:dyDescent="0.2">
      <c r="A967">
        <v>1965</v>
      </c>
      <c r="B967" t="s">
        <v>975</v>
      </c>
      <c r="C967" t="s">
        <v>1578</v>
      </c>
      <c r="D967" t="s">
        <v>1594</v>
      </c>
      <c r="E967" t="s">
        <v>1606</v>
      </c>
      <c r="F967" t="str">
        <f>_xlfn.XLOOKUP(E967,'States (raw data)'!A:A,'States (raw data)'!B:B)</f>
        <v>Washington</v>
      </c>
      <c r="G967">
        <v>45200.22</v>
      </c>
      <c r="H967" t="str">
        <f>VLOOKUP(A967,'Demographics (raw data)'!A966:C2526,3)</f>
        <v>Male</v>
      </c>
      <c r="I967" t="str">
        <f>_xlfn.XLOOKUP(A967,'Demographics (raw data)'!A:A,'Demographics (raw data)'!B:B)</f>
        <v>Asian</v>
      </c>
      <c r="J967" t="b">
        <f>_xlfn.XLOOKUP($A967,'Bonuses (raw data)'!$A:$A,'Bonuses (raw data)'!B:B)</f>
        <v>1</v>
      </c>
      <c r="K967" t="str">
        <f t="shared" si="75"/>
        <v>Eligible</v>
      </c>
      <c r="L967">
        <f>_xlfn.XLOOKUP($A967,'Bonuses (raw data)'!$A:$A,'Bonuses (raw data)'!C:C)</f>
        <v>10884.38</v>
      </c>
      <c r="M967">
        <f t="shared" si="76"/>
        <v>56084.6</v>
      </c>
      <c r="N967" s="5">
        <f t="shared" si="77"/>
        <v>0.2408036952032534</v>
      </c>
      <c r="O967">
        <f>G967/_xlfn.XLOOKUP(D967,'Market_Averages (raw data)'!A:A,'Market_Averages (raw data)'!B:B)</f>
        <v>1.0205757916084692</v>
      </c>
      <c r="P967" t="str">
        <f t="shared" si="78"/>
        <v>Market Aligned</v>
      </c>
      <c r="Q967" s="5">
        <f t="shared" si="79"/>
        <v>0.156</v>
      </c>
    </row>
    <row r="968" spans="1:17" x14ac:dyDescent="0.2">
      <c r="A968">
        <v>1966</v>
      </c>
      <c r="B968" t="s">
        <v>976</v>
      </c>
      <c r="C968" t="s">
        <v>1578</v>
      </c>
      <c r="D968" t="s">
        <v>1594</v>
      </c>
      <c r="E968" t="s">
        <v>1606</v>
      </c>
      <c r="F968" t="str">
        <f>_xlfn.XLOOKUP(E968,'States (raw data)'!A:A,'States (raw data)'!B:B)</f>
        <v>Washington</v>
      </c>
      <c r="G968">
        <v>41231.760000000002</v>
      </c>
      <c r="H968" t="str">
        <f>VLOOKUP(A968,'Demographics (raw data)'!A967:C2527,3)</f>
        <v>Female</v>
      </c>
      <c r="I968" t="str">
        <f>_xlfn.XLOOKUP(A968,'Demographics (raw data)'!A:A,'Demographics (raw data)'!B:B)</f>
        <v>White</v>
      </c>
      <c r="J968" t="b">
        <f>_xlfn.XLOOKUP($A968,'Bonuses (raw data)'!$A:$A,'Bonuses (raw data)'!B:B)</f>
        <v>1</v>
      </c>
      <c r="K968" t="str">
        <f t="shared" si="75"/>
        <v>Eligible</v>
      </c>
      <c r="L968">
        <f>_xlfn.XLOOKUP($A968,'Bonuses (raw data)'!$A:$A,'Bonuses (raw data)'!C:C)</f>
        <v>13864.78</v>
      </c>
      <c r="M968">
        <f t="shared" si="76"/>
        <v>55096.54</v>
      </c>
      <c r="N968" s="5">
        <f t="shared" si="77"/>
        <v>0.33626456886633022</v>
      </c>
      <c r="O968">
        <f>G968/_xlfn.XLOOKUP(D968,'Market_Averages (raw data)'!A:A,'Market_Averages (raw data)'!B:B)</f>
        <v>0.93097193114127363</v>
      </c>
      <c r="P968" t="str">
        <f t="shared" si="78"/>
        <v>Market Aligned</v>
      </c>
      <c r="Q968" s="5">
        <f t="shared" si="79"/>
        <v>0.03</v>
      </c>
    </row>
    <row r="969" spans="1:17" x14ac:dyDescent="0.2">
      <c r="A969">
        <v>1967</v>
      </c>
      <c r="B969" t="s">
        <v>977</v>
      </c>
      <c r="C969" t="s">
        <v>1578</v>
      </c>
      <c r="D969" t="s">
        <v>1594</v>
      </c>
      <c r="E969" t="s">
        <v>1606</v>
      </c>
      <c r="F969" t="str">
        <f>_xlfn.XLOOKUP(E969,'States (raw data)'!A:A,'States (raw data)'!B:B)</f>
        <v>Washington</v>
      </c>
      <c r="G969">
        <v>45876.76</v>
      </c>
      <c r="H969" t="str">
        <f>VLOOKUP(A969,'Demographics (raw data)'!A968:C2528,3)</f>
        <v>Male</v>
      </c>
      <c r="I969" t="str">
        <f>_xlfn.XLOOKUP(A969,'Demographics (raw data)'!A:A,'Demographics (raw data)'!B:B)</f>
        <v>Black or African American</v>
      </c>
      <c r="J969" t="b">
        <f>_xlfn.XLOOKUP($A969,'Bonuses (raw data)'!$A:$A,'Bonuses (raw data)'!B:B)</f>
        <v>0</v>
      </c>
      <c r="K969" t="str">
        <f t="shared" si="75"/>
        <v>Not Eligible</v>
      </c>
      <c r="L969">
        <f>_xlfn.XLOOKUP($A969,'Bonuses (raw data)'!$A:$A,'Bonuses (raw data)'!C:C)</f>
        <v>0</v>
      </c>
      <c r="M969">
        <f t="shared" si="76"/>
        <v>45876.76</v>
      </c>
      <c r="N969" s="5">
        <f t="shared" si="77"/>
        <v>0</v>
      </c>
      <c r="O969">
        <f>G969/_xlfn.XLOOKUP(D969,'Market_Averages (raw data)'!A:A,'Market_Averages (raw data)'!B:B)</f>
        <v>1.035851388631112</v>
      </c>
      <c r="P969" t="str">
        <f t="shared" si="78"/>
        <v>Market Aligned</v>
      </c>
      <c r="Q969" s="5">
        <f t="shared" si="79"/>
        <v>0.17100000000000001</v>
      </c>
    </row>
    <row r="970" spans="1:17" x14ac:dyDescent="0.2">
      <c r="A970">
        <v>1968</v>
      </c>
      <c r="B970" t="s">
        <v>978</v>
      </c>
      <c r="C970" t="s">
        <v>1578</v>
      </c>
      <c r="D970" t="s">
        <v>1594</v>
      </c>
      <c r="E970" t="s">
        <v>1599</v>
      </c>
      <c r="F970" t="str">
        <f>_xlfn.XLOOKUP(E970,'States (raw data)'!A:A,'States (raw data)'!B:B)</f>
        <v>California</v>
      </c>
      <c r="G970">
        <v>42424.7</v>
      </c>
      <c r="H970" t="str">
        <f>VLOOKUP(A970,'Demographics (raw data)'!A969:C2529,3)</f>
        <v>Male</v>
      </c>
      <c r="I970" t="str">
        <f>_xlfn.XLOOKUP(A970,'Demographics (raw data)'!A:A,'Demographics (raw data)'!B:B)</f>
        <v>White</v>
      </c>
      <c r="J970" t="b">
        <f>_xlfn.XLOOKUP($A970,'Bonuses (raw data)'!$A:$A,'Bonuses (raw data)'!B:B)</f>
        <v>0</v>
      </c>
      <c r="K970" t="str">
        <f t="shared" si="75"/>
        <v>Not Eligible</v>
      </c>
      <c r="L970">
        <f>_xlfn.XLOOKUP($A970,'Bonuses (raw data)'!$A:$A,'Bonuses (raw data)'!C:C)</f>
        <v>0</v>
      </c>
      <c r="M970">
        <f t="shared" si="76"/>
        <v>42424.7</v>
      </c>
      <c r="N970" s="5">
        <f t="shared" si="77"/>
        <v>0</v>
      </c>
      <c r="O970">
        <f>G970/_xlfn.XLOOKUP(D970,'Market_Averages (raw data)'!A:A,'Market_Averages (raw data)'!B:B)</f>
        <v>0.95790732404071977</v>
      </c>
      <c r="P970" t="str">
        <f t="shared" si="78"/>
        <v>Market Aligned</v>
      </c>
      <c r="Q970" s="5">
        <f t="shared" si="79"/>
        <v>7.0000000000000007E-2</v>
      </c>
    </row>
    <row r="971" spans="1:17" x14ac:dyDescent="0.2">
      <c r="A971">
        <v>1969</v>
      </c>
      <c r="B971" t="s">
        <v>979</v>
      </c>
      <c r="C971" t="s">
        <v>1578</v>
      </c>
      <c r="D971" t="s">
        <v>1594</v>
      </c>
      <c r="E971" t="s">
        <v>1609</v>
      </c>
      <c r="F971" t="str">
        <f>_xlfn.XLOOKUP(E971,'States (raw data)'!A:A,'States (raw data)'!B:B)</f>
        <v>California</v>
      </c>
      <c r="G971">
        <v>39817.300000000003</v>
      </c>
      <c r="H971" t="str">
        <f>VLOOKUP(A971,'Demographics (raw data)'!A970:C2530,3)</f>
        <v>Female</v>
      </c>
      <c r="I971" t="str">
        <f>_xlfn.XLOOKUP(A971,'Demographics (raw data)'!A:A,'Demographics (raw data)'!B:B)</f>
        <v>Hispanic or Latino</v>
      </c>
      <c r="J971" t="b">
        <f>_xlfn.XLOOKUP($A971,'Bonuses (raw data)'!$A:$A,'Bonuses (raw data)'!B:B)</f>
        <v>0</v>
      </c>
      <c r="K971" t="str">
        <f t="shared" si="75"/>
        <v>Not Eligible</v>
      </c>
      <c r="L971">
        <f>_xlfn.XLOOKUP($A971,'Bonuses (raw data)'!$A:$A,'Bonuses (raw data)'!C:C)</f>
        <v>0</v>
      </c>
      <c r="M971">
        <f t="shared" si="76"/>
        <v>39817.300000000003</v>
      </c>
      <c r="N971" s="5">
        <f t="shared" si="77"/>
        <v>0</v>
      </c>
      <c r="O971">
        <f>G971/_xlfn.XLOOKUP(D971,'Market_Averages (raw data)'!A:A,'Market_Averages (raw data)'!B:B)</f>
        <v>0.89903483804308704</v>
      </c>
      <c r="P971" t="str">
        <f t="shared" si="78"/>
        <v>Below Market</v>
      </c>
      <c r="Q971" s="5">
        <f t="shared" si="79"/>
        <v>8.9999999999999993E-3</v>
      </c>
    </row>
    <row r="972" spans="1:17" x14ac:dyDescent="0.2">
      <c r="A972">
        <v>1970</v>
      </c>
      <c r="B972" t="s">
        <v>980</v>
      </c>
      <c r="C972" t="s">
        <v>1578</v>
      </c>
      <c r="D972" t="s">
        <v>1594</v>
      </c>
      <c r="E972" t="s">
        <v>1603</v>
      </c>
      <c r="F972" t="str">
        <f>_xlfn.XLOOKUP(E972,'States (raw data)'!A:A,'States (raw data)'!B:B)</f>
        <v>Illinois</v>
      </c>
      <c r="G972">
        <v>42740.2</v>
      </c>
      <c r="H972" t="str">
        <f>VLOOKUP(A972,'Demographics (raw data)'!A971:C2531,3)</f>
        <v>Male</v>
      </c>
      <c r="I972" t="str">
        <f>_xlfn.XLOOKUP(A972,'Demographics (raw data)'!A:A,'Demographics (raw data)'!B:B)</f>
        <v>Hispanic or Latino</v>
      </c>
      <c r="J972" t="b">
        <f>_xlfn.XLOOKUP($A972,'Bonuses (raw data)'!$A:$A,'Bonuses (raw data)'!B:B)</f>
        <v>0</v>
      </c>
      <c r="K972" t="str">
        <f t="shared" si="75"/>
        <v>Not Eligible</v>
      </c>
      <c r="L972">
        <f>_xlfn.XLOOKUP($A972,'Bonuses (raw data)'!$A:$A,'Bonuses (raw data)'!C:C)</f>
        <v>0</v>
      </c>
      <c r="M972">
        <f t="shared" si="76"/>
        <v>42740.2</v>
      </c>
      <c r="N972" s="5">
        <f t="shared" si="77"/>
        <v>0</v>
      </c>
      <c r="O972">
        <f>G972/_xlfn.XLOOKUP(D972,'Market_Averages (raw data)'!A:A,'Market_Averages (raw data)'!B:B)</f>
        <v>0.96503099870983577</v>
      </c>
      <c r="P972" t="str">
        <f t="shared" si="78"/>
        <v>Market Aligned</v>
      </c>
      <c r="Q972" s="5">
        <f t="shared" si="79"/>
        <v>0.08</v>
      </c>
    </row>
    <row r="973" spans="1:17" x14ac:dyDescent="0.2">
      <c r="A973">
        <v>1971</v>
      </c>
      <c r="B973" t="s">
        <v>981</v>
      </c>
      <c r="C973" t="s">
        <v>1578</v>
      </c>
      <c r="D973" t="s">
        <v>1594</v>
      </c>
      <c r="E973" t="s">
        <v>1609</v>
      </c>
      <c r="F973" t="str">
        <f>_xlfn.XLOOKUP(E973,'States (raw data)'!A:A,'States (raw data)'!B:B)</f>
        <v>California</v>
      </c>
      <c r="G973">
        <v>41223.03</v>
      </c>
      <c r="H973" t="str">
        <f>VLOOKUP(A973,'Demographics (raw data)'!A972:C2532,3)</f>
        <v>Male</v>
      </c>
      <c r="I973" t="str">
        <f>_xlfn.XLOOKUP(A973,'Demographics (raw data)'!A:A,'Demographics (raw data)'!B:B)</f>
        <v>White</v>
      </c>
      <c r="J973" t="b">
        <f>_xlfn.XLOOKUP($A973,'Bonuses (raw data)'!$A:$A,'Bonuses (raw data)'!B:B)</f>
        <v>1</v>
      </c>
      <c r="K973" t="str">
        <f t="shared" si="75"/>
        <v>Eligible</v>
      </c>
      <c r="L973">
        <f>_xlfn.XLOOKUP($A973,'Bonuses (raw data)'!$A:$A,'Bonuses (raw data)'!C:C)</f>
        <v>15791.8</v>
      </c>
      <c r="M973">
        <f t="shared" si="76"/>
        <v>57014.83</v>
      </c>
      <c r="N973" s="5">
        <f t="shared" si="77"/>
        <v>0.38308198111589564</v>
      </c>
      <c r="O973">
        <f>G973/_xlfn.XLOOKUP(D973,'Market_Averages (raw data)'!A:A,'Market_Averages (raw data)'!B:B)</f>
        <v>0.9307748164665941</v>
      </c>
      <c r="P973" t="str">
        <f t="shared" si="78"/>
        <v>Market Aligned</v>
      </c>
      <c r="Q973" s="5">
        <f t="shared" si="79"/>
        <v>2.9000000000000001E-2</v>
      </c>
    </row>
    <row r="974" spans="1:17" x14ac:dyDescent="0.2">
      <c r="A974">
        <v>1972</v>
      </c>
      <c r="B974" t="s">
        <v>982</v>
      </c>
      <c r="C974" t="s">
        <v>1578</v>
      </c>
      <c r="D974" t="s">
        <v>1594</v>
      </c>
      <c r="E974" t="s">
        <v>1606</v>
      </c>
      <c r="F974" t="str">
        <f>_xlfn.XLOOKUP(E974,'States (raw data)'!A:A,'States (raw data)'!B:B)</f>
        <v>Washington</v>
      </c>
      <c r="G974">
        <v>44076.21</v>
      </c>
      <c r="H974" t="str">
        <f>VLOOKUP(A974,'Demographics (raw data)'!A973:C2533,3)</f>
        <v>Male</v>
      </c>
      <c r="I974" t="str">
        <f>_xlfn.XLOOKUP(A974,'Demographics (raw data)'!A:A,'Demographics (raw data)'!B:B)</f>
        <v>Black or African American</v>
      </c>
      <c r="J974" t="b">
        <f>_xlfn.XLOOKUP($A974,'Bonuses (raw data)'!$A:$A,'Bonuses (raw data)'!B:B)</f>
        <v>1</v>
      </c>
      <c r="K974" t="str">
        <f t="shared" si="75"/>
        <v>Eligible</v>
      </c>
      <c r="L974">
        <f>_xlfn.XLOOKUP($A974,'Bonuses (raw data)'!$A:$A,'Bonuses (raw data)'!C:C)</f>
        <v>3489.28</v>
      </c>
      <c r="M974">
        <f t="shared" si="76"/>
        <v>47565.49</v>
      </c>
      <c r="N974" s="5">
        <f t="shared" si="77"/>
        <v>7.9164701320735165E-2</v>
      </c>
      <c r="O974">
        <f>G974/_xlfn.XLOOKUP(D974,'Market_Averages (raw data)'!A:A,'Market_Averages (raw data)'!B:B)</f>
        <v>0.99519676921597122</v>
      </c>
      <c r="P974" t="str">
        <f t="shared" si="78"/>
        <v>Market Aligned</v>
      </c>
      <c r="Q974" s="5">
        <f t="shared" si="79"/>
        <v>0.127</v>
      </c>
    </row>
    <row r="975" spans="1:17" x14ac:dyDescent="0.2">
      <c r="A975">
        <v>1973</v>
      </c>
      <c r="B975" t="s">
        <v>983</v>
      </c>
      <c r="C975" t="s">
        <v>1578</v>
      </c>
      <c r="D975" t="s">
        <v>1594</v>
      </c>
      <c r="E975" t="s">
        <v>1603</v>
      </c>
      <c r="F975" t="str">
        <f>_xlfn.XLOOKUP(E975,'States (raw data)'!A:A,'States (raw data)'!B:B)</f>
        <v>Illinois</v>
      </c>
      <c r="G975">
        <v>41276.33</v>
      </c>
      <c r="H975" t="str">
        <f>VLOOKUP(A975,'Demographics (raw data)'!A974:C2534,3)</f>
        <v>Female</v>
      </c>
      <c r="I975" t="str">
        <f>_xlfn.XLOOKUP(A975,'Demographics (raw data)'!A:A,'Demographics (raw data)'!B:B)</f>
        <v>White</v>
      </c>
      <c r="J975" t="b">
        <f>_xlfn.XLOOKUP($A975,'Bonuses (raw data)'!$A:$A,'Bonuses (raw data)'!B:B)</f>
        <v>1</v>
      </c>
      <c r="K975" t="str">
        <f t="shared" si="75"/>
        <v>Eligible</v>
      </c>
      <c r="L975">
        <f>_xlfn.XLOOKUP($A975,'Bonuses (raw data)'!$A:$A,'Bonuses (raw data)'!C:C)</f>
        <v>12418.19</v>
      </c>
      <c r="M975">
        <f t="shared" si="76"/>
        <v>53694.520000000004</v>
      </c>
      <c r="N975" s="5">
        <f t="shared" si="77"/>
        <v>0.30085499364890239</v>
      </c>
      <c r="O975">
        <f>G975/_xlfn.XLOOKUP(D975,'Market_Averages (raw data)'!A:A,'Market_Averages (raw data)'!B:B)</f>
        <v>0.93197827719516424</v>
      </c>
      <c r="P975" t="str">
        <f t="shared" si="78"/>
        <v>Market Aligned</v>
      </c>
      <c r="Q975" s="5">
        <f t="shared" si="79"/>
        <v>3.1E-2</v>
      </c>
    </row>
    <row r="976" spans="1:17" x14ac:dyDescent="0.2">
      <c r="A976">
        <v>1974</v>
      </c>
      <c r="B976" t="s">
        <v>984</v>
      </c>
      <c r="C976" t="s">
        <v>1578</v>
      </c>
      <c r="D976" t="s">
        <v>1594</v>
      </c>
      <c r="E976" t="s">
        <v>1597</v>
      </c>
      <c r="F976" t="str">
        <f>_xlfn.XLOOKUP(E976,'States (raw data)'!A:A,'States (raw data)'!B:B)</f>
        <v>New York</v>
      </c>
      <c r="G976">
        <v>41663.410000000003</v>
      </c>
      <c r="H976" t="str">
        <f>VLOOKUP(A976,'Demographics (raw data)'!A975:C2535,3)</f>
        <v>Female</v>
      </c>
      <c r="I976" t="str">
        <f>_xlfn.XLOOKUP(A976,'Demographics (raw data)'!A:A,'Demographics (raw data)'!B:B)</f>
        <v>White</v>
      </c>
      <c r="J976" t="b">
        <f>_xlfn.XLOOKUP($A976,'Bonuses (raw data)'!$A:$A,'Bonuses (raw data)'!B:B)</f>
        <v>0</v>
      </c>
      <c r="K976" t="str">
        <f t="shared" si="75"/>
        <v>Not Eligible</v>
      </c>
      <c r="L976">
        <f>_xlfn.XLOOKUP($A976,'Bonuses (raw data)'!$A:$A,'Bonuses (raw data)'!C:C)</f>
        <v>0</v>
      </c>
      <c r="M976">
        <f t="shared" si="76"/>
        <v>41663.410000000003</v>
      </c>
      <c r="N976" s="5">
        <f t="shared" si="77"/>
        <v>0</v>
      </c>
      <c r="O976">
        <f>G976/_xlfn.XLOOKUP(D976,'Market_Averages (raw data)'!A:A,'Market_Averages (raw data)'!B:B)</f>
        <v>0.94071815672264902</v>
      </c>
      <c r="P976" t="str">
        <f t="shared" si="78"/>
        <v>Market Aligned</v>
      </c>
      <c r="Q976" s="5">
        <f t="shared" si="79"/>
        <v>5.0999999999999997E-2</v>
      </c>
    </row>
    <row r="977" spans="1:17" x14ac:dyDescent="0.2">
      <c r="A977">
        <v>1975</v>
      </c>
      <c r="B977" t="s">
        <v>985</v>
      </c>
      <c r="C977" t="s">
        <v>1578</v>
      </c>
      <c r="D977" t="s">
        <v>1594</v>
      </c>
      <c r="E977" t="s">
        <v>1606</v>
      </c>
      <c r="F977" t="str">
        <f>_xlfn.XLOOKUP(E977,'States (raw data)'!A:A,'States (raw data)'!B:B)</f>
        <v>Washington</v>
      </c>
      <c r="G977">
        <v>38957.11</v>
      </c>
      <c r="H977" t="str">
        <f>VLOOKUP(A977,'Demographics (raw data)'!A976:C2536,3)</f>
        <v>Female</v>
      </c>
      <c r="I977" t="str">
        <f>_xlfn.XLOOKUP(A977,'Demographics (raw data)'!A:A,'Demographics (raw data)'!B:B)</f>
        <v>White</v>
      </c>
      <c r="J977" t="b">
        <f>_xlfn.XLOOKUP($A977,'Bonuses (raw data)'!$A:$A,'Bonuses (raw data)'!B:B)</f>
        <v>0</v>
      </c>
      <c r="K977" t="str">
        <f t="shared" si="75"/>
        <v>Not Eligible</v>
      </c>
      <c r="L977">
        <f>_xlfn.XLOOKUP($A977,'Bonuses (raw data)'!$A:$A,'Bonuses (raw data)'!C:C)</f>
        <v>0</v>
      </c>
      <c r="M977">
        <f t="shared" si="76"/>
        <v>38957.11</v>
      </c>
      <c r="N977" s="5">
        <f t="shared" si="77"/>
        <v>0</v>
      </c>
      <c r="O977">
        <f>G977/_xlfn.XLOOKUP(D977,'Market_Averages (raw data)'!A:A,'Market_Averages (raw data)'!B:B)</f>
        <v>0.87961260757200332</v>
      </c>
      <c r="P977" t="str">
        <f t="shared" si="78"/>
        <v>Below Market</v>
      </c>
      <c r="Q977" s="5">
        <f t="shared" si="79"/>
        <v>2E-3</v>
      </c>
    </row>
    <row r="978" spans="1:17" x14ac:dyDescent="0.2">
      <c r="A978">
        <v>1976</v>
      </c>
      <c r="B978" t="s">
        <v>986</v>
      </c>
      <c r="C978" t="s">
        <v>1578</v>
      </c>
      <c r="D978" t="s">
        <v>1594</v>
      </c>
      <c r="E978" t="s">
        <v>1614</v>
      </c>
      <c r="F978" t="str">
        <f>_xlfn.XLOOKUP(E978,'States (raw data)'!A:A,'States (raw data)'!B:B)</f>
        <v>Texas</v>
      </c>
      <c r="G978">
        <v>41651.93</v>
      </c>
      <c r="H978" t="str">
        <f>VLOOKUP(A978,'Demographics (raw data)'!A977:C2537,3)</f>
        <v>Male</v>
      </c>
      <c r="I978" t="str">
        <f>_xlfn.XLOOKUP(A978,'Demographics (raw data)'!A:A,'Demographics (raw data)'!B:B)</f>
        <v>White</v>
      </c>
      <c r="J978" t="b">
        <f>_xlfn.XLOOKUP($A978,'Bonuses (raw data)'!$A:$A,'Bonuses (raw data)'!B:B)</f>
        <v>0</v>
      </c>
      <c r="K978" t="str">
        <f t="shared" si="75"/>
        <v>Not Eligible</v>
      </c>
      <c r="L978">
        <f>_xlfn.XLOOKUP($A978,'Bonuses (raw data)'!$A:$A,'Bonuses (raw data)'!C:C)</f>
        <v>0</v>
      </c>
      <c r="M978">
        <f t="shared" si="76"/>
        <v>41651.93</v>
      </c>
      <c r="N978" s="5">
        <f t="shared" si="77"/>
        <v>0</v>
      </c>
      <c r="O978">
        <f>G978/_xlfn.XLOOKUP(D978,'Market_Averages (raw data)'!A:A,'Market_Averages (raw data)'!B:B)</f>
        <v>0.94045894979649547</v>
      </c>
      <c r="P978" t="str">
        <f t="shared" si="78"/>
        <v>Market Aligned</v>
      </c>
      <c r="Q978" s="5">
        <f t="shared" si="79"/>
        <v>0.05</v>
      </c>
    </row>
    <row r="979" spans="1:17" x14ac:dyDescent="0.2">
      <c r="A979">
        <v>1977</v>
      </c>
      <c r="B979" t="s">
        <v>987</v>
      </c>
      <c r="C979" t="s">
        <v>1578</v>
      </c>
      <c r="D979" t="s">
        <v>1594</v>
      </c>
      <c r="E979" t="s">
        <v>1606</v>
      </c>
      <c r="F979" t="str">
        <f>_xlfn.XLOOKUP(E979,'States (raw data)'!A:A,'States (raw data)'!B:B)</f>
        <v>Washington</v>
      </c>
      <c r="G979">
        <v>37955.230000000003</v>
      </c>
      <c r="H979" t="str">
        <f>VLOOKUP(A979,'Demographics (raw data)'!A978:C2538,3)</f>
        <v>Female</v>
      </c>
      <c r="I979" t="str">
        <f>_xlfn.XLOOKUP(A979,'Demographics (raw data)'!A:A,'Demographics (raw data)'!B:B)</f>
        <v>White</v>
      </c>
      <c r="J979" t="b">
        <f>_xlfn.XLOOKUP($A979,'Bonuses (raw data)'!$A:$A,'Bonuses (raw data)'!B:B)</f>
        <v>1</v>
      </c>
      <c r="K979" t="str">
        <f t="shared" si="75"/>
        <v>Eligible</v>
      </c>
      <c r="L979">
        <f>_xlfn.XLOOKUP($A979,'Bonuses (raw data)'!$A:$A,'Bonuses (raw data)'!C:C)</f>
        <v>1651.66</v>
      </c>
      <c r="M979">
        <f t="shared" si="76"/>
        <v>39606.890000000007</v>
      </c>
      <c r="N979" s="5">
        <f t="shared" si="77"/>
        <v>4.3516005567612155E-2</v>
      </c>
      <c r="O979">
        <f>G979/_xlfn.XLOOKUP(D979,'Market_Averages (raw data)'!A:A,'Market_Averages (raw data)'!B:B)</f>
        <v>0.8569911585149701</v>
      </c>
      <c r="P979" t="str">
        <f t="shared" si="78"/>
        <v>Below Market</v>
      </c>
      <c r="Q979" s="5">
        <f t="shared" si="79"/>
        <v>0</v>
      </c>
    </row>
    <row r="980" spans="1:17" x14ac:dyDescent="0.2">
      <c r="A980">
        <v>1978</v>
      </c>
      <c r="B980" t="s">
        <v>988</v>
      </c>
      <c r="C980" t="s">
        <v>1578</v>
      </c>
      <c r="D980" t="s">
        <v>1594</v>
      </c>
      <c r="E980" t="s">
        <v>1597</v>
      </c>
      <c r="F980" t="str">
        <f>_xlfn.XLOOKUP(E980,'States (raw data)'!A:A,'States (raw data)'!B:B)</f>
        <v>New York</v>
      </c>
      <c r="G980">
        <v>39530.18</v>
      </c>
      <c r="H980" t="str">
        <f>VLOOKUP(A980,'Demographics (raw data)'!A979:C2539,3)</f>
        <v>Female</v>
      </c>
      <c r="I980" t="str">
        <f>_xlfn.XLOOKUP(A980,'Demographics (raw data)'!A:A,'Demographics (raw data)'!B:B)</f>
        <v>Black or African American</v>
      </c>
      <c r="J980" t="b">
        <f>_xlfn.XLOOKUP($A980,'Bonuses (raw data)'!$A:$A,'Bonuses (raw data)'!B:B)</f>
        <v>1</v>
      </c>
      <c r="K980" t="str">
        <f t="shared" si="75"/>
        <v>Eligible</v>
      </c>
      <c r="L980">
        <f>_xlfn.XLOOKUP($A980,'Bonuses (raw data)'!$A:$A,'Bonuses (raw data)'!C:C)</f>
        <v>10453.76</v>
      </c>
      <c r="M980">
        <f t="shared" si="76"/>
        <v>49983.94</v>
      </c>
      <c r="N980" s="5">
        <f t="shared" si="77"/>
        <v>0.26445009863349977</v>
      </c>
      <c r="O980">
        <f>G980/_xlfn.XLOOKUP(D980,'Market_Averages (raw data)'!A:A,'Market_Averages (raw data)'!B:B)</f>
        <v>0.89255195540918342</v>
      </c>
      <c r="P980" t="str">
        <f t="shared" si="78"/>
        <v>Below Market</v>
      </c>
      <c r="Q980" s="5">
        <f t="shared" si="79"/>
        <v>4.0000000000000001E-3</v>
      </c>
    </row>
    <row r="981" spans="1:17" x14ac:dyDescent="0.2">
      <c r="A981">
        <v>1979</v>
      </c>
      <c r="B981" t="s">
        <v>989</v>
      </c>
      <c r="C981" t="s">
        <v>1578</v>
      </c>
      <c r="D981" t="s">
        <v>1594</v>
      </c>
      <c r="E981" t="s">
        <v>1606</v>
      </c>
      <c r="F981" t="str">
        <f>_xlfn.XLOOKUP(E981,'States (raw data)'!A:A,'States (raw data)'!B:B)</f>
        <v>Washington</v>
      </c>
      <c r="G981">
        <v>43925.78</v>
      </c>
      <c r="H981" t="str">
        <f>VLOOKUP(A981,'Demographics (raw data)'!A980:C2540,3)</f>
        <v>Male</v>
      </c>
      <c r="I981" t="str">
        <f>_xlfn.XLOOKUP(A981,'Demographics (raw data)'!A:A,'Demographics (raw data)'!B:B)</f>
        <v>White</v>
      </c>
      <c r="J981" t="b">
        <f>_xlfn.XLOOKUP($A981,'Bonuses (raw data)'!$A:$A,'Bonuses (raw data)'!B:B)</f>
        <v>1</v>
      </c>
      <c r="K981" t="str">
        <f t="shared" si="75"/>
        <v>Eligible</v>
      </c>
      <c r="L981">
        <f>_xlfn.XLOOKUP($A981,'Bonuses (raw data)'!$A:$A,'Bonuses (raw data)'!C:C)</f>
        <v>3942.01</v>
      </c>
      <c r="M981">
        <f t="shared" si="76"/>
        <v>47867.79</v>
      </c>
      <c r="N981" s="5">
        <f t="shared" si="77"/>
        <v>8.9742515670751893E-2</v>
      </c>
      <c r="O981">
        <f>G981/_xlfn.XLOOKUP(D981,'Market_Averages (raw data)'!A:A,'Market_Averages (raw data)'!B:B)</f>
        <v>0.99180021016533693</v>
      </c>
      <c r="P981" t="str">
        <f t="shared" si="78"/>
        <v>Market Aligned</v>
      </c>
      <c r="Q981" s="5">
        <f t="shared" si="79"/>
        <v>0.124</v>
      </c>
    </row>
    <row r="982" spans="1:17" x14ac:dyDescent="0.2">
      <c r="A982">
        <v>1980</v>
      </c>
      <c r="B982" t="s">
        <v>990</v>
      </c>
      <c r="C982" t="s">
        <v>1578</v>
      </c>
      <c r="D982" t="s">
        <v>1594</v>
      </c>
      <c r="E982" t="s">
        <v>1606</v>
      </c>
      <c r="F982" t="str">
        <f>_xlfn.XLOOKUP(E982,'States (raw data)'!A:A,'States (raw data)'!B:B)</f>
        <v>Washington</v>
      </c>
      <c r="G982">
        <v>43973.38</v>
      </c>
      <c r="H982" t="str">
        <f>VLOOKUP(A982,'Demographics (raw data)'!A981:C2541,3)</f>
        <v>Male</v>
      </c>
      <c r="I982" t="str">
        <f>_xlfn.XLOOKUP(A982,'Demographics (raw data)'!A:A,'Demographics (raw data)'!B:B)</f>
        <v>Asian</v>
      </c>
      <c r="J982" t="b">
        <f>_xlfn.XLOOKUP($A982,'Bonuses (raw data)'!$A:$A,'Bonuses (raw data)'!B:B)</f>
        <v>0</v>
      </c>
      <c r="K982" t="str">
        <f t="shared" si="75"/>
        <v>Not Eligible</v>
      </c>
      <c r="L982">
        <f>_xlfn.XLOOKUP($A982,'Bonuses (raw data)'!$A:$A,'Bonuses (raw data)'!C:C)</f>
        <v>0</v>
      </c>
      <c r="M982">
        <f t="shared" si="76"/>
        <v>43973.38</v>
      </c>
      <c r="N982" s="5">
        <f t="shared" si="77"/>
        <v>0</v>
      </c>
      <c r="O982">
        <f>G982/_xlfn.XLOOKUP(D982,'Market_Averages (raw data)'!A:A,'Market_Averages (raw data)'!B:B)</f>
        <v>0.99287497059085172</v>
      </c>
      <c r="P982" t="str">
        <f t="shared" si="78"/>
        <v>Market Aligned</v>
      </c>
      <c r="Q982" s="5">
        <f t="shared" si="79"/>
        <v>0.125</v>
      </c>
    </row>
    <row r="983" spans="1:17" x14ac:dyDescent="0.2">
      <c r="A983">
        <v>1981</v>
      </c>
      <c r="B983" t="s">
        <v>991</v>
      </c>
      <c r="C983" t="s">
        <v>1578</v>
      </c>
      <c r="D983" t="s">
        <v>1594</v>
      </c>
      <c r="E983" t="s">
        <v>1606</v>
      </c>
      <c r="F983" t="str">
        <f>_xlfn.XLOOKUP(E983,'States (raw data)'!A:A,'States (raw data)'!B:B)</f>
        <v>Washington</v>
      </c>
      <c r="G983">
        <v>43297.73</v>
      </c>
      <c r="H983" t="str">
        <f>VLOOKUP(A983,'Demographics (raw data)'!A982:C2542,3)</f>
        <v>Male</v>
      </c>
      <c r="I983" t="str">
        <f>_xlfn.XLOOKUP(A983,'Demographics (raw data)'!A:A,'Demographics (raw data)'!B:B)</f>
        <v>White</v>
      </c>
      <c r="J983" t="b">
        <f>_xlfn.XLOOKUP($A983,'Bonuses (raw data)'!$A:$A,'Bonuses (raw data)'!B:B)</f>
        <v>0</v>
      </c>
      <c r="K983" t="str">
        <f t="shared" si="75"/>
        <v>Not Eligible</v>
      </c>
      <c r="L983">
        <f>_xlfn.XLOOKUP($A983,'Bonuses (raw data)'!$A:$A,'Bonuses (raw data)'!C:C)</f>
        <v>0</v>
      </c>
      <c r="M983">
        <f t="shared" si="76"/>
        <v>43297.73</v>
      </c>
      <c r="N983" s="5">
        <f t="shared" si="77"/>
        <v>0</v>
      </c>
      <c r="O983">
        <f>G983/_xlfn.XLOOKUP(D983,'Market_Averages (raw data)'!A:A,'Market_Averages (raw data)'!B:B)</f>
        <v>0.97761946887868623</v>
      </c>
      <c r="P983" t="str">
        <f t="shared" si="78"/>
        <v>Market Aligned</v>
      </c>
      <c r="Q983" s="5">
        <f t="shared" si="79"/>
        <v>0.10199999999999999</v>
      </c>
    </row>
    <row r="984" spans="1:17" x14ac:dyDescent="0.2">
      <c r="A984">
        <v>1982</v>
      </c>
      <c r="B984" t="s">
        <v>992</v>
      </c>
      <c r="C984" t="s">
        <v>1578</v>
      </c>
      <c r="D984" t="s">
        <v>1594</v>
      </c>
      <c r="E984" t="s">
        <v>1606</v>
      </c>
      <c r="F984" t="str">
        <f>_xlfn.XLOOKUP(E984,'States (raw data)'!A:A,'States (raw data)'!B:B)</f>
        <v>Washington</v>
      </c>
      <c r="G984">
        <v>40686.92</v>
      </c>
      <c r="H984" t="str">
        <f>VLOOKUP(A984,'Demographics (raw data)'!A983:C2543,3)</f>
        <v>Non-binary</v>
      </c>
      <c r="I984" t="str">
        <f>_xlfn.XLOOKUP(A984,'Demographics (raw data)'!A:A,'Demographics (raw data)'!B:B)</f>
        <v>White</v>
      </c>
      <c r="J984" t="b">
        <f>_xlfn.XLOOKUP($A984,'Bonuses (raw data)'!$A:$A,'Bonuses (raw data)'!B:B)</f>
        <v>0</v>
      </c>
      <c r="K984" t="str">
        <f t="shared" si="75"/>
        <v>Not Eligible</v>
      </c>
      <c r="L984">
        <f>_xlfn.XLOOKUP($A984,'Bonuses (raw data)'!$A:$A,'Bonuses (raw data)'!C:C)</f>
        <v>0</v>
      </c>
      <c r="M984">
        <f t="shared" si="76"/>
        <v>40686.92</v>
      </c>
      <c r="N984" s="5">
        <f t="shared" si="77"/>
        <v>0</v>
      </c>
      <c r="O984">
        <f>G984/_xlfn.XLOOKUP(D984,'Market_Averages (raw data)'!A:A,'Market_Averages (raw data)'!B:B)</f>
        <v>0.91866998848922543</v>
      </c>
      <c r="P984" t="str">
        <f t="shared" si="78"/>
        <v>Market Aligned</v>
      </c>
      <c r="Q984" s="5">
        <f t="shared" si="79"/>
        <v>2.1999999999999999E-2</v>
      </c>
    </row>
    <row r="985" spans="1:17" x14ac:dyDescent="0.2">
      <c r="A985">
        <v>1983</v>
      </c>
      <c r="B985" t="s">
        <v>993</v>
      </c>
      <c r="C985" t="s">
        <v>1578</v>
      </c>
      <c r="D985" t="s">
        <v>1594</v>
      </c>
      <c r="E985" t="s">
        <v>1604</v>
      </c>
      <c r="F985" t="str">
        <f>_xlfn.XLOOKUP(E985,'States (raw data)'!A:A,'States (raw data)'!B:B)</f>
        <v>California</v>
      </c>
      <c r="G985">
        <v>42410.54</v>
      </c>
      <c r="H985" t="str">
        <f>VLOOKUP(A985,'Demographics (raw data)'!A984:C2544,3)</f>
        <v>Female</v>
      </c>
      <c r="I985" t="str">
        <f>_xlfn.XLOOKUP(A985,'Demographics (raw data)'!A:A,'Demographics (raw data)'!B:B)</f>
        <v>Asian</v>
      </c>
      <c r="J985" t="b">
        <f>_xlfn.XLOOKUP($A985,'Bonuses (raw data)'!$A:$A,'Bonuses (raw data)'!B:B)</f>
        <v>0</v>
      </c>
      <c r="K985" t="str">
        <f t="shared" si="75"/>
        <v>Not Eligible</v>
      </c>
      <c r="L985">
        <f>_xlfn.XLOOKUP($A985,'Bonuses (raw data)'!$A:$A,'Bonuses (raw data)'!C:C)</f>
        <v>0</v>
      </c>
      <c r="M985">
        <f t="shared" si="76"/>
        <v>42410.54</v>
      </c>
      <c r="N985" s="5">
        <f t="shared" si="77"/>
        <v>0</v>
      </c>
      <c r="O985">
        <f>G985/_xlfn.XLOOKUP(D985,'Market_Averages (raw data)'!A:A,'Market_Averages (raw data)'!B:B)</f>
        <v>0.9575876053931297</v>
      </c>
      <c r="P985" t="str">
        <f t="shared" si="78"/>
        <v>Market Aligned</v>
      </c>
      <c r="Q985" s="5">
        <f t="shared" si="79"/>
        <v>6.8000000000000005E-2</v>
      </c>
    </row>
    <row r="986" spans="1:17" x14ac:dyDescent="0.2">
      <c r="A986">
        <v>1984</v>
      </c>
      <c r="B986" t="s">
        <v>994</v>
      </c>
      <c r="C986" t="s">
        <v>1578</v>
      </c>
      <c r="D986" t="s">
        <v>1594</v>
      </c>
      <c r="E986" t="s">
        <v>1606</v>
      </c>
      <c r="F986" t="str">
        <f>_xlfn.XLOOKUP(E986,'States (raw data)'!A:A,'States (raw data)'!B:B)</f>
        <v>Washington</v>
      </c>
      <c r="G986">
        <v>42493.25</v>
      </c>
      <c r="H986" t="str">
        <f>VLOOKUP(A986,'Demographics (raw data)'!A985:C2545,3)</f>
        <v>Female</v>
      </c>
      <c r="I986" t="str">
        <f>_xlfn.XLOOKUP(A986,'Demographics (raw data)'!A:A,'Demographics (raw data)'!B:B)</f>
        <v>White</v>
      </c>
      <c r="J986" t="b">
        <f>_xlfn.XLOOKUP($A986,'Bonuses (raw data)'!$A:$A,'Bonuses (raw data)'!B:B)</f>
        <v>0</v>
      </c>
      <c r="K986" t="str">
        <f t="shared" si="75"/>
        <v>Not Eligible</v>
      </c>
      <c r="L986">
        <f>_xlfn.XLOOKUP($A986,'Bonuses (raw data)'!$A:$A,'Bonuses (raw data)'!C:C)</f>
        <v>0</v>
      </c>
      <c r="M986">
        <f t="shared" si="76"/>
        <v>42493.25</v>
      </c>
      <c r="N986" s="5">
        <f t="shared" si="77"/>
        <v>0</v>
      </c>
      <c r="O986">
        <f>G986/_xlfn.XLOOKUP(D986,'Market_Averages (raw data)'!A:A,'Market_Averages (raw data)'!B:B)</f>
        <v>0.95945511452746435</v>
      </c>
      <c r="P986" t="str">
        <f t="shared" si="78"/>
        <v>Market Aligned</v>
      </c>
      <c r="Q986" s="5">
        <f t="shared" si="79"/>
        <v>7.4999999999999997E-2</v>
      </c>
    </row>
    <row r="987" spans="1:17" x14ac:dyDescent="0.2">
      <c r="A987">
        <v>1985</v>
      </c>
      <c r="B987" t="s">
        <v>995</v>
      </c>
      <c r="C987" t="s">
        <v>1578</v>
      </c>
      <c r="D987" t="s">
        <v>1594</v>
      </c>
      <c r="E987" t="s">
        <v>1606</v>
      </c>
      <c r="F987" t="str">
        <f>_xlfn.XLOOKUP(E987,'States (raw data)'!A:A,'States (raw data)'!B:B)</f>
        <v>Washington</v>
      </c>
      <c r="G987">
        <v>40328.07</v>
      </c>
      <c r="H987" t="str">
        <f>VLOOKUP(A987,'Demographics (raw data)'!A986:C2546,3)</f>
        <v>Male</v>
      </c>
      <c r="I987" t="str">
        <f>_xlfn.XLOOKUP(A987,'Demographics (raw data)'!A:A,'Demographics (raw data)'!B:B)</f>
        <v>White</v>
      </c>
      <c r="J987" t="b">
        <f>_xlfn.XLOOKUP($A987,'Bonuses (raw data)'!$A:$A,'Bonuses (raw data)'!B:B)</f>
        <v>0</v>
      </c>
      <c r="K987" t="str">
        <f t="shared" si="75"/>
        <v>Not Eligible</v>
      </c>
      <c r="L987">
        <f>_xlfn.XLOOKUP($A987,'Bonuses (raw data)'!$A:$A,'Bonuses (raw data)'!C:C)</f>
        <v>0</v>
      </c>
      <c r="M987">
        <f t="shared" si="76"/>
        <v>40328.07</v>
      </c>
      <c r="N987" s="5">
        <f t="shared" si="77"/>
        <v>0</v>
      </c>
      <c r="O987">
        <f>G987/_xlfn.XLOOKUP(D987,'Market_Averages (raw data)'!A:A,'Market_Averages (raw data)'!B:B)</f>
        <v>0.91056751414687276</v>
      </c>
      <c r="P987" t="str">
        <f t="shared" si="78"/>
        <v>Market Aligned</v>
      </c>
      <c r="Q987" s="5">
        <f t="shared" si="79"/>
        <v>1.4999999999999999E-2</v>
      </c>
    </row>
    <row r="988" spans="1:17" x14ac:dyDescent="0.2">
      <c r="A988">
        <v>1986</v>
      </c>
      <c r="B988" t="s">
        <v>996</v>
      </c>
      <c r="C988" t="s">
        <v>1578</v>
      </c>
      <c r="D988" t="s">
        <v>1594</v>
      </c>
      <c r="E988" t="s">
        <v>1604</v>
      </c>
      <c r="F988" t="str">
        <f>_xlfn.XLOOKUP(E988,'States (raw data)'!A:A,'States (raw data)'!B:B)</f>
        <v>California</v>
      </c>
      <c r="G988">
        <v>45318.87</v>
      </c>
      <c r="H988" t="str">
        <f>VLOOKUP(A988,'Demographics (raw data)'!A987:C2547,3)</f>
        <v>Female</v>
      </c>
      <c r="I988" t="str">
        <f>_xlfn.XLOOKUP(A988,'Demographics (raw data)'!A:A,'Demographics (raw data)'!B:B)</f>
        <v>Black or African American</v>
      </c>
      <c r="J988" t="b">
        <f>_xlfn.XLOOKUP($A988,'Bonuses (raw data)'!$A:$A,'Bonuses (raw data)'!B:B)</f>
        <v>1</v>
      </c>
      <c r="K988" t="str">
        <f t="shared" si="75"/>
        <v>Eligible</v>
      </c>
      <c r="L988">
        <f>_xlfn.XLOOKUP($A988,'Bonuses (raw data)'!$A:$A,'Bonuses (raw data)'!C:C)</f>
        <v>4475.54</v>
      </c>
      <c r="M988">
        <f t="shared" si="76"/>
        <v>49794.41</v>
      </c>
      <c r="N988" s="5">
        <f t="shared" si="77"/>
        <v>9.8756654788612327E-2</v>
      </c>
      <c r="O988">
        <f>G988/_xlfn.XLOOKUP(D988,'Market_Averages (raw data)'!A:A,'Market_Averages (raw data)'!B:B)</f>
        <v>1.0232547900220688</v>
      </c>
      <c r="P988" t="str">
        <f t="shared" si="78"/>
        <v>Market Aligned</v>
      </c>
      <c r="Q988" s="5">
        <f t="shared" si="79"/>
        <v>0.158</v>
      </c>
    </row>
    <row r="989" spans="1:17" x14ac:dyDescent="0.2">
      <c r="A989">
        <v>1987</v>
      </c>
      <c r="B989" t="s">
        <v>997</v>
      </c>
      <c r="C989" t="s">
        <v>1578</v>
      </c>
      <c r="D989" t="s">
        <v>1594</v>
      </c>
      <c r="E989" t="s">
        <v>1606</v>
      </c>
      <c r="F989" t="str">
        <f>_xlfn.XLOOKUP(E989,'States (raw data)'!A:A,'States (raw data)'!B:B)</f>
        <v>Washington</v>
      </c>
      <c r="G989">
        <v>44145.05</v>
      </c>
      <c r="H989" t="str">
        <f>VLOOKUP(A989,'Demographics (raw data)'!A988:C2548,3)</f>
        <v>Female</v>
      </c>
      <c r="I989" t="str">
        <f>_xlfn.XLOOKUP(A989,'Demographics (raw data)'!A:A,'Demographics (raw data)'!B:B)</f>
        <v>White</v>
      </c>
      <c r="J989" t="b">
        <f>_xlfn.XLOOKUP($A989,'Bonuses (raw data)'!$A:$A,'Bonuses (raw data)'!B:B)</f>
        <v>0</v>
      </c>
      <c r="K989" t="str">
        <f t="shared" si="75"/>
        <v>Not Eligible</v>
      </c>
      <c r="L989">
        <f>_xlfn.XLOOKUP($A989,'Bonuses (raw data)'!$A:$A,'Bonuses (raw data)'!C:C)</f>
        <v>0</v>
      </c>
      <c r="M989">
        <f t="shared" si="76"/>
        <v>44145.05</v>
      </c>
      <c r="N989" s="5">
        <f t="shared" si="77"/>
        <v>0</v>
      </c>
      <c r="O989">
        <f>G989/_xlfn.XLOOKUP(D989,'Market_Averages (raw data)'!A:A,'Market_Averages (raw data)'!B:B)</f>
        <v>0.99675110761287133</v>
      </c>
      <c r="P989" t="str">
        <f t="shared" si="78"/>
        <v>Market Aligned</v>
      </c>
      <c r="Q989" s="5">
        <f t="shared" si="79"/>
        <v>0.128</v>
      </c>
    </row>
    <row r="990" spans="1:17" x14ac:dyDescent="0.2">
      <c r="A990">
        <v>1988</v>
      </c>
      <c r="B990" t="s">
        <v>998</v>
      </c>
      <c r="C990" t="s">
        <v>1578</v>
      </c>
      <c r="D990" t="s">
        <v>1594</v>
      </c>
      <c r="E990" t="s">
        <v>1606</v>
      </c>
      <c r="F990" t="str">
        <f>_xlfn.XLOOKUP(E990,'States (raw data)'!A:A,'States (raw data)'!B:B)</f>
        <v>Washington</v>
      </c>
      <c r="G990">
        <v>42085.69</v>
      </c>
      <c r="H990" t="str">
        <f>VLOOKUP(A990,'Demographics (raw data)'!A989:C2549,3)</f>
        <v>Female</v>
      </c>
      <c r="I990" t="str">
        <f>_xlfn.XLOOKUP(A990,'Demographics (raw data)'!A:A,'Demographics (raw data)'!B:B)</f>
        <v>White</v>
      </c>
      <c r="J990" t="b">
        <f>_xlfn.XLOOKUP($A990,'Bonuses (raw data)'!$A:$A,'Bonuses (raw data)'!B:B)</f>
        <v>0</v>
      </c>
      <c r="K990" t="str">
        <f t="shared" si="75"/>
        <v>Not Eligible</v>
      </c>
      <c r="L990">
        <f>_xlfn.XLOOKUP($A990,'Bonuses (raw data)'!$A:$A,'Bonuses (raw data)'!C:C)</f>
        <v>0</v>
      </c>
      <c r="M990">
        <f t="shared" si="76"/>
        <v>42085.69</v>
      </c>
      <c r="N990" s="5">
        <f t="shared" si="77"/>
        <v>0</v>
      </c>
      <c r="O990">
        <f>G990/_xlfn.XLOOKUP(D990,'Market_Averages (raw data)'!A:A,'Market_Averages (raw data)'!B:B)</f>
        <v>0.95025281706900189</v>
      </c>
      <c r="P990" t="str">
        <f t="shared" si="78"/>
        <v>Market Aligned</v>
      </c>
      <c r="Q990" s="5">
        <f t="shared" si="79"/>
        <v>0.06</v>
      </c>
    </row>
    <row r="991" spans="1:17" x14ac:dyDescent="0.2">
      <c r="A991">
        <v>1989</v>
      </c>
      <c r="B991" t="s">
        <v>999</v>
      </c>
      <c r="C991" t="s">
        <v>1578</v>
      </c>
      <c r="D991" t="s">
        <v>1594</v>
      </c>
      <c r="E991" t="s">
        <v>1606</v>
      </c>
      <c r="F991" t="str">
        <f>_xlfn.XLOOKUP(E991,'States (raw data)'!A:A,'States (raw data)'!B:B)</f>
        <v>Washington</v>
      </c>
      <c r="G991">
        <v>42550.41</v>
      </c>
      <c r="H991" t="str">
        <f>VLOOKUP(A991,'Demographics (raw data)'!A990:C2550,3)</f>
        <v>Non-binary</v>
      </c>
      <c r="I991" t="str">
        <f>_xlfn.XLOOKUP(A991,'Demographics (raw data)'!A:A,'Demographics (raw data)'!B:B)</f>
        <v>White</v>
      </c>
      <c r="J991" t="b">
        <f>_xlfn.XLOOKUP($A991,'Bonuses (raw data)'!$A:$A,'Bonuses (raw data)'!B:B)</f>
        <v>1</v>
      </c>
      <c r="K991" t="str">
        <f t="shared" si="75"/>
        <v>Eligible</v>
      </c>
      <c r="L991">
        <f>_xlfn.XLOOKUP($A991,'Bonuses (raw data)'!$A:$A,'Bonuses (raw data)'!C:C)</f>
        <v>7935.9</v>
      </c>
      <c r="M991">
        <f t="shared" si="76"/>
        <v>50486.310000000005</v>
      </c>
      <c r="N991" s="5">
        <f t="shared" si="77"/>
        <v>0.18650584095429396</v>
      </c>
      <c r="O991">
        <f>G991/_xlfn.XLOOKUP(D991,'Market_Averages (raw data)'!A:A,'Market_Averages (raw data)'!B:B)</f>
        <v>0.96074573019810361</v>
      </c>
      <c r="P991" t="str">
        <f t="shared" si="78"/>
        <v>Market Aligned</v>
      </c>
      <c r="Q991" s="5">
        <f t="shared" si="79"/>
        <v>7.5999999999999998E-2</v>
      </c>
    </row>
    <row r="992" spans="1:17" x14ac:dyDescent="0.2">
      <c r="A992">
        <v>1990</v>
      </c>
      <c r="B992" t="s">
        <v>1000</v>
      </c>
      <c r="C992" t="s">
        <v>1578</v>
      </c>
      <c r="D992" t="s">
        <v>1594</v>
      </c>
      <c r="E992" t="s">
        <v>1603</v>
      </c>
      <c r="F992" t="str">
        <f>_xlfn.XLOOKUP(E992,'States (raw data)'!A:A,'States (raw data)'!B:B)</f>
        <v>Illinois</v>
      </c>
      <c r="G992">
        <v>42890.720000000001</v>
      </c>
      <c r="H992" t="str">
        <f>VLOOKUP(A992,'Demographics (raw data)'!A991:C2551,3)</f>
        <v>Male</v>
      </c>
      <c r="I992" t="str">
        <f>_xlfn.XLOOKUP(A992,'Demographics (raw data)'!A:A,'Demographics (raw data)'!B:B)</f>
        <v>Hispanic or Latino</v>
      </c>
      <c r="J992" t="b">
        <f>_xlfn.XLOOKUP($A992,'Bonuses (raw data)'!$A:$A,'Bonuses (raw data)'!B:B)</f>
        <v>0</v>
      </c>
      <c r="K992" t="str">
        <f t="shared" si="75"/>
        <v>Not Eligible</v>
      </c>
      <c r="L992">
        <f>_xlfn.XLOOKUP($A992,'Bonuses (raw data)'!$A:$A,'Bonuses (raw data)'!C:C)</f>
        <v>0</v>
      </c>
      <c r="M992">
        <f t="shared" si="76"/>
        <v>42890.720000000001</v>
      </c>
      <c r="N992" s="5">
        <f t="shared" si="77"/>
        <v>0</v>
      </c>
      <c r="O992">
        <f>G992/_xlfn.XLOOKUP(D992,'Market_Averages (raw data)'!A:A,'Market_Averages (raw data)'!B:B)</f>
        <v>0.96842958987051841</v>
      </c>
      <c r="P992" t="str">
        <f t="shared" si="78"/>
        <v>Market Aligned</v>
      </c>
      <c r="Q992" s="5">
        <f t="shared" si="79"/>
        <v>8.6999999999999994E-2</v>
      </c>
    </row>
    <row r="993" spans="1:17" x14ac:dyDescent="0.2">
      <c r="A993">
        <v>1991</v>
      </c>
      <c r="B993" t="s">
        <v>1001</v>
      </c>
      <c r="C993" t="s">
        <v>1578</v>
      </c>
      <c r="D993" t="s">
        <v>1594</v>
      </c>
      <c r="E993" t="s">
        <v>1606</v>
      </c>
      <c r="F993" t="str">
        <f>_xlfn.XLOOKUP(E993,'States (raw data)'!A:A,'States (raw data)'!B:B)</f>
        <v>Washington</v>
      </c>
      <c r="G993">
        <v>38671.75</v>
      </c>
      <c r="H993" t="str">
        <f>VLOOKUP(A993,'Demographics (raw data)'!A992:C2552,3)</f>
        <v>Male</v>
      </c>
      <c r="I993" t="str">
        <f>_xlfn.XLOOKUP(A993,'Demographics (raw data)'!A:A,'Demographics (raw data)'!B:B)</f>
        <v>Black or African American</v>
      </c>
      <c r="J993" t="b">
        <f>_xlfn.XLOOKUP($A993,'Bonuses (raw data)'!$A:$A,'Bonuses (raw data)'!B:B)</f>
        <v>0</v>
      </c>
      <c r="K993" t="str">
        <f t="shared" si="75"/>
        <v>Not Eligible</v>
      </c>
      <c r="L993">
        <f>_xlfn.XLOOKUP($A993,'Bonuses (raw data)'!$A:$A,'Bonuses (raw data)'!C:C)</f>
        <v>0</v>
      </c>
      <c r="M993">
        <f t="shared" si="76"/>
        <v>38671.75</v>
      </c>
      <c r="N993" s="5">
        <f t="shared" si="77"/>
        <v>0</v>
      </c>
      <c r="O993">
        <f>G993/_xlfn.XLOOKUP(D993,'Market_Averages (raw data)'!A:A,'Market_Averages (raw data)'!B:B)</f>
        <v>0.87316946397904305</v>
      </c>
      <c r="P993" t="str">
        <f t="shared" si="78"/>
        <v>Below Market</v>
      </c>
      <c r="Q993" s="5">
        <f t="shared" si="79"/>
        <v>1E-3</v>
      </c>
    </row>
    <row r="994" spans="1:17" x14ac:dyDescent="0.2">
      <c r="A994">
        <v>1992</v>
      </c>
      <c r="B994" t="s">
        <v>1002</v>
      </c>
      <c r="C994" t="s">
        <v>1578</v>
      </c>
      <c r="D994" t="s">
        <v>1594</v>
      </c>
      <c r="E994" t="s">
        <v>1611</v>
      </c>
      <c r="F994" t="str">
        <f>_xlfn.XLOOKUP(E994,'States (raw data)'!A:A,'States (raw data)'!B:B)</f>
        <v>California</v>
      </c>
      <c r="G994">
        <v>42036.54</v>
      </c>
      <c r="H994" t="str">
        <f>VLOOKUP(A994,'Demographics (raw data)'!A993:C2553,3)</f>
        <v>Female</v>
      </c>
      <c r="I994" t="str">
        <f>_xlfn.XLOOKUP(A994,'Demographics (raw data)'!A:A,'Demographics (raw data)'!B:B)</f>
        <v>Black or African American</v>
      </c>
      <c r="J994" t="b">
        <f>_xlfn.XLOOKUP($A994,'Bonuses (raw data)'!$A:$A,'Bonuses (raw data)'!B:B)</f>
        <v>0</v>
      </c>
      <c r="K994" t="str">
        <f t="shared" si="75"/>
        <v>Not Eligible</v>
      </c>
      <c r="L994">
        <f>_xlfn.XLOOKUP($A994,'Bonuses (raw data)'!$A:$A,'Bonuses (raw data)'!C:C)</f>
        <v>0</v>
      </c>
      <c r="M994">
        <f t="shared" si="76"/>
        <v>42036.54</v>
      </c>
      <c r="N994" s="5">
        <f t="shared" si="77"/>
        <v>0</v>
      </c>
      <c r="O994">
        <f>G994/_xlfn.XLOOKUP(D994,'Market_Averages (raw data)'!A:A,'Market_Averages (raw data)'!B:B)</f>
        <v>0.94914305919265618</v>
      </c>
      <c r="P994" t="str">
        <f t="shared" si="78"/>
        <v>Market Aligned</v>
      </c>
      <c r="Q994" s="5">
        <f t="shared" si="79"/>
        <v>5.8999999999999997E-2</v>
      </c>
    </row>
    <row r="995" spans="1:17" x14ac:dyDescent="0.2">
      <c r="A995">
        <v>1993</v>
      </c>
      <c r="B995" t="s">
        <v>1003</v>
      </c>
      <c r="C995" t="s">
        <v>1578</v>
      </c>
      <c r="D995" t="s">
        <v>1594</v>
      </c>
      <c r="E995" t="s">
        <v>1597</v>
      </c>
      <c r="F995" t="str">
        <f>_xlfn.XLOOKUP(E995,'States (raw data)'!A:A,'States (raw data)'!B:B)</f>
        <v>New York</v>
      </c>
      <c r="G995">
        <v>41221.279999999999</v>
      </c>
      <c r="H995" t="str">
        <f>VLOOKUP(A995,'Demographics (raw data)'!A994:C2554,3)</f>
        <v>Female</v>
      </c>
      <c r="I995" t="str">
        <f>_xlfn.XLOOKUP(A995,'Demographics (raw data)'!A:A,'Demographics (raw data)'!B:B)</f>
        <v>Black or African American</v>
      </c>
      <c r="J995" t="b">
        <f>_xlfn.XLOOKUP($A995,'Bonuses (raw data)'!$A:$A,'Bonuses (raw data)'!B:B)</f>
        <v>0</v>
      </c>
      <c r="K995" t="str">
        <f t="shared" si="75"/>
        <v>Not Eligible</v>
      </c>
      <c r="L995">
        <f>_xlfn.XLOOKUP($A995,'Bonuses (raw data)'!$A:$A,'Bonuses (raw data)'!C:C)</f>
        <v>0</v>
      </c>
      <c r="M995">
        <f t="shared" si="76"/>
        <v>41221.279999999999</v>
      </c>
      <c r="N995" s="5">
        <f t="shared" si="77"/>
        <v>0</v>
      </c>
      <c r="O995">
        <f>G995/_xlfn.XLOOKUP(D995,'Market_Averages (raw data)'!A:A,'Market_Averages (raw data)'!B:B)</f>
        <v>0.93073530321565601</v>
      </c>
      <c r="P995" t="str">
        <f t="shared" si="78"/>
        <v>Market Aligned</v>
      </c>
      <c r="Q995" s="5">
        <f t="shared" si="79"/>
        <v>2.8000000000000001E-2</v>
      </c>
    </row>
    <row r="996" spans="1:17" x14ac:dyDescent="0.2">
      <c r="A996">
        <v>1994</v>
      </c>
      <c r="B996" t="s">
        <v>1004</v>
      </c>
      <c r="C996" t="s">
        <v>1578</v>
      </c>
      <c r="D996" t="s">
        <v>1594</v>
      </c>
      <c r="E996" t="s">
        <v>1606</v>
      </c>
      <c r="F996" t="str">
        <f>_xlfn.XLOOKUP(E996,'States (raw data)'!A:A,'States (raw data)'!B:B)</f>
        <v>Washington</v>
      </c>
      <c r="G996">
        <v>40621.96</v>
      </c>
      <c r="H996" t="str">
        <f>VLOOKUP(A996,'Demographics (raw data)'!A995:C2555,3)</f>
        <v>Female</v>
      </c>
      <c r="I996" t="str">
        <f>_xlfn.XLOOKUP(A996,'Demographics (raw data)'!A:A,'Demographics (raw data)'!B:B)</f>
        <v>White</v>
      </c>
      <c r="J996" t="b">
        <f>_xlfn.XLOOKUP($A996,'Bonuses (raw data)'!$A:$A,'Bonuses (raw data)'!B:B)</f>
        <v>0</v>
      </c>
      <c r="K996" t="str">
        <f t="shared" si="75"/>
        <v>Not Eligible</v>
      </c>
      <c r="L996">
        <f>_xlfn.XLOOKUP($A996,'Bonuses (raw data)'!$A:$A,'Bonuses (raw data)'!C:C)</f>
        <v>0</v>
      </c>
      <c r="M996">
        <f t="shared" si="76"/>
        <v>40621.96</v>
      </c>
      <c r="N996" s="5">
        <f t="shared" si="77"/>
        <v>0</v>
      </c>
      <c r="O996">
        <f>G996/_xlfn.XLOOKUP(D996,'Market_Averages (raw data)'!A:A,'Market_Averages (raw data)'!B:B)</f>
        <v>0.91720325661440527</v>
      </c>
      <c r="P996" t="str">
        <f t="shared" si="78"/>
        <v>Market Aligned</v>
      </c>
      <c r="Q996" s="5">
        <f t="shared" si="79"/>
        <v>0.02</v>
      </c>
    </row>
    <row r="997" spans="1:17" x14ac:dyDescent="0.2">
      <c r="A997">
        <v>1995</v>
      </c>
      <c r="B997" t="s">
        <v>1005</v>
      </c>
      <c r="C997" t="s">
        <v>1578</v>
      </c>
      <c r="D997" t="s">
        <v>1594</v>
      </c>
      <c r="E997" t="s">
        <v>1606</v>
      </c>
      <c r="F997" t="str">
        <f>_xlfn.XLOOKUP(E997,'States (raw data)'!A:A,'States (raw data)'!B:B)</f>
        <v>Washington</v>
      </c>
      <c r="G997">
        <v>41972.94</v>
      </c>
      <c r="H997" t="str">
        <f>VLOOKUP(A997,'Demographics (raw data)'!A996:C2556,3)</f>
        <v>Male</v>
      </c>
      <c r="I997" t="str">
        <f>_xlfn.XLOOKUP(A997,'Demographics (raw data)'!A:A,'Demographics (raw data)'!B:B)</f>
        <v>White</v>
      </c>
      <c r="J997" t="b">
        <f>_xlfn.XLOOKUP($A997,'Bonuses (raw data)'!$A:$A,'Bonuses (raw data)'!B:B)</f>
        <v>0</v>
      </c>
      <c r="K997" t="str">
        <f t="shared" si="75"/>
        <v>Not Eligible</v>
      </c>
      <c r="L997">
        <f>_xlfn.XLOOKUP($A997,'Bonuses (raw data)'!$A:$A,'Bonuses (raw data)'!C:C)</f>
        <v>0</v>
      </c>
      <c r="M997">
        <f t="shared" si="76"/>
        <v>41972.94</v>
      </c>
      <c r="N997" s="5">
        <f t="shared" si="77"/>
        <v>0</v>
      </c>
      <c r="O997">
        <f>G997/_xlfn.XLOOKUP(D997,'Market_Averages (raw data)'!A:A,'Market_Averages (raw data)'!B:B)</f>
        <v>0.94770703475856499</v>
      </c>
      <c r="P997" t="str">
        <f t="shared" si="78"/>
        <v>Market Aligned</v>
      </c>
      <c r="Q997" s="5">
        <f t="shared" si="79"/>
        <v>5.7000000000000002E-2</v>
      </c>
    </row>
    <row r="998" spans="1:17" x14ac:dyDescent="0.2">
      <c r="A998">
        <v>1996</v>
      </c>
      <c r="B998" t="s">
        <v>1006</v>
      </c>
      <c r="C998" t="s">
        <v>1578</v>
      </c>
      <c r="D998" t="s">
        <v>1594</v>
      </c>
      <c r="E998" t="s">
        <v>1606</v>
      </c>
      <c r="F998" t="str">
        <f>_xlfn.XLOOKUP(E998,'States (raw data)'!A:A,'States (raw data)'!B:B)</f>
        <v>Washington</v>
      </c>
      <c r="G998">
        <v>45870.66</v>
      </c>
      <c r="H998" t="str">
        <f>VLOOKUP(A998,'Demographics (raw data)'!A997:C2557,3)</f>
        <v>Female</v>
      </c>
      <c r="I998" t="str">
        <f>_xlfn.XLOOKUP(A998,'Demographics (raw data)'!A:A,'Demographics (raw data)'!B:B)</f>
        <v>Asian</v>
      </c>
      <c r="J998" t="b">
        <f>_xlfn.XLOOKUP($A998,'Bonuses (raw data)'!$A:$A,'Bonuses (raw data)'!B:B)</f>
        <v>1</v>
      </c>
      <c r="K998" t="str">
        <f t="shared" si="75"/>
        <v>Eligible</v>
      </c>
      <c r="L998">
        <f>_xlfn.XLOOKUP($A998,'Bonuses (raw data)'!$A:$A,'Bonuses (raw data)'!C:C)</f>
        <v>9216.31</v>
      </c>
      <c r="M998">
        <f t="shared" si="76"/>
        <v>55086.97</v>
      </c>
      <c r="N998" s="5">
        <f t="shared" si="77"/>
        <v>0.20091949843320325</v>
      </c>
      <c r="O998">
        <f>G998/_xlfn.XLOOKUP(D998,'Market_Averages (raw data)'!A:A,'Market_Averages (raw data)'!B:B)</f>
        <v>1.0357136567278422</v>
      </c>
      <c r="P998" t="str">
        <f t="shared" si="78"/>
        <v>Market Aligned</v>
      </c>
      <c r="Q998" s="5">
        <f t="shared" si="79"/>
        <v>0.17</v>
      </c>
    </row>
    <row r="999" spans="1:17" x14ac:dyDescent="0.2">
      <c r="A999">
        <v>1997</v>
      </c>
      <c r="B999" t="s">
        <v>1007</v>
      </c>
      <c r="C999" t="s">
        <v>1578</v>
      </c>
      <c r="D999" t="s">
        <v>1594</v>
      </c>
      <c r="E999" t="s">
        <v>1614</v>
      </c>
      <c r="F999" t="str">
        <f>_xlfn.XLOOKUP(E999,'States (raw data)'!A:A,'States (raw data)'!B:B)</f>
        <v>Texas</v>
      </c>
      <c r="G999">
        <v>43701.58</v>
      </c>
      <c r="H999" t="str">
        <f>VLOOKUP(A999,'Demographics (raw data)'!A998:C2558,3)</f>
        <v>Male</v>
      </c>
      <c r="I999" t="str">
        <f>_xlfn.XLOOKUP(A999,'Demographics (raw data)'!A:A,'Demographics (raw data)'!B:B)</f>
        <v>White</v>
      </c>
      <c r="J999" t="b">
        <f>_xlfn.XLOOKUP($A999,'Bonuses (raw data)'!$A:$A,'Bonuses (raw data)'!B:B)</f>
        <v>1</v>
      </c>
      <c r="K999" t="str">
        <f t="shared" si="75"/>
        <v>Eligible</v>
      </c>
      <c r="L999">
        <f>_xlfn.XLOOKUP($A999,'Bonuses (raw data)'!$A:$A,'Bonuses (raw data)'!C:C)</f>
        <v>12840.28</v>
      </c>
      <c r="M999">
        <f t="shared" si="76"/>
        <v>56541.86</v>
      </c>
      <c r="N999" s="5">
        <f t="shared" si="77"/>
        <v>0.29381729447768251</v>
      </c>
      <c r="O999">
        <f>G999/_xlfn.XLOOKUP(D999,'Market_Averages (raw data)'!A:A,'Market_Averages (raw data)'!B:B)</f>
        <v>0.98673799824516006</v>
      </c>
      <c r="P999" t="str">
        <f t="shared" si="78"/>
        <v>Market Aligned</v>
      </c>
      <c r="Q999" s="5">
        <f t="shared" si="79"/>
        <v>0.115</v>
      </c>
    </row>
    <row r="1000" spans="1:17" x14ac:dyDescent="0.2">
      <c r="A1000">
        <v>1998</v>
      </c>
      <c r="B1000" t="s">
        <v>1008</v>
      </c>
      <c r="C1000" t="s">
        <v>1578</v>
      </c>
      <c r="D1000" t="s">
        <v>1594</v>
      </c>
      <c r="E1000" t="s">
        <v>1603</v>
      </c>
      <c r="F1000" t="str">
        <f>_xlfn.XLOOKUP(E1000,'States (raw data)'!A:A,'States (raw data)'!B:B)</f>
        <v>Illinois</v>
      </c>
      <c r="G1000">
        <v>41429.040000000001</v>
      </c>
      <c r="H1000" t="str">
        <f>VLOOKUP(A1000,'Demographics (raw data)'!A999:C2559,3)</f>
        <v>Male</v>
      </c>
      <c r="I1000" t="str">
        <f>_xlfn.XLOOKUP(A1000,'Demographics (raw data)'!A:A,'Demographics (raw data)'!B:B)</f>
        <v>White</v>
      </c>
      <c r="J1000" t="b">
        <f>_xlfn.XLOOKUP($A1000,'Bonuses (raw data)'!$A:$A,'Bonuses (raw data)'!B:B)</f>
        <v>1</v>
      </c>
      <c r="K1000" t="str">
        <f t="shared" si="75"/>
        <v>Eligible</v>
      </c>
      <c r="L1000">
        <f>_xlfn.XLOOKUP($A1000,'Bonuses (raw data)'!$A:$A,'Bonuses (raw data)'!C:C)</f>
        <v>2414.14</v>
      </c>
      <c r="M1000">
        <f t="shared" si="76"/>
        <v>43843.18</v>
      </c>
      <c r="N1000" s="5">
        <f t="shared" si="77"/>
        <v>5.8271685754726632E-2</v>
      </c>
      <c r="O1000">
        <f>G1000/_xlfn.XLOOKUP(D1000,'Market_Averages (raw data)'!A:A,'Market_Averages (raw data)'!B:B)</f>
        <v>0.93542631636702067</v>
      </c>
      <c r="P1000" t="str">
        <f t="shared" si="78"/>
        <v>Market Aligned</v>
      </c>
      <c r="Q1000" s="5">
        <f t="shared" si="79"/>
        <v>3.6999999999999998E-2</v>
      </c>
    </row>
    <row r="1001" spans="1:17" x14ac:dyDescent="0.2">
      <c r="A1001">
        <v>1999</v>
      </c>
      <c r="B1001" t="s">
        <v>1009</v>
      </c>
      <c r="C1001" t="s">
        <v>1578</v>
      </c>
      <c r="D1001" t="s">
        <v>1594</v>
      </c>
      <c r="E1001" t="s">
        <v>1604</v>
      </c>
      <c r="F1001" t="str">
        <f>_xlfn.XLOOKUP(E1001,'States (raw data)'!A:A,'States (raw data)'!B:B)</f>
        <v>California</v>
      </c>
      <c r="G1001">
        <v>43573.59</v>
      </c>
      <c r="H1001" t="str">
        <f>VLOOKUP(A1001,'Demographics (raw data)'!A1000:C2560,3)</f>
        <v>Female</v>
      </c>
      <c r="I1001" t="str">
        <f>_xlfn.XLOOKUP(A1001,'Demographics (raw data)'!A:A,'Demographics (raw data)'!B:B)</f>
        <v>White</v>
      </c>
      <c r="J1001" t="b">
        <f>_xlfn.XLOOKUP($A1001,'Bonuses (raw data)'!$A:$A,'Bonuses (raw data)'!B:B)</f>
        <v>1</v>
      </c>
      <c r="K1001" t="str">
        <f t="shared" si="75"/>
        <v>Eligible</v>
      </c>
      <c r="L1001">
        <f>_xlfn.XLOOKUP($A1001,'Bonuses (raw data)'!$A:$A,'Bonuses (raw data)'!C:C)</f>
        <v>10570.14</v>
      </c>
      <c r="M1001">
        <f t="shared" si="76"/>
        <v>54143.729999999996</v>
      </c>
      <c r="N1001" s="5">
        <f t="shared" si="77"/>
        <v>0.24258134342384918</v>
      </c>
      <c r="O1001">
        <f>G1001/_xlfn.XLOOKUP(D1001,'Market_Averages (raw data)'!A:A,'Market_Averages (raw data)'!B:B)</f>
        <v>0.98384811196655408</v>
      </c>
      <c r="P1001" t="str">
        <f t="shared" si="78"/>
        <v>Market Aligned</v>
      </c>
      <c r="Q1001" s="5">
        <f t="shared" si="79"/>
        <v>0.11</v>
      </c>
    </row>
    <row r="1002" spans="1:17" x14ac:dyDescent="0.2">
      <c r="A1002">
        <v>2000</v>
      </c>
      <c r="B1002" t="s">
        <v>1010</v>
      </c>
      <c r="C1002" t="s">
        <v>1578</v>
      </c>
      <c r="D1002" t="s">
        <v>1594</v>
      </c>
      <c r="E1002" t="s">
        <v>1606</v>
      </c>
      <c r="F1002" t="str">
        <f>_xlfn.XLOOKUP(E1002,'States (raw data)'!A:A,'States (raw data)'!B:B)</f>
        <v>Washington</v>
      </c>
      <c r="G1002">
        <v>45123.79</v>
      </c>
      <c r="H1002" t="str">
        <f>VLOOKUP(A1002,'Demographics (raw data)'!A1001:C2561,3)</f>
        <v>Female</v>
      </c>
      <c r="I1002" t="str">
        <f>_xlfn.XLOOKUP(A1002,'Demographics (raw data)'!A:A,'Demographics (raw data)'!B:B)</f>
        <v>White</v>
      </c>
      <c r="J1002" t="b">
        <f>_xlfn.XLOOKUP($A1002,'Bonuses (raw data)'!$A:$A,'Bonuses (raw data)'!B:B)</f>
        <v>0</v>
      </c>
      <c r="K1002" t="str">
        <f t="shared" si="75"/>
        <v>Not Eligible</v>
      </c>
      <c r="L1002">
        <f>_xlfn.XLOOKUP($A1002,'Bonuses (raw data)'!$A:$A,'Bonuses (raw data)'!C:C)</f>
        <v>0</v>
      </c>
      <c r="M1002">
        <f t="shared" si="76"/>
        <v>45123.79</v>
      </c>
      <c r="N1002" s="5">
        <f t="shared" si="77"/>
        <v>0</v>
      </c>
      <c r="O1002">
        <f>G1002/_xlfn.XLOOKUP(D1002,'Market_Averages (raw data)'!A:A,'Market_Averages (raw data)'!B:B)</f>
        <v>1.0188500785975008</v>
      </c>
      <c r="P1002" t="str">
        <f t="shared" si="78"/>
        <v>Market Aligned</v>
      </c>
      <c r="Q1002" s="5">
        <f t="shared" si="79"/>
        <v>0.154</v>
      </c>
    </row>
    <row r="1003" spans="1:17" x14ac:dyDescent="0.2">
      <c r="A1003">
        <v>2001</v>
      </c>
      <c r="B1003" t="s">
        <v>1011</v>
      </c>
      <c r="C1003" t="s">
        <v>1578</v>
      </c>
      <c r="D1003" t="s">
        <v>1594</v>
      </c>
      <c r="E1003" t="s">
        <v>1606</v>
      </c>
      <c r="F1003" t="str">
        <f>_xlfn.XLOOKUP(E1003,'States (raw data)'!A:A,'States (raw data)'!B:B)</f>
        <v>Washington</v>
      </c>
      <c r="G1003">
        <v>44233.69</v>
      </c>
      <c r="H1003" t="str">
        <f>VLOOKUP(A1003,'Demographics (raw data)'!A1002:C2562,3)</f>
        <v>Male</v>
      </c>
      <c r="I1003" t="str">
        <f>_xlfn.XLOOKUP(A1003,'Demographics (raw data)'!A:A,'Demographics (raw data)'!B:B)</f>
        <v>Other</v>
      </c>
      <c r="J1003" t="b">
        <f>_xlfn.XLOOKUP($A1003,'Bonuses (raw data)'!$A:$A,'Bonuses (raw data)'!B:B)</f>
        <v>0</v>
      </c>
      <c r="K1003" t="str">
        <f t="shared" si="75"/>
        <v>Not Eligible</v>
      </c>
      <c r="L1003">
        <f>_xlfn.XLOOKUP($A1003,'Bonuses (raw data)'!$A:$A,'Bonuses (raw data)'!C:C)</f>
        <v>0</v>
      </c>
      <c r="M1003">
        <f t="shared" si="76"/>
        <v>44233.69</v>
      </c>
      <c r="N1003" s="5">
        <f t="shared" si="77"/>
        <v>0</v>
      </c>
      <c r="O1003">
        <f>G1003/_xlfn.XLOOKUP(D1003,'Market_Averages (raw data)'!A:A,'Market_Averages (raw data)'!B:B)</f>
        <v>0.99875251022038458</v>
      </c>
      <c r="P1003" t="str">
        <f t="shared" si="78"/>
        <v>Market Aligned</v>
      </c>
      <c r="Q1003" s="5">
        <f t="shared" si="79"/>
        <v>0.13100000000000001</v>
      </c>
    </row>
    <row r="1004" spans="1:17" x14ac:dyDescent="0.2">
      <c r="A1004">
        <v>2002</v>
      </c>
      <c r="B1004" t="s">
        <v>1012</v>
      </c>
      <c r="C1004" t="s">
        <v>1578</v>
      </c>
      <c r="D1004" t="s">
        <v>1594</v>
      </c>
      <c r="E1004" t="s">
        <v>1606</v>
      </c>
      <c r="F1004" t="str">
        <f>_xlfn.XLOOKUP(E1004,'States (raw data)'!A:A,'States (raw data)'!B:B)</f>
        <v>Washington</v>
      </c>
      <c r="G1004">
        <v>42611.81</v>
      </c>
      <c r="H1004" t="str">
        <f>VLOOKUP(A1004,'Demographics (raw data)'!A1003:C2563,3)</f>
        <v>Male</v>
      </c>
      <c r="I1004" t="str">
        <f>_xlfn.XLOOKUP(A1004,'Demographics (raw data)'!A:A,'Demographics (raw data)'!B:B)</f>
        <v>White</v>
      </c>
      <c r="J1004" t="b">
        <f>_xlfn.XLOOKUP($A1004,'Bonuses (raw data)'!$A:$A,'Bonuses (raw data)'!B:B)</f>
        <v>1</v>
      </c>
      <c r="K1004" t="str">
        <f t="shared" si="75"/>
        <v>Eligible</v>
      </c>
      <c r="L1004">
        <f>_xlfn.XLOOKUP($A1004,'Bonuses (raw data)'!$A:$A,'Bonuses (raw data)'!C:C)</f>
        <v>4469.88</v>
      </c>
      <c r="M1004">
        <f t="shared" si="76"/>
        <v>47081.689999999995</v>
      </c>
      <c r="N1004" s="5">
        <f t="shared" si="77"/>
        <v>0.10489767977469158</v>
      </c>
      <c r="O1004">
        <f>G1004/_xlfn.XLOOKUP(D1004,'Market_Averages (raw data)'!A:A,'Market_Averages (raw data)'!B:B)</f>
        <v>0.96213208083101553</v>
      </c>
      <c r="P1004" t="str">
        <f t="shared" si="78"/>
        <v>Market Aligned</v>
      </c>
      <c r="Q1004" s="5">
        <f t="shared" si="79"/>
        <v>7.8E-2</v>
      </c>
    </row>
    <row r="1005" spans="1:17" x14ac:dyDescent="0.2">
      <c r="A1005">
        <v>2003</v>
      </c>
      <c r="B1005" t="s">
        <v>1013</v>
      </c>
      <c r="C1005" t="s">
        <v>1578</v>
      </c>
      <c r="D1005" t="s">
        <v>1594</v>
      </c>
      <c r="E1005" t="s">
        <v>1609</v>
      </c>
      <c r="F1005" t="str">
        <f>_xlfn.XLOOKUP(E1005,'States (raw data)'!A:A,'States (raw data)'!B:B)</f>
        <v>California</v>
      </c>
      <c r="G1005">
        <v>41286.99</v>
      </c>
      <c r="H1005" t="str">
        <f>VLOOKUP(A1005,'Demographics (raw data)'!A1004:C2564,3)</f>
        <v>Male</v>
      </c>
      <c r="I1005" t="str">
        <f>_xlfn.XLOOKUP(A1005,'Demographics (raw data)'!A:A,'Demographics (raw data)'!B:B)</f>
        <v>White</v>
      </c>
      <c r="J1005" t="b">
        <f>_xlfn.XLOOKUP($A1005,'Bonuses (raw data)'!$A:$A,'Bonuses (raw data)'!B:B)</f>
        <v>0</v>
      </c>
      <c r="K1005" t="str">
        <f t="shared" si="75"/>
        <v>Not Eligible</v>
      </c>
      <c r="L1005">
        <f>_xlfn.XLOOKUP($A1005,'Bonuses (raw data)'!$A:$A,'Bonuses (raw data)'!C:C)</f>
        <v>0</v>
      </c>
      <c r="M1005">
        <f t="shared" si="76"/>
        <v>41286.99</v>
      </c>
      <c r="N1005" s="5">
        <f t="shared" si="77"/>
        <v>0</v>
      </c>
      <c r="O1005">
        <f>G1005/_xlfn.XLOOKUP(D1005,'Market_Averages (raw data)'!A:A,'Market_Averages (raw data)'!B:B)</f>
        <v>0.93221896934087822</v>
      </c>
      <c r="P1005" t="str">
        <f t="shared" si="78"/>
        <v>Market Aligned</v>
      </c>
      <c r="Q1005" s="5">
        <f t="shared" si="79"/>
        <v>3.2000000000000001E-2</v>
      </c>
    </row>
    <row r="1006" spans="1:17" x14ac:dyDescent="0.2">
      <c r="A1006">
        <v>2004</v>
      </c>
      <c r="B1006" t="s">
        <v>1014</v>
      </c>
      <c r="C1006" t="s">
        <v>1578</v>
      </c>
      <c r="D1006" t="s">
        <v>1594</v>
      </c>
      <c r="E1006" t="s">
        <v>1606</v>
      </c>
      <c r="F1006" t="str">
        <f>_xlfn.XLOOKUP(E1006,'States (raw data)'!A:A,'States (raw data)'!B:B)</f>
        <v>Washington</v>
      </c>
      <c r="G1006">
        <v>43809.17</v>
      </c>
      <c r="H1006" t="str">
        <f>VLOOKUP(A1006,'Demographics (raw data)'!A1005:C2565,3)</f>
        <v>Male</v>
      </c>
      <c r="I1006" t="str">
        <f>_xlfn.XLOOKUP(A1006,'Demographics (raw data)'!A:A,'Demographics (raw data)'!B:B)</f>
        <v>White</v>
      </c>
      <c r="J1006" t="b">
        <f>_xlfn.XLOOKUP($A1006,'Bonuses (raw data)'!$A:$A,'Bonuses (raw data)'!B:B)</f>
        <v>1</v>
      </c>
      <c r="K1006" t="str">
        <f t="shared" si="75"/>
        <v>Eligible</v>
      </c>
      <c r="L1006">
        <f>_xlfn.XLOOKUP($A1006,'Bonuses (raw data)'!$A:$A,'Bonuses (raw data)'!C:C)</f>
        <v>11905.53</v>
      </c>
      <c r="M1006">
        <f t="shared" si="76"/>
        <v>55714.7</v>
      </c>
      <c r="N1006" s="5">
        <f t="shared" si="77"/>
        <v>0.27175885779164499</v>
      </c>
      <c r="O1006">
        <f>G1006/_xlfn.XLOOKUP(D1006,'Market_Averages (raw data)'!A:A,'Market_Averages (raw data)'!B:B)</f>
        <v>0.98916727291283102</v>
      </c>
      <c r="P1006" t="str">
        <f t="shared" si="78"/>
        <v>Market Aligned</v>
      </c>
      <c r="Q1006" s="5">
        <f t="shared" si="79"/>
        <v>0.121</v>
      </c>
    </row>
    <row r="1007" spans="1:17" x14ac:dyDescent="0.2">
      <c r="A1007">
        <v>2005</v>
      </c>
      <c r="B1007" t="s">
        <v>1015</v>
      </c>
      <c r="C1007" t="s">
        <v>1578</v>
      </c>
      <c r="D1007" t="s">
        <v>1594</v>
      </c>
      <c r="E1007" t="s">
        <v>1606</v>
      </c>
      <c r="F1007" t="str">
        <f>_xlfn.XLOOKUP(E1007,'States (raw data)'!A:A,'States (raw data)'!B:B)</f>
        <v>Washington</v>
      </c>
      <c r="G1007">
        <v>43237.79</v>
      </c>
      <c r="H1007" t="str">
        <f>VLOOKUP(A1007,'Demographics (raw data)'!A1006:C2566,3)</f>
        <v>Female</v>
      </c>
      <c r="I1007" t="str">
        <f>_xlfn.XLOOKUP(A1007,'Demographics (raw data)'!A:A,'Demographics (raw data)'!B:B)</f>
        <v>Other</v>
      </c>
      <c r="J1007" t="b">
        <f>_xlfn.XLOOKUP($A1007,'Bonuses (raw data)'!$A:$A,'Bonuses (raw data)'!B:B)</f>
        <v>1</v>
      </c>
      <c r="K1007" t="str">
        <f t="shared" si="75"/>
        <v>Eligible</v>
      </c>
      <c r="L1007">
        <f>_xlfn.XLOOKUP($A1007,'Bonuses (raw data)'!$A:$A,'Bonuses (raw data)'!C:C)</f>
        <v>13110.69</v>
      </c>
      <c r="M1007">
        <f t="shared" si="76"/>
        <v>56348.480000000003</v>
      </c>
      <c r="N1007" s="5">
        <f t="shared" si="77"/>
        <v>0.30322294455845222</v>
      </c>
      <c r="O1007">
        <f>G1007/_xlfn.XLOOKUP(D1007,'Market_Averages (raw data)'!A:A,'Market_Averages (raw data)'!B:B)</f>
        <v>0.97626608358655675</v>
      </c>
      <c r="P1007" t="str">
        <f t="shared" si="78"/>
        <v>Market Aligned</v>
      </c>
      <c r="Q1007" s="5">
        <f t="shared" si="79"/>
        <v>0.1</v>
      </c>
    </row>
    <row r="1008" spans="1:17" x14ac:dyDescent="0.2">
      <c r="A1008">
        <v>2006</v>
      </c>
      <c r="B1008" t="s">
        <v>1016</v>
      </c>
      <c r="C1008" t="s">
        <v>1578</v>
      </c>
      <c r="D1008" t="s">
        <v>1594</v>
      </c>
      <c r="E1008" t="s">
        <v>1606</v>
      </c>
      <c r="F1008" t="str">
        <f>_xlfn.XLOOKUP(E1008,'States (raw data)'!A:A,'States (raw data)'!B:B)</f>
        <v>Washington</v>
      </c>
      <c r="G1008">
        <v>44178.49</v>
      </c>
      <c r="H1008" t="str">
        <f>VLOOKUP(A1008,'Demographics (raw data)'!A1007:C2567,3)</f>
        <v>Female</v>
      </c>
      <c r="I1008" t="str">
        <f>_xlfn.XLOOKUP(A1008,'Demographics (raw data)'!A:A,'Demographics (raw data)'!B:B)</f>
        <v>White</v>
      </c>
      <c r="J1008" t="b">
        <f>_xlfn.XLOOKUP($A1008,'Bonuses (raw data)'!$A:$A,'Bonuses (raw data)'!B:B)</f>
        <v>1</v>
      </c>
      <c r="K1008" t="str">
        <f t="shared" si="75"/>
        <v>Eligible</v>
      </c>
      <c r="L1008">
        <f>_xlfn.XLOOKUP($A1008,'Bonuses (raw data)'!$A:$A,'Bonuses (raw data)'!C:C)</f>
        <v>11577.48</v>
      </c>
      <c r="M1008">
        <f t="shared" si="76"/>
        <v>55755.97</v>
      </c>
      <c r="N1008" s="5">
        <f t="shared" si="77"/>
        <v>0.26206146928063861</v>
      </c>
      <c r="O1008">
        <f>G1008/_xlfn.XLOOKUP(D1008,'Market_Averages (raw data)'!A:A,'Market_Averages (raw data)'!B:B)</f>
        <v>0.99750614939079585</v>
      </c>
      <c r="P1008" t="str">
        <f t="shared" si="78"/>
        <v>Market Aligned</v>
      </c>
      <c r="Q1008" s="5">
        <f t="shared" si="79"/>
        <v>0.13</v>
      </c>
    </row>
    <row r="1009" spans="1:17" x14ac:dyDescent="0.2">
      <c r="A1009">
        <v>2007</v>
      </c>
      <c r="B1009" t="s">
        <v>1017</v>
      </c>
      <c r="C1009" t="s">
        <v>1578</v>
      </c>
      <c r="D1009" t="s">
        <v>1594</v>
      </c>
      <c r="E1009" t="s">
        <v>1606</v>
      </c>
      <c r="F1009" t="str">
        <f>_xlfn.XLOOKUP(E1009,'States (raw data)'!A:A,'States (raw data)'!B:B)</f>
        <v>Washington</v>
      </c>
      <c r="G1009">
        <v>43690.95</v>
      </c>
      <c r="H1009" t="str">
        <f>VLOOKUP(A1009,'Demographics (raw data)'!A1008:C2568,3)</f>
        <v>Male</v>
      </c>
      <c r="I1009" t="str">
        <f>_xlfn.XLOOKUP(A1009,'Demographics (raw data)'!A:A,'Demographics (raw data)'!B:B)</f>
        <v>White</v>
      </c>
      <c r="J1009" t="b">
        <f>_xlfn.XLOOKUP($A1009,'Bonuses (raw data)'!$A:$A,'Bonuses (raw data)'!B:B)</f>
        <v>0</v>
      </c>
      <c r="K1009" t="str">
        <f t="shared" si="75"/>
        <v>Not Eligible</v>
      </c>
      <c r="L1009">
        <f>_xlfn.XLOOKUP($A1009,'Bonuses (raw data)'!$A:$A,'Bonuses (raw data)'!C:C)</f>
        <v>0</v>
      </c>
      <c r="M1009">
        <f t="shared" si="76"/>
        <v>43690.95</v>
      </c>
      <c r="N1009" s="5">
        <f t="shared" si="77"/>
        <v>0</v>
      </c>
      <c r="O1009">
        <f>G1009/_xlfn.XLOOKUP(D1009,'Market_Averages (raw data)'!A:A,'Market_Averages (raw data)'!B:B)</f>
        <v>0.98649798346946205</v>
      </c>
      <c r="P1009" t="str">
        <f t="shared" si="78"/>
        <v>Market Aligned</v>
      </c>
      <c r="Q1009" s="5">
        <f t="shared" si="79"/>
        <v>0.114</v>
      </c>
    </row>
    <row r="1010" spans="1:17" x14ac:dyDescent="0.2">
      <c r="A1010">
        <v>2008</v>
      </c>
      <c r="B1010" t="s">
        <v>1018</v>
      </c>
      <c r="C1010" t="s">
        <v>1578</v>
      </c>
      <c r="D1010" t="s">
        <v>1594</v>
      </c>
      <c r="E1010" t="s">
        <v>1604</v>
      </c>
      <c r="F1010" t="str">
        <f>_xlfn.XLOOKUP(E1010,'States (raw data)'!A:A,'States (raw data)'!B:B)</f>
        <v>California</v>
      </c>
      <c r="G1010">
        <v>44467.91</v>
      </c>
      <c r="H1010" t="str">
        <f>VLOOKUP(A1010,'Demographics (raw data)'!A1009:C2569,3)</f>
        <v>Female</v>
      </c>
      <c r="I1010" t="str">
        <f>_xlfn.XLOOKUP(A1010,'Demographics (raw data)'!A:A,'Demographics (raw data)'!B:B)</f>
        <v>Asian</v>
      </c>
      <c r="J1010" t="b">
        <f>_xlfn.XLOOKUP($A1010,'Bonuses (raw data)'!$A:$A,'Bonuses (raw data)'!B:B)</f>
        <v>1</v>
      </c>
      <c r="K1010" t="str">
        <f t="shared" si="75"/>
        <v>Eligible</v>
      </c>
      <c r="L1010">
        <f>_xlfn.XLOOKUP($A1010,'Bonuses (raw data)'!$A:$A,'Bonuses (raw data)'!C:C)</f>
        <v>15027.61</v>
      </c>
      <c r="M1010">
        <f t="shared" si="76"/>
        <v>59495.520000000004</v>
      </c>
      <c r="N1010" s="5">
        <f t="shared" si="77"/>
        <v>0.33794279965035456</v>
      </c>
      <c r="O1010">
        <f>G1010/_xlfn.XLOOKUP(D1010,'Market_Averages (raw data)'!A:A,'Market_Averages (raw data)'!B:B)</f>
        <v>1.0040409637259324</v>
      </c>
      <c r="P1010" t="str">
        <f t="shared" si="78"/>
        <v>Market Aligned</v>
      </c>
      <c r="Q1010" s="5">
        <f t="shared" si="79"/>
        <v>0.13600000000000001</v>
      </c>
    </row>
    <row r="1011" spans="1:17" x14ac:dyDescent="0.2">
      <c r="A1011">
        <v>2009</v>
      </c>
      <c r="B1011" t="s">
        <v>1019</v>
      </c>
      <c r="C1011" t="s">
        <v>1578</v>
      </c>
      <c r="D1011" t="s">
        <v>1594</v>
      </c>
      <c r="E1011" t="s">
        <v>1606</v>
      </c>
      <c r="F1011" t="str">
        <f>_xlfn.XLOOKUP(E1011,'States (raw data)'!A:A,'States (raw data)'!B:B)</f>
        <v>Washington</v>
      </c>
      <c r="G1011">
        <v>41496.43</v>
      </c>
      <c r="H1011" t="str">
        <f>VLOOKUP(A1011,'Demographics (raw data)'!A1010:C2570,3)</f>
        <v>Female</v>
      </c>
      <c r="I1011" t="str">
        <f>_xlfn.XLOOKUP(A1011,'Demographics (raw data)'!A:A,'Demographics (raw data)'!B:B)</f>
        <v>Black or African American</v>
      </c>
      <c r="J1011" t="b">
        <f>_xlfn.XLOOKUP($A1011,'Bonuses (raw data)'!$A:$A,'Bonuses (raw data)'!B:B)</f>
        <v>0</v>
      </c>
      <c r="K1011" t="str">
        <f t="shared" si="75"/>
        <v>Not Eligible</v>
      </c>
      <c r="L1011">
        <f>_xlfn.XLOOKUP($A1011,'Bonuses (raw data)'!$A:$A,'Bonuses (raw data)'!C:C)</f>
        <v>0</v>
      </c>
      <c r="M1011">
        <f t="shared" si="76"/>
        <v>41496.43</v>
      </c>
      <c r="N1011" s="5">
        <f t="shared" si="77"/>
        <v>0</v>
      </c>
      <c r="O1011">
        <f>G1011/_xlfn.XLOOKUP(D1011,'Market_Averages (raw data)'!A:A,'Market_Averages (raw data)'!B:B)</f>
        <v>0.93694791521314347</v>
      </c>
      <c r="P1011" t="str">
        <f t="shared" si="78"/>
        <v>Market Aligned</v>
      </c>
      <c r="Q1011" s="5">
        <f t="shared" si="79"/>
        <v>4.2000000000000003E-2</v>
      </c>
    </row>
    <row r="1012" spans="1:17" x14ac:dyDescent="0.2">
      <c r="A1012">
        <v>2010</v>
      </c>
      <c r="B1012" t="s">
        <v>1020</v>
      </c>
      <c r="C1012" t="s">
        <v>1578</v>
      </c>
      <c r="D1012" t="s">
        <v>1594</v>
      </c>
      <c r="E1012" t="s">
        <v>1599</v>
      </c>
      <c r="F1012" t="str">
        <f>_xlfn.XLOOKUP(E1012,'States (raw data)'!A:A,'States (raw data)'!B:B)</f>
        <v>California</v>
      </c>
      <c r="G1012">
        <v>44970.11</v>
      </c>
      <c r="H1012" t="str">
        <f>VLOOKUP(A1012,'Demographics (raw data)'!A1011:C2571,3)</f>
        <v>Female</v>
      </c>
      <c r="I1012" t="str">
        <f>_xlfn.XLOOKUP(A1012,'Demographics (raw data)'!A:A,'Demographics (raw data)'!B:B)</f>
        <v>White</v>
      </c>
      <c r="J1012" t="b">
        <f>_xlfn.XLOOKUP($A1012,'Bonuses (raw data)'!$A:$A,'Bonuses (raw data)'!B:B)</f>
        <v>0</v>
      </c>
      <c r="K1012" t="str">
        <f t="shared" si="75"/>
        <v>Not Eligible</v>
      </c>
      <c r="L1012">
        <f>_xlfn.XLOOKUP($A1012,'Bonuses (raw data)'!$A:$A,'Bonuses (raw data)'!C:C)</f>
        <v>0</v>
      </c>
      <c r="M1012">
        <f t="shared" si="76"/>
        <v>44970.11</v>
      </c>
      <c r="N1012" s="5">
        <f t="shared" si="77"/>
        <v>0</v>
      </c>
      <c r="O1012">
        <f>G1012/_xlfn.XLOOKUP(D1012,'Market_Averages (raw data)'!A:A,'Market_Averages (raw data)'!B:B)</f>
        <v>1.0153801377951244</v>
      </c>
      <c r="P1012" t="str">
        <f t="shared" si="78"/>
        <v>Market Aligned</v>
      </c>
      <c r="Q1012" s="5">
        <f t="shared" si="79"/>
        <v>0.14799999999999999</v>
      </c>
    </row>
    <row r="1013" spans="1:17" x14ac:dyDescent="0.2">
      <c r="A1013">
        <v>2011</v>
      </c>
      <c r="B1013" t="s">
        <v>1021</v>
      </c>
      <c r="C1013" t="s">
        <v>1578</v>
      </c>
      <c r="D1013" t="s">
        <v>1594</v>
      </c>
      <c r="E1013" t="s">
        <v>1606</v>
      </c>
      <c r="F1013" t="str">
        <f>_xlfn.XLOOKUP(E1013,'States (raw data)'!A:A,'States (raw data)'!B:B)</f>
        <v>Washington</v>
      </c>
      <c r="G1013">
        <v>42870.5</v>
      </c>
      <c r="H1013" t="str">
        <f>VLOOKUP(A1013,'Demographics (raw data)'!A1012:C2572,3)</f>
        <v>Male</v>
      </c>
      <c r="I1013" t="str">
        <f>_xlfn.XLOOKUP(A1013,'Demographics (raw data)'!A:A,'Demographics (raw data)'!B:B)</f>
        <v>White</v>
      </c>
      <c r="J1013" t="b">
        <f>_xlfn.XLOOKUP($A1013,'Bonuses (raw data)'!$A:$A,'Bonuses (raw data)'!B:B)</f>
        <v>0</v>
      </c>
      <c r="K1013" t="str">
        <f t="shared" si="75"/>
        <v>Not Eligible</v>
      </c>
      <c r="L1013">
        <f>_xlfn.XLOOKUP($A1013,'Bonuses (raw data)'!$A:$A,'Bonuses (raw data)'!C:C)</f>
        <v>0</v>
      </c>
      <c r="M1013">
        <f t="shared" si="76"/>
        <v>42870.5</v>
      </c>
      <c r="N1013" s="5">
        <f t="shared" si="77"/>
        <v>0</v>
      </c>
      <c r="O1013">
        <f>G1013/_xlfn.XLOOKUP(D1013,'Market_Averages (raw data)'!A:A,'Market_Averages (raw data)'!B:B)</f>
        <v>0.96797304247967997</v>
      </c>
      <c r="P1013" t="str">
        <f t="shared" si="78"/>
        <v>Market Aligned</v>
      </c>
      <c r="Q1013" s="5">
        <f t="shared" si="79"/>
        <v>8.5000000000000006E-2</v>
      </c>
    </row>
    <row r="1014" spans="1:17" x14ac:dyDescent="0.2">
      <c r="A1014">
        <v>2012</v>
      </c>
      <c r="B1014" t="s">
        <v>1022</v>
      </c>
      <c r="C1014" t="s">
        <v>1578</v>
      </c>
      <c r="D1014" t="s">
        <v>1594</v>
      </c>
      <c r="E1014" t="s">
        <v>1606</v>
      </c>
      <c r="F1014" t="str">
        <f>_xlfn.XLOOKUP(E1014,'States (raw data)'!A:A,'States (raw data)'!B:B)</f>
        <v>Washington</v>
      </c>
      <c r="G1014">
        <v>46391.11</v>
      </c>
      <c r="H1014" t="str">
        <f>VLOOKUP(A1014,'Demographics (raw data)'!A1013:C2573,3)</f>
        <v>Female</v>
      </c>
      <c r="I1014" t="str">
        <f>_xlfn.XLOOKUP(A1014,'Demographics (raw data)'!A:A,'Demographics (raw data)'!B:B)</f>
        <v>White</v>
      </c>
      <c r="J1014" t="b">
        <f>_xlfn.XLOOKUP($A1014,'Bonuses (raw data)'!$A:$A,'Bonuses (raw data)'!B:B)</f>
        <v>1</v>
      </c>
      <c r="K1014" t="str">
        <f t="shared" si="75"/>
        <v>Eligible</v>
      </c>
      <c r="L1014">
        <f>_xlfn.XLOOKUP($A1014,'Bonuses (raw data)'!$A:$A,'Bonuses (raw data)'!C:C)</f>
        <v>7376.58</v>
      </c>
      <c r="M1014">
        <f t="shared" si="76"/>
        <v>53767.69</v>
      </c>
      <c r="N1014" s="5">
        <f t="shared" si="77"/>
        <v>0.15900848244415794</v>
      </c>
      <c r="O1014">
        <f>G1014/_xlfn.XLOOKUP(D1014,'Market_Averages (raw data)'!A:A,'Market_Averages (raw data)'!B:B)</f>
        <v>1.0474648975568166</v>
      </c>
      <c r="P1014" t="str">
        <f t="shared" si="78"/>
        <v>Market Aligned</v>
      </c>
      <c r="Q1014" s="5">
        <f t="shared" si="79"/>
        <v>0.182</v>
      </c>
    </row>
    <row r="1015" spans="1:17" x14ac:dyDescent="0.2">
      <c r="A1015">
        <v>2013</v>
      </c>
      <c r="B1015" t="s">
        <v>1023</v>
      </c>
      <c r="C1015" t="s">
        <v>1578</v>
      </c>
      <c r="D1015" t="s">
        <v>1594</v>
      </c>
      <c r="E1015" t="s">
        <v>1603</v>
      </c>
      <c r="F1015" t="str">
        <f>_xlfn.XLOOKUP(E1015,'States (raw data)'!A:A,'States (raw data)'!B:B)</f>
        <v>Illinois</v>
      </c>
      <c r="G1015">
        <v>41207.769999999997</v>
      </c>
      <c r="H1015" t="str">
        <f>VLOOKUP(A1015,'Demographics (raw data)'!A1014:C2574,3)</f>
        <v>Male</v>
      </c>
      <c r="I1015" t="str">
        <f>_xlfn.XLOOKUP(A1015,'Demographics (raw data)'!A:A,'Demographics (raw data)'!B:B)</f>
        <v>White</v>
      </c>
      <c r="J1015" t="b">
        <f>_xlfn.XLOOKUP($A1015,'Bonuses (raw data)'!$A:$A,'Bonuses (raw data)'!B:B)</f>
        <v>1</v>
      </c>
      <c r="K1015" t="str">
        <f t="shared" si="75"/>
        <v>Eligible</v>
      </c>
      <c r="L1015">
        <f>_xlfn.XLOOKUP($A1015,'Bonuses (raw data)'!$A:$A,'Bonuses (raw data)'!C:C)</f>
        <v>15537.03</v>
      </c>
      <c r="M1015">
        <f t="shared" si="76"/>
        <v>56744.799999999996</v>
      </c>
      <c r="N1015" s="5">
        <f t="shared" si="77"/>
        <v>0.3770412715854316</v>
      </c>
      <c r="O1015">
        <f>G1015/_xlfn.XLOOKUP(D1015,'Market_Averages (raw data)'!A:A,'Market_Averages (raw data)'!B:B)</f>
        <v>0.9304302609184143</v>
      </c>
      <c r="P1015" t="str">
        <f t="shared" si="78"/>
        <v>Market Aligned</v>
      </c>
      <c r="Q1015" s="5">
        <f t="shared" si="79"/>
        <v>2.8000000000000001E-2</v>
      </c>
    </row>
    <row r="1016" spans="1:17" x14ac:dyDescent="0.2">
      <c r="A1016">
        <v>2014</v>
      </c>
      <c r="B1016" t="s">
        <v>1024</v>
      </c>
      <c r="C1016" t="s">
        <v>1578</v>
      </c>
      <c r="D1016" t="s">
        <v>1594</v>
      </c>
      <c r="E1016" t="s">
        <v>1606</v>
      </c>
      <c r="F1016" t="str">
        <f>_xlfn.XLOOKUP(E1016,'States (raw data)'!A:A,'States (raw data)'!B:B)</f>
        <v>Washington</v>
      </c>
      <c r="G1016">
        <v>45754.93</v>
      </c>
      <c r="H1016" t="str">
        <f>VLOOKUP(A1016,'Demographics (raw data)'!A1015:C2575,3)</f>
        <v>Male</v>
      </c>
      <c r="I1016" t="str">
        <f>_xlfn.XLOOKUP(A1016,'Demographics (raw data)'!A:A,'Demographics (raw data)'!B:B)</f>
        <v>White</v>
      </c>
      <c r="J1016" t="b">
        <f>_xlfn.XLOOKUP($A1016,'Bonuses (raw data)'!$A:$A,'Bonuses (raw data)'!B:B)</f>
        <v>1</v>
      </c>
      <c r="K1016" t="str">
        <f t="shared" si="75"/>
        <v>Eligible</v>
      </c>
      <c r="L1016">
        <f>_xlfn.XLOOKUP($A1016,'Bonuses (raw data)'!$A:$A,'Bonuses (raw data)'!C:C)</f>
        <v>9222.57</v>
      </c>
      <c r="M1016">
        <f t="shared" si="76"/>
        <v>54977.5</v>
      </c>
      <c r="N1016" s="5">
        <f t="shared" si="77"/>
        <v>0.20156450900482198</v>
      </c>
      <c r="O1016">
        <f>G1016/_xlfn.XLOOKUP(D1016,'Market_Averages (raw data)'!A:A,'Market_Averages (raw data)'!B:B)</f>
        <v>1.033100588995808</v>
      </c>
      <c r="P1016" t="str">
        <f t="shared" si="78"/>
        <v>Market Aligned</v>
      </c>
      <c r="Q1016" s="5">
        <f t="shared" si="79"/>
        <v>0.16600000000000001</v>
      </c>
    </row>
    <row r="1017" spans="1:17" x14ac:dyDescent="0.2">
      <c r="A1017">
        <v>2015</v>
      </c>
      <c r="B1017" t="s">
        <v>1025</v>
      </c>
      <c r="C1017" t="s">
        <v>1578</v>
      </c>
      <c r="D1017" t="s">
        <v>1594</v>
      </c>
      <c r="E1017" t="s">
        <v>1604</v>
      </c>
      <c r="F1017" t="str">
        <f>_xlfn.XLOOKUP(E1017,'States (raw data)'!A:A,'States (raw data)'!B:B)</f>
        <v>California</v>
      </c>
      <c r="G1017">
        <v>42871.08</v>
      </c>
      <c r="H1017" t="str">
        <f>VLOOKUP(A1017,'Demographics (raw data)'!A1016:C2576,3)</f>
        <v>Male</v>
      </c>
      <c r="I1017" t="str">
        <f>_xlfn.XLOOKUP(A1017,'Demographics (raw data)'!A:A,'Demographics (raw data)'!B:B)</f>
        <v>White</v>
      </c>
      <c r="J1017" t="b">
        <f>_xlfn.XLOOKUP($A1017,'Bonuses (raw data)'!$A:$A,'Bonuses (raw data)'!B:B)</f>
        <v>0</v>
      </c>
      <c r="K1017" t="str">
        <f t="shared" si="75"/>
        <v>Not Eligible</v>
      </c>
      <c r="L1017">
        <f>_xlfn.XLOOKUP($A1017,'Bonuses (raw data)'!$A:$A,'Bonuses (raw data)'!C:C)</f>
        <v>0</v>
      </c>
      <c r="M1017">
        <f t="shared" si="76"/>
        <v>42871.08</v>
      </c>
      <c r="N1017" s="5">
        <f t="shared" si="77"/>
        <v>0</v>
      </c>
      <c r="O1017">
        <f>G1017/_xlfn.XLOOKUP(D1017,'Market_Averages (raw data)'!A:A,'Market_Averages (raw data)'!B:B)</f>
        <v>0.96798613829999092</v>
      </c>
      <c r="P1017" t="str">
        <f t="shared" si="78"/>
        <v>Market Aligned</v>
      </c>
      <c r="Q1017" s="5">
        <f t="shared" si="79"/>
        <v>8.5999999999999993E-2</v>
      </c>
    </row>
    <row r="1018" spans="1:17" x14ac:dyDescent="0.2">
      <c r="A1018">
        <v>2016</v>
      </c>
      <c r="B1018" t="s">
        <v>1026</v>
      </c>
      <c r="C1018" t="s">
        <v>1578</v>
      </c>
      <c r="D1018" t="s">
        <v>1594</v>
      </c>
      <c r="E1018" t="s">
        <v>1606</v>
      </c>
      <c r="F1018" t="str">
        <f>_xlfn.XLOOKUP(E1018,'States (raw data)'!A:A,'States (raw data)'!B:B)</f>
        <v>Washington</v>
      </c>
      <c r="G1018">
        <v>41278.589999999997</v>
      </c>
      <c r="H1018" t="str">
        <f>VLOOKUP(A1018,'Demographics (raw data)'!A1017:C2577,3)</f>
        <v>Female</v>
      </c>
      <c r="I1018" t="str">
        <f>_xlfn.XLOOKUP(A1018,'Demographics (raw data)'!A:A,'Demographics (raw data)'!B:B)</f>
        <v>White</v>
      </c>
      <c r="J1018" t="b">
        <f>_xlfn.XLOOKUP($A1018,'Bonuses (raw data)'!$A:$A,'Bonuses (raw data)'!B:B)</f>
        <v>1</v>
      </c>
      <c r="K1018" t="str">
        <f t="shared" si="75"/>
        <v>Eligible</v>
      </c>
      <c r="L1018">
        <f>_xlfn.XLOOKUP($A1018,'Bonuses (raw data)'!$A:$A,'Bonuses (raw data)'!C:C)</f>
        <v>10199.51</v>
      </c>
      <c r="M1018">
        <f t="shared" si="76"/>
        <v>51478.1</v>
      </c>
      <c r="N1018" s="5">
        <f t="shared" si="77"/>
        <v>0.24708959293425481</v>
      </c>
      <c r="O1018">
        <f>G1018/_xlfn.XLOOKUP(D1018,'Market_Averages (raw data)'!A:A,'Market_Averages (raw data)'!B:B)</f>
        <v>0.93202930573637555</v>
      </c>
      <c r="P1018" t="str">
        <f t="shared" si="78"/>
        <v>Market Aligned</v>
      </c>
      <c r="Q1018" s="5">
        <f t="shared" si="79"/>
        <v>3.2000000000000001E-2</v>
      </c>
    </row>
    <row r="1019" spans="1:17" x14ac:dyDescent="0.2">
      <c r="A1019">
        <v>2017</v>
      </c>
      <c r="B1019" t="s">
        <v>1027</v>
      </c>
      <c r="C1019" t="s">
        <v>1578</v>
      </c>
      <c r="D1019" t="s">
        <v>1594</v>
      </c>
      <c r="E1019" t="s">
        <v>1606</v>
      </c>
      <c r="F1019" t="str">
        <f>_xlfn.XLOOKUP(E1019,'States (raw data)'!A:A,'States (raw data)'!B:B)</f>
        <v>Washington</v>
      </c>
      <c r="G1019">
        <v>41592.71</v>
      </c>
      <c r="H1019" t="str">
        <f>VLOOKUP(A1019,'Demographics (raw data)'!A1018:C2578,3)</f>
        <v>Male</v>
      </c>
      <c r="I1019" t="str">
        <f>_xlfn.XLOOKUP(A1019,'Demographics (raw data)'!A:A,'Demographics (raw data)'!B:B)</f>
        <v>White</v>
      </c>
      <c r="J1019" t="b">
        <f>_xlfn.XLOOKUP($A1019,'Bonuses (raw data)'!$A:$A,'Bonuses (raw data)'!B:B)</f>
        <v>0</v>
      </c>
      <c r="K1019" t="str">
        <f t="shared" si="75"/>
        <v>Not Eligible</v>
      </c>
      <c r="L1019">
        <f>_xlfn.XLOOKUP($A1019,'Bonuses (raw data)'!$A:$A,'Bonuses (raw data)'!C:C)</f>
        <v>0</v>
      </c>
      <c r="M1019">
        <f t="shared" si="76"/>
        <v>41592.71</v>
      </c>
      <c r="N1019" s="5">
        <f t="shared" si="77"/>
        <v>0</v>
      </c>
      <c r="O1019">
        <f>G1019/_xlfn.XLOOKUP(D1019,'Market_Averages (raw data)'!A:A,'Market_Averages (raw data)'!B:B)</f>
        <v>0.93912182138475198</v>
      </c>
      <c r="P1019" t="str">
        <f t="shared" si="78"/>
        <v>Market Aligned</v>
      </c>
      <c r="Q1019" s="5">
        <f t="shared" si="79"/>
        <v>4.7E-2</v>
      </c>
    </row>
    <row r="1020" spans="1:17" x14ac:dyDescent="0.2">
      <c r="A1020">
        <v>2018</v>
      </c>
      <c r="B1020" t="s">
        <v>1028</v>
      </c>
      <c r="C1020" t="s">
        <v>1578</v>
      </c>
      <c r="D1020" t="s">
        <v>1594</v>
      </c>
      <c r="E1020" t="s">
        <v>1614</v>
      </c>
      <c r="F1020" t="str">
        <f>_xlfn.XLOOKUP(E1020,'States (raw data)'!A:A,'States (raw data)'!B:B)</f>
        <v>Texas</v>
      </c>
      <c r="G1020">
        <v>41899.35</v>
      </c>
      <c r="H1020" t="str">
        <f>VLOOKUP(A1020,'Demographics (raw data)'!A1019:C2579,3)</f>
        <v>Male</v>
      </c>
      <c r="I1020" t="str">
        <f>_xlfn.XLOOKUP(A1020,'Demographics (raw data)'!A:A,'Demographics (raw data)'!B:B)</f>
        <v>Black or African American</v>
      </c>
      <c r="J1020" t="b">
        <f>_xlfn.XLOOKUP($A1020,'Bonuses (raw data)'!$A:$A,'Bonuses (raw data)'!B:B)</f>
        <v>0</v>
      </c>
      <c r="K1020" t="str">
        <f t="shared" si="75"/>
        <v>Not Eligible</v>
      </c>
      <c r="L1020">
        <f>_xlfn.XLOOKUP($A1020,'Bonuses (raw data)'!$A:$A,'Bonuses (raw data)'!C:C)</f>
        <v>0</v>
      </c>
      <c r="M1020">
        <f t="shared" si="76"/>
        <v>41899.35</v>
      </c>
      <c r="N1020" s="5">
        <f t="shared" si="77"/>
        <v>0</v>
      </c>
      <c r="O1020">
        <f>G1020/_xlfn.XLOOKUP(D1020,'Market_Averages (raw data)'!A:A,'Market_Averages (raw data)'!B:B)</f>
        <v>0.94604544610911878</v>
      </c>
      <c r="P1020" t="str">
        <f t="shared" si="78"/>
        <v>Market Aligned</v>
      </c>
      <c r="Q1020" s="5">
        <f t="shared" si="79"/>
        <v>5.5E-2</v>
      </c>
    </row>
    <row r="1021" spans="1:17" x14ac:dyDescent="0.2">
      <c r="A1021">
        <v>2019</v>
      </c>
      <c r="B1021" t="s">
        <v>1029</v>
      </c>
      <c r="C1021" t="s">
        <v>1578</v>
      </c>
      <c r="D1021" t="s">
        <v>1594</v>
      </c>
      <c r="E1021" t="s">
        <v>1606</v>
      </c>
      <c r="F1021" t="str">
        <f>_xlfn.XLOOKUP(E1021,'States (raw data)'!A:A,'States (raw data)'!B:B)</f>
        <v>Washington</v>
      </c>
      <c r="G1021">
        <v>43295.31</v>
      </c>
      <c r="H1021" t="str">
        <f>VLOOKUP(A1021,'Demographics (raw data)'!A1020:C2580,3)</f>
        <v>Male</v>
      </c>
      <c r="I1021" t="str">
        <f>_xlfn.XLOOKUP(A1021,'Demographics (raw data)'!A:A,'Demographics (raw data)'!B:B)</f>
        <v>Other</v>
      </c>
      <c r="J1021" t="b">
        <f>_xlfn.XLOOKUP($A1021,'Bonuses (raw data)'!$A:$A,'Bonuses (raw data)'!B:B)</f>
        <v>0</v>
      </c>
      <c r="K1021" t="str">
        <f t="shared" si="75"/>
        <v>Not Eligible</v>
      </c>
      <c r="L1021">
        <f>_xlfn.XLOOKUP($A1021,'Bonuses (raw data)'!$A:$A,'Bonuses (raw data)'!C:C)</f>
        <v>0</v>
      </c>
      <c r="M1021">
        <f t="shared" si="76"/>
        <v>43295.31</v>
      </c>
      <c r="N1021" s="5">
        <f t="shared" si="77"/>
        <v>0</v>
      </c>
      <c r="O1021">
        <f>G1021/_xlfn.XLOOKUP(D1021,'Market_Averages (raw data)'!A:A,'Market_Averages (raw data)'!B:B)</f>
        <v>0.97756482769738895</v>
      </c>
      <c r="P1021" t="str">
        <f t="shared" si="78"/>
        <v>Market Aligned</v>
      </c>
      <c r="Q1021" s="5">
        <f t="shared" si="79"/>
        <v>0.10100000000000001</v>
      </c>
    </row>
    <row r="1022" spans="1:17" x14ac:dyDescent="0.2">
      <c r="A1022">
        <v>2020</v>
      </c>
      <c r="B1022" t="s">
        <v>1030</v>
      </c>
      <c r="C1022" t="s">
        <v>1578</v>
      </c>
      <c r="D1022" t="s">
        <v>1594</v>
      </c>
      <c r="E1022" t="s">
        <v>1606</v>
      </c>
      <c r="F1022" t="str">
        <f>_xlfn.XLOOKUP(E1022,'States (raw data)'!A:A,'States (raw data)'!B:B)</f>
        <v>Washington</v>
      </c>
      <c r="G1022">
        <v>43480.32</v>
      </c>
      <c r="H1022" t="str">
        <f>VLOOKUP(A1022,'Demographics (raw data)'!A1021:C2581,3)</f>
        <v>Female</v>
      </c>
      <c r="I1022" t="str">
        <f>_xlfn.XLOOKUP(A1022,'Demographics (raw data)'!A:A,'Demographics (raw data)'!B:B)</f>
        <v>Black or African American</v>
      </c>
      <c r="J1022" t="b">
        <f>_xlfn.XLOOKUP($A1022,'Bonuses (raw data)'!$A:$A,'Bonuses (raw data)'!B:B)</f>
        <v>0</v>
      </c>
      <c r="K1022" t="str">
        <f t="shared" si="75"/>
        <v>Not Eligible</v>
      </c>
      <c r="L1022">
        <f>_xlfn.XLOOKUP($A1022,'Bonuses (raw data)'!$A:$A,'Bonuses (raw data)'!C:C)</f>
        <v>0</v>
      </c>
      <c r="M1022">
        <f t="shared" si="76"/>
        <v>43480.32</v>
      </c>
      <c r="N1022" s="5">
        <f t="shared" si="77"/>
        <v>0</v>
      </c>
      <c r="O1022">
        <f>G1022/_xlfn.XLOOKUP(D1022,'Market_Averages (raw data)'!A:A,'Market_Averages (raw data)'!B:B)</f>
        <v>0.98174216858655905</v>
      </c>
      <c r="P1022" t="str">
        <f t="shared" si="78"/>
        <v>Market Aligned</v>
      </c>
      <c r="Q1022" s="5">
        <f t="shared" si="79"/>
        <v>0.109</v>
      </c>
    </row>
    <row r="1023" spans="1:17" x14ac:dyDescent="0.2">
      <c r="A1023">
        <v>2021</v>
      </c>
      <c r="B1023" t="s">
        <v>1031</v>
      </c>
      <c r="C1023" t="s">
        <v>1578</v>
      </c>
      <c r="D1023" t="s">
        <v>1594</v>
      </c>
      <c r="E1023" t="s">
        <v>1606</v>
      </c>
      <c r="F1023" t="str">
        <f>_xlfn.XLOOKUP(E1023,'States (raw data)'!A:A,'States (raw data)'!B:B)</f>
        <v>Washington</v>
      </c>
      <c r="G1023">
        <v>41424.31</v>
      </c>
      <c r="H1023" t="str">
        <f>VLOOKUP(A1023,'Demographics (raw data)'!A1022:C2582,3)</f>
        <v>Female</v>
      </c>
      <c r="I1023" t="str">
        <f>_xlfn.XLOOKUP(A1023,'Demographics (raw data)'!A:A,'Demographics (raw data)'!B:B)</f>
        <v>White</v>
      </c>
      <c r="J1023" t="b">
        <f>_xlfn.XLOOKUP($A1023,'Bonuses (raw data)'!$A:$A,'Bonuses (raw data)'!B:B)</f>
        <v>1</v>
      </c>
      <c r="K1023" t="str">
        <f t="shared" si="75"/>
        <v>Eligible</v>
      </c>
      <c r="L1023">
        <f>_xlfn.XLOOKUP($A1023,'Bonuses (raw data)'!$A:$A,'Bonuses (raw data)'!C:C)</f>
        <v>13313.94</v>
      </c>
      <c r="M1023">
        <f t="shared" si="76"/>
        <v>54738.25</v>
      </c>
      <c r="N1023" s="5">
        <f t="shared" si="77"/>
        <v>0.32140402580030908</v>
      </c>
      <c r="O1023">
        <f>G1023/_xlfn.XLOOKUP(D1023,'Market_Averages (raw data)'!A:A,'Market_Averages (raw data)'!B:B)</f>
        <v>0.93531951769448529</v>
      </c>
      <c r="P1023" t="str">
        <f t="shared" si="78"/>
        <v>Market Aligned</v>
      </c>
      <c r="Q1023" s="5">
        <f t="shared" si="79"/>
        <v>3.5999999999999997E-2</v>
      </c>
    </row>
    <row r="1024" spans="1:17" x14ac:dyDescent="0.2">
      <c r="A1024">
        <v>2022</v>
      </c>
      <c r="B1024" t="s">
        <v>1032</v>
      </c>
      <c r="C1024" t="s">
        <v>1578</v>
      </c>
      <c r="D1024" t="s">
        <v>1594</v>
      </c>
      <c r="E1024" t="s">
        <v>1609</v>
      </c>
      <c r="F1024" t="str">
        <f>_xlfn.XLOOKUP(E1024,'States (raw data)'!A:A,'States (raw data)'!B:B)</f>
        <v>California</v>
      </c>
      <c r="G1024">
        <v>42454.34</v>
      </c>
      <c r="H1024" t="str">
        <f>VLOOKUP(A1024,'Demographics (raw data)'!A1023:C2583,3)</f>
        <v>Male</v>
      </c>
      <c r="I1024" t="str">
        <f>_xlfn.XLOOKUP(A1024,'Demographics (raw data)'!A:A,'Demographics (raw data)'!B:B)</f>
        <v>White</v>
      </c>
      <c r="J1024" t="b">
        <f>_xlfn.XLOOKUP($A1024,'Bonuses (raw data)'!$A:$A,'Bonuses (raw data)'!B:B)</f>
        <v>1</v>
      </c>
      <c r="K1024" t="str">
        <f t="shared" si="75"/>
        <v>Eligible</v>
      </c>
      <c r="L1024">
        <f>_xlfn.XLOOKUP($A1024,'Bonuses (raw data)'!$A:$A,'Bonuses (raw data)'!C:C)</f>
        <v>1348.81</v>
      </c>
      <c r="M1024">
        <f t="shared" si="76"/>
        <v>43803.149999999994</v>
      </c>
      <c r="N1024" s="5">
        <f t="shared" si="77"/>
        <v>3.1770838976651151E-2</v>
      </c>
      <c r="O1024">
        <f>G1024/_xlfn.XLOOKUP(D1024,'Market_Averages (raw data)'!A:A,'Market_Averages (raw data)'!B:B)</f>
        <v>0.95857656561660753</v>
      </c>
      <c r="P1024" t="str">
        <f t="shared" si="78"/>
        <v>Market Aligned</v>
      </c>
      <c r="Q1024" s="5">
        <f t="shared" si="79"/>
        <v>7.2999999999999995E-2</v>
      </c>
    </row>
    <row r="1025" spans="1:17" x14ac:dyDescent="0.2">
      <c r="A1025">
        <v>2023</v>
      </c>
      <c r="B1025" t="s">
        <v>1033</v>
      </c>
      <c r="C1025" t="s">
        <v>1578</v>
      </c>
      <c r="D1025" t="s">
        <v>1594</v>
      </c>
      <c r="E1025" t="s">
        <v>1606</v>
      </c>
      <c r="F1025" t="str">
        <f>_xlfn.XLOOKUP(E1025,'States (raw data)'!A:A,'States (raw data)'!B:B)</f>
        <v>Washington</v>
      </c>
      <c r="G1025">
        <v>46516.76</v>
      </c>
      <c r="H1025" t="str">
        <f>VLOOKUP(A1025,'Demographics (raw data)'!A1024:C2584,3)</f>
        <v>Female</v>
      </c>
      <c r="I1025" t="str">
        <f>_xlfn.XLOOKUP(A1025,'Demographics (raw data)'!A:A,'Demographics (raw data)'!B:B)</f>
        <v>Other</v>
      </c>
      <c r="J1025" t="b">
        <f>_xlfn.XLOOKUP($A1025,'Bonuses (raw data)'!$A:$A,'Bonuses (raw data)'!B:B)</f>
        <v>1</v>
      </c>
      <c r="K1025" t="str">
        <f t="shared" si="75"/>
        <v>Eligible</v>
      </c>
      <c r="L1025">
        <f>_xlfn.XLOOKUP($A1025,'Bonuses (raw data)'!$A:$A,'Bonuses (raw data)'!C:C)</f>
        <v>13425.89</v>
      </c>
      <c r="M1025">
        <f t="shared" si="76"/>
        <v>59942.65</v>
      </c>
      <c r="N1025" s="5">
        <f t="shared" si="77"/>
        <v>0.2886247881408765</v>
      </c>
      <c r="O1025">
        <f>G1025/_xlfn.XLOOKUP(D1025,'Market_Averages (raw data)'!A:A,'Market_Averages (raw data)'!B:B)</f>
        <v>1.0503019489741683</v>
      </c>
      <c r="P1025" t="str">
        <f t="shared" si="78"/>
        <v>Market Aligned</v>
      </c>
      <c r="Q1025" s="5">
        <f t="shared" si="79"/>
        <v>0.185</v>
      </c>
    </row>
    <row r="1026" spans="1:17" x14ac:dyDescent="0.2">
      <c r="A1026">
        <v>2024</v>
      </c>
      <c r="B1026" t="s">
        <v>1034</v>
      </c>
      <c r="C1026" t="s">
        <v>1578</v>
      </c>
      <c r="D1026" t="s">
        <v>1594</v>
      </c>
      <c r="E1026" t="s">
        <v>1606</v>
      </c>
      <c r="F1026" t="str">
        <f>_xlfn.XLOOKUP(E1026,'States (raw data)'!A:A,'States (raw data)'!B:B)</f>
        <v>Washington</v>
      </c>
      <c r="G1026">
        <v>45739.14</v>
      </c>
      <c r="H1026" t="str">
        <f>VLOOKUP(A1026,'Demographics (raw data)'!A1025:C2585,3)</f>
        <v>Female</v>
      </c>
      <c r="I1026" t="str">
        <f>_xlfn.XLOOKUP(A1026,'Demographics (raw data)'!A:A,'Demographics (raw data)'!B:B)</f>
        <v>White</v>
      </c>
      <c r="J1026" t="b">
        <f>_xlfn.XLOOKUP($A1026,'Bonuses (raw data)'!$A:$A,'Bonuses (raw data)'!B:B)</f>
        <v>0</v>
      </c>
      <c r="K1026" t="str">
        <f t="shared" si="75"/>
        <v>Not Eligible</v>
      </c>
      <c r="L1026">
        <f>_xlfn.XLOOKUP($A1026,'Bonuses (raw data)'!$A:$A,'Bonuses (raw data)'!C:C)</f>
        <v>0</v>
      </c>
      <c r="M1026">
        <f t="shared" si="76"/>
        <v>45739.14</v>
      </c>
      <c r="N1026" s="5">
        <f t="shared" si="77"/>
        <v>0</v>
      </c>
      <c r="O1026">
        <f>G1026/_xlfn.XLOOKUP(D1026,'Market_Averages (raw data)'!A:A,'Market_Averages (raw data)'!B:B)</f>
        <v>1.032744066577344</v>
      </c>
      <c r="P1026" t="str">
        <f t="shared" si="78"/>
        <v>Market Aligned</v>
      </c>
      <c r="Q1026" s="5">
        <f t="shared" si="79"/>
        <v>0.16600000000000001</v>
      </c>
    </row>
    <row r="1027" spans="1:17" x14ac:dyDescent="0.2">
      <c r="A1027">
        <v>2025</v>
      </c>
      <c r="B1027" t="s">
        <v>1035</v>
      </c>
      <c r="C1027" t="s">
        <v>1578</v>
      </c>
      <c r="D1027" t="s">
        <v>1594</v>
      </c>
      <c r="E1027" t="s">
        <v>1603</v>
      </c>
      <c r="F1027" t="str">
        <f>_xlfn.XLOOKUP(E1027,'States (raw data)'!A:A,'States (raw data)'!B:B)</f>
        <v>Illinois</v>
      </c>
      <c r="G1027">
        <v>43318.11</v>
      </c>
      <c r="H1027" t="str">
        <f>VLOOKUP(A1027,'Demographics (raw data)'!A1026:C2586,3)</f>
        <v>Female</v>
      </c>
      <c r="I1027" t="str">
        <f>_xlfn.XLOOKUP(A1027,'Demographics (raw data)'!A:A,'Demographics (raw data)'!B:B)</f>
        <v>White</v>
      </c>
      <c r="J1027" t="b">
        <f>_xlfn.XLOOKUP($A1027,'Bonuses (raw data)'!$A:$A,'Bonuses (raw data)'!B:B)</f>
        <v>1</v>
      </c>
      <c r="K1027" t="str">
        <f t="shared" ref="K1027:K1090" si="80">IF(J1027=TRUE,"Eligible", "Not Eligible")</f>
        <v>Eligible</v>
      </c>
      <c r="L1027">
        <f>_xlfn.XLOOKUP($A1027,'Bonuses (raw data)'!$A:$A,'Bonuses (raw data)'!C:C)</f>
        <v>12753.12</v>
      </c>
      <c r="M1027">
        <f t="shared" ref="M1027:M1090" si="81">G1027+L1027</f>
        <v>56071.23</v>
      </c>
      <c r="N1027" s="5">
        <f t="shared" ref="N1027:N1090" si="82">IF(G1027=0, 0, L1027/G1027)</f>
        <v>0.29440619639222487</v>
      </c>
      <c r="O1027">
        <f>G1027/_xlfn.XLOOKUP(D1027,'Market_Averages (raw data)'!A:A,'Market_Averages (raw data)'!B:B)</f>
        <v>0.97807962890961031</v>
      </c>
      <c r="P1027" t="str">
        <f t="shared" ref="P1027:P1090" si="83">IF(O1027&lt;0.9,"Below Market",IF(O1027&gt;1.1,"Above Market","Market Aligned"))</f>
        <v>Market Aligned</v>
      </c>
      <c r="Q1027" s="5">
        <f t="shared" ref="Q1027:Q1090" si="84">_xlfn.PERCENTRANK.INC(G:G,G1027)</f>
        <v>0.10299999999999999</v>
      </c>
    </row>
    <row r="1028" spans="1:17" x14ac:dyDescent="0.2">
      <c r="A1028">
        <v>2026</v>
      </c>
      <c r="B1028" t="s">
        <v>1036</v>
      </c>
      <c r="C1028" t="s">
        <v>1578</v>
      </c>
      <c r="D1028" t="s">
        <v>1594</v>
      </c>
      <c r="E1028" t="s">
        <v>1606</v>
      </c>
      <c r="F1028" t="str">
        <f>_xlfn.XLOOKUP(E1028,'States (raw data)'!A:A,'States (raw data)'!B:B)</f>
        <v>Washington</v>
      </c>
      <c r="G1028">
        <v>42571.26</v>
      </c>
      <c r="H1028" t="str">
        <f>VLOOKUP(A1028,'Demographics (raw data)'!A1027:C2587,3)</f>
        <v>Male</v>
      </c>
      <c r="I1028" t="str">
        <f>_xlfn.XLOOKUP(A1028,'Demographics (raw data)'!A:A,'Demographics (raw data)'!B:B)</f>
        <v>White</v>
      </c>
      <c r="J1028" t="b">
        <f>_xlfn.XLOOKUP($A1028,'Bonuses (raw data)'!$A:$A,'Bonuses (raw data)'!B:B)</f>
        <v>1</v>
      </c>
      <c r="K1028" t="str">
        <f t="shared" si="80"/>
        <v>Eligible</v>
      </c>
      <c r="L1028">
        <f>_xlfn.XLOOKUP($A1028,'Bonuses (raw data)'!$A:$A,'Bonuses (raw data)'!C:C)</f>
        <v>6887.1</v>
      </c>
      <c r="M1028">
        <f t="shared" si="81"/>
        <v>49458.36</v>
      </c>
      <c r="N1028" s="5">
        <f t="shared" si="82"/>
        <v>0.16177815737659632</v>
      </c>
      <c r="O1028">
        <f>G1028/_xlfn.XLOOKUP(D1028,'Market_Averages (raw data)'!A:A,'Market_Averages (raw data)'!B:B)</f>
        <v>0.9612165023592798</v>
      </c>
      <c r="P1028" t="str">
        <f t="shared" si="83"/>
        <v>Market Aligned</v>
      </c>
      <c r="Q1028" s="5">
        <f t="shared" si="84"/>
        <v>7.6999999999999999E-2</v>
      </c>
    </row>
    <row r="1029" spans="1:17" x14ac:dyDescent="0.2">
      <c r="A1029">
        <v>2027</v>
      </c>
      <c r="B1029" t="s">
        <v>1037</v>
      </c>
      <c r="C1029" t="s">
        <v>1578</v>
      </c>
      <c r="D1029" t="s">
        <v>1594</v>
      </c>
      <c r="E1029" t="s">
        <v>1599</v>
      </c>
      <c r="F1029" t="str">
        <f>_xlfn.XLOOKUP(E1029,'States (raw data)'!A:A,'States (raw data)'!B:B)</f>
        <v>California</v>
      </c>
      <c r="G1029">
        <v>42725.06</v>
      </c>
      <c r="H1029" t="str">
        <f>VLOOKUP(A1029,'Demographics (raw data)'!A1028:C2588,3)</f>
        <v>Female</v>
      </c>
      <c r="I1029" t="str">
        <f>_xlfn.XLOOKUP(A1029,'Demographics (raw data)'!A:A,'Demographics (raw data)'!B:B)</f>
        <v>Black or African American</v>
      </c>
      <c r="J1029" t="b">
        <f>_xlfn.XLOOKUP($A1029,'Bonuses (raw data)'!$A:$A,'Bonuses (raw data)'!B:B)</f>
        <v>0</v>
      </c>
      <c r="K1029" t="str">
        <f t="shared" si="80"/>
        <v>Not Eligible</v>
      </c>
      <c r="L1029">
        <f>_xlfn.XLOOKUP($A1029,'Bonuses (raw data)'!$A:$A,'Bonuses (raw data)'!C:C)</f>
        <v>0</v>
      </c>
      <c r="M1029">
        <f t="shared" si="81"/>
        <v>42725.06</v>
      </c>
      <c r="N1029" s="5">
        <f t="shared" si="82"/>
        <v>0</v>
      </c>
      <c r="O1029">
        <f>G1029/_xlfn.XLOOKUP(D1029,'Market_Averages (raw data)'!A:A,'Market_Averages (raw data)'!B:B)</f>
        <v>0.96468915264172039</v>
      </c>
      <c r="P1029" t="str">
        <f t="shared" si="83"/>
        <v>Market Aligned</v>
      </c>
      <c r="Q1029" s="5">
        <f t="shared" si="84"/>
        <v>0.08</v>
      </c>
    </row>
    <row r="1030" spans="1:17" x14ac:dyDescent="0.2">
      <c r="A1030">
        <v>2028</v>
      </c>
      <c r="B1030" t="s">
        <v>1038</v>
      </c>
      <c r="C1030" t="s">
        <v>1578</v>
      </c>
      <c r="D1030" t="s">
        <v>1594</v>
      </c>
      <c r="E1030" t="s">
        <v>1606</v>
      </c>
      <c r="F1030" t="str">
        <f>_xlfn.XLOOKUP(E1030,'States (raw data)'!A:A,'States (raw data)'!B:B)</f>
        <v>Washington</v>
      </c>
      <c r="G1030">
        <v>43650.35</v>
      </c>
      <c r="H1030" t="str">
        <f>VLOOKUP(A1030,'Demographics (raw data)'!A1029:C2589,3)</f>
        <v>Female</v>
      </c>
      <c r="I1030" t="str">
        <f>_xlfn.XLOOKUP(A1030,'Demographics (raw data)'!A:A,'Demographics (raw data)'!B:B)</f>
        <v>Black or African American</v>
      </c>
      <c r="J1030" t="b">
        <f>_xlfn.XLOOKUP($A1030,'Bonuses (raw data)'!$A:$A,'Bonuses (raw data)'!B:B)</f>
        <v>1</v>
      </c>
      <c r="K1030" t="str">
        <f t="shared" si="80"/>
        <v>Eligible</v>
      </c>
      <c r="L1030">
        <f>_xlfn.XLOOKUP($A1030,'Bonuses (raw data)'!$A:$A,'Bonuses (raw data)'!C:C)</f>
        <v>2630.09</v>
      </c>
      <c r="M1030">
        <f t="shared" si="81"/>
        <v>46280.44</v>
      </c>
      <c r="N1030" s="5">
        <f t="shared" si="82"/>
        <v>6.0253583304601226E-2</v>
      </c>
      <c r="O1030">
        <f>G1030/_xlfn.XLOOKUP(D1030,'Market_Averages (raw data)'!A:A,'Market_Averages (raw data)'!B:B)</f>
        <v>0.98558127604769941</v>
      </c>
      <c r="P1030" t="str">
        <f t="shared" si="83"/>
        <v>Market Aligned</v>
      </c>
      <c r="Q1030" s="5">
        <f t="shared" si="84"/>
        <v>0.113</v>
      </c>
    </row>
    <row r="1031" spans="1:17" x14ac:dyDescent="0.2">
      <c r="A1031">
        <v>2029</v>
      </c>
      <c r="B1031" t="s">
        <v>1039</v>
      </c>
      <c r="C1031" t="s">
        <v>1578</v>
      </c>
      <c r="D1031" t="s">
        <v>1594</v>
      </c>
      <c r="E1031" t="s">
        <v>1606</v>
      </c>
      <c r="F1031" t="str">
        <f>_xlfn.XLOOKUP(E1031,'States (raw data)'!A:A,'States (raw data)'!B:B)</f>
        <v>Washington</v>
      </c>
      <c r="G1031">
        <v>40582.26</v>
      </c>
      <c r="H1031" t="str">
        <f>VLOOKUP(A1031,'Demographics (raw data)'!A1030:C2590,3)</f>
        <v>Female</v>
      </c>
      <c r="I1031" t="str">
        <f>_xlfn.XLOOKUP(A1031,'Demographics (raw data)'!A:A,'Demographics (raw data)'!B:B)</f>
        <v>White</v>
      </c>
      <c r="J1031" t="b">
        <f>_xlfn.XLOOKUP($A1031,'Bonuses (raw data)'!$A:$A,'Bonuses (raw data)'!B:B)</f>
        <v>0</v>
      </c>
      <c r="K1031" t="str">
        <f t="shared" si="80"/>
        <v>Not Eligible</v>
      </c>
      <c r="L1031">
        <f>_xlfn.XLOOKUP($A1031,'Bonuses (raw data)'!$A:$A,'Bonuses (raw data)'!C:C)</f>
        <v>0</v>
      </c>
      <c r="M1031">
        <f t="shared" si="81"/>
        <v>40582.26</v>
      </c>
      <c r="N1031" s="5">
        <f t="shared" si="82"/>
        <v>0</v>
      </c>
      <c r="O1031">
        <f>G1031/_xlfn.XLOOKUP(D1031,'Market_Averages (raw data)'!A:A,'Market_Averages (raw data)'!B:B)</f>
        <v>0.91630687029312508</v>
      </c>
      <c r="P1031" t="str">
        <f t="shared" si="83"/>
        <v>Market Aligned</v>
      </c>
      <c r="Q1031" s="5">
        <f t="shared" si="84"/>
        <v>1.7999999999999999E-2</v>
      </c>
    </row>
    <row r="1032" spans="1:17" x14ac:dyDescent="0.2">
      <c r="A1032">
        <v>2030</v>
      </c>
      <c r="B1032" t="s">
        <v>1040</v>
      </c>
      <c r="C1032" t="s">
        <v>1578</v>
      </c>
      <c r="D1032" t="s">
        <v>1594</v>
      </c>
      <c r="E1032" t="s">
        <v>1606</v>
      </c>
      <c r="F1032" t="str">
        <f>_xlfn.XLOOKUP(E1032,'States (raw data)'!A:A,'States (raw data)'!B:B)</f>
        <v>Washington</v>
      </c>
      <c r="G1032">
        <v>42017.42</v>
      </c>
      <c r="H1032" t="str">
        <f>VLOOKUP(A1032,'Demographics (raw data)'!A1031:C2591,3)</f>
        <v>Male</v>
      </c>
      <c r="I1032" t="str">
        <f>_xlfn.XLOOKUP(A1032,'Demographics (raw data)'!A:A,'Demographics (raw data)'!B:B)</f>
        <v>White</v>
      </c>
      <c r="J1032" t="b">
        <f>_xlfn.XLOOKUP($A1032,'Bonuses (raw data)'!$A:$A,'Bonuses (raw data)'!B:B)</f>
        <v>0</v>
      </c>
      <c r="K1032" t="str">
        <f t="shared" si="80"/>
        <v>Not Eligible</v>
      </c>
      <c r="L1032">
        <f>_xlfn.XLOOKUP($A1032,'Bonuses (raw data)'!$A:$A,'Bonuses (raw data)'!C:C)</f>
        <v>0</v>
      </c>
      <c r="M1032">
        <f t="shared" si="81"/>
        <v>42017.42</v>
      </c>
      <c r="N1032" s="5">
        <f t="shared" si="82"/>
        <v>0</v>
      </c>
      <c r="O1032">
        <f>G1032/_xlfn.XLOOKUP(D1032,'Market_Averages (raw data)'!A:A,'Market_Averages (raw data)'!B:B)</f>
        <v>0.94871134870240736</v>
      </c>
      <c r="P1032" t="str">
        <f t="shared" si="83"/>
        <v>Market Aligned</v>
      </c>
      <c r="Q1032" s="5">
        <f t="shared" si="84"/>
        <v>5.8000000000000003E-2</v>
      </c>
    </row>
    <row r="1033" spans="1:17" x14ac:dyDescent="0.2">
      <c r="A1033">
        <v>2031</v>
      </c>
      <c r="B1033" t="s">
        <v>1041</v>
      </c>
      <c r="C1033" t="s">
        <v>1578</v>
      </c>
      <c r="D1033" t="s">
        <v>1594</v>
      </c>
      <c r="E1033" t="s">
        <v>1599</v>
      </c>
      <c r="F1033" t="str">
        <f>_xlfn.XLOOKUP(E1033,'States (raw data)'!A:A,'States (raw data)'!B:B)</f>
        <v>California</v>
      </c>
      <c r="G1033">
        <v>39371.4</v>
      </c>
      <c r="H1033" t="str">
        <f>VLOOKUP(A1033,'Demographics (raw data)'!A1032:C2592,3)</f>
        <v>Female</v>
      </c>
      <c r="I1033" t="str">
        <f>_xlfn.XLOOKUP(A1033,'Demographics (raw data)'!A:A,'Demographics (raw data)'!B:B)</f>
        <v>Other</v>
      </c>
      <c r="J1033" t="b">
        <f>_xlfn.XLOOKUP($A1033,'Bonuses (raw data)'!$A:$A,'Bonuses (raw data)'!B:B)</f>
        <v>1</v>
      </c>
      <c r="K1033" t="str">
        <f t="shared" si="80"/>
        <v>Eligible</v>
      </c>
      <c r="L1033">
        <f>_xlfn.XLOOKUP($A1033,'Bonuses (raw data)'!$A:$A,'Bonuses (raw data)'!C:C)</f>
        <v>2727.77</v>
      </c>
      <c r="M1033">
        <f t="shared" si="81"/>
        <v>42099.17</v>
      </c>
      <c r="N1033" s="5">
        <f t="shared" si="82"/>
        <v>6.9283032861417168E-2</v>
      </c>
      <c r="O1033">
        <f>G1033/_xlfn.XLOOKUP(D1033,'Market_Averages (raw data)'!A:A,'Market_Averages (raw data)'!B:B)</f>
        <v>0.88896686170407324</v>
      </c>
      <c r="P1033" t="str">
        <f t="shared" si="83"/>
        <v>Below Market</v>
      </c>
      <c r="Q1033" s="5">
        <f t="shared" si="84"/>
        <v>3.0000000000000001E-3</v>
      </c>
    </row>
    <row r="1034" spans="1:17" x14ac:dyDescent="0.2">
      <c r="A1034">
        <v>2032</v>
      </c>
      <c r="B1034" t="s">
        <v>1042</v>
      </c>
      <c r="C1034" t="s">
        <v>1578</v>
      </c>
      <c r="D1034" t="s">
        <v>1594</v>
      </c>
      <c r="E1034" t="s">
        <v>1606</v>
      </c>
      <c r="F1034" t="str">
        <f>_xlfn.XLOOKUP(E1034,'States (raw data)'!A:A,'States (raw data)'!B:B)</f>
        <v>Washington</v>
      </c>
      <c r="G1034">
        <v>43248.54</v>
      </c>
      <c r="H1034" t="str">
        <f>VLOOKUP(A1034,'Demographics (raw data)'!A1033:C2593,3)</f>
        <v>Female</v>
      </c>
      <c r="I1034" t="str">
        <f>_xlfn.XLOOKUP(A1034,'Demographics (raw data)'!A:A,'Demographics (raw data)'!B:B)</f>
        <v>White</v>
      </c>
      <c r="J1034" t="b">
        <f>_xlfn.XLOOKUP($A1034,'Bonuses (raw data)'!$A:$A,'Bonuses (raw data)'!B:B)</f>
        <v>1</v>
      </c>
      <c r="K1034" t="str">
        <f t="shared" si="80"/>
        <v>Eligible</v>
      </c>
      <c r="L1034">
        <f>_xlfn.XLOOKUP($A1034,'Bonuses (raw data)'!$A:$A,'Bonuses (raw data)'!C:C)</f>
        <v>18541.25</v>
      </c>
      <c r="M1034">
        <f t="shared" si="81"/>
        <v>61789.79</v>
      </c>
      <c r="N1034" s="5">
        <f t="shared" si="82"/>
        <v>0.42871389415688943</v>
      </c>
      <c r="O1034">
        <f>G1034/_xlfn.XLOOKUP(D1034,'Market_Averages (raw data)'!A:A,'Market_Averages (raw data)'!B:B)</f>
        <v>0.97650880784231908</v>
      </c>
      <c r="P1034" t="str">
        <f t="shared" si="83"/>
        <v>Market Aligned</v>
      </c>
      <c r="Q1034" s="5">
        <f t="shared" si="84"/>
        <v>0.10100000000000001</v>
      </c>
    </row>
    <row r="1035" spans="1:17" x14ac:dyDescent="0.2">
      <c r="A1035">
        <v>2033</v>
      </c>
      <c r="B1035" t="s">
        <v>1043</v>
      </c>
      <c r="C1035" t="s">
        <v>1578</v>
      </c>
      <c r="D1035" t="s">
        <v>1594</v>
      </c>
      <c r="E1035" t="s">
        <v>1609</v>
      </c>
      <c r="F1035" t="str">
        <f>_xlfn.XLOOKUP(E1035,'States (raw data)'!A:A,'States (raw data)'!B:B)</f>
        <v>California</v>
      </c>
      <c r="G1035">
        <v>43713.49</v>
      </c>
      <c r="H1035" t="str">
        <f>VLOOKUP(A1035,'Demographics (raw data)'!A1034:C2594,3)</f>
        <v>Female</v>
      </c>
      <c r="I1035" t="str">
        <f>_xlfn.XLOOKUP(A1035,'Demographics (raw data)'!A:A,'Demographics (raw data)'!B:B)</f>
        <v>Black or African American</v>
      </c>
      <c r="J1035" t="b">
        <f>_xlfn.XLOOKUP($A1035,'Bonuses (raw data)'!$A:$A,'Bonuses (raw data)'!B:B)</f>
        <v>1</v>
      </c>
      <c r="K1035" t="str">
        <f t="shared" si="80"/>
        <v>Eligible</v>
      </c>
      <c r="L1035">
        <f>_xlfn.XLOOKUP($A1035,'Bonuses (raw data)'!$A:$A,'Bonuses (raw data)'!C:C)</f>
        <v>14096.31</v>
      </c>
      <c r="M1035">
        <f t="shared" si="81"/>
        <v>57809.799999999996</v>
      </c>
      <c r="N1035" s="5">
        <f t="shared" si="82"/>
        <v>0.32247047764889053</v>
      </c>
      <c r="O1035">
        <f>G1035/_xlfn.XLOOKUP(D1035,'Market_Averages (raw data)'!A:A,'Market_Averages (raw data)'!B:B)</f>
        <v>0.98700691414154407</v>
      </c>
      <c r="P1035" t="str">
        <f t="shared" si="83"/>
        <v>Market Aligned</v>
      </c>
      <c r="Q1035" s="5">
        <f t="shared" si="84"/>
        <v>0.11700000000000001</v>
      </c>
    </row>
    <row r="1036" spans="1:17" x14ac:dyDescent="0.2">
      <c r="A1036">
        <v>2034</v>
      </c>
      <c r="B1036" t="s">
        <v>1044</v>
      </c>
      <c r="C1036" t="s">
        <v>1578</v>
      </c>
      <c r="D1036" t="s">
        <v>1594</v>
      </c>
      <c r="E1036" t="s">
        <v>1611</v>
      </c>
      <c r="F1036" t="str">
        <f>_xlfn.XLOOKUP(E1036,'States (raw data)'!A:A,'States (raw data)'!B:B)</f>
        <v>California</v>
      </c>
      <c r="G1036">
        <v>41594.03</v>
      </c>
      <c r="H1036" t="str">
        <f>VLOOKUP(A1036,'Demographics (raw data)'!A1035:C2595,3)</f>
        <v>Male</v>
      </c>
      <c r="I1036" t="str">
        <f>_xlfn.XLOOKUP(A1036,'Demographics (raw data)'!A:A,'Demographics (raw data)'!B:B)</f>
        <v>Black or African American</v>
      </c>
      <c r="J1036" t="b">
        <f>_xlfn.XLOOKUP($A1036,'Bonuses (raw data)'!$A:$A,'Bonuses (raw data)'!B:B)</f>
        <v>0</v>
      </c>
      <c r="K1036" t="str">
        <f t="shared" si="80"/>
        <v>Not Eligible</v>
      </c>
      <c r="L1036">
        <f>_xlfn.XLOOKUP($A1036,'Bonuses (raw data)'!$A:$A,'Bonuses (raw data)'!C:C)</f>
        <v>0</v>
      </c>
      <c r="M1036">
        <f t="shared" si="81"/>
        <v>41594.03</v>
      </c>
      <c r="N1036" s="5">
        <f t="shared" si="82"/>
        <v>0</v>
      </c>
      <c r="O1036">
        <f>G1036/_xlfn.XLOOKUP(D1036,'Market_Averages (raw data)'!A:A,'Market_Averages (raw data)'!B:B)</f>
        <v>0.93915162566545951</v>
      </c>
      <c r="P1036" t="str">
        <f t="shared" si="83"/>
        <v>Market Aligned</v>
      </c>
      <c r="Q1036" s="5">
        <f t="shared" si="84"/>
        <v>4.8000000000000001E-2</v>
      </c>
    </row>
    <row r="1037" spans="1:17" x14ac:dyDescent="0.2">
      <c r="A1037">
        <v>2035</v>
      </c>
      <c r="B1037" t="s">
        <v>1045</v>
      </c>
      <c r="C1037" t="s">
        <v>1578</v>
      </c>
      <c r="D1037" t="s">
        <v>1594</v>
      </c>
      <c r="E1037" t="s">
        <v>1604</v>
      </c>
      <c r="F1037" t="str">
        <f>_xlfn.XLOOKUP(E1037,'States (raw data)'!A:A,'States (raw data)'!B:B)</f>
        <v>California</v>
      </c>
      <c r="G1037">
        <v>45451.23</v>
      </c>
      <c r="H1037" t="str">
        <f>VLOOKUP(A1037,'Demographics (raw data)'!A1036:C2596,3)</f>
        <v>Male</v>
      </c>
      <c r="I1037" t="str">
        <f>_xlfn.XLOOKUP(A1037,'Demographics (raw data)'!A:A,'Demographics (raw data)'!B:B)</f>
        <v>Black or African American</v>
      </c>
      <c r="J1037" t="b">
        <f>_xlfn.XLOOKUP($A1037,'Bonuses (raw data)'!$A:$A,'Bonuses (raw data)'!B:B)</f>
        <v>0</v>
      </c>
      <c r="K1037" t="str">
        <f t="shared" si="80"/>
        <v>Not Eligible</v>
      </c>
      <c r="L1037">
        <f>_xlfn.XLOOKUP($A1037,'Bonuses (raw data)'!$A:$A,'Bonuses (raw data)'!C:C)</f>
        <v>0</v>
      </c>
      <c r="M1037">
        <f t="shared" si="81"/>
        <v>45451.23</v>
      </c>
      <c r="N1037" s="5">
        <f t="shared" si="82"/>
        <v>0</v>
      </c>
      <c r="O1037">
        <f>G1037/_xlfn.XLOOKUP(D1037,'Market_Averages (raw data)'!A:A,'Market_Averages (raw data)'!B:B)</f>
        <v>1.026243346533017</v>
      </c>
      <c r="P1037" t="str">
        <f t="shared" si="83"/>
        <v>Market Aligned</v>
      </c>
      <c r="Q1037" s="5">
        <f t="shared" si="84"/>
        <v>0.161</v>
      </c>
    </row>
    <row r="1038" spans="1:17" x14ac:dyDescent="0.2">
      <c r="A1038">
        <v>2036</v>
      </c>
      <c r="B1038" t="s">
        <v>1046</v>
      </c>
      <c r="C1038" t="s">
        <v>1578</v>
      </c>
      <c r="D1038" t="s">
        <v>1594</v>
      </c>
      <c r="E1038" t="s">
        <v>1606</v>
      </c>
      <c r="F1038" t="str">
        <f>_xlfn.XLOOKUP(E1038,'States (raw data)'!A:A,'States (raw data)'!B:B)</f>
        <v>Washington</v>
      </c>
      <c r="G1038">
        <v>40201.69</v>
      </c>
      <c r="H1038" t="str">
        <f>VLOOKUP(A1038,'Demographics (raw data)'!A1037:C2597,3)</f>
        <v>Female</v>
      </c>
      <c r="I1038" t="str">
        <f>_xlfn.XLOOKUP(A1038,'Demographics (raw data)'!A:A,'Demographics (raw data)'!B:B)</f>
        <v>White</v>
      </c>
      <c r="J1038" t="b">
        <f>_xlfn.XLOOKUP($A1038,'Bonuses (raw data)'!$A:$A,'Bonuses (raw data)'!B:B)</f>
        <v>0</v>
      </c>
      <c r="K1038" t="str">
        <f t="shared" si="80"/>
        <v>Not Eligible</v>
      </c>
      <c r="L1038">
        <f>_xlfn.XLOOKUP($A1038,'Bonuses (raw data)'!$A:$A,'Bonuses (raw data)'!C:C)</f>
        <v>0</v>
      </c>
      <c r="M1038">
        <f t="shared" si="81"/>
        <v>40201.69</v>
      </c>
      <c r="N1038" s="5">
        <f t="shared" si="82"/>
        <v>0</v>
      </c>
      <c r="O1038">
        <f>G1038/_xlfn.XLOOKUP(D1038,'Market_Averages (raw data)'!A:A,'Market_Averages (raw data)'!B:B)</f>
        <v>0.90771398005912984</v>
      </c>
      <c r="P1038" t="str">
        <f t="shared" si="83"/>
        <v>Market Aligned</v>
      </c>
      <c r="Q1038" s="5">
        <f t="shared" si="84"/>
        <v>1.4E-2</v>
      </c>
    </row>
    <row r="1039" spans="1:17" x14ac:dyDescent="0.2">
      <c r="A1039">
        <v>2037</v>
      </c>
      <c r="B1039" t="s">
        <v>1047</v>
      </c>
      <c r="C1039" t="s">
        <v>1578</v>
      </c>
      <c r="D1039" t="s">
        <v>1594</v>
      </c>
      <c r="E1039" t="s">
        <v>1606</v>
      </c>
      <c r="F1039" t="str">
        <f>_xlfn.XLOOKUP(E1039,'States (raw data)'!A:A,'States (raw data)'!B:B)</f>
        <v>Washington</v>
      </c>
      <c r="G1039">
        <v>39754.300000000003</v>
      </c>
      <c r="H1039" t="str">
        <f>VLOOKUP(A1039,'Demographics (raw data)'!A1038:C2598,3)</f>
        <v>Female</v>
      </c>
      <c r="I1039" t="str">
        <f>_xlfn.XLOOKUP(A1039,'Demographics (raw data)'!A:A,'Demographics (raw data)'!B:B)</f>
        <v>White</v>
      </c>
      <c r="J1039" t="b">
        <f>_xlfn.XLOOKUP($A1039,'Bonuses (raw data)'!$A:$A,'Bonuses (raw data)'!B:B)</f>
        <v>0</v>
      </c>
      <c r="K1039" t="str">
        <f t="shared" si="80"/>
        <v>Not Eligible</v>
      </c>
      <c r="L1039">
        <f>_xlfn.XLOOKUP($A1039,'Bonuses (raw data)'!$A:$A,'Bonuses (raw data)'!C:C)</f>
        <v>0</v>
      </c>
      <c r="M1039">
        <f t="shared" si="81"/>
        <v>39754.300000000003</v>
      </c>
      <c r="N1039" s="5">
        <f t="shared" si="82"/>
        <v>0</v>
      </c>
      <c r="O1039">
        <f>G1039/_xlfn.XLOOKUP(D1039,'Market_Averages (raw data)'!A:A,'Market_Averages (raw data)'!B:B)</f>
        <v>0.89761236100931752</v>
      </c>
      <c r="P1039" t="str">
        <f t="shared" si="83"/>
        <v>Below Market</v>
      </c>
      <c r="Q1039" s="5">
        <f t="shared" si="84"/>
        <v>8.0000000000000002E-3</v>
      </c>
    </row>
    <row r="1040" spans="1:17" x14ac:dyDescent="0.2">
      <c r="A1040">
        <v>2038</v>
      </c>
      <c r="B1040" t="s">
        <v>1048</v>
      </c>
      <c r="C1040" t="s">
        <v>1578</v>
      </c>
      <c r="D1040" t="s">
        <v>1594</v>
      </c>
      <c r="E1040" t="s">
        <v>1606</v>
      </c>
      <c r="F1040" t="str">
        <f>_xlfn.XLOOKUP(E1040,'States (raw data)'!A:A,'States (raw data)'!B:B)</f>
        <v>Washington</v>
      </c>
      <c r="G1040">
        <v>42920.85</v>
      </c>
      <c r="H1040" t="str">
        <f>VLOOKUP(A1040,'Demographics (raw data)'!A1039:C2599,3)</f>
        <v>Male</v>
      </c>
      <c r="I1040" t="str">
        <f>_xlfn.XLOOKUP(A1040,'Demographics (raw data)'!A:A,'Demographics (raw data)'!B:B)</f>
        <v>White</v>
      </c>
      <c r="J1040" t="b">
        <f>_xlfn.XLOOKUP($A1040,'Bonuses (raw data)'!$A:$A,'Bonuses (raw data)'!B:B)</f>
        <v>0</v>
      </c>
      <c r="K1040" t="str">
        <f t="shared" si="80"/>
        <v>Not Eligible</v>
      </c>
      <c r="L1040">
        <f>_xlfn.XLOOKUP($A1040,'Bonuses (raw data)'!$A:$A,'Bonuses (raw data)'!C:C)</f>
        <v>0</v>
      </c>
      <c r="M1040">
        <f t="shared" si="81"/>
        <v>42920.85</v>
      </c>
      <c r="N1040" s="5">
        <f t="shared" si="82"/>
        <v>0</v>
      </c>
      <c r="O1040">
        <f>G1040/_xlfn.XLOOKUP(D1040,'Market_Averages (raw data)'!A:A,'Market_Averages (raw data)'!B:B)</f>
        <v>0.96910989515666879</v>
      </c>
      <c r="P1040" t="str">
        <f t="shared" si="83"/>
        <v>Market Aligned</v>
      </c>
      <c r="Q1040" s="5">
        <f t="shared" si="84"/>
        <v>8.8999999999999996E-2</v>
      </c>
    </row>
    <row r="1041" spans="1:17" x14ac:dyDescent="0.2">
      <c r="A1041">
        <v>2039</v>
      </c>
      <c r="B1041" t="s">
        <v>1049</v>
      </c>
      <c r="C1041" t="s">
        <v>1578</v>
      </c>
      <c r="D1041" t="s">
        <v>1594</v>
      </c>
      <c r="E1041" t="s">
        <v>1597</v>
      </c>
      <c r="F1041" t="str">
        <f>_xlfn.XLOOKUP(E1041,'States (raw data)'!A:A,'States (raw data)'!B:B)</f>
        <v>New York</v>
      </c>
      <c r="G1041">
        <v>44463.31</v>
      </c>
      <c r="H1041" t="str">
        <f>VLOOKUP(A1041,'Demographics (raw data)'!A1040:C2600,3)</f>
        <v>Female</v>
      </c>
      <c r="I1041" t="str">
        <f>_xlfn.XLOOKUP(A1041,'Demographics (raw data)'!A:A,'Demographics (raw data)'!B:B)</f>
        <v>Hispanic or Latino</v>
      </c>
      <c r="J1041" t="b">
        <f>_xlfn.XLOOKUP($A1041,'Bonuses (raw data)'!$A:$A,'Bonuses (raw data)'!B:B)</f>
        <v>1</v>
      </c>
      <c r="K1041" t="str">
        <f t="shared" si="80"/>
        <v>Eligible</v>
      </c>
      <c r="L1041">
        <f>_xlfn.XLOOKUP($A1041,'Bonuses (raw data)'!$A:$A,'Bonuses (raw data)'!C:C)</f>
        <v>3414.95</v>
      </c>
      <c r="M1041">
        <f t="shared" si="81"/>
        <v>47878.259999999995</v>
      </c>
      <c r="N1041" s="5">
        <f t="shared" si="82"/>
        <v>7.6803773718150989E-2</v>
      </c>
      <c r="O1041">
        <f>G1041/_xlfn.XLOOKUP(D1041,'Market_Averages (raw data)'!A:A,'Market_Averages (raw data)'!B:B)</f>
        <v>1.0039371003234667</v>
      </c>
      <c r="P1041" t="str">
        <f t="shared" si="83"/>
        <v>Market Aligned</v>
      </c>
      <c r="Q1041" s="5">
        <f t="shared" si="84"/>
        <v>0.13500000000000001</v>
      </c>
    </row>
    <row r="1042" spans="1:17" x14ac:dyDescent="0.2">
      <c r="A1042">
        <v>2040</v>
      </c>
      <c r="B1042" t="s">
        <v>1050</v>
      </c>
      <c r="C1042" t="s">
        <v>1578</v>
      </c>
      <c r="D1042" t="s">
        <v>1594</v>
      </c>
      <c r="E1042" t="s">
        <v>1606</v>
      </c>
      <c r="F1042" t="str">
        <f>_xlfn.XLOOKUP(E1042,'States (raw data)'!A:A,'States (raw data)'!B:B)</f>
        <v>Washington</v>
      </c>
      <c r="G1042">
        <v>45657.36</v>
      </c>
      <c r="H1042" t="str">
        <f>VLOOKUP(A1042,'Demographics (raw data)'!A1041:C2601,3)</f>
        <v>Male</v>
      </c>
      <c r="I1042" t="str">
        <f>_xlfn.XLOOKUP(A1042,'Demographics (raw data)'!A:A,'Demographics (raw data)'!B:B)</f>
        <v>Hispanic or Latino</v>
      </c>
      <c r="J1042" t="b">
        <f>_xlfn.XLOOKUP($A1042,'Bonuses (raw data)'!$A:$A,'Bonuses (raw data)'!B:B)</f>
        <v>1</v>
      </c>
      <c r="K1042" t="str">
        <f t="shared" si="80"/>
        <v>Eligible</v>
      </c>
      <c r="L1042">
        <f>_xlfn.XLOOKUP($A1042,'Bonuses (raw data)'!$A:$A,'Bonuses (raw data)'!C:C)</f>
        <v>7777.74</v>
      </c>
      <c r="M1042">
        <f t="shared" si="81"/>
        <v>53435.1</v>
      </c>
      <c r="N1042" s="5">
        <f t="shared" si="82"/>
        <v>0.17035019107543667</v>
      </c>
      <c r="O1042">
        <f>G1042/_xlfn.XLOOKUP(D1042,'Market_Averages (raw data)'!A:A,'Market_Averages (raw data)'!B:B)</f>
        <v>1.0308975559135078</v>
      </c>
      <c r="P1042" t="str">
        <f t="shared" si="83"/>
        <v>Market Aligned</v>
      </c>
      <c r="Q1042" s="5">
        <f t="shared" si="84"/>
        <v>0.16200000000000001</v>
      </c>
    </row>
    <row r="1043" spans="1:17" x14ac:dyDescent="0.2">
      <c r="A1043">
        <v>2041</v>
      </c>
      <c r="B1043" t="s">
        <v>1051</v>
      </c>
      <c r="C1043" t="s">
        <v>1578</v>
      </c>
      <c r="D1043" t="s">
        <v>1594</v>
      </c>
      <c r="E1043" t="s">
        <v>1597</v>
      </c>
      <c r="F1043" t="str">
        <f>_xlfn.XLOOKUP(E1043,'States (raw data)'!A:A,'States (raw data)'!B:B)</f>
        <v>New York</v>
      </c>
      <c r="G1043">
        <v>41639.589999999997</v>
      </c>
      <c r="H1043" t="str">
        <f>VLOOKUP(A1043,'Demographics (raw data)'!A1042:C2602,3)</f>
        <v>Female</v>
      </c>
      <c r="I1043" t="str">
        <f>_xlfn.XLOOKUP(A1043,'Demographics (raw data)'!A:A,'Demographics (raw data)'!B:B)</f>
        <v>White</v>
      </c>
      <c r="J1043" t="b">
        <f>_xlfn.XLOOKUP($A1043,'Bonuses (raw data)'!$A:$A,'Bonuses (raw data)'!B:B)</f>
        <v>0</v>
      </c>
      <c r="K1043" t="str">
        <f t="shared" si="80"/>
        <v>Not Eligible</v>
      </c>
      <c r="L1043">
        <f>_xlfn.XLOOKUP($A1043,'Bonuses (raw data)'!$A:$A,'Bonuses (raw data)'!C:C)</f>
        <v>0</v>
      </c>
      <c r="M1043">
        <f t="shared" si="81"/>
        <v>41639.589999999997</v>
      </c>
      <c r="N1043" s="5">
        <f t="shared" si="82"/>
        <v>0</v>
      </c>
      <c r="O1043">
        <f>G1043/_xlfn.XLOOKUP(D1043,'Market_Averages (raw data)'!A:A,'Market_Averages (raw data)'!B:B)</f>
        <v>0.9401803249298808</v>
      </c>
      <c r="P1043" t="str">
        <f t="shared" si="83"/>
        <v>Market Aligned</v>
      </c>
      <c r="Q1043" s="5">
        <f t="shared" si="84"/>
        <v>4.9000000000000002E-2</v>
      </c>
    </row>
    <row r="1044" spans="1:17" x14ac:dyDescent="0.2">
      <c r="A1044">
        <v>2042</v>
      </c>
      <c r="B1044" t="s">
        <v>1052</v>
      </c>
      <c r="C1044" t="s">
        <v>1578</v>
      </c>
      <c r="D1044" t="s">
        <v>1594</v>
      </c>
      <c r="E1044" t="s">
        <v>1597</v>
      </c>
      <c r="F1044" t="str">
        <f>_xlfn.XLOOKUP(E1044,'States (raw data)'!A:A,'States (raw data)'!B:B)</f>
        <v>New York</v>
      </c>
      <c r="G1044">
        <v>44522.53</v>
      </c>
      <c r="H1044" t="str">
        <f>VLOOKUP(A1044,'Demographics (raw data)'!A1043:C2603,3)</f>
        <v>Female</v>
      </c>
      <c r="I1044" t="str">
        <f>_xlfn.XLOOKUP(A1044,'Demographics (raw data)'!A:A,'Demographics (raw data)'!B:B)</f>
        <v>White</v>
      </c>
      <c r="J1044" t="b">
        <f>_xlfn.XLOOKUP($A1044,'Bonuses (raw data)'!$A:$A,'Bonuses (raw data)'!B:B)</f>
        <v>1</v>
      </c>
      <c r="K1044" t="str">
        <f t="shared" si="80"/>
        <v>Eligible</v>
      </c>
      <c r="L1044">
        <f>_xlfn.XLOOKUP($A1044,'Bonuses (raw data)'!$A:$A,'Bonuses (raw data)'!C:C)</f>
        <v>12257.18</v>
      </c>
      <c r="M1044">
        <f t="shared" si="81"/>
        <v>56779.71</v>
      </c>
      <c r="N1044" s="5">
        <f t="shared" si="82"/>
        <v>0.27530286351651628</v>
      </c>
      <c r="O1044">
        <f>G1044/_xlfn.XLOOKUP(D1044,'Market_Averages (raw data)'!A:A,'Market_Averages (raw data)'!B:B)</f>
        <v>1.0052742287352101</v>
      </c>
      <c r="P1044" t="str">
        <f t="shared" si="83"/>
        <v>Market Aligned</v>
      </c>
      <c r="Q1044" s="5">
        <f t="shared" si="84"/>
        <v>0.13800000000000001</v>
      </c>
    </row>
    <row r="1045" spans="1:17" x14ac:dyDescent="0.2">
      <c r="A1045">
        <v>2043</v>
      </c>
      <c r="B1045" t="s">
        <v>1053</v>
      </c>
      <c r="C1045" t="s">
        <v>1578</v>
      </c>
      <c r="D1045" t="s">
        <v>1594</v>
      </c>
      <c r="E1045" t="s">
        <v>1609</v>
      </c>
      <c r="F1045" t="str">
        <f>_xlfn.XLOOKUP(E1045,'States (raw data)'!A:A,'States (raw data)'!B:B)</f>
        <v>California</v>
      </c>
      <c r="G1045">
        <v>42427.8</v>
      </c>
      <c r="H1045" t="str">
        <f>VLOOKUP(A1045,'Demographics (raw data)'!A1044:C2604,3)</f>
        <v>Female</v>
      </c>
      <c r="I1045" t="str">
        <f>_xlfn.XLOOKUP(A1045,'Demographics (raw data)'!A:A,'Demographics (raw data)'!B:B)</f>
        <v>Hispanic or Latino</v>
      </c>
      <c r="J1045" t="b">
        <f>_xlfn.XLOOKUP($A1045,'Bonuses (raw data)'!$A:$A,'Bonuses (raw data)'!B:B)</f>
        <v>1</v>
      </c>
      <c r="K1045" t="str">
        <f t="shared" si="80"/>
        <v>Eligible</v>
      </c>
      <c r="L1045">
        <f>_xlfn.XLOOKUP($A1045,'Bonuses (raw data)'!$A:$A,'Bonuses (raw data)'!C:C)</f>
        <v>16875.86</v>
      </c>
      <c r="M1045">
        <f t="shared" si="81"/>
        <v>59303.66</v>
      </c>
      <c r="N1045" s="5">
        <f t="shared" si="82"/>
        <v>0.39775477399252374</v>
      </c>
      <c r="O1045">
        <f>G1045/_xlfn.XLOOKUP(D1045,'Market_Averages (raw data)'!A:A,'Market_Averages (raw data)'!B:B)</f>
        <v>0.95797731894238158</v>
      </c>
      <c r="P1045" t="str">
        <f t="shared" si="83"/>
        <v>Market Aligned</v>
      </c>
      <c r="Q1045" s="5">
        <f t="shared" si="84"/>
        <v>7.0999999999999994E-2</v>
      </c>
    </row>
    <row r="1046" spans="1:17" x14ac:dyDescent="0.2">
      <c r="A1046">
        <v>2044</v>
      </c>
      <c r="B1046" t="s">
        <v>1054</v>
      </c>
      <c r="C1046" t="s">
        <v>1578</v>
      </c>
      <c r="D1046" t="s">
        <v>1594</v>
      </c>
      <c r="E1046" t="s">
        <v>1606</v>
      </c>
      <c r="F1046" t="str">
        <f>_xlfn.XLOOKUP(E1046,'States (raw data)'!A:A,'States (raw data)'!B:B)</f>
        <v>Washington</v>
      </c>
      <c r="G1046">
        <v>42176.32</v>
      </c>
      <c r="H1046" t="str">
        <f>VLOOKUP(A1046,'Demographics (raw data)'!A1045:C2605,3)</f>
        <v>Female</v>
      </c>
      <c r="I1046" t="str">
        <f>_xlfn.XLOOKUP(A1046,'Demographics (raw data)'!A:A,'Demographics (raw data)'!B:B)</f>
        <v>Asian</v>
      </c>
      <c r="J1046" t="b">
        <f>_xlfn.XLOOKUP($A1046,'Bonuses (raw data)'!$A:$A,'Bonuses (raw data)'!B:B)</f>
        <v>0</v>
      </c>
      <c r="K1046" t="str">
        <f t="shared" si="80"/>
        <v>Not Eligible</v>
      </c>
      <c r="L1046">
        <f>_xlfn.XLOOKUP($A1046,'Bonuses (raw data)'!$A:$A,'Bonuses (raw data)'!C:C)</f>
        <v>0</v>
      </c>
      <c r="M1046">
        <f t="shared" si="81"/>
        <v>42176.32</v>
      </c>
      <c r="N1046" s="5">
        <f t="shared" si="82"/>
        <v>0</v>
      </c>
      <c r="O1046">
        <f>G1046/_xlfn.XLOOKUP(D1046,'Market_Averages (raw data)'!A:A,'Market_Averages (raw data)'!B:B)</f>
        <v>0.95229915188758185</v>
      </c>
      <c r="P1046" t="str">
        <f t="shared" si="83"/>
        <v>Market Aligned</v>
      </c>
      <c r="Q1046" s="5">
        <f t="shared" si="84"/>
        <v>6.2E-2</v>
      </c>
    </row>
    <row r="1047" spans="1:17" x14ac:dyDescent="0.2">
      <c r="A1047">
        <v>2045</v>
      </c>
      <c r="B1047" t="s">
        <v>1055</v>
      </c>
      <c r="C1047" t="s">
        <v>1578</v>
      </c>
      <c r="D1047" t="s">
        <v>1594</v>
      </c>
      <c r="E1047" t="s">
        <v>1611</v>
      </c>
      <c r="F1047" t="str">
        <f>_xlfn.XLOOKUP(E1047,'States (raw data)'!A:A,'States (raw data)'!B:B)</f>
        <v>California</v>
      </c>
      <c r="G1047">
        <v>44156.86</v>
      </c>
      <c r="H1047" t="str">
        <f>VLOOKUP(A1047,'Demographics (raw data)'!A1046:C2606,3)</f>
        <v>Male</v>
      </c>
      <c r="I1047" t="str">
        <f>_xlfn.XLOOKUP(A1047,'Demographics (raw data)'!A:A,'Demographics (raw data)'!B:B)</f>
        <v>Hispanic or Latino</v>
      </c>
      <c r="J1047" t="b">
        <f>_xlfn.XLOOKUP($A1047,'Bonuses (raw data)'!$A:$A,'Bonuses (raw data)'!B:B)</f>
        <v>0</v>
      </c>
      <c r="K1047" t="str">
        <f t="shared" si="80"/>
        <v>Not Eligible</v>
      </c>
      <c r="L1047">
        <f>_xlfn.XLOOKUP($A1047,'Bonuses (raw data)'!$A:$A,'Bonuses (raw data)'!C:C)</f>
        <v>0</v>
      </c>
      <c r="M1047">
        <f t="shared" si="81"/>
        <v>44156.86</v>
      </c>
      <c r="N1047" s="5">
        <f t="shared" si="82"/>
        <v>0</v>
      </c>
      <c r="O1047">
        <f>G1047/_xlfn.XLOOKUP(D1047,'Market_Averages (raw data)'!A:A,'Market_Averages (raw data)'!B:B)</f>
        <v>0.99701776560920174</v>
      </c>
      <c r="P1047" t="str">
        <f t="shared" si="83"/>
        <v>Market Aligned</v>
      </c>
      <c r="Q1047" s="5">
        <f t="shared" si="84"/>
        <v>0.129</v>
      </c>
    </row>
    <row r="1048" spans="1:17" x14ac:dyDescent="0.2">
      <c r="A1048">
        <v>2046</v>
      </c>
      <c r="B1048" t="s">
        <v>1056</v>
      </c>
      <c r="C1048" t="s">
        <v>1578</v>
      </c>
      <c r="D1048" t="s">
        <v>1594</v>
      </c>
      <c r="E1048" t="s">
        <v>1606</v>
      </c>
      <c r="F1048" t="str">
        <f>_xlfn.XLOOKUP(E1048,'States (raw data)'!A:A,'States (raw data)'!B:B)</f>
        <v>Washington</v>
      </c>
      <c r="G1048">
        <v>43723.11</v>
      </c>
      <c r="H1048" t="str">
        <f>VLOOKUP(A1048,'Demographics (raw data)'!A1047:C2607,3)</f>
        <v>Female</v>
      </c>
      <c r="I1048" t="str">
        <f>_xlfn.XLOOKUP(A1048,'Demographics (raw data)'!A:A,'Demographics (raw data)'!B:B)</f>
        <v>White</v>
      </c>
      <c r="J1048" t="b">
        <f>_xlfn.XLOOKUP($A1048,'Bonuses (raw data)'!$A:$A,'Bonuses (raw data)'!B:B)</f>
        <v>0</v>
      </c>
      <c r="K1048" t="str">
        <f t="shared" si="80"/>
        <v>Not Eligible</v>
      </c>
      <c r="L1048">
        <f>_xlfn.XLOOKUP($A1048,'Bonuses (raw data)'!$A:$A,'Bonuses (raw data)'!C:C)</f>
        <v>0</v>
      </c>
      <c r="M1048">
        <f t="shared" si="81"/>
        <v>43723.11</v>
      </c>
      <c r="N1048" s="5">
        <f t="shared" si="82"/>
        <v>0</v>
      </c>
      <c r="O1048">
        <f>G1048/_xlfn.XLOOKUP(D1048,'Market_Averages (raw data)'!A:A,'Market_Averages (raw data)'!B:B)</f>
        <v>0.98722412412670069</v>
      </c>
      <c r="P1048" t="str">
        <f t="shared" si="83"/>
        <v>Market Aligned</v>
      </c>
      <c r="Q1048" s="5">
        <f t="shared" si="84"/>
        <v>0.11899999999999999</v>
      </c>
    </row>
    <row r="1049" spans="1:17" x14ac:dyDescent="0.2">
      <c r="A1049">
        <v>2047</v>
      </c>
      <c r="B1049" t="s">
        <v>1057</v>
      </c>
      <c r="C1049" t="s">
        <v>1578</v>
      </c>
      <c r="D1049" t="s">
        <v>1594</v>
      </c>
      <c r="E1049" t="s">
        <v>1606</v>
      </c>
      <c r="F1049" t="str">
        <f>_xlfn.XLOOKUP(E1049,'States (raw data)'!A:A,'States (raw data)'!B:B)</f>
        <v>Washington</v>
      </c>
      <c r="G1049">
        <v>39544.26</v>
      </c>
      <c r="H1049" t="str">
        <f>VLOOKUP(A1049,'Demographics (raw data)'!A1048:C2608,3)</f>
        <v>Male</v>
      </c>
      <c r="I1049" t="str">
        <f>_xlfn.XLOOKUP(A1049,'Demographics (raw data)'!A:A,'Demographics (raw data)'!B:B)</f>
        <v>White</v>
      </c>
      <c r="J1049" t="b">
        <f>_xlfn.XLOOKUP($A1049,'Bonuses (raw data)'!$A:$A,'Bonuses (raw data)'!B:B)</f>
        <v>0</v>
      </c>
      <c r="K1049" t="str">
        <f t="shared" si="80"/>
        <v>Not Eligible</v>
      </c>
      <c r="L1049">
        <f>_xlfn.XLOOKUP($A1049,'Bonuses (raw data)'!$A:$A,'Bonuses (raw data)'!C:C)</f>
        <v>0</v>
      </c>
      <c r="M1049">
        <f t="shared" si="81"/>
        <v>39544.26</v>
      </c>
      <c r="N1049" s="5">
        <f t="shared" si="82"/>
        <v>0</v>
      </c>
      <c r="O1049">
        <f>G1049/_xlfn.XLOOKUP(D1049,'Market_Averages (raw data)'!A:A,'Market_Averages (raw data)'!B:B)</f>
        <v>0.8928698677367306</v>
      </c>
      <c r="P1049" t="str">
        <f t="shared" si="83"/>
        <v>Below Market</v>
      </c>
      <c r="Q1049" s="5">
        <f t="shared" si="84"/>
        <v>5.0000000000000001E-3</v>
      </c>
    </row>
    <row r="1050" spans="1:17" x14ac:dyDescent="0.2">
      <c r="A1050">
        <v>2048</v>
      </c>
      <c r="B1050" t="s">
        <v>1058</v>
      </c>
      <c r="C1050" t="s">
        <v>1578</v>
      </c>
      <c r="D1050" t="s">
        <v>1594</v>
      </c>
      <c r="E1050" t="s">
        <v>1597</v>
      </c>
      <c r="F1050" t="str">
        <f>_xlfn.XLOOKUP(E1050,'States (raw data)'!A:A,'States (raw data)'!B:B)</f>
        <v>New York</v>
      </c>
      <c r="G1050">
        <v>45268.51</v>
      </c>
      <c r="H1050" t="str">
        <f>VLOOKUP(A1050,'Demographics (raw data)'!A1049:C2609,3)</f>
        <v>Female</v>
      </c>
      <c r="I1050" t="str">
        <f>_xlfn.XLOOKUP(A1050,'Demographics (raw data)'!A:A,'Demographics (raw data)'!B:B)</f>
        <v>Black or African American</v>
      </c>
      <c r="J1050" t="b">
        <f>_xlfn.XLOOKUP($A1050,'Bonuses (raw data)'!$A:$A,'Bonuses (raw data)'!B:B)</f>
        <v>1</v>
      </c>
      <c r="K1050" t="str">
        <f t="shared" si="80"/>
        <v>Eligible</v>
      </c>
      <c r="L1050">
        <f>_xlfn.XLOOKUP($A1050,'Bonuses (raw data)'!$A:$A,'Bonuses (raw data)'!C:C)</f>
        <v>1829.56</v>
      </c>
      <c r="M1050">
        <f t="shared" si="81"/>
        <v>47098.07</v>
      </c>
      <c r="N1050" s="5">
        <f t="shared" si="82"/>
        <v>4.0415732702490097E-2</v>
      </c>
      <c r="O1050">
        <f>G1050/_xlfn.XLOOKUP(D1050,'Market_Averages (raw data)'!A:A,'Market_Averages (raw data)'!B:B)</f>
        <v>1.0221177115550744</v>
      </c>
      <c r="P1050" t="str">
        <f t="shared" si="83"/>
        <v>Market Aligned</v>
      </c>
      <c r="Q1050" s="5">
        <f t="shared" si="84"/>
        <v>0.157</v>
      </c>
    </row>
    <row r="1051" spans="1:17" x14ac:dyDescent="0.2">
      <c r="A1051">
        <v>2049</v>
      </c>
      <c r="B1051" t="s">
        <v>1059</v>
      </c>
      <c r="C1051" t="s">
        <v>1578</v>
      </c>
      <c r="D1051" t="s">
        <v>1594</v>
      </c>
      <c r="E1051" t="s">
        <v>1606</v>
      </c>
      <c r="F1051" t="str">
        <f>_xlfn.XLOOKUP(E1051,'States (raw data)'!A:A,'States (raw data)'!B:B)</f>
        <v>Washington</v>
      </c>
      <c r="G1051">
        <v>45087.67</v>
      </c>
      <c r="H1051" t="str">
        <f>VLOOKUP(A1051,'Demographics (raw data)'!A1050:C2610,3)</f>
        <v>Female</v>
      </c>
      <c r="I1051" t="str">
        <f>_xlfn.XLOOKUP(A1051,'Demographics (raw data)'!A:A,'Demographics (raw data)'!B:B)</f>
        <v>Black or African American</v>
      </c>
      <c r="J1051" t="b">
        <f>_xlfn.XLOOKUP($A1051,'Bonuses (raw data)'!$A:$A,'Bonuses (raw data)'!B:B)</f>
        <v>0</v>
      </c>
      <c r="K1051" t="str">
        <f t="shared" si="80"/>
        <v>Not Eligible</v>
      </c>
      <c r="L1051">
        <f>_xlfn.XLOOKUP($A1051,'Bonuses (raw data)'!$A:$A,'Bonuses (raw data)'!C:C)</f>
        <v>0</v>
      </c>
      <c r="M1051">
        <f t="shared" si="81"/>
        <v>45087.67</v>
      </c>
      <c r="N1051" s="5">
        <f t="shared" si="82"/>
        <v>0</v>
      </c>
      <c r="O1051">
        <f>G1051/_xlfn.XLOOKUP(D1051,'Market_Averages (raw data)'!A:A,'Market_Averages (raw data)'!B:B)</f>
        <v>1.0180345250981395</v>
      </c>
      <c r="P1051" t="str">
        <f t="shared" si="83"/>
        <v>Market Aligned</v>
      </c>
      <c r="Q1051" s="5">
        <f t="shared" si="84"/>
        <v>0.151</v>
      </c>
    </row>
    <row r="1052" spans="1:17" x14ac:dyDescent="0.2">
      <c r="A1052">
        <v>2050</v>
      </c>
      <c r="B1052" t="s">
        <v>1060</v>
      </c>
      <c r="C1052" t="s">
        <v>1578</v>
      </c>
      <c r="D1052" t="s">
        <v>1594</v>
      </c>
      <c r="E1052" t="s">
        <v>1606</v>
      </c>
      <c r="F1052" t="str">
        <f>_xlfn.XLOOKUP(E1052,'States (raw data)'!A:A,'States (raw data)'!B:B)</f>
        <v>Washington</v>
      </c>
      <c r="G1052">
        <v>41327.07</v>
      </c>
      <c r="H1052" t="str">
        <f>VLOOKUP(A1052,'Demographics (raw data)'!A1051:C2611,3)</f>
        <v>Female</v>
      </c>
      <c r="I1052" t="str">
        <f>_xlfn.XLOOKUP(A1052,'Demographics (raw data)'!A:A,'Demographics (raw data)'!B:B)</f>
        <v>White</v>
      </c>
      <c r="J1052" t="b">
        <f>_xlfn.XLOOKUP($A1052,'Bonuses (raw data)'!$A:$A,'Bonuses (raw data)'!B:B)</f>
        <v>1</v>
      </c>
      <c r="K1052" t="str">
        <f t="shared" si="80"/>
        <v>Eligible</v>
      </c>
      <c r="L1052">
        <f>_xlfn.XLOOKUP($A1052,'Bonuses (raw data)'!$A:$A,'Bonuses (raw data)'!C:C)</f>
        <v>5496.03</v>
      </c>
      <c r="M1052">
        <f t="shared" si="81"/>
        <v>46823.1</v>
      </c>
      <c r="N1052" s="5">
        <f t="shared" si="82"/>
        <v>0.13298861980779184</v>
      </c>
      <c r="O1052">
        <f>G1052/_xlfn.XLOOKUP(D1052,'Market_Averages (raw data)'!A:A,'Market_Averages (raw data)'!B:B)</f>
        <v>0.93312393568236218</v>
      </c>
      <c r="P1052" t="str">
        <f t="shared" si="83"/>
        <v>Market Aligned</v>
      </c>
      <c r="Q1052" s="5">
        <f t="shared" si="84"/>
        <v>3.4000000000000002E-2</v>
      </c>
    </row>
    <row r="1053" spans="1:17" x14ac:dyDescent="0.2">
      <c r="A1053">
        <v>2051</v>
      </c>
      <c r="B1053" t="s">
        <v>1061</v>
      </c>
      <c r="C1053" t="s">
        <v>1578</v>
      </c>
      <c r="D1053" t="s">
        <v>1594</v>
      </c>
      <c r="E1053" t="s">
        <v>1603</v>
      </c>
      <c r="F1053" t="str">
        <f>_xlfn.XLOOKUP(E1053,'States (raw data)'!A:A,'States (raw data)'!B:B)</f>
        <v>Illinois</v>
      </c>
      <c r="G1053">
        <v>43242.13</v>
      </c>
      <c r="H1053" t="str">
        <f>VLOOKUP(A1053,'Demographics (raw data)'!A1052:C2612,3)</f>
        <v>Male</v>
      </c>
      <c r="I1053" t="str">
        <f>_xlfn.XLOOKUP(A1053,'Demographics (raw data)'!A:A,'Demographics (raw data)'!B:B)</f>
        <v>White</v>
      </c>
      <c r="J1053" t="b">
        <f>_xlfn.XLOOKUP($A1053,'Bonuses (raw data)'!$A:$A,'Bonuses (raw data)'!B:B)</f>
        <v>1</v>
      </c>
      <c r="K1053" t="str">
        <f t="shared" si="80"/>
        <v>Eligible</v>
      </c>
      <c r="L1053">
        <f>_xlfn.XLOOKUP($A1053,'Bonuses (raw data)'!$A:$A,'Bonuses (raw data)'!C:C)</f>
        <v>17905.23</v>
      </c>
      <c r="M1053">
        <f t="shared" si="81"/>
        <v>61147.360000000001</v>
      </c>
      <c r="N1053" s="5">
        <f t="shared" si="82"/>
        <v>0.41406910344148173</v>
      </c>
      <c r="O1053">
        <f>G1053/_xlfn.XLOOKUP(D1053,'Market_Averages (raw data)'!A:A,'Market_Averages (raw data)'!B:B)</f>
        <v>0.97636407644888301</v>
      </c>
      <c r="P1053" t="str">
        <f t="shared" si="83"/>
        <v>Market Aligned</v>
      </c>
      <c r="Q1053" s="5">
        <f t="shared" si="84"/>
        <v>0.1</v>
      </c>
    </row>
    <row r="1054" spans="1:17" x14ac:dyDescent="0.2">
      <c r="A1054">
        <v>2052</v>
      </c>
      <c r="B1054" t="s">
        <v>1062</v>
      </c>
      <c r="C1054" t="s">
        <v>1578</v>
      </c>
      <c r="D1054" t="s">
        <v>1594</v>
      </c>
      <c r="E1054" t="s">
        <v>1606</v>
      </c>
      <c r="F1054" t="str">
        <f>_xlfn.XLOOKUP(E1054,'States (raw data)'!A:A,'States (raw data)'!B:B)</f>
        <v>Washington</v>
      </c>
      <c r="G1054">
        <v>43426.31</v>
      </c>
      <c r="H1054" t="str">
        <f>VLOOKUP(A1054,'Demographics (raw data)'!A1053:C2613,3)</f>
        <v>Female</v>
      </c>
      <c r="I1054" t="str">
        <f>_xlfn.XLOOKUP(A1054,'Demographics (raw data)'!A:A,'Demographics (raw data)'!B:B)</f>
        <v>White</v>
      </c>
      <c r="J1054" t="b">
        <f>_xlfn.XLOOKUP($A1054,'Bonuses (raw data)'!$A:$A,'Bonuses (raw data)'!B:B)</f>
        <v>0</v>
      </c>
      <c r="K1054" t="str">
        <f t="shared" si="80"/>
        <v>Not Eligible</v>
      </c>
      <c r="L1054">
        <f>_xlfn.XLOOKUP($A1054,'Bonuses (raw data)'!$A:$A,'Bonuses (raw data)'!C:C)</f>
        <v>0</v>
      </c>
      <c r="M1054">
        <f t="shared" si="81"/>
        <v>43426.31</v>
      </c>
      <c r="N1054" s="5">
        <f t="shared" si="82"/>
        <v>0</v>
      </c>
      <c r="O1054">
        <f>G1054/_xlfn.XLOOKUP(D1054,'Market_Averages (raw data)'!A:A,'Market_Averages (raw data)'!B:B)</f>
        <v>0.98052267676760829</v>
      </c>
      <c r="P1054" t="str">
        <f t="shared" si="83"/>
        <v>Market Aligned</v>
      </c>
      <c r="Q1054" s="5">
        <f t="shared" si="84"/>
        <v>0.107</v>
      </c>
    </row>
    <row r="1055" spans="1:17" x14ac:dyDescent="0.2">
      <c r="A1055">
        <v>2053</v>
      </c>
      <c r="B1055" t="s">
        <v>1063</v>
      </c>
      <c r="C1055" t="s">
        <v>1578</v>
      </c>
      <c r="D1055" t="s">
        <v>1594</v>
      </c>
      <c r="E1055" t="s">
        <v>1606</v>
      </c>
      <c r="F1055" t="str">
        <f>_xlfn.XLOOKUP(E1055,'States (raw data)'!A:A,'States (raw data)'!B:B)</f>
        <v>Washington</v>
      </c>
      <c r="G1055">
        <v>42988.76</v>
      </c>
      <c r="H1055" t="str">
        <f>VLOOKUP(A1055,'Demographics (raw data)'!A1054:C2614,3)</f>
        <v>Male</v>
      </c>
      <c r="I1055" t="str">
        <f>_xlfn.XLOOKUP(A1055,'Demographics (raw data)'!A:A,'Demographics (raw data)'!B:B)</f>
        <v>White</v>
      </c>
      <c r="J1055" t="b">
        <f>_xlfn.XLOOKUP($A1055,'Bonuses (raw data)'!$A:$A,'Bonuses (raw data)'!B:B)</f>
        <v>1</v>
      </c>
      <c r="K1055" t="str">
        <f t="shared" si="80"/>
        <v>Eligible</v>
      </c>
      <c r="L1055">
        <f>_xlfn.XLOOKUP($A1055,'Bonuses (raw data)'!$A:$A,'Bonuses (raw data)'!C:C)</f>
        <v>1174.1500000000001</v>
      </c>
      <c r="M1055">
        <f t="shared" si="81"/>
        <v>44162.91</v>
      </c>
      <c r="N1055" s="5">
        <f t="shared" si="82"/>
        <v>2.731295343247863E-2</v>
      </c>
      <c r="O1055">
        <f>G1055/_xlfn.XLOOKUP(D1055,'Market_Averages (raw data)'!A:A,'Market_Averages (raw data)'!B:B)</f>
        <v>0.97064323508307038</v>
      </c>
      <c r="P1055" t="str">
        <f t="shared" si="83"/>
        <v>Market Aligned</v>
      </c>
      <c r="Q1055" s="5">
        <f t="shared" si="84"/>
        <v>9.2999999999999999E-2</v>
      </c>
    </row>
    <row r="1056" spans="1:17" x14ac:dyDescent="0.2">
      <c r="A1056">
        <v>2054</v>
      </c>
      <c r="B1056" t="s">
        <v>1064</v>
      </c>
      <c r="C1056" t="s">
        <v>1578</v>
      </c>
      <c r="D1056" t="s">
        <v>1594</v>
      </c>
      <c r="E1056" t="s">
        <v>1609</v>
      </c>
      <c r="F1056" t="str">
        <f>_xlfn.XLOOKUP(E1056,'States (raw data)'!A:A,'States (raw data)'!B:B)</f>
        <v>California</v>
      </c>
      <c r="G1056">
        <v>41468.18</v>
      </c>
      <c r="H1056" t="str">
        <f>VLOOKUP(A1056,'Demographics (raw data)'!A1055:C2615,3)</f>
        <v>Male</v>
      </c>
      <c r="I1056" t="str">
        <f>_xlfn.XLOOKUP(A1056,'Demographics (raw data)'!A:A,'Demographics (raw data)'!B:B)</f>
        <v>White</v>
      </c>
      <c r="J1056" t="b">
        <f>_xlfn.XLOOKUP($A1056,'Bonuses (raw data)'!$A:$A,'Bonuses (raw data)'!B:B)</f>
        <v>0</v>
      </c>
      <c r="K1056" t="str">
        <f t="shared" si="80"/>
        <v>Not Eligible</v>
      </c>
      <c r="L1056">
        <f>_xlfn.XLOOKUP($A1056,'Bonuses (raw data)'!$A:$A,'Bonuses (raw data)'!C:C)</f>
        <v>0</v>
      </c>
      <c r="M1056">
        <f t="shared" si="81"/>
        <v>41468.18</v>
      </c>
      <c r="N1056" s="5">
        <f t="shared" si="82"/>
        <v>0</v>
      </c>
      <c r="O1056">
        <f>G1056/_xlfn.XLOOKUP(D1056,'Market_Averages (raw data)'!A:A,'Market_Averages (raw data)'!B:B)</f>
        <v>0.93631005844800075</v>
      </c>
      <c r="P1056" t="str">
        <f t="shared" si="83"/>
        <v>Market Aligned</v>
      </c>
      <c r="Q1056" s="5">
        <f t="shared" si="84"/>
        <v>4.1000000000000002E-2</v>
      </c>
    </row>
    <row r="1057" spans="1:17" x14ac:dyDescent="0.2">
      <c r="A1057">
        <v>2055</v>
      </c>
      <c r="B1057" t="s">
        <v>1065</v>
      </c>
      <c r="C1057" t="s">
        <v>1578</v>
      </c>
      <c r="D1057" t="s">
        <v>1594</v>
      </c>
      <c r="E1057" t="s">
        <v>1607</v>
      </c>
      <c r="F1057" t="str">
        <f>_xlfn.XLOOKUP(E1057,'States (raw data)'!A:A,'States (raw data)'!B:B)</f>
        <v>Colorado</v>
      </c>
      <c r="G1057">
        <v>41240.71</v>
      </c>
      <c r="H1057" t="str">
        <f>VLOOKUP(A1057,'Demographics (raw data)'!A1056:C2616,3)</f>
        <v>Female</v>
      </c>
      <c r="I1057" t="str">
        <f>_xlfn.XLOOKUP(A1057,'Demographics (raw data)'!A:A,'Demographics (raw data)'!B:B)</f>
        <v>Other</v>
      </c>
      <c r="J1057" t="b">
        <f>_xlfn.XLOOKUP($A1057,'Bonuses (raw data)'!$A:$A,'Bonuses (raw data)'!B:B)</f>
        <v>1</v>
      </c>
      <c r="K1057" t="str">
        <f t="shared" si="80"/>
        <v>Eligible</v>
      </c>
      <c r="L1057">
        <f>_xlfn.XLOOKUP($A1057,'Bonuses (raw data)'!$A:$A,'Bonuses (raw data)'!C:C)</f>
        <v>4826.58</v>
      </c>
      <c r="M1057">
        <f t="shared" si="81"/>
        <v>46067.29</v>
      </c>
      <c r="N1057" s="5">
        <f t="shared" si="82"/>
        <v>0.11703435755591987</v>
      </c>
      <c r="O1057">
        <f>G1057/_xlfn.XLOOKUP(D1057,'Market_Averages (raw data)'!A:A,'Market_Averages (raw data)'!B:B)</f>
        <v>0.93117401319607096</v>
      </c>
      <c r="P1057" t="str">
        <f t="shared" si="83"/>
        <v>Market Aligned</v>
      </c>
      <c r="Q1057" s="5">
        <f t="shared" si="84"/>
        <v>0.03</v>
      </c>
    </row>
    <row r="1058" spans="1:17" x14ac:dyDescent="0.2">
      <c r="A1058">
        <v>2056</v>
      </c>
      <c r="B1058" t="s">
        <v>1066</v>
      </c>
      <c r="C1058" t="s">
        <v>1578</v>
      </c>
      <c r="D1058" t="s">
        <v>1594</v>
      </c>
      <c r="E1058" t="s">
        <v>1609</v>
      </c>
      <c r="F1058" t="str">
        <f>_xlfn.XLOOKUP(E1058,'States (raw data)'!A:A,'States (raw data)'!B:B)</f>
        <v>California</v>
      </c>
      <c r="G1058">
        <v>42452.09</v>
      </c>
      <c r="H1058" t="str">
        <f>VLOOKUP(A1058,'Demographics (raw data)'!A1057:C2617,3)</f>
        <v>Male</v>
      </c>
      <c r="I1058" t="str">
        <f>_xlfn.XLOOKUP(A1058,'Demographics (raw data)'!A:A,'Demographics (raw data)'!B:B)</f>
        <v>White</v>
      </c>
      <c r="J1058" t="b">
        <f>_xlfn.XLOOKUP($A1058,'Bonuses (raw data)'!$A:$A,'Bonuses (raw data)'!B:B)</f>
        <v>0</v>
      </c>
      <c r="K1058" t="str">
        <f t="shared" si="80"/>
        <v>Not Eligible</v>
      </c>
      <c r="L1058">
        <f>_xlfn.XLOOKUP($A1058,'Bonuses (raw data)'!$A:$A,'Bonuses (raw data)'!C:C)</f>
        <v>0</v>
      </c>
      <c r="M1058">
        <f t="shared" si="81"/>
        <v>42452.09</v>
      </c>
      <c r="N1058" s="5">
        <f t="shared" si="82"/>
        <v>0</v>
      </c>
      <c r="O1058">
        <f>G1058/_xlfn.XLOOKUP(D1058,'Market_Averages (raw data)'!A:A,'Market_Averages (raw data)'!B:B)</f>
        <v>0.95852576286540148</v>
      </c>
      <c r="P1058" t="str">
        <f t="shared" si="83"/>
        <v>Market Aligned</v>
      </c>
      <c r="Q1058" s="5">
        <f t="shared" si="84"/>
        <v>7.2999999999999995E-2</v>
      </c>
    </row>
    <row r="1059" spans="1:17" x14ac:dyDescent="0.2">
      <c r="A1059">
        <v>2057</v>
      </c>
      <c r="B1059" t="s">
        <v>1067</v>
      </c>
      <c r="C1059" t="s">
        <v>1578</v>
      </c>
      <c r="D1059" t="s">
        <v>1594</v>
      </c>
      <c r="E1059" t="s">
        <v>1606</v>
      </c>
      <c r="F1059" t="str">
        <f>_xlfn.XLOOKUP(E1059,'States (raw data)'!A:A,'States (raw data)'!B:B)</f>
        <v>Washington</v>
      </c>
      <c r="G1059">
        <v>44698.87</v>
      </c>
      <c r="H1059" t="str">
        <f>VLOOKUP(A1059,'Demographics (raw data)'!A1058:C2618,3)</f>
        <v>Female</v>
      </c>
      <c r="I1059" t="str">
        <f>_xlfn.XLOOKUP(A1059,'Demographics (raw data)'!A:A,'Demographics (raw data)'!B:B)</f>
        <v>Hispanic or Latino</v>
      </c>
      <c r="J1059" t="b">
        <f>_xlfn.XLOOKUP($A1059,'Bonuses (raw data)'!$A:$A,'Bonuses (raw data)'!B:B)</f>
        <v>0</v>
      </c>
      <c r="K1059" t="str">
        <f t="shared" si="80"/>
        <v>Not Eligible</v>
      </c>
      <c r="L1059">
        <f>_xlfn.XLOOKUP($A1059,'Bonuses (raw data)'!$A:$A,'Bonuses (raw data)'!C:C)</f>
        <v>0</v>
      </c>
      <c r="M1059">
        <f t="shared" si="81"/>
        <v>44698.87</v>
      </c>
      <c r="N1059" s="5">
        <f t="shared" si="82"/>
        <v>0</v>
      </c>
      <c r="O1059">
        <f>G1059/_xlfn.XLOOKUP(D1059,'Market_Averages (raw data)'!A:A,'Market_Averages (raw data)'!B:B)</f>
        <v>1.0092558096897328</v>
      </c>
      <c r="P1059" t="str">
        <f t="shared" si="83"/>
        <v>Market Aligned</v>
      </c>
      <c r="Q1059" s="5">
        <f t="shared" si="84"/>
        <v>0.14299999999999999</v>
      </c>
    </row>
    <row r="1060" spans="1:17" x14ac:dyDescent="0.2">
      <c r="A1060">
        <v>2058</v>
      </c>
      <c r="B1060" t="s">
        <v>1068</v>
      </c>
      <c r="C1060" t="s">
        <v>1578</v>
      </c>
      <c r="D1060" t="s">
        <v>1594</v>
      </c>
      <c r="E1060" t="s">
        <v>1606</v>
      </c>
      <c r="F1060" t="str">
        <f>_xlfn.XLOOKUP(E1060,'States (raw data)'!A:A,'States (raw data)'!B:B)</f>
        <v>Washington</v>
      </c>
      <c r="G1060">
        <v>43519.25</v>
      </c>
      <c r="H1060" t="str">
        <f>VLOOKUP(A1060,'Demographics (raw data)'!A1059:C2619,3)</f>
        <v>Male</v>
      </c>
      <c r="I1060" t="str">
        <f>_xlfn.XLOOKUP(A1060,'Demographics (raw data)'!A:A,'Demographics (raw data)'!B:B)</f>
        <v>White</v>
      </c>
      <c r="J1060" t="b">
        <f>_xlfn.XLOOKUP($A1060,'Bonuses (raw data)'!$A:$A,'Bonuses (raw data)'!B:B)</f>
        <v>0</v>
      </c>
      <c r="K1060" t="str">
        <f t="shared" si="80"/>
        <v>Not Eligible</v>
      </c>
      <c r="L1060">
        <f>_xlfn.XLOOKUP($A1060,'Bonuses (raw data)'!$A:$A,'Bonuses (raw data)'!C:C)</f>
        <v>0</v>
      </c>
      <c r="M1060">
        <f t="shared" si="81"/>
        <v>43519.25</v>
      </c>
      <c r="N1060" s="5">
        <f t="shared" si="82"/>
        <v>0</v>
      </c>
      <c r="O1060">
        <f>G1060/_xlfn.XLOOKUP(D1060,'Market_Averages (raw data)'!A:A,'Market_Averages (raw data)'!B:B)</f>
        <v>0.98262116907742647</v>
      </c>
      <c r="P1060" t="str">
        <f t="shared" si="83"/>
        <v>Market Aligned</v>
      </c>
      <c r="Q1060" s="5">
        <f t="shared" si="84"/>
        <v>0.109</v>
      </c>
    </row>
    <row r="1061" spans="1:17" x14ac:dyDescent="0.2">
      <c r="A1061">
        <v>2059</v>
      </c>
      <c r="B1061" t="s">
        <v>1069</v>
      </c>
      <c r="C1061" t="s">
        <v>1578</v>
      </c>
      <c r="D1061" t="s">
        <v>1594</v>
      </c>
      <c r="E1061" t="s">
        <v>1606</v>
      </c>
      <c r="F1061" t="str">
        <f>_xlfn.XLOOKUP(E1061,'States (raw data)'!A:A,'States (raw data)'!B:B)</f>
        <v>Washington</v>
      </c>
      <c r="G1061">
        <v>41805.1</v>
      </c>
      <c r="H1061" t="str">
        <f>VLOOKUP(A1061,'Demographics (raw data)'!A1060:C2620,3)</f>
        <v>Male</v>
      </c>
      <c r="I1061" t="str">
        <f>_xlfn.XLOOKUP(A1061,'Demographics (raw data)'!A:A,'Demographics (raw data)'!B:B)</f>
        <v>Black or African American</v>
      </c>
      <c r="J1061" t="b">
        <f>_xlfn.XLOOKUP($A1061,'Bonuses (raw data)'!$A:$A,'Bonuses (raw data)'!B:B)</f>
        <v>0</v>
      </c>
      <c r="K1061" t="str">
        <f t="shared" si="80"/>
        <v>Not Eligible</v>
      </c>
      <c r="L1061">
        <f>_xlfn.XLOOKUP($A1061,'Bonuses (raw data)'!$A:$A,'Bonuses (raw data)'!C:C)</f>
        <v>0</v>
      </c>
      <c r="M1061">
        <f t="shared" si="81"/>
        <v>41805.1</v>
      </c>
      <c r="N1061" s="5">
        <f t="shared" si="82"/>
        <v>0</v>
      </c>
      <c r="O1061">
        <f>G1061/_xlfn.XLOOKUP(D1061,'Market_Averages (raw data)'!A:A,'Market_Averages (raw data)'!B:B)</f>
        <v>0.94391737530859843</v>
      </c>
      <c r="P1061" t="str">
        <f t="shared" si="83"/>
        <v>Market Aligned</v>
      </c>
      <c r="Q1061" s="5">
        <f t="shared" si="84"/>
        <v>5.2999999999999999E-2</v>
      </c>
    </row>
    <row r="1062" spans="1:17" x14ac:dyDescent="0.2">
      <c r="A1062">
        <v>2060</v>
      </c>
      <c r="B1062" t="s">
        <v>1070</v>
      </c>
      <c r="C1062" t="s">
        <v>1578</v>
      </c>
      <c r="D1062" t="s">
        <v>1594</v>
      </c>
      <c r="E1062" t="s">
        <v>1606</v>
      </c>
      <c r="F1062" t="str">
        <f>_xlfn.XLOOKUP(E1062,'States (raw data)'!A:A,'States (raw data)'!B:B)</f>
        <v>Washington</v>
      </c>
      <c r="G1062">
        <v>43946.94</v>
      </c>
      <c r="H1062" t="str">
        <f>VLOOKUP(A1062,'Demographics (raw data)'!A1061:C2621,3)</f>
        <v>Female</v>
      </c>
      <c r="I1062" t="str">
        <f>_xlfn.XLOOKUP(A1062,'Demographics (raw data)'!A:A,'Demographics (raw data)'!B:B)</f>
        <v>Other</v>
      </c>
      <c r="J1062" t="b">
        <f>_xlfn.XLOOKUP($A1062,'Bonuses (raw data)'!$A:$A,'Bonuses (raw data)'!B:B)</f>
        <v>1</v>
      </c>
      <c r="K1062" t="str">
        <f t="shared" si="80"/>
        <v>Eligible</v>
      </c>
      <c r="L1062">
        <f>_xlfn.XLOOKUP($A1062,'Bonuses (raw data)'!$A:$A,'Bonuses (raw data)'!C:C)</f>
        <v>19221.46</v>
      </c>
      <c r="M1062">
        <f t="shared" si="81"/>
        <v>63168.4</v>
      </c>
      <c r="N1062" s="5">
        <f t="shared" si="82"/>
        <v>0.43737880271072338</v>
      </c>
      <c r="O1062">
        <f>G1062/_xlfn.XLOOKUP(D1062,'Market_Averages (raw data)'!A:A,'Market_Averages (raw data)'!B:B)</f>
        <v>0.99227798181667926</v>
      </c>
      <c r="P1062" t="str">
        <f t="shared" si="83"/>
        <v>Market Aligned</v>
      </c>
      <c r="Q1062" s="5">
        <f t="shared" si="84"/>
        <v>0.125</v>
      </c>
    </row>
    <row r="1063" spans="1:17" x14ac:dyDescent="0.2">
      <c r="A1063">
        <v>2061</v>
      </c>
      <c r="B1063" t="s">
        <v>1071</v>
      </c>
      <c r="C1063" t="s">
        <v>1578</v>
      </c>
      <c r="D1063" t="s">
        <v>1594</v>
      </c>
      <c r="E1063" t="s">
        <v>1604</v>
      </c>
      <c r="F1063" t="str">
        <f>_xlfn.XLOOKUP(E1063,'States (raw data)'!A:A,'States (raw data)'!B:B)</f>
        <v>California</v>
      </c>
      <c r="G1063">
        <v>37158.980000000003</v>
      </c>
      <c r="H1063" t="str">
        <f>VLOOKUP(A1063,'Demographics (raw data)'!A1062:C2622,3)</f>
        <v>Female</v>
      </c>
      <c r="I1063" t="str">
        <f>_xlfn.XLOOKUP(A1063,'Demographics (raw data)'!A:A,'Demographics (raw data)'!B:B)</f>
        <v>White</v>
      </c>
      <c r="J1063" t="b">
        <f>_xlfn.XLOOKUP($A1063,'Bonuses (raw data)'!$A:$A,'Bonuses (raw data)'!B:B)</f>
        <v>0</v>
      </c>
      <c r="K1063" t="str">
        <f t="shared" si="80"/>
        <v>Not Eligible</v>
      </c>
      <c r="L1063">
        <f>_xlfn.XLOOKUP($A1063,'Bonuses (raw data)'!$A:$A,'Bonuses (raw data)'!C:C)</f>
        <v>0</v>
      </c>
      <c r="M1063">
        <f t="shared" si="81"/>
        <v>37158.980000000003</v>
      </c>
      <c r="N1063" s="5">
        <f t="shared" si="82"/>
        <v>0</v>
      </c>
      <c r="O1063">
        <f>G1063/_xlfn.XLOOKUP(D1063,'Market_Averages (raw data)'!A:A,'Market_Averages (raw data)'!B:B)</f>
        <v>0.8390126293381599</v>
      </c>
      <c r="P1063" t="str">
        <f t="shared" si="83"/>
        <v>Below Market</v>
      </c>
      <c r="Q1063" s="5">
        <f t="shared" si="84"/>
        <v>0</v>
      </c>
    </row>
    <row r="1064" spans="1:17" x14ac:dyDescent="0.2">
      <c r="A1064">
        <v>2062</v>
      </c>
      <c r="B1064" t="s">
        <v>1072</v>
      </c>
      <c r="C1064" t="s">
        <v>1578</v>
      </c>
      <c r="D1064" t="s">
        <v>1594</v>
      </c>
      <c r="E1064" t="s">
        <v>1614</v>
      </c>
      <c r="F1064" t="str">
        <f>_xlfn.XLOOKUP(E1064,'States (raw data)'!A:A,'States (raw data)'!B:B)</f>
        <v>Texas</v>
      </c>
      <c r="G1064">
        <v>44653.94</v>
      </c>
      <c r="H1064" t="str">
        <f>VLOOKUP(A1064,'Demographics (raw data)'!A1063:C2623,3)</f>
        <v>Male</v>
      </c>
      <c r="I1064" t="str">
        <f>_xlfn.XLOOKUP(A1064,'Demographics (raw data)'!A:A,'Demographics (raw data)'!B:B)</f>
        <v>White</v>
      </c>
      <c r="J1064" t="b">
        <f>_xlfn.XLOOKUP($A1064,'Bonuses (raw data)'!$A:$A,'Bonuses (raw data)'!B:B)</f>
        <v>0</v>
      </c>
      <c r="K1064" t="str">
        <f t="shared" si="80"/>
        <v>Not Eligible</v>
      </c>
      <c r="L1064">
        <f>_xlfn.XLOOKUP($A1064,'Bonuses (raw data)'!$A:$A,'Bonuses (raw data)'!C:C)</f>
        <v>0</v>
      </c>
      <c r="M1064">
        <f t="shared" si="81"/>
        <v>44653.94</v>
      </c>
      <c r="N1064" s="5">
        <f t="shared" si="82"/>
        <v>0</v>
      </c>
      <c r="O1064">
        <f>G1064/_xlfn.XLOOKUP(D1064,'Market_Averages (raw data)'!A:A,'Market_Averages (raw data)'!B:B)</f>
        <v>1.0082413351956494</v>
      </c>
      <c r="P1064" t="str">
        <f t="shared" si="83"/>
        <v>Market Aligned</v>
      </c>
      <c r="Q1064" s="5">
        <f t="shared" si="84"/>
        <v>0.14099999999999999</v>
      </c>
    </row>
    <row r="1065" spans="1:17" x14ac:dyDescent="0.2">
      <c r="A1065">
        <v>2063</v>
      </c>
      <c r="B1065" t="s">
        <v>1073</v>
      </c>
      <c r="C1065" t="s">
        <v>1578</v>
      </c>
      <c r="D1065" t="s">
        <v>1594</v>
      </c>
      <c r="E1065" t="s">
        <v>1603</v>
      </c>
      <c r="F1065" t="str">
        <f>_xlfn.XLOOKUP(E1065,'States (raw data)'!A:A,'States (raw data)'!B:B)</f>
        <v>Illinois</v>
      </c>
      <c r="G1065">
        <v>39238.04</v>
      </c>
      <c r="H1065" t="str">
        <f>VLOOKUP(A1065,'Demographics (raw data)'!A1064:C2624,3)</f>
        <v>Female</v>
      </c>
      <c r="I1065" t="str">
        <f>_xlfn.XLOOKUP(A1065,'Demographics (raw data)'!A:A,'Demographics (raw data)'!B:B)</f>
        <v>White</v>
      </c>
      <c r="J1065" t="b">
        <f>_xlfn.XLOOKUP($A1065,'Bonuses (raw data)'!$A:$A,'Bonuses (raw data)'!B:B)</f>
        <v>1</v>
      </c>
      <c r="K1065" t="str">
        <f t="shared" si="80"/>
        <v>Eligible</v>
      </c>
      <c r="L1065">
        <f>_xlfn.XLOOKUP($A1065,'Bonuses (raw data)'!$A:$A,'Bonuses (raw data)'!C:C)</f>
        <v>12654.64</v>
      </c>
      <c r="M1065">
        <f t="shared" si="81"/>
        <v>51892.68</v>
      </c>
      <c r="N1065" s="5">
        <f t="shared" si="82"/>
        <v>0.32250948314441802</v>
      </c>
      <c r="O1065">
        <f>G1065/_xlfn.XLOOKUP(D1065,'Market_Averages (raw data)'!A:A,'Market_Averages (raw data)'!B:B)</f>
        <v>0.88595572619258889</v>
      </c>
      <c r="P1065" t="str">
        <f t="shared" si="83"/>
        <v>Below Market</v>
      </c>
      <c r="Q1065" s="5">
        <f t="shared" si="84"/>
        <v>3.0000000000000001E-3</v>
      </c>
    </row>
    <row r="1066" spans="1:17" x14ac:dyDescent="0.2">
      <c r="A1066">
        <v>2064</v>
      </c>
      <c r="B1066" t="s">
        <v>1074</v>
      </c>
      <c r="C1066" t="s">
        <v>1578</v>
      </c>
      <c r="D1066" t="s">
        <v>1594</v>
      </c>
      <c r="E1066" t="s">
        <v>1606</v>
      </c>
      <c r="F1066" t="str">
        <f>_xlfn.XLOOKUP(E1066,'States (raw data)'!A:A,'States (raw data)'!B:B)</f>
        <v>Washington</v>
      </c>
      <c r="G1066">
        <v>41820.42</v>
      </c>
      <c r="H1066" t="str">
        <f>VLOOKUP(A1066,'Demographics (raw data)'!A1065:C2625,3)</f>
        <v>Female</v>
      </c>
      <c r="I1066" t="str">
        <f>_xlfn.XLOOKUP(A1066,'Demographics (raw data)'!A:A,'Demographics (raw data)'!B:B)</f>
        <v>White</v>
      </c>
      <c r="J1066" t="b">
        <f>_xlfn.XLOOKUP($A1066,'Bonuses (raw data)'!$A:$A,'Bonuses (raw data)'!B:B)</f>
        <v>0</v>
      </c>
      <c r="K1066" t="str">
        <f t="shared" si="80"/>
        <v>Not Eligible</v>
      </c>
      <c r="L1066">
        <f>_xlfn.XLOOKUP($A1066,'Bonuses (raw data)'!$A:$A,'Bonuses (raw data)'!C:C)</f>
        <v>0</v>
      </c>
      <c r="M1066">
        <f t="shared" si="81"/>
        <v>41820.42</v>
      </c>
      <c r="N1066" s="5">
        <f t="shared" si="82"/>
        <v>0</v>
      </c>
      <c r="O1066">
        <f>G1066/_xlfn.XLOOKUP(D1066,'Market_Averages (raw data)'!A:A,'Market_Averages (raw data)'!B:B)</f>
        <v>0.94426328559681028</v>
      </c>
      <c r="P1066" t="str">
        <f t="shared" si="83"/>
        <v>Market Aligned</v>
      </c>
      <c r="Q1066" s="5">
        <f t="shared" si="84"/>
        <v>5.3999999999999999E-2</v>
      </c>
    </row>
    <row r="1067" spans="1:17" x14ac:dyDescent="0.2">
      <c r="A1067">
        <v>2065</v>
      </c>
      <c r="B1067" t="s">
        <v>1075</v>
      </c>
      <c r="C1067" t="s">
        <v>1578</v>
      </c>
      <c r="D1067" t="s">
        <v>1594</v>
      </c>
      <c r="E1067" t="s">
        <v>1606</v>
      </c>
      <c r="F1067" t="str">
        <f>_xlfn.XLOOKUP(E1067,'States (raw data)'!A:A,'States (raw data)'!B:B)</f>
        <v>Washington</v>
      </c>
      <c r="G1067">
        <v>40400.620000000003</v>
      </c>
      <c r="H1067" t="str">
        <f>VLOOKUP(A1067,'Demographics (raw data)'!A1066:C2626,3)</f>
        <v>Female</v>
      </c>
      <c r="I1067" t="str">
        <f>_xlfn.XLOOKUP(A1067,'Demographics (raw data)'!A:A,'Demographics (raw data)'!B:B)</f>
        <v>Asian</v>
      </c>
      <c r="J1067" t="b">
        <f>_xlfn.XLOOKUP($A1067,'Bonuses (raw data)'!$A:$A,'Bonuses (raw data)'!B:B)</f>
        <v>0</v>
      </c>
      <c r="K1067" t="str">
        <f t="shared" si="80"/>
        <v>Not Eligible</v>
      </c>
      <c r="L1067">
        <f>_xlfn.XLOOKUP($A1067,'Bonuses (raw data)'!$A:$A,'Bonuses (raw data)'!C:C)</f>
        <v>0</v>
      </c>
      <c r="M1067">
        <f t="shared" si="81"/>
        <v>40400.620000000003</v>
      </c>
      <c r="N1067" s="5">
        <f t="shared" si="82"/>
        <v>0</v>
      </c>
      <c r="O1067">
        <f>G1067/_xlfn.XLOOKUP(D1067,'Market_Averages (raw data)'!A:A,'Market_Averages (raw data)'!B:B)</f>
        <v>0.91220562063576149</v>
      </c>
      <c r="P1067" t="str">
        <f t="shared" si="83"/>
        <v>Market Aligned</v>
      </c>
      <c r="Q1067" s="5">
        <f t="shared" si="84"/>
        <v>1.6E-2</v>
      </c>
    </row>
    <row r="1068" spans="1:17" x14ac:dyDescent="0.2">
      <c r="A1068">
        <v>2066</v>
      </c>
      <c r="B1068" t="s">
        <v>1076</v>
      </c>
      <c r="C1068" t="s">
        <v>1578</v>
      </c>
      <c r="D1068" t="s">
        <v>1594</v>
      </c>
      <c r="E1068" t="s">
        <v>1599</v>
      </c>
      <c r="F1068" t="str">
        <f>_xlfn.XLOOKUP(E1068,'States (raw data)'!A:A,'States (raw data)'!B:B)</f>
        <v>California</v>
      </c>
      <c r="G1068">
        <v>40072.47</v>
      </c>
      <c r="H1068" t="str">
        <f>VLOOKUP(A1068,'Demographics (raw data)'!A1067:C2627,3)</f>
        <v>Male</v>
      </c>
      <c r="I1068" t="str">
        <f>_xlfn.XLOOKUP(A1068,'Demographics (raw data)'!A:A,'Demographics (raw data)'!B:B)</f>
        <v>Hispanic or Latino</v>
      </c>
      <c r="J1068" t="b">
        <f>_xlfn.XLOOKUP($A1068,'Bonuses (raw data)'!$A:$A,'Bonuses (raw data)'!B:B)</f>
        <v>1</v>
      </c>
      <c r="K1068" t="str">
        <f t="shared" si="80"/>
        <v>Eligible</v>
      </c>
      <c r="L1068">
        <f>_xlfn.XLOOKUP($A1068,'Bonuses (raw data)'!$A:$A,'Bonuses (raw data)'!C:C)</f>
        <v>5971.76</v>
      </c>
      <c r="M1068">
        <f t="shared" si="81"/>
        <v>46044.23</v>
      </c>
      <c r="N1068" s="5">
        <f t="shared" si="82"/>
        <v>0.14902400575756872</v>
      </c>
      <c r="O1068">
        <f>G1068/_xlfn.XLOOKUP(D1068,'Market_Averages (raw data)'!A:A,'Market_Averages (raw data)'!B:B)</f>
        <v>0.90479632160986467</v>
      </c>
      <c r="P1068" t="str">
        <f t="shared" si="83"/>
        <v>Market Aligned</v>
      </c>
      <c r="Q1068" s="5">
        <f t="shared" si="84"/>
        <v>1.2E-2</v>
      </c>
    </row>
    <row r="1069" spans="1:17" x14ac:dyDescent="0.2">
      <c r="A1069">
        <v>2067</v>
      </c>
      <c r="B1069" t="s">
        <v>1077</v>
      </c>
      <c r="C1069" t="s">
        <v>1578</v>
      </c>
      <c r="D1069" t="s">
        <v>1594</v>
      </c>
      <c r="E1069" t="s">
        <v>1606</v>
      </c>
      <c r="F1069" t="str">
        <f>_xlfn.XLOOKUP(E1069,'States (raw data)'!A:A,'States (raw data)'!B:B)</f>
        <v>Washington</v>
      </c>
      <c r="G1069">
        <v>44676.55</v>
      </c>
      <c r="H1069" t="str">
        <f>VLOOKUP(A1069,'Demographics (raw data)'!A1068:C2628,3)</f>
        <v>Female</v>
      </c>
      <c r="I1069" t="str">
        <f>_xlfn.XLOOKUP(A1069,'Demographics (raw data)'!A:A,'Demographics (raw data)'!B:B)</f>
        <v>White</v>
      </c>
      <c r="J1069" t="b">
        <f>_xlfn.XLOOKUP($A1069,'Bonuses (raw data)'!$A:$A,'Bonuses (raw data)'!B:B)</f>
        <v>0</v>
      </c>
      <c r="K1069" t="str">
        <f t="shared" si="80"/>
        <v>Not Eligible</v>
      </c>
      <c r="L1069">
        <f>_xlfn.XLOOKUP($A1069,'Bonuses (raw data)'!$A:$A,'Bonuses (raw data)'!C:C)</f>
        <v>0</v>
      </c>
      <c r="M1069">
        <f t="shared" si="81"/>
        <v>44676.55</v>
      </c>
      <c r="N1069" s="5">
        <f t="shared" si="82"/>
        <v>0</v>
      </c>
      <c r="O1069">
        <f>G1069/_xlfn.XLOOKUP(D1069,'Market_Averages (raw data)'!A:A,'Market_Averages (raw data)'!B:B)</f>
        <v>1.0087518463977689</v>
      </c>
      <c r="P1069" t="str">
        <f t="shared" si="83"/>
        <v>Market Aligned</v>
      </c>
      <c r="Q1069" s="5">
        <f t="shared" si="84"/>
        <v>0.14099999999999999</v>
      </c>
    </row>
    <row r="1070" spans="1:17" x14ac:dyDescent="0.2">
      <c r="A1070">
        <v>2068</v>
      </c>
      <c r="B1070" t="s">
        <v>1078</v>
      </c>
      <c r="C1070" t="s">
        <v>1578</v>
      </c>
      <c r="D1070" t="s">
        <v>1594</v>
      </c>
      <c r="E1070" t="s">
        <v>1611</v>
      </c>
      <c r="F1070" t="str">
        <f>_xlfn.XLOOKUP(E1070,'States (raw data)'!A:A,'States (raw data)'!B:B)</f>
        <v>California</v>
      </c>
      <c r="G1070">
        <v>41623.06</v>
      </c>
      <c r="H1070" t="str">
        <f>VLOOKUP(A1070,'Demographics (raw data)'!A1069:C2629,3)</f>
        <v>Female</v>
      </c>
      <c r="I1070" t="str">
        <f>_xlfn.XLOOKUP(A1070,'Demographics (raw data)'!A:A,'Demographics (raw data)'!B:B)</f>
        <v>White</v>
      </c>
      <c r="J1070" t="b">
        <f>_xlfn.XLOOKUP($A1070,'Bonuses (raw data)'!$A:$A,'Bonuses (raw data)'!B:B)</f>
        <v>1</v>
      </c>
      <c r="K1070" t="str">
        <f t="shared" si="80"/>
        <v>Eligible</v>
      </c>
      <c r="L1070">
        <f>_xlfn.XLOOKUP($A1070,'Bonuses (raw data)'!$A:$A,'Bonuses (raw data)'!C:C)</f>
        <v>2272.83</v>
      </c>
      <c r="M1070">
        <f t="shared" si="81"/>
        <v>43895.89</v>
      </c>
      <c r="N1070" s="5">
        <f t="shared" si="82"/>
        <v>5.4605067479421267E-2</v>
      </c>
      <c r="O1070">
        <f>G1070/_xlfn.XLOOKUP(D1070,'Market_Averages (raw data)'!A:A,'Market_Averages (raw data)'!B:B)</f>
        <v>0.93980709405102036</v>
      </c>
      <c r="P1070" t="str">
        <f t="shared" si="83"/>
        <v>Market Aligned</v>
      </c>
      <c r="Q1070" s="5">
        <f t="shared" si="84"/>
        <v>4.8000000000000001E-2</v>
      </c>
    </row>
    <row r="1071" spans="1:17" x14ac:dyDescent="0.2">
      <c r="A1071">
        <v>2069</v>
      </c>
      <c r="B1071" t="s">
        <v>1079</v>
      </c>
      <c r="C1071" t="s">
        <v>1578</v>
      </c>
      <c r="D1071" t="s">
        <v>1594</v>
      </c>
      <c r="E1071" t="s">
        <v>1606</v>
      </c>
      <c r="F1071" t="str">
        <f>_xlfn.XLOOKUP(E1071,'States (raw data)'!A:A,'States (raw data)'!B:B)</f>
        <v>Washington</v>
      </c>
      <c r="G1071">
        <v>43149.69</v>
      </c>
      <c r="H1071" t="str">
        <f>VLOOKUP(A1071,'Demographics (raw data)'!A1070:C2630,3)</f>
        <v>Female</v>
      </c>
      <c r="I1071" t="str">
        <f>_xlfn.XLOOKUP(A1071,'Demographics (raw data)'!A:A,'Demographics (raw data)'!B:B)</f>
        <v>White</v>
      </c>
      <c r="J1071" t="b">
        <f>_xlfn.XLOOKUP($A1071,'Bonuses (raw data)'!$A:$A,'Bonuses (raw data)'!B:B)</f>
        <v>0</v>
      </c>
      <c r="K1071" t="str">
        <f t="shared" si="80"/>
        <v>Not Eligible</v>
      </c>
      <c r="L1071">
        <f>_xlfn.XLOOKUP($A1071,'Bonuses (raw data)'!$A:$A,'Bonuses (raw data)'!C:C)</f>
        <v>0</v>
      </c>
      <c r="M1071">
        <f t="shared" si="81"/>
        <v>43149.69</v>
      </c>
      <c r="N1071" s="5">
        <f t="shared" si="82"/>
        <v>0</v>
      </c>
      <c r="O1071">
        <f>G1071/_xlfn.XLOOKUP(D1071,'Market_Averages (raw data)'!A:A,'Market_Averages (raw data)'!B:B)</f>
        <v>0.97427687363933302</v>
      </c>
      <c r="P1071" t="str">
        <f t="shared" si="83"/>
        <v>Market Aligned</v>
      </c>
      <c r="Q1071" s="5">
        <f t="shared" si="84"/>
        <v>9.6000000000000002E-2</v>
      </c>
    </row>
    <row r="1072" spans="1:17" x14ac:dyDescent="0.2">
      <c r="A1072">
        <v>2070</v>
      </c>
      <c r="B1072" t="s">
        <v>1080</v>
      </c>
      <c r="C1072" t="s">
        <v>1578</v>
      </c>
      <c r="D1072" t="s">
        <v>1594</v>
      </c>
      <c r="E1072" t="s">
        <v>1609</v>
      </c>
      <c r="F1072" t="str">
        <f>_xlfn.XLOOKUP(E1072,'States (raw data)'!A:A,'States (raw data)'!B:B)</f>
        <v>California</v>
      </c>
      <c r="G1072">
        <v>42412.02</v>
      </c>
      <c r="H1072" t="str">
        <f>VLOOKUP(A1072,'Demographics (raw data)'!A1071:C2631,3)</f>
        <v>Male</v>
      </c>
      <c r="I1072" t="str">
        <f>_xlfn.XLOOKUP(A1072,'Demographics (raw data)'!A:A,'Demographics (raw data)'!B:B)</f>
        <v>Black or African American</v>
      </c>
      <c r="J1072" t="b">
        <f>_xlfn.XLOOKUP($A1072,'Bonuses (raw data)'!$A:$A,'Bonuses (raw data)'!B:B)</f>
        <v>1</v>
      </c>
      <c r="K1072" t="str">
        <f t="shared" si="80"/>
        <v>Eligible</v>
      </c>
      <c r="L1072">
        <f>_xlfn.XLOOKUP($A1072,'Bonuses (raw data)'!$A:$A,'Bonuses (raw data)'!C:C)</f>
        <v>1535.64</v>
      </c>
      <c r="M1072">
        <f t="shared" si="81"/>
        <v>43947.659999999996</v>
      </c>
      <c r="N1072" s="5">
        <f t="shared" si="82"/>
        <v>3.6207659998274078E-2</v>
      </c>
      <c r="O1072">
        <f>G1072/_xlfn.XLOOKUP(D1072,'Market_Averages (raw data)'!A:A,'Market_Averages (raw data)'!B:B)</f>
        <v>0.95762102231392299</v>
      </c>
      <c r="P1072" t="str">
        <f t="shared" si="83"/>
        <v>Market Aligned</v>
      </c>
      <c r="Q1072" s="5">
        <f t="shared" si="84"/>
        <v>6.9000000000000006E-2</v>
      </c>
    </row>
    <row r="1073" spans="1:17" x14ac:dyDescent="0.2">
      <c r="A1073">
        <v>2071</v>
      </c>
      <c r="B1073" t="s">
        <v>1081</v>
      </c>
      <c r="C1073" t="s">
        <v>1578</v>
      </c>
      <c r="D1073" t="s">
        <v>1594</v>
      </c>
      <c r="E1073" t="s">
        <v>1604</v>
      </c>
      <c r="F1073" t="str">
        <f>_xlfn.XLOOKUP(E1073,'States (raw data)'!A:A,'States (raw data)'!B:B)</f>
        <v>California</v>
      </c>
      <c r="G1073">
        <v>43394.45</v>
      </c>
      <c r="H1073" t="str">
        <f>VLOOKUP(A1073,'Demographics (raw data)'!A1072:C2632,3)</f>
        <v>Female</v>
      </c>
      <c r="I1073" t="str">
        <f>_xlfn.XLOOKUP(A1073,'Demographics (raw data)'!A:A,'Demographics (raw data)'!B:B)</f>
        <v>White</v>
      </c>
      <c r="J1073" t="b">
        <f>_xlfn.XLOOKUP($A1073,'Bonuses (raw data)'!$A:$A,'Bonuses (raw data)'!B:B)</f>
        <v>0</v>
      </c>
      <c r="K1073" t="str">
        <f t="shared" si="80"/>
        <v>Not Eligible</v>
      </c>
      <c r="L1073">
        <f>_xlfn.XLOOKUP($A1073,'Bonuses (raw data)'!$A:$A,'Bonuses (raw data)'!C:C)</f>
        <v>0</v>
      </c>
      <c r="M1073">
        <f t="shared" si="81"/>
        <v>43394.45</v>
      </c>
      <c r="N1073" s="5">
        <f t="shared" si="82"/>
        <v>0</v>
      </c>
      <c r="O1073">
        <f>G1073/_xlfn.XLOOKUP(D1073,'Market_Averages (raw data)'!A:A,'Market_Averages (raw data)'!B:B)</f>
        <v>0.97980330981053043</v>
      </c>
      <c r="P1073" t="str">
        <f t="shared" si="83"/>
        <v>Market Aligned</v>
      </c>
      <c r="Q1073" s="5">
        <f t="shared" si="84"/>
        <v>0.106</v>
      </c>
    </row>
    <row r="1074" spans="1:17" x14ac:dyDescent="0.2">
      <c r="A1074">
        <v>2072</v>
      </c>
      <c r="B1074" t="s">
        <v>1082</v>
      </c>
      <c r="C1074" t="s">
        <v>1578</v>
      </c>
      <c r="D1074" t="s">
        <v>1594</v>
      </c>
      <c r="E1074" t="s">
        <v>1597</v>
      </c>
      <c r="F1074" t="str">
        <f>_xlfn.XLOOKUP(E1074,'States (raw data)'!A:A,'States (raw data)'!B:B)</f>
        <v>New York</v>
      </c>
      <c r="G1074">
        <v>42644.04</v>
      </c>
      <c r="H1074" t="str">
        <f>VLOOKUP(A1074,'Demographics (raw data)'!A1073:C2633,3)</f>
        <v>Female</v>
      </c>
      <c r="I1074" t="str">
        <f>_xlfn.XLOOKUP(A1074,'Demographics (raw data)'!A:A,'Demographics (raw data)'!B:B)</f>
        <v>White</v>
      </c>
      <c r="J1074" t="b">
        <f>_xlfn.XLOOKUP($A1074,'Bonuses (raw data)'!$A:$A,'Bonuses (raw data)'!B:B)</f>
        <v>0</v>
      </c>
      <c r="K1074" t="str">
        <f t="shared" si="80"/>
        <v>Not Eligible</v>
      </c>
      <c r="L1074">
        <f>_xlfn.XLOOKUP($A1074,'Bonuses (raw data)'!$A:$A,'Bonuses (raw data)'!C:C)</f>
        <v>0</v>
      </c>
      <c r="M1074">
        <f t="shared" si="81"/>
        <v>42644.04</v>
      </c>
      <c r="N1074" s="5">
        <f t="shared" si="82"/>
        <v>0</v>
      </c>
      <c r="O1074">
        <f>G1074/_xlfn.XLOOKUP(D1074,'Market_Averages (raw data)'!A:A,'Market_Averages (raw data)'!B:B)</f>
        <v>0.96285980201829169</v>
      </c>
      <c r="P1074" t="str">
        <f t="shared" si="83"/>
        <v>Market Aligned</v>
      </c>
      <c r="Q1074" s="5">
        <f t="shared" si="84"/>
        <v>7.9000000000000001E-2</v>
      </c>
    </row>
    <row r="1075" spans="1:17" x14ac:dyDescent="0.2">
      <c r="A1075">
        <v>2073</v>
      </c>
      <c r="B1075" t="s">
        <v>1083</v>
      </c>
      <c r="C1075" t="s">
        <v>1578</v>
      </c>
      <c r="D1075" t="s">
        <v>1594</v>
      </c>
      <c r="E1075" t="s">
        <v>1606</v>
      </c>
      <c r="F1075" t="str">
        <f>_xlfn.XLOOKUP(E1075,'States (raw data)'!A:A,'States (raw data)'!B:B)</f>
        <v>Washington</v>
      </c>
      <c r="G1075">
        <v>40094.39</v>
      </c>
      <c r="H1075" t="str">
        <f>VLOOKUP(A1075,'Demographics (raw data)'!A1074:C2634,3)</f>
        <v>Female</v>
      </c>
      <c r="I1075" t="str">
        <f>_xlfn.XLOOKUP(A1075,'Demographics (raw data)'!A:A,'Demographics (raw data)'!B:B)</f>
        <v>Black or African American</v>
      </c>
      <c r="J1075" t="b">
        <f>_xlfn.XLOOKUP($A1075,'Bonuses (raw data)'!$A:$A,'Bonuses (raw data)'!B:B)</f>
        <v>0</v>
      </c>
      <c r="K1075" t="str">
        <f t="shared" si="80"/>
        <v>Not Eligible</v>
      </c>
      <c r="L1075">
        <f>_xlfn.XLOOKUP($A1075,'Bonuses (raw data)'!$A:$A,'Bonuses (raw data)'!C:C)</f>
        <v>0</v>
      </c>
      <c r="M1075">
        <f t="shared" si="81"/>
        <v>40094.39</v>
      </c>
      <c r="N1075" s="5">
        <f t="shared" si="82"/>
        <v>0</v>
      </c>
      <c r="O1075">
        <f>G1075/_xlfn.XLOOKUP(D1075,'Market_Averages (raw data)'!A:A,'Market_Averages (raw data)'!B:B)</f>
        <v>0.90529125330161431</v>
      </c>
      <c r="P1075" t="str">
        <f t="shared" si="83"/>
        <v>Market Aligned</v>
      </c>
      <c r="Q1075" s="5">
        <f t="shared" si="84"/>
        <v>1.2E-2</v>
      </c>
    </row>
    <row r="1076" spans="1:17" x14ac:dyDescent="0.2">
      <c r="A1076">
        <v>2074</v>
      </c>
      <c r="B1076" t="s">
        <v>1084</v>
      </c>
      <c r="C1076" t="s">
        <v>1578</v>
      </c>
      <c r="D1076" t="s">
        <v>1594</v>
      </c>
      <c r="E1076" t="s">
        <v>1604</v>
      </c>
      <c r="F1076" t="str">
        <f>_xlfn.XLOOKUP(E1076,'States (raw data)'!A:A,'States (raw data)'!B:B)</f>
        <v>California</v>
      </c>
      <c r="G1076">
        <v>44368</v>
      </c>
      <c r="H1076" t="str">
        <f>VLOOKUP(A1076,'Demographics (raw data)'!A1075:C2635,3)</f>
        <v>Male</v>
      </c>
      <c r="I1076" t="str">
        <f>_xlfn.XLOOKUP(A1076,'Demographics (raw data)'!A:A,'Demographics (raw data)'!B:B)</f>
        <v>Black or African American</v>
      </c>
      <c r="J1076" t="b">
        <f>_xlfn.XLOOKUP($A1076,'Bonuses (raw data)'!$A:$A,'Bonuses (raw data)'!B:B)</f>
        <v>0</v>
      </c>
      <c r="K1076" t="str">
        <f t="shared" si="80"/>
        <v>Not Eligible</v>
      </c>
      <c r="L1076">
        <f>_xlfn.XLOOKUP($A1076,'Bonuses (raw data)'!$A:$A,'Bonuses (raw data)'!C:C)</f>
        <v>0</v>
      </c>
      <c r="M1076">
        <f t="shared" si="81"/>
        <v>44368</v>
      </c>
      <c r="N1076" s="5">
        <f t="shared" si="82"/>
        <v>0</v>
      </c>
      <c r="O1076">
        <f>G1076/_xlfn.XLOOKUP(D1076,'Market_Averages (raw data)'!A:A,'Market_Averages (raw data)'!B:B)</f>
        <v>1.0017850957823782</v>
      </c>
      <c r="P1076" t="str">
        <f t="shared" si="83"/>
        <v>Market Aligned</v>
      </c>
      <c r="Q1076" s="5">
        <f t="shared" si="84"/>
        <v>0.13400000000000001</v>
      </c>
    </row>
    <row r="1077" spans="1:17" x14ac:dyDescent="0.2">
      <c r="A1077">
        <v>2075</v>
      </c>
      <c r="B1077" t="s">
        <v>1085</v>
      </c>
      <c r="C1077" t="s">
        <v>1578</v>
      </c>
      <c r="D1077" t="s">
        <v>1594</v>
      </c>
      <c r="E1077" t="s">
        <v>1606</v>
      </c>
      <c r="F1077" t="str">
        <f>_xlfn.XLOOKUP(E1077,'States (raw data)'!A:A,'States (raw data)'!B:B)</f>
        <v>Washington</v>
      </c>
      <c r="G1077">
        <v>41574.21</v>
      </c>
      <c r="H1077" t="str">
        <f>VLOOKUP(A1077,'Demographics (raw data)'!A1076:C2636,3)</f>
        <v>Female</v>
      </c>
      <c r="I1077" t="str">
        <f>_xlfn.XLOOKUP(A1077,'Demographics (raw data)'!A:A,'Demographics (raw data)'!B:B)</f>
        <v>White</v>
      </c>
      <c r="J1077" t="b">
        <f>_xlfn.XLOOKUP($A1077,'Bonuses (raw data)'!$A:$A,'Bonuses (raw data)'!B:B)</f>
        <v>0</v>
      </c>
      <c r="K1077" t="str">
        <f t="shared" si="80"/>
        <v>Not Eligible</v>
      </c>
      <c r="L1077">
        <f>_xlfn.XLOOKUP($A1077,'Bonuses (raw data)'!$A:$A,'Bonuses (raw data)'!C:C)</f>
        <v>0</v>
      </c>
      <c r="M1077">
        <f t="shared" si="81"/>
        <v>41574.21</v>
      </c>
      <c r="N1077" s="5">
        <f t="shared" si="82"/>
        <v>0</v>
      </c>
      <c r="O1077">
        <f>G1077/_xlfn.XLOOKUP(D1077,'Market_Averages (raw data)'!A:A,'Market_Averages (raw data)'!B:B)</f>
        <v>0.93870410987483555</v>
      </c>
      <c r="P1077" t="str">
        <f t="shared" si="83"/>
        <v>Market Aligned</v>
      </c>
      <c r="Q1077" s="5">
        <f t="shared" si="84"/>
        <v>4.5999999999999999E-2</v>
      </c>
    </row>
    <row r="1078" spans="1:17" x14ac:dyDescent="0.2">
      <c r="A1078">
        <v>2076</v>
      </c>
      <c r="B1078" t="s">
        <v>1086</v>
      </c>
      <c r="C1078" t="s">
        <v>1578</v>
      </c>
      <c r="D1078" t="s">
        <v>1594</v>
      </c>
      <c r="E1078" t="s">
        <v>1607</v>
      </c>
      <c r="F1078" t="str">
        <f>_xlfn.XLOOKUP(E1078,'States (raw data)'!A:A,'States (raw data)'!B:B)</f>
        <v>Colorado</v>
      </c>
      <c r="G1078">
        <v>39581.410000000003</v>
      </c>
      <c r="H1078" t="str">
        <f>VLOOKUP(A1078,'Demographics (raw data)'!A1077:C2637,3)</f>
        <v>Female</v>
      </c>
      <c r="I1078" t="str">
        <f>_xlfn.XLOOKUP(A1078,'Demographics (raw data)'!A:A,'Demographics (raw data)'!B:B)</f>
        <v>Black or African American</v>
      </c>
      <c r="J1078" t="b">
        <f>_xlfn.XLOOKUP($A1078,'Bonuses (raw data)'!$A:$A,'Bonuses (raw data)'!B:B)</f>
        <v>0</v>
      </c>
      <c r="K1078" t="str">
        <f t="shared" si="80"/>
        <v>Not Eligible</v>
      </c>
      <c r="L1078">
        <f>_xlfn.XLOOKUP($A1078,'Bonuses (raw data)'!$A:$A,'Bonuses (raw data)'!C:C)</f>
        <v>0</v>
      </c>
      <c r="M1078">
        <f t="shared" si="81"/>
        <v>39581.410000000003</v>
      </c>
      <c r="N1078" s="5">
        <f t="shared" si="82"/>
        <v>0</v>
      </c>
      <c r="O1078">
        <f>G1078/_xlfn.XLOOKUP(D1078,'Market_Averages (raw data)'!A:A,'Market_Averages (raw data)'!B:B)</f>
        <v>0.89370867760664408</v>
      </c>
      <c r="P1078" t="str">
        <f t="shared" si="83"/>
        <v>Below Market</v>
      </c>
      <c r="Q1078" s="5">
        <f t="shared" si="84"/>
        <v>5.0000000000000001E-3</v>
      </c>
    </row>
    <row r="1079" spans="1:17" x14ac:dyDescent="0.2">
      <c r="A1079">
        <v>2077</v>
      </c>
      <c r="B1079" t="s">
        <v>1087</v>
      </c>
      <c r="C1079" t="s">
        <v>1579</v>
      </c>
      <c r="D1079" t="s">
        <v>1595</v>
      </c>
      <c r="E1079" t="s">
        <v>1611</v>
      </c>
      <c r="F1079" t="str">
        <f>_xlfn.XLOOKUP(E1079,'States (raw data)'!A:A,'States (raw data)'!B:B)</f>
        <v>California</v>
      </c>
      <c r="G1079">
        <v>68929.710000000006</v>
      </c>
      <c r="H1079" t="str">
        <f>VLOOKUP(A1079,'Demographics (raw data)'!A1078:C2638,3)</f>
        <v>Male</v>
      </c>
      <c r="I1079" t="str">
        <f>_xlfn.XLOOKUP(A1079,'Demographics (raw data)'!A:A,'Demographics (raw data)'!B:B)</f>
        <v>White</v>
      </c>
      <c r="J1079" t="b">
        <f>_xlfn.XLOOKUP($A1079,'Bonuses (raw data)'!$A:$A,'Bonuses (raw data)'!B:B)</f>
        <v>1</v>
      </c>
      <c r="K1079" t="str">
        <f t="shared" si="80"/>
        <v>Eligible</v>
      </c>
      <c r="L1079">
        <f>_xlfn.XLOOKUP($A1079,'Bonuses (raw data)'!$A:$A,'Bonuses (raw data)'!C:C)</f>
        <v>5650.16</v>
      </c>
      <c r="M1079">
        <f t="shared" si="81"/>
        <v>74579.87000000001</v>
      </c>
      <c r="N1079" s="5">
        <f t="shared" si="82"/>
        <v>8.1969879171115034E-2</v>
      </c>
      <c r="O1079">
        <f>G1079/_xlfn.XLOOKUP(D1079,'Market_Averages (raw data)'!A:A,'Market_Averages (raw data)'!B:B)</f>
        <v>0.96063739318734787</v>
      </c>
      <c r="P1079" t="str">
        <f t="shared" si="83"/>
        <v>Market Aligned</v>
      </c>
      <c r="Q1079" s="5">
        <f t="shared" si="84"/>
        <v>0.76200000000000001</v>
      </c>
    </row>
    <row r="1080" spans="1:17" x14ac:dyDescent="0.2">
      <c r="A1080">
        <v>2078</v>
      </c>
      <c r="B1080" t="s">
        <v>1088</v>
      </c>
      <c r="C1080" t="s">
        <v>1579</v>
      </c>
      <c r="D1080" t="s">
        <v>1595</v>
      </c>
      <c r="E1080" t="s">
        <v>1609</v>
      </c>
      <c r="F1080" t="str">
        <f>_xlfn.XLOOKUP(E1080,'States (raw data)'!A:A,'States (raw data)'!B:B)</f>
        <v>California</v>
      </c>
      <c r="G1080">
        <v>73751.899999999994</v>
      </c>
      <c r="H1080" t="str">
        <f>VLOOKUP(A1080,'Demographics (raw data)'!A1079:C2639,3)</f>
        <v>Male</v>
      </c>
      <c r="I1080" t="str">
        <f>_xlfn.XLOOKUP(A1080,'Demographics (raw data)'!A:A,'Demographics (raw data)'!B:B)</f>
        <v>White</v>
      </c>
      <c r="J1080" t="b">
        <f>_xlfn.XLOOKUP($A1080,'Bonuses (raw data)'!$A:$A,'Bonuses (raw data)'!B:B)</f>
        <v>0</v>
      </c>
      <c r="K1080" t="str">
        <f t="shared" si="80"/>
        <v>Not Eligible</v>
      </c>
      <c r="L1080">
        <f>_xlfn.XLOOKUP($A1080,'Bonuses (raw data)'!$A:$A,'Bonuses (raw data)'!C:C)</f>
        <v>0</v>
      </c>
      <c r="M1080">
        <f t="shared" si="81"/>
        <v>73751.899999999994</v>
      </c>
      <c r="N1080" s="5">
        <f t="shared" si="82"/>
        <v>0</v>
      </c>
      <c r="O1080">
        <f>G1080/_xlfn.XLOOKUP(D1080,'Market_Averages (raw data)'!A:A,'Market_Averages (raw data)'!B:B)</f>
        <v>1.0278417384697245</v>
      </c>
      <c r="P1080" t="str">
        <f t="shared" si="83"/>
        <v>Market Aligned</v>
      </c>
      <c r="Q1080" s="5">
        <f t="shared" si="84"/>
        <v>0.81599999999999995</v>
      </c>
    </row>
    <row r="1081" spans="1:17" x14ac:dyDescent="0.2">
      <c r="A1081">
        <v>2079</v>
      </c>
      <c r="B1081" t="s">
        <v>1089</v>
      </c>
      <c r="C1081" t="s">
        <v>1579</v>
      </c>
      <c r="D1081" t="s">
        <v>1595</v>
      </c>
      <c r="E1081" t="s">
        <v>1603</v>
      </c>
      <c r="F1081" t="str">
        <f>_xlfn.XLOOKUP(E1081,'States (raw data)'!A:A,'States (raw data)'!B:B)</f>
        <v>Illinois</v>
      </c>
      <c r="G1081">
        <v>72125.55</v>
      </c>
      <c r="H1081" t="str">
        <f>VLOOKUP(A1081,'Demographics (raw data)'!A1080:C2640,3)</f>
        <v>Female</v>
      </c>
      <c r="I1081" t="str">
        <f>_xlfn.XLOOKUP(A1081,'Demographics (raw data)'!A:A,'Demographics (raw data)'!B:B)</f>
        <v>Hispanic or Latino</v>
      </c>
      <c r="J1081" t="b">
        <f>_xlfn.XLOOKUP($A1081,'Bonuses (raw data)'!$A:$A,'Bonuses (raw data)'!B:B)</f>
        <v>0</v>
      </c>
      <c r="K1081" t="str">
        <f t="shared" si="80"/>
        <v>Not Eligible</v>
      </c>
      <c r="L1081">
        <f>_xlfn.XLOOKUP($A1081,'Bonuses (raw data)'!$A:$A,'Bonuses (raw data)'!C:C)</f>
        <v>0</v>
      </c>
      <c r="M1081">
        <f t="shared" si="81"/>
        <v>72125.55</v>
      </c>
      <c r="N1081" s="5">
        <f t="shared" si="82"/>
        <v>0</v>
      </c>
      <c r="O1081">
        <f>G1081/_xlfn.XLOOKUP(D1081,'Market_Averages (raw data)'!A:A,'Market_Averages (raw data)'!B:B)</f>
        <v>1.0051761473275271</v>
      </c>
      <c r="P1081" t="str">
        <f t="shared" si="83"/>
        <v>Market Aligned</v>
      </c>
      <c r="Q1081" s="5">
        <f t="shared" si="84"/>
        <v>0.80300000000000005</v>
      </c>
    </row>
    <row r="1082" spans="1:17" x14ac:dyDescent="0.2">
      <c r="A1082">
        <v>2080</v>
      </c>
      <c r="B1082" t="s">
        <v>1090</v>
      </c>
      <c r="C1082" t="s">
        <v>1579</v>
      </c>
      <c r="D1082" t="s">
        <v>1595</v>
      </c>
      <c r="E1082" t="s">
        <v>1606</v>
      </c>
      <c r="F1082" t="str">
        <f>_xlfn.XLOOKUP(E1082,'States (raw data)'!A:A,'States (raw data)'!B:B)</f>
        <v>Washington</v>
      </c>
      <c r="G1082">
        <v>69128.37</v>
      </c>
      <c r="H1082" t="str">
        <f>VLOOKUP(A1082,'Demographics (raw data)'!A1081:C2641,3)</f>
        <v>Male</v>
      </c>
      <c r="I1082" t="str">
        <f>_xlfn.XLOOKUP(A1082,'Demographics (raw data)'!A:A,'Demographics (raw data)'!B:B)</f>
        <v>Asian</v>
      </c>
      <c r="J1082" t="b">
        <f>_xlfn.XLOOKUP($A1082,'Bonuses (raw data)'!$A:$A,'Bonuses (raw data)'!B:B)</f>
        <v>0</v>
      </c>
      <c r="K1082" t="str">
        <f t="shared" si="80"/>
        <v>Not Eligible</v>
      </c>
      <c r="L1082">
        <f>_xlfn.XLOOKUP($A1082,'Bonuses (raw data)'!$A:$A,'Bonuses (raw data)'!C:C)</f>
        <v>0</v>
      </c>
      <c r="M1082">
        <f t="shared" si="81"/>
        <v>69128.37</v>
      </c>
      <c r="N1082" s="5">
        <f t="shared" si="82"/>
        <v>0</v>
      </c>
      <c r="O1082">
        <f>G1082/_xlfn.XLOOKUP(D1082,'Market_Averages (raw data)'!A:A,'Market_Averages (raw data)'!B:B)</f>
        <v>0.96340601392477143</v>
      </c>
      <c r="P1082" t="str">
        <f t="shared" si="83"/>
        <v>Market Aligned</v>
      </c>
      <c r="Q1082" s="5">
        <f t="shared" si="84"/>
        <v>0.76400000000000001</v>
      </c>
    </row>
    <row r="1083" spans="1:17" x14ac:dyDescent="0.2">
      <c r="A1083">
        <v>2081</v>
      </c>
      <c r="B1083" t="s">
        <v>1091</v>
      </c>
      <c r="C1083" t="s">
        <v>1579</v>
      </c>
      <c r="D1083" t="s">
        <v>1595</v>
      </c>
      <c r="E1083" t="s">
        <v>1597</v>
      </c>
      <c r="F1083" t="str">
        <f>_xlfn.XLOOKUP(E1083,'States (raw data)'!A:A,'States (raw data)'!B:B)</f>
        <v>New York</v>
      </c>
      <c r="G1083">
        <v>69126.86</v>
      </c>
      <c r="H1083" t="str">
        <f>VLOOKUP(A1083,'Demographics (raw data)'!A1082:C2642,3)</f>
        <v>Non-binary</v>
      </c>
      <c r="I1083" t="str">
        <f>_xlfn.XLOOKUP(A1083,'Demographics (raw data)'!A:A,'Demographics (raw data)'!B:B)</f>
        <v>White</v>
      </c>
      <c r="J1083" t="b">
        <f>_xlfn.XLOOKUP($A1083,'Bonuses (raw data)'!$A:$A,'Bonuses (raw data)'!B:B)</f>
        <v>0</v>
      </c>
      <c r="K1083" t="str">
        <f t="shared" si="80"/>
        <v>Not Eligible</v>
      </c>
      <c r="L1083">
        <f>_xlfn.XLOOKUP($A1083,'Bonuses (raw data)'!$A:$A,'Bonuses (raw data)'!C:C)</f>
        <v>0</v>
      </c>
      <c r="M1083">
        <f t="shared" si="81"/>
        <v>69126.86</v>
      </c>
      <c r="N1083" s="5">
        <f t="shared" si="82"/>
        <v>0</v>
      </c>
      <c r="O1083">
        <f>G1083/_xlfn.XLOOKUP(D1083,'Market_Averages (raw data)'!A:A,'Market_Averages (raw data)'!B:B)</f>
        <v>0.96338496984285504</v>
      </c>
      <c r="P1083" t="str">
        <f t="shared" si="83"/>
        <v>Market Aligned</v>
      </c>
      <c r="Q1083" s="5">
        <f t="shared" si="84"/>
        <v>0.76300000000000001</v>
      </c>
    </row>
    <row r="1084" spans="1:17" x14ac:dyDescent="0.2">
      <c r="A1084">
        <v>2082</v>
      </c>
      <c r="B1084" t="s">
        <v>1092</v>
      </c>
      <c r="C1084" t="s">
        <v>1579</v>
      </c>
      <c r="D1084" t="s">
        <v>1595</v>
      </c>
      <c r="E1084" t="s">
        <v>1606</v>
      </c>
      <c r="F1084" t="str">
        <f>_xlfn.XLOOKUP(E1084,'States (raw data)'!A:A,'States (raw data)'!B:B)</f>
        <v>Washington</v>
      </c>
      <c r="G1084">
        <v>69195.91</v>
      </c>
      <c r="H1084" t="str">
        <f>VLOOKUP(A1084,'Demographics (raw data)'!A1083:C2643,3)</f>
        <v>Female</v>
      </c>
      <c r="I1084" t="str">
        <f>_xlfn.XLOOKUP(A1084,'Demographics (raw data)'!A:A,'Demographics (raw data)'!B:B)</f>
        <v>White</v>
      </c>
      <c r="J1084" t="b">
        <f>_xlfn.XLOOKUP($A1084,'Bonuses (raw data)'!$A:$A,'Bonuses (raw data)'!B:B)</f>
        <v>0</v>
      </c>
      <c r="K1084" t="str">
        <f t="shared" si="80"/>
        <v>Not Eligible</v>
      </c>
      <c r="L1084">
        <f>_xlfn.XLOOKUP($A1084,'Bonuses (raw data)'!$A:$A,'Bonuses (raw data)'!C:C)</f>
        <v>0</v>
      </c>
      <c r="M1084">
        <f t="shared" si="81"/>
        <v>69195.91</v>
      </c>
      <c r="N1084" s="5">
        <f t="shared" si="82"/>
        <v>0</v>
      </c>
      <c r="O1084">
        <f>G1084/_xlfn.XLOOKUP(D1084,'Market_Averages (raw data)'!A:A,'Market_Averages (raw data)'!B:B)</f>
        <v>0.964347283654992</v>
      </c>
      <c r="P1084" t="str">
        <f t="shared" si="83"/>
        <v>Market Aligned</v>
      </c>
      <c r="Q1084" s="5">
        <f t="shared" si="84"/>
        <v>0.76500000000000001</v>
      </c>
    </row>
    <row r="1085" spans="1:17" x14ac:dyDescent="0.2">
      <c r="A1085">
        <v>2083</v>
      </c>
      <c r="B1085" t="s">
        <v>1093</v>
      </c>
      <c r="C1085" t="s">
        <v>1579</v>
      </c>
      <c r="D1085" t="s">
        <v>1595</v>
      </c>
      <c r="E1085" t="s">
        <v>1603</v>
      </c>
      <c r="F1085" t="str">
        <f>_xlfn.XLOOKUP(E1085,'States (raw data)'!A:A,'States (raw data)'!B:B)</f>
        <v>Illinois</v>
      </c>
      <c r="G1085">
        <v>75191.87</v>
      </c>
      <c r="H1085" t="str">
        <f>VLOOKUP(A1085,'Demographics (raw data)'!A1084:C2644,3)</f>
        <v>Female</v>
      </c>
      <c r="I1085" t="str">
        <f>_xlfn.XLOOKUP(A1085,'Demographics (raw data)'!A:A,'Demographics (raw data)'!B:B)</f>
        <v>White</v>
      </c>
      <c r="J1085" t="b">
        <f>_xlfn.XLOOKUP($A1085,'Bonuses (raw data)'!$A:$A,'Bonuses (raw data)'!B:B)</f>
        <v>0</v>
      </c>
      <c r="K1085" t="str">
        <f t="shared" si="80"/>
        <v>Not Eligible</v>
      </c>
      <c r="L1085">
        <f>_xlfn.XLOOKUP($A1085,'Bonuses (raw data)'!$A:$A,'Bonuses (raw data)'!C:C)</f>
        <v>0</v>
      </c>
      <c r="M1085">
        <f t="shared" si="81"/>
        <v>75191.87</v>
      </c>
      <c r="N1085" s="5">
        <f t="shared" si="82"/>
        <v>0</v>
      </c>
      <c r="O1085">
        <f>G1085/_xlfn.XLOOKUP(D1085,'Market_Averages (raw data)'!A:A,'Market_Averages (raw data)'!B:B)</f>
        <v>1.0479098488254475</v>
      </c>
      <c r="P1085" t="str">
        <f t="shared" si="83"/>
        <v>Market Aligned</v>
      </c>
      <c r="Q1085" s="5">
        <f t="shared" si="84"/>
        <v>0.82799999999999996</v>
      </c>
    </row>
    <row r="1086" spans="1:17" x14ac:dyDescent="0.2">
      <c r="A1086">
        <v>2084</v>
      </c>
      <c r="B1086" t="s">
        <v>1094</v>
      </c>
      <c r="C1086" t="s">
        <v>1579</v>
      </c>
      <c r="D1086" t="s">
        <v>1595</v>
      </c>
      <c r="E1086" t="s">
        <v>1606</v>
      </c>
      <c r="F1086" t="str">
        <f>_xlfn.XLOOKUP(E1086,'States (raw data)'!A:A,'States (raw data)'!B:B)</f>
        <v>Washington</v>
      </c>
      <c r="G1086">
        <v>70954.84</v>
      </c>
      <c r="H1086" t="str">
        <f>VLOOKUP(A1086,'Demographics (raw data)'!A1085:C2645,3)</f>
        <v>Male</v>
      </c>
      <c r="I1086" t="str">
        <f>_xlfn.XLOOKUP(A1086,'Demographics (raw data)'!A:A,'Demographics (raw data)'!B:B)</f>
        <v>White</v>
      </c>
      <c r="J1086" t="b">
        <f>_xlfn.XLOOKUP($A1086,'Bonuses (raw data)'!$A:$A,'Bonuses (raw data)'!B:B)</f>
        <v>0</v>
      </c>
      <c r="K1086" t="str">
        <f t="shared" si="80"/>
        <v>Not Eligible</v>
      </c>
      <c r="L1086">
        <f>_xlfn.XLOOKUP($A1086,'Bonuses (raw data)'!$A:$A,'Bonuses (raw data)'!C:C)</f>
        <v>0</v>
      </c>
      <c r="M1086">
        <f t="shared" si="81"/>
        <v>70954.84</v>
      </c>
      <c r="N1086" s="5">
        <f t="shared" si="82"/>
        <v>0</v>
      </c>
      <c r="O1086">
        <f>G1086/_xlfn.XLOOKUP(D1086,'Market_Averages (raw data)'!A:A,'Market_Averages (raw data)'!B:B)</f>
        <v>0.98886057306240449</v>
      </c>
      <c r="P1086" t="str">
        <f t="shared" si="83"/>
        <v>Market Aligned</v>
      </c>
      <c r="Q1086" s="5">
        <f t="shared" si="84"/>
        <v>0.79</v>
      </c>
    </row>
    <row r="1087" spans="1:17" x14ac:dyDescent="0.2">
      <c r="A1087">
        <v>2085</v>
      </c>
      <c r="B1087" t="s">
        <v>1095</v>
      </c>
      <c r="C1087" t="s">
        <v>1579</v>
      </c>
      <c r="D1087" t="s">
        <v>1595</v>
      </c>
      <c r="E1087" t="s">
        <v>1606</v>
      </c>
      <c r="F1087" t="str">
        <f>_xlfn.XLOOKUP(E1087,'States (raw data)'!A:A,'States (raw data)'!B:B)</f>
        <v>Washington</v>
      </c>
      <c r="G1087">
        <v>71075.100000000006</v>
      </c>
      <c r="H1087" t="str">
        <f>VLOOKUP(A1087,'Demographics (raw data)'!A1086:C2646,3)</f>
        <v>Male</v>
      </c>
      <c r="I1087" t="str">
        <f>_xlfn.XLOOKUP(A1087,'Demographics (raw data)'!A:A,'Demographics (raw data)'!B:B)</f>
        <v>White</v>
      </c>
      <c r="J1087" t="b">
        <f>_xlfn.XLOOKUP($A1087,'Bonuses (raw data)'!$A:$A,'Bonuses (raw data)'!B:B)</f>
        <v>1</v>
      </c>
      <c r="K1087" t="str">
        <f t="shared" si="80"/>
        <v>Eligible</v>
      </c>
      <c r="L1087">
        <f>_xlfn.XLOOKUP($A1087,'Bonuses (raw data)'!$A:$A,'Bonuses (raw data)'!C:C)</f>
        <v>17748.23</v>
      </c>
      <c r="M1087">
        <f t="shared" si="81"/>
        <v>88823.33</v>
      </c>
      <c r="N1087" s="5">
        <f t="shared" si="82"/>
        <v>0.24971093955548423</v>
      </c>
      <c r="O1087">
        <f>G1087/_xlfn.XLOOKUP(D1087,'Market_Averages (raw data)'!A:A,'Market_Averages (raw data)'!B:B)</f>
        <v>0.9905365739175469</v>
      </c>
      <c r="P1087" t="str">
        <f t="shared" si="83"/>
        <v>Market Aligned</v>
      </c>
      <c r="Q1087" s="5">
        <f t="shared" si="84"/>
        <v>0.79100000000000004</v>
      </c>
    </row>
    <row r="1088" spans="1:17" x14ac:dyDescent="0.2">
      <c r="A1088">
        <v>2086</v>
      </c>
      <c r="B1088" t="s">
        <v>1096</v>
      </c>
      <c r="C1088" t="s">
        <v>1579</v>
      </c>
      <c r="D1088" t="s">
        <v>1595</v>
      </c>
      <c r="E1088" t="s">
        <v>1607</v>
      </c>
      <c r="F1088" t="str">
        <f>_xlfn.XLOOKUP(E1088,'States (raw data)'!A:A,'States (raw data)'!B:B)</f>
        <v>Colorado</v>
      </c>
      <c r="G1088">
        <v>72575.710000000006</v>
      </c>
      <c r="H1088" t="str">
        <f>VLOOKUP(A1088,'Demographics (raw data)'!A1087:C2647,3)</f>
        <v>Female</v>
      </c>
      <c r="I1088" t="str">
        <f>_xlfn.XLOOKUP(A1088,'Demographics (raw data)'!A:A,'Demographics (raw data)'!B:B)</f>
        <v>White</v>
      </c>
      <c r="J1088" t="b">
        <f>_xlfn.XLOOKUP($A1088,'Bonuses (raw data)'!$A:$A,'Bonuses (raw data)'!B:B)</f>
        <v>0</v>
      </c>
      <c r="K1088" t="str">
        <f t="shared" si="80"/>
        <v>Not Eligible</v>
      </c>
      <c r="L1088">
        <f>_xlfn.XLOOKUP($A1088,'Bonuses (raw data)'!$A:$A,'Bonuses (raw data)'!C:C)</f>
        <v>0</v>
      </c>
      <c r="M1088">
        <f t="shared" si="81"/>
        <v>72575.710000000006</v>
      </c>
      <c r="N1088" s="5">
        <f t="shared" si="82"/>
        <v>0</v>
      </c>
      <c r="O1088">
        <f>G1088/_xlfn.XLOOKUP(D1088,'Market_Averages (raw data)'!A:A,'Market_Averages (raw data)'!B:B)</f>
        <v>1.011449792304667</v>
      </c>
      <c r="P1088" t="str">
        <f t="shared" si="83"/>
        <v>Market Aligned</v>
      </c>
      <c r="Q1088" s="5">
        <f t="shared" si="84"/>
        <v>0.80700000000000005</v>
      </c>
    </row>
    <row r="1089" spans="1:17" x14ac:dyDescent="0.2">
      <c r="A1089">
        <v>2087</v>
      </c>
      <c r="B1089" t="s">
        <v>1097</v>
      </c>
      <c r="C1089" t="s">
        <v>1579</v>
      </c>
      <c r="D1089" t="s">
        <v>1595</v>
      </c>
      <c r="E1089" t="s">
        <v>1606</v>
      </c>
      <c r="F1089" t="str">
        <f>_xlfn.XLOOKUP(E1089,'States (raw data)'!A:A,'States (raw data)'!B:B)</f>
        <v>Washington</v>
      </c>
      <c r="G1089">
        <v>70596.97</v>
      </c>
      <c r="H1089" t="str">
        <f>VLOOKUP(A1089,'Demographics (raw data)'!A1088:C2648,3)</f>
        <v>Male</v>
      </c>
      <c r="I1089" t="str">
        <f>_xlfn.XLOOKUP(A1089,'Demographics (raw data)'!A:A,'Demographics (raw data)'!B:B)</f>
        <v>White</v>
      </c>
      <c r="J1089" t="b">
        <f>_xlfn.XLOOKUP($A1089,'Bonuses (raw data)'!$A:$A,'Bonuses (raw data)'!B:B)</f>
        <v>0</v>
      </c>
      <c r="K1089" t="str">
        <f t="shared" si="80"/>
        <v>Not Eligible</v>
      </c>
      <c r="L1089">
        <f>_xlfn.XLOOKUP($A1089,'Bonuses (raw data)'!$A:$A,'Bonuses (raw data)'!C:C)</f>
        <v>0</v>
      </c>
      <c r="M1089">
        <f t="shared" si="81"/>
        <v>70596.97</v>
      </c>
      <c r="N1089" s="5">
        <f t="shared" si="82"/>
        <v>0</v>
      </c>
      <c r="O1089">
        <f>G1089/_xlfn.XLOOKUP(D1089,'Market_Averages (raw data)'!A:A,'Market_Averages (raw data)'!B:B)</f>
        <v>0.98387312564822049</v>
      </c>
      <c r="P1089" t="str">
        <f t="shared" si="83"/>
        <v>Market Aligned</v>
      </c>
      <c r="Q1089" s="5">
        <f t="shared" si="84"/>
        <v>0.78300000000000003</v>
      </c>
    </row>
    <row r="1090" spans="1:17" x14ac:dyDescent="0.2">
      <c r="A1090">
        <v>2088</v>
      </c>
      <c r="B1090" t="s">
        <v>1098</v>
      </c>
      <c r="C1090" t="s">
        <v>1579</v>
      </c>
      <c r="D1090" t="s">
        <v>1595</v>
      </c>
      <c r="E1090" t="s">
        <v>1606</v>
      </c>
      <c r="F1090" t="str">
        <f>_xlfn.XLOOKUP(E1090,'States (raw data)'!A:A,'States (raw data)'!B:B)</f>
        <v>Washington</v>
      </c>
      <c r="G1090">
        <v>69352.39</v>
      </c>
      <c r="H1090" t="str">
        <f>VLOOKUP(A1090,'Demographics (raw data)'!A1089:C2649,3)</f>
        <v>Female</v>
      </c>
      <c r="I1090" t="str">
        <f>_xlfn.XLOOKUP(A1090,'Demographics (raw data)'!A:A,'Demographics (raw data)'!B:B)</f>
        <v>Asian</v>
      </c>
      <c r="J1090" t="b">
        <f>_xlfn.XLOOKUP($A1090,'Bonuses (raw data)'!$A:$A,'Bonuses (raw data)'!B:B)</f>
        <v>0</v>
      </c>
      <c r="K1090" t="str">
        <f t="shared" si="80"/>
        <v>Not Eligible</v>
      </c>
      <c r="L1090">
        <f>_xlfn.XLOOKUP($A1090,'Bonuses (raw data)'!$A:$A,'Bonuses (raw data)'!C:C)</f>
        <v>0</v>
      </c>
      <c r="M1090">
        <f t="shared" si="81"/>
        <v>69352.39</v>
      </c>
      <c r="N1090" s="5">
        <f t="shared" si="82"/>
        <v>0</v>
      </c>
      <c r="O1090">
        <f>G1090/_xlfn.XLOOKUP(D1090,'Market_Averages (raw data)'!A:A,'Market_Averages (raw data)'!B:B)</f>
        <v>0.96652806374656575</v>
      </c>
      <c r="P1090" t="str">
        <f t="shared" si="83"/>
        <v>Market Aligned</v>
      </c>
      <c r="Q1090" s="5">
        <f t="shared" si="84"/>
        <v>0.76700000000000002</v>
      </c>
    </row>
    <row r="1091" spans="1:17" x14ac:dyDescent="0.2">
      <c r="A1091">
        <v>2089</v>
      </c>
      <c r="B1091" t="s">
        <v>1099</v>
      </c>
      <c r="C1091" t="s">
        <v>1579</v>
      </c>
      <c r="D1091" t="s">
        <v>1595</v>
      </c>
      <c r="E1091" t="s">
        <v>1609</v>
      </c>
      <c r="F1091" t="str">
        <f>_xlfn.XLOOKUP(E1091,'States (raw data)'!A:A,'States (raw data)'!B:B)</f>
        <v>California</v>
      </c>
      <c r="G1091">
        <v>69509.13</v>
      </c>
      <c r="H1091" t="str">
        <f>VLOOKUP(A1091,'Demographics (raw data)'!A1090:C2650,3)</f>
        <v>Male</v>
      </c>
      <c r="I1091" t="str">
        <f>_xlfn.XLOOKUP(A1091,'Demographics (raw data)'!A:A,'Demographics (raw data)'!B:B)</f>
        <v>Black or African American</v>
      </c>
      <c r="J1091" t="b">
        <f>_xlfn.XLOOKUP($A1091,'Bonuses (raw data)'!$A:$A,'Bonuses (raw data)'!B:B)</f>
        <v>0</v>
      </c>
      <c r="K1091" t="str">
        <f t="shared" ref="K1091:K1154" si="85">IF(J1091=TRUE,"Eligible", "Not Eligible")</f>
        <v>Not Eligible</v>
      </c>
      <c r="L1091">
        <f>_xlfn.XLOOKUP($A1091,'Bonuses (raw data)'!$A:$A,'Bonuses (raw data)'!C:C)</f>
        <v>0</v>
      </c>
      <c r="M1091">
        <f t="shared" ref="M1091:M1154" si="86">G1091+L1091</f>
        <v>69509.13</v>
      </c>
      <c r="N1091" s="5">
        <f t="shared" ref="N1091:N1154" si="87">IF(G1091=0, 0, L1091/G1091)</f>
        <v>0</v>
      </c>
      <c r="O1091">
        <f>G1091/_xlfn.XLOOKUP(D1091,'Market_Averages (raw data)'!A:A,'Market_Averages (raw data)'!B:B)</f>
        <v>0.96871246732244309</v>
      </c>
      <c r="P1091" t="str">
        <f t="shared" ref="P1091:P1154" si="88">IF(O1091&lt;0.9,"Below Market",IF(O1091&gt;1.1,"Above Market","Market Aligned"))</f>
        <v>Market Aligned</v>
      </c>
      <c r="Q1091" s="5">
        <f t="shared" ref="Q1091:Q1154" si="89">_xlfn.PERCENTRANK.INC(G:G,G1091)</f>
        <v>0.76900000000000002</v>
      </c>
    </row>
    <row r="1092" spans="1:17" x14ac:dyDescent="0.2">
      <c r="A1092">
        <v>2090</v>
      </c>
      <c r="B1092" t="s">
        <v>1100</v>
      </c>
      <c r="C1092" t="s">
        <v>1579</v>
      </c>
      <c r="D1092" t="s">
        <v>1595</v>
      </c>
      <c r="E1092" t="s">
        <v>1607</v>
      </c>
      <c r="F1092" t="str">
        <f>_xlfn.XLOOKUP(E1092,'States (raw data)'!A:A,'States (raw data)'!B:B)</f>
        <v>Colorado</v>
      </c>
      <c r="G1092">
        <v>69821</v>
      </c>
      <c r="H1092" t="str">
        <f>VLOOKUP(A1092,'Demographics (raw data)'!A1091:C2651,3)</f>
        <v>Male</v>
      </c>
      <c r="I1092" t="str">
        <f>_xlfn.XLOOKUP(A1092,'Demographics (raw data)'!A:A,'Demographics (raw data)'!B:B)</f>
        <v>Black or African American</v>
      </c>
      <c r="J1092" t="b">
        <f>_xlfn.XLOOKUP($A1092,'Bonuses (raw data)'!$A:$A,'Bonuses (raw data)'!B:B)</f>
        <v>1</v>
      </c>
      <c r="K1092" t="str">
        <f t="shared" si="85"/>
        <v>Eligible</v>
      </c>
      <c r="L1092">
        <f>_xlfn.XLOOKUP($A1092,'Bonuses (raw data)'!$A:$A,'Bonuses (raw data)'!C:C)</f>
        <v>8902.36</v>
      </c>
      <c r="M1092">
        <f t="shared" si="86"/>
        <v>78723.360000000001</v>
      </c>
      <c r="N1092" s="5">
        <f t="shared" si="87"/>
        <v>0.12750261382678565</v>
      </c>
      <c r="O1092">
        <f>G1092/_xlfn.XLOOKUP(D1092,'Market_Averages (raw data)'!A:A,'Market_Averages (raw data)'!B:B)</f>
        <v>0.97305883674447213</v>
      </c>
      <c r="P1092" t="str">
        <f t="shared" si="88"/>
        <v>Market Aligned</v>
      </c>
      <c r="Q1092" s="5">
        <f t="shared" si="89"/>
        <v>0.77200000000000002</v>
      </c>
    </row>
    <row r="1093" spans="1:17" x14ac:dyDescent="0.2">
      <c r="A1093">
        <v>2091</v>
      </c>
      <c r="B1093" t="s">
        <v>1101</v>
      </c>
      <c r="C1093" t="s">
        <v>1579</v>
      </c>
      <c r="D1093" t="s">
        <v>1595</v>
      </c>
      <c r="E1093" t="s">
        <v>1606</v>
      </c>
      <c r="F1093" t="str">
        <f>_xlfn.XLOOKUP(E1093,'States (raw data)'!A:A,'States (raw data)'!B:B)</f>
        <v>Washington</v>
      </c>
      <c r="G1093">
        <v>69906.94</v>
      </c>
      <c r="H1093" t="str">
        <f>VLOOKUP(A1093,'Demographics (raw data)'!A1092:C2652,3)</f>
        <v>Male</v>
      </c>
      <c r="I1093" t="str">
        <f>_xlfn.XLOOKUP(A1093,'Demographics (raw data)'!A:A,'Demographics (raw data)'!B:B)</f>
        <v>White</v>
      </c>
      <c r="J1093" t="b">
        <f>_xlfn.XLOOKUP($A1093,'Bonuses (raw data)'!$A:$A,'Bonuses (raw data)'!B:B)</f>
        <v>0</v>
      </c>
      <c r="K1093" t="str">
        <f t="shared" si="85"/>
        <v>Not Eligible</v>
      </c>
      <c r="L1093">
        <f>_xlfn.XLOOKUP($A1093,'Bonuses (raw data)'!$A:$A,'Bonuses (raw data)'!C:C)</f>
        <v>0</v>
      </c>
      <c r="M1093">
        <f t="shared" si="86"/>
        <v>69906.94</v>
      </c>
      <c r="N1093" s="5">
        <f t="shared" si="87"/>
        <v>0</v>
      </c>
      <c r="O1093">
        <f>G1093/_xlfn.XLOOKUP(D1093,'Market_Averages (raw data)'!A:A,'Market_Averages (raw data)'!B:B)</f>
        <v>0.97425653767155462</v>
      </c>
      <c r="P1093" t="str">
        <f t="shared" si="88"/>
        <v>Market Aligned</v>
      </c>
      <c r="Q1093" s="5">
        <f t="shared" si="89"/>
        <v>0.77400000000000002</v>
      </c>
    </row>
    <row r="1094" spans="1:17" x14ac:dyDescent="0.2">
      <c r="A1094">
        <v>2092</v>
      </c>
      <c r="B1094" t="s">
        <v>1102</v>
      </c>
      <c r="C1094" t="s">
        <v>1579</v>
      </c>
      <c r="D1094" t="s">
        <v>1595</v>
      </c>
      <c r="E1094" t="s">
        <v>1606</v>
      </c>
      <c r="F1094" t="str">
        <f>_xlfn.XLOOKUP(E1094,'States (raw data)'!A:A,'States (raw data)'!B:B)</f>
        <v>Washington</v>
      </c>
      <c r="G1094">
        <v>71819.070000000007</v>
      </c>
      <c r="H1094" t="str">
        <f>VLOOKUP(A1094,'Demographics (raw data)'!A1093:C2653,3)</f>
        <v>Female</v>
      </c>
      <c r="I1094" t="str">
        <f>_xlfn.XLOOKUP(A1094,'Demographics (raw data)'!A:A,'Demographics (raw data)'!B:B)</f>
        <v>Other</v>
      </c>
      <c r="J1094" t="b">
        <f>_xlfn.XLOOKUP($A1094,'Bonuses (raw data)'!$A:$A,'Bonuses (raw data)'!B:B)</f>
        <v>0</v>
      </c>
      <c r="K1094" t="str">
        <f t="shared" si="85"/>
        <v>Not Eligible</v>
      </c>
      <c r="L1094">
        <f>_xlfn.XLOOKUP($A1094,'Bonuses (raw data)'!$A:$A,'Bonuses (raw data)'!C:C)</f>
        <v>0</v>
      </c>
      <c r="M1094">
        <f t="shared" si="86"/>
        <v>71819.070000000007</v>
      </c>
      <c r="N1094" s="5">
        <f t="shared" si="87"/>
        <v>0</v>
      </c>
      <c r="O1094">
        <f>G1094/_xlfn.XLOOKUP(D1094,'Market_Averages (raw data)'!A:A,'Market_Averages (raw data)'!B:B)</f>
        <v>1.0009048955224049</v>
      </c>
      <c r="P1094" t="str">
        <f t="shared" si="88"/>
        <v>Market Aligned</v>
      </c>
      <c r="Q1094" s="5">
        <f t="shared" si="89"/>
        <v>0.79800000000000004</v>
      </c>
    </row>
    <row r="1095" spans="1:17" x14ac:dyDescent="0.2">
      <c r="A1095">
        <v>2093</v>
      </c>
      <c r="B1095" t="s">
        <v>1103</v>
      </c>
      <c r="C1095" t="s">
        <v>1579</v>
      </c>
      <c r="D1095" t="s">
        <v>1595</v>
      </c>
      <c r="E1095" t="s">
        <v>1599</v>
      </c>
      <c r="F1095" t="str">
        <f>_xlfn.XLOOKUP(E1095,'States (raw data)'!A:A,'States (raw data)'!B:B)</f>
        <v>California</v>
      </c>
      <c r="G1095">
        <v>70129.86</v>
      </c>
      <c r="H1095" t="str">
        <f>VLOOKUP(A1095,'Demographics (raw data)'!A1094:C2654,3)</f>
        <v>Non-binary</v>
      </c>
      <c r="I1095" t="str">
        <f>_xlfn.XLOOKUP(A1095,'Demographics (raw data)'!A:A,'Demographics (raw data)'!B:B)</f>
        <v>Hispanic or Latino</v>
      </c>
      <c r="J1095" t="b">
        <f>_xlfn.XLOOKUP($A1095,'Bonuses (raw data)'!$A:$A,'Bonuses (raw data)'!B:B)</f>
        <v>1</v>
      </c>
      <c r="K1095" t="str">
        <f t="shared" si="85"/>
        <v>Eligible</v>
      </c>
      <c r="L1095">
        <f>_xlfn.XLOOKUP($A1095,'Bonuses (raw data)'!$A:$A,'Bonuses (raw data)'!C:C)</f>
        <v>14686.33</v>
      </c>
      <c r="M1095">
        <f t="shared" si="86"/>
        <v>84816.19</v>
      </c>
      <c r="N1095" s="5">
        <f t="shared" si="87"/>
        <v>0.2094162172860462</v>
      </c>
      <c r="O1095">
        <f>G1095/_xlfn.XLOOKUP(D1095,'Market_Averages (raw data)'!A:A,'Market_Averages (raw data)'!B:B)</f>
        <v>0.97736325736744945</v>
      </c>
      <c r="P1095" t="str">
        <f t="shared" si="88"/>
        <v>Market Aligned</v>
      </c>
      <c r="Q1095" s="5">
        <f t="shared" si="89"/>
        <v>0.77600000000000002</v>
      </c>
    </row>
    <row r="1096" spans="1:17" x14ac:dyDescent="0.2">
      <c r="A1096">
        <v>2094</v>
      </c>
      <c r="B1096" t="s">
        <v>1104</v>
      </c>
      <c r="C1096" t="s">
        <v>1579</v>
      </c>
      <c r="D1096" t="s">
        <v>1595</v>
      </c>
      <c r="E1096" t="s">
        <v>1606</v>
      </c>
      <c r="F1096" t="str">
        <f>_xlfn.XLOOKUP(E1096,'States (raw data)'!A:A,'States (raw data)'!B:B)</f>
        <v>Washington</v>
      </c>
      <c r="G1096">
        <v>71831.600000000006</v>
      </c>
      <c r="H1096" t="str">
        <f>VLOOKUP(A1096,'Demographics (raw data)'!A1095:C2655,3)</f>
        <v>Male</v>
      </c>
      <c r="I1096" t="str">
        <f>_xlfn.XLOOKUP(A1096,'Demographics (raw data)'!A:A,'Demographics (raw data)'!B:B)</f>
        <v>Asian</v>
      </c>
      <c r="J1096" t="b">
        <f>_xlfn.XLOOKUP($A1096,'Bonuses (raw data)'!$A:$A,'Bonuses (raw data)'!B:B)</f>
        <v>0</v>
      </c>
      <c r="K1096" t="str">
        <f t="shared" si="85"/>
        <v>Not Eligible</v>
      </c>
      <c r="L1096">
        <f>_xlfn.XLOOKUP($A1096,'Bonuses (raw data)'!$A:$A,'Bonuses (raw data)'!C:C)</f>
        <v>0</v>
      </c>
      <c r="M1096">
        <f t="shared" si="86"/>
        <v>71831.600000000006</v>
      </c>
      <c r="N1096" s="5">
        <f t="shared" si="87"/>
        <v>0</v>
      </c>
      <c r="O1096">
        <f>G1096/_xlfn.XLOOKUP(D1096,'Market_Averages (raw data)'!A:A,'Market_Averages (raw data)'!B:B)</f>
        <v>1.0010795195928766</v>
      </c>
      <c r="P1096" t="str">
        <f t="shared" si="88"/>
        <v>Market Aligned</v>
      </c>
      <c r="Q1096" s="5">
        <f t="shared" si="89"/>
        <v>0.79900000000000004</v>
      </c>
    </row>
    <row r="1097" spans="1:17" x14ac:dyDescent="0.2">
      <c r="A1097">
        <v>2095</v>
      </c>
      <c r="B1097" t="s">
        <v>1105</v>
      </c>
      <c r="C1097" t="s">
        <v>1579</v>
      </c>
      <c r="D1097" t="s">
        <v>1595</v>
      </c>
      <c r="E1097" t="s">
        <v>1609</v>
      </c>
      <c r="F1097" t="str">
        <f>_xlfn.XLOOKUP(E1097,'States (raw data)'!A:A,'States (raw data)'!B:B)</f>
        <v>California</v>
      </c>
      <c r="G1097">
        <v>69798.210000000006</v>
      </c>
      <c r="H1097" t="str">
        <f>VLOOKUP(A1097,'Demographics (raw data)'!A1096:C2656,3)</f>
        <v>Male</v>
      </c>
      <c r="I1097" t="str">
        <f>_xlfn.XLOOKUP(A1097,'Demographics (raw data)'!A:A,'Demographics (raw data)'!B:B)</f>
        <v>Asian</v>
      </c>
      <c r="J1097" t="b">
        <f>_xlfn.XLOOKUP($A1097,'Bonuses (raw data)'!$A:$A,'Bonuses (raw data)'!B:B)</f>
        <v>1</v>
      </c>
      <c r="K1097" t="str">
        <f t="shared" si="85"/>
        <v>Eligible</v>
      </c>
      <c r="L1097">
        <f>_xlfn.XLOOKUP($A1097,'Bonuses (raw data)'!$A:$A,'Bonuses (raw data)'!C:C)</f>
        <v>18447.419999999998</v>
      </c>
      <c r="M1097">
        <f t="shared" si="86"/>
        <v>88245.63</v>
      </c>
      <c r="N1097" s="5">
        <f t="shared" si="87"/>
        <v>0.26429646261702122</v>
      </c>
      <c r="O1097">
        <f>G1097/_xlfn.XLOOKUP(D1097,'Market_Averages (raw data)'!A:A,'Market_Averages (raw data)'!B:B)</f>
        <v>0.97274122440879374</v>
      </c>
      <c r="P1097" t="str">
        <f t="shared" si="88"/>
        <v>Market Aligned</v>
      </c>
      <c r="Q1097" s="5">
        <f t="shared" si="89"/>
        <v>0.77100000000000002</v>
      </c>
    </row>
    <row r="1098" spans="1:17" x14ac:dyDescent="0.2">
      <c r="A1098">
        <v>2096</v>
      </c>
      <c r="B1098" t="s">
        <v>1106</v>
      </c>
      <c r="C1098" t="s">
        <v>1579</v>
      </c>
      <c r="D1098" t="s">
        <v>1595</v>
      </c>
      <c r="E1098" t="s">
        <v>1606</v>
      </c>
      <c r="F1098" t="str">
        <f>_xlfn.XLOOKUP(E1098,'States (raw data)'!A:A,'States (raw data)'!B:B)</f>
        <v>Washington</v>
      </c>
      <c r="G1098">
        <v>70196.59</v>
      </c>
      <c r="H1098" t="str">
        <f>VLOOKUP(A1098,'Demographics (raw data)'!A1097:C2657,3)</f>
        <v>Male</v>
      </c>
      <c r="I1098" t="str">
        <f>_xlfn.XLOOKUP(A1098,'Demographics (raw data)'!A:A,'Demographics (raw data)'!B:B)</f>
        <v>Hispanic or Latino</v>
      </c>
      <c r="J1098" t="b">
        <f>_xlfn.XLOOKUP($A1098,'Bonuses (raw data)'!$A:$A,'Bonuses (raw data)'!B:B)</f>
        <v>1</v>
      </c>
      <c r="K1098" t="str">
        <f t="shared" si="85"/>
        <v>Eligible</v>
      </c>
      <c r="L1098">
        <f>_xlfn.XLOOKUP($A1098,'Bonuses (raw data)'!$A:$A,'Bonuses (raw data)'!C:C)</f>
        <v>8752.77</v>
      </c>
      <c r="M1098">
        <f t="shared" si="86"/>
        <v>78949.36</v>
      </c>
      <c r="N1098" s="5">
        <f t="shared" si="87"/>
        <v>0.12468939018262855</v>
      </c>
      <c r="O1098">
        <f>G1098/_xlfn.XLOOKUP(D1098,'Market_Averages (raw data)'!A:A,'Market_Averages (raw data)'!B:B)</f>
        <v>0.97829323855041672</v>
      </c>
      <c r="P1098" t="str">
        <f t="shared" si="88"/>
        <v>Market Aligned</v>
      </c>
      <c r="Q1098" s="5">
        <f t="shared" si="89"/>
        <v>0.77700000000000002</v>
      </c>
    </row>
    <row r="1099" spans="1:17" x14ac:dyDescent="0.2">
      <c r="A1099">
        <v>2097</v>
      </c>
      <c r="B1099" t="s">
        <v>1107</v>
      </c>
      <c r="C1099" t="s">
        <v>1579</v>
      </c>
      <c r="D1099" t="s">
        <v>1595</v>
      </c>
      <c r="E1099" t="s">
        <v>1606</v>
      </c>
      <c r="F1099" t="str">
        <f>_xlfn.XLOOKUP(E1099,'States (raw data)'!A:A,'States (raw data)'!B:B)</f>
        <v>Washington</v>
      </c>
      <c r="G1099">
        <v>65004.5</v>
      </c>
      <c r="H1099" t="str">
        <f>VLOOKUP(A1099,'Demographics (raw data)'!A1098:C2658,3)</f>
        <v>Female</v>
      </c>
      <c r="I1099" t="str">
        <f>_xlfn.XLOOKUP(A1099,'Demographics (raw data)'!A:A,'Demographics (raw data)'!B:B)</f>
        <v>White</v>
      </c>
      <c r="J1099" t="b">
        <f>_xlfn.XLOOKUP($A1099,'Bonuses (raw data)'!$A:$A,'Bonuses (raw data)'!B:B)</f>
        <v>1</v>
      </c>
      <c r="K1099" t="str">
        <f t="shared" si="85"/>
        <v>Eligible</v>
      </c>
      <c r="L1099">
        <f>_xlfn.XLOOKUP($A1099,'Bonuses (raw data)'!$A:$A,'Bonuses (raw data)'!C:C)</f>
        <v>4634.2700000000004</v>
      </c>
      <c r="M1099">
        <f t="shared" si="86"/>
        <v>69638.77</v>
      </c>
      <c r="N1099" s="5">
        <f t="shared" si="87"/>
        <v>7.1291525971278913E-2</v>
      </c>
      <c r="O1099">
        <f>G1099/_xlfn.XLOOKUP(D1099,'Market_Averages (raw data)'!A:A,'Market_Averages (raw data)'!B:B)</f>
        <v>0.90593379002242935</v>
      </c>
      <c r="P1099" t="str">
        <f t="shared" si="88"/>
        <v>Market Aligned</v>
      </c>
      <c r="Q1099" s="5">
        <f t="shared" si="89"/>
        <v>0.71899999999999997</v>
      </c>
    </row>
    <row r="1100" spans="1:17" x14ac:dyDescent="0.2">
      <c r="A1100">
        <v>2098</v>
      </c>
      <c r="B1100" t="s">
        <v>1108</v>
      </c>
      <c r="C1100" t="s">
        <v>1579</v>
      </c>
      <c r="D1100" t="s">
        <v>1595</v>
      </c>
      <c r="E1100" t="s">
        <v>1604</v>
      </c>
      <c r="F1100" t="str">
        <f>_xlfn.XLOOKUP(E1100,'States (raw data)'!A:A,'States (raw data)'!B:B)</f>
        <v>California</v>
      </c>
      <c r="G1100">
        <v>72290.820000000007</v>
      </c>
      <c r="H1100" t="str">
        <f>VLOOKUP(A1100,'Demographics (raw data)'!A1099:C2659,3)</f>
        <v>Male</v>
      </c>
      <c r="I1100" t="str">
        <f>_xlfn.XLOOKUP(A1100,'Demographics (raw data)'!A:A,'Demographics (raw data)'!B:B)</f>
        <v>White</v>
      </c>
      <c r="J1100" t="b">
        <f>_xlfn.XLOOKUP($A1100,'Bonuses (raw data)'!$A:$A,'Bonuses (raw data)'!B:B)</f>
        <v>0</v>
      </c>
      <c r="K1100" t="str">
        <f t="shared" si="85"/>
        <v>Not Eligible</v>
      </c>
      <c r="L1100">
        <f>_xlfn.XLOOKUP($A1100,'Bonuses (raw data)'!$A:$A,'Bonuses (raw data)'!C:C)</f>
        <v>0</v>
      </c>
      <c r="M1100">
        <f t="shared" si="86"/>
        <v>72290.820000000007</v>
      </c>
      <c r="N1100" s="5">
        <f t="shared" si="87"/>
        <v>0</v>
      </c>
      <c r="O1100">
        <f>G1100/_xlfn.XLOOKUP(D1100,'Market_Averages (raw data)'!A:A,'Market_Averages (raw data)'!B:B)</f>
        <v>1.0074794290615148</v>
      </c>
      <c r="P1100" t="str">
        <f t="shared" si="88"/>
        <v>Market Aligned</v>
      </c>
      <c r="Q1100" s="5">
        <f t="shared" si="89"/>
        <v>0.80400000000000005</v>
      </c>
    </row>
    <row r="1101" spans="1:17" x14ac:dyDescent="0.2">
      <c r="A1101">
        <v>2099</v>
      </c>
      <c r="B1101" t="s">
        <v>1109</v>
      </c>
      <c r="C1101" t="s">
        <v>1579</v>
      </c>
      <c r="D1101" t="s">
        <v>1595</v>
      </c>
      <c r="E1101" t="s">
        <v>1611</v>
      </c>
      <c r="F1101" t="str">
        <f>_xlfn.XLOOKUP(E1101,'States (raw data)'!A:A,'States (raw data)'!B:B)</f>
        <v>California</v>
      </c>
      <c r="G1101">
        <v>70866.22</v>
      </c>
      <c r="H1101" t="str">
        <f>VLOOKUP(A1101,'Demographics (raw data)'!A1100:C2660,3)</f>
        <v>Female</v>
      </c>
      <c r="I1101" t="str">
        <f>_xlfn.XLOOKUP(A1101,'Demographics (raw data)'!A:A,'Demographics (raw data)'!B:B)</f>
        <v>Black or African American</v>
      </c>
      <c r="J1101" t="b">
        <f>_xlfn.XLOOKUP($A1101,'Bonuses (raw data)'!$A:$A,'Bonuses (raw data)'!B:B)</f>
        <v>0</v>
      </c>
      <c r="K1101" t="str">
        <f t="shared" si="85"/>
        <v>Not Eligible</v>
      </c>
      <c r="L1101">
        <f>_xlfn.XLOOKUP($A1101,'Bonuses (raw data)'!$A:$A,'Bonuses (raw data)'!C:C)</f>
        <v>0</v>
      </c>
      <c r="M1101">
        <f t="shared" si="86"/>
        <v>70866.22</v>
      </c>
      <c r="N1101" s="5">
        <f t="shared" si="87"/>
        <v>0</v>
      </c>
      <c r="O1101">
        <f>G1101/_xlfn.XLOOKUP(D1101,'Market_Averages (raw data)'!A:A,'Market_Averages (raw data)'!B:B)</f>
        <v>0.98762552237404</v>
      </c>
      <c r="P1101" t="str">
        <f t="shared" si="88"/>
        <v>Market Aligned</v>
      </c>
      <c r="Q1101" s="5">
        <f t="shared" si="89"/>
        <v>0.78800000000000003</v>
      </c>
    </row>
    <row r="1102" spans="1:17" x14ac:dyDescent="0.2">
      <c r="A1102">
        <v>2100</v>
      </c>
      <c r="B1102" t="s">
        <v>1110</v>
      </c>
      <c r="C1102" t="s">
        <v>1579</v>
      </c>
      <c r="D1102" t="s">
        <v>1595</v>
      </c>
      <c r="E1102" t="s">
        <v>1606</v>
      </c>
      <c r="F1102" t="str">
        <f>_xlfn.XLOOKUP(E1102,'States (raw data)'!A:A,'States (raw data)'!B:B)</f>
        <v>Washington</v>
      </c>
      <c r="G1102">
        <v>72495.03</v>
      </c>
      <c r="H1102" t="str">
        <f>VLOOKUP(A1102,'Demographics (raw data)'!A1101:C2661,3)</f>
        <v>Female</v>
      </c>
      <c r="I1102" t="str">
        <f>_xlfn.XLOOKUP(A1102,'Demographics (raw data)'!A:A,'Demographics (raw data)'!B:B)</f>
        <v>Asian</v>
      </c>
      <c r="J1102" t="b">
        <f>_xlfn.XLOOKUP($A1102,'Bonuses (raw data)'!$A:$A,'Bonuses (raw data)'!B:B)</f>
        <v>0</v>
      </c>
      <c r="K1102" t="str">
        <f t="shared" si="85"/>
        <v>Not Eligible</v>
      </c>
      <c r="L1102">
        <f>_xlfn.XLOOKUP($A1102,'Bonuses (raw data)'!$A:$A,'Bonuses (raw data)'!C:C)</f>
        <v>0</v>
      </c>
      <c r="M1102">
        <f t="shared" si="86"/>
        <v>72495.03</v>
      </c>
      <c r="N1102" s="5">
        <f t="shared" si="87"/>
        <v>0</v>
      </c>
      <c r="O1102">
        <f>G1102/_xlfn.XLOOKUP(D1102,'Market_Averages (raw data)'!A:A,'Market_Averages (raw data)'!B:B)</f>
        <v>1.0103253972523396</v>
      </c>
      <c r="P1102" t="str">
        <f t="shared" si="88"/>
        <v>Market Aligned</v>
      </c>
      <c r="Q1102" s="5">
        <f t="shared" si="89"/>
        <v>0.80600000000000005</v>
      </c>
    </row>
    <row r="1103" spans="1:17" x14ac:dyDescent="0.2">
      <c r="A1103">
        <v>2101</v>
      </c>
      <c r="B1103" t="s">
        <v>1111</v>
      </c>
      <c r="C1103" t="s">
        <v>1579</v>
      </c>
      <c r="D1103" t="s">
        <v>1595</v>
      </c>
      <c r="E1103" t="s">
        <v>1609</v>
      </c>
      <c r="F1103" t="str">
        <f>_xlfn.XLOOKUP(E1103,'States (raw data)'!A:A,'States (raw data)'!B:B)</f>
        <v>California</v>
      </c>
      <c r="G1103">
        <v>62759.360000000001</v>
      </c>
      <c r="H1103" t="str">
        <f>VLOOKUP(A1103,'Demographics (raw data)'!A1102:C2662,3)</f>
        <v>Female</v>
      </c>
      <c r="I1103" t="str">
        <f>_xlfn.XLOOKUP(A1103,'Demographics (raw data)'!A:A,'Demographics (raw data)'!B:B)</f>
        <v>Asian</v>
      </c>
      <c r="J1103" t="b">
        <f>_xlfn.XLOOKUP($A1103,'Bonuses (raw data)'!$A:$A,'Bonuses (raw data)'!B:B)</f>
        <v>0</v>
      </c>
      <c r="K1103" t="str">
        <f t="shared" si="85"/>
        <v>Not Eligible</v>
      </c>
      <c r="L1103">
        <f>_xlfn.XLOOKUP($A1103,'Bonuses (raw data)'!$A:$A,'Bonuses (raw data)'!C:C)</f>
        <v>0</v>
      </c>
      <c r="M1103">
        <f t="shared" si="86"/>
        <v>62759.360000000001</v>
      </c>
      <c r="N1103" s="5">
        <f t="shared" si="87"/>
        <v>0</v>
      </c>
      <c r="O1103">
        <f>G1103/_xlfn.XLOOKUP(D1103,'Market_Averages (raw data)'!A:A,'Market_Averages (raw data)'!B:B)</f>
        <v>0.87464444560272059</v>
      </c>
      <c r="P1103" t="str">
        <f t="shared" si="88"/>
        <v>Below Market</v>
      </c>
      <c r="Q1103" s="5">
        <f t="shared" si="89"/>
        <v>0.69899999999999995</v>
      </c>
    </row>
    <row r="1104" spans="1:17" x14ac:dyDescent="0.2">
      <c r="A1104">
        <v>2102</v>
      </c>
      <c r="B1104" t="s">
        <v>1112</v>
      </c>
      <c r="C1104" t="s">
        <v>1579</v>
      </c>
      <c r="D1104" t="s">
        <v>1595</v>
      </c>
      <c r="E1104" t="s">
        <v>1606</v>
      </c>
      <c r="F1104" t="str">
        <f>_xlfn.XLOOKUP(E1104,'States (raw data)'!A:A,'States (raw data)'!B:B)</f>
        <v>Washington</v>
      </c>
      <c r="G1104">
        <v>75220.94</v>
      </c>
      <c r="H1104" t="str">
        <f>VLOOKUP(A1104,'Demographics (raw data)'!A1103:C2663,3)</f>
        <v>Male</v>
      </c>
      <c r="I1104" t="str">
        <f>_xlfn.XLOOKUP(A1104,'Demographics (raw data)'!A:A,'Demographics (raw data)'!B:B)</f>
        <v>White</v>
      </c>
      <c r="J1104" t="b">
        <f>_xlfn.XLOOKUP($A1104,'Bonuses (raw data)'!$A:$A,'Bonuses (raw data)'!B:B)</f>
        <v>0</v>
      </c>
      <c r="K1104" t="str">
        <f t="shared" si="85"/>
        <v>Not Eligible</v>
      </c>
      <c r="L1104">
        <f>_xlfn.XLOOKUP($A1104,'Bonuses (raw data)'!$A:$A,'Bonuses (raw data)'!C:C)</f>
        <v>0</v>
      </c>
      <c r="M1104">
        <f t="shared" si="86"/>
        <v>75220.94</v>
      </c>
      <c r="N1104" s="5">
        <f t="shared" si="87"/>
        <v>0</v>
      </c>
      <c r="O1104">
        <f>G1104/_xlfn.XLOOKUP(D1104,'Market_Averages (raw data)'!A:A,'Market_Averages (raw data)'!B:B)</f>
        <v>1.0483149822435334</v>
      </c>
      <c r="P1104" t="str">
        <f t="shared" si="88"/>
        <v>Market Aligned</v>
      </c>
      <c r="Q1104" s="5">
        <f t="shared" si="89"/>
        <v>0.82899999999999996</v>
      </c>
    </row>
    <row r="1105" spans="1:17" x14ac:dyDescent="0.2">
      <c r="A1105">
        <v>2103</v>
      </c>
      <c r="B1105" t="s">
        <v>1113</v>
      </c>
      <c r="C1105" t="s">
        <v>1579</v>
      </c>
      <c r="D1105" t="s">
        <v>1595</v>
      </c>
      <c r="E1105" t="s">
        <v>1609</v>
      </c>
      <c r="F1105" t="str">
        <f>_xlfn.XLOOKUP(E1105,'States (raw data)'!A:A,'States (raw data)'!B:B)</f>
        <v>California</v>
      </c>
      <c r="G1105">
        <v>69651.03</v>
      </c>
      <c r="H1105" t="str">
        <f>VLOOKUP(A1105,'Demographics (raw data)'!A1104:C2664,3)</f>
        <v>Non-binary</v>
      </c>
      <c r="I1105" t="str">
        <f>_xlfn.XLOOKUP(A1105,'Demographics (raw data)'!A:A,'Demographics (raw data)'!B:B)</f>
        <v>White</v>
      </c>
      <c r="J1105" t="b">
        <f>_xlfn.XLOOKUP($A1105,'Bonuses (raw data)'!$A:$A,'Bonuses (raw data)'!B:B)</f>
        <v>1</v>
      </c>
      <c r="K1105" t="str">
        <f t="shared" si="85"/>
        <v>Eligible</v>
      </c>
      <c r="L1105">
        <f>_xlfn.XLOOKUP($A1105,'Bonuses (raw data)'!$A:$A,'Bonuses (raw data)'!C:C)</f>
        <v>10825.24</v>
      </c>
      <c r="M1105">
        <f t="shared" si="86"/>
        <v>80476.27</v>
      </c>
      <c r="N1105" s="5">
        <f t="shared" si="87"/>
        <v>0.15542110432537753</v>
      </c>
      <c r="O1105">
        <f>G1105/_xlfn.XLOOKUP(D1105,'Market_Averages (raw data)'!A:A,'Market_Averages (raw data)'!B:B)</f>
        <v>0.97069005356345983</v>
      </c>
      <c r="P1105" t="str">
        <f t="shared" si="88"/>
        <v>Market Aligned</v>
      </c>
      <c r="Q1105" s="5">
        <f t="shared" si="89"/>
        <v>0.77100000000000002</v>
      </c>
    </row>
    <row r="1106" spans="1:17" x14ac:dyDescent="0.2">
      <c r="A1106">
        <v>2104</v>
      </c>
      <c r="B1106" t="s">
        <v>1114</v>
      </c>
      <c r="C1106" t="s">
        <v>1579</v>
      </c>
      <c r="D1106" t="s">
        <v>1595</v>
      </c>
      <c r="E1106" t="s">
        <v>1606</v>
      </c>
      <c r="F1106" t="str">
        <f>_xlfn.XLOOKUP(E1106,'States (raw data)'!A:A,'States (raw data)'!B:B)</f>
        <v>Washington</v>
      </c>
      <c r="G1106">
        <v>72770.460000000006</v>
      </c>
      <c r="H1106" t="str">
        <f>VLOOKUP(A1106,'Demographics (raw data)'!A1105:C2665,3)</f>
        <v>Male</v>
      </c>
      <c r="I1106" t="str">
        <f>_xlfn.XLOOKUP(A1106,'Demographics (raw data)'!A:A,'Demographics (raw data)'!B:B)</f>
        <v>White</v>
      </c>
      <c r="J1106" t="b">
        <f>_xlfn.XLOOKUP($A1106,'Bonuses (raw data)'!$A:$A,'Bonuses (raw data)'!B:B)</f>
        <v>1</v>
      </c>
      <c r="K1106" t="str">
        <f t="shared" si="85"/>
        <v>Eligible</v>
      </c>
      <c r="L1106">
        <f>_xlfn.XLOOKUP($A1106,'Bonuses (raw data)'!$A:$A,'Bonuses (raw data)'!C:C)</f>
        <v>18253.59</v>
      </c>
      <c r="M1106">
        <f t="shared" si="86"/>
        <v>91024.05</v>
      </c>
      <c r="N1106" s="5">
        <f t="shared" si="87"/>
        <v>0.25083790867887873</v>
      </c>
      <c r="O1106">
        <f>G1106/_xlfn.XLOOKUP(D1106,'Market_Averages (raw data)'!A:A,'Market_Averages (raw data)'!B:B)</f>
        <v>1.0141639214127576</v>
      </c>
      <c r="P1106" t="str">
        <f t="shared" si="88"/>
        <v>Market Aligned</v>
      </c>
      <c r="Q1106" s="5">
        <f t="shared" si="89"/>
        <v>0.81</v>
      </c>
    </row>
    <row r="1107" spans="1:17" x14ac:dyDescent="0.2">
      <c r="A1107">
        <v>2105</v>
      </c>
      <c r="B1107" t="s">
        <v>1115</v>
      </c>
      <c r="C1107" t="s">
        <v>1579</v>
      </c>
      <c r="D1107" t="s">
        <v>1595</v>
      </c>
      <c r="E1107" t="s">
        <v>1606</v>
      </c>
      <c r="F1107" t="str">
        <f>_xlfn.XLOOKUP(E1107,'States (raw data)'!A:A,'States (raw data)'!B:B)</f>
        <v>Washington</v>
      </c>
      <c r="G1107">
        <v>67400.240000000005</v>
      </c>
      <c r="H1107" t="str">
        <f>VLOOKUP(A1107,'Demographics (raw data)'!A1106:C2666,3)</f>
        <v>Male</v>
      </c>
      <c r="I1107" t="str">
        <f>_xlfn.XLOOKUP(A1107,'Demographics (raw data)'!A:A,'Demographics (raw data)'!B:B)</f>
        <v>Hispanic or Latino</v>
      </c>
      <c r="J1107" t="b">
        <f>_xlfn.XLOOKUP($A1107,'Bonuses (raw data)'!$A:$A,'Bonuses (raw data)'!B:B)</f>
        <v>0</v>
      </c>
      <c r="K1107" t="str">
        <f t="shared" si="85"/>
        <v>Not Eligible</v>
      </c>
      <c r="L1107">
        <f>_xlfn.XLOOKUP($A1107,'Bonuses (raw data)'!$A:$A,'Bonuses (raw data)'!C:C)</f>
        <v>0</v>
      </c>
      <c r="M1107">
        <f t="shared" si="86"/>
        <v>67400.240000000005</v>
      </c>
      <c r="N1107" s="5">
        <f t="shared" si="87"/>
        <v>0</v>
      </c>
      <c r="O1107">
        <f>G1107/_xlfn.XLOOKUP(D1107,'Market_Averages (raw data)'!A:A,'Market_Averages (raw data)'!B:B)</f>
        <v>0.93932196804254087</v>
      </c>
      <c r="P1107" t="str">
        <f t="shared" si="88"/>
        <v>Market Aligned</v>
      </c>
      <c r="Q1107" s="5">
        <f t="shared" si="89"/>
        <v>0.74399999999999999</v>
      </c>
    </row>
    <row r="1108" spans="1:17" x14ac:dyDescent="0.2">
      <c r="A1108">
        <v>2106</v>
      </c>
      <c r="B1108" t="s">
        <v>1116</v>
      </c>
      <c r="C1108" t="s">
        <v>1579</v>
      </c>
      <c r="D1108" t="s">
        <v>1595</v>
      </c>
      <c r="E1108" t="s">
        <v>1606</v>
      </c>
      <c r="F1108" t="str">
        <f>_xlfn.XLOOKUP(E1108,'States (raw data)'!A:A,'States (raw data)'!B:B)</f>
        <v>Washington</v>
      </c>
      <c r="G1108">
        <v>71531.929999999993</v>
      </c>
      <c r="H1108" t="str">
        <f>VLOOKUP(A1108,'Demographics (raw data)'!A1107:C2667,3)</f>
        <v>Female</v>
      </c>
      <c r="I1108" t="str">
        <f>_xlfn.XLOOKUP(A1108,'Demographics (raw data)'!A:A,'Demographics (raw data)'!B:B)</f>
        <v>White</v>
      </c>
      <c r="J1108" t="b">
        <f>_xlfn.XLOOKUP($A1108,'Bonuses (raw data)'!$A:$A,'Bonuses (raw data)'!B:B)</f>
        <v>1</v>
      </c>
      <c r="K1108" t="str">
        <f t="shared" si="85"/>
        <v>Eligible</v>
      </c>
      <c r="L1108">
        <f>_xlfn.XLOOKUP($A1108,'Bonuses (raw data)'!$A:$A,'Bonuses (raw data)'!C:C)</f>
        <v>16283.11</v>
      </c>
      <c r="M1108">
        <f t="shared" si="86"/>
        <v>87815.039999999994</v>
      </c>
      <c r="N1108" s="5">
        <f t="shared" si="87"/>
        <v>0.22763414883395433</v>
      </c>
      <c r="O1108">
        <f>G1108/_xlfn.XLOOKUP(D1108,'Market_Averages (raw data)'!A:A,'Market_Averages (raw data)'!B:B)</f>
        <v>0.9969031752035491</v>
      </c>
      <c r="P1108" t="str">
        <f t="shared" si="88"/>
        <v>Market Aligned</v>
      </c>
      <c r="Q1108" s="5">
        <f t="shared" si="89"/>
        <v>0.79600000000000004</v>
      </c>
    </row>
    <row r="1109" spans="1:17" x14ac:dyDescent="0.2">
      <c r="A1109">
        <v>2107</v>
      </c>
      <c r="B1109" t="s">
        <v>1117</v>
      </c>
      <c r="C1109" t="s">
        <v>1579</v>
      </c>
      <c r="D1109" t="s">
        <v>1595</v>
      </c>
      <c r="E1109" t="s">
        <v>1606</v>
      </c>
      <c r="F1109" t="str">
        <f>_xlfn.XLOOKUP(E1109,'States (raw data)'!A:A,'States (raw data)'!B:B)</f>
        <v>Washington</v>
      </c>
      <c r="G1109">
        <v>67366.460000000006</v>
      </c>
      <c r="H1109" t="str">
        <f>VLOOKUP(A1109,'Demographics (raw data)'!A1108:C2668,3)</f>
        <v>Female</v>
      </c>
      <c r="I1109" t="str">
        <f>_xlfn.XLOOKUP(A1109,'Demographics (raw data)'!A:A,'Demographics (raw data)'!B:B)</f>
        <v>White</v>
      </c>
      <c r="J1109" t="b">
        <f>_xlfn.XLOOKUP($A1109,'Bonuses (raw data)'!$A:$A,'Bonuses (raw data)'!B:B)</f>
        <v>0</v>
      </c>
      <c r="K1109" t="str">
        <f t="shared" si="85"/>
        <v>Not Eligible</v>
      </c>
      <c r="L1109">
        <f>_xlfn.XLOOKUP($A1109,'Bonuses (raw data)'!$A:$A,'Bonuses (raw data)'!C:C)</f>
        <v>0</v>
      </c>
      <c r="M1109">
        <f t="shared" si="86"/>
        <v>67366.460000000006</v>
      </c>
      <c r="N1109" s="5">
        <f t="shared" si="87"/>
        <v>0</v>
      </c>
      <c r="O1109">
        <f>G1109/_xlfn.XLOOKUP(D1109,'Market_Averages (raw data)'!A:A,'Market_Averages (raw data)'!B:B)</f>
        <v>0.93885119381264981</v>
      </c>
      <c r="P1109" t="str">
        <f t="shared" si="88"/>
        <v>Market Aligned</v>
      </c>
      <c r="Q1109" s="5">
        <f t="shared" si="89"/>
        <v>0.74199999999999999</v>
      </c>
    </row>
    <row r="1110" spans="1:17" x14ac:dyDescent="0.2">
      <c r="A1110">
        <v>2108</v>
      </c>
      <c r="B1110" t="s">
        <v>1118</v>
      </c>
      <c r="C1110" t="s">
        <v>1579</v>
      </c>
      <c r="D1110" t="s">
        <v>1595</v>
      </c>
      <c r="E1110" t="s">
        <v>1599</v>
      </c>
      <c r="F1110" t="str">
        <f>_xlfn.XLOOKUP(E1110,'States (raw data)'!A:A,'States (raw data)'!B:B)</f>
        <v>California</v>
      </c>
      <c r="G1110">
        <v>68440.58</v>
      </c>
      <c r="H1110" t="str">
        <f>VLOOKUP(A1110,'Demographics (raw data)'!A1109:C2669,3)</f>
        <v>Male</v>
      </c>
      <c r="I1110" t="str">
        <f>_xlfn.XLOOKUP(A1110,'Demographics (raw data)'!A:A,'Demographics (raw data)'!B:B)</f>
        <v>White</v>
      </c>
      <c r="J1110" t="b">
        <f>_xlfn.XLOOKUP($A1110,'Bonuses (raw data)'!$A:$A,'Bonuses (raw data)'!B:B)</f>
        <v>0</v>
      </c>
      <c r="K1110" t="str">
        <f t="shared" si="85"/>
        <v>Not Eligible</v>
      </c>
      <c r="L1110">
        <f>_xlfn.XLOOKUP($A1110,'Bonuses (raw data)'!$A:$A,'Bonuses (raw data)'!C:C)</f>
        <v>0</v>
      </c>
      <c r="M1110">
        <f t="shared" si="86"/>
        <v>68440.58</v>
      </c>
      <c r="N1110" s="5">
        <f t="shared" si="87"/>
        <v>0</v>
      </c>
      <c r="O1110">
        <f>G1110/_xlfn.XLOOKUP(D1110,'Market_Averages (raw data)'!A:A,'Market_Averages (raw data)'!B:B)</f>
        <v>0.95382064365902797</v>
      </c>
      <c r="P1110" t="str">
        <f t="shared" si="88"/>
        <v>Market Aligned</v>
      </c>
      <c r="Q1110" s="5">
        <f t="shared" si="89"/>
        <v>0.75700000000000001</v>
      </c>
    </row>
    <row r="1111" spans="1:17" x14ac:dyDescent="0.2">
      <c r="A1111">
        <v>2109</v>
      </c>
      <c r="B1111" t="s">
        <v>1119</v>
      </c>
      <c r="C1111" t="s">
        <v>1579</v>
      </c>
      <c r="D1111" t="s">
        <v>1595</v>
      </c>
      <c r="E1111" t="s">
        <v>1606</v>
      </c>
      <c r="F1111" t="str">
        <f>_xlfn.XLOOKUP(E1111,'States (raw data)'!A:A,'States (raw data)'!B:B)</f>
        <v>Washington</v>
      </c>
      <c r="G1111">
        <v>74785.08</v>
      </c>
      <c r="H1111" t="str">
        <f>VLOOKUP(A1111,'Demographics (raw data)'!A1110:C2670,3)</f>
        <v>Male</v>
      </c>
      <c r="I1111" t="str">
        <f>_xlfn.XLOOKUP(A1111,'Demographics (raw data)'!A:A,'Demographics (raw data)'!B:B)</f>
        <v>White</v>
      </c>
      <c r="J1111" t="b">
        <f>_xlfn.XLOOKUP($A1111,'Bonuses (raw data)'!$A:$A,'Bonuses (raw data)'!B:B)</f>
        <v>0</v>
      </c>
      <c r="K1111" t="str">
        <f t="shared" si="85"/>
        <v>Not Eligible</v>
      </c>
      <c r="L1111">
        <f>_xlfn.XLOOKUP($A1111,'Bonuses (raw data)'!$A:$A,'Bonuses (raw data)'!C:C)</f>
        <v>0</v>
      </c>
      <c r="M1111">
        <f t="shared" si="86"/>
        <v>74785.08</v>
      </c>
      <c r="N1111" s="5">
        <f t="shared" si="87"/>
        <v>0</v>
      </c>
      <c r="O1111">
        <f>G1111/_xlfn.XLOOKUP(D1111,'Market_Averages (raw data)'!A:A,'Market_Averages (raw data)'!B:B)</f>
        <v>1.042240628903085</v>
      </c>
      <c r="P1111" t="str">
        <f t="shared" si="88"/>
        <v>Market Aligned</v>
      </c>
      <c r="Q1111" s="5">
        <f t="shared" si="89"/>
        <v>0.82599999999999996</v>
      </c>
    </row>
    <row r="1112" spans="1:17" x14ac:dyDescent="0.2">
      <c r="A1112">
        <v>2110</v>
      </c>
      <c r="B1112" t="s">
        <v>1120</v>
      </c>
      <c r="C1112" t="s">
        <v>1579</v>
      </c>
      <c r="D1112" t="s">
        <v>1595</v>
      </c>
      <c r="E1112" t="s">
        <v>1609</v>
      </c>
      <c r="F1112" t="str">
        <f>_xlfn.XLOOKUP(E1112,'States (raw data)'!A:A,'States (raw data)'!B:B)</f>
        <v>California</v>
      </c>
      <c r="G1112">
        <v>69523.289999999994</v>
      </c>
      <c r="H1112" t="str">
        <f>VLOOKUP(A1112,'Demographics (raw data)'!A1111:C2671,3)</f>
        <v>Female</v>
      </c>
      <c r="I1112" t="str">
        <f>_xlfn.XLOOKUP(A1112,'Demographics (raw data)'!A:A,'Demographics (raw data)'!B:B)</f>
        <v>Hispanic or Latino</v>
      </c>
      <c r="J1112" t="b">
        <f>_xlfn.XLOOKUP($A1112,'Bonuses (raw data)'!$A:$A,'Bonuses (raw data)'!B:B)</f>
        <v>0</v>
      </c>
      <c r="K1112" t="str">
        <f t="shared" si="85"/>
        <v>Not Eligible</v>
      </c>
      <c r="L1112">
        <f>_xlfn.XLOOKUP($A1112,'Bonuses (raw data)'!$A:$A,'Bonuses (raw data)'!C:C)</f>
        <v>0</v>
      </c>
      <c r="M1112">
        <f t="shared" si="86"/>
        <v>69523.289999999994</v>
      </c>
      <c r="N1112" s="5">
        <f t="shared" si="87"/>
        <v>0</v>
      </c>
      <c r="O1112">
        <f>G1112/_xlfn.XLOOKUP(D1112,'Market_Averages (raw data)'!A:A,'Market_Averages (raw data)'!B:B)</f>
        <v>0.96890980785220193</v>
      </c>
      <c r="P1112" t="str">
        <f t="shared" si="88"/>
        <v>Market Aligned</v>
      </c>
      <c r="Q1112" s="5">
        <f t="shared" si="89"/>
        <v>0.77</v>
      </c>
    </row>
    <row r="1113" spans="1:17" x14ac:dyDescent="0.2">
      <c r="A1113">
        <v>2111</v>
      </c>
      <c r="B1113" t="s">
        <v>1121</v>
      </c>
      <c r="C1113" t="s">
        <v>1579</v>
      </c>
      <c r="D1113" t="s">
        <v>1595</v>
      </c>
      <c r="E1113" t="s">
        <v>1614</v>
      </c>
      <c r="F1113" t="str">
        <f>_xlfn.XLOOKUP(E1113,'States (raw data)'!A:A,'States (raw data)'!B:B)</f>
        <v>Texas</v>
      </c>
      <c r="G1113">
        <v>70543.58</v>
      </c>
      <c r="H1113" t="str">
        <f>VLOOKUP(A1113,'Demographics (raw data)'!A1112:C2672,3)</f>
        <v>Male</v>
      </c>
      <c r="I1113" t="str">
        <f>_xlfn.XLOOKUP(A1113,'Demographics (raw data)'!A:A,'Demographics (raw data)'!B:B)</f>
        <v>Black or African American</v>
      </c>
      <c r="J1113" t="b">
        <f>_xlfn.XLOOKUP($A1113,'Bonuses (raw data)'!$A:$A,'Bonuses (raw data)'!B:B)</f>
        <v>1</v>
      </c>
      <c r="K1113" t="str">
        <f t="shared" si="85"/>
        <v>Eligible</v>
      </c>
      <c r="L1113">
        <f>_xlfn.XLOOKUP($A1113,'Bonuses (raw data)'!$A:$A,'Bonuses (raw data)'!C:C)</f>
        <v>2250.77</v>
      </c>
      <c r="M1113">
        <f t="shared" si="86"/>
        <v>72794.350000000006</v>
      </c>
      <c r="N1113" s="5">
        <f t="shared" si="87"/>
        <v>3.1906092659317827E-2</v>
      </c>
      <c r="O1113">
        <f>G1113/_xlfn.XLOOKUP(D1113,'Market_Averages (raw data)'!A:A,'Market_Averages (raw data)'!B:B)</f>
        <v>0.98312905708297815</v>
      </c>
      <c r="P1113" t="str">
        <f t="shared" si="88"/>
        <v>Market Aligned</v>
      </c>
      <c r="Q1113" s="5">
        <f t="shared" si="89"/>
        <v>0.78100000000000003</v>
      </c>
    </row>
    <row r="1114" spans="1:17" x14ac:dyDescent="0.2">
      <c r="A1114">
        <v>2112</v>
      </c>
      <c r="B1114" t="s">
        <v>1122</v>
      </c>
      <c r="C1114" t="s">
        <v>1579</v>
      </c>
      <c r="D1114" t="s">
        <v>1595</v>
      </c>
      <c r="E1114" t="s">
        <v>1606</v>
      </c>
      <c r="F1114" t="str">
        <f>_xlfn.XLOOKUP(E1114,'States (raw data)'!A:A,'States (raw data)'!B:B)</f>
        <v>Washington</v>
      </c>
      <c r="G1114">
        <v>72175.17</v>
      </c>
      <c r="H1114" t="str">
        <f>VLOOKUP(A1114,'Demographics (raw data)'!A1113:C2673,3)</f>
        <v>Female</v>
      </c>
      <c r="I1114" t="str">
        <f>_xlfn.XLOOKUP(A1114,'Demographics (raw data)'!A:A,'Demographics (raw data)'!B:B)</f>
        <v>Asian</v>
      </c>
      <c r="J1114" t="b">
        <f>_xlfn.XLOOKUP($A1114,'Bonuses (raw data)'!$A:$A,'Bonuses (raw data)'!B:B)</f>
        <v>1</v>
      </c>
      <c r="K1114" t="str">
        <f t="shared" si="85"/>
        <v>Eligible</v>
      </c>
      <c r="L1114">
        <f>_xlfn.XLOOKUP($A1114,'Bonuses (raw data)'!$A:$A,'Bonuses (raw data)'!C:C)</f>
        <v>14158.88</v>
      </c>
      <c r="M1114">
        <f t="shared" si="86"/>
        <v>86334.05</v>
      </c>
      <c r="N1114" s="5">
        <f t="shared" si="87"/>
        <v>0.19617383651469056</v>
      </c>
      <c r="O1114">
        <f>G1114/_xlfn.XLOOKUP(D1114,'Market_Averages (raw data)'!A:A,'Market_Averages (raw data)'!B:B)</f>
        <v>1.0058676753703688</v>
      </c>
      <c r="P1114" t="str">
        <f t="shared" si="88"/>
        <v>Market Aligned</v>
      </c>
      <c r="Q1114" s="5">
        <f t="shared" si="89"/>
        <v>0.80300000000000005</v>
      </c>
    </row>
    <row r="1115" spans="1:17" x14ac:dyDescent="0.2">
      <c r="A1115">
        <v>2113</v>
      </c>
      <c r="B1115" t="s">
        <v>1123</v>
      </c>
      <c r="C1115" t="s">
        <v>1579</v>
      </c>
      <c r="D1115" t="s">
        <v>1595</v>
      </c>
      <c r="E1115" t="s">
        <v>1606</v>
      </c>
      <c r="F1115" t="str">
        <f>_xlfn.XLOOKUP(E1115,'States (raw data)'!A:A,'States (raw data)'!B:B)</f>
        <v>Washington</v>
      </c>
      <c r="G1115">
        <v>71239.199999999997</v>
      </c>
      <c r="H1115" t="str">
        <f>VLOOKUP(A1115,'Demographics (raw data)'!A1114:C2674,3)</f>
        <v>Female</v>
      </c>
      <c r="I1115" t="str">
        <f>_xlfn.XLOOKUP(A1115,'Demographics (raw data)'!A:A,'Demographics (raw data)'!B:B)</f>
        <v>White</v>
      </c>
      <c r="J1115" t="b">
        <f>_xlfn.XLOOKUP($A1115,'Bonuses (raw data)'!$A:$A,'Bonuses (raw data)'!B:B)</f>
        <v>0</v>
      </c>
      <c r="K1115" t="str">
        <f t="shared" si="85"/>
        <v>Not Eligible</v>
      </c>
      <c r="L1115">
        <f>_xlfn.XLOOKUP($A1115,'Bonuses (raw data)'!$A:$A,'Bonuses (raw data)'!C:C)</f>
        <v>0</v>
      </c>
      <c r="M1115">
        <f t="shared" si="86"/>
        <v>71239.199999999997</v>
      </c>
      <c r="N1115" s="5">
        <f t="shared" si="87"/>
        <v>0</v>
      </c>
      <c r="O1115">
        <f>G1115/_xlfn.XLOOKUP(D1115,'Market_Averages (raw data)'!A:A,'Market_Averages (raw data)'!B:B)</f>
        <v>0.99282354997216882</v>
      </c>
      <c r="P1115" t="str">
        <f t="shared" si="88"/>
        <v>Market Aligned</v>
      </c>
      <c r="Q1115" s="5">
        <f t="shared" si="89"/>
        <v>0.79300000000000004</v>
      </c>
    </row>
    <row r="1116" spans="1:17" x14ac:dyDescent="0.2">
      <c r="A1116">
        <v>2114</v>
      </c>
      <c r="B1116" t="s">
        <v>1124</v>
      </c>
      <c r="C1116" t="s">
        <v>1579</v>
      </c>
      <c r="D1116" t="s">
        <v>1595</v>
      </c>
      <c r="E1116" t="s">
        <v>1611</v>
      </c>
      <c r="F1116" t="str">
        <f>_xlfn.XLOOKUP(E1116,'States (raw data)'!A:A,'States (raw data)'!B:B)</f>
        <v>California</v>
      </c>
      <c r="G1116">
        <v>70376.05</v>
      </c>
      <c r="H1116" t="str">
        <f>VLOOKUP(A1116,'Demographics (raw data)'!A1115:C2675,3)</f>
        <v>Male</v>
      </c>
      <c r="I1116" t="str">
        <f>_xlfn.XLOOKUP(A1116,'Demographics (raw data)'!A:A,'Demographics (raw data)'!B:B)</f>
        <v>Black or African American</v>
      </c>
      <c r="J1116" t="b">
        <f>_xlfn.XLOOKUP($A1116,'Bonuses (raw data)'!$A:$A,'Bonuses (raw data)'!B:B)</f>
        <v>0</v>
      </c>
      <c r="K1116" t="str">
        <f t="shared" si="85"/>
        <v>Not Eligible</v>
      </c>
      <c r="L1116">
        <f>_xlfn.XLOOKUP($A1116,'Bonuses (raw data)'!$A:$A,'Bonuses (raw data)'!C:C)</f>
        <v>0</v>
      </c>
      <c r="M1116">
        <f t="shared" si="86"/>
        <v>70376.05</v>
      </c>
      <c r="N1116" s="5">
        <f t="shared" si="87"/>
        <v>0</v>
      </c>
      <c r="O1116">
        <f>G1116/_xlfn.XLOOKUP(D1116,'Market_Averages (raw data)'!A:A,'Market_Averages (raw data)'!B:B)</f>
        <v>0.98079427890850623</v>
      </c>
      <c r="P1116" t="str">
        <f t="shared" si="88"/>
        <v>Market Aligned</v>
      </c>
      <c r="Q1116" s="5">
        <f t="shared" si="89"/>
        <v>0.77900000000000003</v>
      </c>
    </row>
    <row r="1117" spans="1:17" x14ac:dyDescent="0.2">
      <c r="A1117">
        <v>2115</v>
      </c>
      <c r="B1117" t="s">
        <v>1125</v>
      </c>
      <c r="C1117" t="s">
        <v>1579</v>
      </c>
      <c r="D1117" t="s">
        <v>1595</v>
      </c>
      <c r="E1117" t="s">
        <v>1603</v>
      </c>
      <c r="F1117" t="str">
        <f>_xlfn.XLOOKUP(E1117,'States (raw data)'!A:A,'States (raw data)'!B:B)</f>
        <v>Illinois</v>
      </c>
      <c r="G1117">
        <v>70912.399999999994</v>
      </c>
      <c r="H1117" t="str">
        <f>VLOOKUP(A1117,'Demographics (raw data)'!A1116:C2676,3)</f>
        <v>Male</v>
      </c>
      <c r="I1117" t="str">
        <f>_xlfn.XLOOKUP(A1117,'Demographics (raw data)'!A:A,'Demographics (raw data)'!B:B)</f>
        <v>White</v>
      </c>
      <c r="J1117" t="b">
        <f>_xlfn.XLOOKUP($A1117,'Bonuses (raw data)'!$A:$A,'Bonuses (raw data)'!B:B)</f>
        <v>0</v>
      </c>
      <c r="K1117" t="str">
        <f t="shared" si="85"/>
        <v>Not Eligible</v>
      </c>
      <c r="L1117">
        <f>_xlfn.XLOOKUP($A1117,'Bonuses (raw data)'!$A:$A,'Bonuses (raw data)'!C:C)</f>
        <v>0</v>
      </c>
      <c r="M1117">
        <f t="shared" si="86"/>
        <v>70912.399999999994</v>
      </c>
      <c r="N1117" s="5">
        <f t="shared" si="87"/>
        <v>0</v>
      </c>
      <c r="O1117">
        <f>G1117/_xlfn.XLOOKUP(D1117,'Market_Averages (raw data)'!A:A,'Market_Averages (raw data)'!B:B)</f>
        <v>0.98826910893225106</v>
      </c>
      <c r="P1117" t="str">
        <f t="shared" si="88"/>
        <v>Market Aligned</v>
      </c>
      <c r="Q1117" s="5">
        <f t="shared" si="89"/>
        <v>0.78900000000000003</v>
      </c>
    </row>
    <row r="1118" spans="1:17" x14ac:dyDescent="0.2">
      <c r="A1118">
        <v>2116</v>
      </c>
      <c r="B1118" t="s">
        <v>1126</v>
      </c>
      <c r="C1118" t="s">
        <v>1579</v>
      </c>
      <c r="D1118" t="s">
        <v>1595</v>
      </c>
      <c r="E1118" t="s">
        <v>1607</v>
      </c>
      <c r="F1118" t="str">
        <f>_xlfn.XLOOKUP(E1118,'States (raw data)'!A:A,'States (raw data)'!B:B)</f>
        <v>Colorado</v>
      </c>
      <c r="G1118">
        <v>76008.539999999994</v>
      </c>
      <c r="H1118" t="str">
        <f>VLOOKUP(A1118,'Demographics (raw data)'!A1117:C2677,3)</f>
        <v>Male</v>
      </c>
      <c r="I1118" t="str">
        <f>_xlfn.XLOOKUP(A1118,'Demographics (raw data)'!A:A,'Demographics (raw data)'!B:B)</f>
        <v>Black or African American</v>
      </c>
      <c r="J1118" t="b">
        <f>_xlfn.XLOOKUP($A1118,'Bonuses (raw data)'!$A:$A,'Bonuses (raw data)'!B:B)</f>
        <v>1</v>
      </c>
      <c r="K1118" t="str">
        <f t="shared" si="85"/>
        <v>Eligible</v>
      </c>
      <c r="L1118">
        <f>_xlfn.XLOOKUP($A1118,'Bonuses (raw data)'!$A:$A,'Bonuses (raw data)'!C:C)</f>
        <v>11866.05</v>
      </c>
      <c r="M1118">
        <f t="shared" si="86"/>
        <v>87874.59</v>
      </c>
      <c r="N1118" s="5">
        <f t="shared" si="87"/>
        <v>0.1561146944803834</v>
      </c>
      <c r="O1118">
        <f>G1118/_xlfn.XLOOKUP(D1118,'Market_Averages (raw data)'!A:A,'Market_Averages (raw data)'!B:B)</f>
        <v>1.0592913523874719</v>
      </c>
      <c r="P1118" t="str">
        <f t="shared" si="88"/>
        <v>Market Aligned</v>
      </c>
      <c r="Q1118" s="5">
        <f t="shared" si="89"/>
        <v>0.83599999999999997</v>
      </c>
    </row>
    <row r="1119" spans="1:17" x14ac:dyDescent="0.2">
      <c r="A1119">
        <v>2117</v>
      </c>
      <c r="B1119" t="s">
        <v>1127</v>
      </c>
      <c r="C1119" t="s">
        <v>1579</v>
      </c>
      <c r="D1119" t="s">
        <v>1595</v>
      </c>
      <c r="E1119" t="s">
        <v>1614</v>
      </c>
      <c r="F1119" t="str">
        <f>_xlfn.XLOOKUP(E1119,'States (raw data)'!A:A,'States (raw data)'!B:B)</f>
        <v>Texas</v>
      </c>
      <c r="G1119">
        <v>69855.95</v>
      </c>
      <c r="H1119" t="str">
        <f>VLOOKUP(A1119,'Demographics (raw data)'!A1118:C2678,3)</f>
        <v>Female</v>
      </c>
      <c r="I1119" t="str">
        <f>_xlfn.XLOOKUP(A1119,'Demographics (raw data)'!A:A,'Demographics (raw data)'!B:B)</f>
        <v>White</v>
      </c>
      <c r="J1119" t="b">
        <f>_xlfn.XLOOKUP($A1119,'Bonuses (raw data)'!$A:$A,'Bonuses (raw data)'!B:B)</f>
        <v>0</v>
      </c>
      <c r="K1119" t="str">
        <f t="shared" si="85"/>
        <v>Not Eligible</v>
      </c>
      <c r="L1119">
        <f>_xlfn.XLOOKUP($A1119,'Bonuses (raw data)'!$A:$A,'Bonuses (raw data)'!C:C)</f>
        <v>0</v>
      </c>
      <c r="M1119">
        <f t="shared" si="86"/>
        <v>69855.95</v>
      </c>
      <c r="N1119" s="5">
        <f t="shared" si="87"/>
        <v>0</v>
      </c>
      <c r="O1119">
        <f>G1119/_xlfn.XLOOKUP(D1119,'Market_Averages (raw data)'!A:A,'Market_Averages (raw data)'!B:B)</f>
        <v>0.97354591665372892</v>
      </c>
      <c r="P1119" t="str">
        <f t="shared" si="88"/>
        <v>Market Aligned</v>
      </c>
      <c r="Q1119" s="5">
        <f t="shared" si="89"/>
        <v>0.77300000000000002</v>
      </c>
    </row>
    <row r="1120" spans="1:17" x14ac:dyDescent="0.2">
      <c r="A1120">
        <v>2118</v>
      </c>
      <c r="B1120" t="s">
        <v>1128</v>
      </c>
      <c r="C1120" t="s">
        <v>1579</v>
      </c>
      <c r="D1120" t="s">
        <v>1595</v>
      </c>
      <c r="E1120" t="s">
        <v>1597</v>
      </c>
      <c r="F1120" t="str">
        <f>_xlfn.XLOOKUP(E1120,'States (raw data)'!A:A,'States (raw data)'!B:B)</f>
        <v>New York</v>
      </c>
      <c r="G1120">
        <v>70502.75</v>
      </c>
      <c r="H1120" t="str">
        <f>VLOOKUP(A1120,'Demographics (raw data)'!A1119:C2679,3)</f>
        <v>Female</v>
      </c>
      <c r="I1120" t="str">
        <f>_xlfn.XLOOKUP(A1120,'Demographics (raw data)'!A:A,'Demographics (raw data)'!B:B)</f>
        <v>White</v>
      </c>
      <c r="J1120" t="b">
        <f>_xlfn.XLOOKUP($A1120,'Bonuses (raw data)'!$A:$A,'Bonuses (raw data)'!B:B)</f>
        <v>0</v>
      </c>
      <c r="K1120" t="str">
        <f t="shared" si="85"/>
        <v>Not Eligible</v>
      </c>
      <c r="L1120">
        <f>_xlfn.XLOOKUP($A1120,'Bonuses (raw data)'!$A:$A,'Bonuses (raw data)'!C:C)</f>
        <v>0</v>
      </c>
      <c r="M1120">
        <f t="shared" si="86"/>
        <v>70502.75</v>
      </c>
      <c r="N1120" s="5">
        <f t="shared" si="87"/>
        <v>0</v>
      </c>
      <c r="O1120">
        <f>G1120/_xlfn.XLOOKUP(D1120,'Market_Averages (raw data)'!A:A,'Market_Averages (raw data)'!B:B)</f>
        <v>0.98256003068255016</v>
      </c>
      <c r="P1120" t="str">
        <f t="shared" si="88"/>
        <v>Market Aligned</v>
      </c>
      <c r="Q1120" s="5">
        <f t="shared" si="89"/>
        <v>0.78</v>
      </c>
    </row>
    <row r="1121" spans="1:17" x14ac:dyDescent="0.2">
      <c r="A1121">
        <v>2119</v>
      </c>
      <c r="B1121" t="s">
        <v>1129</v>
      </c>
      <c r="C1121" t="s">
        <v>1579</v>
      </c>
      <c r="D1121" t="s">
        <v>1595</v>
      </c>
      <c r="E1121" t="s">
        <v>1606</v>
      </c>
      <c r="F1121" t="str">
        <f>_xlfn.XLOOKUP(E1121,'States (raw data)'!A:A,'States (raw data)'!B:B)</f>
        <v>Washington</v>
      </c>
      <c r="G1121">
        <v>72626.64</v>
      </c>
      <c r="H1121" t="str">
        <f>VLOOKUP(A1121,'Demographics (raw data)'!A1120:C2680,3)</f>
        <v>Male</v>
      </c>
      <c r="I1121" t="str">
        <f>_xlfn.XLOOKUP(A1121,'Demographics (raw data)'!A:A,'Demographics (raw data)'!B:B)</f>
        <v>Black or African American</v>
      </c>
      <c r="J1121" t="b">
        <f>_xlfn.XLOOKUP($A1121,'Bonuses (raw data)'!$A:$A,'Bonuses (raw data)'!B:B)</f>
        <v>0</v>
      </c>
      <c r="K1121" t="str">
        <f t="shared" si="85"/>
        <v>Not Eligible</v>
      </c>
      <c r="L1121">
        <f>_xlfn.XLOOKUP($A1121,'Bonuses (raw data)'!$A:$A,'Bonuses (raw data)'!C:C)</f>
        <v>0</v>
      </c>
      <c r="M1121">
        <f t="shared" si="86"/>
        <v>72626.64</v>
      </c>
      <c r="N1121" s="5">
        <f t="shared" si="87"/>
        <v>0</v>
      </c>
      <c r="O1121">
        <f>G1121/_xlfn.XLOOKUP(D1121,'Market_Averages (raw data)'!A:A,'Market_Averages (raw data)'!B:B)</f>
        <v>1.0121595771338072</v>
      </c>
      <c r="P1121" t="str">
        <f t="shared" si="88"/>
        <v>Market Aligned</v>
      </c>
      <c r="Q1121" s="5">
        <f t="shared" si="89"/>
        <v>0.80800000000000005</v>
      </c>
    </row>
    <row r="1122" spans="1:17" x14ac:dyDescent="0.2">
      <c r="A1122">
        <v>2120</v>
      </c>
      <c r="B1122" t="s">
        <v>1130</v>
      </c>
      <c r="C1122" t="s">
        <v>1579</v>
      </c>
      <c r="D1122" t="s">
        <v>1595</v>
      </c>
      <c r="E1122" t="s">
        <v>1609</v>
      </c>
      <c r="F1122" t="str">
        <f>_xlfn.XLOOKUP(E1122,'States (raw data)'!A:A,'States (raw data)'!B:B)</f>
        <v>California</v>
      </c>
      <c r="G1122">
        <v>72763.81</v>
      </c>
      <c r="H1122" t="str">
        <f>VLOOKUP(A1122,'Demographics (raw data)'!A1121:C2681,3)</f>
        <v>Female</v>
      </c>
      <c r="I1122" t="str">
        <f>_xlfn.XLOOKUP(A1122,'Demographics (raw data)'!A:A,'Demographics (raw data)'!B:B)</f>
        <v>Hispanic or Latino</v>
      </c>
      <c r="J1122" t="b">
        <f>_xlfn.XLOOKUP($A1122,'Bonuses (raw data)'!$A:$A,'Bonuses (raw data)'!B:B)</f>
        <v>1</v>
      </c>
      <c r="K1122" t="str">
        <f t="shared" si="85"/>
        <v>Eligible</v>
      </c>
      <c r="L1122">
        <f>_xlfn.XLOOKUP($A1122,'Bonuses (raw data)'!$A:$A,'Bonuses (raw data)'!C:C)</f>
        <v>18241.8</v>
      </c>
      <c r="M1122">
        <f t="shared" si="86"/>
        <v>91005.61</v>
      </c>
      <c r="N1122" s="5">
        <f t="shared" si="87"/>
        <v>0.25069880205558231</v>
      </c>
      <c r="O1122">
        <f>G1122/_xlfn.XLOOKUP(D1122,'Market_Averages (raw data)'!A:A,'Market_Averages (raw data)'!B:B)</f>
        <v>1.0140712438334569</v>
      </c>
      <c r="P1122" t="str">
        <f t="shared" si="88"/>
        <v>Market Aligned</v>
      </c>
      <c r="Q1122" s="5">
        <f t="shared" si="89"/>
        <v>0.80900000000000005</v>
      </c>
    </row>
    <row r="1123" spans="1:17" x14ac:dyDescent="0.2">
      <c r="A1123">
        <v>2121</v>
      </c>
      <c r="B1123" t="s">
        <v>1131</v>
      </c>
      <c r="C1123" t="s">
        <v>1579</v>
      </c>
      <c r="D1123" t="s">
        <v>1595</v>
      </c>
      <c r="E1123" t="s">
        <v>1599</v>
      </c>
      <c r="F1123" t="str">
        <f>_xlfn.XLOOKUP(E1123,'States (raw data)'!A:A,'States (raw data)'!B:B)</f>
        <v>California</v>
      </c>
      <c r="G1123">
        <v>72967.58</v>
      </c>
      <c r="H1123" t="str">
        <f>VLOOKUP(A1123,'Demographics (raw data)'!A1122:C2682,3)</f>
        <v>Non-binary</v>
      </c>
      <c r="I1123" t="str">
        <f>_xlfn.XLOOKUP(A1123,'Demographics (raw data)'!A:A,'Demographics (raw data)'!B:B)</f>
        <v>White</v>
      </c>
      <c r="J1123" t="b">
        <f>_xlfn.XLOOKUP($A1123,'Bonuses (raw data)'!$A:$A,'Bonuses (raw data)'!B:B)</f>
        <v>0</v>
      </c>
      <c r="K1123" t="str">
        <f t="shared" si="85"/>
        <v>Not Eligible</v>
      </c>
      <c r="L1123">
        <f>_xlfn.XLOOKUP($A1123,'Bonuses (raw data)'!$A:$A,'Bonuses (raw data)'!C:C)</f>
        <v>0</v>
      </c>
      <c r="M1123">
        <f t="shared" si="86"/>
        <v>72967.58</v>
      </c>
      <c r="N1123" s="5">
        <f t="shared" si="87"/>
        <v>0</v>
      </c>
      <c r="O1123">
        <f>G1123/_xlfn.XLOOKUP(D1123,'Market_Averages (raw data)'!A:A,'Market_Averages (raw data)'!B:B)</f>
        <v>1.016911079973922</v>
      </c>
      <c r="P1123" t="str">
        <f t="shared" si="88"/>
        <v>Market Aligned</v>
      </c>
      <c r="Q1123" s="5">
        <f t="shared" si="89"/>
        <v>0.81200000000000006</v>
      </c>
    </row>
    <row r="1124" spans="1:17" x14ac:dyDescent="0.2">
      <c r="A1124">
        <v>2122</v>
      </c>
      <c r="B1124" t="s">
        <v>1132</v>
      </c>
      <c r="C1124" t="s">
        <v>1579</v>
      </c>
      <c r="D1124" t="s">
        <v>1595</v>
      </c>
      <c r="E1124" t="s">
        <v>1597</v>
      </c>
      <c r="F1124" t="str">
        <f>_xlfn.XLOOKUP(E1124,'States (raw data)'!A:A,'States (raw data)'!B:B)</f>
        <v>New York</v>
      </c>
      <c r="G1124">
        <v>71596.83</v>
      </c>
      <c r="H1124" t="str">
        <f>VLOOKUP(A1124,'Demographics (raw data)'!A1123:C2683,3)</f>
        <v>Male</v>
      </c>
      <c r="I1124" t="str">
        <f>_xlfn.XLOOKUP(A1124,'Demographics (raw data)'!A:A,'Demographics (raw data)'!B:B)</f>
        <v>Asian</v>
      </c>
      <c r="J1124" t="b">
        <f>_xlfn.XLOOKUP($A1124,'Bonuses (raw data)'!$A:$A,'Bonuses (raw data)'!B:B)</f>
        <v>0</v>
      </c>
      <c r="K1124" t="str">
        <f t="shared" si="85"/>
        <v>Not Eligible</v>
      </c>
      <c r="L1124">
        <f>_xlfn.XLOOKUP($A1124,'Bonuses (raw data)'!$A:$A,'Bonuses (raw data)'!C:C)</f>
        <v>0</v>
      </c>
      <c r="M1124">
        <f t="shared" si="86"/>
        <v>71596.83</v>
      </c>
      <c r="N1124" s="5">
        <f t="shared" si="87"/>
        <v>0</v>
      </c>
      <c r="O1124">
        <f>G1124/_xlfn.XLOOKUP(D1124,'Market_Averages (raw data)'!A:A,'Market_Averages (raw data)'!B:B)</f>
        <v>0.99780765263161131</v>
      </c>
      <c r="P1124" t="str">
        <f t="shared" si="88"/>
        <v>Market Aligned</v>
      </c>
      <c r="Q1124" s="5">
        <f t="shared" si="89"/>
        <v>0.79700000000000004</v>
      </c>
    </row>
    <row r="1125" spans="1:17" x14ac:dyDescent="0.2">
      <c r="A1125">
        <v>2123</v>
      </c>
      <c r="B1125" t="s">
        <v>1133</v>
      </c>
      <c r="C1125" t="s">
        <v>1579</v>
      </c>
      <c r="D1125" t="s">
        <v>1595</v>
      </c>
      <c r="E1125" t="s">
        <v>1607</v>
      </c>
      <c r="F1125" t="str">
        <f>_xlfn.XLOOKUP(E1125,'States (raw data)'!A:A,'States (raw data)'!B:B)</f>
        <v>Colorado</v>
      </c>
      <c r="G1125">
        <v>67142.490000000005</v>
      </c>
      <c r="H1125" t="str">
        <f>VLOOKUP(A1125,'Demographics (raw data)'!A1124:C2684,3)</f>
        <v>Female</v>
      </c>
      <c r="I1125" t="str">
        <f>_xlfn.XLOOKUP(A1125,'Demographics (raw data)'!A:A,'Demographics (raw data)'!B:B)</f>
        <v>White</v>
      </c>
      <c r="J1125" t="b">
        <f>_xlfn.XLOOKUP($A1125,'Bonuses (raw data)'!$A:$A,'Bonuses (raw data)'!B:B)</f>
        <v>1</v>
      </c>
      <c r="K1125" t="str">
        <f t="shared" si="85"/>
        <v>Eligible</v>
      </c>
      <c r="L1125">
        <f>_xlfn.XLOOKUP($A1125,'Bonuses (raw data)'!$A:$A,'Bonuses (raw data)'!C:C)</f>
        <v>3327.15</v>
      </c>
      <c r="M1125">
        <f t="shared" si="86"/>
        <v>70469.64</v>
      </c>
      <c r="N1125" s="5">
        <f t="shared" si="87"/>
        <v>4.9553568835472142E-2</v>
      </c>
      <c r="O1125">
        <f>G1125/_xlfn.XLOOKUP(D1125,'Market_Averages (raw data)'!A:A,'Market_Averages (raw data)'!B:B)</f>
        <v>0.93572984081476007</v>
      </c>
      <c r="P1125" t="str">
        <f t="shared" si="88"/>
        <v>Market Aligned</v>
      </c>
      <c r="Q1125" s="5">
        <f t="shared" si="89"/>
        <v>0.74</v>
      </c>
    </row>
    <row r="1126" spans="1:17" x14ac:dyDescent="0.2">
      <c r="A1126">
        <v>2124</v>
      </c>
      <c r="B1126" t="s">
        <v>1134</v>
      </c>
      <c r="C1126" t="s">
        <v>1579</v>
      </c>
      <c r="D1126" t="s">
        <v>1595</v>
      </c>
      <c r="E1126" t="s">
        <v>1611</v>
      </c>
      <c r="F1126" t="str">
        <f>_xlfn.XLOOKUP(E1126,'States (raw data)'!A:A,'States (raw data)'!B:B)</f>
        <v>California</v>
      </c>
      <c r="G1126">
        <v>74083.58</v>
      </c>
      <c r="H1126" t="str">
        <f>VLOOKUP(A1126,'Demographics (raw data)'!A1125:C2685,3)</f>
        <v>Male</v>
      </c>
      <c r="I1126" t="str">
        <f>_xlfn.XLOOKUP(A1126,'Demographics (raw data)'!A:A,'Demographics (raw data)'!B:B)</f>
        <v>White</v>
      </c>
      <c r="J1126" t="b">
        <f>_xlfn.XLOOKUP($A1126,'Bonuses (raw data)'!$A:$A,'Bonuses (raw data)'!B:B)</f>
        <v>0</v>
      </c>
      <c r="K1126" t="str">
        <f t="shared" si="85"/>
        <v>Not Eligible</v>
      </c>
      <c r="L1126">
        <f>_xlfn.XLOOKUP($A1126,'Bonuses (raw data)'!$A:$A,'Bonuses (raw data)'!C:C)</f>
        <v>0</v>
      </c>
      <c r="M1126">
        <f t="shared" si="86"/>
        <v>74083.58</v>
      </c>
      <c r="N1126" s="5">
        <f t="shared" si="87"/>
        <v>0</v>
      </c>
      <c r="O1126">
        <f>G1126/_xlfn.XLOOKUP(D1126,'Market_Averages (raw data)'!A:A,'Market_Averages (raw data)'!B:B)</f>
        <v>1.0324641895227231</v>
      </c>
      <c r="P1126" t="str">
        <f t="shared" si="88"/>
        <v>Market Aligned</v>
      </c>
      <c r="Q1126" s="5">
        <f t="shared" si="89"/>
        <v>0.82199999999999995</v>
      </c>
    </row>
    <row r="1127" spans="1:17" x14ac:dyDescent="0.2">
      <c r="A1127">
        <v>2125</v>
      </c>
      <c r="B1127" t="s">
        <v>1135</v>
      </c>
      <c r="C1127" t="s">
        <v>1579</v>
      </c>
      <c r="D1127" t="s">
        <v>1595</v>
      </c>
      <c r="E1127" t="s">
        <v>1606</v>
      </c>
      <c r="F1127" t="str">
        <f>_xlfn.XLOOKUP(E1127,'States (raw data)'!A:A,'States (raw data)'!B:B)</f>
        <v>Washington</v>
      </c>
      <c r="G1127">
        <v>67134.14</v>
      </c>
      <c r="H1127" t="str">
        <f>VLOOKUP(A1127,'Demographics (raw data)'!A1126:C2686,3)</f>
        <v>Male</v>
      </c>
      <c r="I1127" t="str">
        <f>_xlfn.XLOOKUP(A1127,'Demographics (raw data)'!A:A,'Demographics (raw data)'!B:B)</f>
        <v>White</v>
      </c>
      <c r="J1127" t="b">
        <f>_xlfn.XLOOKUP($A1127,'Bonuses (raw data)'!$A:$A,'Bonuses (raw data)'!B:B)</f>
        <v>0</v>
      </c>
      <c r="K1127" t="str">
        <f t="shared" si="85"/>
        <v>Not Eligible</v>
      </c>
      <c r="L1127">
        <f>_xlfn.XLOOKUP($A1127,'Bonuses (raw data)'!$A:$A,'Bonuses (raw data)'!C:C)</f>
        <v>0</v>
      </c>
      <c r="M1127">
        <f t="shared" si="86"/>
        <v>67134.14</v>
      </c>
      <c r="N1127" s="5">
        <f t="shared" si="87"/>
        <v>0</v>
      </c>
      <c r="O1127">
        <f>G1127/_xlfn.XLOOKUP(D1127,'Market_Averages (raw data)'!A:A,'Market_Averages (raw data)'!B:B)</f>
        <v>0.93561347122270577</v>
      </c>
      <c r="P1127" t="str">
        <f t="shared" si="88"/>
        <v>Market Aligned</v>
      </c>
      <c r="Q1127" s="5">
        <f t="shared" si="89"/>
        <v>0.74</v>
      </c>
    </row>
    <row r="1128" spans="1:17" x14ac:dyDescent="0.2">
      <c r="A1128">
        <v>2126</v>
      </c>
      <c r="B1128" t="s">
        <v>1136</v>
      </c>
      <c r="C1128" t="s">
        <v>1579</v>
      </c>
      <c r="D1128" t="s">
        <v>1595</v>
      </c>
      <c r="E1128" t="s">
        <v>1609</v>
      </c>
      <c r="F1128" t="str">
        <f>_xlfn.XLOOKUP(E1128,'States (raw data)'!A:A,'States (raw data)'!B:B)</f>
        <v>California</v>
      </c>
      <c r="G1128">
        <v>70756.59</v>
      </c>
      <c r="H1128" t="str">
        <f>VLOOKUP(A1128,'Demographics (raw data)'!A1127:C2687,3)</f>
        <v>Male</v>
      </c>
      <c r="I1128" t="str">
        <f>_xlfn.XLOOKUP(A1128,'Demographics (raw data)'!A:A,'Demographics (raw data)'!B:B)</f>
        <v>White</v>
      </c>
      <c r="J1128" t="b">
        <f>_xlfn.XLOOKUP($A1128,'Bonuses (raw data)'!$A:$A,'Bonuses (raw data)'!B:B)</f>
        <v>0</v>
      </c>
      <c r="K1128" t="str">
        <f t="shared" si="85"/>
        <v>Not Eligible</v>
      </c>
      <c r="L1128">
        <f>_xlfn.XLOOKUP($A1128,'Bonuses (raw data)'!$A:$A,'Bonuses (raw data)'!C:C)</f>
        <v>0</v>
      </c>
      <c r="M1128">
        <f t="shared" si="86"/>
        <v>70756.59</v>
      </c>
      <c r="N1128" s="5">
        <f t="shared" si="87"/>
        <v>0</v>
      </c>
      <c r="O1128">
        <f>G1128/_xlfn.XLOOKUP(D1128,'Market_Averages (raw data)'!A:A,'Market_Averages (raw data)'!B:B)</f>
        <v>0.98609766628099782</v>
      </c>
      <c r="P1128" t="str">
        <f t="shared" si="88"/>
        <v>Market Aligned</v>
      </c>
      <c r="Q1128" s="5">
        <f t="shared" si="89"/>
        <v>0.78700000000000003</v>
      </c>
    </row>
    <row r="1129" spans="1:17" x14ac:dyDescent="0.2">
      <c r="A1129">
        <v>2127</v>
      </c>
      <c r="B1129" t="s">
        <v>1137</v>
      </c>
      <c r="C1129" t="s">
        <v>1579</v>
      </c>
      <c r="D1129" t="s">
        <v>1596</v>
      </c>
      <c r="E1129" t="s">
        <v>1597</v>
      </c>
      <c r="F1129" t="str">
        <f>_xlfn.XLOOKUP(E1129,'States (raw data)'!A:A,'States (raw data)'!B:B)</f>
        <v>New York</v>
      </c>
      <c r="G1129">
        <v>98114.31</v>
      </c>
      <c r="H1129" t="str">
        <f>VLOOKUP(A1129,'Demographics (raw data)'!A1128:C2688,3)</f>
        <v>Male</v>
      </c>
      <c r="I1129" t="str">
        <f>_xlfn.XLOOKUP(A1129,'Demographics (raw data)'!A:A,'Demographics (raw data)'!B:B)</f>
        <v>White</v>
      </c>
      <c r="J1129" t="b">
        <f>_xlfn.XLOOKUP($A1129,'Bonuses (raw data)'!$A:$A,'Bonuses (raw data)'!B:B)</f>
        <v>0</v>
      </c>
      <c r="K1129" t="str">
        <f t="shared" si="85"/>
        <v>Not Eligible</v>
      </c>
      <c r="L1129">
        <f>_xlfn.XLOOKUP($A1129,'Bonuses (raw data)'!$A:$A,'Bonuses (raw data)'!C:C)</f>
        <v>0</v>
      </c>
      <c r="M1129">
        <f t="shared" si="86"/>
        <v>98114.31</v>
      </c>
      <c r="N1129" s="5">
        <f t="shared" si="87"/>
        <v>0</v>
      </c>
      <c r="O1129">
        <f>G1129/_xlfn.XLOOKUP(D1129,'Market_Averages (raw data)'!A:A,'Market_Averages (raw data)'!B:B)</f>
        <v>1.0358373856363716</v>
      </c>
      <c r="P1129" t="str">
        <f t="shared" si="88"/>
        <v>Market Aligned</v>
      </c>
      <c r="Q1129" s="5">
        <f t="shared" si="89"/>
        <v>0.90600000000000003</v>
      </c>
    </row>
    <row r="1130" spans="1:17" x14ac:dyDescent="0.2">
      <c r="A1130">
        <v>2128</v>
      </c>
      <c r="B1130" t="s">
        <v>1138</v>
      </c>
      <c r="C1130" t="s">
        <v>1579</v>
      </c>
      <c r="D1130" t="s">
        <v>1596</v>
      </c>
      <c r="E1130" t="s">
        <v>1597</v>
      </c>
      <c r="F1130" t="str">
        <f>_xlfn.XLOOKUP(E1130,'States (raw data)'!A:A,'States (raw data)'!B:B)</f>
        <v>New York</v>
      </c>
      <c r="G1130">
        <v>99839.65</v>
      </c>
      <c r="H1130" t="str">
        <f>VLOOKUP(A1130,'Demographics (raw data)'!A1129:C2689,3)</f>
        <v>Male</v>
      </c>
      <c r="I1130" t="str">
        <f>_xlfn.XLOOKUP(A1130,'Demographics (raw data)'!A:A,'Demographics (raw data)'!B:B)</f>
        <v>White</v>
      </c>
      <c r="J1130" t="b">
        <f>_xlfn.XLOOKUP($A1130,'Bonuses (raw data)'!$A:$A,'Bonuses (raw data)'!B:B)</f>
        <v>1</v>
      </c>
      <c r="K1130" t="str">
        <f t="shared" si="85"/>
        <v>Eligible</v>
      </c>
      <c r="L1130">
        <f>_xlfn.XLOOKUP($A1130,'Bonuses (raw data)'!$A:$A,'Bonuses (raw data)'!C:C)</f>
        <v>11146.69</v>
      </c>
      <c r="M1130">
        <f t="shared" si="86"/>
        <v>110986.34</v>
      </c>
      <c r="N1130" s="5">
        <f t="shared" si="87"/>
        <v>0.11164592423951808</v>
      </c>
      <c r="O1130">
        <f>G1130/_xlfn.XLOOKUP(D1130,'Market_Averages (raw data)'!A:A,'Market_Averages (raw data)'!B:B)</f>
        <v>1.0540525845704909</v>
      </c>
      <c r="P1130" t="str">
        <f t="shared" si="88"/>
        <v>Market Aligned</v>
      </c>
      <c r="Q1130" s="5">
        <f t="shared" si="89"/>
        <v>0.90800000000000003</v>
      </c>
    </row>
    <row r="1131" spans="1:17" x14ac:dyDescent="0.2">
      <c r="A1131">
        <v>2129</v>
      </c>
      <c r="B1131" t="s">
        <v>1139</v>
      </c>
      <c r="C1131" t="s">
        <v>1579</v>
      </c>
      <c r="D1131" t="s">
        <v>1596</v>
      </c>
      <c r="E1131" t="s">
        <v>1597</v>
      </c>
      <c r="F1131" t="str">
        <f>_xlfn.XLOOKUP(E1131,'States (raw data)'!A:A,'States (raw data)'!B:B)</f>
        <v>New York</v>
      </c>
      <c r="G1131">
        <v>100821.91</v>
      </c>
      <c r="H1131" t="str">
        <f>VLOOKUP(A1131,'Demographics (raw data)'!A1130:C2690,3)</f>
        <v>Male</v>
      </c>
      <c r="I1131" t="str">
        <f>_xlfn.XLOOKUP(A1131,'Demographics (raw data)'!A:A,'Demographics (raw data)'!B:B)</f>
        <v>White</v>
      </c>
      <c r="J1131" t="b">
        <f>_xlfn.XLOOKUP($A1131,'Bonuses (raw data)'!$A:$A,'Bonuses (raw data)'!B:B)</f>
        <v>0</v>
      </c>
      <c r="K1131" t="str">
        <f t="shared" si="85"/>
        <v>Not Eligible</v>
      </c>
      <c r="L1131">
        <f>_xlfn.XLOOKUP($A1131,'Bonuses (raw data)'!$A:$A,'Bonuses (raw data)'!C:C)</f>
        <v>0</v>
      </c>
      <c r="M1131">
        <f t="shared" si="86"/>
        <v>100821.91</v>
      </c>
      <c r="N1131" s="5">
        <f t="shared" si="87"/>
        <v>0</v>
      </c>
      <c r="O1131">
        <f>G1131/_xlfn.XLOOKUP(D1131,'Market_Averages (raw data)'!A:A,'Market_Averages (raw data)'!B:B)</f>
        <v>1.0644227500480363</v>
      </c>
      <c r="P1131" t="str">
        <f t="shared" si="88"/>
        <v>Market Aligned</v>
      </c>
      <c r="Q1131" s="5">
        <f t="shared" si="89"/>
        <v>0.91200000000000003</v>
      </c>
    </row>
    <row r="1132" spans="1:17" x14ac:dyDescent="0.2">
      <c r="A1132">
        <v>2130</v>
      </c>
      <c r="B1132" t="s">
        <v>1140</v>
      </c>
      <c r="C1132" t="s">
        <v>1579</v>
      </c>
      <c r="D1132" t="s">
        <v>1596</v>
      </c>
      <c r="E1132" t="s">
        <v>1597</v>
      </c>
      <c r="F1132" t="str">
        <f>_xlfn.XLOOKUP(E1132,'States (raw data)'!A:A,'States (raw data)'!B:B)</f>
        <v>New York</v>
      </c>
      <c r="G1132">
        <v>100803.39</v>
      </c>
      <c r="H1132" t="str">
        <f>VLOOKUP(A1132,'Demographics (raw data)'!A1131:C2691,3)</f>
        <v>Female</v>
      </c>
      <c r="I1132" t="str">
        <f>_xlfn.XLOOKUP(A1132,'Demographics (raw data)'!A:A,'Demographics (raw data)'!B:B)</f>
        <v>Hispanic or Latino</v>
      </c>
      <c r="J1132" t="b">
        <f>_xlfn.XLOOKUP($A1132,'Bonuses (raw data)'!$A:$A,'Bonuses (raw data)'!B:B)</f>
        <v>0</v>
      </c>
      <c r="K1132" t="str">
        <f t="shared" si="85"/>
        <v>Not Eligible</v>
      </c>
      <c r="L1132">
        <f>_xlfn.XLOOKUP($A1132,'Bonuses (raw data)'!$A:$A,'Bonuses (raw data)'!C:C)</f>
        <v>0</v>
      </c>
      <c r="M1132">
        <f t="shared" si="86"/>
        <v>100803.39</v>
      </c>
      <c r="N1132" s="5">
        <f t="shared" si="87"/>
        <v>0</v>
      </c>
      <c r="O1132">
        <f>G1132/_xlfn.XLOOKUP(D1132,'Market_Averages (raw data)'!A:A,'Market_Averages (raw data)'!B:B)</f>
        <v>1.0642272259865413</v>
      </c>
      <c r="P1132" t="str">
        <f t="shared" si="88"/>
        <v>Market Aligned</v>
      </c>
      <c r="Q1132" s="5">
        <f t="shared" si="89"/>
        <v>0.91200000000000003</v>
      </c>
    </row>
    <row r="1133" spans="1:17" x14ac:dyDescent="0.2">
      <c r="A1133">
        <v>2131</v>
      </c>
      <c r="B1133" t="s">
        <v>1141</v>
      </c>
      <c r="C1133" t="s">
        <v>1579</v>
      </c>
      <c r="D1133" t="s">
        <v>1596</v>
      </c>
      <c r="E1133" t="s">
        <v>1597</v>
      </c>
      <c r="F1133" t="str">
        <f>_xlfn.XLOOKUP(E1133,'States (raw data)'!A:A,'States (raw data)'!B:B)</f>
        <v>New York</v>
      </c>
      <c r="G1133">
        <v>101054.8</v>
      </c>
      <c r="H1133" t="str">
        <f>VLOOKUP(A1133,'Demographics (raw data)'!A1132:C2692,3)</f>
        <v>Female</v>
      </c>
      <c r="I1133" t="str">
        <f>_xlfn.XLOOKUP(A1133,'Demographics (raw data)'!A:A,'Demographics (raw data)'!B:B)</f>
        <v>White</v>
      </c>
      <c r="J1133" t="b">
        <f>_xlfn.XLOOKUP($A1133,'Bonuses (raw data)'!$A:$A,'Bonuses (raw data)'!B:B)</f>
        <v>0</v>
      </c>
      <c r="K1133" t="str">
        <f t="shared" si="85"/>
        <v>Not Eligible</v>
      </c>
      <c r="L1133">
        <f>_xlfn.XLOOKUP($A1133,'Bonuses (raw data)'!$A:$A,'Bonuses (raw data)'!C:C)</f>
        <v>0</v>
      </c>
      <c r="M1133">
        <f t="shared" si="86"/>
        <v>101054.8</v>
      </c>
      <c r="N1133" s="5">
        <f t="shared" si="87"/>
        <v>0</v>
      </c>
      <c r="O1133">
        <f>G1133/_xlfn.XLOOKUP(D1133,'Market_Averages (raw data)'!A:A,'Market_Averages (raw data)'!B:B)</f>
        <v>1.0668814756787917</v>
      </c>
      <c r="P1133" t="str">
        <f t="shared" si="88"/>
        <v>Market Aligned</v>
      </c>
      <c r="Q1133" s="5">
        <f t="shared" si="89"/>
        <v>0.91300000000000003</v>
      </c>
    </row>
    <row r="1134" spans="1:17" x14ac:dyDescent="0.2">
      <c r="A1134">
        <v>2132</v>
      </c>
      <c r="B1134" t="s">
        <v>1142</v>
      </c>
      <c r="C1134" t="s">
        <v>1579</v>
      </c>
      <c r="D1134" t="s">
        <v>1596</v>
      </c>
      <c r="E1134" t="s">
        <v>1597</v>
      </c>
      <c r="F1134" t="str">
        <f>_xlfn.XLOOKUP(E1134,'States (raw data)'!A:A,'States (raw data)'!B:B)</f>
        <v>New York</v>
      </c>
      <c r="G1134">
        <v>104034.28</v>
      </c>
      <c r="H1134" t="str">
        <f>VLOOKUP(A1134,'Demographics (raw data)'!A1133:C2693,3)</f>
        <v>Female</v>
      </c>
      <c r="I1134" t="str">
        <f>_xlfn.XLOOKUP(A1134,'Demographics (raw data)'!A:A,'Demographics (raw data)'!B:B)</f>
        <v>Asian</v>
      </c>
      <c r="J1134" t="b">
        <f>_xlfn.XLOOKUP($A1134,'Bonuses (raw data)'!$A:$A,'Bonuses (raw data)'!B:B)</f>
        <v>0</v>
      </c>
      <c r="K1134" t="str">
        <f t="shared" si="85"/>
        <v>Not Eligible</v>
      </c>
      <c r="L1134">
        <f>_xlfn.XLOOKUP($A1134,'Bonuses (raw data)'!$A:$A,'Bonuses (raw data)'!C:C)</f>
        <v>0</v>
      </c>
      <c r="M1134">
        <f t="shared" si="86"/>
        <v>104034.28</v>
      </c>
      <c r="N1134" s="5">
        <f t="shared" si="87"/>
        <v>0</v>
      </c>
      <c r="O1134">
        <f>G1134/_xlfn.XLOOKUP(D1134,'Market_Averages (raw data)'!A:A,'Market_Averages (raw data)'!B:B)</f>
        <v>1.098337200880914</v>
      </c>
      <c r="P1134" t="str">
        <f t="shared" si="88"/>
        <v>Market Aligned</v>
      </c>
      <c r="Q1134" s="5">
        <f t="shared" si="89"/>
        <v>0.92400000000000004</v>
      </c>
    </row>
    <row r="1135" spans="1:17" x14ac:dyDescent="0.2">
      <c r="A1135">
        <v>2133</v>
      </c>
      <c r="B1135" t="s">
        <v>1143</v>
      </c>
      <c r="C1135" t="s">
        <v>1579</v>
      </c>
      <c r="D1135" t="s">
        <v>1596</v>
      </c>
      <c r="E1135" t="s">
        <v>1597</v>
      </c>
      <c r="F1135" t="str">
        <f>_xlfn.XLOOKUP(E1135,'States (raw data)'!A:A,'States (raw data)'!B:B)</f>
        <v>New York</v>
      </c>
      <c r="G1135">
        <v>101133.84</v>
      </c>
      <c r="H1135" t="str">
        <f>VLOOKUP(A1135,'Demographics (raw data)'!A1134:C2694,3)</f>
        <v>Male</v>
      </c>
      <c r="I1135" t="str">
        <f>_xlfn.XLOOKUP(A1135,'Demographics (raw data)'!A:A,'Demographics (raw data)'!B:B)</f>
        <v>White</v>
      </c>
      <c r="J1135" t="b">
        <f>_xlfn.XLOOKUP($A1135,'Bonuses (raw data)'!$A:$A,'Bonuses (raw data)'!B:B)</f>
        <v>0</v>
      </c>
      <c r="K1135" t="str">
        <f t="shared" si="85"/>
        <v>Not Eligible</v>
      </c>
      <c r="L1135">
        <f>_xlfn.XLOOKUP($A1135,'Bonuses (raw data)'!$A:$A,'Bonuses (raw data)'!C:C)</f>
        <v>0</v>
      </c>
      <c r="M1135">
        <f t="shared" si="86"/>
        <v>101133.84</v>
      </c>
      <c r="N1135" s="5">
        <f t="shared" si="87"/>
        <v>0</v>
      </c>
      <c r="O1135">
        <f>G1135/_xlfn.XLOOKUP(D1135,'Market_Averages (raw data)'!A:A,'Market_Averages (raw data)'!B:B)</f>
        <v>1.0677159369002045</v>
      </c>
      <c r="P1135" t="str">
        <f t="shared" si="88"/>
        <v>Market Aligned</v>
      </c>
      <c r="Q1135" s="5">
        <f t="shared" si="89"/>
        <v>0.91400000000000003</v>
      </c>
    </row>
    <row r="1136" spans="1:17" x14ac:dyDescent="0.2">
      <c r="A1136">
        <v>2134</v>
      </c>
      <c r="B1136" t="s">
        <v>1144</v>
      </c>
      <c r="C1136" t="s">
        <v>1579</v>
      </c>
      <c r="D1136" t="s">
        <v>1596</v>
      </c>
      <c r="E1136" t="s">
        <v>1597</v>
      </c>
      <c r="F1136" t="str">
        <f>_xlfn.XLOOKUP(E1136,'States (raw data)'!A:A,'States (raw data)'!B:B)</f>
        <v>New York</v>
      </c>
      <c r="G1136">
        <v>99389.61</v>
      </c>
      <c r="H1136" t="str">
        <f>VLOOKUP(A1136,'Demographics (raw data)'!A1135:C2695,3)</f>
        <v>Male</v>
      </c>
      <c r="I1136" t="str">
        <f>_xlfn.XLOOKUP(A1136,'Demographics (raw data)'!A:A,'Demographics (raw data)'!B:B)</f>
        <v>Black or African American</v>
      </c>
      <c r="J1136" t="b">
        <f>_xlfn.XLOOKUP($A1136,'Bonuses (raw data)'!$A:$A,'Bonuses (raw data)'!B:B)</f>
        <v>1</v>
      </c>
      <c r="K1136" t="str">
        <f t="shared" si="85"/>
        <v>Eligible</v>
      </c>
      <c r="L1136">
        <f>_xlfn.XLOOKUP($A1136,'Bonuses (raw data)'!$A:$A,'Bonuses (raw data)'!C:C)</f>
        <v>17709.79</v>
      </c>
      <c r="M1136">
        <f t="shared" si="86"/>
        <v>117099.4</v>
      </c>
      <c r="N1136" s="5">
        <f t="shared" si="87"/>
        <v>0.17818552663603368</v>
      </c>
      <c r="O1136">
        <f>G1136/_xlfn.XLOOKUP(D1136,'Market_Averages (raw data)'!A:A,'Market_Averages (raw data)'!B:B)</f>
        <v>1.0493013076463422</v>
      </c>
      <c r="P1136" t="str">
        <f t="shared" si="88"/>
        <v>Market Aligned</v>
      </c>
      <c r="Q1136" s="5">
        <f t="shared" si="89"/>
        <v>0.90700000000000003</v>
      </c>
    </row>
    <row r="1137" spans="1:17" x14ac:dyDescent="0.2">
      <c r="A1137">
        <v>2135</v>
      </c>
      <c r="B1137" t="s">
        <v>1145</v>
      </c>
      <c r="C1137" t="s">
        <v>1579</v>
      </c>
      <c r="D1137" t="s">
        <v>1596</v>
      </c>
      <c r="E1137" t="s">
        <v>1597</v>
      </c>
      <c r="F1137" t="str">
        <f>_xlfn.XLOOKUP(E1137,'States (raw data)'!A:A,'States (raw data)'!B:B)</f>
        <v>New York</v>
      </c>
      <c r="G1137">
        <v>102410.22</v>
      </c>
      <c r="H1137" t="str">
        <f>VLOOKUP(A1137,'Demographics (raw data)'!A1136:C2696,3)</f>
        <v>Male</v>
      </c>
      <c r="I1137" t="str">
        <f>_xlfn.XLOOKUP(A1137,'Demographics (raw data)'!A:A,'Demographics (raw data)'!B:B)</f>
        <v>White</v>
      </c>
      <c r="J1137" t="b">
        <f>_xlfn.XLOOKUP($A1137,'Bonuses (raw data)'!$A:$A,'Bonuses (raw data)'!B:B)</f>
        <v>0</v>
      </c>
      <c r="K1137" t="str">
        <f t="shared" si="85"/>
        <v>Not Eligible</v>
      </c>
      <c r="L1137">
        <f>_xlfn.XLOOKUP($A1137,'Bonuses (raw data)'!$A:$A,'Bonuses (raw data)'!C:C)</f>
        <v>0</v>
      </c>
      <c r="M1137">
        <f t="shared" si="86"/>
        <v>102410.22</v>
      </c>
      <c r="N1137" s="5">
        <f t="shared" si="87"/>
        <v>0</v>
      </c>
      <c r="O1137">
        <f>G1137/_xlfn.XLOOKUP(D1137,'Market_Averages (raw data)'!A:A,'Market_Averages (raw data)'!B:B)</f>
        <v>1.0811912609612773</v>
      </c>
      <c r="P1137" t="str">
        <f t="shared" si="88"/>
        <v>Market Aligned</v>
      </c>
      <c r="Q1137" s="5">
        <f t="shared" si="89"/>
        <v>0.91700000000000004</v>
      </c>
    </row>
    <row r="1138" spans="1:17" x14ac:dyDescent="0.2">
      <c r="A1138">
        <v>2136</v>
      </c>
      <c r="B1138" t="s">
        <v>1146</v>
      </c>
      <c r="C1138" t="s">
        <v>1579</v>
      </c>
      <c r="D1138" t="s">
        <v>1596</v>
      </c>
      <c r="E1138" t="s">
        <v>1597</v>
      </c>
      <c r="F1138" t="str">
        <f>_xlfn.XLOOKUP(E1138,'States (raw data)'!A:A,'States (raw data)'!B:B)</f>
        <v>New York</v>
      </c>
      <c r="G1138">
        <v>102973.68</v>
      </c>
      <c r="H1138" t="str">
        <f>VLOOKUP(A1138,'Demographics (raw data)'!A1137:C2697,3)</f>
        <v>Female</v>
      </c>
      <c r="I1138" t="str">
        <f>_xlfn.XLOOKUP(A1138,'Demographics (raw data)'!A:A,'Demographics (raw data)'!B:B)</f>
        <v>White</v>
      </c>
      <c r="J1138" t="b">
        <f>_xlfn.XLOOKUP($A1138,'Bonuses (raw data)'!$A:$A,'Bonuses (raw data)'!B:B)</f>
        <v>0</v>
      </c>
      <c r="K1138" t="str">
        <f t="shared" si="85"/>
        <v>Not Eligible</v>
      </c>
      <c r="L1138">
        <f>_xlfn.XLOOKUP($A1138,'Bonuses (raw data)'!$A:$A,'Bonuses (raw data)'!C:C)</f>
        <v>0</v>
      </c>
      <c r="M1138">
        <f t="shared" si="86"/>
        <v>102973.68</v>
      </c>
      <c r="N1138" s="5">
        <f t="shared" si="87"/>
        <v>0</v>
      </c>
      <c r="O1138">
        <f>G1138/_xlfn.XLOOKUP(D1138,'Market_Averages (raw data)'!A:A,'Market_Averages (raw data)'!B:B)</f>
        <v>1.0871399644002626</v>
      </c>
      <c r="P1138" t="str">
        <f t="shared" si="88"/>
        <v>Market Aligned</v>
      </c>
      <c r="Q1138" s="5">
        <f t="shared" si="89"/>
        <v>0.92100000000000004</v>
      </c>
    </row>
    <row r="1139" spans="1:17" x14ac:dyDescent="0.2">
      <c r="A1139">
        <v>2137</v>
      </c>
      <c r="B1139" t="s">
        <v>1147</v>
      </c>
      <c r="C1139" t="s">
        <v>1572</v>
      </c>
      <c r="D1139" t="s">
        <v>1584</v>
      </c>
      <c r="E1139" t="s">
        <v>1597</v>
      </c>
      <c r="F1139" t="str">
        <f>_xlfn.XLOOKUP(E1139,'States (raw data)'!A:A,'States (raw data)'!B:B)</f>
        <v>New York</v>
      </c>
      <c r="G1139">
        <v>48861.96</v>
      </c>
      <c r="H1139" t="str">
        <f>VLOOKUP(A1139,'Demographics (raw data)'!A1138:C2698,3)</f>
        <v>Female</v>
      </c>
      <c r="I1139" t="str">
        <f>_xlfn.XLOOKUP(A1139,'Demographics (raw data)'!A:A,'Demographics (raw data)'!B:B)</f>
        <v>White</v>
      </c>
      <c r="J1139" t="b">
        <f>_xlfn.XLOOKUP($A1139,'Bonuses (raw data)'!$A:$A,'Bonuses (raw data)'!B:B)</f>
        <v>1</v>
      </c>
      <c r="K1139" t="str">
        <f t="shared" si="85"/>
        <v>Eligible</v>
      </c>
      <c r="L1139">
        <f>_xlfn.XLOOKUP($A1139,'Bonuses (raw data)'!$A:$A,'Bonuses (raw data)'!C:C)</f>
        <v>8790.4500000000007</v>
      </c>
      <c r="M1139">
        <f t="shared" si="86"/>
        <v>57652.41</v>
      </c>
      <c r="N1139" s="5">
        <f t="shared" si="87"/>
        <v>0.1799037533492312</v>
      </c>
      <c r="O1139">
        <f>G1139/_xlfn.XLOOKUP(D1139,'Market_Averages (raw data)'!A:A,'Market_Averages (raw data)'!B:B)</f>
        <v>0.86483549315239183</v>
      </c>
      <c r="P1139" t="str">
        <f t="shared" si="88"/>
        <v>Below Market</v>
      </c>
      <c r="Q1139" s="5">
        <f t="shared" si="89"/>
        <v>0.23599999999999999</v>
      </c>
    </row>
    <row r="1140" spans="1:17" x14ac:dyDescent="0.2">
      <c r="A1140">
        <v>2138</v>
      </c>
      <c r="B1140" t="s">
        <v>1148</v>
      </c>
      <c r="C1140" t="s">
        <v>1572</v>
      </c>
      <c r="D1140" t="s">
        <v>1584</v>
      </c>
      <c r="E1140" t="s">
        <v>1609</v>
      </c>
      <c r="F1140" t="str">
        <f>_xlfn.XLOOKUP(E1140,'States (raw data)'!A:A,'States (raw data)'!B:B)</f>
        <v>California</v>
      </c>
      <c r="G1140">
        <v>57987</v>
      </c>
      <c r="H1140" t="str">
        <f>VLOOKUP(A1140,'Demographics (raw data)'!A1139:C2699,3)</f>
        <v>Male</v>
      </c>
      <c r="I1140" t="str">
        <f>_xlfn.XLOOKUP(A1140,'Demographics (raw data)'!A:A,'Demographics (raw data)'!B:B)</f>
        <v>White</v>
      </c>
      <c r="J1140" t="b">
        <f>_xlfn.XLOOKUP($A1140,'Bonuses (raw data)'!$A:$A,'Bonuses (raw data)'!B:B)</f>
        <v>0</v>
      </c>
      <c r="K1140" t="str">
        <f t="shared" si="85"/>
        <v>Not Eligible</v>
      </c>
      <c r="L1140">
        <f>_xlfn.XLOOKUP($A1140,'Bonuses (raw data)'!$A:$A,'Bonuses (raw data)'!C:C)</f>
        <v>0</v>
      </c>
      <c r="M1140">
        <f t="shared" si="86"/>
        <v>57987</v>
      </c>
      <c r="N1140" s="5">
        <f t="shared" si="87"/>
        <v>0</v>
      </c>
      <c r="O1140">
        <f>G1140/_xlfn.XLOOKUP(D1140,'Market_Averages (raw data)'!A:A,'Market_Averages (raw data)'!B:B)</f>
        <v>1.0263447422376784</v>
      </c>
      <c r="P1140" t="str">
        <f t="shared" si="88"/>
        <v>Market Aligned</v>
      </c>
      <c r="Q1140" s="5">
        <f t="shared" si="89"/>
        <v>0.6</v>
      </c>
    </row>
    <row r="1141" spans="1:17" x14ac:dyDescent="0.2">
      <c r="A1141">
        <v>2139</v>
      </c>
      <c r="B1141" t="s">
        <v>1149</v>
      </c>
      <c r="C1141" t="s">
        <v>1572</v>
      </c>
      <c r="D1141" t="s">
        <v>1584</v>
      </c>
      <c r="E1141" t="s">
        <v>1609</v>
      </c>
      <c r="F1141" t="str">
        <f>_xlfn.XLOOKUP(E1141,'States (raw data)'!A:A,'States (raw data)'!B:B)</f>
        <v>California</v>
      </c>
      <c r="G1141">
        <v>58505.86</v>
      </c>
      <c r="H1141" t="str">
        <f>VLOOKUP(A1141,'Demographics (raw data)'!A1140:C2700,3)</f>
        <v>Male</v>
      </c>
      <c r="I1141" t="str">
        <f>_xlfn.XLOOKUP(A1141,'Demographics (raw data)'!A:A,'Demographics (raw data)'!B:B)</f>
        <v>White</v>
      </c>
      <c r="J1141" t="b">
        <f>_xlfn.XLOOKUP($A1141,'Bonuses (raw data)'!$A:$A,'Bonuses (raw data)'!B:B)</f>
        <v>0</v>
      </c>
      <c r="K1141" t="str">
        <f t="shared" si="85"/>
        <v>Not Eligible</v>
      </c>
      <c r="L1141">
        <f>_xlfn.XLOOKUP($A1141,'Bonuses (raw data)'!$A:$A,'Bonuses (raw data)'!C:C)</f>
        <v>0</v>
      </c>
      <c r="M1141">
        <f t="shared" si="86"/>
        <v>58505.86</v>
      </c>
      <c r="N1141" s="5">
        <f t="shared" si="87"/>
        <v>0</v>
      </c>
      <c r="O1141">
        <f>G1141/_xlfn.XLOOKUP(D1141,'Market_Averages (raw data)'!A:A,'Market_Averages (raw data)'!B:B)</f>
        <v>1.0355283391293513</v>
      </c>
      <c r="P1141" t="str">
        <f t="shared" si="88"/>
        <v>Market Aligned</v>
      </c>
      <c r="Q1141" s="5">
        <f t="shared" si="89"/>
        <v>0.61299999999999999</v>
      </c>
    </row>
    <row r="1142" spans="1:17" x14ac:dyDescent="0.2">
      <c r="A1142">
        <v>2140</v>
      </c>
      <c r="B1142" t="s">
        <v>1150</v>
      </c>
      <c r="C1142" t="s">
        <v>1572</v>
      </c>
      <c r="D1142" t="s">
        <v>1584</v>
      </c>
      <c r="E1142" t="s">
        <v>1606</v>
      </c>
      <c r="F1142" t="str">
        <f>_xlfn.XLOOKUP(E1142,'States (raw data)'!A:A,'States (raw data)'!B:B)</f>
        <v>Washington</v>
      </c>
      <c r="G1142">
        <v>53512.18</v>
      </c>
      <c r="H1142" t="str">
        <f>VLOOKUP(A1142,'Demographics (raw data)'!A1141:C2701,3)</f>
        <v>Female</v>
      </c>
      <c r="I1142" t="str">
        <f>_xlfn.XLOOKUP(A1142,'Demographics (raw data)'!A:A,'Demographics (raw data)'!B:B)</f>
        <v>Black or African American</v>
      </c>
      <c r="J1142" t="b">
        <f>_xlfn.XLOOKUP($A1142,'Bonuses (raw data)'!$A:$A,'Bonuses (raw data)'!B:B)</f>
        <v>0</v>
      </c>
      <c r="K1142" t="str">
        <f t="shared" si="85"/>
        <v>Not Eligible</v>
      </c>
      <c r="L1142">
        <f>_xlfn.XLOOKUP($A1142,'Bonuses (raw data)'!$A:$A,'Bonuses (raw data)'!C:C)</f>
        <v>0</v>
      </c>
      <c r="M1142">
        <f t="shared" si="86"/>
        <v>53512.18</v>
      </c>
      <c r="N1142" s="5">
        <f t="shared" si="87"/>
        <v>0</v>
      </c>
      <c r="O1142">
        <f>G1142/_xlfn.XLOOKUP(D1142,'Market_Averages (raw data)'!A:A,'Market_Averages (raw data)'!B:B)</f>
        <v>0.94714236964623533</v>
      </c>
      <c r="P1142" t="str">
        <f t="shared" si="88"/>
        <v>Market Aligned</v>
      </c>
      <c r="Q1142" s="5">
        <f t="shared" si="89"/>
        <v>0.375</v>
      </c>
    </row>
    <row r="1143" spans="1:17" x14ac:dyDescent="0.2">
      <c r="A1143">
        <v>2141</v>
      </c>
      <c r="B1143" t="s">
        <v>1151</v>
      </c>
      <c r="C1143" t="s">
        <v>1572</v>
      </c>
      <c r="D1143" t="s">
        <v>1584</v>
      </c>
      <c r="E1143" t="s">
        <v>1607</v>
      </c>
      <c r="F1143" t="str">
        <f>_xlfn.XLOOKUP(E1143,'States (raw data)'!A:A,'States (raw data)'!B:B)</f>
        <v>Colorado</v>
      </c>
      <c r="G1143">
        <v>61878.53</v>
      </c>
      <c r="H1143" t="str">
        <f>VLOOKUP(A1143,'Demographics (raw data)'!A1142:C2702,3)</f>
        <v>Male</v>
      </c>
      <c r="I1143" t="str">
        <f>_xlfn.XLOOKUP(A1143,'Demographics (raw data)'!A:A,'Demographics (raw data)'!B:B)</f>
        <v>Hispanic or Latino</v>
      </c>
      <c r="J1143" t="b">
        <f>_xlfn.XLOOKUP($A1143,'Bonuses (raw data)'!$A:$A,'Bonuses (raw data)'!B:B)</f>
        <v>1</v>
      </c>
      <c r="K1143" t="str">
        <f t="shared" si="85"/>
        <v>Eligible</v>
      </c>
      <c r="L1143">
        <f>_xlfn.XLOOKUP($A1143,'Bonuses (raw data)'!$A:$A,'Bonuses (raw data)'!C:C)</f>
        <v>10157.9</v>
      </c>
      <c r="M1143">
        <f t="shared" si="86"/>
        <v>72036.429999999993</v>
      </c>
      <c r="N1143" s="5">
        <f t="shared" si="87"/>
        <v>0.16415871547045477</v>
      </c>
      <c r="O1143">
        <f>G1143/_xlfn.XLOOKUP(D1143,'Market_Averages (raw data)'!A:A,'Market_Averages (raw data)'!B:B)</f>
        <v>1.0952231348905175</v>
      </c>
      <c r="P1143" t="str">
        <f t="shared" si="88"/>
        <v>Market Aligned</v>
      </c>
      <c r="Q1143" s="5">
        <f t="shared" si="89"/>
        <v>0.68600000000000005</v>
      </c>
    </row>
    <row r="1144" spans="1:17" x14ac:dyDescent="0.2">
      <c r="A1144">
        <v>2142</v>
      </c>
      <c r="B1144" t="s">
        <v>1152</v>
      </c>
      <c r="C1144" t="s">
        <v>1572</v>
      </c>
      <c r="D1144" t="s">
        <v>1584</v>
      </c>
      <c r="E1144" t="s">
        <v>1606</v>
      </c>
      <c r="F1144" t="str">
        <f>_xlfn.XLOOKUP(E1144,'States (raw data)'!A:A,'States (raw data)'!B:B)</f>
        <v>Washington</v>
      </c>
      <c r="G1144">
        <v>54249.72</v>
      </c>
      <c r="H1144" t="str">
        <f>VLOOKUP(A1144,'Demographics (raw data)'!A1143:C2703,3)</f>
        <v>Male</v>
      </c>
      <c r="I1144" t="str">
        <f>_xlfn.XLOOKUP(A1144,'Demographics (raw data)'!A:A,'Demographics (raw data)'!B:B)</f>
        <v>Asian</v>
      </c>
      <c r="J1144" t="b">
        <f>_xlfn.XLOOKUP($A1144,'Bonuses (raw data)'!$A:$A,'Bonuses (raw data)'!B:B)</f>
        <v>0</v>
      </c>
      <c r="K1144" t="str">
        <f t="shared" si="85"/>
        <v>Not Eligible</v>
      </c>
      <c r="L1144">
        <f>_xlfn.XLOOKUP($A1144,'Bonuses (raw data)'!$A:$A,'Bonuses (raw data)'!C:C)</f>
        <v>0</v>
      </c>
      <c r="M1144">
        <f t="shared" si="86"/>
        <v>54249.72</v>
      </c>
      <c r="N1144" s="5">
        <f t="shared" si="87"/>
        <v>0</v>
      </c>
      <c r="O1144">
        <f>G1144/_xlfn.XLOOKUP(D1144,'Market_Averages (raw data)'!A:A,'Market_Averages (raw data)'!B:B)</f>
        <v>0.96019650766320419</v>
      </c>
      <c r="P1144" t="str">
        <f t="shared" si="88"/>
        <v>Market Aligned</v>
      </c>
      <c r="Q1144" s="5">
        <f t="shared" si="89"/>
        <v>0.41099999999999998</v>
      </c>
    </row>
    <row r="1145" spans="1:17" x14ac:dyDescent="0.2">
      <c r="A1145">
        <v>2143</v>
      </c>
      <c r="B1145" t="s">
        <v>1153</v>
      </c>
      <c r="C1145" t="s">
        <v>1572</v>
      </c>
      <c r="D1145" t="s">
        <v>1584</v>
      </c>
      <c r="E1145" t="s">
        <v>1606</v>
      </c>
      <c r="F1145" t="str">
        <f>_xlfn.XLOOKUP(E1145,'States (raw data)'!A:A,'States (raw data)'!B:B)</f>
        <v>Washington</v>
      </c>
      <c r="G1145">
        <v>55627.88</v>
      </c>
      <c r="H1145" t="str">
        <f>VLOOKUP(A1145,'Demographics (raw data)'!A1144:C2704,3)</f>
        <v>Female</v>
      </c>
      <c r="I1145" t="str">
        <f>_xlfn.XLOOKUP(A1145,'Demographics (raw data)'!A:A,'Demographics (raw data)'!B:B)</f>
        <v>Black or African American</v>
      </c>
      <c r="J1145" t="b">
        <f>_xlfn.XLOOKUP($A1145,'Bonuses (raw data)'!$A:$A,'Bonuses (raw data)'!B:B)</f>
        <v>1</v>
      </c>
      <c r="K1145" t="str">
        <f t="shared" si="85"/>
        <v>Eligible</v>
      </c>
      <c r="L1145">
        <f>_xlfn.XLOOKUP($A1145,'Bonuses (raw data)'!$A:$A,'Bonuses (raw data)'!C:C)</f>
        <v>2338.75</v>
      </c>
      <c r="M1145">
        <f t="shared" si="86"/>
        <v>57966.63</v>
      </c>
      <c r="N1145" s="5">
        <f t="shared" si="87"/>
        <v>4.2042767044151247E-2</v>
      </c>
      <c r="O1145">
        <f>G1145/_xlfn.XLOOKUP(D1145,'Market_Averages (raw data)'!A:A,'Market_Averages (raw data)'!B:B)</f>
        <v>0.98458934174605517</v>
      </c>
      <c r="P1145" t="str">
        <f t="shared" si="88"/>
        <v>Market Aligned</v>
      </c>
      <c r="Q1145" s="5">
        <f t="shared" si="89"/>
        <v>0.48699999999999999</v>
      </c>
    </row>
    <row r="1146" spans="1:17" x14ac:dyDescent="0.2">
      <c r="A1146">
        <v>2144</v>
      </c>
      <c r="B1146" t="s">
        <v>1154</v>
      </c>
      <c r="C1146" t="s">
        <v>1572</v>
      </c>
      <c r="D1146" t="s">
        <v>1584</v>
      </c>
      <c r="E1146" t="s">
        <v>1609</v>
      </c>
      <c r="F1146" t="str">
        <f>_xlfn.XLOOKUP(E1146,'States (raw data)'!A:A,'States (raw data)'!B:B)</f>
        <v>California</v>
      </c>
      <c r="G1146">
        <v>54134.64</v>
      </c>
      <c r="H1146" t="str">
        <f>VLOOKUP(A1146,'Demographics (raw data)'!A1145:C2705,3)</f>
        <v>Female</v>
      </c>
      <c r="I1146" t="str">
        <f>_xlfn.XLOOKUP(A1146,'Demographics (raw data)'!A:A,'Demographics (raw data)'!B:B)</f>
        <v>White</v>
      </c>
      <c r="J1146" t="b">
        <f>_xlfn.XLOOKUP($A1146,'Bonuses (raw data)'!$A:$A,'Bonuses (raw data)'!B:B)</f>
        <v>0</v>
      </c>
      <c r="K1146" t="str">
        <f t="shared" si="85"/>
        <v>Not Eligible</v>
      </c>
      <c r="L1146">
        <f>_xlfn.XLOOKUP($A1146,'Bonuses (raw data)'!$A:$A,'Bonuses (raw data)'!C:C)</f>
        <v>0</v>
      </c>
      <c r="M1146">
        <f t="shared" si="86"/>
        <v>54134.64</v>
      </c>
      <c r="N1146" s="5">
        <f t="shared" si="87"/>
        <v>0</v>
      </c>
      <c r="O1146">
        <f>G1146/_xlfn.XLOOKUP(D1146,'Market_Averages (raw data)'!A:A,'Market_Averages (raw data)'!B:B)</f>
        <v>0.95815964159086531</v>
      </c>
      <c r="P1146" t="str">
        <f t="shared" si="88"/>
        <v>Market Aligned</v>
      </c>
      <c r="Q1146" s="5">
        <f t="shared" si="89"/>
        <v>0.40400000000000003</v>
      </c>
    </row>
    <row r="1147" spans="1:17" x14ac:dyDescent="0.2">
      <c r="A1147">
        <v>2145</v>
      </c>
      <c r="B1147" t="s">
        <v>1155</v>
      </c>
      <c r="C1147" t="s">
        <v>1572</v>
      </c>
      <c r="D1147" t="s">
        <v>1584</v>
      </c>
      <c r="E1147" t="s">
        <v>1597</v>
      </c>
      <c r="F1147" t="str">
        <f>_xlfn.XLOOKUP(E1147,'States (raw data)'!A:A,'States (raw data)'!B:B)</f>
        <v>New York</v>
      </c>
      <c r="G1147">
        <v>55077.9</v>
      </c>
      <c r="H1147" t="str">
        <f>VLOOKUP(A1147,'Demographics (raw data)'!A1146:C2706,3)</f>
        <v>Male</v>
      </c>
      <c r="I1147" t="str">
        <f>_xlfn.XLOOKUP(A1147,'Demographics (raw data)'!A:A,'Demographics (raw data)'!B:B)</f>
        <v>White</v>
      </c>
      <c r="J1147" t="b">
        <f>_xlfn.XLOOKUP($A1147,'Bonuses (raw data)'!$A:$A,'Bonuses (raw data)'!B:B)</f>
        <v>0</v>
      </c>
      <c r="K1147" t="str">
        <f t="shared" si="85"/>
        <v>Not Eligible</v>
      </c>
      <c r="L1147">
        <f>_xlfn.XLOOKUP($A1147,'Bonuses (raw data)'!$A:$A,'Bonuses (raw data)'!C:C)</f>
        <v>0</v>
      </c>
      <c r="M1147">
        <f t="shared" si="86"/>
        <v>55077.9</v>
      </c>
      <c r="N1147" s="5">
        <f t="shared" si="87"/>
        <v>0</v>
      </c>
      <c r="O1147">
        <f>G1147/_xlfn.XLOOKUP(D1147,'Market_Averages (raw data)'!A:A,'Market_Averages (raw data)'!B:B)</f>
        <v>0.97485493435584913</v>
      </c>
      <c r="P1147" t="str">
        <f t="shared" si="88"/>
        <v>Market Aligned</v>
      </c>
      <c r="Q1147" s="5">
        <f t="shared" si="89"/>
        <v>0.45600000000000002</v>
      </c>
    </row>
    <row r="1148" spans="1:17" x14ac:dyDescent="0.2">
      <c r="A1148">
        <v>2146</v>
      </c>
      <c r="B1148" t="s">
        <v>1156</v>
      </c>
      <c r="C1148" t="s">
        <v>1572</v>
      </c>
      <c r="D1148" t="s">
        <v>1584</v>
      </c>
      <c r="E1148" t="s">
        <v>1606</v>
      </c>
      <c r="F1148" t="str">
        <f>_xlfn.XLOOKUP(E1148,'States (raw data)'!A:A,'States (raw data)'!B:B)</f>
        <v>Washington</v>
      </c>
      <c r="G1148">
        <v>49518.62</v>
      </c>
      <c r="H1148" t="str">
        <f>VLOOKUP(A1148,'Demographics (raw data)'!A1147:C2707,3)</f>
        <v>Male</v>
      </c>
      <c r="I1148" t="str">
        <f>_xlfn.XLOOKUP(A1148,'Demographics (raw data)'!A:A,'Demographics (raw data)'!B:B)</f>
        <v>White</v>
      </c>
      <c r="J1148" t="b">
        <f>_xlfn.XLOOKUP($A1148,'Bonuses (raw data)'!$A:$A,'Bonuses (raw data)'!B:B)</f>
        <v>0</v>
      </c>
      <c r="K1148" t="str">
        <f t="shared" si="85"/>
        <v>Not Eligible</v>
      </c>
      <c r="L1148">
        <f>_xlfn.XLOOKUP($A1148,'Bonuses (raw data)'!$A:$A,'Bonuses (raw data)'!C:C)</f>
        <v>0</v>
      </c>
      <c r="M1148">
        <f t="shared" si="86"/>
        <v>49518.62</v>
      </c>
      <c r="N1148" s="5">
        <f t="shared" si="87"/>
        <v>0</v>
      </c>
      <c r="O1148">
        <f>G1148/_xlfn.XLOOKUP(D1148,'Market_Averages (raw data)'!A:A,'Market_Averages (raw data)'!B:B)</f>
        <v>0.87645809025929167</v>
      </c>
      <c r="P1148" t="str">
        <f t="shared" si="88"/>
        <v>Below Market</v>
      </c>
      <c r="Q1148" s="5">
        <f t="shared" si="89"/>
        <v>0.252</v>
      </c>
    </row>
    <row r="1149" spans="1:17" x14ac:dyDescent="0.2">
      <c r="A1149">
        <v>2147</v>
      </c>
      <c r="B1149" t="s">
        <v>1157</v>
      </c>
      <c r="C1149" t="s">
        <v>1572</v>
      </c>
      <c r="D1149" t="s">
        <v>1584</v>
      </c>
      <c r="E1149" t="s">
        <v>1607</v>
      </c>
      <c r="F1149" t="str">
        <f>_xlfn.XLOOKUP(E1149,'States (raw data)'!A:A,'States (raw data)'!B:B)</f>
        <v>Colorado</v>
      </c>
      <c r="G1149">
        <v>47799.75</v>
      </c>
      <c r="H1149" t="str">
        <f>VLOOKUP(A1149,'Demographics (raw data)'!A1148:C2708,3)</f>
        <v>Non-binary</v>
      </c>
      <c r="I1149" t="str">
        <f>_xlfn.XLOOKUP(A1149,'Demographics (raw data)'!A:A,'Demographics (raw data)'!B:B)</f>
        <v>White</v>
      </c>
      <c r="J1149" t="b">
        <f>_xlfn.XLOOKUP($A1149,'Bonuses (raw data)'!$A:$A,'Bonuses (raw data)'!B:B)</f>
        <v>0</v>
      </c>
      <c r="K1149" t="str">
        <f t="shared" si="85"/>
        <v>Not Eligible</v>
      </c>
      <c r="L1149">
        <f>_xlfn.XLOOKUP($A1149,'Bonuses (raw data)'!$A:$A,'Bonuses (raw data)'!C:C)</f>
        <v>0</v>
      </c>
      <c r="M1149">
        <f t="shared" si="86"/>
        <v>47799.75</v>
      </c>
      <c r="N1149" s="5">
        <f t="shared" si="87"/>
        <v>0</v>
      </c>
      <c r="O1149">
        <f>G1149/_xlfn.XLOOKUP(D1149,'Market_Averages (raw data)'!A:A,'Market_Averages (raw data)'!B:B)</f>
        <v>0.84603483699407567</v>
      </c>
      <c r="P1149" t="str">
        <f t="shared" si="88"/>
        <v>Below Market</v>
      </c>
      <c r="Q1149" s="5">
        <f t="shared" si="89"/>
        <v>0.20899999999999999</v>
      </c>
    </row>
    <row r="1150" spans="1:17" x14ac:dyDescent="0.2">
      <c r="A1150">
        <v>2148</v>
      </c>
      <c r="B1150" t="s">
        <v>1158</v>
      </c>
      <c r="C1150" t="s">
        <v>1572</v>
      </c>
      <c r="D1150" t="s">
        <v>1584</v>
      </c>
      <c r="E1150" t="s">
        <v>1609</v>
      </c>
      <c r="F1150" t="str">
        <f>_xlfn.XLOOKUP(E1150,'States (raw data)'!A:A,'States (raw data)'!B:B)</f>
        <v>California</v>
      </c>
      <c r="G1150">
        <v>62972.53</v>
      </c>
      <c r="H1150" t="str">
        <f>VLOOKUP(A1150,'Demographics (raw data)'!A1149:C2709,3)</f>
        <v>Male</v>
      </c>
      <c r="I1150" t="str">
        <f>_xlfn.XLOOKUP(A1150,'Demographics (raw data)'!A:A,'Demographics (raw data)'!B:B)</f>
        <v>White</v>
      </c>
      <c r="J1150" t="b">
        <f>_xlfn.XLOOKUP($A1150,'Bonuses (raw data)'!$A:$A,'Bonuses (raw data)'!B:B)</f>
        <v>0</v>
      </c>
      <c r="K1150" t="str">
        <f t="shared" si="85"/>
        <v>Not Eligible</v>
      </c>
      <c r="L1150">
        <f>_xlfn.XLOOKUP($A1150,'Bonuses (raw data)'!$A:$A,'Bonuses (raw data)'!C:C)</f>
        <v>0</v>
      </c>
      <c r="M1150">
        <f t="shared" si="86"/>
        <v>62972.53</v>
      </c>
      <c r="N1150" s="5">
        <f t="shared" si="87"/>
        <v>0</v>
      </c>
      <c r="O1150">
        <f>G1150/_xlfn.XLOOKUP(D1150,'Market_Averages (raw data)'!A:A,'Market_Averages (raw data)'!B:B)</f>
        <v>1.1145864602566862</v>
      </c>
      <c r="P1150" t="str">
        <f t="shared" si="88"/>
        <v>Above Market</v>
      </c>
      <c r="Q1150" s="5">
        <f t="shared" si="89"/>
        <v>0.70099999999999996</v>
      </c>
    </row>
    <row r="1151" spans="1:17" x14ac:dyDescent="0.2">
      <c r="A1151">
        <v>2149</v>
      </c>
      <c r="B1151" t="s">
        <v>1159</v>
      </c>
      <c r="C1151" t="s">
        <v>1572</v>
      </c>
      <c r="D1151" t="s">
        <v>1584</v>
      </c>
      <c r="E1151" t="s">
        <v>1609</v>
      </c>
      <c r="F1151" t="str">
        <f>_xlfn.XLOOKUP(E1151,'States (raw data)'!A:A,'States (raw data)'!B:B)</f>
        <v>California</v>
      </c>
      <c r="G1151">
        <v>50765.19</v>
      </c>
      <c r="H1151" t="str">
        <f>VLOOKUP(A1151,'Demographics (raw data)'!A1150:C2710,3)</f>
        <v>Male</v>
      </c>
      <c r="I1151" t="str">
        <f>_xlfn.XLOOKUP(A1151,'Demographics (raw data)'!A:A,'Demographics (raw data)'!B:B)</f>
        <v>White</v>
      </c>
      <c r="J1151" t="b">
        <f>_xlfn.XLOOKUP($A1151,'Bonuses (raw data)'!$A:$A,'Bonuses (raw data)'!B:B)</f>
        <v>0</v>
      </c>
      <c r="K1151" t="str">
        <f t="shared" si="85"/>
        <v>Not Eligible</v>
      </c>
      <c r="L1151">
        <f>_xlfn.XLOOKUP($A1151,'Bonuses (raw data)'!$A:$A,'Bonuses (raw data)'!C:C)</f>
        <v>0</v>
      </c>
      <c r="M1151">
        <f t="shared" si="86"/>
        <v>50765.19</v>
      </c>
      <c r="N1151" s="5">
        <f t="shared" si="87"/>
        <v>0</v>
      </c>
      <c r="O1151">
        <f>G1151/_xlfn.XLOOKUP(D1151,'Market_Averages (raw data)'!A:A,'Market_Averages (raw data)'!B:B)</f>
        <v>0.8985218384326964</v>
      </c>
      <c r="P1151" t="str">
        <f t="shared" si="88"/>
        <v>Below Market</v>
      </c>
      <c r="Q1151" s="5">
        <f t="shared" si="89"/>
        <v>0.27900000000000003</v>
      </c>
    </row>
    <row r="1152" spans="1:17" x14ac:dyDescent="0.2">
      <c r="A1152">
        <v>2150</v>
      </c>
      <c r="B1152" t="s">
        <v>1160</v>
      </c>
      <c r="C1152" t="s">
        <v>1572</v>
      </c>
      <c r="D1152" t="s">
        <v>1584</v>
      </c>
      <c r="E1152" t="s">
        <v>1606</v>
      </c>
      <c r="F1152" t="str">
        <f>_xlfn.XLOOKUP(E1152,'States (raw data)'!A:A,'States (raw data)'!B:B)</f>
        <v>Washington</v>
      </c>
      <c r="G1152">
        <v>50043.040000000001</v>
      </c>
      <c r="H1152" t="str">
        <f>VLOOKUP(A1152,'Demographics (raw data)'!A1151:C2711,3)</f>
        <v>Male</v>
      </c>
      <c r="I1152" t="str">
        <f>_xlfn.XLOOKUP(A1152,'Demographics (raw data)'!A:A,'Demographics (raw data)'!B:B)</f>
        <v>White</v>
      </c>
      <c r="J1152" t="b">
        <f>_xlfn.XLOOKUP($A1152,'Bonuses (raw data)'!$A:$A,'Bonuses (raw data)'!B:B)</f>
        <v>0</v>
      </c>
      <c r="K1152" t="str">
        <f t="shared" si="85"/>
        <v>Not Eligible</v>
      </c>
      <c r="L1152">
        <f>_xlfn.XLOOKUP($A1152,'Bonuses (raw data)'!$A:$A,'Bonuses (raw data)'!C:C)</f>
        <v>0</v>
      </c>
      <c r="M1152">
        <f t="shared" si="86"/>
        <v>50043.040000000001</v>
      </c>
      <c r="N1152" s="5">
        <f t="shared" si="87"/>
        <v>0</v>
      </c>
      <c r="O1152">
        <f>G1152/_xlfn.XLOOKUP(D1152,'Market_Averages (raw data)'!A:A,'Market_Averages (raw data)'!B:B)</f>
        <v>0.88574009673874876</v>
      </c>
      <c r="P1152" t="str">
        <f t="shared" si="88"/>
        <v>Below Market</v>
      </c>
      <c r="Q1152" s="5">
        <f t="shared" si="89"/>
        <v>0.26200000000000001</v>
      </c>
    </row>
    <row r="1153" spans="1:17" x14ac:dyDescent="0.2">
      <c r="A1153">
        <v>2151</v>
      </c>
      <c r="B1153" t="s">
        <v>1161</v>
      </c>
      <c r="C1153" t="s">
        <v>1572</v>
      </c>
      <c r="D1153" t="s">
        <v>1584</v>
      </c>
      <c r="E1153" t="s">
        <v>1607</v>
      </c>
      <c r="F1153" t="str">
        <f>_xlfn.XLOOKUP(E1153,'States (raw data)'!A:A,'States (raw data)'!B:B)</f>
        <v>Colorado</v>
      </c>
      <c r="G1153">
        <v>44233.05</v>
      </c>
      <c r="H1153" t="str">
        <f>VLOOKUP(A1153,'Demographics (raw data)'!A1152:C2712,3)</f>
        <v>Male</v>
      </c>
      <c r="I1153" t="str">
        <f>_xlfn.XLOOKUP(A1153,'Demographics (raw data)'!A:A,'Demographics (raw data)'!B:B)</f>
        <v>White</v>
      </c>
      <c r="J1153" t="b">
        <f>_xlfn.XLOOKUP($A1153,'Bonuses (raw data)'!$A:$A,'Bonuses (raw data)'!B:B)</f>
        <v>0</v>
      </c>
      <c r="K1153" t="str">
        <f t="shared" si="85"/>
        <v>Not Eligible</v>
      </c>
      <c r="L1153">
        <f>_xlfn.XLOOKUP($A1153,'Bonuses (raw data)'!$A:$A,'Bonuses (raw data)'!C:C)</f>
        <v>0</v>
      </c>
      <c r="M1153">
        <f t="shared" si="86"/>
        <v>44233.05</v>
      </c>
      <c r="N1153" s="5">
        <f t="shared" si="87"/>
        <v>0</v>
      </c>
      <c r="O1153">
        <f>G1153/_xlfn.XLOOKUP(D1153,'Market_Averages (raw data)'!A:A,'Market_Averages (raw data)'!B:B)</f>
        <v>0.78290579441316743</v>
      </c>
      <c r="P1153" t="str">
        <f t="shared" si="88"/>
        <v>Below Market</v>
      </c>
      <c r="Q1153" s="5">
        <f t="shared" si="89"/>
        <v>0.13</v>
      </c>
    </row>
    <row r="1154" spans="1:17" x14ac:dyDescent="0.2">
      <c r="A1154">
        <v>2152</v>
      </c>
      <c r="B1154" t="s">
        <v>1162</v>
      </c>
      <c r="C1154" t="s">
        <v>1572</v>
      </c>
      <c r="D1154" t="s">
        <v>1584</v>
      </c>
      <c r="E1154" t="s">
        <v>1609</v>
      </c>
      <c r="F1154" t="str">
        <f>_xlfn.XLOOKUP(E1154,'States (raw data)'!A:A,'States (raw data)'!B:B)</f>
        <v>California</v>
      </c>
      <c r="G1154">
        <v>51805.19</v>
      </c>
      <c r="H1154" t="str">
        <f>VLOOKUP(A1154,'Demographics (raw data)'!A1153:C2713,3)</f>
        <v>Male</v>
      </c>
      <c r="I1154" t="str">
        <f>_xlfn.XLOOKUP(A1154,'Demographics (raw data)'!A:A,'Demographics (raw data)'!B:B)</f>
        <v>Asian</v>
      </c>
      <c r="J1154" t="b">
        <f>_xlfn.XLOOKUP($A1154,'Bonuses (raw data)'!$A:$A,'Bonuses (raw data)'!B:B)</f>
        <v>0</v>
      </c>
      <c r="K1154" t="str">
        <f t="shared" si="85"/>
        <v>Not Eligible</v>
      </c>
      <c r="L1154">
        <f>_xlfn.XLOOKUP($A1154,'Bonuses (raw data)'!$A:$A,'Bonuses (raw data)'!C:C)</f>
        <v>0</v>
      </c>
      <c r="M1154">
        <f t="shared" si="86"/>
        <v>51805.19</v>
      </c>
      <c r="N1154" s="5">
        <f t="shared" si="87"/>
        <v>0</v>
      </c>
      <c r="O1154">
        <f>G1154/_xlfn.XLOOKUP(D1154,'Market_Averages (raw data)'!A:A,'Market_Averages (raw data)'!B:B)</f>
        <v>0.91692938722686035</v>
      </c>
      <c r="P1154" t="str">
        <f t="shared" si="88"/>
        <v>Market Aligned</v>
      </c>
      <c r="Q1154" s="5">
        <f t="shared" si="89"/>
        <v>0.309</v>
      </c>
    </row>
    <row r="1155" spans="1:17" x14ac:dyDescent="0.2">
      <c r="A1155">
        <v>2153</v>
      </c>
      <c r="B1155" t="s">
        <v>1163</v>
      </c>
      <c r="C1155" t="s">
        <v>1572</v>
      </c>
      <c r="D1155" t="s">
        <v>1584</v>
      </c>
      <c r="E1155" t="s">
        <v>1606</v>
      </c>
      <c r="F1155" t="str">
        <f>_xlfn.XLOOKUP(E1155,'States (raw data)'!A:A,'States (raw data)'!B:B)</f>
        <v>Washington</v>
      </c>
      <c r="G1155">
        <v>48384.55</v>
      </c>
      <c r="H1155" t="str">
        <f>VLOOKUP(A1155,'Demographics (raw data)'!A1154:C2714,3)</f>
        <v>Female</v>
      </c>
      <c r="I1155" t="str">
        <f>_xlfn.XLOOKUP(A1155,'Demographics (raw data)'!A:A,'Demographics (raw data)'!B:B)</f>
        <v>Asian</v>
      </c>
      <c r="J1155" t="b">
        <f>_xlfn.XLOOKUP($A1155,'Bonuses (raw data)'!$A:$A,'Bonuses (raw data)'!B:B)</f>
        <v>0</v>
      </c>
      <c r="K1155" t="str">
        <f t="shared" ref="K1155:K1218" si="90">IF(J1155=TRUE,"Eligible", "Not Eligible")</f>
        <v>Not Eligible</v>
      </c>
      <c r="L1155">
        <f>_xlfn.XLOOKUP($A1155,'Bonuses (raw data)'!$A:$A,'Bonuses (raw data)'!C:C)</f>
        <v>0</v>
      </c>
      <c r="M1155">
        <f t="shared" ref="M1155:M1218" si="91">G1155+L1155</f>
        <v>48384.55</v>
      </c>
      <c r="N1155" s="5">
        <f t="shared" ref="N1155:N1218" si="92">IF(G1155=0, 0, L1155/G1155)</f>
        <v>0</v>
      </c>
      <c r="O1155">
        <f>G1155/_xlfn.XLOOKUP(D1155,'Market_Averages (raw data)'!A:A,'Market_Averages (raw data)'!B:B)</f>
        <v>0.85638554327756322</v>
      </c>
      <c r="P1155" t="str">
        <f t="shared" ref="P1155:P1218" si="93">IF(O1155&lt;0.9,"Below Market",IF(O1155&gt;1.1,"Above Market","Market Aligned"))</f>
        <v>Below Market</v>
      </c>
      <c r="Q1155" s="5">
        <f t="shared" ref="Q1155:Q1218" si="94">_xlfn.PERCENTRANK.INC(G:G,G1155)</f>
        <v>0.22600000000000001</v>
      </c>
    </row>
    <row r="1156" spans="1:17" x14ac:dyDescent="0.2">
      <c r="A1156">
        <v>2154</v>
      </c>
      <c r="B1156" t="s">
        <v>1164</v>
      </c>
      <c r="C1156" t="s">
        <v>1572</v>
      </c>
      <c r="D1156" t="s">
        <v>1584</v>
      </c>
      <c r="E1156" t="s">
        <v>1597</v>
      </c>
      <c r="F1156" t="str">
        <f>_xlfn.XLOOKUP(E1156,'States (raw data)'!A:A,'States (raw data)'!B:B)</f>
        <v>New York</v>
      </c>
      <c r="G1156">
        <v>63210.080000000002</v>
      </c>
      <c r="H1156" t="str">
        <f>VLOOKUP(A1156,'Demographics (raw data)'!A1155:C2715,3)</f>
        <v>Male</v>
      </c>
      <c r="I1156" t="str">
        <f>_xlfn.XLOOKUP(A1156,'Demographics (raw data)'!A:A,'Demographics (raw data)'!B:B)</f>
        <v>White</v>
      </c>
      <c r="J1156" t="b">
        <f>_xlfn.XLOOKUP($A1156,'Bonuses (raw data)'!$A:$A,'Bonuses (raw data)'!B:B)</f>
        <v>0</v>
      </c>
      <c r="K1156" t="str">
        <f t="shared" si="90"/>
        <v>Not Eligible</v>
      </c>
      <c r="L1156">
        <f>_xlfn.XLOOKUP($A1156,'Bonuses (raw data)'!$A:$A,'Bonuses (raw data)'!C:C)</f>
        <v>0</v>
      </c>
      <c r="M1156">
        <f t="shared" si="91"/>
        <v>63210.080000000002</v>
      </c>
      <c r="N1156" s="5">
        <f t="shared" si="92"/>
        <v>0</v>
      </c>
      <c r="O1156">
        <f>G1156/_xlfn.XLOOKUP(D1156,'Market_Averages (raw data)'!A:A,'Market_Averages (raw data)'!B:B)</f>
        <v>1.1187909921951993</v>
      </c>
      <c r="P1156" t="str">
        <f t="shared" si="93"/>
        <v>Above Market</v>
      </c>
      <c r="Q1156" s="5">
        <f t="shared" si="94"/>
        <v>0.70499999999999996</v>
      </c>
    </row>
    <row r="1157" spans="1:17" x14ac:dyDescent="0.2">
      <c r="A1157">
        <v>2155</v>
      </c>
      <c r="B1157" t="s">
        <v>1165</v>
      </c>
      <c r="C1157" t="s">
        <v>1572</v>
      </c>
      <c r="D1157" t="s">
        <v>1584</v>
      </c>
      <c r="E1157" t="s">
        <v>1609</v>
      </c>
      <c r="F1157" t="str">
        <f>_xlfn.XLOOKUP(E1157,'States (raw data)'!A:A,'States (raw data)'!B:B)</f>
        <v>California</v>
      </c>
      <c r="G1157">
        <v>60049.09</v>
      </c>
      <c r="H1157" t="str">
        <f>VLOOKUP(A1157,'Demographics (raw data)'!A1156:C2716,3)</f>
        <v>Male</v>
      </c>
      <c r="I1157" t="str">
        <f>_xlfn.XLOOKUP(A1157,'Demographics (raw data)'!A:A,'Demographics (raw data)'!B:B)</f>
        <v>Hispanic or Latino</v>
      </c>
      <c r="J1157" t="b">
        <f>_xlfn.XLOOKUP($A1157,'Bonuses (raw data)'!$A:$A,'Bonuses (raw data)'!B:B)</f>
        <v>0</v>
      </c>
      <c r="K1157" t="str">
        <f t="shared" si="90"/>
        <v>Not Eligible</v>
      </c>
      <c r="L1157">
        <f>_xlfn.XLOOKUP($A1157,'Bonuses (raw data)'!$A:$A,'Bonuses (raw data)'!C:C)</f>
        <v>0</v>
      </c>
      <c r="M1157">
        <f t="shared" si="91"/>
        <v>60049.09</v>
      </c>
      <c r="N1157" s="5">
        <f t="shared" si="92"/>
        <v>0</v>
      </c>
      <c r="O1157">
        <f>G1157/_xlfn.XLOOKUP(D1157,'Market_Averages (raw data)'!A:A,'Market_Averages (raw data)'!B:B)</f>
        <v>1.0628428405962913</v>
      </c>
      <c r="P1157" t="str">
        <f t="shared" si="93"/>
        <v>Market Aligned</v>
      </c>
      <c r="Q1157" s="5">
        <f t="shared" si="94"/>
        <v>0.65300000000000002</v>
      </c>
    </row>
    <row r="1158" spans="1:17" x14ac:dyDescent="0.2">
      <c r="A1158">
        <v>2156</v>
      </c>
      <c r="B1158" t="s">
        <v>1166</v>
      </c>
      <c r="C1158" t="s">
        <v>1572</v>
      </c>
      <c r="D1158" t="s">
        <v>1584</v>
      </c>
      <c r="E1158" t="s">
        <v>1604</v>
      </c>
      <c r="F1158" t="str">
        <f>_xlfn.XLOOKUP(E1158,'States (raw data)'!A:A,'States (raw data)'!B:B)</f>
        <v>California</v>
      </c>
      <c r="G1158">
        <v>51559.25</v>
      </c>
      <c r="H1158" t="str">
        <f>VLOOKUP(A1158,'Demographics (raw data)'!A1157:C2717,3)</f>
        <v>Female</v>
      </c>
      <c r="I1158" t="str">
        <f>_xlfn.XLOOKUP(A1158,'Demographics (raw data)'!A:A,'Demographics (raw data)'!B:B)</f>
        <v>Other</v>
      </c>
      <c r="J1158" t="b">
        <f>_xlfn.XLOOKUP($A1158,'Bonuses (raw data)'!$A:$A,'Bonuses (raw data)'!B:B)</f>
        <v>0</v>
      </c>
      <c r="K1158" t="str">
        <f t="shared" si="90"/>
        <v>Not Eligible</v>
      </c>
      <c r="L1158">
        <f>_xlfn.XLOOKUP($A1158,'Bonuses (raw data)'!$A:$A,'Bonuses (raw data)'!C:C)</f>
        <v>0</v>
      </c>
      <c r="M1158">
        <f t="shared" si="91"/>
        <v>51559.25</v>
      </c>
      <c r="N1158" s="5">
        <f t="shared" si="92"/>
        <v>0</v>
      </c>
      <c r="O1158">
        <f>G1158/_xlfn.XLOOKUP(D1158,'Market_Averages (raw data)'!A:A,'Market_Averages (raw data)'!B:B)</f>
        <v>0.9125763559283635</v>
      </c>
      <c r="P1158" t="str">
        <f t="shared" si="93"/>
        <v>Market Aligned</v>
      </c>
      <c r="Q1158" s="5">
        <f t="shared" si="94"/>
        <v>0.30099999999999999</v>
      </c>
    </row>
    <row r="1159" spans="1:17" x14ac:dyDescent="0.2">
      <c r="A1159">
        <v>2157</v>
      </c>
      <c r="B1159" t="s">
        <v>1167</v>
      </c>
      <c r="C1159" t="s">
        <v>1572</v>
      </c>
      <c r="D1159" t="s">
        <v>1584</v>
      </c>
      <c r="E1159" t="s">
        <v>1609</v>
      </c>
      <c r="F1159" t="str">
        <f>_xlfn.XLOOKUP(E1159,'States (raw data)'!A:A,'States (raw data)'!B:B)</f>
        <v>California</v>
      </c>
      <c r="G1159">
        <v>66262.179999999993</v>
      </c>
      <c r="H1159" t="str">
        <f>VLOOKUP(A1159,'Demographics (raw data)'!A1158:C2718,3)</f>
        <v>Female</v>
      </c>
      <c r="I1159" t="str">
        <f>_xlfn.XLOOKUP(A1159,'Demographics (raw data)'!A:A,'Demographics (raw data)'!B:B)</f>
        <v>White</v>
      </c>
      <c r="J1159" t="b">
        <f>_xlfn.XLOOKUP($A1159,'Bonuses (raw data)'!$A:$A,'Bonuses (raw data)'!B:B)</f>
        <v>1</v>
      </c>
      <c r="K1159" t="str">
        <f t="shared" si="90"/>
        <v>Eligible</v>
      </c>
      <c r="L1159">
        <f>_xlfn.XLOOKUP($A1159,'Bonuses (raw data)'!$A:$A,'Bonuses (raw data)'!C:C)</f>
        <v>6284.73</v>
      </c>
      <c r="M1159">
        <f t="shared" si="91"/>
        <v>72546.909999999989</v>
      </c>
      <c r="N1159" s="5">
        <f t="shared" si="92"/>
        <v>9.4846411633302735E-2</v>
      </c>
      <c r="O1159">
        <f>G1159/_xlfn.XLOOKUP(D1159,'Market_Averages (raw data)'!A:A,'Market_Averages (raw data)'!B:B)</f>
        <v>1.172811838036226</v>
      </c>
      <c r="P1159" t="str">
        <f t="shared" si="93"/>
        <v>Above Market</v>
      </c>
      <c r="Q1159" s="5">
        <f t="shared" si="94"/>
        <v>0.73099999999999998</v>
      </c>
    </row>
    <row r="1160" spans="1:17" x14ac:dyDescent="0.2">
      <c r="A1160">
        <v>2158</v>
      </c>
      <c r="B1160" t="s">
        <v>1168</v>
      </c>
      <c r="C1160" t="s">
        <v>1572</v>
      </c>
      <c r="D1160" t="s">
        <v>1584</v>
      </c>
      <c r="E1160" t="s">
        <v>1609</v>
      </c>
      <c r="F1160" t="str">
        <f>_xlfn.XLOOKUP(E1160,'States (raw data)'!A:A,'States (raw data)'!B:B)</f>
        <v>California</v>
      </c>
      <c r="G1160">
        <v>59908.83</v>
      </c>
      <c r="H1160" t="str">
        <f>VLOOKUP(A1160,'Demographics (raw data)'!A1159:C2719,3)</f>
        <v>Female</v>
      </c>
      <c r="I1160" t="str">
        <f>_xlfn.XLOOKUP(A1160,'Demographics (raw data)'!A:A,'Demographics (raw data)'!B:B)</f>
        <v>White</v>
      </c>
      <c r="J1160" t="b">
        <f>_xlfn.XLOOKUP($A1160,'Bonuses (raw data)'!$A:$A,'Bonuses (raw data)'!B:B)</f>
        <v>1</v>
      </c>
      <c r="K1160" t="str">
        <f t="shared" si="90"/>
        <v>Eligible</v>
      </c>
      <c r="L1160">
        <f>_xlfn.XLOOKUP($A1160,'Bonuses (raw data)'!$A:$A,'Bonuses (raw data)'!C:C)</f>
        <v>7165.63</v>
      </c>
      <c r="M1160">
        <f t="shared" si="91"/>
        <v>67074.460000000006</v>
      </c>
      <c r="N1160" s="5">
        <f t="shared" si="92"/>
        <v>0.11960891240907225</v>
      </c>
      <c r="O1160">
        <f>G1160/_xlfn.XLOOKUP(D1160,'Market_Averages (raw data)'!A:A,'Market_Averages (raw data)'!B:B)</f>
        <v>1.0603602994483401</v>
      </c>
      <c r="P1160" t="str">
        <f t="shared" si="93"/>
        <v>Market Aligned</v>
      </c>
      <c r="Q1160" s="5">
        <f t="shared" si="94"/>
        <v>0.65</v>
      </c>
    </row>
    <row r="1161" spans="1:17" x14ac:dyDescent="0.2">
      <c r="A1161">
        <v>2159</v>
      </c>
      <c r="B1161" t="s">
        <v>1169</v>
      </c>
      <c r="C1161" t="s">
        <v>1572</v>
      </c>
      <c r="D1161" t="s">
        <v>1584</v>
      </c>
      <c r="E1161" t="s">
        <v>1603</v>
      </c>
      <c r="F1161" t="str">
        <f>_xlfn.XLOOKUP(E1161,'States (raw data)'!A:A,'States (raw data)'!B:B)</f>
        <v>Illinois</v>
      </c>
      <c r="G1161">
        <v>53375.839999999997</v>
      </c>
      <c r="H1161" t="str">
        <f>VLOOKUP(A1161,'Demographics (raw data)'!A1160:C2720,3)</f>
        <v>Female</v>
      </c>
      <c r="I1161" t="str">
        <f>_xlfn.XLOOKUP(A1161,'Demographics (raw data)'!A:A,'Demographics (raw data)'!B:B)</f>
        <v>White</v>
      </c>
      <c r="J1161" t="b">
        <f>_xlfn.XLOOKUP($A1161,'Bonuses (raw data)'!$A:$A,'Bonuses (raw data)'!B:B)</f>
        <v>0</v>
      </c>
      <c r="K1161" t="str">
        <f t="shared" si="90"/>
        <v>Not Eligible</v>
      </c>
      <c r="L1161">
        <f>_xlfn.XLOOKUP($A1161,'Bonuses (raw data)'!$A:$A,'Bonuses (raw data)'!C:C)</f>
        <v>0</v>
      </c>
      <c r="M1161">
        <f t="shared" si="91"/>
        <v>53375.839999999997</v>
      </c>
      <c r="N1161" s="5">
        <f t="shared" si="92"/>
        <v>0</v>
      </c>
      <c r="O1161">
        <f>G1161/_xlfn.XLOOKUP(D1161,'Market_Averages (raw data)'!A:A,'Market_Averages (raw data)'!B:B)</f>
        <v>0.94472921079758487</v>
      </c>
      <c r="P1161" t="str">
        <f t="shared" si="93"/>
        <v>Market Aligned</v>
      </c>
      <c r="Q1161" s="5">
        <f t="shared" si="94"/>
        <v>0.36799999999999999</v>
      </c>
    </row>
    <row r="1162" spans="1:17" x14ac:dyDescent="0.2">
      <c r="A1162">
        <v>2160</v>
      </c>
      <c r="B1162" t="s">
        <v>1170</v>
      </c>
      <c r="C1162" t="s">
        <v>1572</v>
      </c>
      <c r="D1162" t="s">
        <v>1584</v>
      </c>
      <c r="E1162" t="s">
        <v>1609</v>
      </c>
      <c r="F1162" t="str">
        <f>_xlfn.XLOOKUP(E1162,'States (raw data)'!A:A,'States (raw data)'!B:B)</f>
        <v>California</v>
      </c>
      <c r="G1162">
        <v>42502.97</v>
      </c>
      <c r="H1162" t="str">
        <f>VLOOKUP(A1162,'Demographics (raw data)'!A1161:C2721,3)</f>
        <v>Male</v>
      </c>
      <c r="I1162" t="str">
        <f>_xlfn.XLOOKUP(A1162,'Demographics (raw data)'!A:A,'Demographics (raw data)'!B:B)</f>
        <v>Hispanic or Latino</v>
      </c>
      <c r="J1162" t="b">
        <f>_xlfn.XLOOKUP($A1162,'Bonuses (raw data)'!$A:$A,'Bonuses (raw data)'!B:B)</f>
        <v>0</v>
      </c>
      <c r="K1162" t="str">
        <f t="shared" si="90"/>
        <v>Not Eligible</v>
      </c>
      <c r="L1162">
        <f>_xlfn.XLOOKUP($A1162,'Bonuses (raw data)'!$A:$A,'Bonuses (raw data)'!C:C)</f>
        <v>0</v>
      </c>
      <c r="M1162">
        <f t="shared" si="91"/>
        <v>42502.97</v>
      </c>
      <c r="N1162" s="5">
        <f t="shared" si="92"/>
        <v>0</v>
      </c>
      <c r="O1162">
        <f>G1162/_xlfn.XLOOKUP(D1162,'Market_Averages (raw data)'!A:A,'Market_Averages (raw data)'!B:B)</f>
        <v>0.75228412901142971</v>
      </c>
      <c r="P1162" t="str">
        <f t="shared" si="93"/>
        <v>Below Market</v>
      </c>
      <c r="Q1162" s="5">
        <f t="shared" si="94"/>
        <v>7.4999999999999997E-2</v>
      </c>
    </row>
    <row r="1163" spans="1:17" x14ac:dyDescent="0.2">
      <c r="A1163">
        <v>2161</v>
      </c>
      <c r="B1163" t="s">
        <v>1171</v>
      </c>
      <c r="C1163" t="s">
        <v>1572</v>
      </c>
      <c r="D1163" t="s">
        <v>1584</v>
      </c>
      <c r="E1163" t="s">
        <v>1607</v>
      </c>
      <c r="F1163" t="str">
        <f>_xlfn.XLOOKUP(E1163,'States (raw data)'!A:A,'States (raw data)'!B:B)</f>
        <v>Colorado</v>
      </c>
      <c r="G1163">
        <v>66454.710000000006</v>
      </c>
      <c r="H1163" t="str">
        <f>VLOOKUP(A1163,'Demographics (raw data)'!A1162:C2722,3)</f>
        <v>Female</v>
      </c>
      <c r="I1163" t="str">
        <f>_xlfn.XLOOKUP(A1163,'Demographics (raw data)'!A:A,'Demographics (raw data)'!B:B)</f>
        <v>Hispanic or Latino</v>
      </c>
      <c r="J1163" t="b">
        <f>_xlfn.XLOOKUP($A1163,'Bonuses (raw data)'!$A:$A,'Bonuses (raw data)'!B:B)</f>
        <v>0</v>
      </c>
      <c r="K1163" t="str">
        <f t="shared" si="90"/>
        <v>Not Eligible</v>
      </c>
      <c r="L1163">
        <f>_xlfn.XLOOKUP($A1163,'Bonuses (raw data)'!$A:$A,'Bonuses (raw data)'!C:C)</f>
        <v>0</v>
      </c>
      <c r="M1163">
        <f t="shared" si="91"/>
        <v>66454.710000000006</v>
      </c>
      <c r="N1163" s="5">
        <f t="shared" si="92"/>
        <v>0</v>
      </c>
      <c r="O1163">
        <f>G1163/_xlfn.XLOOKUP(D1163,'Market_Averages (raw data)'!A:A,'Market_Averages (raw data)'!B:B)</f>
        <v>1.1762195355067457</v>
      </c>
      <c r="P1163" t="str">
        <f t="shared" si="93"/>
        <v>Above Market</v>
      </c>
      <c r="Q1163" s="5">
        <f t="shared" si="94"/>
        <v>0.73399999999999999</v>
      </c>
    </row>
    <row r="1164" spans="1:17" x14ac:dyDescent="0.2">
      <c r="A1164">
        <v>2162</v>
      </c>
      <c r="B1164" t="s">
        <v>1172</v>
      </c>
      <c r="C1164" t="s">
        <v>1572</v>
      </c>
      <c r="D1164" t="s">
        <v>1584</v>
      </c>
      <c r="E1164" t="s">
        <v>1614</v>
      </c>
      <c r="F1164" t="str">
        <f>_xlfn.XLOOKUP(E1164,'States (raw data)'!A:A,'States (raw data)'!B:B)</f>
        <v>Texas</v>
      </c>
      <c r="G1164">
        <v>48052.14</v>
      </c>
      <c r="H1164" t="str">
        <f>VLOOKUP(A1164,'Demographics (raw data)'!A1163:C2723,3)</f>
        <v>Male</v>
      </c>
      <c r="I1164" t="str">
        <f>_xlfn.XLOOKUP(A1164,'Demographics (raw data)'!A:A,'Demographics (raw data)'!B:B)</f>
        <v>White</v>
      </c>
      <c r="J1164" t="b">
        <f>_xlfn.XLOOKUP($A1164,'Bonuses (raw data)'!$A:$A,'Bonuses (raw data)'!B:B)</f>
        <v>0</v>
      </c>
      <c r="K1164" t="str">
        <f t="shared" si="90"/>
        <v>Not Eligible</v>
      </c>
      <c r="L1164">
        <f>_xlfn.XLOOKUP($A1164,'Bonuses (raw data)'!$A:$A,'Bonuses (raw data)'!C:C)</f>
        <v>0</v>
      </c>
      <c r="M1164">
        <f t="shared" si="91"/>
        <v>48052.14</v>
      </c>
      <c r="N1164" s="5">
        <f t="shared" si="92"/>
        <v>0</v>
      </c>
      <c r="O1164">
        <f>G1164/_xlfn.XLOOKUP(D1164,'Market_Averages (raw data)'!A:A,'Market_Averages (raw data)'!B:B)</f>
        <v>0.85050203049422857</v>
      </c>
      <c r="P1164" t="str">
        <f t="shared" si="93"/>
        <v>Below Market</v>
      </c>
      <c r="Q1164" s="5">
        <f t="shared" si="94"/>
        <v>0.218</v>
      </c>
    </row>
    <row r="1165" spans="1:17" x14ac:dyDescent="0.2">
      <c r="A1165">
        <v>2163</v>
      </c>
      <c r="B1165" t="s">
        <v>1173</v>
      </c>
      <c r="C1165" t="s">
        <v>1572</v>
      </c>
      <c r="D1165" t="s">
        <v>1584</v>
      </c>
      <c r="E1165" t="s">
        <v>1609</v>
      </c>
      <c r="F1165" t="str">
        <f>_xlfn.XLOOKUP(E1165,'States (raw data)'!A:A,'States (raw data)'!B:B)</f>
        <v>California</v>
      </c>
      <c r="G1165">
        <v>46773.01</v>
      </c>
      <c r="H1165" t="str">
        <f>VLOOKUP(A1165,'Demographics (raw data)'!A1164:C2724,3)</f>
        <v>Non-binary</v>
      </c>
      <c r="I1165" t="str">
        <f>_xlfn.XLOOKUP(A1165,'Demographics (raw data)'!A:A,'Demographics (raw data)'!B:B)</f>
        <v>White</v>
      </c>
      <c r="J1165" t="b">
        <f>_xlfn.XLOOKUP($A1165,'Bonuses (raw data)'!$A:$A,'Bonuses (raw data)'!B:B)</f>
        <v>1</v>
      </c>
      <c r="K1165" t="str">
        <f t="shared" si="90"/>
        <v>Eligible</v>
      </c>
      <c r="L1165">
        <f>_xlfn.XLOOKUP($A1165,'Bonuses (raw data)'!$A:$A,'Bonuses (raw data)'!C:C)</f>
        <v>18957.330000000002</v>
      </c>
      <c r="M1165">
        <f t="shared" si="91"/>
        <v>65730.34</v>
      </c>
      <c r="N1165" s="5">
        <f t="shared" si="92"/>
        <v>0.40530489699080735</v>
      </c>
      <c r="O1165">
        <f>G1165/_xlfn.XLOOKUP(D1165,'Market_Averages (raw data)'!A:A,'Market_Averages (raw data)'!B:B)</f>
        <v>0.82786198444703729</v>
      </c>
      <c r="P1165" t="str">
        <f t="shared" si="93"/>
        <v>Below Market</v>
      </c>
      <c r="Q1165" s="5">
        <f t="shared" si="94"/>
        <v>0.191</v>
      </c>
    </row>
    <row r="1166" spans="1:17" x14ac:dyDescent="0.2">
      <c r="A1166">
        <v>2164</v>
      </c>
      <c r="B1166" t="s">
        <v>1174</v>
      </c>
      <c r="C1166" t="s">
        <v>1572</v>
      </c>
      <c r="D1166" t="s">
        <v>1584</v>
      </c>
      <c r="E1166" t="s">
        <v>1609</v>
      </c>
      <c r="F1166" t="str">
        <f>_xlfn.XLOOKUP(E1166,'States (raw data)'!A:A,'States (raw data)'!B:B)</f>
        <v>California</v>
      </c>
      <c r="G1166">
        <v>60112.85</v>
      </c>
      <c r="H1166" t="str">
        <f>VLOOKUP(A1166,'Demographics (raw data)'!A1165:C2725,3)</f>
        <v>Female</v>
      </c>
      <c r="I1166" t="str">
        <f>_xlfn.XLOOKUP(A1166,'Demographics (raw data)'!A:A,'Demographics (raw data)'!B:B)</f>
        <v>White</v>
      </c>
      <c r="J1166" t="b">
        <f>_xlfn.XLOOKUP($A1166,'Bonuses (raw data)'!$A:$A,'Bonuses (raw data)'!B:B)</f>
        <v>0</v>
      </c>
      <c r="K1166" t="str">
        <f t="shared" si="90"/>
        <v>Not Eligible</v>
      </c>
      <c r="L1166">
        <f>_xlfn.XLOOKUP($A1166,'Bonuses (raw data)'!$A:$A,'Bonuses (raw data)'!C:C)</f>
        <v>0</v>
      </c>
      <c r="M1166">
        <f t="shared" si="91"/>
        <v>60112.85</v>
      </c>
      <c r="N1166" s="5">
        <f t="shared" si="92"/>
        <v>0</v>
      </c>
      <c r="O1166">
        <f>G1166/_xlfn.XLOOKUP(D1166,'Market_Averages (raw data)'!A:A,'Market_Averages (raw data)'!B:B)</f>
        <v>1.0639713649339027</v>
      </c>
      <c r="P1166" t="str">
        <f t="shared" si="93"/>
        <v>Market Aligned</v>
      </c>
      <c r="Q1166" s="5">
        <f t="shared" si="94"/>
        <v>0.65400000000000003</v>
      </c>
    </row>
    <row r="1167" spans="1:17" x14ac:dyDescent="0.2">
      <c r="A1167">
        <v>2165</v>
      </c>
      <c r="B1167" t="s">
        <v>1175</v>
      </c>
      <c r="C1167" t="s">
        <v>1572</v>
      </c>
      <c r="D1167" t="s">
        <v>1584</v>
      </c>
      <c r="E1167" t="s">
        <v>1597</v>
      </c>
      <c r="F1167" t="str">
        <f>_xlfn.XLOOKUP(E1167,'States (raw data)'!A:A,'States (raw data)'!B:B)</f>
        <v>New York</v>
      </c>
      <c r="G1167">
        <v>67198.759999999995</v>
      </c>
      <c r="H1167" t="str">
        <f>VLOOKUP(A1167,'Demographics (raw data)'!A1166:C2726,3)</f>
        <v>Non-binary</v>
      </c>
      <c r="I1167" t="str">
        <f>_xlfn.XLOOKUP(A1167,'Demographics (raw data)'!A:A,'Demographics (raw data)'!B:B)</f>
        <v>White</v>
      </c>
      <c r="J1167" t="b">
        <f>_xlfn.XLOOKUP($A1167,'Bonuses (raw data)'!$A:$A,'Bonuses (raw data)'!B:B)</f>
        <v>0</v>
      </c>
      <c r="K1167" t="str">
        <f t="shared" si="90"/>
        <v>Not Eligible</v>
      </c>
      <c r="L1167">
        <f>_xlfn.XLOOKUP($A1167,'Bonuses (raw data)'!$A:$A,'Bonuses (raw data)'!C:C)</f>
        <v>0</v>
      </c>
      <c r="M1167">
        <f t="shared" si="91"/>
        <v>67198.759999999995</v>
      </c>
      <c r="N1167" s="5">
        <f t="shared" si="92"/>
        <v>0</v>
      </c>
      <c r="O1167">
        <f>G1167/_xlfn.XLOOKUP(D1167,'Market_Averages (raw data)'!A:A,'Market_Averages (raw data)'!B:B)</f>
        <v>1.1893888976993396</v>
      </c>
      <c r="P1167" t="str">
        <f t="shared" si="93"/>
        <v>Above Market</v>
      </c>
      <c r="Q1167" s="5">
        <f t="shared" si="94"/>
        <v>0.74099999999999999</v>
      </c>
    </row>
    <row r="1168" spans="1:17" x14ac:dyDescent="0.2">
      <c r="A1168">
        <v>2166</v>
      </c>
      <c r="B1168" t="s">
        <v>1176</v>
      </c>
      <c r="C1168" t="s">
        <v>1572</v>
      </c>
      <c r="D1168" t="s">
        <v>1584</v>
      </c>
      <c r="E1168" t="s">
        <v>1606</v>
      </c>
      <c r="F1168" t="str">
        <f>_xlfn.XLOOKUP(E1168,'States (raw data)'!A:A,'States (raw data)'!B:B)</f>
        <v>Washington</v>
      </c>
      <c r="G1168">
        <v>61921.36</v>
      </c>
      <c r="H1168" t="str">
        <f>VLOOKUP(A1168,'Demographics (raw data)'!A1167:C2727,3)</f>
        <v>Female</v>
      </c>
      <c r="I1168" t="str">
        <f>_xlfn.XLOOKUP(A1168,'Demographics (raw data)'!A:A,'Demographics (raw data)'!B:B)</f>
        <v>White</v>
      </c>
      <c r="J1168" t="b">
        <f>_xlfn.XLOOKUP($A1168,'Bonuses (raw data)'!$A:$A,'Bonuses (raw data)'!B:B)</f>
        <v>0</v>
      </c>
      <c r="K1168" t="str">
        <f t="shared" si="90"/>
        <v>Not Eligible</v>
      </c>
      <c r="L1168">
        <f>_xlfn.XLOOKUP($A1168,'Bonuses (raw data)'!$A:$A,'Bonuses (raw data)'!C:C)</f>
        <v>0</v>
      </c>
      <c r="M1168">
        <f t="shared" si="91"/>
        <v>61921.36</v>
      </c>
      <c r="N1168" s="5">
        <f t="shared" si="92"/>
        <v>0</v>
      </c>
      <c r="O1168">
        <f>G1168/_xlfn.XLOOKUP(D1168,'Market_Averages (raw data)'!A:A,'Market_Averages (raw data)'!B:B)</f>
        <v>1.0959812073086466</v>
      </c>
      <c r="P1168" t="str">
        <f t="shared" si="93"/>
        <v>Market Aligned</v>
      </c>
      <c r="Q1168" s="5">
        <f t="shared" si="94"/>
        <v>0.68700000000000006</v>
      </c>
    </row>
    <row r="1169" spans="1:17" x14ac:dyDescent="0.2">
      <c r="A1169">
        <v>2167</v>
      </c>
      <c r="B1169" t="s">
        <v>1177</v>
      </c>
      <c r="C1169" t="s">
        <v>1572</v>
      </c>
      <c r="D1169" t="s">
        <v>1584</v>
      </c>
      <c r="E1169" t="s">
        <v>1611</v>
      </c>
      <c r="F1169" t="str">
        <f>_xlfn.XLOOKUP(E1169,'States (raw data)'!A:A,'States (raw data)'!B:B)</f>
        <v>California</v>
      </c>
      <c r="G1169">
        <v>57819.55</v>
      </c>
      <c r="H1169" t="str">
        <f>VLOOKUP(A1169,'Demographics (raw data)'!A1168:C2728,3)</f>
        <v>Male</v>
      </c>
      <c r="I1169" t="str">
        <f>_xlfn.XLOOKUP(A1169,'Demographics (raw data)'!A:A,'Demographics (raw data)'!B:B)</f>
        <v>Hispanic or Latino</v>
      </c>
      <c r="J1169" t="b">
        <f>_xlfn.XLOOKUP($A1169,'Bonuses (raw data)'!$A:$A,'Bonuses (raw data)'!B:B)</f>
        <v>0</v>
      </c>
      <c r="K1169" t="str">
        <f t="shared" si="90"/>
        <v>Not Eligible</v>
      </c>
      <c r="L1169">
        <f>_xlfn.XLOOKUP($A1169,'Bonuses (raw data)'!$A:$A,'Bonuses (raw data)'!C:C)</f>
        <v>0</v>
      </c>
      <c r="M1169">
        <f t="shared" si="91"/>
        <v>57819.55</v>
      </c>
      <c r="N1169" s="5">
        <f t="shared" si="92"/>
        <v>0</v>
      </c>
      <c r="O1169">
        <f>G1169/_xlfn.XLOOKUP(D1169,'Market_Averages (raw data)'!A:A,'Market_Averages (raw data)'!B:B)</f>
        <v>1.0233809498861566</v>
      </c>
      <c r="P1169" t="str">
        <f t="shared" si="93"/>
        <v>Market Aligned</v>
      </c>
      <c r="Q1169" s="5">
        <f t="shared" si="94"/>
        <v>0.59099999999999997</v>
      </c>
    </row>
    <row r="1170" spans="1:17" x14ac:dyDescent="0.2">
      <c r="A1170">
        <v>2168</v>
      </c>
      <c r="B1170" t="s">
        <v>1178</v>
      </c>
      <c r="C1170" t="s">
        <v>1572</v>
      </c>
      <c r="D1170" t="s">
        <v>1584</v>
      </c>
      <c r="E1170" t="s">
        <v>1606</v>
      </c>
      <c r="F1170" t="str">
        <f>_xlfn.XLOOKUP(E1170,'States (raw data)'!A:A,'States (raw data)'!B:B)</f>
        <v>Washington</v>
      </c>
      <c r="G1170">
        <v>57973.77</v>
      </c>
      <c r="H1170" t="str">
        <f>VLOOKUP(A1170,'Demographics (raw data)'!A1169:C2729,3)</f>
        <v>Female</v>
      </c>
      <c r="I1170" t="str">
        <f>_xlfn.XLOOKUP(A1170,'Demographics (raw data)'!A:A,'Demographics (raw data)'!B:B)</f>
        <v>Black or African American</v>
      </c>
      <c r="J1170" t="b">
        <f>_xlfn.XLOOKUP($A1170,'Bonuses (raw data)'!$A:$A,'Bonuses (raw data)'!B:B)</f>
        <v>1</v>
      </c>
      <c r="K1170" t="str">
        <f t="shared" si="90"/>
        <v>Eligible</v>
      </c>
      <c r="L1170">
        <f>_xlfn.XLOOKUP($A1170,'Bonuses (raw data)'!$A:$A,'Bonuses (raw data)'!C:C)</f>
        <v>6370.68</v>
      </c>
      <c r="M1170">
        <f t="shared" si="91"/>
        <v>64344.45</v>
      </c>
      <c r="N1170" s="5">
        <f t="shared" si="92"/>
        <v>0.10988900670078901</v>
      </c>
      <c r="O1170">
        <f>G1170/_xlfn.XLOOKUP(D1170,'Market_Averages (raw data)'!A:A,'Market_Averages (raw data)'!B:B)</f>
        <v>1.0261105769775372</v>
      </c>
      <c r="P1170" t="str">
        <f t="shared" si="93"/>
        <v>Market Aligned</v>
      </c>
      <c r="Q1170" s="5">
        <f t="shared" si="94"/>
        <v>0.59899999999999998</v>
      </c>
    </row>
    <row r="1171" spans="1:17" x14ac:dyDescent="0.2">
      <c r="A1171">
        <v>2169</v>
      </c>
      <c r="B1171" t="s">
        <v>1179</v>
      </c>
      <c r="C1171" t="s">
        <v>1572</v>
      </c>
      <c r="D1171" t="s">
        <v>1584</v>
      </c>
      <c r="E1171" t="s">
        <v>1609</v>
      </c>
      <c r="F1171" t="str">
        <f>_xlfn.XLOOKUP(E1171,'States (raw data)'!A:A,'States (raw data)'!B:B)</f>
        <v>California</v>
      </c>
      <c r="G1171">
        <v>59267.08</v>
      </c>
      <c r="H1171" t="str">
        <f>VLOOKUP(A1171,'Demographics (raw data)'!A1170:C2730,3)</f>
        <v>Non-binary</v>
      </c>
      <c r="I1171" t="str">
        <f>_xlfn.XLOOKUP(A1171,'Demographics (raw data)'!A:A,'Demographics (raw data)'!B:B)</f>
        <v>Hispanic or Latino</v>
      </c>
      <c r="J1171" t="b">
        <f>_xlfn.XLOOKUP($A1171,'Bonuses (raw data)'!$A:$A,'Bonuses (raw data)'!B:B)</f>
        <v>1</v>
      </c>
      <c r="K1171" t="str">
        <f t="shared" si="90"/>
        <v>Eligible</v>
      </c>
      <c r="L1171">
        <f>_xlfn.XLOOKUP($A1171,'Bonuses (raw data)'!$A:$A,'Bonuses (raw data)'!C:C)</f>
        <v>9756.51</v>
      </c>
      <c r="M1171">
        <f t="shared" si="91"/>
        <v>69023.59</v>
      </c>
      <c r="N1171" s="5">
        <f t="shared" si="92"/>
        <v>0.16461938060724435</v>
      </c>
      <c r="O1171">
        <f>G1171/_xlfn.XLOOKUP(D1171,'Market_Averages (raw data)'!A:A,'Market_Averages (raw data)'!B:B)</f>
        <v>1.0490016028727105</v>
      </c>
      <c r="P1171" t="str">
        <f t="shared" si="93"/>
        <v>Market Aligned</v>
      </c>
      <c r="Q1171" s="5">
        <f t="shared" si="94"/>
        <v>0.63500000000000001</v>
      </c>
    </row>
    <row r="1172" spans="1:17" x14ac:dyDescent="0.2">
      <c r="A1172">
        <v>2170</v>
      </c>
      <c r="B1172" t="s">
        <v>1180</v>
      </c>
      <c r="C1172" t="s">
        <v>1572</v>
      </c>
      <c r="D1172" t="s">
        <v>1584</v>
      </c>
      <c r="E1172" t="s">
        <v>1614</v>
      </c>
      <c r="F1172" t="str">
        <f>_xlfn.XLOOKUP(E1172,'States (raw data)'!A:A,'States (raw data)'!B:B)</f>
        <v>Texas</v>
      </c>
      <c r="G1172">
        <v>58794.64</v>
      </c>
      <c r="H1172" t="str">
        <f>VLOOKUP(A1172,'Demographics (raw data)'!A1171:C2731,3)</f>
        <v>Female</v>
      </c>
      <c r="I1172" t="str">
        <f>_xlfn.XLOOKUP(A1172,'Demographics (raw data)'!A:A,'Demographics (raw data)'!B:B)</f>
        <v>Hispanic or Latino</v>
      </c>
      <c r="J1172" t="b">
        <f>_xlfn.XLOOKUP($A1172,'Bonuses (raw data)'!$A:$A,'Bonuses (raw data)'!B:B)</f>
        <v>0</v>
      </c>
      <c r="K1172" t="str">
        <f t="shared" si="90"/>
        <v>Not Eligible</v>
      </c>
      <c r="L1172">
        <f>_xlfn.XLOOKUP($A1172,'Bonuses (raw data)'!$A:$A,'Bonuses (raw data)'!C:C)</f>
        <v>0</v>
      </c>
      <c r="M1172">
        <f t="shared" si="91"/>
        <v>58794.64</v>
      </c>
      <c r="N1172" s="5">
        <f t="shared" si="92"/>
        <v>0</v>
      </c>
      <c r="O1172">
        <f>G1172/_xlfn.XLOOKUP(D1172,'Market_Averages (raw data)'!A:A,'Market_Averages (raw data)'!B:B)</f>
        <v>1.0406396198416386</v>
      </c>
      <c r="P1172" t="str">
        <f t="shared" si="93"/>
        <v>Market Aligned</v>
      </c>
      <c r="Q1172" s="5">
        <f t="shared" si="94"/>
        <v>0.622</v>
      </c>
    </row>
    <row r="1173" spans="1:17" x14ac:dyDescent="0.2">
      <c r="A1173">
        <v>2171</v>
      </c>
      <c r="B1173" t="s">
        <v>1181</v>
      </c>
      <c r="C1173" t="s">
        <v>1572</v>
      </c>
      <c r="D1173" t="s">
        <v>1584</v>
      </c>
      <c r="E1173" t="s">
        <v>1609</v>
      </c>
      <c r="F1173" t="str">
        <f>_xlfn.XLOOKUP(E1173,'States (raw data)'!A:A,'States (raw data)'!B:B)</f>
        <v>California</v>
      </c>
      <c r="G1173">
        <v>56405.96</v>
      </c>
      <c r="H1173" t="str">
        <f>VLOOKUP(A1173,'Demographics (raw data)'!A1172:C2732,3)</f>
        <v>Male</v>
      </c>
      <c r="I1173" t="str">
        <f>_xlfn.XLOOKUP(A1173,'Demographics (raw data)'!A:A,'Demographics (raw data)'!B:B)</f>
        <v>Asian</v>
      </c>
      <c r="J1173" t="b">
        <f>_xlfn.XLOOKUP($A1173,'Bonuses (raw data)'!$A:$A,'Bonuses (raw data)'!B:B)</f>
        <v>0</v>
      </c>
      <c r="K1173" t="str">
        <f t="shared" si="90"/>
        <v>Not Eligible</v>
      </c>
      <c r="L1173">
        <f>_xlfn.XLOOKUP($A1173,'Bonuses (raw data)'!$A:$A,'Bonuses (raw data)'!C:C)</f>
        <v>0</v>
      </c>
      <c r="M1173">
        <f t="shared" si="91"/>
        <v>56405.96</v>
      </c>
      <c r="N1173" s="5">
        <f t="shared" si="92"/>
        <v>0</v>
      </c>
      <c r="O1173">
        <f>G1173/_xlfn.XLOOKUP(D1173,'Market_Averages (raw data)'!A:A,'Market_Averages (raw data)'!B:B)</f>
        <v>0.99836102017467354</v>
      </c>
      <c r="P1173" t="str">
        <f t="shared" si="93"/>
        <v>Market Aligned</v>
      </c>
      <c r="Q1173" s="5">
        <f t="shared" si="94"/>
        <v>0.52200000000000002</v>
      </c>
    </row>
    <row r="1174" spans="1:17" x14ac:dyDescent="0.2">
      <c r="A1174">
        <v>2172</v>
      </c>
      <c r="B1174" t="s">
        <v>1182</v>
      </c>
      <c r="C1174" t="s">
        <v>1572</v>
      </c>
      <c r="D1174" t="s">
        <v>1584</v>
      </c>
      <c r="E1174" t="s">
        <v>1611</v>
      </c>
      <c r="F1174" t="str">
        <f>_xlfn.XLOOKUP(E1174,'States (raw data)'!A:A,'States (raw data)'!B:B)</f>
        <v>California</v>
      </c>
      <c r="G1174">
        <v>55521.01</v>
      </c>
      <c r="H1174" t="str">
        <f>VLOOKUP(A1174,'Demographics (raw data)'!A1173:C2733,3)</f>
        <v>Female</v>
      </c>
      <c r="I1174" t="str">
        <f>_xlfn.XLOOKUP(A1174,'Demographics (raw data)'!A:A,'Demographics (raw data)'!B:B)</f>
        <v>White</v>
      </c>
      <c r="J1174" t="b">
        <f>_xlfn.XLOOKUP($A1174,'Bonuses (raw data)'!$A:$A,'Bonuses (raw data)'!B:B)</f>
        <v>0</v>
      </c>
      <c r="K1174" t="str">
        <f t="shared" si="90"/>
        <v>Not Eligible</v>
      </c>
      <c r="L1174">
        <f>_xlfn.XLOOKUP($A1174,'Bonuses (raw data)'!$A:$A,'Bonuses (raw data)'!C:C)</f>
        <v>0</v>
      </c>
      <c r="M1174">
        <f t="shared" si="91"/>
        <v>55521.01</v>
      </c>
      <c r="N1174" s="5">
        <f t="shared" si="92"/>
        <v>0</v>
      </c>
      <c r="O1174">
        <f>G1174/_xlfn.XLOOKUP(D1174,'Market_Averages (raw data)'!A:A,'Market_Averages (raw data)'!B:B)</f>
        <v>0.9826977891117934</v>
      </c>
      <c r="P1174" t="str">
        <f t="shared" si="93"/>
        <v>Market Aligned</v>
      </c>
      <c r="Q1174" s="5">
        <f t="shared" si="94"/>
        <v>0.47899999999999998</v>
      </c>
    </row>
    <row r="1175" spans="1:17" x14ac:dyDescent="0.2">
      <c r="A1175">
        <v>2173</v>
      </c>
      <c r="B1175" t="s">
        <v>1183</v>
      </c>
      <c r="C1175" t="s">
        <v>1572</v>
      </c>
      <c r="D1175" t="s">
        <v>1584</v>
      </c>
      <c r="E1175" t="s">
        <v>1597</v>
      </c>
      <c r="F1175" t="str">
        <f>_xlfn.XLOOKUP(E1175,'States (raw data)'!A:A,'States (raw data)'!B:B)</f>
        <v>New York</v>
      </c>
      <c r="G1175">
        <v>54687.03</v>
      </c>
      <c r="H1175" t="str">
        <f>VLOOKUP(A1175,'Demographics (raw data)'!A1174:C2734,3)</f>
        <v>Male</v>
      </c>
      <c r="I1175" t="str">
        <f>_xlfn.XLOOKUP(A1175,'Demographics (raw data)'!A:A,'Demographics (raw data)'!B:B)</f>
        <v>Black or African American</v>
      </c>
      <c r="J1175" t="b">
        <f>_xlfn.XLOOKUP($A1175,'Bonuses (raw data)'!$A:$A,'Bonuses (raw data)'!B:B)</f>
        <v>1</v>
      </c>
      <c r="K1175" t="str">
        <f t="shared" si="90"/>
        <v>Eligible</v>
      </c>
      <c r="L1175">
        <f>_xlfn.XLOOKUP($A1175,'Bonuses (raw data)'!$A:$A,'Bonuses (raw data)'!C:C)</f>
        <v>13754.78</v>
      </c>
      <c r="M1175">
        <f t="shared" si="91"/>
        <v>68441.81</v>
      </c>
      <c r="N1175" s="5">
        <f t="shared" si="92"/>
        <v>0.251518138761604</v>
      </c>
      <c r="O1175">
        <f>G1175/_xlfn.XLOOKUP(D1175,'Market_Averages (raw data)'!A:A,'Market_Averages (raw data)'!B:B)</f>
        <v>0.96793670493548867</v>
      </c>
      <c r="P1175" t="str">
        <f t="shared" si="93"/>
        <v>Market Aligned</v>
      </c>
      <c r="Q1175" s="5">
        <f t="shared" si="94"/>
        <v>0.433</v>
      </c>
    </row>
    <row r="1176" spans="1:17" x14ac:dyDescent="0.2">
      <c r="A1176">
        <v>2174</v>
      </c>
      <c r="B1176" t="s">
        <v>1184</v>
      </c>
      <c r="C1176" t="s">
        <v>1572</v>
      </c>
      <c r="D1176" t="s">
        <v>1584</v>
      </c>
      <c r="E1176" t="s">
        <v>1599</v>
      </c>
      <c r="F1176" t="str">
        <f>_xlfn.XLOOKUP(E1176,'States (raw data)'!A:A,'States (raw data)'!B:B)</f>
        <v>California</v>
      </c>
      <c r="G1176">
        <v>51230.18</v>
      </c>
      <c r="H1176" t="str">
        <f>VLOOKUP(A1176,'Demographics (raw data)'!A1175:C2735,3)</f>
        <v>Male</v>
      </c>
      <c r="I1176" t="str">
        <f>_xlfn.XLOOKUP(A1176,'Demographics (raw data)'!A:A,'Demographics (raw data)'!B:B)</f>
        <v>White</v>
      </c>
      <c r="J1176" t="b">
        <f>_xlfn.XLOOKUP($A1176,'Bonuses (raw data)'!$A:$A,'Bonuses (raw data)'!B:B)</f>
        <v>1</v>
      </c>
      <c r="K1176" t="str">
        <f t="shared" si="90"/>
        <v>Eligible</v>
      </c>
      <c r="L1176">
        <f>_xlfn.XLOOKUP($A1176,'Bonuses (raw data)'!$A:$A,'Bonuses (raw data)'!C:C)</f>
        <v>4081.48</v>
      </c>
      <c r="M1176">
        <f t="shared" si="91"/>
        <v>55311.66</v>
      </c>
      <c r="N1176" s="5">
        <f t="shared" si="92"/>
        <v>7.966944484676805E-2</v>
      </c>
      <c r="O1176">
        <f>G1176/_xlfn.XLOOKUP(D1176,'Market_Averages (raw data)'!A:A,'Market_Averages (raw data)'!B:B)</f>
        <v>0.906751959695964</v>
      </c>
      <c r="P1176" t="str">
        <f t="shared" si="93"/>
        <v>Market Aligned</v>
      </c>
      <c r="Q1176" s="5">
        <f t="shared" si="94"/>
        <v>0.29199999999999998</v>
      </c>
    </row>
    <row r="1177" spans="1:17" x14ac:dyDescent="0.2">
      <c r="A1177">
        <v>2175</v>
      </c>
      <c r="B1177" t="s">
        <v>1185</v>
      </c>
      <c r="C1177" t="s">
        <v>1572</v>
      </c>
      <c r="D1177" t="s">
        <v>1584</v>
      </c>
      <c r="E1177" t="s">
        <v>1597</v>
      </c>
      <c r="F1177" t="str">
        <f>_xlfn.XLOOKUP(E1177,'States (raw data)'!A:A,'States (raw data)'!B:B)</f>
        <v>New York</v>
      </c>
      <c r="G1177">
        <v>53596.62</v>
      </c>
      <c r="H1177" t="str">
        <f>VLOOKUP(A1177,'Demographics (raw data)'!A1176:C2736,3)</f>
        <v>Male</v>
      </c>
      <c r="I1177" t="str">
        <f>_xlfn.XLOOKUP(A1177,'Demographics (raw data)'!A:A,'Demographics (raw data)'!B:B)</f>
        <v>Black or African American</v>
      </c>
      <c r="J1177" t="b">
        <f>_xlfn.XLOOKUP($A1177,'Bonuses (raw data)'!$A:$A,'Bonuses (raw data)'!B:B)</f>
        <v>0</v>
      </c>
      <c r="K1177" t="str">
        <f t="shared" si="90"/>
        <v>Not Eligible</v>
      </c>
      <c r="L1177">
        <f>_xlfn.XLOOKUP($A1177,'Bonuses (raw data)'!$A:$A,'Bonuses (raw data)'!C:C)</f>
        <v>0</v>
      </c>
      <c r="M1177">
        <f t="shared" si="91"/>
        <v>53596.62</v>
      </c>
      <c r="N1177" s="5">
        <f t="shared" si="92"/>
        <v>0</v>
      </c>
      <c r="O1177">
        <f>G1177/_xlfn.XLOOKUP(D1177,'Market_Averages (raw data)'!A:A,'Market_Averages (raw data)'!B:B)</f>
        <v>0.9486369210117922</v>
      </c>
      <c r="P1177" t="str">
        <f t="shared" si="93"/>
        <v>Market Aligned</v>
      </c>
      <c r="Q1177" s="5">
        <f t="shared" si="94"/>
        <v>0.38</v>
      </c>
    </row>
    <row r="1178" spans="1:17" x14ac:dyDescent="0.2">
      <c r="A1178">
        <v>2176</v>
      </c>
      <c r="B1178" t="s">
        <v>1186</v>
      </c>
      <c r="C1178" t="s">
        <v>1572</v>
      </c>
      <c r="D1178" t="s">
        <v>1584</v>
      </c>
      <c r="E1178" t="s">
        <v>1597</v>
      </c>
      <c r="F1178" t="str">
        <f>_xlfn.XLOOKUP(E1178,'States (raw data)'!A:A,'States (raw data)'!B:B)</f>
        <v>New York</v>
      </c>
      <c r="G1178">
        <v>46535.22</v>
      </c>
      <c r="H1178" t="str">
        <f>VLOOKUP(A1178,'Demographics (raw data)'!A1177:C2737,3)</f>
        <v>Male</v>
      </c>
      <c r="I1178" t="str">
        <f>_xlfn.XLOOKUP(A1178,'Demographics (raw data)'!A:A,'Demographics (raw data)'!B:B)</f>
        <v>White</v>
      </c>
      <c r="J1178" t="b">
        <f>_xlfn.XLOOKUP($A1178,'Bonuses (raw data)'!$A:$A,'Bonuses (raw data)'!B:B)</f>
        <v>0</v>
      </c>
      <c r="K1178" t="str">
        <f t="shared" si="90"/>
        <v>Not Eligible</v>
      </c>
      <c r="L1178">
        <f>_xlfn.XLOOKUP($A1178,'Bonuses (raw data)'!$A:$A,'Bonuses (raw data)'!C:C)</f>
        <v>0</v>
      </c>
      <c r="M1178">
        <f t="shared" si="91"/>
        <v>46535.22</v>
      </c>
      <c r="N1178" s="5">
        <f t="shared" si="92"/>
        <v>0</v>
      </c>
      <c r="O1178">
        <f>G1178/_xlfn.XLOOKUP(D1178,'Market_Averages (raw data)'!A:A,'Market_Averages (raw data)'!B:B)</f>
        <v>0.82365320461264857</v>
      </c>
      <c r="P1178" t="str">
        <f t="shared" si="93"/>
        <v>Below Market</v>
      </c>
      <c r="Q1178" s="5">
        <f t="shared" si="94"/>
        <v>0.187</v>
      </c>
    </row>
    <row r="1179" spans="1:17" x14ac:dyDescent="0.2">
      <c r="A1179">
        <v>2177</v>
      </c>
      <c r="B1179" t="s">
        <v>1187</v>
      </c>
      <c r="C1179" t="s">
        <v>1572</v>
      </c>
      <c r="D1179" t="s">
        <v>1584</v>
      </c>
      <c r="E1179" t="s">
        <v>1597</v>
      </c>
      <c r="F1179" t="str">
        <f>_xlfn.XLOOKUP(E1179,'States (raw data)'!A:A,'States (raw data)'!B:B)</f>
        <v>New York</v>
      </c>
      <c r="G1179">
        <v>54508.3</v>
      </c>
      <c r="H1179" t="str">
        <f>VLOOKUP(A1179,'Demographics (raw data)'!A1178:C2738,3)</f>
        <v>Female</v>
      </c>
      <c r="I1179" t="str">
        <f>_xlfn.XLOOKUP(A1179,'Demographics (raw data)'!A:A,'Demographics (raw data)'!B:B)</f>
        <v>Black or African American</v>
      </c>
      <c r="J1179" t="b">
        <f>_xlfn.XLOOKUP($A1179,'Bonuses (raw data)'!$A:$A,'Bonuses (raw data)'!B:B)</f>
        <v>0</v>
      </c>
      <c r="K1179" t="str">
        <f t="shared" si="90"/>
        <v>Not Eligible</v>
      </c>
      <c r="L1179">
        <f>_xlfn.XLOOKUP($A1179,'Bonuses (raw data)'!$A:$A,'Bonuses (raw data)'!C:C)</f>
        <v>0</v>
      </c>
      <c r="M1179">
        <f t="shared" si="91"/>
        <v>54508.3</v>
      </c>
      <c r="N1179" s="5">
        <f t="shared" si="92"/>
        <v>0</v>
      </c>
      <c r="O1179">
        <f>G1179/_xlfn.XLOOKUP(D1179,'Market_Averages (raw data)'!A:A,'Market_Averages (raw data)'!B:B)</f>
        <v>0.96477326147781473</v>
      </c>
      <c r="P1179" t="str">
        <f t="shared" si="93"/>
        <v>Market Aligned</v>
      </c>
      <c r="Q1179" s="5">
        <f t="shared" si="94"/>
        <v>0.42699999999999999</v>
      </c>
    </row>
    <row r="1180" spans="1:17" x14ac:dyDescent="0.2">
      <c r="A1180">
        <v>2178</v>
      </c>
      <c r="B1180" t="s">
        <v>1188</v>
      </c>
      <c r="C1180" t="s">
        <v>1572</v>
      </c>
      <c r="D1180" t="s">
        <v>1584</v>
      </c>
      <c r="E1180" t="s">
        <v>1597</v>
      </c>
      <c r="F1180" t="str">
        <f>_xlfn.XLOOKUP(E1180,'States (raw data)'!A:A,'States (raw data)'!B:B)</f>
        <v>New York</v>
      </c>
      <c r="G1180">
        <v>50057.04</v>
      </c>
      <c r="H1180" t="str">
        <f>VLOOKUP(A1180,'Demographics (raw data)'!A1179:C2739,3)</f>
        <v>Male</v>
      </c>
      <c r="I1180" t="str">
        <f>_xlfn.XLOOKUP(A1180,'Demographics (raw data)'!A:A,'Demographics (raw data)'!B:B)</f>
        <v>White</v>
      </c>
      <c r="J1180" t="b">
        <f>_xlfn.XLOOKUP($A1180,'Bonuses (raw data)'!$A:$A,'Bonuses (raw data)'!B:B)</f>
        <v>1</v>
      </c>
      <c r="K1180" t="str">
        <f t="shared" si="90"/>
        <v>Eligible</v>
      </c>
      <c r="L1180">
        <f>_xlfn.XLOOKUP($A1180,'Bonuses (raw data)'!$A:$A,'Bonuses (raw data)'!C:C)</f>
        <v>10242.41</v>
      </c>
      <c r="M1180">
        <f t="shared" si="91"/>
        <v>60299.45</v>
      </c>
      <c r="N1180" s="5">
        <f t="shared" si="92"/>
        <v>0.20461477546415049</v>
      </c>
      <c r="O1180">
        <f>G1180/_xlfn.XLOOKUP(D1180,'Market_Averages (raw data)'!A:A,'Market_Averages (raw data)'!B:B)</f>
        <v>0.88598789066482408</v>
      </c>
      <c r="P1180" t="str">
        <f t="shared" si="93"/>
        <v>Below Market</v>
      </c>
      <c r="Q1180" s="5">
        <f t="shared" si="94"/>
        <v>0.26300000000000001</v>
      </c>
    </row>
    <row r="1181" spans="1:17" x14ac:dyDescent="0.2">
      <c r="A1181">
        <v>2179</v>
      </c>
      <c r="B1181" t="s">
        <v>1189</v>
      </c>
      <c r="C1181" t="s">
        <v>1572</v>
      </c>
      <c r="D1181" t="s">
        <v>1584</v>
      </c>
      <c r="E1181" t="s">
        <v>1597</v>
      </c>
      <c r="F1181" t="str">
        <f>_xlfn.XLOOKUP(E1181,'States (raw data)'!A:A,'States (raw data)'!B:B)</f>
        <v>New York</v>
      </c>
      <c r="G1181">
        <v>49482.05</v>
      </c>
      <c r="H1181" t="str">
        <f>VLOOKUP(A1181,'Demographics (raw data)'!A1180:C2740,3)</f>
        <v>Female</v>
      </c>
      <c r="I1181" t="str">
        <f>_xlfn.XLOOKUP(A1181,'Demographics (raw data)'!A:A,'Demographics (raw data)'!B:B)</f>
        <v>White</v>
      </c>
      <c r="J1181" t="b">
        <f>_xlfn.XLOOKUP($A1181,'Bonuses (raw data)'!$A:$A,'Bonuses (raw data)'!B:B)</f>
        <v>0</v>
      </c>
      <c r="K1181" t="str">
        <f t="shared" si="90"/>
        <v>Not Eligible</v>
      </c>
      <c r="L1181">
        <f>_xlfn.XLOOKUP($A1181,'Bonuses (raw data)'!$A:$A,'Bonuses (raw data)'!C:C)</f>
        <v>0</v>
      </c>
      <c r="M1181">
        <f t="shared" si="91"/>
        <v>49482.05</v>
      </c>
      <c r="N1181" s="5">
        <f t="shared" si="92"/>
        <v>0</v>
      </c>
      <c r="O1181">
        <f>G1181/_xlfn.XLOOKUP(D1181,'Market_Averages (raw data)'!A:A,'Market_Averages (raw data)'!B:B)</f>
        <v>0.87581081712525066</v>
      </c>
      <c r="P1181" t="str">
        <f t="shared" si="93"/>
        <v>Below Market</v>
      </c>
      <c r="Q1181" s="5">
        <f t="shared" si="94"/>
        <v>0.25</v>
      </c>
    </row>
    <row r="1182" spans="1:17" x14ac:dyDescent="0.2">
      <c r="A1182">
        <v>2180</v>
      </c>
      <c r="B1182" t="s">
        <v>1190</v>
      </c>
      <c r="C1182" t="s">
        <v>1572</v>
      </c>
      <c r="D1182" t="s">
        <v>1584</v>
      </c>
      <c r="E1182" t="s">
        <v>1611</v>
      </c>
      <c r="F1182" t="str">
        <f>_xlfn.XLOOKUP(E1182,'States (raw data)'!A:A,'States (raw data)'!B:B)</f>
        <v>California</v>
      </c>
      <c r="G1182">
        <v>55899.47</v>
      </c>
      <c r="H1182" t="str">
        <f>VLOOKUP(A1182,'Demographics (raw data)'!A1181:C2741,3)</f>
        <v>Male</v>
      </c>
      <c r="I1182" t="str">
        <f>_xlfn.XLOOKUP(A1182,'Demographics (raw data)'!A:A,'Demographics (raw data)'!B:B)</f>
        <v>White</v>
      </c>
      <c r="J1182" t="b">
        <f>_xlfn.XLOOKUP($A1182,'Bonuses (raw data)'!$A:$A,'Bonuses (raw data)'!B:B)</f>
        <v>1</v>
      </c>
      <c r="K1182" t="str">
        <f t="shared" si="90"/>
        <v>Eligible</v>
      </c>
      <c r="L1182">
        <f>_xlfn.XLOOKUP($A1182,'Bonuses (raw data)'!$A:$A,'Bonuses (raw data)'!C:C)</f>
        <v>15032.24</v>
      </c>
      <c r="M1182">
        <f t="shared" si="91"/>
        <v>70931.710000000006</v>
      </c>
      <c r="N1182" s="5">
        <f t="shared" si="92"/>
        <v>0.26891560868108411</v>
      </c>
      <c r="O1182">
        <f>G1182/_xlfn.XLOOKUP(D1182,'Market_Averages (raw data)'!A:A,'Market_Averages (raw data)'!B:B)</f>
        <v>0.98939636691625421</v>
      </c>
      <c r="P1182" t="str">
        <f t="shared" si="93"/>
        <v>Market Aligned</v>
      </c>
      <c r="Q1182" s="5">
        <f t="shared" si="94"/>
        <v>0.5</v>
      </c>
    </row>
    <row r="1183" spans="1:17" x14ac:dyDescent="0.2">
      <c r="A1183">
        <v>2181</v>
      </c>
      <c r="B1183" t="s">
        <v>1191</v>
      </c>
      <c r="C1183" t="s">
        <v>1572</v>
      </c>
      <c r="D1183" t="s">
        <v>1584</v>
      </c>
      <c r="E1183" t="s">
        <v>1597</v>
      </c>
      <c r="F1183" t="str">
        <f>_xlfn.XLOOKUP(E1183,'States (raw data)'!A:A,'States (raw data)'!B:B)</f>
        <v>New York</v>
      </c>
      <c r="G1183">
        <v>61960.01</v>
      </c>
      <c r="H1183" t="str">
        <f>VLOOKUP(A1183,'Demographics (raw data)'!A1182:C2742,3)</f>
        <v>Male</v>
      </c>
      <c r="I1183" t="str">
        <f>_xlfn.XLOOKUP(A1183,'Demographics (raw data)'!A:A,'Demographics (raw data)'!B:B)</f>
        <v>White</v>
      </c>
      <c r="J1183" t="b">
        <f>_xlfn.XLOOKUP($A1183,'Bonuses (raw data)'!$A:$A,'Bonuses (raw data)'!B:B)</f>
        <v>1</v>
      </c>
      <c r="K1183" t="str">
        <f t="shared" si="90"/>
        <v>Eligible</v>
      </c>
      <c r="L1183">
        <f>_xlfn.XLOOKUP($A1183,'Bonuses (raw data)'!$A:$A,'Bonuses (raw data)'!C:C)</f>
        <v>17470.25</v>
      </c>
      <c r="M1183">
        <f t="shared" si="91"/>
        <v>79430.260000000009</v>
      </c>
      <c r="N1183" s="5">
        <f t="shared" si="92"/>
        <v>0.28196009006454326</v>
      </c>
      <c r="O1183">
        <f>G1183/_xlfn.XLOOKUP(D1183,'Market_Averages (raw data)'!A:A,'Market_Averages (raw data)'!B:B)</f>
        <v>1.0966652955402758</v>
      </c>
      <c r="P1183" t="str">
        <f t="shared" si="93"/>
        <v>Market Aligned</v>
      </c>
      <c r="Q1183" s="5">
        <f t="shared" si="94"/>
        <v>0.68799999999999994</v>
      </c>
    </row>
    <row r="1184" spans="1:17" x14ac:dyDescent="0.2">
      <c r="A1184">
        <v>2182</v>
      </c>
      <c r="B1184" t="s">
        <v>1192</v>
      </c>
      <c r="C1184" t="s">
        <v>1572</v>
      </c>
      <c r="D1184" t="s">
        <v>1584</v>
      </c>
      <c r="E1184" t="s">
        <v>1597</v>
      </c>
      <c r="F1184" t="str">
        <f>_xlfn.XLOOKUP(E1184,'States (raw data)'!A:A,'States (raw data)'!B:B)</f>
        <v>New York</v>
      </c>
      <c r="G1184">
        <v>59591.58</v>
      </c>
      <c r="H1184" t="str">
        <f>VLOOKUP(A1184,'Demographics (raw data)'!A1183:C2743,3)</f>
        <v>Male</v>
      </c>
      <c r="I1184" t="str">
        <f>_xlfn.XLOOKUP(A1184,'Demographics (raw data)'!A:A,'Demographics (raw data)'!B:B)</f>
        <v>Black or African American</v>
      </c>
      <c r="J1184" t="b">
        <f>_xlfn.XLOOKUP($A1184,'Bonuses (raw data)'!$A:$A,'Bonuses (raw data)'!B:B)</f>
        <v>0</v>
      </c>
      <c r="K1184" t="str">
        <f t="shared" si="90"/>
        <v>Not Eligible</v>
      </c>
      <c r="L1184">
        <f>_xlfn.XLOOKUP($A1184,'Bonuses (raw data)'!$A:$A,'Bonuses (raw data)'!C:C)</f>
        <v>0</v>
      </c>
      <c r="M1184">
        <f t="shared" si="91"/>
        <v>59591.58</v>
      </c>
      <c r="N1184" s="5">
        <f t="shared" si="92"/>
        <v>0</v>
      </c>
      <c r="O1184">
        <f>G1184/_xlfn.XLOOKUP(D1184,'Market_Averages (raw data)'!A:A,'Market_Averages (raw data)'!B:B)</f>
        <v>1.0547451120878126</v>
      </c>
      <c r="P1184" t="str">
        <f t="shared" si="93"/>
        <v>Market Aligned</v>
      </c>
      <c r="Q1184" s="5">
        <f t="shared" si="94"/>
        <v>0.64100000000000001</v>
      </c>
    </row>
    <row r="1185" spans="1:17" x14ac:dyDescent="0.2">
      <c r="A1185">
        <v>2183</v>
      </c>
      <c r="B1185" t="s">
        <v>1193</v>
      </c>
      <c r="C1185" t="s">
        <v>1572</v>
      </c>
      <c r="D1185" t="s">
        <v>1584</v>
      </c>
      <c r="E1185" t="s">
        <v>1597</v>
      </c>
      <c r="F1185" t="str">
        <f>_xlfn.XLOOKUP(E1185,'States (raw data)'!A:A,'States (raw data)'!B:B)</f>
        <v>New York</v>
      </c>
      <c r="G1185">
        <v>47147.5</v>
      </c>
      <c r="H1185" t="str">
        <f>VLOOKUP(A1185,'Demographics (raw data)'!A1184:C2744,3)</f>
        <v>Male</v>
      </c>
      <c r="I1185" t="str">
        <f>_xlfn.XLOOKUP(A1185,'Demographics (raw data)'!A:A,'Demographics (raw data)'!B:B)</f>
        <v>Asian</v>
      </c>
      <c r="J1185" t="b">
        <f>_xlfn.XLOOKUP($A1185,'Bonuses (raw data)'!$A:$A,'Bonuses (raw data)'!B:B)</f>
        <v>1</v>
      </c>
      <c r="K1185" t="str">
        <f t="shared" si="90"/>
        <v>Eligible</v>
      </c>
      <c r="L1185">
        <f>_xlfn.XLOOKUP($A1185,'Bonuses (raw data)'!$A:$A,'Bonuses (raw data)'!C:C)</f>
        <v>12898.93</v>
      </c>
      <c r="M1185">
        <f t="shared" si="91"/>
        <v>60046.43</v>
      </c>
      <c r="N1185" s="5">
        <f t="shared" si="92"/>
        <v>0.27358672251975186</v>
      </c>
      <c r="O1185">
        <f>G1185/_xlfn.XLOOKUP(D1185,'Market_Averages (raw data)'!A:A,'Market_Averages (raw data)'!B:B)</f>
        <v>0.8344902949738896</v>
      </c>
      <c r="P1185" t="str">
        <f t="shared" si="93"/>
        <v>Below Market</v>
      </c>
      <c r="Q1185" s="5">
        <f t="shared" si="94"/>
        <v>0.19700000000000001</v>
      </c>
    </row>
    <row r="1186" spans="1:17" x14ac:dyDescent="0.2">
      <c r="A1186">
        <v>2184</v>
      </c>
      <c r="B1186" t="s">
        <v>1194</v>
      </c>
      <c r="C1186" t="s">
        <v>1572</v>
      </c>
      <c r="D1186" t="s">
        <v>1584</v>
      </c>
      <c r="E1186" t="s">
        <v>1597</v>
      </c>
      <c r="F1186" t="str">
        <f>_xlfn.XLOOKUP(E1186,'States (raw data)'!A:A,'States (raw data)'!B:B)</f>
        <v>New York</v>
      </c>
      <c r="G1186">
        <v>50051.86</v>
      </c>
      <c r="H1186" t="str">
        <f>VLOOKUP(A1186,'Demographics (raw data)'!A1185:C2745,3)</f>
        <v>Male</v>
      </c>
      <c r="I1186" t="str">
        <f>_xlfn.XLOOKUP(A1186,'Demographics (raw data)'!A:A,'Demographics (raw data)'!B:B)</f>
        <v>White</v>
      </c>
      <c r="J1186" t="b">
        <f>_xlfn.XLOOKUP($A1186,'Bonuses (raw data)'!$A:$A,'Bonuses (raw data)'!B:B)</f>
        <v>1</v>
      </c>
      <c r="K1186" t="str">
        <f t="shared" si="90"/>
        <v>Eligible</v>
      </c>
      <c r="L1186">
        <f>_xlfn.XLOOKUP($A1186,'Bonuses (raw data)'!$A:$A,'Bonuses (raw data)'!C:C)</f>
        <v>13712.02</v>
      </c>
      <c r="M1186">
        <f t="shared" si="91"/>
        <v>63763.880000000005</v>
      </c>
      <c r="N1186" s="5">
        <f t="shared" si="92"/>
        <v>0.27395625257482942</v>
      </c>
      <c r="O1186">
        <f>G1186/_xlfn.XLOOKUP(D1186,'Market_Averages (raw data)'!A:A,'Market_Averages (raw data)'!B:B)</f>
        <v>0.88589620691217619</v>
      </c>
      <c r="P1186" t="str">
        <f t="shared" si="93"/>
        <v>Below Market</v>
      </c>
      <c r="Q1186" s="5">
        <f t="shared" si="94"/>
        <v>0.26200000000000001</v>
      </c>
    </row>
    <row r="1187" spans="1:17" x14ac:dyDescent="0.2">
      <c r="A1187">
        <v>2185</v>
      </c>
      <c r="B1187" t="s">
        <v>1195</v>
      </c>
      <c r="C1187" t="s">
        <v>1572</v>
      </c>
      <c r="D1187" t="s">
        <v>1584</v>
      </c>
      <c r="E1187" t="s">
        <v>1597</v>
      </c>
      <c r="F1187" t="str">
        <f>_xlfn.XLOOKUP(E1187,'States (raw data)'!A:A,'States (raw data)'!B:B)</f>
        <v>New York</v>
      </c>
      <c r="G1187">
        <v>59703.86</v>
      </c>
      <c r="H1187" t="str">
        <f>VLOOKUP(A1187,'Demographics (raw data)'!A1186:C2746,3)</f>
        <v>Male</v>
      </c>
      <c r="I1187" t="str">
        <f>_xlfn.XLOOKUP(A1187,'Demographics (raw data)'!A:A,'Demographics (raw data)'!B:B)</f>
        <v>White</v>
      </c>
      <c r="J1187" t="b">
        <f>_xlfn.XLOOKUP($A1187,'Bonuses (raw data)'!$A:$A,'Bonuses (raw data)'!B:B)</f>
        <v>0</v>
      </c>
      <c r="K1187" t="str">
        <f t="shared" si="90"/>
        <v>Not Eligible</v>
      </c>
      <c r="L1187">
        <f>_xlfn.XLOOKUP($A1187,'Bonuses (raw data)'!$A:$A,'Bonuses (raw data)'!C:C)</f>
        <v>0</v>
      </c>
      <c r="M1187">
        <f t="shared" si="91"/>
        <v>59703.86</v>
      </c>
      <c r="N1187" s="5">
        <f t="shared" si="92"/>
        <v>0</v>
      </c>
      <c r="O1187">
        <f>G1187/_xlfn.XLOOKUP(D1187,'Market_Averages (raw data)'!A:A,'Market_Averages (raw data)'!B:B)</f>
        <v>1.0567324193749363</v>
      </c>
      <c r="P1187" t="str">
        <f t="shared" si="93"/>
        <v>Market Aligned</v>
      </c>
      <c r="Q1187" s="5">
        <f t="shared" si="94"/>
        <v>0.64500000000000002</v>
      </c>
    </row>
    <row r="1188" spans="1:17" x14ac:dyDescent="0.2">
      <c r="A1188">
        <v>2186</v>
      </c>
      <c r="B1188" t="s">
        <v>1196</v>
      </c>
      <c r="C1188" t="s">
        <v>1572</v>
      </c>
      <c r="D1188" t="s">
        <v>1584</v>
      </c>
      <c r="E1188" t="s">
        <v>1609</v>
      </c>
      <c r="F1188" t="str">
        <f>_xlfn.XLOOKUP(E1188,'States (raw data)'!A:A,'States (raw data)'!B:B)</f>
        <v>California</v>
      </c>
      <c r="G1188">
        <v>50087.56</v>
      </c>
      <c r="H1188" t="str">
        <f>VLOOKUP(A1188,'Demographics (raw data)'!A1187:C2747,3)</f>
        <v>Female</v>
      </c>
      <c r="I1188" t="str">
        <f>_xlfn.XLOOKUP(A1188,'Demographics (raw data)'!A:A,'Demographics (raw data)'!B:B)</f>
        <v>White</v>
      </c>
      <c r="J1188" t="b">
        <f>_xlfn.XLOOKUP($A1188,'Bonuses (raw data)'!$A:$A,'Bonuses (raw data)'!B:B)</f>
        <v>0</v>
      </c>
      <c r="K1188" t="str">
        <f t="shared" si="90"/>
        <v>Not Eligible</v>
      </c>
      <c r="L1188">
        <f>_xlfn.XLOOKUP($A1188,'Bonuses (raw data)'!$A:$A,'Bonuses (raw data)'!C:C)</f>
        <v>0</v>
      </c>
      <c r="M1188">
        <f t="shared" si="91"/>
        <v>50087.56</v>
      </c>
      <c r="N1188" s="5">
        <f t="shared" si="92"/>
        <v>0</v>
      </c>
      <c r="O1188">
        <f>G1188/_xlfn.XLOOKUP(D1188,'Market_Averages (raw data)'!A:A,'Market_Averages (raw data)'!B:B)</f>
        <v>0.88652808142366812</v>
      </c>
      <c r="P1188" t="str">
        <f t="shared" si="93"/>
        <v>Below Market</v>
      </c>
      <c r="Q1188" s="5">
        <f t="shared" si="94"/>
        <v>0.26400000000000001</v>
      </c>
    </row>
    <row r="1189" spans="1:17" x14ac:dyDescent="0.2">
      <c r="A1189">
        <v>2187</v>
      </c>
      <c r="B1189" t="s">
        <v>1197</v>
      </c>
      <c r="C1189" t="s">
        <v>1572</v>
      </c>
      <c r="D1189" t="s">
        <v>1584</v>
      </c>
      <c r="E1189" t="s">
        <v>1597</v>
      </c>
      <c r="F1189" t="str">
        <f>_xlfn.XLOOKUP(E1189,'States (raw data)'!A:A,'States (raw data)'!B:B)</f>
        <v>New York</v>
      </c>
      <c r="G1189">
        <v>53876.83</v>
      </c>
      <c r="H1189" t="str">
        <f>VLOOKUP(A1189,'Demographics (raw data)'!A1188:C2748,3)</f>
        <v>Male</v>
      </c>
      <c r="I1189" t="str">
        <f>_xlfn.XLOOKUP(A1189,'Demographics (raw data)'!A:A,'Demographics (raw data)'!B:B)</f>
        <v>White</v>
      </c>
      <c r="J1189" t="b">
        <f>_xlfn.XLOOKUP($A1189,'Bonuses (raw data)'!$A:$A,'Bonuses (raw data)'!B:B)</f>
        <v>0</v>
      </c>
      <c r="K1189" t="str">
        <f t="shared" si="90"/>
        <v>Not Eligible</v>
      </c>
      <c r="L1189">
        <f>_xlfn.XLOOKUP($A1189,'Bonuses (raw data)'!$A:$A,'Bonuses (raw data)'!C:C)</f>
        <v>0</v>
      </c>
      <c r="M1189">
        <f t="shared" si="91"/>
        <v>53876.83</v>
      </c>
      <c r="N1189" s="5">
        <f t="shared" si="92"/>
        <v>0</v>
      </c>
      <c r="O1189">
        <f>G1189/_xlfn.XLOOKUP(D1189,'Market_Averages (raw data)'!A:A,'Market_Averages (raw data)'!B:B)</f>
        <v>0.95359651644218901</v>
      </c>
      <c r="P1189" t="str">
        <f t="shared" si="93"/>
        <v>Market Aligned</v>
      </c>
      <c r="Q1189" s="5">
        <f t="shared" si="94"/>
        <v>0.39500000000000002</v>
      </c>
    </row>
    <row r="1190" spans="1:17" x14ac:dyDescent="0.2">
      <c r="A1190">
        <v>2188</v>
      </c>
      <c r="B1190" t="s">
        <v>1198</v>
      </c>
      <c r="C1190" t="s">
        <v>1572</v>
      </c>
      <c r="D1190" t="s">
        <v>1584</v>
      </c>
      <c r="E1190" t="s">
        <v>1604</v>
      </c>
      <c r="F1190" t="str">
        <f>_xlfn.XLOOKUP(E1190,'States (raw data)'!A:A,'States (raw data)'!B:B)</f>
        <v>California</v>
      </c>
      <c r="G1190">
        <v>57750.26</v>
      </c>
      <c r="H1190" t="str">
        <f>VLOOKUP(A1190,'Demographics (raw data)'!A1189:C2749,3)</f>
        <v>Male</v>
      </c>
      <c r="I1190" t="str">
        <f>_xlfn.XLOOKUP(A1190,'Demographics (raw data)'!A:A,'Demographics (raw data)'!B:B)</f>
        <v>White</v>
      </c>
      <c r="J1190" t="b">
        <f>_xlfn.XLOOKUP($A1190,'Bonuses (raw data)'!$A:$A,'Bonuses (raw data)'!B:B)</f>
        <v>0</v>
      </c>
      <c r="K1190" t="str">
        <f t="shared" si="90"/>
        <v>Not Eligible</v>
      </c>
      <c r="L1190">
        <f>_xlfn.XLOOKUP($A1190,'Bonuses (raw data)'!$A:$A,'Bonuses (raw data)'!C:C)</f>
        <v>0</v>
      </c>
      <c r="M1190">
        <f t="shared" si="91"/>
        <v>57750.26</v>
      </c>
      <c r="N1190" s="5">
        <f t="shared" si="92"/>
        <v>0</v>
      </c>
      <c r="O1190">
        <f>G1190/_xlfn.XLOOKUP(D1190,'Market_Averages (raw data)'!A:A,'Market_Averages (raw data)'!B:B)</f>
        <v>1.0221545469477453</v>
      </c>
      <c r="P1190" t="str">
        <f t="shared" si="93"/>
        <v>Market Aligned</v>
      </c>
      <c r="Q1190" s="5">
        <f t="shared" si="94"/>
        <v>0.58699999999999997</v>
      </c>
    </row>
    <row r="1191" spans="1:17" x14ac:dyDescent="0.2">
      <c r="A1191">
        <v>2189</v>
      </c>
      <c r="B1191" t="s">
        <v>1199</v>
      </c>
      <c r="C1191" t="s">
        <v>1572</v>
      </c>
      <c r="D1191" t="s">
        <v>1584</v>
      </c>
      <c r="E1191" t="s">
        <v>1597</v>
      </c>
      <c r="F1191" t="str">
        <f>_xlfn.XLOOKUP(E1191,'States (raw data)'!A:A,'States (raw data)'!B:B)</f>
        <v>New York</v>
      </c>
      <c r="G1191">
        <v>50158.28</v>
      </c>
      <c r="H1191" t="str">
        <f>VLOOKUP(A1191,'Demographics (raw data)'!A1190:C2750,3)</f>
        <v>Male</v>
      </c>
      <c r="I1191" t="str">
        <f>_xlfn.XLOOKUP(A1191,'Demographics (raw data)'!A:A,'Demographics (raw data)'!B:B)</f>
        <v>Hispanic or Latino</v>
      </c>
      <c r="J1191" t="b">
        <f>_xlfn.XLOOKUP($A1191,'Bonuses (raw data)'!$A:$A,'Bonuses (raw data)'!B:B)</f>
        <v>1</v>
      </c>
      <c r="K1191" t="str">
        <f t="shared" si="90"/>
        <v>Eligible</v>
      </c>
      <c r="L1191">
        <f>_xlfn.XLOOKUP($A1191,'Bonuses (raw data)'!$A:$A,'Bonuses (raw data)'!C:C)</f>
        <v>3399.39</v>
      </c>
      <c r="M1191">
        <f t="shared" si="91"/>
        <v>53557.67</v>
      </c>
      <c r="N1191" s="5">
        <f t="shared" si="92"/>
        <v>6.777325697771136E-2</v>
      </c>
      <c r="O1191">
        <f>G1191/_xlfn.XLOOKUP(D1191,'Market_Averages (raw data)'!A:A,'Market_Averages (raw data)'!B:B)</f>
        <v>0.88777979474167135</v>
      </c>
      <c r="P1191" t="str">
        <f t="shared" si="93"/>
        <v>Below Market</v>
      </c>
      <c r="Q1191" s="5">
        <f t="shared" si="94"/>
        <v>0.26700000000000002</v>
      </c>
    </row>
    <row r="1192" spans="1:17" x14ac:dyDescent="0.2">
      <c r="A1192">
        <v>2190</v>
      </c>
      <c r="B1192" t="s">
        <v>1200</v>
      </c>
      <c r="C1192" t="s">
        <v>1572</v>
      </c>
      <c r="D1192" t="s">
        <v>1584</v>
      </c>
      <c r="E1192" t="s">
        <v>1603</v>
      </c>
      <c r="F1192" t="str">
        <f>_xlfn.XLOOKUP(E1192,'States (raw data)'!A:A,'States (raw data)'!B:B)</f>
        <v>Illinois</v>
      </c>
      <c r="G1192">
        <v>55526.879999999997</v>
      </c>
      <c r="H1192" t="str">
        <f>VLOOKUP(A1192,'Demographics (raw data)'!A1191:C2751,3)</f>
        <v>Female</v>
      </c>
      <c r="I1192" t="str">
        <f>_xlfn.XLOOKUP(A1192,'Demographics (raw data)'!A:A,'Demographics (raw data)'!B:B)</f>
        <v>White</v>
      </c>
      <c r="J1192" t="b">
        <f>_xlfn.XLOOKUP($A1192,'Bonuses (raw data)'!$A:$A,'Bonuses (raw data)'!B:B)</f>
        <v>1</v>
      </c>
      <c r="K1192" t="str">
        <f t="shared" si="90"/>
        <v>Eligible</v>
      </c>
      <c r="L1192">
        <f>_xlfn.XLOOKUP($A1192,'Bonuses (raw data)'!$A:$A,'Bonuses (raw data)'!C:C)</f>
        <v>18969.75</v>
      </c>
      <c r="M1192">
        <f t="shared" si="91"/>
        <v>74496.63</v>
      </c>
      <c r="N1192" s="5">
        <f t="shared" si="92"/>
        <v>0.3416318366888253</v>
      </c>
      <c r="O1192">
        <f>G1192/_xlfn.XLOOKUP(D1192,'Market_Averages (raw data)'!A:A,'Market_Averages (raw data)'!B:B)</f>
        <v>0.9828016855650834</v>
      </c>
      <c r="P1192" t="str">
        <f t="shared" si="93"/>
        <v>Market Aligned</v>
      </c>
      <c r="Q1192" s="5">
        <f t="shared" si="94"/>
        <v>0.48</v>
      </c>
    </row>
    <row r="1193" spans="1:17" x14ac:dyDescent="0.2">
      <c r="A1193">
        <v>2191</v>
      </c>
      <c r="B1193" t="s">
        <v>1201</v>
      </c>
      <c r="C1193" t="s">
        <v>1572</v>
      </c>
      <c r="D1193" t="s">
        <v>1584</v>
      </c>
      <c r="E1193" t="s">
        <v>1609</v>
      </c>
      <c r="F1193" t="str">
        <f>_xlfn.XLOOKUP(E1193,'States (raw data)'!A:A,'States (raw data)'!B:B)</f>
        <v>California</v>
      </c>
      <c r="G1193">
        <v>48329.87</v>
      </c>
      <c r="H1193" t="str">
        <f>VLOOKUP(A1193,'Demographics (raw data)'!A1192:C2752,3)</f>
        <v>Female</v>
      </c>
      <c r="I1193" t="str">
        <f>_xlfn.XLOOKUP(A1193,'Demographics (raw data)'!A:A,'Demographics (raw data)'!B:B)</f>
        <v>White</v>
      </c>
      <c r="J1193" t="b">
        <f>_xlfn.XLOOKUP($A1193,'Bonuses (raw data)'!$A:$A,'Bonuses (raw data)'!B:B)</f>
        <v>0</v>
      </c>
      <c r="K1193" t="str">
        <f t="shared" si="90"/>
        <v>Not Eligible</v>
      </c>
      <c r="L1193">
        <f>_xlfn.XLOOKUP($A1193,'Bonuses (raw data)'!$A:$A,'Bonuses (raw data)'!C:C)</f>
        <v>0</v>
      </c>
      <c r="M1193">
        <f t="shared" si="91"/>
        <v>48329.87</v>
      </c>
      <c r="N1193" s="5">
        <f t="shared" si="92"/>
        <v>0</v>
      </c>
      <c r="O1193">
        <f>G1193/_xlfn.XLOOKUP(D1193,'Market_Averages (raw data)'!A:A,'Market_Averages (raw data)'!B:B)</f>
        <v>0.85541773100057783</v>
      </c>
      <c r="P1193" t="str">
        <f t="shared" si="93"/>
        <v>Below Market</v>
      </c>
      <c r="Q1193" s="5">
        <f t="shared" si="94"/>
        <v>0.224</v>
      </c>
    </row>
    <row r="1194" spans="1:17" x14ac:dyDescent="0.2">
      <c r="A1194">
        <v>2192</v>
      </c>
      <c r="B1194" t="s">
        <v>1202</v>
      </c>
      <c r="C1194" t="s">
        <v>1572</v>
      </c>
      <c r="D1194" t="s">
        <v>1584</v>
      </c>
      <c r="E1194" t="s">
        <v>1603</v>
      </c>
      <c r="F1194" t="str">
        <f>_xlfn.XLOOKUP(E1194,'States (raw data)'!A:A,'States (raw data)'!B:B)</f>
        <v>Illinois</v>
      </c>
      <c r="G1194">
        <v>51993.16</v>
      </c>
      <c r="H1194" t="str">
        <f>VLOOKUP(A1194,'Demographics (raw data)'!A1193:C2753,3)</f>
        <v>Female</v>
      </c>
      <c r="I1194" t="str">
        <f>_xlfn.XLOOKUP(A1194,'Demographics (raw data)'!A:A,'Demographics (raw data)'!B:B)</f>
        <v>White</v>
      </c>
      <c r="J1194" t="b">
        <f>_xlfn.XLOOKUP($A1194,'Bonuses (raw data)'!$A:$A,'Bonuses (raw data)'!B:B)</f>
        <v>0</v>
      </c>
      <c r="K1194" t="str">
        <f t="shared" si="90"/>
        <v>Not Eligible</v>
      </c>
      <c r="L1194">
        <f>_xlfn.XLOOKUP($A1194,'Bonuses (raw data)'!$A:$A,'Bonuses (raw data)'!C:C)</f>
        <v>0</v>
      </c>
      <c r="M1194">
        <f t="shared" si="91"/>
        <v>51993.16</v>
      </c>
      <c r="N1194" s="5">
        <f t="shared" si="92"/>
        <v>0</v>
      </c>
      <c r="O1194">
        <f>G1194/_xlfn.XLOOKUP(D1194,'Market_Averages (raw data)'!A:A,'Market_Averages (raw data)'!B:B)</f>
        <v>0.92025637467574406</v>
      </c>
      <c r="P1194" t="str">
        <f t="shared" si="93"/>
        <v>Market Aligned</v>
      </c>
      <c r="Q1194" s="5">
        <f t="shared" si="94"/>
        <v>0.317</v>
      </c>
    </row>
    <row r="1195" spans="1:17" x14ac:dyDescent="0.2">
      <c r="A1195">
        <v>2193</v>
      </c>
      <c r="B1195" t="s">
        <v>1203</v>
      </c>
      <c r="C1195" t="s">
        <v>1572</v>
      </c>
      <c r="D1195" t="s">
        <v>1584</v>
      </c>
      <c r="E1195" t="s">
        <v>1597</v>
      </c>
      <c r="F1195" t="str">
        <f>_xlfn.XLOOKUP(E1195,'States (raw data)'!A:A,'States (raw data)'!B:B)</f>
        <v>New York</v>
      </c>
      <c r="G1195">
        <v>56598.91</v>
      </c>
      <c r="H1195" t="str">
        <f>VLOOKUP(A1195,'Demographics (raw data)'!A1194:C2754,3)</f>
        <v>Male</v>
      </c>
      <c r="I1195" t="str">
        <f>_xlfn.XLOOKUP(A1195,'Demographics (raw data)'!A:A,'Demographics (raw data)'!B:B)</f>
        <v>White</v>
      </c>
      <c r="J1195" t="b">
        <f>_xlfn.XLOOKUP($A1195,'Bonuses (raw data)'!$A:$A,'Bonuses (raw data)'!B:B)</f>
        <v>0</v>
      </c>
      <c r="K1195" t="str">
        <f t="shared" si="90"/>
        <v>Not Eligible</v>
      </c>
      <c r="L1195">
        <f>_xlfn.XLOOKUP($A1195,'Bonuses (raw data)'!$A:$A,'Bonuses (raw data)'!C:C)</f>
        <v>0</v>
      </c>
      <c r="M1195">
        <f t="shared" si="91"/>
        <v>56598.91</v>
      </c>
      <c r="N1195" s="5">
        <f t="shared" si="92"/>
        <v>0</v>
      </c>
      <c r="O1195">
        <f>G1195/_xlfn.XLOOKUP(D1195,'Market_Averages (raw data)'!A:A,'Market_Averages (raw data)'!B:B)</f>
        <v>1.0017761514629755</v>
      </c>
      <c r="P1195" t="str">
        <f t="shared" si="93"/>
        <v>Market Aligned</v>
      </c>
      <c r="Q1195" s="5">
        <f t="shared" si="94"/>
        <v>0.53500000000000003</v>
      </c>
    </row>
    <row r="1196" spans="1:17" x14ac:dyDescent="0.2">
      <c r="A1196">
        <v>2194</v>
      </c>
      <c r="B1196" t="s">
        <v>1204</v>
      </c>
      <c r="C1196" t="s">
        <v>1572</v>
      </c>
      <c r="D1196" t="s">
        <v>1584</v>
      </c>
      <c r="E1196" t="s">
        <v>1599</v>
      </c>
      <c r="F1196" t="str">
        <f>_xlfn.XLOOKUP(E1196,'States (raw data)'!A:A,'States (raw data)'!B:B)</f>
        <v>California</v>
      </c>
      <c r="G1196">
        <v>47035.03</v>
      </c>
      <c r="H1196" t="str">
        <f>VLOOKUP(A1196,'Demographics (raw data)'!A1195:C2755,3)</f>
        <v>Male</v>
      </c>
      <c r="I1196" t="str">
        <f>_xlfn.XLOOKUP(A1196,'Demographics (raw data)'!A:A,'Demographics (raw data)'!B:B)</f>
        <v>White</v>
      </c>
      <c r="J1196" t="b">
        <f>_xlfn.XLOOKUP($A1196,'Bonuses (raw data)'!$A:$A,'Bonuses (raw data)'!B:B)</f>
        <v>1</v>
      </c>
      <c r="K1196" t="str">
        <f t="shared" si="90"/>
        <v>Eligible</v>
      </c>
      <c r="L1196">
        <f>_xlfn.XLOOKUP($A1196,'Bonuses (raw data)'!$A:$A,'Bonuses (raw data)'!C:C)</f>
        <v>3518.91</v>
      </c>
      <c r="M1196">
        <f t="shared" si="91"/>
        <v>50553.94</v>
      </c>
      <c r="N1196" s="5">
        <f t="shared" si="92"/>
        <v>7.4814664729670632E-2</v>
      </c>
      <c r="O1196">
        <f>G1196/_xlfn.XLOOKUP(D1196,'Market_Averages (raw data)'!A:A,'Market_Averages (raw data)'!B:B)</f>
        <v>0.8324996247691977</v>
      </c>
      <c r="P1196" t="str">
        <f t="shared" si="93"/>
        <v>Below Market</v>
      </c>
      <c r="Q1196" s="5">
        <f t="shared" si="94"/>
        <v>0.19500000000000001</v>
      </c>
    </row>
    <row r="1197" spans="1:17" x14ac:dyDescent="0.2">
      <c r="A1197">
        <v>2195</v>
      </c>
      <c r="B1197" t="s">
        <v>1205</v>
      </c>
      <c r="C1197" t="s">
        <v>1572</v>
      </c>
      <c r="D1197" t="s">
        <v>1584</v>
      </c>
      <c r="E1197" t="s">
        <v>1606</v>
      </c>
      <c r="F1197" t="str">
        <f>_xlfn.XLOOKUP(E1197,'States (raw data)'!A:A,'States (raw data)'!B:B)</f>
        <v>Washington</v>
      </c>
      <c r="G1197">
        <v>57202.37</v>
      </c>
      <c r="H1197" t="str">
        <f>VLOOKUP(A1197,'Demographics (raw data)'!A1196:C2756,3)</f>
        <v>Female</v>
      </c>
      <c r="I1197" t="str">
        <f>_xlfn.XLOOKUP(A1197,'Demographics (raw data)'!A:A,'Demographics (raw data)'!B:B)</f>
        <v>Black or African American</v>
      </c>
      <c r="J1197" t="b">
        <f>_xlfn.XLOOKUP($A1197,'Bonuses (raw data)'!$A:$A,'Bonuses (raw data)'!B:B)</f>
        <v>0</v>
      </c>
      <c r="K1197" t="str">
        <f t="shared" si="90"/>
        <v>Not Eligible</v>
      </c>
      <c r="L1197">
        <f>_xlfn.XLOOKUP($A1197,'Bonuses (raw data)'!$A:$A,'Bonuses (raw data)'!C:C)</f>
        <v>0</v>
      </c>
      <c r="M1197">
        <f t="shared" si="91"/>
        <v>57202.37</v>
      </c>
      <c r="N1197" s="5">
        <f t="shared" si="92"/>
        <v>0</v>
      </c>
      <c r="O1197">
        <f>G1197/_xlfn.XLOOKUP(D1197,'Market_Averages (raw data)'!A:A,'Market_Averages (raw data)'!B:B)</f>
        <v>1.0124571316507891</v>
      </c>
      <c r="P1197" t="str">
        <f t="shared" si="93"/>
        <v>Market Aligned</v>
      </c>
      <c r="Q1197" s="5">
        <f t="shared" si="94"/>
        <v>0.56499999999999995</v>
      </c>
    </row>
    <row r="1198" spans="1:17" x14ac:dyDescent="0.2">
      <c r="A1198">
        <v>2196</v>
      </c>
      <c r="B1198" t="s">
        <v>1206</v>
      </c>
      <c r="C1198" t="s">
        <v>1572</v>
      </c>
      <c r="D1198" t="s">
        <v>1584</v>
      </c>
      <c r="E1198" t="s">
        <v>1599</v>
      </c>
      <c r="F1198" t="str">
        <f>_xlfn.XLOOKUP(E1198,'States (raw data)'!A:A,'States (raw data)'!B:B)</f>
        <v>California</v>
      </c>
      <c r="G1198">
        <v>54901.81</v>
      </c>
      <c r="H1198" t="str">
        <f>VLOOKUP(A1198,'Demographics (raw data)'!A1197:C2757,3)</f>
        <v>Male</v>
      </c>
      <c r="I1198" t="str">
        <f>_xlfn.XLOOKUP(A1198,'Demographics (raw data)'!A:A,'Demographics (raw data)'!B:B)</f>
        <v>White</v>
      </c>
      <c r="J1198" t="b">
        <f>_xlfn.XLOOKUP($A1198,'Bonuses (raw data)'!$A:$A,'Bonuses (raw data)'!B:B)</f>
        <v>1</v>
      </c>
      <c r="K1198" t="str">
        <f t="shared" si="90"/>
        <v>Eligible</v>
      </c>
      <c r="L1198">
        <f>_xlfn.XLOOKUP($A1198,'Bonuses (raw data)'!$A:$A,'Bonuses (raw data)'!C:C)</f>
        <v>15718.79</v>
      </c>
      <c r="M1198">
        <f t="shared" si="91"/>
        <v>70620.600000000006</v>
      </c>
      <c r="N1198" s="5">
        <f t="shared" si="92"/>
        <v>0.28630731846545682</v>
      </c>
      <c r="O1198">
        <f>G1198/_xlfn.XLOOKUP(D1198,'Market_Averages (raw data)'!A:A,'Market_Averages (raw data)'!B:B)</f>
        <v>0.97173821775280644</v>
      </c>
      <c r="P1198" t="str">
        <f t="shared" si="93"/>
        <v>Market Aligned</v>
      </c>
      <c r="Q1198" s="5">
        <f t="shared" si="94"/>
        <v>0.44400000000000001</v>
      </c>
    </row>
    <row r="1199" spans="1:17" x14ac:dyDescent="0.2">
      <c r="A1199">
        <v>2197</v>
      </c>
      <c r="B1199" t="s">
        <v>1207</v>
      </c>
      <c r="C1199" t="s">
        <v>1572</v>
      </c>
      <c r="D1199" t="s">
        <v>1584</v>
      </c>
      <c r="E1199" t="s">
        <v>1609</v>
      </c>
      <c r="F1199" t="str">
        <f>_xlfn.XLOOKUP(E1199,'States (raw data)'!A:A,'States (raw data)'!B:B)</f>
        <v>California</v>
      </c>
      <c r="G1199">
        <v>57762.45</v>
      </c>
      <c r="H1199" t="str">
        <f>VLOOKUP(A1199,'Demographics (raw data)'!A1198:C2758,3)</f>
        <v>Male</v>
      </c>
      <c r="I1199" t="str">
        <f>_xlfn.XLOOKUP(A1199,'Demographics (raw data)'!A:A,'Demographics (raw data)'!B:B)</f>
        <v>White</v>
      </c>
      <c r="J1199" t="b">
        <f>_xlfn.XLOOKUP($A1199,'Bonuses (raw data)'!$A:$A,'Bonuses (raw data)'!B:B)</f>
        <v>0</v>
      </c>
      <c r="K1199" t="str">
        <f t="shared" si="90"/>
        <v>Not Eligible</v>
      </c>
      <c r="L1199">
        <f>_xlfn.XLOOKUP($A1199,'Bonuses (raw data)'!$A:$A,'Bonuses (raw data)'!C:C)</f>
        <v>0</v>
      </c>
      <c r="M1199">
        <f t="shared" si="91"/>
        <v>57762.45</v>
      </c>
      <c r="N1199" s="5">
        <f t="shared" si="92"/>
        <v>0</v>
      </c>
      <c r="O1199">
        <f>G1199/_xlfn.XLOOKUP(D1199,'Market_Averages (raw data)'!A:A,'Market_Averages (raw data)'!B:B)</f>
        <v>1.0223703046590922</v>
      </c>
      <c r="P1199" t="str">
        <f t="shared" si="93"/>
        <v>Market Aligned</v>
      </c>
      <c r="Q1199" s="5">
        <f t="shared" si="94"/>
        <v>0.58799999999999997</v>
      </c>
    </row>
    <row r="1200" spans="1:17" x14ac:dyDescent="0.2">
      <c r="A1200">
        <v>2198</v>
      </c>
      <c r="B1200" t="s">
        <v>1208</v>
      </c>
      <c r="C1200" t="s">
        <v>1572</v>
      </c>
      <c r="D1200" t="s">
        <v>1584</v>
      </c>
      <c r="E1200" t="s">
        <v>1611</v>
      </c>
      <c r="F1200" t="str">
        <f>_xlfn.XLOOKUP(E1200,'States (raw data)'!A:A,'States (raw data)'!B:B)</f>
        <v>California</v>
      </c>
      <c r="G1200">
        <v>56119.57</v>
      </c>
      <c r="H1200" t="str">
        <f>VLOOKUP(A1200,'Demographics (raw data)'!A1199:C2759,3)</f>
        <v>Male</v>
      </c>
      <c r="I1200" t="str">
        <f>_xlfn.XLOOKUP(A1200,'Demographics (raw data)'!A:A,'Demographics (raw data)'!B:B)</f>
        <v>White</v>
      </c>
      <c r="J1200" t="b">
        <f>_xlfn.XLOOKUP($A1200,'Bonuses (raw data)'!$A:$A,'Bonuses (raw data)'!B:B)</f>
        <v>0</v>
      </c>
      <c r="K1200" t="str">
        <f t="shared" si="90"/>
        <v>Not Eligible</v>
      </c>
      <c r="L1200">
        <f>_xlfn.XLOOKUP($A1200,'Bonuses (raw data)'!$A:$A,'Bonuses (raw data)'!C:C)</f>
        <v>0</v>
      </c>
      <c r="M1200">
        <f t="shared" si="91"/>
        <v>56119.57</v>
      </c>
      <c r="N1200" s="5">
        <f t="shared" si="92"/>
        <v>0</v>
      </c>
      <c r="O1200">
        <f>G1200/_xlfn.XLOOKUP(D1200,'Market_Averages (raw data)'!A:A,'Market_Averages (raw data)'!B:B)</f>
        <v>0.99329204142548067</v>
      </c>
      <c r="P1200" t="str">
        <f t="shared" si="93"/>
        <v>Market Aligned</v>
      </c>
      <c r="Q1200" s="5">
        <f t="shared" si="94"/>
        <v>0.50900000000000001</v>
      </c>
    </row>
    <row r="1201" spans="1:17" x14ac:dyDescent="0.2">
      <c r="A1201">
        <v>2199</v>
      </c>
      <c r="B1201" t="s">
        <v>1209</v>
      </c>
      <c r="C1201" t="s">
        <v>1572</v>
      </c>
      <c r="D1201" t="s">
        <v>1584</v>
      </c>
      <c r="E1201" t="s">
        <v>1609</v>
      </c>
      <c r="F1201" t="str">
        <f>_xlfn.XLOOKUP(E1201,'States (raw data)'!A:A,'States (raw data)'!B:B)</f>
        <v>California</v>
      </c>
      <c r="G1201">
        <v>61820.7</v>
      </c>
      <c r="H1201" t="str">
        <f>VLOOKUP(A1201,'Demographics (raw data)'!A1200:C2760,3)</f>
        <v>Male</v>
      </c>
      <c r="I1201" t="str">
        <f>_xlfn.XLOOKUP(A1201,'Demographics (raw data)'!A:A,'Demographics (raw data)'!B:B)</f>
        <v>White</v>
      </c>
      <c r="J1201" t="b">
        <f>_xlfn.XLOOKUP($A1201,'Bonuses (raw data)'!$A:$A,'Bonuses (raw data)'!B:B)</f>
        <v>0</v>
      </c>
      <c r="K1201" t="str">
        <f t="shared" si="90"/>
        <v>Not Eligible</v>
      </c>
      <c r="L1201">
        <f>_xlfn.XLOOKUP($A1201,'Bonuses (raw data)'!$A:$A,'Bonuses (raw data)'!C:C)</f>
        <v>0</v>
      </c>
      <c r="M1201">
        <f t="shared" si="91"/>
        <v>61820.7</v>
      </c>
      <c r="N1201" s="5">
        <f t="shared" si="92"/>
        <v>0</v>
      </c>
      <c r="O1201">
        <f>G1201/_xlfn.XLOOKUP(D1201,'Market_Averages (raw data)'!A:A,'Market_Averages (raw data)'!B:B)</f>
        <v>1.0941995689801651</v>
      </c>
      <c r="P1201" t="str">
        <f t="shared" si="93"/>
        <v>Market Aligned</v>
      </c>
      <c r="Q1201" s="5">
        <f t="shared" si="94"/>
        <v>0.68500000000000005</v>
      </c>
    </row>
    <row r="1202" spans="1:17" x14ac:dyDescent="0.2">
      <c r="A1202">
        <v>2200</v>
      </c>
      <c r="B1202" t="s">
        <v>1210</v>
      </c>
      <c r="C1202" t="s">
        <v>1572</v>
      </c>
      <c r="D1202" t="s">
        <v>1584</v>
      </c>
      <c r="E1202" t="s">
        <v>1597</v>
      </c>
      <c r="F1202" t="str">
        <f>_xlfn.XLOOKUP(E1202,'States (raw data)'!A:A,'States (raw data)'!B:B)</f>
        <v>New York</v>
      </c>
      <c r="G1202">
        <v>55626.12</v>
      </c>
      <c r="H1202" t="str">
        <f>VLOOKUP(A1202,'Demographics (raw data)'!A1201:C2761,3)</f>
        <v>Male</v>
      </c>
      <c r="I1202" t="str">
        <f>_xlfn.XLOOKUP(A1202,'Demographics (raw data)'!A:A,'Demographics (raw data)'!B:B)</f>
        <v>White</v>
      </c>
      <c r="J1202" t="b">
        <f>_xlfn.XLOOKUP($A1202,'Bonuses (raw data)'!$A:$A,'Bonuses (raw data)'!B:B)</f>
        <v>0</v>
      </c>
      <c r="K1202" t="str">
        <f t="shared" si="90"/>
        <v>Not Eligible</v>
      </c>
      <c r="L1202">
        <f>_xlfn.XLOOKUP($A1202,'Bonuses (raw data)'!$A:$A,'Bonuses (raw data)'!C:C)</f>
        <v>0</v>
      </c>
      <c r="M1202">
        <f t="shared" si="91"/>
        <v>55626.12</v>
      </c>
      <c r="N1202" s="5">
        <f t="shared" si="92"/>
        <v>0</v>
      </c>
      <c r="O1202">
        <f>G1202/_xlfn.XLOOKUP(D1202,'Market_Averages (raw data)'!A:A,'Market_Averages (raw data)'!B:B)</f>
        <v>0.98455819050963433</v>
      </c>
      <c r="P1202" t="str">
        <f t="shared" si="93"/>
        <v>Market Aligned</v>
      </c>
      <c r="Q1202" s="5">
        <f t="shared" si="94"/>
        <v>0.48599999999999999</v>
      </c>
    </row>
    <row r="1203" spans="1:17" x14ac:dyDescent="0.2">
      <c r="A1203">
        <v>2201</v>
      </c>
      <c r="B1203" t="s">
        <v>1211</v>
      </c>
      <c r="C1203" t="s">
        <v>1572</v>
      </c>
      <c r="D1203" t="s">
        <v>1584</v>
      </c>
      <c r="E1203" t="s">
        <v>1609</v>
      </c>
      <c r="F1203" t="str">
        <f>_xlfn.XLOOKUP(E1203,'States (raw data)'!A:A,'States (raw data)'!B:B)</f>
        <v>California</v>
      </c>
      <c r="G1203">
        <v>52852.97</v>
      </c>
      <c r="H1203" t="str">
        <f>VLOOKUP(A1203,'Demographics (raw data)'!A1202:C2762,3)</f>
        <v>Female</v>
      </c>
      <c r="I1203" t="str">
        <f>_xlfn.XLOOKUP(A1203,'Demographics (raw data)'!A:A,'Demographics (raw data)'!B:B)</f>
        <v>Other</v>
      </c>
      <c r="J1203" t="b">
        <f>_xlfn.XLOOKUP($A1203,'Bonuses (raw data)'!$A:$A,'Bonuses (raw data)'!B:B)</f>
        <v>0</v>
      </c>
      <c r="K1203" t="str">
        <f t="shared" si="90"/>
        <v>Not Eligible</v>
      </c>
      <c r="L1203">
        <f>_xlfn.XLOOKUP($A1203,'Bonuses (raw data)'!$A:$A,'Bonuses (raw data)'!C:C)</f>
        <v>0</v>
      </c>
      <c r="M1203">
        <f t="shared" si="91"/>
        <v>52852.97</v>
      </c>
      <c r="N1203" s="5">
        <f t="shared" si="92"/>
        <v>0</v>
      </c>
      <c r="O1203">
        <f>G1203/_xlfn.XLOOKUP(D1203,'Market_Averages (raw data)'!A:A,'Market_Averages (raw data)'!B:B)</f>
        <v>0.93547463864565761</v>
      </c>
      <c r="P1203" t="str">
        <f t="shared" si="93"/>
        <v>Market Aligned</v>
      </c>
      <c r="Q1203" s="5">
        <f t="shared" si="94"/>
        <v>0.34599999999999997</v>
      </c>
    </row>
    <row r="1204" spans="1:17" x14ac:dyDescent="0.2">
      <c r="A1204">
        <v>2202</v>
      </c>
      <c r="B1204" t="s">
        <v>1212</v>
      </c>
      <c r="C1204" t="s">
        <v>1572</v>
      </c>
      <c r="D1204" t="s">
        <v>1584</v>
      </c>
      <c r="E1204" t="s">
        <v>1597</v>
      </c>
      <c r="F1204" t="str">
        <f>_xlfn.XLOOKUP(E1204,'States (raw data)'!A:A,'States (raw data)'!B:B)</f>
        <v>New York</v>
      </c>
      <c r="G1204">
        <v>55611.49</v>
      </c>
      <c r="H1204" t="str">
        <f>VLOOKUP(A1204,'Demographics (raw data)'!A1203:C2763,3)</f>
        <v>Male</v>
      </c>
      <c r="I1204" t="str">
        <f>_xlfn.XLOOKUP(A1204,'Demographics (raw data)'!A:A,'Demographics (raw data)'!B:B)</f>
        <v>Black or African American</v>
      </c>
      <c r="J1204" t="b">
        <f>_xlfn.XLOOKUP($A1204,'Bonuses (raw data)'!$A:$A,'Bonuses (raw data)'!B:B)</f>
        <v>0</v>
      </c>
      <c r="K1204" t="str">
        <f t="shared" si="90"/>
        <v>Not Eligible</v>
      </c>
      <c r="L1204">
        <f>_xlfn.XLOOKUP($A1204,'Bonuses (raw data)'!$A:$A,'Bonuses (raw data)'!C:C)</f>
        <v>0</v>
      </c>
      <c r="M1204">
        <f t="shared" si="91"/>
        <v>55611.49</v>
      </c>
      <c r="N1204" s="5">
        <f t="shared" si="92"/>
        <v>0</v>
      </c>
      <c r="O1204">
        <f>G1204/_xlfn.XLOOKUP(D1204,'Market_Averages (raw data)'!A:A,'Market_Averages (raw data)'!B:B)</f>
        <v>0.98429924585688555</v>
      </c>
      <c r="P1204" t="str">
        <f t="shared" si="93"/>
        <v>Market Aligned</v>
      </c>
      <c r="Q1204" s="5">
        <f t="shared" si="94"/>
        <v>0.48499999999999999</v>
      </c>
    </row>
    <row r="1205" spans="1:17" x14ac:dyDescent="0.2">
      <c r="A1205">
        <v>2203</v>
      </c>
      <c r="B1205" t="s">
        <v>1213</v>
      </c>
      <c r="C1205" t="s">
        <v>1572</v>
      </c>
      <c r="D1205" t="s">
        <v>1584</v>
      </c>
      <c r="E1205" t="s">
        <v>1609</v>
      </c>
      <c r="F1205" t="str">
        <f>_xlfn.XLOOKUP(E1205,'States (raw data)'!A:A,'States (raw data)'!B:B)</f>
        <v>California</v>
      </c>
      <c r="G1205">
        <v>57716.49</v>
      </c>
      <c r="H1205" t="str">
        <f>VLOOKUP(A1205,'Demographics (raw data)'!A1204:C2764,3)</f>
        <v>Female</v>
      </c>
      <c r="I1205" t="str">
        <f>_xlfn.XLOOKUP(A1205,'Demographics (raw data)'!A:A,'Demographics (raw data)'!B:B)</f>
        <v>White</v>
      </c>
      <c r="J1205" t="b">
        <f>_xlfn.XLOOKUP($A1205,'Bonuses (raw data)'!$A:$A,'Bonuses (raw data)'!B:B)</f>
        <v>0</v>
      </c>
      <c r="K1205" t="str">
        <f t="shared" si="90"/>
        <v>Not Eligible</v>
      </c>
      <c r="L1205">
        <f>_xlfn.XLOOKUP($A1205,'Bonuses (raw data)'!$A:$A,'Bonuses (raw data)'!C:C)</f>
        <v>0</v>
      </c>
      <c r="M1205">
        <f t="shared" si="91"/>
        <v>57716.49</v>
      </c>
      <c r="N1205" s="5">
        <f t="shared" si="92"/>
        <v>0</v>
      </c>
      <c r="O1205">
        <f>G1205/_xlfn.XLOOKUP(D1205,'Market_Averages (raw data)'!A:A,'Market_Averages (raw data)'!B:B)</f>
        <v>1.0215568325989193</v>
      </c>
      <c r="P1205" t="str">
        <f t="shared" si="93"/>
        <v>Market Aligned</v>
      </c>
      <c r="Q1205" s="5">
        <f t="shared" si="94"/>
        <v>0.58499999999999996</v>
      </c>
    </row>
    <row r="1206" spans="1:17" x14ac:dyDescent="0.2">
      <c r="A1206">
        <v>2204</v>
      </c>
      <c r="B1206" t="s">
        <v>1214</v>
      </c>
      <c r="C1206" t="s">
        <v>1572</v>
      </c>
      <c r="D1206" t="s">
        <v>1584</v>
      </c>
      <c r="E1206" t="s">
        <v>1609</v>
      </c>
      <c r="F1206" t="str">
        <f>_xlfn.XLOOKUP(E1206,'States (raw data)'!A:A,'States (raw data)'!B:B)</f>
        <v>California</v>
      </c>
      <c r="G1206">
        <v>55244.3</v>
      </c>
      <c r="H1206" t="str">
        <f>VLOOKUP(A1206,'Demographics (raw data)'!A1205:C2765,3)</f>
        <v>Male</v>
      </c>
      <c r="I1206" t="str">
        <f>_xlfn.XLOOKUP(A1206,'Demographics (raw data)'!A:A,'Demographics (raw data)'!B:B)</f>
        <v>White</v>
      </c>
      <c r="J1206" t="b">
        <f>_xlfn.XLOOKUP($A1206,'Bonuses (raw data)'!$A:$A,'Bonuses (raw data)'!B:B)</f>
        <v>1</v>
      </c>
      <c r="K1206" t="str">
        <f t="shared" si="90"/>
        <v>Eligible</v>
      </c>
      <c r="L1206">
        <f>_xlfn.XLOOKUP($A1206,'Bonuses (raw data)'!$A:$A,'Bonuses (raw data)'!C:C)</f>
        <v>6031.51</v>
      </c>
      <c r="M1206">
        <f t="shared" si="91"/>
        <v>61275.810000000005</v>
      </c>
      <c r="N1206" s="5">
        <f t="shared" si="92"/>
        <v>0.10917886551191706</v>
      </c>
      <c r="O1206">
        <f>G1206/_xlfn.XLOOKUP(D1206,'Market_Averages (raw data)'!A:A,'Market_Averages (raw data)'!B:B)</f>
        <v>0.97780014216291544</v>
      </c>
      <c r="P1206" t="str">
        <f t="shared" si="93"/>
        <v>Market Aligned</v>
      </c>
      <c r="Q1206" s="5">
        <f t="shared" si="94"/>
        <v>0.46800000000000003</v>
      </c>
    </row>
    <row r="1207" spans="1:17" x14ac:dyDescent="0.2">
      <c r="A1207">
        <v>2205</v>
      </c>
      <c r="B1207" t="s">
        <v>1215</v>
      </c>
      <c r="C1207" t="s">
        <v>1572</v>
      </c>
      <c r="D1207" t="s">
        <v>1584</v>
      </c>
      <c r="E1207" t="s">
        <v>1609</v>
      </c>
      <c r="F1207" t="str">
        <f>_xlfn.XLOOKUP(E1207,'States (raw data)'!A:A,'States (raw data)'!B:B)</f>
        <v>California</v>
      </c>
      <c r="G1207">
        <v>55202.96</v>
      </c>
      <c r="H1207" t="str">
        <f>VLOOKUP(A1207,'Demographics (raw data)'!A1206:C2766,3)</f>
        <v>Male</v>
      </c>
      <c r="I1207" t="str">
        <f>_xlfn.XLOOKUP(A1207,'Demographics (raw data)'!A:A,'Demographics (raw data)'!B:B)</f>
        <v>White</v>
      </c>
      <c r="J1207" t="b">
        <f>_xlfn.XLOOKUP($A1207,'Bonuses (raw data)'!$A:$A,'Bonuses (raw data)'!B:B)</f>
        <v>0</v>
      </c>
      <c r="K1207" t="str">
        <f t="shared" si="90"/>
        <v>Not Eligible</v>
      </c>
      <c r="L1207">
        <f>_xlfn.XLOOKUP($A1207,'Bonuses (raw data)'!$A:$A,'Bonuses (raw data)'!C:C)</f>
        <v>0</v>
      </c>
      <c r="M1207">
        <f t="shared" si="91"/>
        <v>55202.96</v>
      </c>
      <c r="N1207" s="5">
        <f t="shared" si="92"/>
        <v>0</v>
      </c>
      <c r="O1207">
        <f>G1207/_xlfn.XLOOKUP(D1207,'Market_Averages (raw data)'!A:A,'Market_Averages (raw data)'!B:B)</f>
        <v>0.97706844209834731</v>
      </c>
      <c r="P1207" t="str">
        <f t="shared" si="93"/>
        <v>Market Aligned</v>
      </c>
      <c r="Q1207" s="5">
        <f t="shared" si="94"/>
        <v>0.46500000000000002</v>
      </c>
    </row>
    <row r="1208" spans="1:17" x14ac:dyDescent="0.2">
      <c r="A1208">
        <v>2206</v>
      </c>
      <c r="B1208" t="s">
        <v>1216</v>
      </c>
      <c r="C1208" t="s">
        <v>1572</v>
      </c>
      <c r="D1208" t="s">
        <v>1584</v>
      </c>
      <c r="E1208" t="s">
        <v>1609</v>
      </c>
      <c r="F1208" t="str">
        <f>_xlfn.XLOOKUP(E1208,'States (raw data)'!A:A,'States (raw data)'!B:B)</f>
        <v>California</v>
      </c>
      <c r="G1208">
        <v>51490.04</v>
      </c>
      <c r="H1208" t="str">
        <f>VLOOKUP(A1208,'Demographics (raw data)'!A1207:C2767,3)</f>
        <v>Female</v>
      </c>
      <c r="I1208" t="str">
        <f>_xlfn.XLOOKUP(A1208,'Demographics (raw data)'!A:A,'Demographics (raw data)'!B:B)</f>
        <v>White</v>
      </c>
      <c r="J1208" t="b">
        <f>_xlfn.XLOOKUP($A1208,'Bonuses (raw data)'!$A:$A,'Bonuses (raw data)'!B:B)</f>
        <v>1</v>
      </c>
      <c r="K1208" t="str">
        <f t="shared" si="90"/>
        <v>Eligible</v>
      </c>
      <c r="L1208">
        <f>_xlfn.XLOOKUP($A1208,'Bonuses (raw data)'!$A:$A,'Bonuses (raw data)'!C:C)</f>
        <v>18738.27</v>
      </c>
      <c r="M1208">
        <f t="shared" si="91"/>
        <v>70228.31</v>
      </c>
      <c r="N1208" s="5">
        <f t="shared" si="92"/>
        <v>0.36392028438898089</v>
      </c>
      <c r="O1208">
        <f>G1208/_xlfn.XLOOKUP(D1208,'Market_Averages (raw data)'!A:A,'Market_Averages (raw data)'!B:B)</f>
        <v>0.91135136895524427</v>
      </c>
      <c r="P1208" t="str">
        <f t="shared" si="93"/>
        <v>Market Aligned</v>
      </c>
      <c r="Q1208" s="5">
        <f t="shared" si="94"/>
        <v>0.29799999999999999</v>
      </c>
    </row>
    <row r="1209" spans="1:17" x14ac:dyDescent="0.2">
      <c r="A1209">
        <v>2207</v>
      </c>
      <c r="B1209" t="s">
        <v>1217</v>
      </c>
      <c r="C1209" t="s">
        <v>1572</v>
      </c>
      <c r="D1209" t="s">
        <v>1584</v>
      </c>
      <c r="E1209" t="s">
        <v>1609</v>
      </c>
      <c r="F1209" t="str">
        <f>_xlfn.XLOOKUP(E1209,'States (raw data)'!A:A,'States (raw data)'!B:B)</f>
        <v>California</v>
      </c>
      <c r="G1209">
        <v>51685.5</v>
      </c>
      <c r="H1209" t="str">
        <f>VLOOKUP(A1209,'Demographics (raw data)'!A1208:C2768,3)</f>
        <v>Male</v>
      </c>
      <c r="I1209" t="str">
        <f>_xlfn.XLOOKUP(A1209,'Demographics (raw data)'!A:A,'Demographics (raw data)'!B:B)</f>
        <v>Black or African American</v>
      </c>
      <c r="J1209" t="b">
        <f>_xlfn.XLOOKUP($A1209,'Bonuses (raw data)'!$A:$A,'Bonuses (raw data)'!B:B)</f>
        <v>0</v>
      </c>
      <c r="K1209" t="str">
        <f t="shared" si="90"/>
        <v>Not Eligible</v>
      </c>
      <c r="L1209">
        <f>_xlfn.XLOOKUP($A1209,'Bonuses (raw data)'!$A:$A,'Bonuses (raw data)'!C:C)</f>
        <v>0</v>
      </c>
      <c r="M1209">
        <f t="shared" si="91"/>
        <v>51685.5</v>
      </c>
      <c r="N1209" s="5">
        <f t="shared" si="92"/>
        <v>0</v>
      </c>
      <c r="O1209">
        <f>G1209/_xlfn.XLOOKUP(D1209,'Market_Averages (raw data)'!A:A,'Market_Averages (raw data)'!B:B)</f>
        <v>0.91481092615457815</v>
      </c>
      <c r="P1209" t="str">
        <f t="shared" si="93"/>
        <v>Market Aligned</v>
      </c>
      <c r="Q1209" s="5">
        <f t="shared" si="94"/>
        <v>0.30399999999999999</v>
      </c>
    </row>
    <row r="1210" spans="1:17" x14ac:dyDescent="0.2">
      <c r="A1210">
        <v>2208</v>
      </c>
      <c r="B1210" t="s">
        <v>1218</v>
      </c>
      <c r="C1210" t="s">
        <v>1572</v>
      </c>
      <c r="D1210" t="s">
        <v>1584</v>
      </c>
      <c r="E1210" t="s">
        <v>1609</v>
      </c>
      <c r="F1210" t="str">
        <f>_xlfn.XLOOKUP(E1210,'States (raw data)'!A:A,'States (raw data)'!B:B)</f>
        <v>California</v>
      </c>
      <c r="G1210">
        <v>47986.97</v>
      </c>
      <c r="H1210" t="str">
        <f>VLOOKUP(A1210,'Demographics (raw data)'!A1209:C2769,3)</f>
        <v>Female</v>
      </c>
      <c r="I1210" t="str">
        <f>_xlfn.XLOOKUP(A1210,'Demographics (raw data)'!A:A,'Demographics (raw data)'!B:B)</f>
        <v>Black or African American</v>
      </c>
      <c r="J1210" t="b">
        <f>_xlfn.XLOOKUP($A1210,'Bonuses (raw data)'!$A:$A,'Bonuses (raw data)'!B:B)</f>
        <v>0</v>
      </c>
      <c r="K1210" t="str">
        <f t="shared" si="90"/>
        <v>Not Eligible</v>
      </c>
      <c r="L1210">
        <f>_xlfn.XLOOKUP($A1210,'Bonuses (raw data)'!$A:$A,'Bonuses (raw data)'!C:C)</f>
        <v>0</v>
      </c>
      <c r="M1210">
        <f t="shared" si="91"/>
        <v>47986.97</v>
      </c>
      <c r="N1210" s="5">
        <f t="shared" si="92"/>
        <v>0</v>
      </c>
      <c r="O1210">
        <f>G1210/_xlfn.XLOOKUP(D1210,'Market_Averages (raw data)'!A:A,'Market_Averages (raw data)'!B:B)</f>
        <v>0.84934854976834817</v>
      </c>
      <c r="P1210" t="str">
        <f t="shared" si="93"/>
        <v>Below Market</v>
      </c>
      <c r="Q1210" s="5">
        <f t="shared" si="94"/>
        <v>0.216</v>
      </c>
    </row>
    <row r="1211" spans="1:17" x14ac:dyDescent="0.2">
      <c r="A1211">
        <v>2209</v>
      </c>
      <c r="B1211" t="s">
        <v>1219</v>
      </c>
      <c r="C1211" t="s">
        <v>1572</v>
      </c>
      <c r="D1211" t="s">
        <v>1584</v>
      </c>
      <c r="E1211" t="s">
        <v>1599</v>
      </c>
      <c r="F1211" t="str">
        <f>_xlfn.XLOOKUP(E1211,'States (raw data)'!A:A,'States (raw data)'!B:B)</f>
        <v>California</v>
      </c>
      <c r="G1211">
        <v>63747.88</v>
      </c>
      <c r="H1211" t="str">
        <f>VLOOKUP(A1211,'Demographics (raw data)'!A1210:C2770,3)</f>
        <v>Female</v>
      </c>
      <c r="I1211" t="str">
        <f>_xlfn.XLOOKUP(A1211,'Demographics (raw data)'!A:A,'Demographics (raw data)'!B:B)</f>
        <v>White</v>
      </c>
      <c r="J1211" t="b">
        <f>_xlfn.XLOOKUP($A1211,'Bonuses (raw data)'!$A:$A,'Bonuses (raw data)'!B:B)</f>
        <v>0</v>
      </c>
      <c r="K1211" t="str">
        <f t="shared" si="90"/>
        <v>Not Eligible</v>
      </c>
      <c r="L1211">
        <f>_xlfn.XLOOKUP($A1211,'Bonuses (raw data)'!$A:$A,'Bonuses (raw data)'!C:C)</f>
        <v>0</v>
      </c>
      <c r="M1211">
        <f t="shared" si="91"/>
        <v>63747.88</v>
      </c>
      <c r="N1211" s="5">
        <f t="shared" si="92"/>
        <v>0</v>
      </c>
      <c r="O1211">
        <f>G1211/_xlfn.XLOOKUP(D1211,'Market_Averages (raw data)'!A:A,'Market_Averages (raw data)'!B:B)</f>
        <v>1.1283098188697198</v>
      </c>
      <c r="P1211" t="str">
        <f t="shared" si="93"/>
        <v>Above Market</v>
      </c>
      <c r="Q1211" s="5">
        <f t="shared" si="94"/>
        <v>0.71</v>
      </c>
    </row>
    <row r="1212" spans="1:17" x14ac:dyDescent="0.2">
      <c r="A1212">
        <v>2210</v>
      </c>
      <c r="B1212" t="s">
        <v>1220</v>
      </c>
      <c r="C1212" t="s">
        <v>1572</v>
      </c>
      <c r="D1212" t="s">
        <v>1584</v>
      </c>
      <c r="E1212" t="s">
        <v>1599</v>
      </c>
      <c r="F1212" t="str">
        <f>_xlfn.XLOOKUP(E1212,'States (raw data)'!A:A,'States (raw data)'!B:B)</f>
        <v>California</v>
      </c>
      <c r="G1212">
        <v>48780.68</v>
      </c>
      <c r="H1212" t="str">
        <f>VLOOKUP(A1212,'Demographics (raw data)'!A1211:C2771,3)</f>
        <v>Male</v>
      </c>
      <c r="I1212" t="str">
        <f>_xlfn.XLOOKUP(A1212,'Demographics (raw data)'!A:A,'Demographics (raw data)'!B:B)</f>
        <v>White</v>
      </c>
      <c r="J1212" t="b">
        <f>_xlfn.XLOOKUP($A1212,'Bonuses (raw data)'!$A:$A,'Bonuses (raw data)'!B:B)</f>
        <v>0</v>
      </c>
      <c r="K1212" t="str">
        <f t="shared" si="90"/>
        <v>Not Eligible</v>
      </c>
      <c r="L1212">
        <f>_xlfn.XLOOKUP($A1212,'Bonuses (raw data)'!$A:$A,'Bonuses (raw data)'!C:C)</f>
        <v>0</v>
      </c>
      <c r="M1212">
        <f t="shared" si="91"/>
        <v>48780.68</v>
      </c>
      <c r="N1212" s="5">
        <f t="shared" si="92"/>
        <v>0</v>
      </c>
      <c r="O1212">
        <f>G1212/_xlfn.XLOOKUP(D1212,'Market_Averages (raw data)'!A:A,'Market_Averages (raw data)'!B:B)</f>
        <v>0.86339687241586338</v>
      </c>
      <c r="P1212" t="str">
        <f t="shared" si="93"/>
        <v>Below Market</v>
      </c>
      <c r="Q1212" s="5">
        <f t="shared" si="94"/>
        <v>0.23400000000000001</v>
      </c>
    </row>
    <row r="1213" spans="1:17" x14ac:dyDescent="0.2">
      <c r="A1213">
        <v>2211</v>
      </c>
      <c r="B1213" t="s">
        <v>1221</v>
      </c>
      <c r="C1213" t="s">
        <v>1572</v>
      </c>
      <c r="D1213" t="s">
        <v>1584</v>
      </c>
      <c r="E1213" t="s">
        <v>1611</v>
      </c>
      <c r="F1213" t="str">
        <f>_xlfn.XLOOKUP(E1213,'States (raw data)'!A:A,'States (raw data)'!B:B)</f>
        <v>California</v>
      </c>
      <c r="G1213">
        <v>51535.47</v>
      </c>
      <c r="H1213" t="str">
        <f>VLOOKUP(A1213,'Demographics (raw data)'!A1212:C2772,3)</f>
        <v>Female</v>
      </c>
      <c r="I1213" t="str">
        <f>_xlfn.XLOOKUP(A1213,'Demographics (raw data)'!A:A,'Demographics (raw data)'!B:B)</f>
        <v>White</v>
      </c>
      <c r="J1213" t="b">
        <f>_xlfn.XLOOKUP($A1213,'Bonuses (raw data)'!$A:$A,'Bonuses (raw data)'!B:B)</f>
        <v>1</v>
      </c>
      <c r="K1213" t="str">
        <f t="shared" si="90"/>
        <v>Eligible</v>
      </c>
      <c r="L1213">
        <f>_xlfn.XLOOKUP($A1213,'Bonuses (raw data)'!$A:$A,'Bonuses (raw data)'!C:C)</f>
        <v>14679.23</v>
      </c>
      <c r="M1213">
        <f t="shared" si="91"/>
        <v>66214.7</v>
      </c>
      <c r="N1213" s="5">
        <f t="shared" si="92"/>
        <v>0.28483741392093637</v>
      </c>
      <c r="O1213">
        <f>G1213/_xlfn.XLOOKUP(D1213,'Market_Averages (raw data)'!A:A,'Market_Averages (raw data)'!B:B)</f>
        <v>0.91215546024535854</v>
      </c>
      <c r="P1213" t="str">
        <f t="shared" si="93"/>
        <v>Market Aligned</v>
      </c>
      <c r="Q1213" s="5">
        <f t="shared" si="94"/>
        <v>0.29899999999999999</v>
      </c>
    </row>
    <row r="1214" spans="1:17" x14ac:dyDescent="0.2">
      <c r="A1214">
        <v>2212</v>
      </c>
      <c r="B1214" t="s">
        <v>1222</v>
      </c>
      <c r="C1214" t="s">
        <v>1572</v>
      </c>
      <c r="D1214" t="s">
        <v>1584</v>
      </c>
      <c r="E1214" t="s">
        <v>1597</v>
      </c>
      <c r="F1214" t="str">
        <f>_xlfn.XLOOKUP(E1214,'States (raw data)'!A:A,'States (raw data)'!B:B)</f>
        <v>New York</v>
      </c>
      <c r="G1214">
        <v>51407.96</v>
      </c>
      <c r="H1214" t="str">
        <f>VLOOKUP(A1214,'Demographics (raw data)'!A1213:C2773,3)</f>
        <v>Male</v>
      </c>
      <c r="I1214" t="str">
        <f>_xlfn.XLOOKUP(A1214,'Demographics (raw data)'!A:A,'Demographics (raw data)'!B:B)</f>
        <v>Hispanic or Latino</v>
      </c>
      <c r="J1214" t="b">
        <f>_xlfn.XLOOKUP($A1214,'Bonuses (raw data)'!$A:$A,'Bonuses (raw data)'!B:B)</f>
        <v>0</v>
      </c>
      <c r="K1214" t="str">
        <f t="shared" si="90"/>
        <v>Not Eligible</v>
      </c>
      <c r="L1214">
        <f>_xlfn.XLOOKUP($A1214,'Bonuses (raw data)'!$A:$A,'Bonuses (raw data)'!C:C)</f>
        <v>0</v>
      </c>
      <c r="M1214">
        <f t="shared" si="91"/>
        <v>51407.96</v>
      </c>
      <c r="N1214" s="5">
        <f t="shared" si="92"/>
        <v>0</v>
      </c>
      <c r="O1214">
        <f>G1214/_xlfn.XLOOKUP(D1214,'Market_Averages (raw data)'!A:A,'Market_Averages (raw data)'!B:B)</f>
        <v>0.90989858856579708</v>
      </c>
      <c r="P1214" t="str">
        <f t="shared" si="93"/>
        <v>Market Aligned</v>
      </c>
      <c r="Q1214" s="5">
        <f t="shared" si="94"/>
        <v>0.29499999999999998</v>
      </c>
    </row>
    <row r="1215" spans="1:17" x14ac:dyDescent="0.2">
      <c r="A1215">
        <v>2213</v>
      </c>
      <c r="B1215" t="s">
        <v>1223</v>
      </c>
      <c r="C1215" t="s">
        <v>1572</v>
      </c>
      <c r="D1215" t="s">
        <v>1584</v>
      </c>
      <c r="E1215" t="s">
        <v>1599</v>
      </c>
      <c r="F1215" t="str">
        <f>_xlfn.XLOOKUP(E1215,'States (raw data)'!A:A,'States (raw data)'!B:B)</f>
        <v>California</v>
      </c>
      <c r="G1215">
        <v>59474.62</v>
      </c>
      <c r="H1215" t="str">
        <f>VLOOKUP(A1215,'Demographics (raw data)'!A1214:C2774,3)</f>
        <v>Female</v>
      </c>
      <c r="I1215" t="str">
        <f>_xlfn.XLOOKUP(A1215,'Demographics (raw data)'!A:A,'Demographics (raw data)'!B:B)</f>
        <v>Black or African American</v>
      </c>
      <c r="J1215" t="b">
        <f>_xlfn.XLOOKUP($A1215,'Bonuses (raw data)'!$A:$A,'Bonuses (raw data)'!B:B)</f>
        <v>0</v>
      </c>
      <c r="K1215" t="str">
        <f t="shared" si="90"/>
        <v>Not Eligible</v>
      </c>
      <c r="L1215">
        <f>_xlfn.XLOOKUP($A1215,'Bonuses (raw data)'!$A:$A,'Bonuses (raw data)'!C:C)</f>
        <v>0</v>
      </c>
      <c r="M1215">
        <f t="shared" si="91"/>
        <v>59474.62</v>
      </c>
      <c r="N1215" s="5">
        <f t="shared" si="92"/>
        <v>0</v>
      </c>
      <c r="O1215">
        <f>G1215/_xlfn.XLOOKUP(D1215,'Market_Averages (raw data)'!A:A,'Market_Averages (raw data)'!B:B)</f>
        <v>1.0526749708311152</v>
      </c>
      <c r="P1215" t="str">
        <f t="shared" si="93"/>
        <v>Market Aligned</v>
      </c>
      <c r="Q1215" s="5">
        <f t="shared" si="94"/>
        <v>0.63800000000000001</v>
      </c>
    </row>
    <row r="1216" spans="1:17" x14ac:dyDescent="0.2">
      <c r="A1216">
        <v>2214</v>
      </c>
      <c r="B1216" t="s">
        <v>1224</v>
      </c>
      <c r="C1216" t="s">
        <v>1572</v>
      </c>
      <c r="D1216" t="s">
        <v>1584</v>
      </c>
      <c r="E1216" t="s">
        <v>1609</v>
      </c>
      <c r="F1216" t="str">
        <f>_xlfn.XLOOKUP(E1216,'States (raw data)'!A:A,'States (raw data)'!B:B)</f>
        <v>California</v>
      </c>
      <c r="G1216">
        <v>53525.25</v>
      </c>
      <c r="H1216" t="str">
        <f>VLOOKUP(A1216,'Demographics (raw data)'!A1215:C2775,3)</f>
        <v>Male</v>
      </c>
      <c r="I1216" t="str">
        <f>_xlfn.XLOOKUP(A1216,'Demographics (raw data)'!A:A,'Demographics (raw data)'!B:B)</f>
        <v>White</v>
      </c>
      <c r="J1216" t="b">
        <f>_xlfn.XLOOKUP($A1216,'Bonuses (raw data)'!$A:$A,'Bonuses (raw data)'!B:B)</f>
        <v>0</v>
      </c>
      <c r="K1216" t="str">
        <f t="shared" si="90"/>
        <v>Not Eligible</v>
      </c>
      <c r="L1216">
        <f>_xlfn.XLOOKUP($A1216,'Bonuses (raw data)'!$A:$A,'Bonuses (raw data)'!C:C)</f>
        <v>0</v>
      </c>
      <c r="M1216">
        <f t="shared" si="91"/>
        <v>53525.25</v>
      </c>
      <c r="N1216" s="5">
        <f t="shared" si="92"/>
        <v>0</v>
      </c>
      <c r="O1216">
        <f>G1216/_xlfn.XLOOKUP(D1216,'Market_Averages (raw data)'!A:A,'Market_Averages (raw data)'!B:B)</f>
        <v>0.94737370297579271</v>
      </c>
      <c r="P1216" t="str">
        <f t="shared" si="93"/>
        <v>Market Aligned</v>
      </c>
      <c r="Q1216" s="5">
        <f t="shared" si="94"/>
        <v>0.376</v>
      </c>
    </row>
    <row r="1217" spans="1:17" x14ac:dyDescent="0.2">
      <c r="A1217">
        <v>2215</v>
      </c>
      <c r="B1217" t="s">
        <v>1225</v>
      </c>
      <c r="C1217" t="s">
        <v>1572</v>
      </c>
      <c r="D1217" t="s">
        <v>1584</v>
      </c>
      <c r="E1217" t="s">
        <v>1614</v>
      </c>
      <c r="F1217" t="str">
        <f>_xlfn.XLOOKUP(E1217,'States (raw data)'!A:A,'States (raw data)'!B:B)</f>
        <v>Texas</v>
      </c>
      <c r="G1217">
        <v>61238.71</v>
      </c>
      <c r="H1217" t="str">
        <f>VLOOKUP(A1217,'Demographics (raw data)'!A1216:C2776,3)</f>
        <v>Female</v>
      </c>
      <c r="I1217" t="str">
        <f>_xlfn.XLOOKUP(A1217,'Demographics (raw data)'!A:A,'Demographics (raw data)'!B:B)</f>
        <v>White</v>
      </c>
      <c r="J1217" t="b">
        <f>_xlfn.XLOOKUP($A1217,'Bonuses (raw data)'!$A:$A,'Bonuses (raw data)'!B:B)</f>
        <v>1</v>
      </c>
      <c r="K1217" t="str">
        <f t="shared" si="90"/>
        <v>Eligible</v>
      </c>
      <c r="L1217">
        <f>_xlfn.XLOOKUP($A1217,'Bonuses (raw data)'!$A:$A,'Bonuses (raw data)'!C:C)</f>
        <v>15322.46</v>
      </c>
      <c r="M1217">
        <f t="shared" si="91"/>
        <v>76561.17</v>
      </c>
      <c r="N1217" s="5">
        <f t="shared" si="92"/>
        <v>0.25020873235246138</v>
      </c>
      <c r="O1217">
        <f>G1217/_xlfn.XLOOKUP(D1217,'Market_Averages (raw data)'!A:A,'Market_Averages (raw data)'!B:B)</f>
        <v>1.0838985984775542</v>
      </c>
      <c r="P1217" t="str">
        <f t="shared" si="93"/>
        <v>Market Aligned</v>
      </c>
      <c r="Q1217" s="5">
        <f t="shared" si="94"/>
        <v>0.67800000000000005</v>
      </c>
    </row>
    <row r="1218" spans="1:17" x14ac:dyDescent="0.2">
      <c r="A1218">
        <v>2216</v>
      </c>
      <c r="B1218" t="s">
        <v>1226</v>
      </c>
      <c r="C1218" t="s">
        <v>1572</v>
      </c>
      <c r="D1218" t="s">
        <v>1584</v>
      </c>
      <c r="E1218" t="s">
        <v>1609</v>
      </c>
      <c r="F1218" t="str">
        <f>_xlfn.XLOOKUP(E1218,'States (raw data)'!A:A,'States (raw data)'!B:B)</f>
        <v>California</v>
      </c>
      <c r="G1218">
        <v>51632.55</v>
      </c>
      <c r="H1218" t="str">
        <f>VLOOKUP(A1218,'Demographics (raw data)'!A1217:C2777,3)</f>
        <v>Male</v>
      </c>
      <c r="I1218" t="str">
        <f>_xlfn.XLOOKUP(A1218,'Demographics (raw data)'!A:A,'Demographics (raw data)'!B:B)</f>
        <v>Black or African American</v>
      </c>
      <c r="J1218" t="b">
        <f>_xlfn.XLOOKUP($A1218,'Bonuses (raw data)'!$A:$A,'Bonuses (raw data)'!B:B)</f>
        <v>0</v>
      </c>
      <c r="K1218" t="str">
        <f t="shared" si="90"/>
        <v>Not Eligible</v>
      </c>
      <c r="L1218">
        <f>_xlfn.XLOOKUP($A1218,'Bonuses (raw data)'!$A:$A,'Bonuses (raw data)'!C:C)</f>
        <v>0</v>
      </c>
      <c r="M1218">
        <f t="shared" si="91"/>
        <v>51632.55</v>
      </c>
      <c r="N1218" s="5">
        <f t="shared" si="92"/>
        <v>0</v>
      </c>
      <c r="O1218">
        <f>G1218/_xlfn.XLOOKUP(D1218,'Market_Averages (raw data)'!A:A,'Market_Averages (raw data)'!B:B)</f>
        <v>0.91387373412702921</v>
      </c>
      <c r="P1218" t="str">
        <f t="shared" si="93"/>
        <v>Market Aligned</v>
      </c>
      <c r="Q1218" s="5">
        <f t="shared" si="94"/>
        <v>0.30199999999999999</v>
      </c>
    </row>
    <row r="1219" spans="1:17" x14ac:dyDescent="0.2">
      <c r="A1219">
        <v>2217</v>
      </c>
      <c r="B1219" t="s">
        <v>1227</v>
      </c>
      <c r="C1219" t="s">
        <v>1572</v>
      </c>
      <c r="D1219" t="s">
        <v>1584</v>
      </c>
      <c r="E1219" t="s">
        <v>1606</v>
      </c>
      <c r="F1219" t="str">
        <f>_xlfn.XLOOKUP(E1219,'States (raw data)'!A:A,'States (raw data)'!B:B)</f>
        <v>Washington</v>
      </c>
      <c r="G1219">
        <v>56394.97</v>
      </c>
      <c r="H1219" t="str">
        <f>VLOOKUP(A1219,'Demographics (raw data)'!A1218:C2778,3)</f>
        <v>Female</v>
      </c>
      <c r="I1219" t="str">
        <f>_xlfn.XLOOKUP(A1219,'Demographics (raw data)'!A:A,'Demographics (raw data)'!B:B)</f>
        <v>White</v>
      </c>
      <c r="J1219" t="b">
        <f>_xlfn.XLOOKUP($A1219,'Bonuses (raw data)'!$A:$A,'Bonuses (raw data)'!B:B)</f>
        <v>0</v>
      </c>
      <c r="K1219" t="str">
        <f t="shared" ref="K1219:K1282" si="95">IF(J1219=TRUE,"Eligible", "Not Eligible")</f>
        <v>Not Eligible</v>
      </c>
      <c r="L1219">
        <f>_xlfn.XLOOKUP($A1219,'Bonuses (raw data)'!$A:$A,'Bonuses (raw data)'!C:C)</f>
        <v>0</v>
      </c>
      <c r="M1219">
        <f t="shared" ref="M1219:M1282" si="96">G1219+L1219</f>
        <v>56394.97</v>
      </c>
      <c r="N1219" s="5">
        <f t="shared" ref="N1219:N1282" si="97">IF(G1219=0, 0, L1219/G1219)</f>
        <v>0</v>
      </c>
      <c r="O1219">
        <f>G1219/_xlfn.XLOOKUP(D1219,'Market_Averages (raw data)'!A:A,'Market_Averages (raw data)'!B:B)</f>
        <v>0.9981665019427044</v>
      </c>
      <c r="P1219" t="str">
        <f t="shared" ref="P1219:P1282" si="98">IF(O1219&lt;0.9,"Below Market",IF(O1219&gt;1.1,"Above Market","Market Aligned"))</f>
        <v>Market Aligned</v>
      </c>
      <c r="Q1219" s="5">
        <f t="shared" ref="Q1219:Q1282" si="99">_xlfn.PERCENTRANK.INC(G:G,G1219)</f>
        <v>0.52100000000000002</v>
      </c>
    </row>
    <row r="1220" spans="1:17" x14ac:dyDescent="0.2">
      <c r="A1220">
        <v>2218</v>
      </c>
      <c r="B1220" t="s">
        <v>1228</v>
      </c>
      <c r="C1220" t="s">
        <v>1572</v>
      </c>
      <c r="D1220" t="s">
        <v>1584</v>
      </c>
      <c r="E1220" t="s">
        <v>1599</v>
      </c>
      <c r="F1220" t="str">
        <f>_xlfn.XLOOKUP(E1220,'States (raw data)'!A:A,'States (raw data)'!B:B)</f>
        <v>California</v>
      </c>
      <c r="G1220">
        <v>50823.26</v>
      </c>
      <c r="H1220" t="str">
        <f>VLOOKUP(A1220,'Demographics (raw data)'!A1219:C2779,3)</f>
        <v>Female</v>
      </c>
      <c r="I1220" t="str">
        <f>_xlfn.XLOOKUP(A1220,'Demographics (raw data)'!A:A,'Demographics (raw data)'!B:B)</f>
        <v>White</v>
      </c>
      <c r="J1220" t="b">
        <f>_xlfn.XLOOKUP($A1220,'Bonuses (raw data)'!$A:$A,'Bonuses (raw data)'!B:B)</f>
        <v>1</v>
      </c>
      <c r="K1220" t="str">
        <f t="shared" si="95"/>
        <v>Eligible</v>
      </c>
      <c r="L1220">
        <f>_xlfn.XLOOKUP($A1220,'Bonuses (raw data)'!$A:$A,'Bonuses (raw data)'!C:C)</f>
        <v>5162.12</v>
      </c>
      <c r="M1220">
        <f t="shared" si="96"/>
        <v>55985.380000000005</v>
      </c>
      <c r="N1220" s="5">
        <f t="shared" si="97"/>
        <v>0.10157002915594159</v>
      </c>
      <c r="O1220">
        <f>G1220/_xlfn.XLOOKUP(D1220,'Market_Averages (raw data)'!A:A,'Market_Averages (raw data)'!B:B)</f>
        <v>0.89954965223892436</v>
      </c>
      <c r="P1220" t="str">
        <f t="shared" si="98"/>
        <v>Below Market</v>
      </c>
      <c r="Q1220" s="5">
        <f t="shared" si="99"/>
        <v>0.28100000000000003</v>
      </c>
    </row>
    <row r="1221" spans="1:17" x14ac:dyDescent="0.2">
      <c r="A1221">
        <v>2219</v>
      </c>
      <c r="B1221" t="s">
        <v>1229</v>
      </c>
      <c r="C1221" t="s">
        <v>1572</v>
      </c>
      <c r="D1221" t="s">
        <v>1584</v>
      </c>
      <c r="E1221" t="s">
        <v>1606</v>
      </c>
      <c r="F1221" t="str">
        <f>_xlfn.XLOOKUP(E1221,'States (raw data)'!A:A,'States (raw data)'!B:B)</f>
        <v>Washington</v>
      </c>
      <c r="G1221">
        <v>65725.75</v>
      </c>
      <c r="H1221" t="str">
        <f>VLOOKUP(A1221,'Demographics (raw data)'!A1220:C2780,3)</f>
        <v>Female</v>
      </c>
      <c r="I1221" t="str">
        <f>_xlfn.XLOOKUP(A1221,'Demographics (raw data)'!A:A,'Demographics (raw data)'!B:B)</f>
        <v>White</v>
      </c>
      <c r="J1221" t="b">
        <f>_xlfn.XLOOKUP($A1221,'Bonuses (raw data)'!$A:$A,'Bonuses (raw data)'!B:B)</f>
        <v>1</v>
      </c>
      <c r="K1221" t="str">
        <f t="shared" si="95"/>
        <v>Eligible</v>
      </c>
      <c r="L1221">
        <f>_xlfn.XLOOKUP($A1221,'Bonuses (raw data)'!$A:$A,'Bonuses (raw data)'!C:C)</f>
        <v>9417.76</v>
      </c>
      <c r="M1221">
        <f t="shared" si="96"/>
        <v>75143.509999999995</v>
      </c>
      <c r="N1221" s="5">
        <f t="shared" si="97"/>
        <v>0.14328874147499268</v>
      </c>
      <c r="O1221">
        <f>G1221/_xlfn.XLOOKUP(D1221,'Market_Averages (raw data)'!A:A,'Market_Averages (raw data)'!B:B)</f>
        <v>1.1633172597673287</v>
      </c>
      <c r="P1221" t="str">
        <f t="shared" si="98"/>
        <v>Above Market</v>
      </c>
      <c r="Q1221" s="5">
        <f t="shared" si="99"/>
        <v>0.72399999999999998</v>
      </c>
    </row>
    <row r="1222" spans="1:17" x14ac:dyDescent="0.2">
      <c r="A1222">
        <v>2220</v>
      </c>
      <c r="B1222" t="s">
        <v>1230</v>
      </c>
      <c r="C1222" t="s">
        <v>1572</v>
      </c>
      <c r="D1222" t="s">
        <v>1584</v>
      </c>
      <c r="E1222" t="s">
        <v>1614</v>
      </c>
      <c r="F1222" t="str">
        <f>_xlfn.XLOOKUP(E1222,'States (raw data)'!A:A,'States (raw data)'!B:B)</f>
        <v>Texas</v>
      </c>
      <c r="G1222">
        <v>49062.01</v>
      </c>
      <c r="H1222" t="str">
        <f>VLOOKUP(A1222,'Demographics (raw data)'!A1221:C2781,3)</f>
        <v>Female</v>
      </c>
      <c r="I1222" t="str">
        <f>_xlfn.XLOOKUP(A1222,'Demographics (raw data)'!A:A,'Demographics (raw data)'!B:B)</f>
        <v>Black or African American</v>
      </c>
      <c r="J1222" t="b">
        <f>_xlfn.XLOOKUP($A1222,'Bonuses (raw data)'!$A:$A,'Bonuses (raw data)'!B:B)</f>
        <v>0</v>
      </c>
      <c r="K1222" t="str">
        <f t="shared" si="95"/>
        <v>Not Eligible</v>
      </c>
      <c r="L1222">
        <f>_xlfn.XLOOKUP($A1222,'Bonuses (raw data)'!$A:$A,'Bonuses (raw data)'!C:C)</f>
        <v>0</v>
      </c>
      <c r="M1222">
        <f t="shared" si="96"/>
        <v>49062.01</v>
      </c>
      <c r="N1222" s="5">
        <f t="shared" si="97"/>
        <v>0</v>
      </c>
      <c r="O1222">
        <f>G1222/_xlfn.XLOOKUP(D1222,'Market_Averages (raw data)'!A:A,'Market_Averages (raw data)'!B:B)</f>
        <v>0.86837629136034622</v>
      </c>
      <c r="P1222" t="str">
        <f t="shared" si="98"/>
        <v>Below Market</v>
      </c>
      <c r="Q1222" s="5">
        <f t="shared" si="99"/>
        <v>0.23899999999999999</v>
      </c>
    </row>
    <row r="1223" spans="1:17" x14ac:dyDescent="0.2">
      <c r="A1223">
        <v>2221</v>
      </c>
      <c r="B1223" t="s">
        <v>1231</v>
      </c>
      <c r="C1223" t="s">
        <v>1572</v>
      </c>
      <c r="D1223" t="s">
        <v>1584</v>
      </c>
      <c r="E1223" t="s">
        <v>1599</v>
      </c>
      <c r="F1223" t="str">
        <f>_xlfn.XLOOKUP(E1223,'States (raw data)'!A:A,'States (raw data)'!B:B)</f>
        <v>California</v>
      </c>
      <c r="G1223">
        <v>56549.1</v>
      </c>
      <c r="H1223" t="str">
        <f>VLOOKUP(A1223,'Demographics (raw data)'!A1222:C2782,3)</f>
        <v>Female</v>
      </c>
      <c r="I1223" t="str">
        <f>_xlfn.XLOOKUP(A1223,'Demographics (raw data)'!A:A,'Demographics (raw data)'!B:B)</f>
        <v>White</v>
      </c>
      <c r="J1223" t="b">
        <f>_xlfn.XLOOKUP($A1223,'Bonuses (raw data)'!$A:$A,'Bonuses (raw data)'!B:B)</f>
        <v>0</v>
      </c>
      <c r="K1223" t="str">
        <f t="shared" si="95"/>
        <v>Not Eligible</v>
      </c>
      <c r="L1223">
        <f>_xlfn.XLOOKUP($A1223,'Bonuses (raw data)'!$A:$A,'Bonuses (raw data)'!C:C)</f>
        <v>0</v>
      </c>
      <c r="M1223">
        <f t="shared" si="96"/>
        <v>56549.1</v>
      </c>
      <c r="N1223" s="5">
        <f t="shared" si="97"/>
        <v>0</v>
      </c>
      <c r="O1223">
        <f>G1223/_xlfn.XLOOKUP(D1223,'Market_Averages (raw data)'!A:A,'Market_Averages (raw data)'!B:B)</f>
        <v>1.0008945360731318</v>
      </c>
      <c r="P1223" t="str">
        <f t="shared" si="98"/>
        <v>Market Aligned</v>
      </c>
      <c r="Q1223" s="5">
        <f t="shared" si="99"/>
        <v>0.53100000000000003</v>
      </c>
    </row>
    <row r="1224" spans="1:17" x14ac:dyDescent="0.2">
      <c r="A1224">
        <v>2222</v>
      </c>
      <c r="B1224" t="s">
        <v>1232</v>
      </c>
      <c r="C1224" t="s">
        <v>1572</v>
      </c>
      <c r="D1224" t="s">
        <v>1584</v>
      </c>
      <c r="E1224" t="s">
        <v>1599</v>
      </c>
      <c r="F1224" t="str">
        <f>_xlfn.XLOOKUP(E1224,'States (raw data)'!A:A,'States (raw data)'!B:B)</f>
        <v>California</v>
      </c>
      <c r="G1224">
        <v>58168.88</v>
      </c>
      <c r="H1224" t="str">
        <f>VLOOKUP(A1224,'Demographics (raw data)'!A1223:C2783,3)</f>
        <v>Female</v>
      </c>
      <c r="I1224" t="str">
        <f>_xlfn.XLOOKUP(A1224,'Demographics (raw data)'!A:A,'Demographics (raw data)'!B:B)</f>
        <v>White</v>
      </c>
      <c r="J1224" t="b">
        <f>_xlfn.XLOOKUP($A1224,'Bonuses (raw data)'!$A:$A,'Bonuses (raw data)'!B:B)</f>
        <v>0</v>
      </c>
      <c r="K1224" t="str">
        <f t="shared" si="95"/>
        <v>Not Eligible</v>
      </c>
      <c r="L1224">
        <f>_xlfn.XLOOKUP($A1224,'Bonuses (raw data)'!$A:$A,'Bonuses (raw data)'!C:C)</f>
        <v>0</v>
      </c>
      <c r="M1224">
        <f t="shared" si="96"/>
        <v>58168.88</v>
      </c>
      <c r="N1224" s="5">
        <f t="shared" si="97"/>
        <v>0</v>
      </c>
      <c r="O1224">
        <f>G1224/_xlfn.XLOOKUP(D1224,'Market_Averages (raw data)'!A:A,'Market_Averages (raw data)'!B:B)</f>
        <v>1.0295639393287193</v>
      </c>
      <c r="P1224" t="str">
        <f t="shared" si="98"/>
        <v>Market Aligned</v>
      </c>
      <c r="Q1224" s="5">
        <f t="shared" si="99"/>
        <v>0.60399999999999998</v>
      </c>
    </row>
    <row r="1225" spans="1:17" x14ac:dyDescent="0.2">
      <c r="A1225">
        <v>2223</v>
      </c>
      <c r="B1225" t="s">
        <v>1233</v>
      </c>
      <c r="C1225" t="s">
        <v>1572</v>
      </c>
      <c r="D1225" t="s">
        <v>1584</v>
      </c>
      <c r="E1225" t="s">
        <v>1599</v>
      </c>
      <c r="F1225" t="str">
        <f>_xlfn.XLOOKUP(E1225,'States (raw data)'!A:A,'States (raw data)'!B:B)</f>
        <v>California</v>
      </c>
      <c r="G1225">
        <v>57069</v>
      </c>
      <c r="H1225" t="str">
        <f>VLOOKUP(A1225,'Demographics (raw data)'!A1224:C2784,3)</f>
        <v>Male</v>
      </c>
      <c r="I1225" t="str">
        <f>_xlfn.XLOOKUP(A1225,'Demographics (raw data)'!A:A,'Demographics (raw data)'!B:B)</f>
        <v>Hispanic or Latino</v>
      </c>
      <c r="J1225" t="b">
        <f>_xlfn.XLOOKUP($A1225,'Bonuses (raw data)'!$A:$A,'Bonuses (raw data)'!B:B)</f>
        <v>0</v>
      </c>
      <c r="K1225" t="str">
        <f t="shared" si="95"/>
        <v>Not Eligible</v>
      </c>
      <c r="L1225">
        <f>_xlfn.XLOOKUP($A1225,'Bonuses (raw data)'!$A:$A,'Bonuses (raw data)'!C:C)</f>
        <v>0</v>
      </c>
      <c r="M1225">
        <f t="shared" si="96"/>
        <v>57069</v>
      </c>
      <c r="N1225" s="5">
        <f t="shared" si="97"/>
        <v>0</v>
      </c>
      <c r="O1225">
        <f>G1225/_xlfn.XLOOKUP(D1225,'Market_Averages (raw data)'!A:A,'Market_Averages (raw data)'!B:B)</f>
        <v>1.0100965405135989</v>
      </c>
      <c r="P1225" t="str">
        <f t="shared" si="98"/>
        <v>Market Aligned</v>
      </c>
      <c r="Q1225" s="5">
        <f t="shared" si="99"/>
        <v>0.55800000000000005</v>
      </c>
    </row>
    <row r="1226" spans="1:17" x14ac:dyDescent="0.2">
      <c r="A1226">
        <v>2224</v>
      </c>
      <c r="B1226" t="s">
        <v>1234</v>
      </c>
      <c r="C1226" t="s">
        <v>1572</v>
      </c>
      <c r="D1226" t="s">
        <v>1584</v>
      </c>
      <c r="E1226" t="s">
        <v>1609</v>
      </c>
      <c r="F1226" t="str">
        <f>_xlfn.XLOOKUP(E1226,'States (raw data)'!A:A,'States (raw data)'!B:B)</f>
        <v>California</v>
      </c>
      <c r="G1226">
        <v>54073.56</v>
      </c>
      <c r="H1226" t="str">
        <f>VLOOKUP(A1226,'Demographics (raw data)'!A1225:C2785,3)</f>
        <v>Male</v>
      </c>
      <c r="I1226" t="str">
        <f>_xlfn.XLOOKUP(A1226,'Demographics (raw data)'!A:A,'Demographics (raw data)'!B:B)</f>
        <v>White</v>
      </c>
      <c r="J1226" t="b">
        <f>_xlfn.XLOOKUP($A1226,'Bonuses (raw data)'!$A:$A,'Bonuses (raw data)'!B:B)</f>
        <v>0</v>
      </c>
      <c r="K1226" t="str">
        <f t="shared" si="95"/>
        <v>Not Eligible</v>
      </c>
      <c r="L1226">
        <f>_xlfn.XLOOKUP($A1226,'Bonuses (raw data)'!$A:$A,'Bonuses (raw data)'!C:C)</f>
        <v>0</v>
      </c>
      <c r="M1226">
        <f t="shared" si="96"/>
        <v>54073.56</v>
      </c>
      <c r="N1226" s="5">
        <f t="shared" si="97"/>
        <v>0</v>
      </c>
      <c r="O1226">
        <f>G1226/_xlfn.XLOOKUP(D1226,'Market_Averages (raw data)'!A:A,'Market_Averages (raw data)'!B:B)</f>
        <v>0.95707855209053116</v>
      </c>
      <c r="P1226" t="str">
        <f t="shared" si="98"/>
        <v>Market Aligned</v>
      </c>
      <c r="Q1226" s="5">
        <f t="shared" si="99"/>
        <v>0.40300000000000002</v>
      </c>
    </row>
    <row r="1227" spans="1:17" x14ac:dyDescent="0.2">
      <c r="A1227">
        <v>2225</v>
      </c>
      <c r="B1227" t="s">
        <v>1235</v>
      </c>
      <c r="C1227" t="s">
        <v>1572</v>
      </c>
      <c r="D1227" t="s">
        <v>1584</v>
      </c>
      <c r="E1227" t="s">
        <v>1614</v>
      </c>
      <c r="F1227" t="str">
        <f>_xlfn.XLOOKUP(E1227,'States (raw data)'!A:A,'States (raw data)'!B:B)</f>
        <v>Texas</v>
      </c>
      <c r="G1227">
        <v>54350.9</v>
      </c>
      <c r="H1227" t="str">
        <f>VLOOKUP(A1227,'Demographics (raw data)'!A1226:C2786,3)</f>
        <v>Male</v>
      </c>
      <c r="I1227" t="str">
        <f>_xlfn.XLOOKUP(A1227,'Demographics (raw data)'!A:A,'Demographics (raw data)'!B:B)</f>
        <v>White</v>
      </c>
      <c r="J1227" t="b">
        <f>_xlfn.XLOOKUP($A1227,'Bonuses (raw data)'!$A:$A,'Bonuses (raw data)'!B:B)</f>
        <v>0</v>
      </c>
      <c r="K1227" t="str">
        <f t="shared" si="95"/>
        <v>Not Eligible</v>
      </c>
      <c r="L1227">
        <f>_xlfn.XLOOKUP($A1227,'Bonuses (raw data)'!$A:$A,'Bonuses (raw data)'!C:C)</f>
        <v>0</v>
      </c>
      <c r="M1227">
        <f t="shared" si="96"/>
        <v>54350.9</v>
      </c>
      <c r="N1227" s="5">
        <f t="shared" si="97"/>
        <v>0</v>
      </c>
      <c r="O1227">
        <f>G1227/_xlfn.XLOOKUP(D1227,'Market_Averages (raw data)'!A:A,'Market_Averages (raw data)'!B:B)</f>
        <v>0.96198734976608258</v>
      </c>
      <c r="P1227" t="str">
        <f t="shared" si="98"/>
        <v>Market Aligned</v>
      </c>
      <c r="Q1227" s="5">
        <f t="shared" si="99"/>
        <v>0.41599999999999998</v>
      </c>
    </row>
    <row r="1228" spans="1:17" x14ac:dyDescent="0.2">
      <c r="A1228">
        <v>2226</v>
      </c>
      <c r="B1228" t="s">
        <v>1236</v>
      </c>
      <c r="C1228" t="s">
        <v>1572</v>
      </c>
      <c r="D1228" t="s">
        <v>1584</v>
      </c>
      <c r="E1228" t="s">
        <v>1604</v>
      </c>
      <c r="F1228" t="str">
        <f>_xlfn.XLOOKUP(E1228,'States (raw data)'!A:A,'States (raw data)'!B:B)</f>
        <v>California</v>
      </c>
      <c r="G1228">
        <v>55219.06</v>
      </c>
      <c r="H1228" t="str">
        <f>VLOOKUP(A1228,'Demographics (raw data)'!A1227:C2787,3)</f>
        <v>Male</v>
      </c>
      <c r="I1228" t="str">
        <f>_xlfn.XLOOKUP(A1228,'Demographics (raw data)'!A:A,'Demographics (raw data)'!B:B)</f>
        <v>White</v>
      </c>
      <c r="J1228" t="b">
        <f>_xlfn.XLOOKUP($A1228,'Bonuses (raw data)'!$A:$A,'Bonuses (raw data)'!B:B)</f>
        <v>1</v>
      </c>
      <c r="K1228" t="str">
        <f t="shared" si="95"/>
        <v>Eligible</v>
      </c>
      <c r="L1228">
        <f>_xlfn.XLOOKUP($A1228,'Bonuses (raw data)'!$A:$A,'Bonuses (raw data)'!C:C)</f>
        <v>12738.45</v>
      </c>
      <c r="M1228">
        <f t="shared" si="96"/>
        <v>67957.509999999995</v>
      </c>
      <c r="N1228" s="5">
        <f t="shared" si="97"/>
        <v>0.23068936704101811</v>
      </c>
      <c r="O1228">
        <f>G1228/_xlfn.XLOOKUP(D1228,'Market_Averages (raw data)'!A:A,'Market_Averages (raw data)'!B:B)</f>
        <v>0.97735340511333391</v>
      </c>
      <c r="P1228" t="str">
        <f t="shared" si="98"/>
        <v>Market Aligned</v>
      </c>
      <c r="Q1228" s="5">
        <f t="shared" si="99"/>
        <v>0.46600000000000003</v>
      </c>
    </row>
    <row r="1229" spans="1:17" x14ac:dyDescent="0.2">
      <c r="A1229">
        <v>2227</v>
      </c>
      <c r="B1229" t="s">
        <v>1237</v>
      </c>
      <c r="C1229" t="s">
        <v>1572</v>
      </c>
      <c r="D1229" t="s">
        <v>1584</v>
      </c>
      <c r="E1229" t="s">
        <v>1614</v>
      </c>
      <c r="F1229" t="str">
        <f>_xlfn.XLOOKUP(E1229,'States (raw data)'!A:A,'States (raw data)'!B:B)</f>
        <v>Texas</v>
      </c>
      <c r="G1229">
        <v>54264.99</v>
      </c>
      <c r="H1229" t="str">
        <f>VLOOKUP(A1229,'Demographics (raw data)'!A1228:C2788,3)</f>
        <v>Male</v>
      </c>
      <c r="I1229" t="str">
        <f>_xlfn.XLOOKUP(A1229,'Demographics (raw data)'!A:A,'Demographics (raw data)'!B:B)</f>
        <v>White</v>
      </c>
      <c r="J1229" t="b">
        <f>_xlfn.XLOOKUP($A1229,'Bonuses (raw data)'!$A:$A,'Bonuses (raw data)'!B:B)</f>
        <v>1</v>
      </c>
      <c r="K1229" t="str">
        <f t="shared" si="95"/>
        <v>Eligible</v>
      </c>
      <c r="L1229">
        <f>_xlfn.XLOOKUP($A1229,'Bonuses (raw data)'!$A:$A,'Bonuses (raw data)'!C:C)</f>
        <v>15629.5</v>
      </c>
      <c r="M1229">
        <f t="shared" si="96"/>
        <v>69894.489999999991</v>
      </c>
      <c r="N1229" s="5">
        <f t="shared" si="97"/>
        <v>0.28802179821649282</v>
      </c>
      <c r="O1229">
        <f>G1229/_xlfn.XLOOKUP(D1229,'Market_Averages (raw data)'!A:A,'Market_Averages (raw data)'!B:B)</f>
        <v>0.96046678003828767</v>
      </c>
      <c r="P1229" t="str">
        <f t="shared" si="98"/>
        <v>Market Aligned</v>
      </c>
      <c r="Q1229" s="5">
        <f t="shared" si="99"/>
        <v>0.41199999999999998</v>
      </c>
    </row>
    <row r="1230" spans="1:17" x14ac:dyDescent="0.2">
      <c r="A1230">
        <v>2228</v>
      </c>
      <c r="B1230" t="s">
        <v>1238</v>
      </c>
      <c r="C1230" t="s">
        <v>1572</v>
      </c>
      <c r="D1230" t="s">
        <v>1584</v>
      </c>
      <c r="E1230" t="s">
        <v>1597</v>
      </c>
      <c r="F1230" t="str">
        <f>_xlfn.XLOOKUP(E1230,'States (raw data)'!A:A,'States (raw data)'!B:B)</f>
        <v>New York</v>
      </c>
      <c r="G1230">
        <v>59819.4</v>
      </c>
      <c r="H1230" t="str">
        <f>VLOOKUP(A1230,'Demographics (raw data)'!A1229:C2789,3)</f>
        <v>Female</v>
      </c>
      <c r="I1230" t="str">
        <f>_xlfn.XLOOKUP(A1230,'Demographics (raw data)'!A:A,'Demographics (raw data)'!B:B)</f>
        <v>Asian</v>
      </c>
      <c r="J1230" t="b">
        <f>_xlfn.XLOOKUP($A1230,'Bonuses (raw data)'!$A:$A,'Bonuses (raw data)'!B:B)</f>
        <v>0</v>
      </c>
      <c r="K1230" t="str">
        <f t="shared" si="95"/>
        <v>Not Eligible</v>
      </c>
      <c r="L1230">
        <f>_xlfn.XLOOKUP($A1230,'Bonuses (raw data)'!$A:$A,'Bonuses (raw data)'!C:C)</f>
        <v>0</v>
      </c>
      <c r="M1230">
        <f t="shared" si="96"/>
        <v>59819.4</v>
      </c>
      <c r="N1230" s="5">
        <f t="shared" si="97"/>
        <v>0</v>
      </c>
      <c r="O1230">
        <f>G1230/_xlfn.XLOOKUP(D1230,'Market_Averages (raw data)'!A:A,'Market_Averages (raw data)'!B:B)</f>
        <v>1.0587774272477033</v>
      </c>
      <c r="P1230" t="str">
        <f t="shared" si="98"/>
        <v>Market Aligned</v>
      </c>
      <c r="Q1230" s="5">
        <f t="shared" si="99"/>
        <v>0.64800000000000002</v>
      </c>
    </row>
    <row r="1231" spans="1:17" x14ac:dyDescent="0.2">
      <c r="A1231">
        <v>2229</v>
      </c>
      <c r="B1231" t="s">
        <v>1239</v>
      </c>
      <c r="C1231" t="s">
        <v>1572</v>
      </c>
      <c r="D1231" t="s">
        <v>1584</v>
      </c>
      <c r="E1231" t="s">
        <v>1604</v>
      </c>
      <c r="F1231" t="str">
        <f>_xlfn.XLOOKUP(E1231,'States (raw data)'!A:A,'States (raw data)'!B:B)</f>
        <v>California</v>
      </c>
      <c r="G1231">
        <v>66052.62</v>
      </c>
      <c r="H1231" t="str">
        <f>VLOOKUP(A1231,'Demographics (raw data)'!A1230:C2790,3)</f>
        <v>Male</v>
      </c>
      <c r="I1231" t="str">
        <f>_xlfn.XLOOKUP(A1231,'Demographics (raw data)'!A:A,'Demographics (raw data)'!B:B)</f>
        <v>White</v>
      </c>
      <c r="J1231" t="b">
        <f>_xlfn.XLOOKUP($A1231,'Bonuses (raw data)'!$A:$A,'Bonuses (raw data)'!B:B)</f>
        <v>0</v>
      </c>
      <c r="K1231" t="str">
        <f t="shared" si="95"/>
        <v>Not Eligible</v>
      </c>
      <c r="L1231">
        <f>_xlfn.XLOOKUP($A1231,'Bonuses (raw data)'!$A:$A,'Bonuses (raw data)'!C:C)</f>
        <v>0</v>
      </c>
      <c r="M1231">
        <f t="shared" si="96"/>
        <v>66052.62</v>
      </c>
      <c r="N1231" s="5">
        <f t="shared" si="97"/>
        <v>0</v>
      </c>
      <c r="O1231">
        <f>G1231/_xlfn.XLOOKUP(D1231,'Market_Averages (raw data)'!A:A,'Market_Averages (raw data)'!B:B)</f>
        <v>1.1691027169542021</v>
      </c>
      <c r="P1231" t="str">
        <f t="shared" si="98"/>
        <v>Above Market</v>
      </c>
      <c r="Q1231" s="5">
        <f t="shared" si="99"/>
        <v>0.72899999999999998</v>
      </c>
    </row>
    <row r="1232" spans="1:17" x14ac:dyDescent="0.2">
      <c r="A1232">
        <v>2230</v>
      </c>
      <c r="B1232" t="s">
        <v>1240</v>
      </c>
      <c r="C1232" t="s">
        <v>1572</v>
      </c>
      <c r="D1232" t="s">
        <v>1584</v>
      </c>
      <c r="E1232" t="s">
        <v>1614</v>
      </c>
      <c r="F1232" t="str">
        <f>_xlfn.XLOOKUP(E1232,'States (raw data)'!A:A,'States (raw data)'!B:B)</f>
        <v>Texas</v>
      </c>
      <c r="G1232">
        <v>52212.54</v>
      </c>
      <c r="H1232" t="str">
        <f>VLOOKUP(A1232,'Demographics (raw data)'!A1231:C2791,3)</f>
        <v>Female</v>
      </c>
      <c r="I1232" t="str">
        <f>_xlfn.XLOOKUP(A1232,'Demographics (raw data)'!A:A,'Demographics (raw data)'!B:B)</f>
        <v>White</v>
      </c>
      <c r="J1232" t="b">
        <f>_xlfn.XLOOKUP($A1232,'Bonuses (raw data)'!$A:$A,'Bonuses (raw data)'!B:B)</f>
        <v>0</v>
      </c>
      <c r="K1232" t="str">
        <f t="shared" si="95"/>
        <v>Not Eligible</v>
      </c>
      <c r="L1232">
        <f>_xlfn.XLOOKUP($A1232,'Bonuses (raw data)'!$A:$A,'Bonuses (raw data)'!C:C)</f>
        <v>0</v>
      </c>
      <c r="M1232">
        <f t="shared" si="96"/>
        <v>52212.54</v>
      </c>
      <c r="N1232" s="5">
        <f t="shared" si="97"/>
        <v>0</v>
      </c>
      <c r="O1232">
        <f>G1232/_xlfn.XLOOKUP(D1232,'Market_Averages (raw data)'!A:A,'Market_Averages (raw data)'!B:B)</f>
        <v>0.92413930549734369</v>
      </c>
      <c r="P1232" t="str">
        <f t="shared" si="98"/>
        <v>Market Aligned</v>
      </c>
      <c r="Q1232" s="5">
        <f t="shared" si="99"/>
        <v>0.32400000000000001</v>
      </c>
    </row>
    <row r="1233" spans="1:17" x14ac:dyDescent="0.2">
      <c r="A1233">
        <v>2231</v>
      </c>
      <c r="B1233" t="s">
        <v>1241</v>
      </c>
      <c r="C1233" t="s">
        <v>1572</v>
      </c>
      <c r="D1233" t="s">
        <v>1584</v>
      </c>
      <c r="E1233" t="s">
        <v>1599</v>
      </c>
      <c r="F1233" t="str">
        <f>_xlfn.XLOOKUP(E1233,'States (raw data)'!A:A,'States (raw data)'!B:B)</f>
        <v>California</v>
      </c>
      <c r="G1233">
        <v>48150.99</v>
      </c>
      <c r="H1233" t="str">
        <f>VLOOKUP(A1233,'Demographics (raw data)'!A1232:C2792,3)</f>
        <v>Male</v>
      </c>
      <c r="I1233" t="str">
        <f>_xlfn.XLOOKUP(A1233,'Demographics (raw data)'!A:A,'Demographics (raw data)'!B:B)</f>
        <v>White</v>
      </c>
      <c r="J1233" t="b">
        <f>_xlfn.XLOOKUP($A1233,'Bonuses (raw data)'!$A:$A,'Bonuses (raw data)'!B:B)</f>
        <v>0</v>
      </c>
      <c r="K1233" t="str">
        <f t="shared" si="95"/>
        <v>Not Eligible</v>
      </c>
      <c r="L1233">
        <f>_xlfn.XLOOKUP($A1233,'Bonuses (raw data)'!$A:$A,'Bonuses (raw data)'!C:C)</f>
        <v>0</v>
      </c>
      <c r="M1233">
        <f t="shared" si="96"/>
        <v>48150.99</v>
      </c>
      <c r="N1233" s="5">
        <f t="shared" si="97"/>
        <v>0</v>
      </c>
      <c r="O1233">
        <f>G1233/_xlfn.XLOOKUP(D1233,'Market_Averages (raw data)'!A:A,'Market_Averages (raw data)'!B:B)</f>
        <v>0.85225163260798154</v>
      </c>
      <c r="P1233" t="str">
        <f t="shared" si="98"/>
        <v>Below Market</v>
      </c>
      <c r="Q1233" s="5">
        <f t="shared" si="99"/>
        <v>0.22</v>
      </c>
    </row>
    <row r="1234" spans="1:17" x14ac:dyDescent="0.2">
      <c r="A1234">
        <v>2232</v>
      </c>
      <c r="B1234" t="s">
        <v>1242</v>
      </c>
      <c r="C1234" t="s">
        <v>1572</v>
      </c>
      <c r="D1234" t="s">
        <v>1584</v>
      </c>
      <c r="E1234" t="s">
        <v>1599</v>
      </c>
      <c r="F1234" t="str">
        <f>_xlfn.XLOOKUP(E1234,'States (raw data)'!A:A,'States (raw data)'!B:B)</f>
        <v>California</v>
      </c>
      <c r="G1234">
        <v>54558.59</v>
      </c>
      <c r="H1234" t="str">
        <f>VLOOKUP(A1234,'Demographics (raw data)'!A1233:C2793,3)</f>
        <v>Male</v>
      </c>
      <c r="I1234" t="str">
        <f>_xlfn.XLOOKUP(A1234,'Demographics (raw data)'!A:A,'Demographics (raw data)'!B:B)</f>
        <v>Black or African American</v>
      </c>
      <c r="J1234" t="b">
        <f>_xlfn.XLOOKUP($A1234,'Bonuses (raw data)'!$A:$A,'Bonuses (raw data)'!B:B)</f>
        <v>1</v>
      </c>
      <c r="K1234" t="str">
        <f t="shared" si="95"/>
        <v>Eligible</v>
      </c>
      <c r="L1234">
        <f>_xlfn.XLOOKUP($A1234,'Bonuses (raw data)'!$A:$A,'Bonuses (raw data)'!C:C)</f>
        <v>2975.23</v>
      </c>
      <c r="M1234">
        <f t="shared" si="96"/>
        <v>57533.82</v>
      </c>
      <c r="N1234" s="5">
        <f t="shared" si="97"/>
        <v>5.4532750938028278E-2</v>
      </c>
      <c r="O1234">
        <f>G1234/_xlfn.XLOOKUP(D1234,'Market_Averages (raw data)'!A:A,'Market_Averages (raw data)'!B:B)</f>
        <v>0.96566337265940938</v>
      </c>
      <c r="P1234" t="str">
        <f t="shared" si="98"/>
        <v>Market Aligned</v>
      </c>
      <c r="Q1234" s="5">
        <f t="shared" si="99"/>
        <v>0.42699999999999999</v>
      </c>
    </row>
    <row r="1235" spans="1:17" x14ac:dyDescent="0.2">
      <c r="A1235">
        <v>2233</v>
      </c>
      <c r="B1235" t="s">
        <v>1243</v>
      </c>
      <c r="C1235" t="s">
        <v>1572</v>
      </c>
      <c r="D1235" t="s">
        <v>1584</v>
      </c>
      <c r="E1235" t="s">
        <v>1603</v>
      </c>
      <c r="F1235" t="str">
        <f>_xlfn.XLOOKUP(E1235,'States (raw data)'!A:A,'States (raw data)'!B:B)</f>
        <v>Illinois</v>
      </c>
      <c r="G1235">
        <v>67898.55</v>
      </c>
      <c r="H1235" t="str">
        <f>VLOOKUP(A1235,'Demographics (raw data)'!A1234:C2794,3)</f>
        <v>Female</v>
      </c>
      <c r="I1235" t="str">
        <f>_xlfn.XLOOKUP(A1235,'Demographics (raw data)'!A:A,'Demographics (raw data)'!B:B)</f>
        <v>Black or African American</v>
      </c>
      <c r="J1235" t="b">
        <f>_xlfn.XLOOKUP($A1235,'Bonuses (raw data)'!$A:$A,'Bonuses (raw data)'!B:B)</f>
        <v>0</v>
      </c>
      <c r="K1235" t="str">
        <f t="shared" si="95"/>
        <v>Not Eligible</v>
      </c>
      <c r="L1235">
        <f>_xlfn.XLOOKUP($A1235,'Bonuses (raw data)'!$A:$A,'Bonuses (raw data)'!C:C)</f>
        <v>0</v>
      </c>
      <c r="M1235">
        <f t="shared" si="96"/>
        <v>67898.55</v>
      </c>
      <c r="N1235" s="5">
        <f t="shared" si="97"/>
        <v>0</v>
      </c>
      <c r="O1235">
        <f>G1235/_xlfn.XLOOKUP(D1235,'Market_Averages (raw data)'!A:A,'Market_Averages (raw data)'!B:B)</f>
        <v>1.2017748770942127</v>
      </c>
      <c r="P1235" t="str">
        <f t="shared" si="98"/>
        <v>Above Market</v>
      </c>
      <c r="Q1235" s="5">
        <f t="shared" si="99"/>
        <v>0.751</v>
      </c>
    </row>
    <row r="1236" spans="1:17" x14ac:dyDescent="0.2">
      <c r="A1236">
        <v>2234</v>
      </c>
      <c r="B1236" t="s">
        <v>1244</v>
      </c>
      <c r="C1236" t="s">
        <v>1572</v>
      </c>
      <c r="D1236" t="s">
        <v>1584</v>
      </c>
      <c r="E1236" t="s">
        <v>1599</v>
      </c>
      <c r="F1236" t="str">
        <f>_xlfn.XLOOKUP(E1236,'States (raw data)'!A:A,'States (raw data)'!B:B)</f>
        <v>California</v>
      </c>
      <c r="G1236">
        <v>50981.63</v>
      </c>
      <c r="H1236" t="str">
        <f>VLOOKUP(A1236,'Demographics (raw data)'!A1235:C2795,3)</f>
        <v>Female</v>
      </c>
      <c r="I1236" t="str">
        <f>_xlfn.XLOOKUP(A1236,'Demographics (raw data)'!A:A,'Demographics (raw data)'!B:B)</f>
        <v>White</v>
      </c>
      <c r="J1236" t="b">
        <f>_xlfn.XLOOKUP($A1236,'Bonuses (raw data)'!$A:$A,'Bonuses (raw data)'!B:B)</f>
        <v>1</v>
      </c>
      <c r="K1236" t="str">
        <f t="shared" si="95"/>
        <v>Eligible</v>
      </c>
      <c r="L1236">
        <f>_xlfn.XLOOKUP($A1236,'Bonuses (raw data)'!$A:$A,'Bonuses (raw data)'!C:C)</f>
        <v>19284.939999999999</v>
      </c>
      <c r="M1236">
        <f t="shared" si="96"/>
        <v>70266.569999999992</v>
      </c>
      <c r="N1236" s="5">
        <f t="shared" si="97"/>
        <v>0.37827233064144866</v>
      </c>
      <c r="O1236">
        <f>G1236/_xlfn.XLOOKUP(D1236,'Market_Averages (raw data)'!A:A,'Market_Averages (raw data)'!B:B)</f>
        <v>0.90235273252982018</v>
      </c>
      <c r="P1236" t="str">
        <f t="shared" si="98"/>
        <v>Market Aligned</v>
      </c>
      <c r="Q1236" s="5">
        <f t="shared" si="99"/>
        <v>0.28399999999999997</v>
      </c>
    </row>
    <row r="1237" spans="1:17" x14ac:dyDescent="0.2">
      <c r="A1237">
        <v>2235</v>
      </c>
      <c r="B1237" t="s">
        <v>1245</v>
      </c>
      <c r="C1237" t="s">
        <v>1572</v>
      </c>
      <c r="D1237" t="s">
        <v>1584</v>
      </c>
      <c r="E1237" t="s">
        <v>1597</v>
      </c>
      <c r="F1237" t="str">
        <f>_xlfn.XLOOKUP(E1237,'States (raw data)'!A:A,'States (raw data)'!B:B)</f>
        <v>New York</v>
      </c>
      <c r="G1237">
        <v>63195.58</v>
      </c>
      <c r="H1237" t="str">
        <f>VLOOKUP(A1237,'Demographics (raw data)'!A1236:C2796,3)</f>
        <v>Female</v>
      </c>
      <c r="I1237" t="str">
        <f>_xlfn.XLOOKUP(A1237,'Demographics (raw data)'!A:A,'Demographics (raw data)'!B:B)</f>
        <v>White</v>
      </c>
      <c r="J1237" t="b">
        <f>_xlfn.XLOOKUP($A1237,'Bonuses (raw data)'!$A:$A,'Bonuses (raw data)'!B:B)</f>
        <v>0</v>
      </c>
      <c r="K1237" t="str">
        <f t="shared" si="95"/>
        <v>Not Eligible</v>
      </c>
      <c r="L1237">
        <f>_xlfn.XLOOKUP($A1237,'Bonuses (raw data)'!$A:$A,'Bonuses (raw data)'!C:C)</f>
        <v>0</v>
      </c>
      <c r="M1237">
        <f t="shared" si="96"/>
        <v>63195.58</v>
      </c>
      <c r="N1237" s="5">
        <f t="shared" si="97"/>
        <v>0</v>
      </c>
      <c r="O1237">
        <f>G1237/_xlfn.XLOOKUP(D1237,'Market_Averages (raw data)'!A:A,'Market_Averages (raw data)'!B:B)</f>
        <v>1.1185343484860499</v>
      </c>
      <c r="P1237" t="str">
        <f t="shared" si="98"/>
        <v>Above Market</v>
      </c>
      <c r="Q1237" s="5">
        <f t="shared" si="99"/>
        <v>0.70399999999999996</v>
      </c>
    </row>
    <row r="1238" spans="1:17" x14ac:dyDescent="0.2">
      <c r="A1238">
        <v>2236</v>
      </c>
      <c r="B1238" t="s">
        <v>1246</v>
      </c>
      <c r="C1238" t="s">
        <v>1572</v>
      </c>
      <c r="D1238" t="s">
        <v>1584</v>
      </c>
      <c r="E1238" t="s">
        <v>1599</v>
      </c>
      <c r="F1238" t="str">
        <f>_xlfn.XLOOKUP(E1238,'States (raw data)'!A:A,'States (raw data)'!B:B)</f>
        <v>California</v>
      </c>
      <c r="G1238">
        <v>63388.5</v>
      </c>
      <c r="H1238" t="str">
        <f>VLOOKUP(A1238,'Demographics (raw data)'!A1237:C2797,3)</f>
        <v>Female</v>
      </c>
      <c r="I1238" t="str">
        <f>_xlfn.XLOOKUP(A1238,'Demographics (raw data)'!A:A,'Demographics (raw data)'!B:B)</f>
        <v>Black or African American</v>
      </c>
      <c r="J1238" t="b">
        <f>_xlfn.XLOOKUP($A1238,'Bonuses (raw data)'!$A:$A,'Bonuses (raw data)'!B:B)</f>
        <v>0</v>
      </c>
      <c r="K1238" t="str">
        <f t="shared" si="95"/>
        <v>Not Eligible</v>
      </c>
      <c r="L1238">
        <f>_xlfn.XLOOKUP($A1238,'Bonuses (raw data)'!$A:$A,'Bonuses (raw data)'!C:C)</f>
        <v>0</v>
      </c>
      <c r="M1238">
        <f t="shared" si="96"/>
        <v>63388.5</v>
      </c>
      <c r="N1238" s="5">
        <f t="shared" si="97"/>
        <v>0</v>
      </c>
      <c r="O1238">
        <f>G1238/_xlfn.XLOOKUP(D1238,'Market_Averages (raw data)'!A:A,'Market_Averages (raw data)'!B:B)</f>
        <v>1.1219489487873673</v>
      </c>
      <c r="P1238" t="str">
        <f t="shared" si="98"/>
        <v>Above Market</v>
      </c>
      <c r="Q1238" s="5">
        <f t="shared" si="99"/>
        <v>0.70799999999999996</v>
      </c>
    </row>
    <row r="1239" spans="1:17" x14ac:dyDescent="0.2">
      <c r="A1239">
        <v>2237</v>
      </c>
      <c r="B1239" t="s">
        <v>1247</v>
      </c>
      <c r="C1239" t="s">
        <v>1572</v>
      </c>
      <c r="D1239" t="s">
        <v>1584</v>
      </c>
      <c r="E1239" t="s">
        <v>1609</v>
      </c>
      <c r="F1239" t="str">
        <f>_xlfn.XLOOKUP(E1239,'States (raw data)'!A:A,'States (raw data)'!B:B)</f>
        <v>California</v>
      </c>
      <c r="G1239">
        <v>52232.06</v>
      </c>
      <c r="H1239" t="str">
        <f>VLOOKUP(A1239,'Demographics (raw data)'!A1238:C2798,3)</f>
        <v>Male</v>
      </c>
      <c r="I1239" t="str">
        <f>_xlfn.XLOOKUP(A1239,'Demographics (raw data)'!A:A,'Demographics (raw data)'!B:B)</f>
        <v>White</v>
      </c>
      <c r="J1239" t="b">
        <f>_xlfn.XLOOKUP($A1239,'Bonuses (raw data)'!$A:$A,'Bonuses (raw data)'!B:B)</f>
        <v>0</v>
      </c>
      <c r="K1239" t="str">
        <f t="shared" si="95"/>
        <v>Not Eligible</v>
      </c>
      <c r="L1239">
        <f>_xlfn.XLOOKUP($A1239,'Bonuses (raw data)'!$A:$A,'Bonuses (raw data)'!C:C)</f>
        <v>0</v>
      </c>
      <c r="M1239">
        <f t="shared" si="96"/>
        <v>52232.06</v>
      </c>
      <c r="N1239" s="5">
        <f t="shared" si="97"/>
        <v>0</v>
      </c>
      <c r="O1239">
        <f>G1239/_xlfn.XLOOKUP(D1239,'Market_Averages (raw data)'!A:A,'Market_Averages (raw data)'!B:B)</f>
        <v>0.92448480102855723</v>
      </c>
      <c r="P1239" t="str">
        <f t="shared" si="98"/>
        <v>Market Aligned</v>
      </c>
      <c r="Q1239" s="5">
        <f t="shared" si="99"/>
        <v>0.32500000000000001</v>
      </c>
    </row>
    <row r="1240" spans="1:17" x14ac:dyDescent="0.2">
      <c r="A1240">
        <v>2238</v>
      </c>
      <c r="B1240" t="s">
        <v>1248</v>
      </c>
      <c r="C1240" t="s">
        <v>1572</v>
      </c>
      <c r="D1240" t="s">
        <v>1584</v>
      </c>
      <c r="E1240" t="s">
        <v>1609</v>
      </c>
      <c r="F1240" t="str">
        <f>_xlfn.XLOOKUP(E1240,'States (raw data)'!A:A,'States (raw data)'!B:B)</f>
        <v>California</v>
      </c>
      <c r="G1240">
        <v>57844.92</v>
      </c>
      <c r="H1240" t="str">
        <f>VLOOKUP(A1240,'Demographics (raw data)'!A1239:C2799,3)</f>
        <v>Female</v>
      </c>
      <c r="I1240" t="str">
        <f>_xlfn.XLOOKUP(A1240,'Demographics (raw data)'!A:A,'Demographics (raw data)'!B:B)</f>
        <v>Hispanic or Latino</v>
      </c>
      <c r="J1240" t="b">
        <f>_xlfn.XLOOKUP($A1240,'Bonuses (raw data)'!$A:$A,'Bonuses (raw data)'!B:B)</f>
        <v>0</v>
      </c>
      <c r="K1240" t="str">
        <f t="shared" si="95"/>
        <v>Not Eligible</v>
      </c>
      <c r="L1240">
        <f>_xlfn.XLOOKUP($A1240,'Bonuses (raw data)'!$A:$A,'Bonuses (raw data)'!C:C)</f>
        <v>0</v>
      </c>
      <c r="M1240">
        <f t="shared" si="96"/>
        <v>57844.92</v>
      </c>
      <c r="N1240" s="5">
        <f t="shared" si="97"/>
        <v>0</v>
      </c>
      <c r="O1240">
        <f>G1240/_xlfn.XLOOKUP(D1240,'Market_Averages (raw data)'!A:A,'Market_Averages (raw data)'!B:B)</f>
        <v>1.0238299878793371</v>
      </c>
      <c r="P1240" t="str">
        <f t="shared" si="98"/>
        <v>Market Aligned</v>
      </c>
      <c r="Q1240" s="5">
        <f t="shared" si="99"/>
        <v>0.59299999999999997</v>
      </c>
    </row>
    <row r="1241" spans="1:17" x14ac:dyDescent="0.2">
      <c r="A1241">
        <v>2239</v>
      </c>
      <c r="B1241" t="s">
        <v>1249</v>
      </c>
      <c r="C1241" t="s">
        <v>1572</v>
      </c>
      <c r="D1241" t="s">
        <v>1584</v>
      </c>
      <c r="E1241" t="s">
        <v>1599</v>
      </c>
      <c r="F1241" t="str">
        <f>_xlfn.XLOOKUP(E1241,'States (raw data)'!A:A,'States (raw data)'!B:B)</f>
        <v>California</v>
      </c>
      <c r="G1241">
        <v>63141.98</v>
      </c>
      <c r="H1241" t="str">
        <f>VLOOKUP(A1241,'Demographics (raw data)'!A1240:C2800,3)</f>
        <v>Male</v>
      </c>
      <c r="I1241" t="str">
        <f>_xlfn.XLOOKUP(A1241,'Demographics (raw data)'!A:A,'Demographics (raw data)'!B:B)</f>
        <v>Asian</v>
      </c>
      <c r="J1241" t="b">
        <f>_xlfn.XLOOKUP($A1241,'Bonuses (raw data)'!$A:$A,'Bonuses (raw data)'!B:B)</f>
        <v>1</v>
      </c>
      <c r="K1241" t="str">
        <f t="shared" si="95"/>
        <v>Eligible</v>
      </c>
      <c r="L1241">
        <f>_xlfn.XLOOKUP($A1241,'Bonuses (raw data)'!$A:$A,'Bonuses (raw data)'!C:C)</f>
        <v>17914.189999999999</v>
      </c>
      <c r="M1241">
        <f t="shared" si="96"/>
        <v>81056.17</v>
      </c>
      <c r="N1241" s="5">
        <f t="shared" si="97"/>
        <v>0.28371283257192753</v>
      </c>
      <c r="O1241">
        <f>G1241/_xlfn.XLOOKUP(D1241,'Market_Averages (raw data)'!A:A,'Market_Averages (raw data)'!B:B)</f>
        <v>1.1175856517405047</v>
      </c>
      <c r="P1241" t="str">
        <f t="shared" si="98"/>
        <v>Above Market</v>
      </c>
      <c r="Q1241" s="5">
        <f t="shared" si="99"/>
        <v>0.70299999999999996</v>
      </c>
    </row>
    <row r="1242" spans="1:17" x14ac:dyDescent="0.2">
      <c r="A1242">
        <v>2240</v>
      </c>
      <c r="B1242" t="s">
        <v>1250</v>
      </c>
      <c r="C1242" t="s">
        <v>1572</v>
      </c>
      <c r="D1242" t="s">
        <v>1584</v>
      </c>
      <c r="E1242" t="s">
        <v>1611</v>
      </c>
      <c r="F1242" t="str">
        <f>_xlfn.XLOOKUP(E1242,'States (raw data)'!A:A,'States (raw data)'!B:B)</f>
        <v>California</v>
      </c>
      <c r="G1242">
        <v>53104.36</v>
      </c>
      <c r="H1242" t="str">
        <f>VLOOKUP(A1242,'Demographics (raw data)'!A1241:C2801,3)</f>
        <v>Male</v>
      </c>
      <c r="I1242" t="str">
        <f>_xlfn.XLOOKUP(A1242,'Demographics (raw data)'!A:A,'Demographics (raw data)'!B:B)</f>
        <v>Hispanic or Latino</v>
      </c>
      <c r="J1242" t="b">
        <f>_xlfn.XLOOKUP($A1242,'Bonuses (raw data)'!$A:$A,'Bonuses (raw data)'!B:B)</f>
        <v>0</v>
      </c>
      <c r="K1242" t="str">
        <f t="shared" si="95"/>
        <v>Not Eligible</v>
      </c>
      <c r="L1242">
        <f>_xlfn.XLOOKUP($A1242,'Bonuses (raw data)'!$A:$A,'Bonuses (raw data)'!C:C)</f>
        <v>0</v>
      </c>
      <c r="M1242">
        <f t="shared" si="96"/>
        <v>53104.36</v>
      </c>
      <c r="N1242" s="5">
        <f t="shared" si="97"/>
        <v>0</v>
      </c>
      <c r="O1242">
        <f>G1242/_xlfn.XLOOKUP(D1242,'Market_Averages (raw data)'!A:A,'Market_Averages (raw data)'!B:B)</f>
        <v>0.93992413257966223</v>
      </c>
      <c r="P1242" t="str">
        <f t="shared" si="98"/>
        <v>Market Aligned</v>
      </c>
      <c r="Q1242" s="5">
        <f t="shared" si="99"/>
        <v>0.35699999999999998</v>
      </c>
    </row>
    <row r="1243" spans="1:17" x14ac:dyDescent="0.2">
      <c r="A1243">
        <v>2241</v>
      </c>
      <c r="B1243" t="s">
        <v>1251</v>
      </c>
      <c r="C1243" t="s">
        <v>1572</v>
      </c>
      <c r="D1243" t="s">
        <v>1584</v>
      </c>
      <c r="E1243" t="s">
        <v>1599</v>
      </c>
      <c r="F1243" t="str">
        <f>_xlfn.XLOOKUP(E1243,'States (raw data)'!A:A,'States (raw data)'!B:B)</f>
        <v>California</v>
      </c>
      <c r="G1243">
        <v>53982.1</v>
      </c>
      <c r="H1243" t="str">
        <f>VLOOKUP(A1243,'Demographics (raw data)'!A1242:C2802,3)</f>
        <v>Male</v>
      </c>
      <c r="I1243" t="str">
        <f>_xlfn.XLOOKUP(A1243,'Demographics (raw data)'!A:A,'Demographics (raw data)'!B:B)</f>
        <v>White</v>
      </c>
      <c r="J1243" t="b">
        <f>_xlfn.XLOOKUP($A1243,'Bonuses (raw data)'!$A:$A,'Bonuses (raw data)'!B:B)</f>
        <v>1</v>
      </c>
      <c r="K1243" t="str">
        <f t="shared" si="95"/>
        <v>Eligible</v>
      </c>
      <c r="L1243">
        <f>_xlfn.XLOOKUP($A1243,'Bonuses (raw data)'!$A:$A,'Bonuses (raw data)'!C:C)</f>
        <v>6136.62</v>
      </c>
      <c r="M1243">
        <f t="shared" si="96"/>
        <v>60118.720000000001</v>
      </c>
      <c r="N1243" s="5">
        <f t="shared" si="97"/>
        <v>0.11367879352600214</v>
      </c>
      <c r="O1243">
        <f>G1243/_xlfn.XLOOKUP(D1243,'Market_Averages (raw data)'!A:A,'Market_Averages (raw data)'!B:B)</f>
        <v>0.95545974977061365</v>
      </c>
      <c r="P1243" t="str">
        <f t="shared" si="98"/>
        <v>Market Aligned</v>
      </c>
      <c r="Q1243" s="5">
        <f t="shared" si="99"/>
        <v>0.4</v>
      </c>
    </row>
    <row r="1244" spans="1:17" x14ac:dyDescent="0.2">
      <c r="A1244">
        <v>2242</v>
      </c>
      <c r="B1244" t="s">
        <v>1252</v>
      </c>
      <c r="C1244" t="s">
        <v>1572</v>
      </c>
      <c r="D1244" t="s">
        <v>1584</v>
      </c>
      <c r="E1244" t="s">
        <v>1599</v>
      </c>
      <c r="F1244" t="str">
        <f>_xlfn.XLOOKUP(E1244,'States (raw data)'!A:A,'States (raw data)'!B:B)</f>
        <v>California</v>
      </c>
      <c r="G1244">
        <v>52091.6</v>
      </c>
      <c r="H1244" t="str">
        <f>VLOOKUP(A1244,'Demographics (raw data)'!A1243:C2803,3)</f>
        <v>Male</v>
      </c>
      <c r="I1244" t="str">
        <f>_xlfn.XLOOKUP(A1244,'Demographics (raw data)'!A:A,'Demographics (raw data)'!B:B)</f>
        <v>White</v>
      </c>
      <c r="J1244" t="b">
        <f>_xlfn.XLOOKUP($A1244,'Bonuses (raw data)'!$A:$A,'Bonuses (raw data)'!B:B)</f>
        <v>0</v>
      </c>
      <c r="K1244" t="str">
        <f t="shared" si="95"/>
        <v>Not Eligible</v>
      </c>
      <c r="L1244">
        <f>_xlfn.XLOOKUP($A1244,'Bonuses (raw data)'!$A:$A,'Bonuses (raw data)'!C:C)</f>
        <v>0</v>
      </c>
      <c r="M1244">
        <f t="shared" si="96"/>
        <v>52091.6</v>
      </c>
      <c r="N1244" s="5">
        <f t="shared" si="97"/>
        <v>0</v>
      </c>
      <c r="O1244">
        <f>G1244/_xlfn.XLOOKUP(D1244,'Market_Averages (raw data)'!A:A,'Market_Averages (raw data)'!B:B)</f>
        <v>0.92199871996737615</v>
      </c>
      <c r="P1244" t="str">
        <f t="shared" si="98"/>
        <v>Market Aligned</v>
      </c>
      <c r="Q1244" s="5">
        <f t="shared" si="99"/>
        <v>0.32</v>
      </c>
    </row>
    <row r="1245" spans="1:17" x14ac:dyDescent="0.2">
      <c r="A1245">
        <v>2243</v>
      </c>
      <c r="B1245" t="s">
        <v>1253</v>
      </c>
      <c r="C1245" t="s">
        <v>1572</v>
      </c>
      <c r="D1245" t="s">
        <v>1584</v>
      </c>
      <c r="E1245" t="s">
        <v>1599</v>
      </c>
      <c r="F1245" t="str">
        <f>_xlfn.XLOOKUP(E1245,'States (raw data)'!A:A,'States (raw data)'!B:B)</f>
        <v>California</v>
      </c>
      <c r="G1245">
        <v>49926.22</v>
      </c>
      <c r="H1245" t="str">
        <f>VLOOKUP(A1245,'Demographics (raw data)'!A1244:C2804,3)</f>
        <v>Male</v>
      </c>
      <c r="I1245" t="str">
        <f>_xlfn.XLOOKUP(A1245,'Demographics (raw data)'!A:A,'Demographics (raw data)'!B:B)</f>
        <v>Asian</v>
      </c>
      <c r="J1245" t="b">
        <f>_xlfn.XLOOKUP($A1245,'Bonuses (raw data)'!$A:$A,'Bonuses (raw data)'!B:B)</f>
        <v>0</v>
      </c>
      <c r="K1245" t="str">
        <f t="shared" si="95"/>
        <v>Not Eligible</v>
      </c>
      <c r="L1245">
        <f>_xlfn.XLOOKUP($A1245,'Bonuses (raw data)'!$A:$A,'Bonuses (raw data)'!C:C)</f>
        <v>0</v>
      </c>
      <c r="M1245">
        <f t="shared" si="96"/>
        <v>49926.22</v>
      </c>
      <c r="N1245" s="5">
        <f t="shared" si="97"/>
        <v>0</v>
      </c>
      <c r="O1245">
        <f>G1245/_xlfn.XLOOKUP(D1245,'Market_Averages (raw data)'!A:A,'Market_Averages (raw data)'!B:B)</f>
        <v>0.88367243342131208</v>
      </c>
      <c r="P1245" t="str">
        <f t="shared" si="98"/>
        <v>Below Market</v>
      </c>
      <c r="Q1245" s="5">
        <f t="shared" si="99"/>
        <v>0.26</v>
      </c>
    </row>
    <row r="1246" spans="1:17" x14ac:dyDescent="0.2">
      <c r="A1246">
        <v>2244</v>
      </c>
      <c r="B1246" t="s">
        <v>1254</v>
      </c>
      <c r="C1246" t="s">
        <v>1572</v>
      </c>
      <c r="D1246" t="s">
        <v>1584</v>
      </c>
      <c r="E1246" t="s">
        <v>1611</v>
      </c>
      <c r="F1246" t="str">
        <f>_xlfn.XLOOKUP(E1246,'States (raw data)'!A:A,'States (raw data)'!B:B)</f>
        <v>California</v>
      </c>
      <c r="G1246">
        <v>51753.61</v>
      </c>
      <c r="H1246" t="str">
        <f>VLOOKUP(A1246,'Demographics (raw data)'!A1245:C2805,3)</f>
        <v>Female</v>
      </c>
      <c r="I1246" t="str">
        <f>_xlfn.XLOOKUP(A1246,'Demographics (raw data)'!A:A,'Demographics (raw data)'!B:B)</f>
        <v>White</v>
      </c>
      <c r="J1246" t="b">
        <f>_xlfn.XLOOKUP($A1246,'Bonuses (raw data)'!$A:$A,'Bonuses (raw data)'!B:B)</f>
        <v>0</v>
      </c>
      <c r="K1246" t="str">
        <f t="shared" si="95"/>
        <v>Not Eligible</v>
      </c>
      <c r="L1246">
        <f>_xlfn.XLOOKUP($A1246,'Bonuses (raw data)'!$A:$A,'Bonuses (raw data)'!C:C)</f>
        <v>0</v>
      </c>
      <c r="M1246">
        <f t="shared" si="96"/>
        <v>51753.61</v>
      </c>
      <c r="N1246" s="5">
        <f t="shared" si="97"/>
        <v>0</v>
      </c>
      <c r="O1246">
        <f>G1246/_xlfn.XLOOKUP(D1246,'Market_Averages (raw data)'!A:A,'Market_Averages (raw data)'!B:B)</f>
        <v>0.91601644360493439</v>
      </c>
      <c r="P1246" t="str">
        <f t="shared" si="98"/>
        <v>Market Aligned</v>
      </c>
      <c r="Q1246" s="5">
        <f t="shared" si="99"/>
        <v>0.307</v>
      </c>
    </row>
    <row r="1247" spans="1:17" x14ac:dyDescent="0.2">
      <c r="A1247">
        <v>2245</v>
      </c>
      <c r="B1247" t="s">
        <v>1255</v>
      </c>
      <c r="C1247" t="s">
        <v>1572</v>
      </c>
      <c r="D1247" t="s">
        <v>1584</v>
      </c>
      <c r="E1247" t="s">
        <v>1599</v>
      </c>
      <c r="F1247" t="str">
        <f>_xlfn.XLOOKUP(E1247,'States (raw data)'!A:A,'States (raw data)'!B:B)</f>
        <v>California</v>
      </c>
      <c r="G1247">
        <v>48880.3</v>
      </c>
      <c r="H1247" t="str">
        <f>VLOOKUP(A1247,'Demographics (raw data)'!A1246:C2806,3)</f>
        <v>Female</v>
      </c>
      <c r="I1247" t="str">
        <f>_xlfn.XLOOKUP(A1247,'Demographics (raw data)'!A:A,'Demographics (raw data)'!B:B)</f>
        <v>White</v>
      </c>
      <c r="J1247" t="b">
        <f>_xlfn.XLOOKUP($A1247,'Bonuses (raw data)'!$A:$A,'Bonuses (raw data)'!B:B)</f>
        <v>0</v>
      </c>
      <c r="K1247" t="str">
        <f t="shared" si="95"/>
        <v>Not Eligible</v>
      </c>
      <c r="L1247">
        <f>_xlfn.XLOOKUP($A1247,'Bonuses (raw data)'!$A:$A,'Bonuses (raw data)'!C:C)</f>
        <v>0</v>
      </c>
      <c r="M1247">
        <f t="shared" si="96"/>
        <v>48880.3</v>
      </c>
      <c r="N1247" s="5">
        <f t="shared" si="97"/>
        <v>0</v>
      </c>
      <c r="O1247">
        <f>G1247/_xlfn.XLOOKUP(D1247,'Market_Averages (raw data)'!A:A,'Market_Averages (raw data)'!B:B)</f>
        <v>0.86516010319555059</v>
      </c>
      <c r="P1247" t="str">
        <f t="shared" si="98"/>
        <v>Below Market</v>
      </c>
      <c r="Q1247" s="5">
        <f t="shared" si="99"/>
        <v>0.23699999999999999</v>
      </c>
    </row>
    <row r="1248" spans="1:17" x14ac:dyDescent="0.2">
      <c r="A1248">
        <v>2246</v>
      </c>
      <c r="B1248" t="s">
        <v>1256</v>
      </c>
      <c r="C1248" t="s">
        <v>1572</v>
      </c>
      <c r="D1248" t="s">
        <v>1584</v>
      </c>
      <c r="E1248" t="s">
        <v>1599</v>
      </c>
      <c r="F1248" t="str">
        <f>_xlfn.XLOOKUP(E1248,'States (raw data)'!A:A,'States (raw data)'!B:B)</f>
        <v>California</v>
      </c>
      <c r="G1248">
        <v>55170.42</v>
      </c>
      <c r="H1248" t="str">
        <f>VLOOKUP(A1248,'Demographics (raw data)'!A1247:C2807,3)</f>
        <v>Male</v>
      </c>
      <c r="I1248" t="str">
        <f>_xlfn.XLOOKUP(A1248,'Demographics (raw data)'!A:A,'Demographics (raw data)'!B:B)</f>
        <v>Hispanic or Latino</v>
      </c>
      <c r="J1248" t="b">
        <f>_xlfn.XLOOKUP($A1248,'Bonuses (raw data)'!$A:$A,'Bonuses (raw data)'!B:B)</f>
        <v>1</v>
      </c>
      <c r="K1248" t="str">
        <f t="shared" si="95"/>
        <v>Eligible</v>
      </c>
      <c r="L1248">
        <f>_xlfn.XLOOKUP($A1248,'Bonuses (raw data)'!$A:$A,'Bonuses (raw data)'!C:C)</f>
        <v>16632.439999999999</v>
      </c>
      <c r="M1248">
        <f t="shared" si="96"/>
        <v>71802.86</v>
      </c>
      <c r="N1248" s="5">
        <f t="shared" si="97"/>
        <v>0.30147386951195948</v>
      </c>
      <c r="O1248">
        <f>G1248/_xlfn.XLOOKUP(D1248,'Market_Averages (raw data)'!A:A,'Market_Averages (raw data)'!B:B)</f>
        <v>0.97649249821588369</v>
      </c>
      <c r="P1248" t="str">
        <f t="shared" si="98"/>
        <v>Market Aligned</v>
      </c>
      <c r="Q1248" s="5">
        <f t="shared" si="99"/>
        <v>0.46200000000000002</v>
      </c>
    </row>
    <row r="1249" spans="1:17" x14ac:dyDescent="0.2">
      <c r="A1249">
        <v>2247</v>
      </c>
      <c r="B1249" t="s">
        <v>1257</v>
      </c>
      <c r="C1249" t="s">
        <v>1572</v>
      </c>
      <c r="D1249" t="s">
        <v>1584</v>
      </c>
      <c r="E1249" t="s">
        <v>1599</v>
      </c>
      <c r="F1249" t="str">
        <f>_xlfn.XLOOKUP(E1249,'States (raw data)'!A:A,'States (raw data)'!B:B)</f>
        <v>California</v>
      </c>
      <c r="G1249">
        <v>51150.13</v>
      </c>
      <c r="H1249" t="str">
        <f>VLOOKUP(A1249,'Demographics (raw data)'!A1248:C2808,3)</f>
        <v>Male</v>
      </c>
      <c r="I1249" t="str">
        <f>_xlfn.XLOOKUP(A1249,'Demographics (raw data)'!A:A,'Demographics (raw data)'!B:B)</f>
        <v>Hispanic or Latino</v>
      </c>
      <c r="J1249" t="b">
        <f>_xlfn.XLOOKUP($A1249,'Bonuses (raw data)'!$A:$A,'Bonuses (raw data)'!B:B)</f>
        <v>0</v>
      </c>
      <c r="K1249" t="str">
        <f t="shared" si="95"/>
        <v>Not Eligible</v>
      </c>
      <c r="L1249">
        <f>_xlfn.XLOOKUP($A1249,'Bonuses (raw data)'!$A:$A,'Bonuses (raw data)'!C:C)</f>
        <v>0</v>
      </c>
      <c r="M1249">
        <f t="shared" si="96"/>
        <v>51150.13</v>
      </c>
      <c r="N1249" s="5">
        <f t="shared" si="97"/>
        <v>0</v>
      </c>
      <c r="O1249">
        <f>G1249/_xlfn.XLOOKUP(D1249,'Market_Averages (raw data)'!A:A,'Market_Averages (raw data)'!B:B)</f>
        <v>0.90533510942579776</v>
      </c>
      <c r="P1249" t="str">
        <f t="shared" si="98"/>
        <v>Market Aligned</v>
      </c>
      <c r="Q1249" s="5">
        <f t="shared" si="99"/>
        <v>0.28799999999999998</v>
      </c>
    </row>
    <row r="1250" spans="1:17" x14ac:dyDescent="0.2">
      <c r="A1250">
        <v>2248</v>
      </c>
      <c r="B1250" t="s">
        <v>1258</v>
      </c>
      <c r="C1250" t="s">
        <v>1572</v>
      </c>
      <c r="D1250" t="s">
        <v>1584</v>
      </c>
      <c r="E1250" t="s">
        <v>1599</v>
      </c>
      <c r="F1250" t="str">
        <f>_xlfn.XLOOKUP(E1250,'States (raw data)'!A:A,'States (raw data)'!B:B)</f>
        <v>California</v>
      </c>
      <c r="G1250">
        <v>56168.93</v>
      </c>
      <c r="H1250" t="str">
        <f>VLOOKUP(A1250,'Demographics (raw data)'!A1249:C2809,3)</f>
        <v>Male</v>
      </c>
      <c r="I1250" t="str">
        <f>_xlfn.XLOOKUP(A1250,'Demographics (raw data)'!A:A,'Demographics (raw data)'!B:B)</f>
        <v>White</v>
      </c>
      <c r="J1250" t="b">
        <f>_xlfn.XLOOKUP($A1250,'Bonuses (raw data)'!$A:$A,'Bonuses (raw data)'!B:B)</f>
        <v>1</v>
      </c>
      <c r="K1250" t="str">
        <f t="shared" si="95"/>
        <v>Eligible</v>
      </c>
      <c r="L1250">
        <f>_xlfn.XLOOKUP($A1250,'Bonuses (raw data)'!$A:$A,'Bonuses (raw data)'!C:C)</f>
        <v>10848.15</v>
      </c>
      <c r="M1250">
        <f t="shared" si="96"/>
        <v>67017.08</v>
      </c>
      <c r="N1250" s="5">
        <f t="shared" si="97"/>
        <v>0.19313435381446645</v>
      </c>
      <c r="O1250">
        <f>G1250/_xlfn.XLOOKUP(D1250,'Market_Averages (raw data)'!A:A,'Market_Averages (raw data)'!B:B)</f>
        <v>0.99416569201055749</v>
      </c>
      <c r="P1250" t="str">
        <f t="shared" si="98"/>
        <v>Market Aligned</v>
      </c>
      <c r="Q1250" s="5">
        <f t="shared" si="99"/>
        <v>0.51100000000000001</v>
      </c>
    </row>
    <row r="1251" spans="1:17" x14ac:dyDescent="0.2">
      <c r="A1251">
        <v>2249</v>
      </c>
      <c r="B1251" t="s">
        <v>1259</v>
      </c>
      <c r="C1251" t="s">
        <v>1572</v>
      </c>
      <c r="D1251" t="s">
        <v>1584</v>
      </c>
      <c r="E1251" t="s">
        <v>1614</v>
      </c>
      <c r="F1251" t="str">
        <f>_xlfn.XLOOKUP(E1251,'States (raw data)'!A:A,'States (raw data)'!B:B)</f>
        <v>Texas</v>
      </c>
      <c r="G1251">
        <v>47220.52</v>
      </c>
      <c r="H1251" t="str">
        <f>VLOOKUP(A1251,'Demographics (raw data)'!A1250:C2810,3)</f>
        <v>Male</v>
      </c>
      <c r="I1251" t="str">
        <f>_xlfn.XLOOKUP(A1251,'Demographics (raw data)'!A:A,'Demographics (raw data)'!B:B)</f>
        <v>White</v>
      </c>
      <c r="J1251" t="b">
        <f>_xlfn.XLOOKUP($A1251,'Bonuses (raw data)'!$A:$A,'Bonuses (raw data)'!B:B)</f>
        <v>0</v>
      </c>
      <c r="K1251" t="str">
        <f t="shared" si="95"/>
        <v>Not Eligible</v>
      </c>
      <c r="L1251">
        <f>_xlfn.XLOOKUP($A1251,'Bonuses (raw data)'!$A:$A,'Bonuses (raw data)'!C:C)</f>
        <v>0</v>
      </c>
      <c r="M1251">
        <f t="shared" si="96"/>
        <v>47220.52</v>
      </c>
      <c r="N1251" s="5">
        <f t="shared" si="97"/>
        <v>0</v>
      </c>
      <c r="O1251">
        <f>G1251/_xlfn.XLOOKUP(D1251,'Market_Averages (raw data)'!A:A,'Market_Averages (raw data)'!B:B)</f>
        <v>0.83578271729403364</v>
      </c>
      <c r="P1251" t="str">
        <f t="shared" si="98"/>
        <v>Below Market</v>
      </c>
      <c r="Q1251" s="5">
        <f t="shared" si="99"/>
        <v>0.19800000000000001</v>
      </c>
    </row>
    <row r="1252" spans="1:17" x14ac:dyDescent="0.2">
      <c r="A1252">
        <v>2250</v>
      </c>
      <c r="B1252" t="s">
        <v>1260</v>
      </c>
      <c r="C1252" t="s">
        <v>1572</v>
      </c>
      <c r="D1252" t="s">
        <v>1584</v>
      </c>
      <c r="E1252" t="s">
        <v>1606</v>
      </c>
      <c r="F1252" t="str">
        <f>_xlfn.XLOOKUP(E1252,'States (raw data)'!A:A,'States (raw data)'!B:B)</f>
        <v>Washington</v>
      </c>
      <c r="G1252">
        <v>56654.400000000001</v>
      </c>
      <c r="H1252" t="str">
        <f>VLOOKUP(A1252,'Demographics (raw data)'!A1251:C2811,3)</f>
        <v>Female</v>
      </c>
      <c r="I1252" t="str">
        <f>_xlfn.XLOOKUP(A1252,'Demographics (raw data)'!A:A,'Demographics (raw data)'!B:B)</f>
        <v>White</v>
      </c>
      <c r="J1252" t="b">
        <f>_xlfn.XLOOKUP($A1252,'Bonuses (raw data)'!$A:$A,'Bonuses (raw data)'!B:B)</f>
        <v>1</v>
      </c>
      <c r="K1252" t="str">
        <f t="shared" si="95"/>
        <v>Eligible</v>
      </c>
      <c r="L1252">
        <f>_xlfn.XLOOKUP($A1252,'Bonuses (raw data)'!$A:$A,'Bonuses (raw data)'!C:C)</f>
        <v>9774.32</v>
      </c>
      <c r="M1252">
        <f t="shared" si="96"/>
        <v>66428.72</v>
      </c>
      <c r="N1252" s="5">
        <f t="shared" si="97"/>
        <v>0.17252534666327768</v>
      </c>
      <c r="O1252">
        <f>G1252/_xlfn.XLOOKUP(D1252,'Market_Averages (raw data)'!A:A,'Market_Averages (raw data)'!B:B)</f>
        <v>1.002758300388541</v>
      </c>
      <c r="P1252" t="str">
        <f t="shared" si="98"/>
        <v>Market Aligned</v>
      </c>
      <c r="Q1252" s="5">
        <f t="shared" si="99"/>
        <v>0.53900000000000003</v>
      </c>
    </row>
    <row r="1253" spans="1:17" x14ac:dyDescent="0.2">
      <c r="A1253">
        <v>2251</v>
      </c>
      <c r="B1253" t="s">
        <v>1261</v>
      </c>
      <c r="C1253" t="s">
        <v>1572</v>
      </c>
      <c r="D1253" t="s">
        <v>1584</v>
      </c>
      <c r="E1253" t="s">
        <v>1599</v>
      </c>
      <c r="F1253" t="str">
        <f>_xlfn.XLOOKUP(E1253,'States (raw data)'!A:A,'States (raw data)'!B:B)</f>
        <v>California</v>
      </c>
      <c r="G1253">
        <v>59167.64</v>
      </c>
      <c r="H1253" t="str">
        <f>VLOOKUP(A1253,'Demographics (raw data)'!A1252:C2812,3)</f>
        <v>Male</v>
      </c>
      <c r="I1253" t="str">
        <f>_xlfn.XLOOKUP(A1253,'Demographics (raw data)'!A:A,'Demographics (raw data)'!B:B)</f>
        <v>Asian</v>
      </c>
      <c r="J1253" t="b">
        <f>_xlfn.XLOOKUP($A1253,'Bonuses (raw data)'!$A:$A,'Bonuses (raw data)'!B:B)</f>
        <v>1</v>
      </c>
      <c r="K1253" t="str">
        <f t="shared" si="95"/>
        <v>Eligible</v>
      </c>
      <c r="L1253">
        <f>_xlfn.XLOOKUP($A1253,'Bonuses (raw data)'!$A:$A,'Bonuses (raw data)'!C:C)</f>
        <v>6974.25</v>
      </c>
      <c r="M1253">
        <f t="shared" si="96"/>
        <v>66141.89</v>
      </c>
      <c r="N1253" s="5">
        <f t="shared" si="97"/>
        <v>0.11787270879825526</v>
      </c>
      <c r="O1253">
        <f>G1253/_xlfn.XLOOKUP(D1253,'Market_Averages (raw data)'!A:A,'Market_Averages (raw data)'!B:B)</f>
        <v>1.0472415580149299</v>
      </c>
      <c r="P1253" t="str">
        <f t="shared" si="98"/>
        <v>Market Aligned</v>
      </c>
      <c r="Q1253" s="5">
        <f t="shared" si="99"/>
        <v>0.63300000000000001</v>
      </c>
    </row>
    <row r="1254" spans="1:17" x14ac:dyDescent="0.2">
      <c r="A1254">
        <v>2252</v>
      </c>
      <c r="B1254" t="s">
        <v>1262</v>
      </c>
      <c r="C1254" t="s">
        <v>1572</v>
      </c>
      <c r="D1254" t="s">
        <v>1584</v>
      </c>
      <c r="E1254" t="s">
        <v>1614</v>
      </c>
      <c r="F1254" t="str">
        <f>_xlfn.XLOOKUP(E1254,'States (raw data)'!A:A,'States (raw data)'!B:B)</f>
        <v>Texas</v>
      </c>
      <c r="G1254">
        <v>45031.32</v>
      </c>
      <c r="H1254" t="str">
        <f>VLOOKUP(A1254,'Demographics (raw data)'!A1253:C2813,3)</f>
        <v>Female</v>
      </c>
      <c r="I1254" t="str">
        <f>_xlfn.XLOOKUP(A1254,'Demographics (raw data)'!A:A,'Demographics (raw data)'!B:B)</f>
        <v>Hispanic or Latino</v>
      </c>
      <c r="J1254" t="b">
        <f>_xlfn.XLOOKUP($A1254,'Bonuses (raw data)'!$A:$A,'Bonuses (raw data)'!B:B)</f>
        <v>0</v>
      </c>
      <c r="K1254" t="str">
        <f t="shared" si="95"/>
        <v>Not Eligible</v>
      </c>
      <c r="L1254">
        <f>_xlfn.XLOOKUP($A1254,'Bonuses (raw data)'!$A:$A,'Bonuses (raw data)'!C:C)</f>
        <v>0</v>
      </c>
      <c r="M1254">
        <f t="shared" si="96"/>
        <v>45031.32</v>
      </c>
      <c r="N1254" s="5">
        <f t="shared" si="97"/>
        <v>0</v>
      </c>
      <c r="O1254">
        <f>G1254/_xlfn.XLOOKUP(D1254,'Market_Averages (raw data)'!A:A,'Market_Averages (raw data)'!B:B)</f>
        <v>0.79703482708231854</v>
      </c>
      <c r="P1254" t="str">
        <f t="shared" si="98"/>
        <v>Below Market</v>
      </c>
      <c r="Q1254" s="5">
        <f t="shared" si="99"/>
        <v>0.15</v>
      </c>
    </row>
    <row r="1255" spans="1:17" x14ac:dyDescent="0.2">
      <c r="A1255">
        <v>2253</v>
      </c>
      <c r="B1255" t="s">
        <v>1263</v>
      </c>
      <c r="C1255" t="s">
        <v>1572</v>
      </c>
      <c r="D1255" t="s">
        <v>1584</v>
      </c>
      <c r="E1255" t="s">
        <v>1599</v>
      </c>
      <c r="F1255" t="str">
        <f>_xlfn.XLOOKUP(E1255,'States (raw data)'!A:A,'States (raw data)'!B:B)</f>
        <v>California</v>
      </c>
      <c r="G1255">
        <v>56870.28</v>
      </c>
      <c r="H1255" t="str">
        <f>VLOOKUP(A1255,'Demographics (raw data)'!A1254:C2814,3)</f>
        <v>Male</v>
      </c>
      <c r="I1255" t="str">
        <f>_xlfn.XLOOKUP(A1255,'Demographics (raw data)'!A:A,'Demographics (raw data)'!B:B)</f>
        <v>White</v>
      </c>
      <c r="J1255" t="b">
        <f>_xlfn.XLOOKUP($A1255,'Bonuses (raw data)'!$A:$A,'Bonuses (raw data)'!B:B)</f>
        <v>0</v>
      </c>
      <c r="K1255" t="str">
        <f t="shared" si="95"/>
        <v>Not Eligible</v>
      </c>
      <c r="L1255">
        <f>_xlfn.XLOOKUP($A1255,'Bonuses (raw data)'!$A:$A,'Bonuses (raw data)'!C:C)</f>
        <v>0</v>
      </c>
      <c r="M1255">
        <f t="shared" si="96"/>
        <v>56870.28</v>
      </c>
      <c r="N1255" s="5">
        <f t="shared" si="97"/>
        <v>0</v>
      </c>
      <c r="O1255">
        <f>G1255/_xlfn.XLOOKUP(D1255,'Market_Averages (raw data)'!A:A,'Market_Averages (raw data)'!B:B)</f>
        <v>1.0065792827286217</v>
      </c>
      <c r="P1255" t="str">
        <f t="shared" si="98"/>
        <v>Market Aligned</v>
      </c>
      <c r="Q1255" s="5">
        <f t="shared" si="99"/>
        <v>0.54800000000000004</v>
      </c>
    </row>
    <row r="1256" spans="1:17" x14ac:dyDescent="0.2">
      <c r="A1256">
        <v>2254</v>
      </c>
      <c r="B1256" t="s">
        <v>1264</v>
      </c>
      <c r="C1256" t="s">
        <v>1572</v>
      </c>
      <c r="D1256" t="s">
        <v>1584</v>
      </c>
      <c r="E1256" t="s">
        <v>1611</v>
      </c>
      <c r="F1256" t="str">
        <f>_xlfn.XLOOKUP(E1256,'States (raw data)'!A:A,'States (raw data)'!B:B)</f>
        <v>California</v>
      </c>
      <c r="G1256">
        <v>61138.34</v>
      </c>
      <c r="H1256" t="str">
        <f>VLOOKUP(A1256,'Demographics (raw data)'!A1255:C2815,3)</f>
        <v>Non-binary</v>
      </c>
      <c r="I1256" t="str">
        <f>_xlfn.XLOOKUP(A1256,'Demographics (raw data)'!A:A,'Demographics (raw data)'!B:B)</f>
        <v>White</v>
      </c>
      <c r="J1256" t="b">
        <f>_xlfn.XLOOKUP($A1256,'Bonuses (raw data)'!$A:$A,'Bonuses (raw data)'!B:B)</f>
        <v>1</v>
      </c>
      <c r="K1256" t="str">
        <f t="shared" si="95"/>
        <v>Eligible</v>
      </c>
      <c r="L1256">
        <f>_xlfn.XLOOKUP($A1256,'Bonuses (raw data)'!$A:$A,'Bonuses (raw data)'!C:C)</f>
        <v>12038.4</v>
      </c>
      <c r="M1256">
        <f t="shared" si="96"/>
        <v>73176.739999999991</v>
      </c>
      <c r="N1256" s="5">
        <f t="shared" si="97"/>
        <v>0.19690426661894975</v>
      </c>
      <c r="O1256">
        <f>G1256/_xlfn.XLOOKUP(D1256,'Market_Averages (raw data)'!A:A,'Market_Averages (raw data)'!B:B)</f>
        <v>1.0821220930232558</v>
      </c>
      <c r="P1256" t="str">
        <f t="shared" si="98"/>
        <v>Market Aligned</v>
      </c>
      <c r="Q1256" s="5">
        <f t="shared" si="99"/>
        <v>0.67600000000000005</v>
      </c>
    </row>
    <row r="1257" spans="1:17" x14ac:dyDescent="0.2">
      <c r="A1257">
        <v>2255</v>
      </c>
      <c r="B1257" t="s">
        <v>1265</v>
      </c>
      <c r="C1257" t="s">
        <v>1572</v>
      </c>
      <c r="D1257" t="s">
        <v>1584</v>
      </c>
      <c r="E1257" t="s">
        <v>1597</v>
      </c>
      <c r="F1257" t="str">
        <f>_xlfn.XLOOKUP(E1257,'States (raw data)'!A:A,'States (raw data)'!B:B)</f>
        <v>New York</v>
      </c>
      <c r="G1257">
        <v>48951.79</v>
      </c>
      <c r="H1257" t="str">
        <f>VLOOKUP(A1257,'Demographics (raw data)'!A1256:C2816,3)</f>
        <v>Male</v>
      </c>
      <c r="I1257" t="str">
        <f>_xlfn.XLOOKUP(A1257,'Demographics (raw data)'!A:A,'Demographics (raw data)'!B:B)</f>
        <v>Hispanic or Latino</v>
      </c>
      <c r="J1257" t="b">
        <f>_xlfn.XLOOKUP($A1257,'Bonuses (raw data)'!$A:$A,'Bonuses (raw data)'!B:B)</f>
        <v>0</v>
      </c>
      <c r="K1257" t="str">
        <f t="shared" si="95"/>
        <v>Not Eligible</v>
      </c>
      <c r="L1257">
        <f>_xlfn.XLOOKUP($A1257,'Bonuses (raw data)'!$A:$A,'Bonuses (raw data)'!C:C)</f>
        <v>0</v>
      </c>
      <c r="M1257">
        <f t="shared" si="96"/>
        <v>48951.79</v>
      </c>
      <c r="N1257" s="5">
        <f t="shared" si="97"/>
        <v>0</v>
      </c>
      <c r="O1257">
        <f>G1257/_xlfn.XLOOKUP(D1257,'Market_Averages (raw data)'!A:A,'Market_Averages (raw data)'!B:B)</f>
        <v>0.86642544517948783</v>
      </c>
      <c r="P1257" t="str">
        <f t="shared" si="98"/>
        <v>Below Market</v>
      </c>
      <c r="Q1257" s="5">
        <f t="shared" si="99"/>
        <v>0.23799999999999999</v>
      </c>
    </row>
    <row r="1258" spans="1:17" x14ac:dyDescent="0.2">
      <c r="A1258">
        <v>2256</v>
      </c>
      <c r="B1258" t="s">
        <v>1266</v>
      </c>
      <c r="C1258" t="s">
        <v>1572</v>
      </c>
      <c r="D1258" t="s">
        <v>1584</v>
      </c>
      <c r="E1258" t="s">
        <v>1614</v>
      </c>
      <c r="F1258" t="str">
        <f>_xlfn.XLOOKUP(E1258,'States (raw data)'!A:A,'States (raw data)'!B:B)</f>
        <v>Texas</v>
      </c>
      <c r="G1258">
        <v>63362.86</v>
      </c>
      <c r="H1258" t="str">
        <f>VLOOKUP(A1258,'Demographics (raw data)'!A1257:C2817,3)</f>
        <v>Female</v>
      </c>
      <c r="I1258" t="str">
        <f>_xlfn.XLOOKUP(A1258,'Demographics (raw data)'!A:A,'Demographics (raw data)'!B:B)</f>
        <v>White</v>
      </c>
      <c r="J1258" t="b">
        <f>_xlfn.XLOOKUP($A1258,'Bonuses (raw data)'!$A:$A,'Bonuses (raw data)'!B:B)</f>
        <v>0</v>
      </c>
      <c r="K1258" t="str">
        <f t="shared" si="95"/>
        <v>Not Eligible</v>
      </c>
      <c r="L1258">
        <f>_xlfn.XLOOKUP($A1258,'Bonuses (raw data)'!$A:$A,'Bonuses (raw data)'!C:C)</f>
        <v>0</v>
      </c>
      <c r="M1258">
        <f t="shared" si="96"/>
        <v>63362.86</v>
      </c>
      <c r="N1258" s="5">
        <f t="shared" si="97"/>
        <v>0</v>
      </c>
      <c r="O1258">
        <f>G1258/_xlfn.XLOOKUP(D1258,'Market_Averages (raw data)'!A:A,'Market_Averages (raw data)'!B:B)</f>
        <v>1.1214951319113267</v>
      </c>
      <c r="P1258" t="str">
        <f t="shared" si="98"/>
        <v>Above Market</v>
      </c>
      <c r="Q1258" s="5">
        <f t="shared" si="99"/>
        <v>0.70699999999999996</v>
      </c>
    </row>
    <row r="1259" spans="1:17" x14ac:dyDescent="0.2">
      <c r="A1259">
        <v>2257</v>
      </c>
      <c r="B1259" t="s">
        <v>1267</v>
      </c>
      <c r="C1259" t="s">
        <v>1572</v>
      </c>
      <c r="D1259" t="s">
        <v>1584</v>
      </c>
      <c r="E1259" t="s">
        <v>1599</v>
      </c>
      <c r="F1259" t="str">
        <f>_xlfn.XLOOKUP(E1259,'States (raw data)'!A:A,'States (raw data)'!B:B)</f>
        <v>California</v>
      </c>
      <c r="G1259">
        <v>57095.1</v>
      </c>
      <c r="H1259" t="str">
        <f>VLOOKUP(A1259,'Demographics (raw data)'!A1258:C2818,3)</f>
        <v>Male</v>
      </c>
      <c r="I1259" t="str">
        <f>_xlfn.XLOOKUP(A1259,'Demographics (raw data)'!A:A,'Demographics (raw data)'!B:B)</f>
        <v>White</v>
      </c>
      <c r="J1259" t="b">
        <f>_xlfn.XLOOKUP($A1259,'Bonuses (raw data)'!$A:$A,'Bonuses (raw data)'!B:B)</f>
        <v>0</v>
      </c>
      <c r="K1259" t="str">
        <f t="shared" si="95"/>
        <v>Not Eligible</v>
      </c>
      <c r="L1259">
        <f>_xlfn.XLOOKUP($A1259,'Bonuses (raw data)'!$A:$A,'Bonuses (raw data)'!C:C)</f>
        <v>0</v>
      </c>
      <c r="M1259">
        <f t="shared" si="96"/>
        <v>57095.1</v>
      </c>
      <c r="N1259" s="5">
        <f t="shared" si="97"/>
        <v>0</v>
      </c>
      <c r="O1259">
        <f>G1259/_xlfn.XLOOKUP(D1259,'Market_Averages (raw data)'!A:A,'Market_Averages (raw data)'!B:B)</f>
        <v>1.0105584991900678</v>
      </c>
      <c r="P1259" t="str">
        <f t="shared" si="98"/>
        <v>Market Aligned</v>
      </c>
      <c r="Q1259" s="5">
        <f t="shared" si="99"/>
        <v>0.55900000000000005</v>
      </c>
    </row>
    <row r="1260" spans="1:17" x14ac:dyDescent="0.2">
      <c r="A1260">
        <v>2258</v>
      </c>
      <c r="B1260" t="s">
        <v>1268</v>
      </c>
      <c r="C1260" t="s">
        <v>1572</v>
      </c>
      <c r="D1260" t="s">
        <v>1584</v>
      </c>
      <c r="E1260" t="s">
        <v>1599</v>
      </c>
      <c r="F1260" t="str">
        <f>_xlfn.XLOOKUP(E1260,'States (raw data)'!A:A,'States (raw data)'!B:B)</f>
        <v>California</v>
      </c>
      <c r="G1260">
        <v>51474.94</v>
      </c>
      <c r="H1260" t="str">
        <f>VLOOKUP(A1260,'Demographics (raw data)'!A1259:C2819,3)</f>
        <v>Female</v>
      </c>
      <c r="I1260" t="str">
        <f>_xlfn.XLOOKUP(A1260,'Demographics (raw data)'!A:A,'Demographics (raw data)'!B:B)</f>
        <v>Other</v>
      </c>
      <c r="J1260" t="b">
        <f>_xlfn.XLOOKUP($A1260,'Bonuses (raw data)'!$A:$A,'Bonuses (raw data)'!B:B)</f>
        <v>1</v>
      </c>
      <c r="K1260" t="str">
        <f t="shared" si="95"/>
        <v>Eligible</v>
      </c>
      <c r="L1260">
        <f>_xlfn.XLOOKUP($A1260,'Bonuses (raw data)'!$A:$A,'Bonuses (raw data)'!C:C)</f>
        <v>14867.89</v>
      </c>
      <c r="M1260">
        <f t="shared" si="96"/>
        <v>66342.83</v>
      </c>
      <c r="N1260" s="5">
        <f t="shared" si="97"/>
        <v>0.28883744206404122</v>
      </c>
      <c r="O1260">
        <f>G1260/_xlfn.XLOOKUP(D1260,'Market_Averages (raw data)'!A:A,'Market_Averages (raw data)'!B:B)</f>
        <v>0.91108410550640595</v>
      </c>
      <c r="P1260" t="str">
        <f t="shared" si="98"/>
        <v>Market Aligned</v>
      </c>
      <c r="Q1260" s="5">
        <f t="shared" si="99"/>
        <v>0.29699999999999999</v>
      </c>
    </row>
    <row r="1261" spans="1:17" x14ac:dyDescent="0.2">
      <c r="A1261">
        <v>2259</v>
      </c>
      <c r="B1261" t="s">
        <v>1269</v>
      </c>
      <c r="C1261" t="s">
        <v>1572</v>
      </c>
      <c r="D1261" t="s">
        <v>1584</v>
      </c>
      <c r="E1261" t="s">
        <v>1597</v>
      </c>
      <c r="F1261" t="str">
        <f>_xlfn.XLOOKUP(E1261,'States (raw data)'!A:A,'States (raw data)'!B:B)</f>
        <v>New York</v>
      </c>
      <c r="G1261">
        <v>54721.15</v>
      </c>
      <c r="H1261" t="str">
        <f>VLOOKUP(A1261,'Demographics (raw data)'!A1260:C2820,3)</f>
        <v>Male</v>
      </c>
      <c r="I1261" t="str">
        <f>_xlfn.XLOOKUP(A1261,'Demographics (raw data)'!A:A,'Demographics (raw data)'!B:B)</f>
        <v>White</v>
      </c>
      <c r="J1261" t="b">
        <f>_xlfn.XLOOKUP($A1261,'Bonuses (raw data)'!$A:$A,'Bonuses (raw data)'!B:B)</f>
        <v>0</v>
      </c>
      <c r="K1261" t="str">
        <f t="shared" si="95"/>
        <v>Not Eligible</v>
      </c>
      <c r="L1261">
        <f>_xlfn.XLOOKUP($A1261,'Bonuses (raw data)'!$A:$A,'Bonuses (raw data)'!C:C)</f>
        <v>0</v>
      </c>
      <c r="M1261">
        <f t="shared" si="96"/>
        <v>54721.15</v>
      </c>
      <c r="N1261" s="5">
        <f t="shared" si="97"/>
        <v>0</v>
      </c>
      <c r="O1261">
        <f>G1261/_xlfn.XLOOKUP(D1261,'Market_Averages (raw data)'!A:A,'Market_Averages (raw data)'!B:B)</f>
        <v>0.9685406141324665</v>
      </c>
      <c r="P1261" t="str">
        <f t="shared" si="98"/>
        <v>Market Aligned</v>
      </c>
      <c r="Q1261" s="5">
        <f t="shared" si="99"/>
        <v>0.436</v>
      </c>
    </row>
    <row r="1262" spans="1:17" x14ac:dyDescent="0.2">
      <c r="A1262">
        <v>2260</v>
      </c>
      <c r="B1262" t="s">
        <v>1270</v>
      </c>
      <c r="C1262" t="s">
        <v>1572</v>
      </c>
      <c r="D1262" t="s">
        <v>1584</v>
      </c>
      <c r="E1262" t="s">
        <v>1604</v>
      </c>
      <c r="F1262" t="str">
        <f>_xlfn.XLOOKUP(E1262,'States (raw data)'!A:A,'States (raw data)'!B:B)</f>
        <v>California</v>
      </c>
      <c r="G1262">
        <v>57791.63</v>
      </c>
      <c r="H1262" t="str">
        <f>VLOOKUP(A1262,'Demographics (raw data)'!A1261:C2821,3)</f>
        <v>Male</v>
      </c>
      <c r="I1262" t="str">
        <f>_xlfn.XLOOKUP(A1262,'Demographics (raw data)'!A:A,'Demographics (raw data)'!B:B)</f>
        <v>Black or African American</v>
      </c>
      <c r="J1262" t="b">
        <f>_xlfn.XLOOKUP($A1262,'Bonuses (raw data)'!$A:$A,'Bonuses (raw data)'!B:B)</f>
        <v>0</v>
      </c>
      <c r="K1262" t="str">
        <f t="shared" si="95"/>
        <v>Not Eligible</v>
      </c>
      <c r="L1262">
        <f>_xlfn.XLOOKUP($A1262,'Bonuses (raw data)'!$A:$A,'Bonuses (raw data)'!C:C)</f>
        <v>0</v>
      </c>
      <c r="M1262">
        <f t="shared" si="96"/>
        <v>57791.63</v>
      </c>
      <c r="N1262" s="5">
        <f t="shared" si="97"/>
        <v>0</v>
      </c>
      <c r="O1262">
        <f>G1262/_xlfn.XLOOKUP(D1262,'Market_Averages (raw data)'!A:A,'Market_Averages (raw data)'!B:B)</f>
        <v>1.0228867779992976</v>
      </c>
      <c r="P1262" t="str">
        <f t="shared" si="98"/>
        <v>Market Aligned</v>
      </c>
      <c r="Q1262" s="5">
        <f t="shared" si="99"/>
        <v>0.59</v>
      </c>
    </row>
    <row r="1263" spans="1:17" x14ac:dyDescent="0.2">
      <c r="A1263">
        <v>2261</v>
      </c>
      <c r="B1263" t="s">
        <v>1271</v>
      </c>
      <c r="C1263" t="s">
        <v>1572</v>
      </c>
      <c r="D1263" t="s">
        <v>1584</v>
      </c>
      <c r="E1263" t="s">
        <v>1597</v>
      </c>
      <c r="F1263" t="str">
        <f>_xlfn.XLOOKUP(E1263,'States (raw data)'!A:A,'States (raw data)'!B:B)</f>
        <v>New York</v>
      </c>
      <c r="G1263">
        <v>55380.03</v>
      </c>
      <c r="H1263" t="str">
        <f>VLOOKUP(A1263,'Demographics (raw data)'!A1262:C2822,3)</f>
        <v>Female</v>
      </c>
      <c r="I1263" t="str">
        <f>_xlfn.XLOOKUP(A1263,'Demographics (raw data)'!A:A,'Demographics (raw data)'!B:B)</f>
        <v>White</v>
      </c>
      <c r="J1263" t="b">
        <f>_xlfn.XLOOKUP($A1263,'Bonuses (raw data)'!$A:$A,'Bonuses (raw data)'!B:B)</f>
        <v>0</v>
      </c>
      <c r="K1263" t="str">
        <f t="shared" si="95"/>
        <v>Not Eligible</v>
      </c>
      <c r="L1263">
        <f>_xlfn.XLOOKUP($A1263,'Bonuses (raw data)'!$A:$A,'Bonuses (raw data)'!C:C)</f>
        <v>0</v>
      </c>
      <c r="M1263">
        <f t="shared" si="96"/>
        <v>55380.03</v>
      </c>
      <c r="N1263" s="5">
        <f t="shared" si="97"/>
        <v>0</v>
      </c>
      <c r="O1263">
        <f>G1263/_xlfn.XLOOKUP(D1263,'Market_Averages (raw data)'!A:A,'Market_Averages (raw data)'!B:B)</f>
        <v>0.98020250427621525</v>
      </c>
      <c r="P1263" t="str">
        <f t="shared" si="98"/>
        <v>Market Aligned</v>
      </c>
      <c r="Q1263" s="5">
        <f t="shared" si="99"/>
        <v>0.47399999999999998</v>
      </c>
    </row>
    <row r="1264" spans="1:17" x14ac:dyDescent="0.2">
      <c r="A1264">
        <v>2262</v>
      </c>
      <c r="B1264" t="s">
        <v>1272</v>
      </c>
      <c r="C1264" t="s">
        <v>1572</v>
      </c>
      <c r="D1264" t="s">
        <v>1584</v>
      </c>
      <c r="E1264" t="s">
        <v>1597</v>
      </c>
      <c r="F1264" t="str">
        <f>_xlfn.XLOOKUP(E1264,'States (raw data)'!A:A,'States (raw data)'!B:B)</f>
        <v>New York</v>
      </c>
      <c r="G1264">
        <v>57693.78</v>
      </c>
      <c r="H1264" t="str">
        <f>VLOOKUP(A1264,'Demographics (raw data)'!A1263:C2823,3)</f>
        <v>Female</v>
      </c>
      <c r="I1264" t="str">
        <f>_xlfn.XLOOKUP(A1264,'Demographics (raw data)'!A:A,'Demographics (raw data)'!B:B)</f>
        <v>White</v>
      </c>
      <c r="J1264" t="b">
        <f>_xlfn.XLOOKUP($A1264,'Bonuses (raw data)'!$A:$A,'Bonuses (raw data)'!B:B)</f>
        <v>0</v>
      </c>
      <c r="K1264" t="str">
        <f t="shared" si="95"/>
        <v>Not Eligible</v>
      </c>
      <c r="L1264">
        <f>_xlfn.XLOOKUP($A1264,'Bonuses (raw data)'!$A:$A,'Bonuses (raw data)'!C:C)</f>
        <v>0</v>
      </c>
      <c r="M1264">
        <f t="shared" si="96"/>
        <v>57693.78</v>
      </c>
      <c r="N1264" s="5">
        <f t="shared" si="97"/>
        <v>0</v>
      </c>
      <c r="O1264">
        <f>G1264/_xlfn.XLOOKUP(D1264,'Market_Averages (raw data)'!A:A,'Market_Averages (raw data)'!B:B)</f>
        <v>1.021154875451693</v>
      </c>
      <c r="P1264" t="str">
        <f t="shared" si="98"/>
        <v>Market Aligned</v>
      </c>
      <c r="Q1264" s="5">
        <f t="shared" si="99"/>
        <v>0.58299999999999996</v>
      </c>
    </row>
    <row r="1265" spans="1:17" x14ac:dyDescent="0.2">
      <c r="A1265">
        <v>2263</v>
      </c>
      <c r="B1265" t="s">
        <v>1273</v>
      </c>
      <c r="C1265" t="s">
        <v>1572</v>
      </c>
      <c r="D1265" t="s">
        <v>1584</v>
      </c>
      <c r="E1265" t="s">
        <v>1599</v>
      </c>
      <c r="F1265" t="str">
        <f>_xlfn.XLOOKUP(E1265,'States (raw data)'!A:A,'States (raw data)'!B:B)</f>
        <v>California</v>
      </c>
      <c r="G1265">
        <v>50396.63</v>
      </c>
      <c r="H1265" t="str">
        <f>VLOOKUP(A1265,'Demographics (raw data)'!A1264:C2824,3)</f>
        <v>Female</v>
      </c>
      <c r="I1265" t="str">
        <f>_xlfn.XLOOKUP(A1265,'Demographics (raw data)'!A:A,'Demographics (raw data)'!B:B)</f>
        <v>Asian</v>
      </c>
      <c r="J1265" t="b">
        <f>_xlfn.XLOOKUP($A1265,'Bonuses (raw data)'!$A:$A,'Bonuses (raw data)'!B:B)</f>
        <v>0</v>
      </c>
      <c r="K1265" t="str">
        <f t="shared" si="95"/>
        <v>Not Eligible</v>
      </c>
      <c r="L1265">
        <f>_xlfn.XLOOKUP($A1265,'Bonuses (raw data)'!$A:$A,'Bonuses (raw data)'!C:C)</f>
        <v>0</v>
      </c>
      <c r="M1265">
        <f t="shared" si="96"/>
        <v>50396.63</v>
      </c>
      <c r="N1265" s="5">
        <f t="shared" si="97"/>
        <v>0</v>
      </c>
      <c r="O1265">
        <f>G1265/_xlfn.XLOOKUP(D1265,'Market_Averages (raw data)'!A:A,'Market_Averages (raw data)'!B:B)</f>
        <v>0.89199848633310297</v>
      </c>
      <c r="P1265" t="str">
        <f t="shared" si="98"/>
        <v>Below Market</v>
      </c>
      <c r="Q1265" s="5">
        <f t="shared" si="99"/>
        <v>0.27100000000000002</v>
      </c>
    </row>
    <row r="1266" spans="1:17" x14ac:dyDescent="0.2">
      <c r="A1266">
        <v>2264</v>
      </c>
      <c r="B1266" t="s">
        <v>1274</v>
      </c>
      <c r="C1266" t="s">
        <v>1572</v>
      </c>
      <c r="D1266" t="s">
        <v>1584</v>
      </c>
      <c r="E1266" t="s">
        <v>1607</v>
      </c>
      <c r="F1266" t="str">
        <f>_xlfn.XLOOKUP(E1266,'States (raw data)'!A:A,'States (raw data)'!B:B)</f>
        <v>Colorado</v>
      </c>
      <c r="G1266">
        <v>55846.8</v>
      </c>
      <c r="H1266" t="str">
        <f>VLOOKUP(A1266,'Demographics (raw data)'!A1265:C2825,3)</f>
        <v>Female</v>
      </c>
      <c r="I1266" t="str">
        <f>_xlfn.XLOOKUP(A1266,'Demographics (raw data)'!A:A,'Demographics (raw data)'!B:B)</f>
        <v>White</v>
      </c>
      <c r="J1266" t="b">
        <f>_xlfn.XLOOKUP($A1266,'Bonuses (raw data)'!$A:$A,'Bonuses (raw data)'!B:B)</f>
        <v>0</v>
      </c>
      <c r="K1266" t="str">
        <f t="shared" si="95"/>
        <v>Not Eligible</v>
      </c>
      <c r="L1266">
        <f>_xlfn.XLOOKUP($A1266,'Bonuses (raw data)'!$A:$A,'Bonuses (raw data)'!C:C)</f>
        <v>0</v>
      </c>
      <c r="M1266">
        <f t="shared" si="96"/>
        <v>55846.8</v>
      </c>
      <c r="N1266" s="5">
        <f t="shared" si="97"/>
        <v>0</v>
      </c>
      <c r="O1266">
        <f>G1266/_xlfn.XLOOKUP(D1266,'Market_Averages (raw data)'!A:A,'Market_Averages (raw data)'!B:B)</f>
        <v>0.98846413076722672</v>
      </c>
      <c r="P1266" t="str">
        <f t="shared" si="98"/>
        <v>Market Aligned</v>
      </c>
      <c r="Q1266" s="5">
        <f t="shared" si="99"/>
        <v>0.497</v>
      </c>
    </row>
    <row r="1267" spans="1:17" x14ac:dyDescent="0.2">
      <c r="A1267">
        <v>2265</v>
      </c>
      <c r="B1267" t="s">
        <v>1275</v>
      </c>
      <c r="C1267" t="s">
        <v>1572</v>
      </c>
      <c r="D1267" t="s">
        <v>1584</v>
      </c>
      <c r="E1267" t="s">
        <v>1597</v>
      </c>
      <c r="F1267" t="str">
        <f>_xlfn.XLOOKUP(E1267,'States (raw data)'!A:A,'States (raw data)'!B:B)</f>
        <v>New York</v>
      </c>
      <c r="G1267">
        <v>47931.43</v>
      </c>
      <c r="H1267" t="str">
        <f>VLOOKUP(A1267,'Demographics (raw data)'!A1266:C2826,3)</f>
        <v>Female</v>
      </c>
      <c r="I1267" t="str">
        <f>_xlfn.XLOOKUP(A1267,'Demographics (raw data)'!A:A,'Demographics (raw data)'!B:B)</f>
        <v>Other</v>
      </c>
      <c r="J1267" t="b">
        <f>_xlfn.XLOOKUP($A1267,'Bonuses (raw data)'!$A:$A,'Bonuses (raw data)'!B:B)</f>
        <v>0</v>
      </c>
      <c r="K1267" t="str">
        <f t="shared" si="95"/>
        <v>Not Eligible</v>
      </c>
      <c r="L1267">
        <f>_xlfn.XLOOKUP($A1267,'Bonuses (raw data)'!$A:$A,'Bonuses (raw data)'!C:C)</f>
        <v>0</v>
      </c>
      <c r="M1267">
        <f t="shared" si="96"/>
        <v>47931.43</v>
      </c>
      <c r="N1267" s="5">
        <f t="shared" si="97"/>
        <v>0</v>
      </c>
      <c r="O1267">
        <f>G1267/_xlfn.XLOOKUP(D1267,'Market_Averages (raw data)'!A:A,'Market_Averages (raw data)'!B:B)</f>
        <v>0.84836551586447517</v>
      </c>
      <c r="P1267" t="str">
        <f t="shared" si="98"/>
        <v>Below Market</v>
      </c>
      <c r="Q1267" s="5">
        <f t="shared" si="99"/>
        <v>0.215</v>
      </c>
    </row>
    <row r="1268" spans="1:17" x14ac:dyDescent="0.2">
      <c r="A1268">
        <v>2266</v>
      </c>
      <c r="B1268" t="s">
        <v>1276</v>
      </c>
      <c r="C1268" t="s">
        <v>1572</v>
      </c>
      <c r="D1268" t="s">
        <v>1584</v>
      </c>
      <c r="E1268" t="s">
        <v>1599</v>
      </c>
      <c r="F1268" t="str">
        <f>_xlfn.XLOOKUP(E1268,'States (raw data)'!A:A,'States (raw data)'!B:B)</f>
        <v>California</v>
      </c>
      <c r="G1268">
        <v>54443.87</v>
      </c>
      <c r="H1268" t="str">
        <f>VLOOKUP(A1268,'Demographics (raw data)'!A1267:C2827,3)</f>
        <v>Male</v>
      </c>
      <c r="I1268" t="str">
        <f>_xlfn.XLOOKUP(A1268,'Demographics (raw data)'!A:A,'Demographics (raw data)'!B:B)</f>
        <v>White</v>
      </c>
      <c r="J1268" t="b">
        <f>_xlfn.XLOOKUP($A1268,'Bonuses (raw data)'!$A:$A,'Bonuses (raw data)'!B:B)</f>
        <v>1</v>
      </c>
      <c r="K1268" t="str">
        <f t="shared" si="95"/>
        <v>Eligible</v>
      </c>
      <c r="L1268">
        <f>_xlfn.XLOOKUP($A1268,'Bonuses (raw data)'!$A:$A,'Bonuses (raw data)'!C:C)</f>
        <v>8807.73</v>
      </c>
      <c r="M1268">
        <f t="shared" si="96"/>
        <v>63251.600000000006</v>
      </c>
      <c r="N1268" s="5">
        <f t="shared" si="97"/>
        <v>0.16177633955852144</v>
      </c>
      <c r="O1268">
        <f>G1268/_xlfn.XLOOKUP(D1268,'Market_Averages (raw data)'!A:A,'Market_Averages (raw data)'!B:B)</f>
        <v>0.96363287843088397</v>
      </c>
      <c r="P1268" t="str">
        <f t="shared" si="98"/>
        <v>Market Aligned</v>
      </c>
      <c r="Q1268" s="5">
        <f t="shared" si="99"/>
        <v>0.42199999999999999</v>
      </c>
    </row>
    <row r="1269" spans="1:17" x14ac:dyDescent="0.2">
      <c r="A1269">
        <v>2267</v>
      </c>
      <c r="B1269" t="s">
        <v>1277</v>
      </c>
      <c r="C1269" t="s">
        <v>1572</v>
      </c>
      <c r="D1269" t="s">
        <v>1584</v>
      </c>
      <c r="E1269" t="s">
        <v>1611</v>
      </c>
      <c r="F1269" t="str">
        <f>_xlfn.XLOOKUP(E1269,'States (raw data)'!A:A,'States (raw data)'!B:B)</f>
        <v>California</v>
      </c>
      <c r="G1269">
        <v>50480.46</v>
      </c>
      <c r="H1269" t="str">
        <f>VLOOKUP(A1269,'Demographics (raw data)'!A1268:C2828,3)</f>
        <v>Male</v>
      </c>
      <c r="I1269" t="str">
        <f>_xlfn.XLOOKUP(A1269,'Demographics (raw data)'!A:A,'Demographics (raw data)'!B:B)</f>
        <v>White</v>
      </c>
      <c r="J1269" t="b">
        <f>_xlfn.XLOOKUP($A1269,'Bonuses (raw data)'!$A:$A,'Bonuses (raw data)'!B:B)</f>
        <v>1</v>
      </c>
      <c r="K1269" t="str">
        <f t="shared" si="95"/>
        <v>Eligible</v>
      </c>
      <c r="L1269">
        <f>_xlfn.XLOOKUP($A1269,'Bonuses (raw data)'!$A:$A,'Bonuses (raw data)'!C:C)</f>
        <v>12955.16</v>
      </c>
      <c r="M1269">
        <f t="shared" si="96"/>
        <v>63435.619999999995</v>
      </c>
      <c r="N1269" s="5">
        <f t="shared" si="97"/>
        <v>0.25663712256187837</v>
      </c>
      <c r="O1269">
        <f>G1269/_xlfn.XLOOKUP(D1269,'Market_Averages (raw data)'!A:A,'Market_Averages (raw data)'!B:B)</f>
        <v>0.89348224096330953</v>
      </c>
      <c r="P1269" t="str">
        <f t="shared" si="98"/>
        <v>Below Market</v>
      </c>
      <c r="Q1269" s="5">
        <f t="shared" si="99"/>
        <v>0.27300000000000002</v>
      </c>
    </row>
    <row r="1270" spans="1:17" x14ac:dyDescent="0.2">
      <c r="A1270">
        <v>2268</v>
      </c>
      <c r="B1270" t="s">
        <v>1278</v>
      </c>
      <c r="C1270" t="s">
        <v>1572</v>
      </c>
      <c r="D1270" t="s">
        <v>1584</v>
      </c>
      <c r="E1270" t="s">
        <v>1599</v>
      </c>
      <c r="F1270" t="str">
        <f>_xlfn.XLOOKUP(E1270,'States (raw data)'!A:A,'States (raw data)'!B:B)</f>
        <v>California</v>
      </c>
      <c r="G1270">
        <v>51322.35</v>
      </c>
      <c r="H1270" t="str">
        <f>VLOOKUP(A1270,'Demographics (raw data)'!A1269:C2829,3)</f>
        <v>Male</v>
      </c>
      <c r="I1270" t="str">
        <f>_xlfn.XLOOKUP(A1270,'Demographics (raw data)'!A:A,'Demographics (raw data)'!B:B)</f>
        <v>White</v>
      </c>
      <c r="J1270" t="b">
        <f>_xlfn.XLOOKUP($A1270,'Bonuses (raw data)'!$A:$A,'Bonuses (raw data)'!B:B)</f>
        <v>0</v>
      </c>
      <c r="K1270" t="str">
        <f t="shared" si="95"/>
        <v>Not Eligible</v>
      </c>
      <c r="L1270">
        <f>_xlfn.XLOOKUP($A1270,'Bonuses (raw data)'!$A:$A,'Bonuses (raw data)'!C:C)</f>
        <v>0</v>
      </c>
      <c r="M1270">
        <f t="shared" si="96"/>
        <v>51322.35</v>
      </c>
      <c r="N1270" s="5">
        <f t="shared" si="97"/>
        <v>0</v>
      </c>
      <c r="O1270">
        <f>G1270/_xlfn.XLOOKUP(D1270,'Market_Averages (raw data)'!A:A,'Market_Averages (raw data)'!B:B)</f>
        <v>0.90838332870784677</v>
      </c>
      <c r="P1270" t="str">
        <f t="shared" si="98"/>
        <v>Market Aligned</v>
      </c>
      <c r="Q1270" s="5">
        <f t="shared" si="99"/>
        <v>0.29299999999999998</v>
      </c>
    </row>
    <row r="1271" spans="1:17" x14ac:dyDescent="0.2">
      <c r="A1271">
        <v>2269</v>
      </c>
      <c r="B1271" t="s">
        <v>1279</v>
      </c>
      <c r="C1271" t="s">
        <v>1572</v>
      </c>
      <c r="D1271" t="s">
        <v>1584</v>
      </c>
      <c r="E1271" t="s">
        <v>1599</v>
      </c>
      <c r="F1271" t="str">
        <f>_xlfn.XLOOKUP(E1271,'States (raw data)'!A:A,'States (raw data)'!B:B)</f>
        <v>California</v>
      </c>
      <c r="G1271">
        <v>61180.47</v>
      </c>
      <c r="H1271" t="str">
        <f>VLOOKUP(A1271,'Demographics (raw data)'!A1270:C2830,3)</f>
        <v>Female</v>
      </c>
      <c r="I1271" t="str">
        <f>_xlfn.XLOOKUP(A1271,'Demographics (raw data)'!A:A,'Demographics (raw data)'!B:B)</f>
        <v>White</v>
      </c>
      <c r="J1271" t="b">
        <f>_xlfn.XLOOKUP($A1271,'Bonuses (raw data)'!$A:$A,'Bonuses (raw data)'!B:B)</f>
        <v>1</v>
      </c>
      <c r="K1271" t="str">
        <f t="shared" si="95"/>
        <v>Eligible</v>
      </c>
      <c r="L1271">
        <f>_xlfn.XLOOKUP($A1271,'Bonuses (raw data)'!$A:$A,'Bonuses (raw data)'!C:C)</f>
        <v>14286.95</v>
      </c>
      <c r="M1271">
        <f t="shared" si="96"/>
        <v>75467.42</v>
      </c>
      <c r="N1271" s="5">
        <f t="shared" si="97"/>
        <v>0.2335214162297217</v>
      </c>
      <c r="O1271">
        <f>G1271/_xlfn.XLOOKUP(D1271,'Market_Averages (raw data)'!A:A,'Market_Averages (raw data)'!B:B)</f>
        <v>1.0828677757450811</v>
      </c>
      <c r="P1271" t="str">
        <f t="shared" si="98"/>
        <v>Market Aligned</v>
      </c>
      <c r="Q1271" s="5">
        <f t="shared" si="99"/>
        <v>0.67600000000000005</v>
      </c>
    </row>
    <row r="1272" spans="1:17" x14ac:dyDescent="0.2">
      <c r="A1272">
        <v>2270</v>
      </c>
      <c r="B1272" t="s">
        <v>1280</v>
      </c>
      <c r="C1272" t="s">
        <v>1572</v>
      </c>
      <c r="D1272" t="s">
        <v>1584</v>
      </c>
      <c r="E1272" t="s">
        <v>1609</v>
      </c>
      <c r="F1272" t="str">
        <f>_xlfn.XLOOKUP(E1272,'States (raw data)'!A:A,'States (raw data)'!B:B)</f>
        <v>California</v>
      </c>
      <c r="G1272">
        <v>60456.55</v>
      </c>
      <c r="H1272" t="str">
        <f>VLOOKUP(A1272,'Demographics (raw data)'!A1271:C2831,3)</f>
        <v>Male</v>
      </c>
      <c r="I1272" t="str">
        <f>_xlfn.XLOOKUP(A1272,'Demographics (raw data)'!A:A,'Demographics (raw data)'!B:B)</f>
        <v>White</v>
      </c>
      <c r="J1272" t="b">
        <f>_xlfn.XLOOKUP($A1272,'Bonuses (raw data)'!$A:$A,'Bonuses (raw data)'!B:B)</f>
        <v>0</v>
      </c>
      <c r="K1272" t="str">
        <f t="shared" si="95"/>
        <v>Not Eligible</v>
      </c>
      <c r="L1272">
        <f>_xlfn.XLOOKUP($A1272,'Bonuses (raw data)'!$A:$A,'Bonuses (raw data)'!C:C)</f>
        <v>0</v>
      </c>
      <c r="M1272">
        <f t="shared" si="96"/>
        <v>60456.55</v>
      </c>
      <c r="N1272" s="5">
        <f t="shared" si="97"/>
        <v>0</v>
      </c>
      <c r="O1272">
        <f>G1272/_xlfn.XLOOKUP(D1272,'Market_Averages (raw data)'!A:A,'Market_Averages (raw data)'!B:B)</f>
        <v>1.070054705819051</v>
      </c>
      <c r="P1272" t="str">
        <f t="shared" si="98"/>
        <v>Market Aligned</v>
      </c>
      <c r="Q1272" s="5">
        <f t="shared" si="99"/>
        <v>0.66300000000000003</v>
      </c>
    </row>
    <row r="1273" spans="1:17" x14ac:dyDescent="0.2">
      <c r="A1273">
        <v>2271</v>
      </c>
      <c r="B1273" t="s">
        <v>1281</v>
      </c>
      <c r="C1273" t="s">
        <v>1572</v>
      </c>
      <c r="D1273" t="s">
        <v>1584</v>
      </c>
      <c r="E1273" t="s">
        <v>1599</v>
      </c>
      <c r="F1273" t="str">
        <f>_xlfn.XLOOKUP(E1273,'States (raw data)'!A:A,'States (raw data)'!B:B)</f>
        <v>California</v>
      </c>
      <c r="G1273">
        <v>58045.69</v>
      </c>
      <c r="H1273" t="str">
        <f>VLOOKUP(A1273,'Demographics (raw data)'!A1272:C2832,3)</f>
        <v>Male</v>
      </c>
      <c r="I1273" t="str">
        <f>_xlfn.XLOOKUP(A1273,'Demographics (raw data)'!A:A,'Demographics (raw data)'!B:B)</f>
        <v>White</v>
      </c>
      <c r="J1273" t="b">
        <f>_xlfn.XLOOKUP($A1273,'Bonuses (raw data)'!$A:$A,'Bonuses (raw data)'!B:B)</f>
        <v>0</v>
      </c>
      <c r="K1273" t="str">
        <f t="shared" si="95"/>
        <v>Not Eligible</v>
      </c>
      <c r="L1273">
        <f>_xlfn.XLOOKUP($A1273,'Bonuses (raw data)'!$A:$A,'Bonuses (raw data)'!C:C)</f>
        <v>0</v>
      </c>
      <c r="M1273">
        <f t="shared" si="96"/>
        <v>58045.69</v>
      </c>
      <c r="N1273" s="5">
        <f t="shared" si="97"/>
        <v>0</v>
      </c>
      <c r="O1273">
        <f>G1273/_xlfn.XLOOKUP(D1273,'Market_Averages (raw data)'!A:A,'Market_Averages (raw data)'!B:B)</f>
        <v>1.0273835297749183</v>
      </c>
      <c r="P1273" t="str">
        <f t="shared" si="98"/>
        <v>Market Aligned</v>
      </c>
      <c r="Q1273" s="5">
        <f t="shared" si="99"/>
        <v>0.60099999999999998</v>
      </c>
    </row>
    <row r="1274" spans="1:17" x14ac:dyDescent="0.2">
      <c r="A1274">
        <v>2272</v>
      </c>
      <c r="B1274" t="s">
        <v>1282</v>
      </c>
      <c r="C1274" t="s">
        <v>1572</v>
      </c>
      <c r="D1274" t="s">
        <v>1584</v>
      </c>
      <c r="E1274" t="s">
        <v>1599</v>
      </c>
      <c r="F1274" t="str">
        <f>_xlfn.XLOOKUP(E1274,'States (raw data)'!A:A,'States (raw data)'!B:B)</f>
        <v>California</v>
      </c>
      <c r="G1274">
        <v>49538.44</v>
      </c>
      <c r="H1274" t="str">
        <f>VLOOKUP(A1274,'Demographics (raw data)'!A1273:C2833,3)</f>
        <v>Female</v>
      </c>
      <c r="I1274" t="str">
        <f>_xlfn.XLOOKUP(A1274,'Demographics (raw data)'!A:A,'Demographics (raw data)'!B:B)</f>
        <v>White</v>
      </c>
      <c r="J1274" t="b">
        <f>_xlfn.XLOOKUP($A1274,'Bonuses (raw data)'!$A:$A,'Bonuses (raw data)'!B:B)</f>
        <v>1</v>
      </c>
      <c r="K1274" t="str">
        <f t="shared" si="95"/>
        <v>Eligible</v>
      </c>
      <c r="L1274">
        <f>_xlfn.XLOOKUP($A1274,'Bonuses (raw data)'!$A:$A,'Bonuses (raw data)'!C:C)</f>
        <v>14511.31</v>
      </c>
      <c r="M1274">
        <f t="shared" si="96"/>
        <v>64049.75</v>
      </c>
      <c r="N1274" s="5">
        <f t="shared" si="97"/>
        <v>0.29293029816845262</v>
      </c>
      <c r="O1274">
        <f>G1274/_xlfn.XLOOKUP(D1274,'Market_Averages (raw data)'!A:A,'Market_Averages (raw data)'!B:B)</f>
        <v>0.8768088956603497</v>
      </c>
      <c r="P1274" t="str">
        <f t="shared" si="98"/>
        <v>Below Market</v>
      </c>
      <c r="Q1274" s="5">
        <f t="shared" si="99"/>
        <v>0.254</v>
      </c>
    </row>
    <row r="1275" spans="1:17" x14ac:dyDescent="0.2">
      <c r="A1275">
        <v>2273</v>
      </c>
      <c r="B1275" t="s">
        <v>1283</v>
      </c>
      <c r="C1275" t="s">
        <v>1572</v>
      </c>
      <c r="D1275" t="s">
        <v>1584</v>
      </c>
      <c r="E1275" t="s">
        <v>1611</v>
      </c>
      <c r="F1275" t="str">
        <f>_xlfn.XLOOKUP(E1275,'States (raw data)'!A:A,'States (raw data)'!B:B)</f>
        <v>California</v>
      </c>
      <c r="G1275">
        <v>53417.96</v>
      </c>
      <c r="H1275" t="str">
        <f>VLOOKUP(A1275,'Demographics (raw data)'!A1274:C2834,3)</f>
        <v>Female</v>
      </c>
      <c r="I1275" t="str">
        <f>_xlfn.XLOOKUP(A1275,'Demographics (raw data)'!A:A,'Demographics (raw data)'!B:B)</f>
        <v>White</v>
      </c>
      <c r="J1275" t="b">
        <f>_xlfn.XLOOKUP($A1275,'Bonuses (raw data)'!$A:$A,'Bonuses (raw data)'!B:B)</f>
        <v>0</v>
      </c>
      <c r="K1275" t="str">
        <f t="shared" si="95"/>
        <v>Not Eligible</v>
      </c>
      <c r="L1275">
        <f>_xlfn.XLOOKUP($A1275,'Bonuses (raw data)'!$A:$A,'Bonuses (raw data)'!C:C)</f>
        <v>0</v>
      </c>
      <c r="M1275">
        <f t="shared" si="96"/>
        <v>53417.96</v>
      </c>
      <c r="N1275" s="5">
        <f t="shared" si="97"/>
        <v>0</v>
      </c>
      <c r="O1275">
        <f>G1275/_xlfn.XLOOKUP(D1275,'Market_Averages (raw data)'!A:A,'Market_Averages (raw data)'!B:B)</f>
        <v>0.94547471652374859</v>
      </c>
      <c r="P1275" t="str">
        <f t="shared" si="98"/>
        <v>Market Aligned</v>
      </c>
      <c r="Q1275" s="5">
        <f t="shared" si="99"/>
        <v>0.37</v>
      </c>
    </row>
    <row r="1276" spans="1:17" x14ac:dyDescent="0.2">
      <c r="A1276">
        <v>2274</v>
      </c>
      <c r="B1276" t="s">
        <v>1284</v>
      </c>
      <c r="C1276" t="s">
        <v>1572</v>
      </c>
      <c r="D1276" t="s">
        <v>1584</v>
      </c>
      <c r="E1276" t="s">
        <v>1597</v>
      </c>
      <c r="F1276" t="str">
        <f>_xlfn.XLOOKUP(E1276,'States (raw data)'!A:A,'States (raw data)'!B:B)</f>
        <v>New York</v>
      </c>
      <c r="G1276">
        <v>61065.49</v>
      </c>
      <c r="H1276" t="str">
        <f>VLOOKUP(A1276,'Demographics (raw data)'!A1275:C2835,3)</f>
        <v>Male</v>
      </c>
      <c r="I1276" t="str">
        <f>_xlfn.XLOOKUP(A1276,'Demographics (raw data)'!A:A,'Demographics (raw data)'!B:B)</f>
        <v>Black or African American</v>
      </c>
      <c r="J1276" t="b">
        <f>_xlfn.XLOOKUP($A1276,'Bonuses (raw data)'!$A:$A,'Bonuses (raw data)'!B:B)</f>
        <v>0</v>
      </c>
      <c r="K1276" t="str">
        <f t="shared" si="95"/>
        <v>Not Eligible</v>
      </c>
      <c r="L1276">
        <f>_xlfn.XLOOKUP($A1276,'Bonuses (raw data)'!$A:$A,'Bonuses (raw data)'!C:C)</f>
        <v>0</v>
      </c>
      <c r="M1276">
        <f t="shared" si="96"/>
        <v>61065.49</v>
      </c>
      <c r="N1276" s="5">
        <f t="shared" si="97"/>
        <v>0</v>
      </c>
      <c r="O1276">
        <f>G1276/_xlfn.XLOOKUP(D1276,'Market_Averages (raw data)'!A:A,'Market_Averages (raw data)'!B:B)</f>
        <v>1.080832679629357</v>
      </c>
      <c r="P1276" t="str">
        <f t="shared" si="98"/>
        <v>Market Aligned</v>
      </c>
      <c r="Q1276" s="5">
        <f t="shared" si="99"/>
        <v>0.67200000000000004</v>
      </c>
    </row>
    <row r="1277" spans="1:17" x14ac:dyDescent="0.2">
      <c r="A1277">
        <v>2275</v>
      </c>
      <c r="B1277" t="s">
        <v>1285</v>
      </c>
      <c r="C1277" t="s">
        <v>1572</v>
      </c>
      <c r="D1277" t="s">
        <v>1584</v>
      </c>
      <c r="E1277" t="s">
        <v>1597</v>
      </c>
      <c r="F1277" t="str">
        <f>_xlfn.XLOOKUP(E1277,'States (raw data)'!A:A,'States (raw data)'!B:B)</f>
        <v>New York</v>
      </c>
      <c r="G1277">
        <v>55708.58</v>
      </c>
      <c r="H1277" t="str">
        <f>VLOOKUP(A1277,'Demographics (raw data)'!A1276:C2836,3)</f>
        <v>Male</v>
      </c>
      <c r="I1277" t="str">
        <f>_xlfn.XLOOKUP(A1277,'Demographics (raw data)'!A:A,'Demographics (raw data)'!B:B)</f>
        <v>Black or African American</v>
      </c>
      <c r="J1277" t="b">
        <f>_xlfn.XLOOKUP($A1277,'Bonuses (raw data)'!$A:$A,'Bonuses (raw data)'!B:B)</f>
        <v>0</v>
      </c>
      <c r="K1277" t="str">
        <f t="shared" si="95"/>
        <v>Not Eligible</v>
      </c>
      <c r="L1277">
        <f>_xlfn.XLOOKUP($A1277,'Bonuses (raw data)'!$A:$A,'Bonuses (raw data)'!C:C)</f>
        <v>0</v>
      </c>
      <c r="M1277">
        <f t="shared" si="96"/>
        <v>55708.58</v>
      </c>
      <c r="N1277" s="5">
        <f t="shared" si="97"/>
        <v>0</v>
      </c>
      <c r="O1277">
        <f>G1277/_xlfn.XLOOKUP(D1277,'Market_Averages (raw data)'!A:A,'Market_Averages (raw data)'!B:B)</f>
        <v>0.98601769673421769</v>
      </c>
      <c r="P1277" t="str">
        <f t="shared" si="98"/>
        <v>Market Aligned</v>
      </c>
      <c r="Q1277" s="5">
        <f t="shared" si="99"/>
        <v>0.49</v>
      </c>
    </row>
    <row r="1278" spans="1:17" x14ac:dyDescent="0.2">
      <c r="A1278">
        <v>2276</v>
      </c>
      <c r="B1278" t="s">
        <v>1286</v>
      </c>
      <c r="C1278" t="s">
        <v>1572</v>
      </c>
      <c r="D1278" t="s">
        <v>1584</v>
      </c>
      <c r="E1278" t="s">
        <v>1599</v>
      </c>
      <c r="F1278" t="str">
        <f>_xlfn.XLOOKUP(E1278,'States (raw data)'!A:A,'States (raw data)'!B:B)</f>
        <v>California</v>
      </c>
      <c r="G1278">
        <v>66596.649999999994</v>
      </c>
      <c r="H1278" t="str">
        <f>VLOOKUP(A1278,'Demographics (raw data)'!A1277:C2837,3)</f>
        <v>Male</v>
      </c>
      <c r="I1278" t="str">
        <f>_xlfn.XLOOKUP(A1278,'Demographics (raw data)'!A:A,'Demographics (raw data)'!B:B)</f>
        <v>Black or African American</v>
      </c>
      <c r="J1278" t="b">
        <f>_xlfn.XLOOKUP($A1278,'Bonuses (raw data)'!$A:$A,'Bonuses (raw data)'!B:B)</f>
        <v>0</v>
      </c>
      <c r="K1278" t="str">
        <f t="shared" si="95"/>
        <v>Not Eligible</v>
      </c>
      <c r="L1278">
        <f>_xlfn.XLOOKUP($A1278,'Bonuses (raw data)'!$A:$A,'Bonuses (raw data)'!C:C)</f>
        <v>0</v>
      </c>
      <c r="M1278">
        <f t="shared" si="96"/>
        <v>66596.649999999994</v>
      </c>
      <c r="N1278" s="5">
        <f t="shared" si="97"/>
        <v>0</v>
      </c>
      <c r="O1278">
        <f>G1278/_xlfn.XLOOKUP(D1278,'Market_Averages (raw data)'!A:A,'Market_Averages (raw data)'!B:B)</f>
        <v>1.1787318119258261</v>
      </c>
      <c r="P1278" t="str">
        <f t="shared" si="98"/>
        <v>Above Market</v>
      </c>
      <c r="Q1278" s="5">
        <f t="shared" si="99"/>
        <v>0.73499999999999999</v>
      </c>
    </row>
    <row r="1279" spans="1:17" x14ac:dyDescent="0.2">
      <c r="A1279">
        <v>2277</v>
      </c>
      <c r="B1279" t="s">
        <v>1287</v>
      </c>
      <c r="C1279" t="s">
        <v>1572</v>
      </c>
      <c r="D1279" t="s">
        <v>1584</v>
      </c>
      <c r="E1279" t="s">
        <v>1603</v>
      </c>
      <c r="F1279" t="str">
        <f>_xlfn.XLOOKUP(E1279,'States (raw data)'!A:A,'States (raw data)'!B:B)</f>
        <v>Illinois</v>
      </c>
      <c r="G1279">
        <v>56966.59</v>
      </c>
      <c r="H1279" t="str">
        <f>VLOOKUP(A1279,'Demographics (raw data)'!A1278:C2838,3)</f>
        <v>Male</v>
      </c>
      <c r="I1279" t="str">
        <f>_xlfn.XLOOKUP(A1279,'Demographics (raw data)'!A:A,'Demographics (raw data)'!B:B)</f>
        <v>White</v>
      </c>
      <c r="J1279" t="b">
        <f>_xlfn.XLOOKUP($A1279,'Bonuses (raw data)'!$A:$A,'Bonuses (raw data)'!B:B)</f>
        <v>0</v>
      </c>
      <c r="K1279" t="str">
        <f t="shared" si="95"/>
        <v>Not Eligible</v>
      </c>
      <c r="L1279">
        <f>_xlfn.XLOOKUP($A1279,'Bonuses (raw data)'!$A:$A,'Bonuses (raw data)'!C:C)</f>
        <v>0</v>
      </c>
      <c r="M1279">
        <f t="shared" si="96"/>
        <v>56966.59</v>
      </c>
      <c r="N1279" s="5">
        <f t="shared" si="97"/>
        <v>0</v>
      </c>
      <c r="O1279">
        <f>G1279/_xlfn.XLOOKUP(D1279,'Market_Averages (raw data)'!A:A,'Market_Averages (raw data)'!B:B)</f>
        <v>1.0082839279443583</v>
      </c>
      <c r="P1279" t="str">
        <f t="shared" si="98"/>
        <v>Market Aligned</v>
      </c>
      <c r="Q1279" s="5">
        <f t="shared" si="99"/>
        <v>0.55400000000000005</v>
      </c>
    </row>
    <row r="1280" spans="1:17" x14ac:dyDescent="0.2">
      <c r="A1280">
        <v>2278</v>
      </c>
      <c r="B1280" t="s">
        <v>1288</v>
      </c>
      <c r="C1280" t="s">
        <v>1572</v>
      </c>
      <c r="D1280" t="s">
        <v>1584</v>
      </c>
      <c r="E1280" t="s">
        <v>1597</v>
      </c>
      <c r="F1280" t="str">
        <f>_xlfn.XLOOKUP(E1280,'States (raw data)'!A:A,'States (raw data)'!B:B)</f>
        <v>New York</v>
      </c>
      <c r="G1280">
        <v>55960.25</v>
      </c>
      <c r="H1280" t="str">
        <f>VLOOKUP(A1280,'Demographics (raw data)'!A1279:C2839,3)</f>
        <v>Male</v>
      </c>
      <c r="I1280" t="str">
        <f>_xlfn.XLOOKUP(A1280,'Demographics (raw data)'!A:A,'Demographics (raw data)'!B:B)</f>
        <v>White</v>
      </c>
      <c r="J1280" t="b">
        <f>_xlfn.XLOOKUP($A1280,'Bonuses (raw data)'!$A:$A,'Bonuses (raw data)'!B:B)</f>
        <v>0</v>
      </c>
      <c r="K1280" t="str">
        <f t="shared" si="95"/>
        <v>Not Eligible</v>
      </c>
      <c r="L1280">
        <f>_xlfn.XLOOKUP($A1280,'Bonuses (raw data)'!$A:$A,'Bonuses (raw data)'!C:C)</f>
        <v>0</v>
      </c>
      <c r="M1280">
        <f t="shared" si="96"/>
        <v>55960.25</v>
      </c>
      <c r="N1280" s="5">
        <f t="shared" si="97"/>
        <v>0</v>
      </c>
      <c r="O1280">
        <f>G1280/_xlfn.XLOOKUP(D1280,'Market_Averages (raw data)'!A:A,'Market_Averages (raw data)'!B:B)</f>
        <v>0.99047214654674387</v>
      </c>
      <c r="P1280" t="str">
        <f t="shared" si="98"/>
        <v>Market Aligned</v>
      </c>
      <c r="Q1280" s="5">
        <f t="shared" si="99"/>
        <v>0.504</v>
      </c>
    </row>
    <row r="1281" spans="1:17" x14ac:dyDescent="0.2">
      <c r="A1281">
        <v>2279</v>
      </c>
      <c r="B1281" t="s">
        <v>1289</v>
      </c>
      <c r="C1281" t="s">
        <v>1572</v>
      </c>
      <c r="D1281" t="s">
        <v>1584</v>
      </c>
      <c r="E1281" t="s">
        <v>1597</v>
      </c>
      <c r="F1281" t="str">
        <f>_xlfn.XLOOKUP(E1281,'States (raw data)'!A:A,'States (raw data)'!B:B)</f>
        <v>New York</v>
      </c>
      <c r="G1281">
        <v>53454.42</v>
      </c>
      <c r="H1281" t="str">
        <f>VLOOKUP(A1281,'Demographics (raw data)'!A1280:C2840,3)</f>
        <v>Female</v>
      </c>
      <c r="I1281" t="str">
        <f>_xlfn.XLOOKUP(A1281,'Demographics (raw data)'!A:A,'Demographics (raw data)'!B:B)</f>
        <v>Black or African American</v>
      </c>
      <c r="J1281" t="b">
        <f>_xlfn.XLOOKUP($A1281,'Bonuses (raw data)'!$A:$A,'Bonuses (raw data)'!B:B)</f>
        <v>0</v>
      </c>
      <c r="K1281" t="str">
        <f t="shared" si="95"/>
        <v>Not Eligible</v>
      </c>
      <c r="L1281">
        <f>_xlfn.XLOOKUP($A1281,'Bonuses (raw data)'!$A:$A,'Bonuses (raw data)'!C:C)</f>
        <v>0</v>
      </c>
      <c r="M1281">
        <f t="shared" si="96"/>
        <v>53454.42</v>
      </c>
      <c r="N1281" s="5">
        <f t="shared" si="97"/>
        <v>0</v>
      </c>
      <c r="O1281">
        <f>G1281/_xlfn.XLOOKUP(D1281,'Market_Averages (raw data)'!A:A,'Market_Averages (raw data)'!B:B)</f>
        <v>0.9461200427055132</v>
      </c>
      <c r="P1281" t="str">
        <f t="shared" si="98"/>
        <v>Market Aligned</v>
      </c>
      <c r="Q1281" s="5">
        <f t="shared" si="99"/>
        <v>0.371</v>
      </c>
    </row>
    <row r="1282" spans="1:17" x14ac:dyDescent="0.2">
      <c r="A1282">
        <v>2280</v>
      </c>
      <c r="B1282" t="s">
        <v>1290</v>
      </c>
      <c r="C1282" t="s">
        <v>1572</v>
      </c>
      <c r="D1282" t="s">
        <v>1584</v>
      </c>
      <c r="E1282" t="s">
        <v>1597</v>
      </c>
      <c r="F1282" t="str">
        <f>_xlfn.XLOOKUP(E1282,'States (raw data)'!A:A,'States (raw data)'!B:B)</f>
        <v>New York</v>
      </c>
      <c r="G1282">
        <v>55667.7</v>
      </c>
      <c r="H1282" t="str">
        <f>VLOOKUP(A1282,'Demographics (raw data)'!A1281:C2841,3)</f>
        <v>Female</v>
      </c>
      <c r="I1282" t="str">
        <f>_xlfn.XLOOKUP(A1282,'Demographics (raw data)'!A:A,'Demographics (raw data)'!B:B)</f>
        <v>White</v>
      </c>
      <c r="J1282" t="b">
        <f>_xlfn.XLOOKUP($A1282,'Bonuses (raw data)'!$A:$A,'Bonuses (raw data)'!B:B)</f>
        <v>0</v>
      </c>
      <c r="K1282" t="str">
        <f t="shared" si="95"/>
        <v>Not Eligible</v>
      </c>
      <c r="L1282">
        <f>_xlfn.XLOOKUP($A1282,'Bonuses (raw data)'!$A:$A,'Bonuses (raw data)'!C:C)</f>
        <v>0</v>
      </c>
      <c r="M1282">
        <f t="shared" si="96"/>
        <v>55667.7</v>
      </c>
      <c r="N1282" s="5">
        <f t="shared" si="97"/>
        <v>0</v>
      </c>
      <c r="O1282">
        <f>G1282/_xlfn.XLOOKUP(D1282,'Market_Averages (raw data)'!A:A,'Market_Averages (raw data)'!B:B)</f>
        <v>0.98529413847007785</v>
      </c>
      <c r="P1282" t="str">
        <f t="shared" si="98"/>
        <v>Market Aligned</v>
      </c>
      <c r="Q1282" s="5">
        <f t="shared" si="99"/>
        <v>0.48799999999999999</v>
      </c>
    </row>
    <row r="1283" spans="1:17" x14ac:dyDescent="0.2">
      <c r="A1283">
        <v>2281</v>
      </c>
      <c r="B1283" t="s">
        <v>1291</v>
      </c>
      <c r="C1283" t="s">
        <v>1572</v>
      </c>
      <c r="D1283" t="s">
        <v>1584</v>
      </c>
      <c r="E1283" t="s">
        <v>1609</v>
      </c>
      <c r="F1283" t="str">
        <f>_xlfn.XLOOKUP(E1283,'States (raw data)'!A:A,'States (raw data)'!B:B)</f>
        <v>California</v>
      </c>
      <c r="G1283">
        <v>54237.65</v>
      </c>
      <c r="H1283" t="str">
        <f>VLOOKUP(A1283,'Demographics (raw data)'!A1282:C2842,3)</f>
        <v>Female</v>
      </c>
      <c r="I1283" t="str">
        <f>_xlfn.XLOOKUP(A1283,'Demographics (raw data)'!A:A,'Demographics (raw data)'!B:B)</f>
        <v>White</v>
      </c>
      <c r="J1283" t="b">
        <f>_xlfn.XLOOKUP($A1283,'Bonuses (raw data)'!$A:$A,'Bonuses (raw data)'!B:B)</f>
        <v>1</v>
      </c>
      <c r="K1283" t="str">
        <f t="shared" ref="K1283:K1346" si="100">IF(J1283=TRUE,"Eligible", "Not Eligible")</f>
        <v>Eligible</v>
      </c>
      <c r="L1283">
        <f>_xlfn.XLOOKUP($A1283,'Bonuses (raw data)'!$A:$A,'Bonuses (raw data)'!C:C)</f>
        <v>1987.36</v>
      </c>
      <c r="M1283">
        <f t="shared" ref="M1283:M1346" si="101">G1283+L1283</f>
        <v>56225.01</v>
      </c>
      <c r="N1283" s="5">
        <f t="shared" ref="N1283:N1346" si="102">IF(G1283=0, 0, L1283/G1283)</f>
        <v>3.6641705531120908E-2</v>
      </c>
      <c r="O1283">
        <f>G1283/_xlfn.XLOOKUP(D1283,'Market_Averages (raw data)'!A:A,'Market_Averages (raw data)'!B:B)</f>
        <v>0.95998287389979509</v>
      </c>
      <c r="P1283" t="str">
        <f t="shared" ref="P1283:P1346" si="103">IF(O1283&lt;0.9,"Below Market",IF(O1283&gt;1.1,"Above Market","Market Aligned"))</f>
        <v>Market Aligned</v>
      </c>
      <c r="Q1283" s="5">
        <f t="shared" ref="Q1283:Q1346" si="104">_xlfn.PERCENTRANK.INC(G:G,G1283)</f>
        <v>0.41</v>
      </c>
    </row>
    <row r="1284" spans="1:17" x14ac:dyDescent="0.2">
      <c r="A1284">
        <v>2282</v>
      </c>
      <c r="B1284" t="s">
        <v>1292</v>
      </c>
      <c r="C1284" t="s">
        <v>1572</v>
      </c>
      <c r="D1284" t="s">
        <v>1584</v>
      </c>
      <c r="E1284" t="s">
        <v>1597</v>
      </c>
      <c r="F1284" t="str">
        <f>_xlfn.XLOOKUP(E1284,'States (raw data)'!A:A,'States (raw data)'!B:B)</f>
        <v>New York</v>
      </c>
      <c r="G1284">
        <v>58540.54</v>
      </c>
      <c r="H1284" t="str">
        <f>VLOOKUP(A1284,'Demographics (raw data)'!A1283:C2843,3)</f>
        <v>Male</v>
      </c>
      <c r="I1284" t="str">
        <f>_xlfn.XLOOKUP(A1284,'Demographics (raw data)'!A:A,'Demographics (raw data)'!B:B)</f>
        <v>Asian</v>
      </c>
      <c r="J1284" t="b">
        <f>_xlfn.XLOOKUP($A1284,'Bonuses (raw data)'!$A:$A,'Bonuses (raw data)'!B:B)</f>
        <v>1</v>
      </c>
      <c r="K1284" t="str">
        <f t="shared" si="100"/>
        <v>Eligible</v>
      </c>
      <c r="L1284">
        <f>_xlfn.XLOOKUP($A1284,'Bonuses (raw data)'!$A:$A,'Bonuses (raw data)'!C:C)</f>
        <v>17335.21</v>
      </c>
      <c r="M1284">
        <f t="shared" si="101"/>
        <v>75875.75</v>
      </c>
      <c r="N1284" s="5">
        <f t="shared" si="102"/>
        <v>0.29612316524582794</v>
      </c>
      <c r="O1284">
        <f>G1284/_xlfn.XLOOKUP(D1284,'Market_Averages (raw data)'!A:A,'Market_Averages (raw data)'!B:B)</f>
        <v>1.036142160083372</v>
      </c>
      <c r="P1284" t="str">
        <f t="shared" si="103"/>
        <v>Market Aligned</v>
      </c>
      <c r="Q1284" s="5">
        <f t="shared" si="104"/>
        <v>0.61299999999999999</v>
      </c>
    </row>
    <row r="1285" spans="1:17" x14ac:dyDescent="0.2">
      <c r="A1285">
        <v>2283</v>
      </c>
      <c r="B1285" t="s">
        <v>1293</v>
      </c>
      <c r="C1285" t="s">
        <v>1572</v>
      </c>
      <c r="D1285" t="s">
        <v>1584</v>
      </c>
      <c r="E1285" t="s">
        <v>1597</v>
      </c>
      <c r="F1285" t="str">
        <f>_xlfn.XLOOKUP(E1285,'States (raw data)'!A:A,'States (raw data)'!B:B)</f>
        <v>New York</v>
      </c>
      <c r="G1285">
        <v>59783.51</v>
      </c>
      <c r="H1285" t="str">
        <f>VLOOKUP(A1285,'Demographics (raw data)'!A1284:C2844,3)</f>
        <v>Female</v>
      </c>
      <c r="I1285" t="str">
        <f>_xlfn.XLOOKUP(A1285,'Demographics (raw data)'!A:A,'Demographics (raw data)'!B:B)</f>
        <v>Asian</v>
      </c>
      <c r="J1285" t="b">
        <f>_xlfn.XLOOKUP($A1285,'Bonuses (raw data)'!$A:$A,'Bonuses (raw data)'!B:B)</f>
        <v>0</v>
      </c>
      <c r="K1285" t="str">
        <f t="shared" si="100"/>
        <v>Not Eligible</v>
      </c>
      <c r="L1285">
        <f>_xlfn.XLOOKUP($A1285,'Bonuses (raw data)'!$A:$A,'Bonuses (raw data)'!C:C)</f>
        <v>0</v>
      </c>
      <c r="M1285">
        <f t="shared" si="101"/>
        <v>59783.51</v>
      </c>
      <c r="N1285" s="5">
        <f t="shared" si="102"/>
        <v>0</v>
      </c>
      <c r="O1285">
        <f>G1285/_xlfn.XLOOKUP(D1285,'Market_Averages (raw data)'!A:A,'Market_Averages (raw data)'!B:B)</f>
        <v>1.0581421898186432</v>
      </c>
      <c r="P1285" t="str">
        <f t="shared" si="103"/>
        <v>Market Aligned</v>
      </c>
      <c r="Q1285" s="5">
        <f t="shared" si="104"/>
        <v>0.64700000000000002</v>
      </c>
    </row>
    <row r="1286" spans="1:17" x14ac:dyDescent="0.2">
      <c r="A1286">
        <v>2284</v>
      </c>
      <c r="B1286" t="s">
        <v>1294</v>
      </c>
      <c r="C1286" t="s">
        <v>1572</v>
      </c>
      <c r="D1286" t="s">
        <v>1584</v>
      </c>
      <c r="E1286" t="s">
        <v>1597</v>
      </c>
      <c r="F1286" t="str">
        <f>_xlfn.XLOOKUP(E1286,'States (raw data)'!A:A,'States (raw data)'!B:B)</f>
        <v>New York</v>
      </c>
      <c r="G1286">
        <v>51070.05</v>
      </c>
      <c r="H1286" t="str">
        <f>VLOOKUP(A1286,'Demographics (raw data)'!A1285:C2845,3)</f>
        <v>Male</v>
      </c>
      <c r="I1286" t="str">
        <f>_xlfn.XLOOKUP(A1286,'Demographics (raw data)'!A:A,'Demographics (raw data)'!B:B)</f>
        <v>White</v>
      </c>
      <c r="J1286" t="b">
        <f>_xlfn.XLOOKUP($A1286,'Bonuses (raw data)'!$A:$A,'Bonuses (raw data)'!B:B)</f>
        <v>1</v>
      </c>
      <c r="K1286" t="str">
        <f t="shared" si="100"/>
        <v>Eligible</v>
      </c>
      <c r="L1286">
        <f>_xlfn.XLOOKUP($A1286,'Bonuses (raw data)'!$A:$A,'Bonuses (raw data)'!C:C)</f>
        <v>9706.81</v>
      </c>
      <c r="M1286">
        <f t="shared" si="101"/>
        <v>60776.86</v>
      </c>
      <c r="N1286" s="5">
        <f t="shared" si="102"/>
        <v>0.19006854310892585</v>
      </c>
      <c r="O1286">
        <f>G1286/_xlfn.XLOOKUP(D1286,'Market_Averages (raw data)'!A:A,'Market_Averages (raw data)'!B:B)</f>
        <v>0.90391772816864724</v>
      </c>
      <c r="P1286" t="str">
        <f t="shared" si="103"/>
        <v>Market Aligned</v>
      </c>
      <c r="Q1286" s="5">
        <f t="shared" si="104"/>
        <v>0.28599999999999998</v>
      </c>
    </row>
    <row r="1287" spans="1:17" x14ac:dyDescent="0.2">
      <c r="A1287">
        <v>2285</v>
      </c>
      <c r="B1287" t="s">
        <v>1295</v>
      </c>
      <c r="C1287" t="s">
        <v>1572</v>
      </c>
      <c r="D1287" t="s">
        <v>1584</v>
      </c>
      <c r="E1287" t="s">
        <v>1599</v>
      </c>
      <c r="F1287" t="str">
        <f>_xlfn.XLOOKUP(E1287,'States (raw data)'!A:A,'States (raw data)'!B:B)</f>
        <v>California</v>
      </c>
      <c r="G1287">
        <v>48343.839999999997</v>
      </c>
      <c r="H1287" t="str">
        <f>VLOOKUP(A1287,'Demographics (raw data)'!A1286:C2846,3)</f>
        <v>Male</v>
      </c>
      <c r="I1287" t="str">
        <f>_xlfn.XLOOKUP(A1287,'Demographics (raw data)'!A:A,'Demographics (raw data)'!B:B)</f>
        <v>White</v>
      </c>
      <c r="J1287" t="b">
        <f>_xlfn.XLOOKUP($A1287,'Bonuses (raw data)'!$A:$A,'Bonuses (raw data)'!B:B)</f>
        <v>1</v>
      </c>
      <c r="K1287" t="str">
        <f t="shared" si="100"/>
        <v>Eligible</v>
      </c>
      <c r="L1287">
        <f>_xlfn.XLOOKUP($A1287,'Bonuses (raw data)'!$A:$A,'Bonuses (raw data)'!C:C)</f>
        <v>5985.91</v>
      </c>
      <c r="M1287">
        <f t="shared" si="101"/>
        <v>54329.75</v>
      </c>
      <c r="N1287" s="5">
        <f t="shared" si="102"/>
        <v>0.12381949799602184</v>
      </c>
      <c r="O1287">
        <f>G1287/_xlfn.XLOOKUP(D1287,'Market_Averages (raw data)'!A:A,'Market_Averages (raw data)'!B:B)</f>
        <v>0.85566499393966855</v>
      </c>
      <c r="P1287" t="str">
        <f t="shared" si="103"/>
        <v>Below Market</v>
      </c>
      <c r="Q1287" s="5">
        <f t="shared" si="104"/>
        <v>0.22500000000000001</v>
      </c>
    </row>
    <row r="1288" spans="1:17" x14ac:dyDescent="0.2">
      <c r="A1288">
        <v>2286</v>
      </c>
      <c r="B1288" t="s">
        <v>1296</v>
      </c>
      <c r="C1288" t="s">
        <v>1572</v>
      </c>
      <c r="D1288" t="s">
        <v>1584</v>
      </c>
      <c r="E1288" t="s">
        <v>1606</v>
      </c>
      <c r="F1288" t="str">
        <f>_xlfn.XLOOKUP(E1288,'States (raw data)'!A:A,'States (raw data)'!B:B)</f>
        <v>Washington</v>
      </c>
      <c r="G1288">
        <v>45818.97</v>
      </c>
      <c r="H1288" t="str">
        <f>VLOOKUP(A1288,'Demographics (raw data)'!A1287:C2847,3)</f>
        <v>Female</v>
      </c>
      <c r="I1288" t="str">
        <f>_xlfn.XLOOKUP(A1288,'Demographics (raw data)'!A:A,'Demographics (raw data)'!B:B)</f>
        <v>Asian</v>
      </c>
      <c r="J1288" t="b">
        <f>_xlfn.XLOOKUP($A1288,'Bonuses (raw data)'!$A:$A,'Bonuses (raw data)'!B:B)</f>
        <v>0</v>
      </c>
      <c r="K1288" t="str">
        <f t="shared" si="100"/>
        <v>Not Eligible</v>
      </c>
      <c r="L1288">
        <f>_xlfn.XLOOKUP($A1288,'Bonuses (raw data)'!$A:$A,'Bonuses (raw data)'!C:C)</f>
        <v>0</v>
      </c>
      <c r="M1288">
        <f t="shared" si="101"/>
        <v>45818.97</v>
      </c>
      <c r="N1288" s="5">
        <f t="shared" si="102"/>
        <v>0</v>
      </c>
      <c r="O1288">
        <f>G1288/_xlfn.XLOOKUP(D1288,'Market_Averages (raw data)'!A:A,'Market_Averages (raw data)'!B:B)</f>
        <v>0.81097589035897555</v>
      </c>
      <c r="P1288" t="str">
        <f t="shared" si="103"/>
        <v>Below Market</v>
      </c>
      <c r="Q1288" s="5">
        <f t="shared" si="104"/>
        <v>0.16800000000000001</v>
      </c>
    </row>
    <row r="1289" spans="1:17" x14ac:dyDescent="0.2">
      <c r="A1289">
        <v>2287</v>
      </c>
      <c r="B1289" t="s">
        <v>1297</v>
      </c>
      <c r="C1289" t="s">
        <v>1572</v>
      </c>
      <c r="D1289" t="s">
        <v>1584</v>
      </c>
      <c r="E1289" t="s">
        <v>1603</v>
      </c>
      <c r="F1289" t="str">
        <f>_xlfn.XLOOKUP(E1289,'States (raw data)'!A:A,'States (raw data)'!B:B)</f>
        <v>Illinois</v>
      </c>
      <c r="G1289">
        <v>57539.96</v>
      </c>
      <c r="H1289" t="str">
        <f>VLOOKUP(A1289,'Demographics (raw data)'!A1288:C2848,3)</f>
        <v>Male</v>
      </c>
      <c r="I1289" t="str">
        <f>_xlfn.XLOOKUP(A1289,'Demographics (raw data)'!A:A,'Demographics (raw data)'!B:B)</f>
        <v>White</v>
      </c>
      <c r="J1289" t="b">
        <f>_xlfn.XLOOKUP($A1289,'Bonuses (raw data)'!$A:$A,'Bonuses (raw data)'!B:B)</f>
        <v>1</v>
      </c>
      <c r="K1289" t="str">
        <f t="shared" si="100"/>
        <v>Eligible</v>
      </c>
      <c r="L1289">
        <f>_xlfn.XLOOKUP($A1289,'Bonuses (raw data)'!$A:$A,'Bonuses (raw data)'!C:C)</f>
        <v>5593.53</v>
      </c>
      <c r="M1289">
        <f t="shared" si="101"/>
        <v>63133.49</v>
      </c>
      <c r="N1289" s="5">
        <f t="shared" si="102"/>
        <v>9.7211225033872112E-2</v>
      </c>
      <c r="O1289">
        <f>G1289/_xlfn.XLOOKUP(D1289,'Market_Averages (raw data)'!A:A,'Market_Averages (raw data)'!B:B)</f>
        <v>1.0184323281867715</v>
      </c>
      <c r="P1289" t="str">
        <f t="shared" si="103"/>
        <v>Market Aligned</v>
      </c>
      <c r="Q1289" s="5">
        <f t="shared" si="104"/>
        <v>0.57699999999999996</v>
      </c>
    </row>
    <row r="1290" spans="1:17" x14ac:dyDescent="0.2">
      <c r="A1290">
        <v>2288</v>
      </c>
      <c r="B1290" t="s">
        <v>1298</v>
      </c>
      <c r="C1290" t="s">
        <v>1572</v>
      </c>
      <c r="D1290" t="s">
        <v>1584</v>
      </c>
      <c r="E1290" t="s">
        <v>1597</v>
      </c>
      <c r="F1290" t="str">
        <f>_xlfn.XLOOKUP(E1290,'States (raw data)'!A:A,'States (raw data)'!B:B)</f>
        <v>New York</v>
      </c>
      <c r="G1290">
        <v>49483.17</v>
      </c>
      <c r="H1290" t="str">
        <f>VLOOKUP(A1290,'Demographics (raw data)'!A1289:C2849,3)</f>
        <v>Male</v>
      </c>
      <c r="I1290" t="str">
        <f>_xlfn.XLOOKUP(A1290,'Demographics (raw data)'!A:A,'Demographics (raw data)'!B:B)</f>
        <v>Asian</v>
      </c>
      <c r="J1290" t="b">
        <f>_xlfn.XLOOKUP($A1290,'Bonuses (raw data)'!$A:$A,'Bonuses (raw data)'!B:B)</f>
        <v>0</v>
      </c>
      <c r="K1290" t="str">
        <f t="shared" si="100"/>
        <v>Not Eligible</v>
      </c>
      <c r="L1290">
        <f>_xlfn.XLOOKUP($A1290,'Bonuses (raw data)'!$A:$A,'Bonuses (raw data)'!C:C)</f>
        <v>0</v>
      </c>
      <c r="M1290">
        <f t="shared" si="101"/>
        <v>49483.17</v>
      </c>
      <c r="N1290" s="5">
        <f t="shared" si="102"/>
        <v>0</v>
      </c>
      <c r="O1290">
        <f>G1290/_xlfn.XLOOKUP(D1290,'Market_Averages (raw data)'!A:A,'Market_Averages (raw data)'!B:B)</f>
        <v>0.87583064063933669</v>
      </c>
      <c r="P1290" t="str">
        <f t="shared" si="103"/>
        <v>Below Market</v>
      </c>
      <c r="Q1290" s="5">
        <f t="shared" si="104"/>
        <v>0.25</v>
      </c>
    </row>
    <row r="1291" spans="1:17" x14ac:dyDescent="0.2">
      <c r="A1291">
        <v>2289</v>
      </c>
      <c r="B1291" t="s">
        <v>1299</v>
      </c>
      <c r="C1291" t="s">
        <v>1572</v>
      </c>
      <c r="D1291" t="s">
        <v>1584</v>
      </c>
      <c r="E1291" t="s">
        <v>1597</v>
      </c>
      <c r="F1291" t="str">
        <f>_xlfn.XLOOKUP(E1291,'States (raw data)'!A:A,'States (raw data)'!B:B)</f>
        <v>New York</v>
      </c>
      <c r="G1291">
        <v>44235.55</v>
      </c>
      <c r="H1291" t="str">
        <f>VLOOKUP(A1291,'Demographics (raw data)'!A1290:C2850,3)</f>
        <v>Female</v>
      </c>
      <c r="I1291" t="str">
        <f>_xlfn.XLOOKUP(A1291,'Demographics (raw data)'!A:A,'Demographics (raw data)'!B:B)</f>
        <v>Asian</v>
      </c>
      <c r="J1291" t="b">
        <f>_xlfn.XLOOKUP($A1291,'Bonuses (raw data)'!$A:$A,'Bonuses (raw data)'!B:B)</f>
        <v>0</v>
      </c>
      <c r="K1291" t="str">
        <f t="shared" si="100"/>
        <v>Not Eligible</v>
      </c>
      <c r="L1291">
        <f>_xlfn.XLOOKUP($A1291,'Bonuses (raw data)'!$A:$A,'Bonuses (raw data)'!C:C)</f>
        <v>0</v>
      </c>
      <c r="M1291">
        <f t="shared" si="101"/>
        <v>44235.55</v>
      </c>
      <c r="N1291" s="5">
        <f t="shared" si="102"/>
        <v>0</v>
      </c>
      <c r="O1291">
        <f>G1291/_xlfn.XLOOKUP(D1291,'Market_Averages (raw data)'!A:A,'Market_Averages (raw data)'!B:B)</f>
        <v>0.78295004332853801</v>
      </c>
      <c r="P1291" t="str">
        <f t="shared" si="103"/>
        <v>Below Market</v>
      </c>
      <c r="Q1291" s="5">
        <f t="shared" si="104"/>
        <v>0.13200000000000001</v>
      </c>
    </row>
    <row r="1292" spans="1:17" x14ac:dyDescent="0.2">
      <c r="A1292">
        <v>2290</v>
      </c>
      <c r="B1292" t="s">
        <v>1300</v>
      </c>
      <c r="C1292" t="s">
        <v>1572</v>
      </c>
      <c r="D1292" t="s">
        <v>1584</v>
      </c>
      <c r="E1292" t="s">
        <v>1597</v>
      </c>
      <c r="F1292" t="str">
        <f>_xlfn.XLOOKUP(E1292,'States (raw data)'!A:A,'States (raw data)'!B:B)</f>
        <v>New York</v>
      </c>
      <c r="G1292">
        <v>56942.89</v>
      </c>
      <c r="H1292" t="str">
        <f>VLOOKUP(A1292,'Demographics (raw data)'!A1291:C2851,3)</f>
        <v>Male</v>
      </c>
      <c r="I1292" t="str">
        <f>_xlfn.XLOOKUP(A1292,'Demographics (raw data)'!A:A,'Demographics (raw data)'!B:B)</f>
        <v>Asian</v>
      </c>
      <c r="J1292" t="b">
        <f>_xlfn.XLOOKUP($A1292,'Bonuses (raw data)'!$A:$A,'Bonuses (raw data)'!B:B)</f>
        <v>0</v>
      </c>
      <c r="K1292" t="str">
        <f t="shared" si="100"/>
        <v>Not Eligible</v>
      </c>
      <c r="L1292">
        <f>_xlfn.XLOOKUP($A1292,'Bonuses (raw data)'!$A:$A,'Bonuses (raw data)'!C:C)</f>
        <v>0</v>
      </c>
      <c r="M1292">
        <f t="shared" si="101"/>
        <v>56942.89</v>
      </c>
      <c r="N1292" s="5">
        <f t="shared" si="102"/>
        <v>0</v>
      </c>
      <c r="O1292">
        <f>G1292/_xlfn.XLOOKUP(D1292,'Market_Averages (raw data)'!A:A,'Market_Averages (raw data)'!B:B)</f>
        <v>1.007864448226645</v>
      </c>
      <c r="P1292" t="str">
        <f t="shared" si="103"/>
        <v>Market Aligned</v>
      </c>
      <c r="Q1292" s="5">
        <f t="shared" si="104"/>
        <v>0.55200000000000005</v>
      </c>
    </row>
    <row r="1293" spans="1:17" x14ac:dyDescent="0.2">
      <c r="A1293">
        <v>2291</v>
      </c>
      <c r="B1293" t="s">
        <v>1301</v>
      </c>
      <c r="C1293" t="s">
        <v>1572</v>
      </c>
      <c r="D1293" t="s">
        <v>1584</v>
      </c>
      <c r="E1293" t="s">
        <v>1607</v>
      </c>
      <c r="F1293" t="str">
        <f>_xlfn.XLOOKUP(E1293,'States (raw data)'!A:A,'States (raw data)'!B:B)</f>
        <v>Colorado</v>
      </c>
      <c r="G1293">
        <v>67465</v>
      </c>
      <c r="H1293" t="str">
        <f>VLOOKUP(A1293,'Demographics (raw data)'!A1292:C2852,3)</f>
        <v>Female</v>
      </c>
      <c r="I1293" t="str">
        <f>_xlfn.XLOOKUP(A1293,'Demographics (raw data)'!A:A,'Demographics (raw data)'!B:B)</f>
        <v>White</v>
      </c>
      <c r="J1293" t="b">
        <f>_xlfn.XLOOKUP($A1293,'Bonuses (raw data)'!$A:$A,'Bonuses (raw data)'!B:B)</f>
        <v>0</v>
      </c>
      <c r="K1293" t="str">
        <f t="shared" si="100"/>
        <v>Not Eligible</v>
      </c>
      <c r="L1293">
        <f>_xlfn.XLOOKUP($A1293,'Bonuses (raw data)'!$A:$A,'Bonuses (raw data)'!C:C)</f>
        <v>0</v>
      </c>
      <c r="M1293">
        <f t="shared" si="101"/>
        <v>67465</v>
      </c>
      <c r="N1293" s="5">
        <f t="shared" si="102"/>
        <v>0</v>
      </c>
      <c r="O1293">
        <f>G1293/_xlfn.XLOOKUP(D1293,'Market_Averages (raw data)'!A:A,'Market_Averages (raw data)'!B:B)</f>
        <v>1.1941012301906455</v>
      </c>
      <c r="P1293" t="str">
        <f t="shared" si="103"/>
        <v>Above Market</v>
      </c>
      <c r="Q1293" s="5">
        <f t="shared" si="104"/>
        <v>0.74399999999999999</v>
      </c>
    </row>
    <row r="1294" spans="1:17" x14ac:dyDescent="0.2">
      <c r="A1294">
        <v>2292</v>
      </c>
      <c r="B1294" t="s">
        <v>1302</v>
      </c>
      <c r="C1294" t="s">
        <v>1572</v>
      </c>
      <c r="D1294" t="s">
        <v>1584</v>
      </c>
      <c r="E1294" t="s">
        <v>1614</v>
      </c>
      <c r="F1294" t="str">
        <f>_xlfn.XLOOKUP(E1294,'States (raw data)'!A:A,'States (raw data)'!B:B)</f>
        <v>Texas</v>
      </c>
      <c r="G1294">
        <v>54969.65</v>
      </c>
      <c r="H1294" t="str">
        <f>VLOOKUP(A1294,'Demographics (raw data)'!A1293:C2853,3)</f>
        <v>Male</v>
      </c>
      <c r="I1294" t="str">
        <f>_xlfn.XLOOKUP(A1294,'Demographics (raw data)'!A:A,'Demographics (raw data)'!B:B)</f>
        <v>White</v>
      </c>
      <c r="J1294" t="b">
        <f>_xlfn.XLOOKUP($A1294,'Bonuses (raw data)'!$A:$A,'Bonuses (raw data)'!B:B)</f>
        <v>1</v>
      </c>
      <c r="K1294" t="str">
        <f t="shared" si="100"/>
        <v>Eligible</v>
      </c>
      <c r="L1294">
        <f>_xlfn.XLOOKUP($A1294,'Bonuses (raw data)'!$A:$A,'Bonuses (raw data)'!C:C)</f>
        <v>10177.27</v>
      </c>
      <c r="M1294">
        <f t="shared" si="101"/>
        <v>65146.92</v>
      </c>
      <c r="N1294" s="5">
        <f t="shared" si="102"/>
        <v>0.18514343824273941</v>
      </c>
      <c r="O1294">
        <f>G1294/_xlfn.XLOOKUP(D1294,'Market_Averages (raw data)'!A:A,'Market_Averages (raw data)'!B:B)</f>
        <v>0.97293895632030269</v>
      </c>
      <c r="P1294" t="str">
        <f t="shared" si="103"/>
        <v>Market Aligned</v>
      </c>
      <c r="Q1294" s="5">
        <f t="shared" si="104"/>
        <v>0.44900000000000001</v>
      </c>
    </row>
    <row r="1295" spans="1:17" x14ac:dyDescent="0.2">
      <c r="A1295">
        <v>2293</v>
      </c>
      <c r="B1295" t="s">
        <v>1303</v>
      </c>
      <c r="C1295" t="s">
        <v>1572</v>
      </c>
      <c r="D1295" t="s">
        <v>1584</v>
      </c>
      <c r="E1295" t="s">
        <v>1609</v>
      </c>
      <c r="F1295" t="str">
        <f>_xlfn.XLOOKUP(E1295,'States (raw data)'!A:A,'States (raw data)'!B:B)</f>
        <v>California</v>
      </c>
      <c r="G1295">
        <v>59192.45</v>
      </c>
      <c r="H1295" t="str">
        <f>VLOOKUP(A1295,'Demographics (raw data)'!A1294:C2854,3)</f>
        <v>Female</v>
      </c>
      <c r="I1295" t="str">
        <f>_xlfn.XLOOKUP(A1295,'Demographics (raw data)'!A:A,'Demographics (raw data)'!B:B)</f>
        <v>Black or African American</v>
      </c>
      <c r="J1295" t="b">
        <f>_xlfn.XLOOKUP($A1295,'Bonuses (raw data)'!$A:$A,'Bonuses (raw data)'!B:B)</f>
        <v>0</v>
      </c>
      <c r="K1295" t="str">
        <f t="shared" si="100"/>
        <v>Not Eligible</v>
      </c>
      <c r="L1295">
        <f>_xlfn.XLOOKUP($A1295,'Bonuses (raw data)'!$A:$A,'Bonuses (raw data)'!C:C)</f>
        <v>0</v>
      </c>
      <c r="M1295">
        <f t="shared" si="101"/>
        <v>59192.45</v>
      </c>
      <c r="N1295" s="5">
        <f t="shared" si="102"/>
        <v>0</v>
      </c>
      <c r="O1295">
        <f>G1295/_xlfn.XLOOKUP(D1295,'Market_Averages (raw data)'!A:A,'Market_Averages (raw data)'!B:B)</f>
        <v>1.0476806842510675</v>
      </c>
      <c r="P1295" t="str">
        <f t="shared" si="103"/>
        <v>Market Aligned</v>
      </c>
      <c r="Q1295" s="5">
        <f t="shared" si="104"/>
        <v>0.63300000000000001</v>
      </c>
    </row>
    <row r="1296" spans="1:17" x14ac:dyDescent="0.2">
      <c r="A1296">
        <v>2294</v>
      </c>
      <c r="B1296" t="s">
        <v>1304</v>
      </c>
      <c r="C1296" t="s">
        <v>1572</v>
      </c>
      <c r="D1296" t="s">
        <v>1584</v>
      </c>
      <c r="E1296" t="s">
        <v>1597</v>
      </c>
      <c r="F1296" t="str">
        <f>_xlfn.XLOOKUP(E1296,'States (raw data)'!A:A,'States (raw data)'!B:B)</f>
        <v>New York</v>
      </c>
      <c r="G1296">
        <v>55409.15</v>
      </c>
      <c r="H1296" t="str">
        <f>VLOOKUP(A1296,'Demographics (raw data)'!A1295:C2855,3)</f>
        <v>Male</v>
      </c>
      <c r="I1296" t="str">
        <f>_xlfn.XLOOKUP(A1296,'Demographics (raw data)'!A:A,'Demographics (raw data)'!B:B)</f>
        <v>Black or African American</v>
      </c>
      <c r="J1296" t="b">
        <f>_xlfn.XLOOKUP($A1296,'Bonuses (raw data)'!$A:$A,'Bonuses (raw data)'!B:B)</f>
        <v>0</v>
      </c>
      <c r="K1296" t="str">
        <f t="shared" si="100"/>
        <v>Not Eligible</v>
      </c>
      <c r="L1296">
        <f>_xlfn.XLOOKUP($A1296,'Bonuses (raw data)'!$A:$A,'Bonuses (raw data)'!C:C)</f>
        <v>0</v>
      </c>
      <c r="M1296">
        <f t="shared" si="101"/>
        <v>55409.15</v>
      </c>
      <c r="N1296" s="5">
        <f t="shared" si="102"/>
        <v>0</v>
      </c>
      <c r="O1296">
        <f>G1296/_xlfn.XLOOKUP(D1296,'Market_Averages (raw data)'!A:A,'Market_Averages (raw data)'!B:B)</f>
        <v>0.98071791564245181</v>
      </c>
      <c r="P1296" t="str">
        <f t="shared" si="103"/>
        <v>Market Aligned</v>
      </c>
      <c r="Q1296" s="5">
        <f t="shared" si="104"/>
        <v>0.47499999999999998</v>
      </c>
    </row>
    <row r="1297" spans="1:17" x14ac:dyDescent="0.2">
      <c r="A1297">
        <v>2295</v>
      </c>
      <c r="B1297" t="s">
        <v>1305</v>
      </c>
      <c r="C1297" t="s">
        <v>1572</v>
      </c>
      <c r="D1297" t="s">
        <v>1584</v>
      </c>
      <c r="E1297" t="s">
        <v>1597</v>
      </c>
      <c r="F1297" t="str">
        <f>_xlfn.XLOOKUP(E1297,'States (raw data)'!A:A,'States (raw data)'!B:B)</f>
        <v>New York</v>
      </c>
      <c r="G1297">
        <v>54505.55</v>
      </c>
      <c r="H1297" t="str">
        <f>VLOOKUP(A1297,'Demographics (raw data)'!A1296:C2856,3)</f>
        <v>Male</v>
      </c>
      <c r="I1297" t="str">
        <f>_xlfn.XLOOKUP(A1297,'Demographics (raw data)'!A:A,'Demographics (raw data)'!B:B)</f>
        <v>Asian</v>
      </c>
      <c r="J1297" t="b">
        <f>_xlfn.XLOOKUP($A1297,'Bonuses (raw data)'!$A:$A,'Bonuses (raw data)'!B:B)</f>
        <v>0</v>
      </c>
      <c r="K1297" t="str">
        <f t="shared" si="100"/>
        <v>Not Eligible</v>
      </c>
      <c r="L1297">
        <f>_xlfn.XLOOKUP($A1297,'Bonuses (raw data)'!$A:$A,'Bonuses (raw data)'!C:C)</f>
        <v>0</v>
      </c>
      <c r="M1297">
        <f t="shared" si="101"/>
        <v>54505.55</v>
      </c>
      <c r="N1297" s="5">
        <f t="shared" si="102"/>
        <v>0</v>
      </c>
      <c r="O1297">
        <f>G1297/_xlfn.XLOOKUP(D1297,'Market_Averages (raw data)'!A:A,'Market_Averages (raw data)'!B:B)</f>
        <v>0.96472458767090707</v>
      </c>
      <c r="P1297" t="str">
        <f t="shared" si="103"/>
        <v>Market Aligned</v>
      </c>
      <c r="Q1297" s="5">
        <f t="shared" si="104"/>
        <v>0.42599999999999999</v>
      </c>
    </row>
    <row r="1298" spans="1:17" x14ac:dyDescent="0.2">
      <c r="A1298">
        <v>2296</v>
      </c>
      <c r="B1298" t="s">
        <v>1306</v>
      </c>
      <c r="C1298" t="s">
        <v>1572</v>
      </c>
      <c r="D1298" t="s">
        <v>1584</v>
      </c>
      <c r="E1298" t="s">
        <v>1597</v>
      </c>
      <c r="F1298" t="str">
        <f>_xlfn.XLOOKUP(E1298,'States (raw data)'!A:A,'States (raw data)'!B:B)</f>
        <v>New York</v>
      </c>
      <c r="G1298">
        <v>59595.38</v>
      </c>
      <c r="H1298" t="str">
        <f>VLOOKUP(A1298,'Demographics (raw data)'!A1297:C2857,3)</f>
        <v>Female</v>
      </c>
      <c r="I1298" t="str">
        <f>_xlfn.XLOOKUP(A1298,'Demographics (raw data)'!A:A,'Demographics (raw data)'!B:B)</f>
        <v>White</v>
      </c>
      <c r="J1298" t="b">
        <f>_xlfn.XLOOKUP($A1298,'Bonuses (raw data)'!$A:$A,'Bonuses (raw data)'!B:B)</f>
        <v>0</v>
      </c>
      <c r="K1298" t="str">
        <f t="shared" si="100"/>
        <v>Not Eligible</v>
      </c>
      <c r="L1298">
        <f>_xlfn.XLOOKUP($A1298,'Bonuses (raw data)'!$A:$A,'Bonuses (raw data)'!C:C)</f>
        <v>0</v>
      </c>
      <c r="M1298">
        <f t="shared" si="101"/>
        <v>59595.38</v>
      </c>
      <c r="N1298" s="5">
        <f t="shared" si="102"/>
        <v>0</v>
      </c>
      <c r="O1298">
        <f>G1298/_xlfn.XLOOKUP(D1298,'Market_Averages (raw data)'!A:A,'Market_Averages (raw data)'!B:B)</f>
        <v>1.0548123704391759</v>
      </c>
      <c r="P1298" t="str">
        <f t="shared" si="103"/>
        <v>Market Aligned</v>
      </c>
      <c r="Q1298" s="5">
        <f t="shared" si="104"/>
        <v>0.64200000000000002</v>
      </c>
    </row>
    <row r="1299" spans="1:17" x14ac:dyDescent="0.2">
      <c r="A1299">
        <v>2297</v>
      </c>
      <c r="B1299" t="s">
        <v>1307</v>
      </c>
      <c r="C1299" t="s">
        <v>1572</v>
      </c>
      <c r="D1299" t="s">
        <v>1584</v>
      </c>
      <c r="E1299" t="s">
        <v>1597</v>
      </c>
      <c r="F1299" t="str">
        <f>_xlfn.XLOOKUP(E1299,'States (raw data)'!A:A,'States (raw data)'!B:B)</f>
        <v>New York</v>
      </c>
      <c r="G1299">
        <v>53548.63</v>
      </c>
      <c r="H1299" t="str">
        <f>VLOOKUP(A1299,'Demographics (raw data)'!A1298:C2858,3)</f>
        <v>Male</v>
      </c>
      <c r="I1299" t="str">
        <f>_xlfn.XLOOKUP(A1299,'Demographics (raw data)'!A:A,'Demographics (raw data)'!B:B)</f>
        <v>White</v>
      </c>
      <c r="J1299" t="b">
        <f>_xlfn.XLOOKUP($A1299,'Bonuses (raw data)'!$A:$A,'Bonuses (raw data)'!B:B)</f>
        <v>1</v>
      </c>
      <c r="K1299" t="str">
        <f t="shared" si="100"/>
        <v>Eligible</v>
      </c>
      <c r="L1299">
        <f>_xlfn.XLOOKUP($A1299,'Bonuses (raw data)'!$A:$A,'Bonuses (raw data)'!C:C)</f>
        <v>17849.8</v>
      </c>
      <c r="M1299">
        <f t="shared" si="101"/>
        <v>71398.429999999993</v>
      </c>
      <c r="N1299" s="5">
        <f t="shared" si="102"/>
        <v>0.33333812648428168</v>
      </c>
      <c r="O1299">
        <f>G1299/_xlfn.XLOOKUP(D1299,'Market_Averages (raw data)'!A:A,'Market_Averages (raw data)'!B:B)</f>
        <v>0.94778751883233836</v>
      </c>
      <c r="P1299" t="str">
        <f t="shared" si="103"/>
        <v>Market Aligned</v>
      </c>
      <c r="Q1299" s="5">
        <f t="shared" si="104"/>
        <v>0.377</v>
      </c>
    </row>
    <row r="1300" spans="1:17" x14ac:dyDescent="0.2">
      <c r="A1300">
        <v>2298</v>
      </c>
      <c r="B1300" t="s">
        <v>1308</v>
      </c>
      <c r="C1300" t="s">
        <v>1572</v>
      </c>
      <c r="D1300" t="s">
        <v>1584</v>
      </c>
      <c r="E1300" t="s">
        <v>1597</v>
      </c>
      <c r="F1300" t="str">
        <f>_xlfn.XLOOKUP(E1300,'States (raw data)'!A:A,'States (raw data)'!B:B)</f>
        <v>New York</v>
      </c>
      <c r="G1300">
        <v>56336.959999999999</v>
      </c>
      <c r="H1300" t="str">
        <f>VLOOKUP(A1300,'Demographics (raw data)'!A1299:C2859,3)</f>
        <v>Male</v>
      </c>
      <c r="I1300" t="str">
        <f>_xlfn.XLOOKUP(A1300,'Demographics (raw data)'!A:A,'Demographics (raw data)'!B:B)</f>
        <v>Hispanic or Latino</v>
      </c>
      <c r="J1300" t="b">
        <f>_xlfn.XLOOKUP($A1300,'Bonuses (raw data)'!$A:$A,'Bonuses (raw data)'!B:B)</f>
        <v>0</v>
      </c>
      <c r="K1300" t="str">
        <f t="shared" si="100"/>
        <v>Not Eligible</v>
      </c>
      <c r="L1300">
        <f>_xlfn.XLOOKUP($A1300,'Bonuses (raw data)'!$A:$A,'Bonuses (raw data)'!C:C)</f>
        <v>0</v>
      </c>
      <c r="M1300">
        <f t="shared" si="101"/>
        <v>56336.959999999999</v>
      </c>
      <c r="N1300" s="5">
        <f t="shared" si="102"/>
        <v>0</v>
      </c>
      <c r="O1300">
        <f>G1300/_xlfn.XLOOKUP(D1300,'Market_Averages (raw data)'!A:A,'Market_Averages (raw data)'!B:B)</f>
        <v>0.99713975011044531</v>
      </c>
      <c r="P1300" t="str">
        <f t="shared" si="103"/>
        <v>Market Aligned</v>
      </c>
      <c r="Q1300" s="5">
        <f t="shared" si="104"/>
        <v>0.51900000000000002</v>
      </c>
    </row>
    <row r="1301" spans="1:17" x14ac:dyDescent="0.2">
      <c r="A1301">
        <v>2299</v>
      </c>
      <c r="B1301" t="s">
        <v>1309</v>
      </c>
      <c r="C1301" t="s">
        <v>1572</v>
      </c>
      <c r="D1301" t="s">
        <v>1584</v>
      </c>
      <c r="E1301" t="s">
        <v>1597</v>
      </c>
      <c r="F1301" t="str">
        <f>_xlfn.XLOOKUP(E1301,'States (raw data)'!A:A,'States (raw data)'!B:B)</f>
        <v>New York</v>
      </c>
      <c r="G1301">
        <v>56608.49</v>
      </c>
      <c r="H1301" t="str">
        <f>VLOOKUP(A1301,'Demographics (raw data)'!A1300:C2860,3)</f>
        <v>Male</v>
      </c>
      <c r="I1301" t="str">
        <f>_xlfn.XLOOKUP(A1301,'Demographics (raw data)'!A:A,'Demographics (raw data)'!B:B)</f>
        <v>Asian</v>
      </c>
      <c r="J1301" t="b">
        <f>_xlfn.XLOOKUP($A1301,'Bonuses (raw data)'!$A:$A,'Bonuses (raw data)'!B:B)</f>
        <v>1</v>
      </c>
      <c r="K1301" t="str">
        <f t="shared" si="100"/>
        <v>Eligible</v>
      </c>
      <c r="L1301">
        <f>_xlfn.XLOOKUP($A1301,'Bonuses (raw data)'!$A:$A,'Bonuses (raw data)'!C:C)</f>
        <v>8188.6</v>
      </c>
      <c r="M1301">
        <f t="shared" si="101"/>
        <v>64797.09</v>
      </c>
      <c r="N1301" s="5">
        <f t="shared" si="102"/>
        <v>0.14465321367872558</v>
      </c>
      <c r="O1301">
        <f>G1301/_xlfn.XLOOKUP(D1301,'Market_Averages (raw data)'!A:A,'Market_Averages (raw data)'!B:B)</f>
        <v>1.0019457133066754</v>
      </c>
      <c r="P1301" t="str">
        <f t="shared" si="103"/>
        <v>Market Aligned</v>
      </c>
      <c r="Q1301" s="5">
        <f t="shared" si="104"/>
        <v>0.53600000000000003</v>
      </c>
    </row>
    <row r="1302" spans="1:17" x14ac:dyDescent="0.2">
      <c r="A1302">
        <v>2300</v>
      </c>
      <c r="B1302" t="s">
        <v>1310</v>
      </c>
      <c r="C1302" t="s">
        <v>1572</v>
      </c>
      <c r="D1302" t="s">
        <v>1584</v>
      </c>
      <c r="E1302" t="s">
        <v>1604</v>
      </c>
      <c r="F1302" t="str">
        <f>_xlfn.XLOOKUP(E1302,'States (raw data)'!A:A,'States (raw data)'!B:B)</f>
        <v>California</v>
      </c>
      <c r="G1302">
        <v>51659.55</v>
      </c>
      <c r="H1302" t="str">
        <f>VLOOKUP(A1302,'Demographics (raw data)'!A1301:C2861,3)</f>
        <v>Male</v>
      </c>
      <c r="I1302" t="str">
        <f>_xlfn.XLOOKUP(A1302,'Demographics (raw data)'!A:A,'Demographics (raw data)'!B:B)</f>
        <v>Hispanic or Latino</v>
      </c>
      <c r="J1302" t="b">
        <f>_xlfn.XLOOKUP($A1302,'Bonuses (raw data)'!$A:$A,'Bonuses (raw data)'!B:B)</f>
        <v>0</v>
      </c>
      <c r="K1302" t="str">
        <f t="shared" si="100"/>
        <v>Not Eligible</v>
      </c>
      <c r="L1302">
        <f>_xlfn.XLOOKUP($A1302,'Bonuses (raw data)'!$A:$A,'Bonuses (raw data)'!C:C)</f>
        <v>0</v>
      </c>
      <c r="M1302">
        <f t="shared" si="101"/>
        <v>51659.55</v>
      </c>
      <c r="N1302" s="5">
        <f t="shared" si="102"/>
        <v>0</v>
      </c>
      <c r="O1302">
        <f>G1302/_xlfn.XLOOKUP(D1302,'Market_Averages (raw data)'!A:A,'Market_Averages (raw data)'!B:B)</f>
        <v>0.91435162241303147</v>
      </c>
      <c r="P1302" t="str">
        <f t="shared" si="103"/>
        <v>Market Aligned</v>
      </c>
      <c r="Q1302" s="5">
        <f t="shared" si="104"/>
        <v>0.30399999999999999</v>
      </c>
    </row>
    <row r="1303" spans="1:17" x14ac:dyDescent="0.2">
      <c r="A1303">
        <v>2301</v>
      </c>
      <c r="B1303" t="s">
        <v>1311</v>
      </c>
      <c r="C1303" t="s">
        <v>1572</v>
      </c>
      <c r="D1303" t="s">
        <v>1584</v>
      </c>
      <c r="E1303" t="s">
        <v>1611</v>
      </c>
      <c r="F1303" t="str">
        <f>_xlfn.XLOOKUP(E1303,'States (raw data)'!A:A,'States (raw data)'!B:B)</f>
        <v>California</v>
      </c>
      <c r="G1303">
        <v>59960.21</v>
      </c>
      <c r="H1303" t="str">
        <f>VLOOKUP(A1303,'Demographics (raw data)'!A1302:C2862,3)</f>
        <v>Male</v>
      </c>
      <c r="I1303" t="str">
        <f>_xlfn.XLOOKUP(A1303,'Demographics (raw data)'!A:A,'Demographics (raw data)'!B:B)</f>
        <v>Asian</v>
      </c>
      <c r="J1303" t="b">
        <f>_xlfn.XLOOKUP($A1303,'Bonuses (raw data)'!$A:$A,'Bonuses (raw data)'!B:B)</f>
        <v>0</v>
      </c>
      <c r="K1303" t="str">
        <f t="shared" si="100"/>
        <v>Not Eligible</v>
      </c>
      <c r="L1303">
        <f>_xlfn.XLOOKUP($A1303,'Bonuses (raw data)'!$A:$A,'Bonuses (raw data)'!C:C)</f>
        <v>0</v>
      </c>
      <c r="M1303">
        <f t="shared" si="101"/>
        <v>59960.21</v>
      </c>
      <c r="N1303" s="5">
        <f t="shared" si="102"/>
        <v>0</v>
      </c>
      <c r="O1303">
        <f>G1303/_xlfn.XLOOKUP(D1303,'Market_Averages (raw data)'!A:A,'Market_Averages (raw data)'!B:B)</f>
        <v>1.0612697031570362</v>
      </c>
      <c r="P1303" t="str">
        <f t="shared" si="103"/>
        <v>Market Aligned</v>
      </c>
      <c r="Q1303" s="5">
        <f t="shared" si="104"/>
        <v>0.65100000000000002</v>
      </c>
    </row>
    <row r="1304" spans="1:17" x14ac:dyDescent="0.2">
      <c r="A1304">
        <v>2302</v>
      </c>
      <c r="B1304" t="s">
        <v>1312</v>
      </c>
      <c r="C1304" t="s">
        <v>1572</v>
      </c>
      <c r="D1304" t="s">
        <v>1584</v>
      </c>
      <c r="E1304" t="s">
        <v>1604</v>
      </c>
      <c r="F1304" t="str">
        <f>_xlfn.XLOOKUP(E1304,'States (raw data)'!A:A,'States (raw data)'!B:B)</f>
        <v>California</v>
      </c>
      <c r="G1304">
        <v>54125.2</v>
      </c>
      <c r="H1304" t="str">
        <f>VLOOKUP(A1304,'Demographics (raw data)'!A1303:C2863,3)</f>
        <v>Male</v>
      </c>
      <c r="I1304" t="str">
        <f>_xlfn.XLOOKUP(A1304,'Demographics (raw data)'!A:A,'Demographics (raw data)'!B:B)</f>
        <v>White</v>
      </c>
      <c r="J1304" t="b">
        <f>_xlfn.XLOOKUP($A1304,'Bonuses (raw data)'!$A:$A,'Bonuses (raw data)'!B:B)</f>
        <v>1</v>
      </c>
      <c r="K1304" t="str">
        <f t="shared" si="100"/>
        <v>Eligible</v>
      </c>
      <c r="L1304">
        <f>_xlfn.XLOOKUP($A1304,'Bonuses (raw data)'!$A:$A,'Bonuses (raw data)'!C:C)</f>
        <v>15244.79</v>
      </c>
      <c r="M1304">
        <f t="shared" si="101"/>
        <v>69369.989999999991</v>
      </c>
      <c r="N1304" s="5">
        <f t="shared" si="102"/>
        <v>0.28165789687613169</v>
      </c>
      <c r="O1304">
        <f>G1304/_xlfn.XLOOKUP(D1304,'Market_Averages (raw data)'!A:A,'Market_Averages (raw data)'!B:B)</f>
        <v>0.95799255768642599</v>
      </c>
      <c r="P1304" t="str">
        <f t="shared" si="103"/>
        <v>Market Aligned</v>
      </c>
      <c r="Q1304" s="5">
        <f t="shared" si="104"/>
        <v>0.40400000000000003</v>
      </c>
    </row>
    <row r="1305" spans="1:17" x14ac:dyDescent="0.2">
      <c r="A1305">
        <v>2303</v>
      </c>
      <c r="B1305" t="s">
        <v>1313</v>
      </c>
      <c r="C1305" t="s">
        <v>1572</v>
      </c>
      <c r="D1305" t="s">
        <v>1584</v>
      </c>
      <c r="E1305" t="s">
        <v>1597</v>
      </c>
      <c r="F1305" t="str">
        <f>_xlfn.XLOOKUP(E1305,'States (raw data)'!A:A,'States (raw data)'!B:B)</f>
        <v>New York</v>
      </c>
      <c r="G1305">
        <v>51221.27</v>
      </c>
      <c r="H1305" t="str">
        <f>VLOOKUP(A1305,'Demographics (raw data)'!A1304:C2864,3)</f>
        <v>Female</v>
      </c>
      <c r="I1305" t="str">
        <f>_xlfn.XLOOKUP(A1305,'Demographics (raw data)'!A:A,'Demographics (raw data)'!B:B)</f>
        <v>Black or African American</v>
      </c>
      <c r="J1305" t="b">
        <f>_xlfn.XLOOKUP($A1305,'Bonuses (raw data)'!$A:$A,'Bonuses (raw data)'!B:B)</f>
        <v>1</v>
      </c>
      <c r="K1305" t="str">
        <f t="shared" si="100"/>
        <v>Eligible</v>
      </c>
      <c r="L1305">
        <f>_xlfn.XLOOKUP($A1305,'Bonuses (raw data)'!$A:$A,'Bonuses (raw data)'!C:C)</f>
        <v>2839.56</v>
      </c>
      <c r="M1305">
        <f t="shared" si="101"/>
        <v>54060.829999999994</v>
      </c>
      <c r="N1305" s="5">
        <f t="shared" si="102"/>
        <v>5.5437126022060759E-2</v>
      </c>
      <c r="O1305">
        <f>G1305/_xlfn.XLOOKUP(D1305,'Market_Averages (raw data)'!A:A,'Market_Averages (raw data)'!B:B)</f>
        <v>0.9065942565615831</v>
      </c>
      <c r="P1305" t="str">
        <f t="shared" si="103"/>
        <v>Market Aligned</v>
      </c>
      <c r="Q1305" s="5">
        <f t="shared" si="104"/>
        <v>0.29099999999999998</v>
      </c>
    </row>
    <row r="1306" spans="1:17" x14ac:dyDescent="0.2">
      <c r="A1306">
        <v>2304</v>
      </c>
      <c r="B1306" t="s">
        <v>1314</v>
      </c>
      <c r="C1306" t="s">
        <v>1572</v>
      </c>
      <c r="D1306" t="s">
        <v>1584</v>
      </c>
      <c r="E1306" t="s">
        <v>1597</v>
      </c>
      <c r="F1306" t="str">
        <f>_xlfn.XLOOKUP(E1306,'States (raw data)'!A:A,'States (raw data)'!B:B)</f>
        <v>New York</v>
      </c>
      <c r="G1306">
        <v>57682.55</v>
      </c>
      <c r="H1306" t="str">
        <f>VLOOKUP(A1306,'Demographics (raw data)'!A1305:C2865,3)</f>
        <v>Male</v>
      </c>
      <c r="I1306" t="str">
        <f>_xlfn.XLOOKUP(A1306,'Demographics (raw data)'!A:A,'Demographics (raw data)'!B:B)</f>
        <v>Hispanic or Latino</v>
      </c>
      <c r="J1306" t="b">
        <f>_xlfn.XLOOKUP($A1306,'Bonuses (raw data)'!$A:$A,'Bonuses (raw data)'!B:B)</f>
        <v>1</v>
      </c>
      <c r="K1306" t="str">
        <f t="shared" si="100"/>
        <v>Eligible</v>
      </c>
      <c r="L1306">
        <f>_xlfn.XLOOKUP($A1306,'Bonuses (raw data)'!$A:$A,'Bonuses (raw data)'!C:C)</f>
        <v>10045.08</v>
      </c>
      <c r="M1306">
        <f t="shared" si="101"/>
        <v>67727.63</v>
      </c>
      <c r="N1306" s="5">
        <f t="shared" si="102"/>
        <v>0.17414417358455891</v>
      </c>
      <c r="O1306">
        <f>G1306/_xlfn.XLOOKUP(D1306,'Market_Averages (raw data)'!A:A,'Market_Averages (raw data)'!B:B)</f>
        <v>1.0209561093238484</v>
      </c>
      <c r="P1306" t="str">
        <f t="shared" si="103"/>
        <v>Market Aligned</v>
      </c>
      <c r="Q1306" s="5">
        <f t="shared" si="104"/>
        <v>0.58099999999999996</v>
      </c>
    </row>
    <row r="1307" spans="1:17" x14ac:dyDescent="0.2">
      <c r="A1307">
        <v>2305</v>
      </c>
      <c r="B1307" t="s">
        <v>1315</v>
      </c>
      <c r="C1307" t="s">
        <v>1572</v>
      </c>
      <c r="D1307" t="s">
        <v>1584</v>
      </c>
      <c r="E1307" t="s">
        <v>1597</v>
      </c>
      <c r="F1307" t="str">
        <f>_xlfn.XLOOKUP(E1307,'States (raw data)'!A:A,'States (raw data)'!B:B)</f>
        <v>New York</v>
      </c>
      <c r="G1307">
        <v>50507.66</v>
      </c>
      <c r="H1307" t="str">
        <f>VLOOKUP(A1307,'Demographics (raw data)'!A1306:C2866,3)</f>
        <v>Female</v>
      </c>
      <c r="I1307" t="str">
        <f>_xlfn.XLOOKUP(A1307,'Demographics (raw data)'!A:A,'Demographics (raw data)'!B:B)</f>
        <v>White</v>
      </c>
      <c r="J1307" t="b">
        <f>_xlfn.XLOOKUP($A1307,'Bonuses (raw data)'!$A:$A,'Bonuses (raw data)'!B:B)</f>
        <v>0</v>
      </c>
      <c r="K1307" t="str">
        <f t="shared" si="100"/>
        <v>Not Eligible</v>
      </c>
      <c r="L1307">
        <f>_xlfn.XLOOKUP($A1307,'Bonuses (raw data)'!$A:$A,'Bonuses (raw data)'!C:C)</f>
        <v>0</v>
      </c>
      <c r="M1307">
        <f t="shared" si="101"/>
        <v>50507.66</v>
      </c>
      <c r="N1307" s="5">
        <f t="shared" si="102"/>
        <v>0</v>
      </c>
      <c r="O1307">
        <f>G1307/_xlfn.XLOOKUP(D1307,'Market_Averages (raw data)'!A:A,'Market_Averages (raw data)'!B:B)</f>
        <v>0.89396366916254155</v>
      </c>
      <c r="P1307" t="str">
        <f t="shared" si="103"/>
        <v>Below Market</v>
      </c>
      <c r="Q1307" s="5">
        <f t="shared" si="104"/>
        <v>0.27300000000000002</v>
      </c>
    </row>
    <row r="1308" spans="1:17" x14ac:dyDescent="0.2">
      <c r="A1308">
        <v>2306</v>
      </c>
      <c r="B1308" t="s">
        <v>1316</v>
      </c>
      <c r="C1308" t="s">
        <v>1572</v>
      </c>
      <c r="D1308" t="s">
        <v>1584</v>
      </c>
      <c r="E1308" t="s">
        <v>1599</v>
      </c>
      <c r="F1308" t="str">
        <f>_xlfn.XLOOKUP(E1308,'States (raw data)'!A:A,'States (raw data)'!B:B)</f>
        <v>California</v>
      </c>
      <c r="G1308">
        <v>55140.91</v>
      </c>
      <c r="H1308" t="str">
        <f>VLOOKUP(A1308,'Demographics (raw data)'!A1307:C2867,3)</f>
        <v>Male</v>
      </c>
      <c r="I1308" t="str">
        <f>_xlfn.XLOOKUP(A1308,'Demographics (raw data)'!A:A,'Demographics (raw data)'!B:B)</f>
        <v>Black or African American</v>
      </c>
      <c r="J1308" t="b">
        <f>_xlfn.XLOOKUP($A1308,'Bonuses (raw data)'!$A:$A,'Bonuses (raw data)'!B:B)</f>
        <v>0</v>
      </c>
      <c r="K1308" t="str">
        <f t="shared" si="100"/>
        <v>Not Eligible</v>
      </c>
      <c r="L1308">
        <f>_xlfn.XLOOKUP($A1308,'Bonuses (raw data)'!$A:$A,'Bonuses (raw data)'!C:C)</f>
        <v>0</v>
      </c>
      <c r="M1308">
        <f t="shared" si="101"/>
        <v>55140.91</v>
      </c>
      <c r="N1308" s="5">
        <f t="shared" si="102"/>
        <v>0</v>
      </c>
      <c r="O1308">
        <f>G1308/_xlfn.XLOOKUP(D1308,'Market_Averages (raw data)'!A:A,'Market_Averages (raw data)'!B:B)</f>
        <v>0.97597018401884938</v>
      </c>
      <c r="P1308" t="str">
        <f t="shared" si="103"/>
        <v>Market Aligned</v>
      </c>
      <c r="Q1308" s="5">
        <f t="shared" si="104"/>
        <v>0.45900000000000002</v>
      </c>
    </row>
    <row r="1309" spans="1:17" x14ac:dyDescent="0.2">
      <c r="A1309">
        <v>2307</v>
      </c>
      <c r="B1309" t="s">
        <v>1317</v>
      </c>
      <c r="C1309" t="s">
        <v>1572</v>
      </c>
      <c r="D1309" t="s">
        <v>1584</v>
      </c>
      <c r="E1309" t="s">
        <v>1609</v>
      </c>
      <c r="F1309" t="str">
        <f>_xlfn.XLOOKUP(E1309,'States (raw data)'!A:A,'States (raw data)'!B:B)</f>
        <v>California</v>
      </c>
      <c r="G1309">
        <v>54954.41</v>
      </c>
      <c r="H1309" t="str">
        <f>VLOOKUP(A1309,'Demographics (raw data)'!A1308:C2868,3)</f>
        <v>Male</v>
      </c>
      <c r="I1309" t="str">
        <f>_xlfn.XLOOKUP(A1309,'Demographics (raw data)'!A:A,'Demographics (raw data)'!B:B)</f>
        <v>White</v>
      </c>
      <c r="J1309" t="b">
        <f>_xlfn.XLOOKUP($A1309,'Bonuses (raw data)'!$A:$A,'Bonuses (raw data)'!B:B)</f>
        <v>1</v>
      </c>
      <c r="K1309" t="str">
        <f t="shared" si="100"/>
        <v>Eligible</v>
      </c>
      <c r="L1309">
        <f>_xlfn.XLOOKUP($A1309,'Bonuses (raw data)'!$A:$A,'Bonuses (raw data)'!C:C)</f>
        <v>19842.04</v>
      </c>
      <c r="M1309">
        <f t="shared" si="101"/>
        <v>74796.450000000012</v>
      </c>
      <c r="N1309" s="5">
        <f t="shared" si="102"/>
        <v>0.36106365258038436</v>
      </c>
      <c r="O1309">
        <f>G1309/_xlfn.XLOOKUP(D1309,'Market_Averages (raw data)'!A:A,'Market_Averages (raw data)'!B:B)</f>
        <v>0.97266921493220371</v>
      </c>
      <c r="P1309" t="str">
        <f t="shared" si="103"/>
        <v>Market Aligned</v>
      </c>
      <c r="Q1309" s="5">
        <f t="shared" si="104"/>
        <v>0.44800000000000001</v>
      </c>
    </row>
    <row r="1310" spans="1:17" x14ac:dyDescent="0.2">
      <c r="A1310">
        <v>2308</v>
      </c>
      <c r="B1310" t="s">
        <v>1318</v>
      </c>
      <c r="C1310" t="s">
        <v>1572</v>
      </c>
      <c r="D1310" t="s">
        <v>1584</v>
      </c>
      <c r="E1310" t="s">
        <v>1597</v>
      </c>
      <c r="F1310" t="str">
        <f>_xlfn.XLOOKUP(E1310,'States (raw data)'!A:A,'States (raw data)'!B:B)</f>
        <v>New York</v>
      </c>
      <c r="G1310">
        <v>60429.48</v>
      </c>
      <c r="H1310" t="str">
        <f>VLOOKUP(A1310,'Demographics (raw data)'!A1309:C2869,3)</f>
        <v>Female</v>
      </c>
      <c r="I1310" t="str">
        <f>_xlfn.XLOOKUP(A1310,'Demographics (raw data)'!A:A,'Demographics (raw data)'!B:B)</f>
        <v>White</v>
      </c>
      <c r="J1310" t="b">
        <f>_xlfn.XLOOKUP($A1310,'Bonuses (raw data)'!$A:$A,'Bonuses (raw data)'!B:B)</f>
        <v>0</v>
      </c>
      <c r="K1310" t="str">
        <f t="shared" si="100"/>
        <v>Not Eligible</v>
      </c>
      <c r="L1310">
        <f>_xlfn.XLOOKUP($A1310,'Bonuses (raw data)'!$A:$A,'Bonuses (raw data)'!C:C)</f>
        <v>0</v>
      </c>
      <c r="M1310">
        <f t="shared" si="101"/>
        <v>60429.48</v>
      </c>
      <c r="N1310" s="5">
        <f t="shared" si="102"/>
        <v>0</v>
      </c>
      <c r="O1310">
        <f>G1310/_xlfn.XLOOKUP(D1310,'Market_Averages (raw data)'!A:A,'Market_Averages (raw data)'!B:B)</f>
        <v>1.0695755785634184</v>
      </c>
      <c r="P1310" t="str">
        <f t="shared" si="103"/>
        <v>Market Aligned</v>
      </c>
      <c r="Q1310" s="5">
        <f t="shared" si="104"/>
        <v>0.66200000000000003</v>
      </c>
    </row>
    <row r="1311" spans="1:17" x14ac:dyDescent="0.2">
      <c r="A1311">
        <v>2309</v>
      </c>
      <c r="B1311" t="s">
        <v>1319</v>
      </c>
      <c r="C1311" t="s">
        <v>1572</v>
      </c>
      <c r="D1311" t="s">
        <v>1584</v>
      </c>
      <c r="E1311" t="s">
        <v>1597</v>
      </c>
      <c r="F1311" t="str">
        <f>_xlfn.XLOOKUP(E1311,'States (raw data)'!A:A,'States (raw data)'!B:B)</f>
        <v>New York</v>
      </c>
      <c r="G1311">
        <v>57373.49</v>
      </c>
      <c r="H1311" t="str">
        <f>VLOOKUP(A1311,'Demographics (raw data)'!A1310:C2870,3)</f>
        <v>Male</v>
      </c>
      <c r="I1311" t="str">
        <f>_xlfn.XLOOKUP(A1311,'Demographics (raw data)'!A:A,'Demographics (raw data)'!B:B)</f>
        <v>Black or African American</v>
      </c>
      <c r="J1311" t="b">
        <f>_xlfn.XLOOKUP($A1311,'Bonuses (raw data)'!$A:$A,'Bonuses (raw data)'!B:B)</f>
        <v>1</v>
      </c>
      <c r="K1311" t="str">
        <f t="shared" si="100"/>
        <v>Eligible</v>
      </c>
      <c r="L1311">
        <f>_xlfn.XLOOKUP($A1311,'Bonuses (raw data)'!$A:$A,'Bonuses (raw data)'!C:C)</f>
        <v>15638.32</v>
      </c>
      <c r="M1311">
        <f t="shared" si="101"/>
        <v>73011.81</v>
      </c>
      <c r="N1311" s="5">
        <f t="shared" si="102"/>
        <v>0.27257048507943304</v>
      </c>
      <c r="O1311">
        <f>G1311/_xlfn.XLOOKUP(D1311,'Market_Averages (raw data)'!A:A,'Market_Averages (raw data)'!B:B)</f>
        <v>1.0154858814100749</v>
      </c>
      <c r="P1311" t="str">
        <f t="shared" si="103"/>
        <v>Market Aligned</v>
      </c>
      <c r="Q1311" s="5">
        <f t="shared" si="104"/>
        <v>0.57099999999999995</v>
      </c>
    </row>
    <row r="1312" spans="1:17" x14ac:dyDescent="0.2">
      <c r="A1312">
        <v>2310</v>
      </c>
      <c r="B1312" t="s">
        <v>1320</v>
      </c>
      <c r="C1312" t="s">
        <v>1572</v>
      </c>
      <c r="D1312" t="s">
        <v>1584</v>
      </c>
      <c r="E1312" t="s">
        <v>1597</v>
      </c>
      <c r="F1312" t="str">
        <f>_xlfn.XLOOKUP(E1312,'States (raw data)'!A:A,'States (raw data)'!B:B)</f>
        <v>New York</v>
      </c>
      <c r="G1312">
        <v>54874.87</v>
      </c>
      <c r="H1312" t="str">
        <f>VLOOKUP(A1312,'Demographics (raw data)'!A1311:C2871,3)</f>
        <v>Non-binary</v>
      </c>
      <c r="I1312" t="str">
        <f>_xlfn.XLOOKUP(A1312,'Demographics (raw data)'!A:A,'Demographics (raw data)'!B:B)</f>
        <v>White</v>
      </c>
      <c r="J1312" t="b">
        <f>_xlfn.XLOOKUP($A1312,'Bonuses (raw data)'!$A:$A,'Bonuses (raw data)'!B:B)</f>
        <v>0</v>
      </c>
      <c r="K1312" t="str">
        <f t="shared" si="100"/>
        <v>Not Eligible</v>
      </c>
      <c r="L1312">
        <f>_xlfn.XLOOKUP($A1312,'Bonuses (raw data)'!$A:$A,'Bonuses (raw data)'!C:C)</f>
        <v>0</v>
      </c>
      <c r="M1312">
        <f t="shared" si="101"/>
        <v>54874.87</v>
      </c>
      <c r="N1312" s="5">
        <f t="shared" si="102"/>
        <v>0</v>
      </c>
      <c r="O1312">
        <f>G1312/_xlfn.XLOOKUP(D1312,'Market_Averages (raw data)'!A:A,'Market_Averages (raw data)'!B:B)</f>
        <v>0.97126139144077306</v>
      </c>
      <c r="P1312" t="str">
        <f t="shared" si="103"/>
        <v>Market Aligned</v>
      </c>
      <c r="Q1312" s="5">
        <f t="shared" si="104"/>
        <v>0.443</v>
      </c>
    </row>
    <row r="1313" spans="1:17" x14ac:dyDescent="0.2">
      <c r="A1313">
        <v>2311</v>
      </c>
      <c r="B1313" t="s">
        <v>1321</v>
      </c>
      <c r="C1313" t="s">
        <v>1572</v>
      </c>
      <c r="D1313" t="s">
        <v>1584</v>
      </c>
      <c r="E1313" t="s">
        <v>1597</v>
      </c>
      <c r="F1313" t="str">
        <f>_xlfn.XLOOKUP(E1313,'States (raw data)'!A:A,'States (raw data)'!B:B)</f>
        <v>New York</v>
      </c>
      <c r="G1313">
        <v>59088.83</v>
      </c>
      <c r="H1313" t="str">
        <f>VLOOKUP(A1313,'Demographics (raw data)'!A1312:C2872,3)</f>
        <v>Male</v>
      </c>
      <c r="I1313" t="str">
        <f>_xlfn.XLOOKUP(A1313,'Demographics (raw data)'!A:A,'Demographics (raw data)'!B:B)</f>
        <v>White</v>
      </c>
      <c r="J1313" t="b">
        <f>_xlfn.XLOOKUP($A1313,'Bonuses (raw data)'!$A:$A,'Bonuses (raw data)'!B:B)</f>
        <v>1</v>
      </c>
      <c r="K1313" t="str">
        <f t="shared" si="100"/>
        <v>Eligible</v>
      </c>
      <c r="L1313">
        <f>_xlfn.XLOOKUP($A1313,'Bonuses (raw data)'!$A:$A,'Bonuses (raw data)'!C:C)</f>
        <v>5000.04</v>
      </c>
      <c r="M1313">
        <f t="shared" si="101"/>
        <v>64088.87</v>
      </c>
      <c r="N1313" s="5">
        <f t="shared" si="102"/>
        <v>8.4619038826796875E-2</v>
      </c>
      <c r="O1313">
        <f>G1313/_xlfn.XLOOKUP(D1313,'Market_Averages (raw data)'!A:A,'Market_Averages (raw data)'!B:B)</f>
        <v>1.0458466552067875</v>
      </c>
      <c r="P1313" t="str">
        <f t="shared" si="103"/>
        <v>Market Aligned</v>
      </c>
      <c r="Q1313" s="5">
        <f t="shared" si="104"/>
        <v>0.629</v>
      </c>
    </row>
    <row r="1314" spans="1:17" x14ac:dyDescent="0.2">
      <c r="A1314">
        <v>2312</v>
      </c>
      <c r="B1314" t="s">
        <v>1322</v>
      </c>
      <c r="C1314" t="s">
        <v>1572</v>
      </c>
      <c r="D1314" t="s">
        <v>1584</v>
      </c>
      <c r="E1314" t="s">
        <v>1597</v>
      </c>
      <c r="F1314" t="str">
        <f>_xlfn.XLOOKUP(E1314,'States (raw data)'!A:A,'States (raw data)'!B:B)</f>
        <v>New York</v>
      </c>
      <c r="G1314">
        <v>61951.040000000001</v>
      </c>
      <c r="H1314" t="str">
        <f>VLOOKUP(A1314,'Demographics (raw data)'!A1313:C2873,3)</f>
        <v>Female</v>
      </c>
      <c r="I1314" t="str">
        <f>_xlfn.XLOOKUP(A1314,'Demographics (raw data)'!A:A,'Demographics (raw data)'!B:B)</f>
        <v>White</v>
      </c>
      <c r="J1314" t="b">
        <f>_xlfn.XLOOKUP($A1314,'Bonuses (raw data)'!$A:$A,'Bonuses (raw data)'!B:B)</f>
        <v>0</v>
      </c>
      <c r="K1314" t="str">
        <f t="shared" si="100"/>
        <v>Not Eligible</v>
      </c>
      <c r="L1314">
        <f>_xlfn.XLOOKUP($A1314,'Bonuses (raw data)'!$A:$A,'Bonuses (raw data)'!C:C)</f>
        <v>0</v>
      </c>
      <c r="M1314">
        <f t="shared" si="101"/>
        <v>61951.040000000001</v>
      </c>
      <c r="N1314" s="5">
        <f t="shared" si="102"/>
        <v>0</v>
      </c>
      <c r="O1314">
        <f>G1314/_xlfn.XLOOKUP(D1314,'Market_Averages (raw data)'!A:A,'Market_Averages (raw data)'!B:B)</f>
        <v>1.0965065304319261</v>
      </c>
      <c r="P1314" t="str">
        <f t="shared" si="103"/>
        <v>Market Aligned</v>
      </c>
      <c r="Q1314" s="5">
        <f t="shared" si="104"/>
        <v>0.68799999999999994</v>
      </c>
    </row>
    <row r="1315" spans="1:17" x14ac:dyDescent="0.2">
      <c r="A1315">
        <v>2313</v>
      </c>
      <c r="B1315" t="s">
        <v>1323</v>
      </c>
      <c r="C1315" t="s">
        <v>1572</v>
      </c>
      <c r="D1315" t="s">
        <v>1584</v>
      </c>
      <c r="E1315" t="s">
        <v>1599</v>
      </c>
      <c r="F1315" t="str">
        <f>_xlfn.XLOOKUP(E1315,'States (raw data)'!A:A,'States (raw data)'!B:B)</f>
        <v>California</v>
      </c>
      <c r="G1315">
        <v>57789.05</v>
      </c>
      <c r="H1315" t="str">
        <f>VLOOKUP(A1315,'Demographics (raw data)'!A1314:C2874,3)</f>
        <v>Female</v>
      </c>
      <c r="I1315" t="str">
        <f>_xlfn.XLOOKUP(A1315,'Demographics (raw data)'!A:A,'Demographics (raw data)'!B:B)</f>
        <v>White</v>
      </c>
      <c r="J1315" t="b">
        <f>_xlfn.XLOOKUP($A1315,'Bonuses (raw data)'!$A:$A,'Bonuses (raw data)'!B:B)</f>
        <v>0</v>
      </c>
      <c r="K1315" t="str">
        <f t="shared" si="100"/>
        <v>Not Eligible</v>
      </c>
      <c r="L1315">
        <f>_xlfn.XLOOKUP($A1315,'Bonuses (raw data)'!$A:$A,'Bonuses (raw data)'!C:C)</f>
        <v>0</v>
      </c>
      <c r="M1315">
        <f t="shared" si="101"/>
        <v>57789.05</v>
      </c>
      <c r="N1315" s="5">
        <f t="shared" si="102"/>
        <v>0</v>
      </c>
      <c r="O1315">
        <f>G1315/_xlfn.XLOOKUP(D1315,'Market_Averages (raw data)'!A:A,'Market_Averages (raw data)'!B:B)</f>
        <v>1.0228411131186352</v>
      </c>
      <c r="P1315" t="str">
        <f t="shared" si="103"/>
        <v>Market Aligned</v>
      </c>
      <c r="Q1315" s="5">
        <f t="shared" si="104"/>
        <v>0.58899999999999997</v>
      </c>
    </row>
    <row r="1316" spans="1:17" x14ac:dyDescent="0.2">
      <c r="A1316">
        <v>2314</v>
      </c>
      <c r="B1316" t="s">
        <v>1324</v>
      </c>
      <c r="C1316" t="s">
        <v>1572</v>
      </c>
      <c r="D1316" t="s">
        <v>1584</v>
      </c>
      <c r="E1316" t="s">
        <v>1597</v>
      </c>
      <c r="F1316" t="str">
        <f>_xlfn.XLOOKUP(E1316,'States (raw data)'!A:A,'States (raw data)'!B:B)</f>
        <v>New York</v>
      </c>
      <c r="G1316">
        <v>55051.76</v>
      </c>
      <c r="H1316" t="str">
        <f>VLOOKUP(A1316,'Demographics (raw data)'!A1315:C2875,3)</f>
        <v>Female</v>
      </c>
      <c r="I1316" t="str">
        <f>_xlfn.XLOOKUP(A1316,'Demographics (raw data)'!A:A,'Demographics (raw data)'!B:B)</f>
        <v>White</v>
      </c>
      <c r="J1316" t="b">
        <f>_xlfn.XLOOKUP($A1316,'Bonuses (raw data)'!$A:$A,'Bonuses (raw data)'!B:B)</f>
        <v>0</v>
      </c>
      <c r="K1316" t="str">
        <f t="shared" si="100"/>
        <v>Not Eligible</v>
      </c>
      <c r="L1316">
        <f>_xlfn.XLOOKUP($A1316,'Bonuses (raw data)'!$A:$A,'Bonuses (raw data)'!C:C)</f>
        <v>0</v>
      </c>
      <c r="M1316">
        <f t="shared" si="101"/>
        <v>55051.76</v>
      </c>
      <c r="N1316" s="5">
        <f t="shared" si="102"/>
        <v>0</v>
      </c>
      <c r="O1316">
        <f>G1316/_xlfn.XLOOKUP(D1316,'Market_Averages (raw data)'!A:A,'Market_Averages (raw data)'!B:B)</f>
        <v>0.97439226769673426</v>
      </c>
      <c r="P1316" t="str">
        <f t="shared" si="103"/>
        <v>Market Aligned</v>
      </c>
      <c r="Q1316" s="5">
        <f t="shared" si="104"/>
        <v>0.45300000000000001</v>
      </c>
    </row>
    <row r="1317" spans="1:17" x14ac:dyDescent="0.2">
      <c r="A1317">
        <v>2315</v>
      </c>
      <c r="B1317" t="s">
        <v>1325</v>
      </c>
      <c r="C1317" t="s">
        <v>1572</v>
      </c>
      <c r="D1317" t="s">
        <v>1584</v>
      </c>
      <c r="E1317" t="s">
        <v>1604</v>
      </c>
      <c r="F1317" t="str">
        <f>_xlfn.XLOOKUP(E1317,'States (raw data)'!A:A,'States (raw data)'!B:B)</f>
        <v>California</v>
      </c>
      <c r="G1317">
        <v>48440.82</v>
      </c>
      <c r="H1317" t="str">
        <f>VLOOKUP(A1317,'Demographics (raw data)'!A1316:C2876,3)</f>
        <v>Female</v>
      </c>
      <c r="I1317" t="str">
        <f>_xlfn.XLOOKUP(A1317,'Demographics (raw data)'!A:A,'Demographics (raw data)'!B:B)</f>
        <v>White</v>
      </c>
      <c r="J1317" t="b">
        <f>_xlfn.XLOOKUP($A1317,'Bonuses (raw data)'!$A:$A,'Bonuses (raw data)'!B:B)</f>
        <v>0</v>
      </c>
      <c r="K1317" t="str">
        <f t="shared" si="100"/>
        <v>Not Eligible</v>
      </c>
      <c r="L1317">
        <f>_xlfn.XLOOKUP($A1317,'Bonuses (raw data)'!$A:$A,'Bonuses (raw data)'!C:C)</f>
        <v>0</v>
      </c>
      <c r="M1317">
        <f t="shared" si="101"/>
        <v>48440.82</v>
      </c>
      <c r="N1317" s="5">
        <f t="shared" si="102"/>
        <v>0</v>
      </c>
      <c r="O1317">
        <f>G1317/_xlfn.XLOOKUP(D1317,'Market_Averages (raw data)'!A:A,'Market_Averages (raw data)'!B:B)</f>
        <v>0.8573814978647244</v>
      </c>
      <c r="P1317" t="str">
        <f t="shared" si="103"/>
        <v>Below Market</v>
      </c>
      <c r="Q1317" s="5">
        <f t="shared" si="104"/>
        <v>0.22800000000000001</v>
      </c>
    </row>
    <row r="1318" spans="1:17" x14ac:dyDescent="0.2">
      <c r="A1318">
        <v>2316</v>
      </c>
      <c r="B1318" t="s">
        <v>1326</v>
      </c>
      <c r="C1318" t="s">
        <v>1572</v>
      </c>
      <c r="D1318" t="s">
        <v>1584</v>
      </c>
      <c r="E1318" t="s">
        <v>1597</v>
      </c>
      <c r="F1318" t="str">
        <f>_xlfn.XLOOKUP(E1318,'States (raw data)'!A:A,'States (raw data)'!B:B)</f>
        <v>New York</v>
      </c>
      <c r="G1318">
        <v>49674.43</v>
      </c>
      <c r="H1318" t="str">
        <f>VLOOKUP(A1318,'Demographics (raw data)'!A1317:C2877,3)</f>
        <v>Female</v>
      </c>
      <c r="I1318" t="str">
        <f>_xlfn.XLOOKUP(A1318,'Demographics (raw data)'!A:A,'Demographics (raw data)'!B:B)</f>
        <v>Hispanic or Latino</v>
      </c>
      <c r="J1318" t="b">
        <f>_xlfn.XLOOKUP($A1318,'Bonuses (raw data)'!$A:$A,'Bonuses (raw data)'!B:B)</f>
        <v>0</v>
      </c>
      <c r="K1318" t="str">
        <f t="shared" si="100"/>
        <v>Not Eligible</v>
      </c>
      <c r="L1318">
        <f>_xlfn.XLOOKUP($A1318,'Bonuses (raw data)'!$A:$A,'Bonuses (raw data)'!C:C)</f>
        <v>0</v>
      </c>
      <c r="M1318">
        <f t="shared" si="101"/>
        <v>49674.43</v>
      </c>
      <c r="N1318" s="5">
        <f t="shared" si="102"/>
        <v>0</v>
      </c>
      <c r="O1318">
        <f>G1318/_xlfn.XLOOKUP(D1318,'Market_Averages (raw data)'!A:A,'Market_Averages (raw data)'!B:B)</f>
        <v>0.87921585966084803</v>
      </c>
      <c r="P1318" t="str">
        <f t="shared" si="103"/>
        <v>Below Market</v>
      </c>
      <c r="Q1318" s="5">
        <f t="shared" si="104"/>
        <v>0.255</v>
      </c>
    </row>
    <row r="1319" spans="1:17" x14ac:dyDescent="0.2">
      <c r="A1319">
        <v>2317</v>
      </c>
      <c r="B1319" t="s">
        <v>1327</v>
      </c>
      <c r="C1319" t="s">
        <v>1572</v>
      </c>
      <c r="D1319" t="s">
        <v>1584</v>
      </c>
      <c r="E1319" t="s">
        <v>1597</v>
      </c>
      <c r="F1319" t="str">
        <f>_xlfn.XLOOKUP(E1319,'States (raw data)'!A:A,'States (raw data)'!B:B)</f>
        <v>New York</v>
      </c>
      <c r="G1319">
        <v>53473.88</v>
      </c>
      <c r="H1319" t="str">
        <f>VLOOKUP(A1319,'Demographics (raw data)'!A1318:C2878,3)</f>
        <v>Male</v>
      </c>
      <c r="I1319" t="str">
        <f>_xlfn.XLOOKUP(A1319,'Demographics (raw data)'!A:A,'Demographics (raw data)'!B:B)</f>
        <v>White</v>
      </c>
      <c r="J1319" t="b">
        <f>_xlfn.XLOOKUP($A1319,'Bonuses (raw data)'!$A:$A,'Bonuses (raw data)'!B:B)</f>
        <v>0</v>
      </c>
      <c r="K1319" t="str">
        <f t="shared" si="100"/>
        <v>Not Eligible</v>
      </c>
      <c r="L1319">
        <f>_xlfn.XLOOKUP($A1319,'Bonuses (raw data)'!$A:$A,'Bonuses (raw data)'!C:C)</f>
        <v>0</v>
      </c>
      <c r="M1319">
        <f t="shared" si="101"/>
        <v>53473.88</v>
      </c>
      <c r="N1319" s="5">
        <f t="shared" si="102"/>
        <v>0</v>
      </c>
      <c r="O1319">
        <f>G1319/_xlfn.XLOOKUP(D1319,'Market_Averages (raw data)'!A:A,'Market_Averages (raw data)'!B:B)</f>
        <v>0.94646447626275787</v>
      </c>
      <c r="P1319" t="str">
        <f t="shared" si="103"/>
        <v>Market Aligned</v>
      </c>
      <c r="Q1319" s="5">
        <f t="shared" si="104"/>
        <v>0.372</v>
      </c>
    </row>
    <row r="1320" spans="1:17" x14ac:dyDescent="0.2">
      <c r="A1320">
        <v>2318</v>
      </c>
      <c r="B1320" t="s">
        <v>1328</v>
      </c>
      <c r="C1320" t="s">
        <v>1572</v>
      </c>
      <c r="D1320" t="s">
        <v>1584</v>
      </c>
      <c r="E1320" t="s">
        <v>1597</v>
      </c>
      <c r="F1320" t="str">
        <f>_xlfn.XLOOKUP(E1320,'States (raw data)'!A:A,'States (raw data)'!B:B)</f>
        <v>New York</v>
      </c>
      <c r="G1320">
        <v>51952.44</v>
      </c>
      <c r="H1320" t="str">
        <f>VLOOKUP(A1320,'Demographics (raw data)'!A1319:C2879,3)</f>
        <v>Male</v>
      </c>
      <c r="I1320" t="str">
        <f>_xlfn.XLOOKUP(A1320,'Demographics (raw data)'!A:A,'Demographics (raw data)'!B:B)</f>
        <v>White</v>
      </c>
      <c r="J1320" t="b">
        <f>_xlfn.XLOOKUP($A1320,'Bonuses (raw data)'!$A:$A,'Bonuses (raw data)'!B:B)</f>
        <v>0</v>
      </c>
      <c r="K1320" t="str">
        <f t="shared" si="100"/>
        <v>Not Eligible</v>
      </c>
      <c r="L1320">
        <f>_xlfn.XLOOKUP($A1320,'Bonuses (raw data)'!$A:$A,'Bonuses (raw data)'!C:C)</f>
        <v>0</v>
      </c>
      <c r="M1320">
        <f t="shared" si="101"/>
        <v>51952.44</v>
      </c>
      <c r="N1320" s="5">
        <f t="shared" si="102"/>
        <v>0</v>
      </c>
      <c r="O1320">
        <f>G1320/_xlfn.XLOOKUP(D1320,'Market_Averages (raw data)'!A:A,'Market_Averages (raw data)'!B:B)</f>
        <v>0.91953564834218793</v>
      </c>
      <c r="P1320" t="str">
        <f t="shared" si="103"/>
        <v>Market Aligned</v>
      </c>
      <c r="Q1320" s="5">
        <f t="shared" si="104"/>
        <v>0.314</v>
      </c>
    </row>
    <row r="1321" spans="1:17" x14ac:dyDescent="0.2">
      <c r="A1321">
        <v>2319</v>
      </c>
      <c r="B1321" t="s">
        <v>1329</v>
      </c>
      <c r="C1321" t="s">
        <v>1572</v>
      </c>
      <c r="D1321" t="s">
        <v>1584</v>
      </c>
      <c r="E1321" t="s">
        <v>1609</v>
      </c>
      <c r="F1321" t="str">
        <f>_xlfn.XLOOKUP(E1321,'States (raw data)'!A:A,'States (raw data)'!B:B)</f>
        <v>California</v>
      </c>
      <c r="G1321">
        <v>54065.14</v>
      </c>
      <c r="H1321" t="str">
        <f>VLOOKUP(A1321,'Demographics (raw data)'!A1320:C2880,3)</f>
        <v>Female</v>
      </c>
      <c r="I1321" t="str">
        <f>_xlfn.XLOOKUP(A1321,'Demographics (raw data)'!A:A,'Demographics (raw data)'!B:B)</f>
        <v>White</v>
      </c>
      <c r="J1321" t="b">
        <f>_xlfn.XLOOKUP($A1321,'Bonuses (raw data)'!$A:$A,'Bonuses (raw data)'!B:B)</f>
        <v>0</v>
      </c>
      <c r="K1321" t="str">
        <f t="shared" si="100"/>
        <v>Not Eligible</v>
      </c>
      <c r="L1321">
        <f>_xlfn.XLOOKUP($A1321,'Bonuses (raw data)'!$A:$A,'Bonuses (raw data)'!C:C)</f>
        <v>0</v>
      </c>
      <c r="M1321">
        <f t="shared" si="101"/>
        <v>54065.14</v>
      </c>
      <c r="N1321" s="5">
        <f t="shared" si="102"/>
        <v>0</v>
      </c>
      <c r="O1321">
        <f>G1321/_xlfn.XLOOKUP(D1321,'Market_Averages (raw data)'!A:A,'Market_Averages (raw data)'!B:B)</f>
        <v>0.95692952174356305</v>
      </c>
      <c r="P1321" t="str">
        <f t="shared" si="103"/>
        <v>Market Aligned</v>
      </c>
      <c r="Q1321" s="5">
        <f t="shared" si="104"/>
        <v>0.40200000000000002</v>
      </c>
    </row>
    <row r="1322" spans="1:17" x14ac:dyDescent="0.2">
      <c r="A1322">
        <v>2320</v>
      </c>
      <c r="B1322" t="s">
        <v>1330</v>
      </c>
      <c r="C1322" t="s">
        <v>1572</v>
      </c>
      <c r="D1322" t="s">
        <v>1584</v>
      </c>
      <c r="E1322" t="s">
        <v>1607</v>
      </c>
      <c r="F1322" t="str">
        <f>_xlfn.XLOOKUP(E1322,'States (raw data)'!A:A,'States (raw data)'!B:B)</f>
        <v>Colorado</v>
      </c>
      <c r="G1322">
        <v>55283.25</v>
      </c>
      <c r="H1322" t="str">
        <f>VLOOKUP(A1322,'Demographics (raw data)'!A1321:C2881,3)</f>
        <v>Male</v>
      </c>
      <c r="I1322" t="str">
        <f>_xlfn.XLOOKUP(A1322,'Demographics (raw data)'!A:A,'Demographics (raw data)'!B:B)</f>
        <v>Black or African American</v>
      </c>
      <c r="J1322" t="b">
        <f>_xlfn.XLOOKUP($A1322,'Bonuses (raw data)'!$A:$A,'Bonuses (raw data)'!B:B)</f>
        <v>0</v>
      </c>
      <c r="K1322" t="str">
        <f t="shared" si="100"/>
        <v>Not Eligible</v>
      </c>
      <c r="L1322">
        <f>_xlfn.XLOOKUP($A1322,'Bonuses (raw data)'!$A:$A,'Bonuses (raw data)'!C:C)</f>
        <v>0</v>
      </c>
      <c r="M1322">
        <f t="shared" si="101"/>
        <v>55283.25</v>
      </c>
      <c r="N1322" s="5">
        <f t="shared" si="102"/>
        <v>0</v>
      </c>
      <c r="O1322">
        <f>G1322/_xlfn.XLOOKUP(D1322,'Market_Averages (raw data)'!A:A,'Market_Averages (raw data)'!B:B)</f>
        <v>0.97848954026438906</v>
      </c>
      <c r="P1322" t="str">
        <f t="shared" si="103"/>
        <v>Market Aligned</v>
      </c>
      <c r="Q1322" s="5">
        <f t="shared" si="104"/>
        <v>0.46800000000000003</v>
      </c>
    </row>
    <row r="1323" spans="1:17" x14ac:dyDescent="0.2">
      <c r="A1323">
        <v>2321</v>
      </c>
      <c r="B1323" t="s">
        <v>1331</v>
      </c>
      <c r="C1323" t="s">
        <v>1572</v>
      </c>
      <c r="D1323" t="s">
        <v>1584</v>
      </c>
      <c r="E1323" t="s">
        <v>1609</v>
      </c>
      <c r="F1323" t="str">
        <f>_xlfn.XLOOKUP(E1323,'States (raw data)'!A:A,'States (raw data)'!B:B)</f>
        <v>California</v>
      </c>
      <c r="G1323">
        <v>57648.46</v>
      </c>
      <c r="H1323" t="str">
        <f>VLOOKUP(A1323,'Demographics (raw data)'!A1322:C2882,3)</f>
        <v>Male</v>
      </c>
      <c r="I1323" t="str">
        <f>_xlfn.XLOOKUP(A1323,'Demographics (raw data)'!A:A,'Demographics (raw data)'!B:B)</f>
        <v>White</v>
      </c>
      <c r="J1323" t="b">
        <f>_xlfn.XLOOKUP($A1323,'Bonuses (raw data)'!$A:$A,'Bonuses (raw data)'!B:B)</f>
        <v>1</v>
      </c>
      <c r="K1323" t="str">
        <f t="shared" si="100"/>
        <v>Eligible</v>
      </c>
      <c r="L1323">
        <f>_xlfn.XLOOKUP($A1323,'Bonuses (raw data)'!$A:$A,'Bonuses (raw data)'!C:C)</f>
        <v>10527.39</v>
      </c>
      <c r="M1323">
        <f t="shared" si="101"/>
        <v>68175.850000000006</v>
      </c>
      <c r="N1323" s="5">
        <f t="shared" si="102"/>
        <v>0.18261355116858283</v>
      </c>
      <c r="O1323">
        <f>G1323/_xlfn.XLOOKUP(D1323,'Market_Averages (raw data)'!A:A,'Market_Averages (raw data)'!B:B)</f>
        <v>1.0203527311138549</v>
      </c>
      <c r="P1323" t="str">
        <f t="shared" si="103"/>
        <v>Market Aligned</v>
      </c>
      <c r="Q1323" s="5">
        <f t="shared" si="104"/>
        <v>0.58099999999999996</v>
      </c>
    </row>
    <row r="1324" spans="1:17" x14ac:dyDescent="0.2">
      <c r="A1324">
        <v>2322</v>
      </c>
      <c r="B1324" t="s">
        <v>1332</v>
      </c>
      <c r="C1324" t="s">
        <v>1572</v>
      </c>
      <c r="D1324" t="s">
        <v>1584</v>
      </c>
      <c r="E1324" t="s">
        <v>1611</v>
      </c>
      <c r="F1324" t="str">
        <f>_xlfn.XLOOKUP(E1324,'States (raw data)'!A:A,'States (raw data)'!B:B)</f>
        <v>California</v>
      </c>
      <c r="G1324">
        <v>54647.51</v>
      </c>
      <c r="H1324" t="str">
        <f>VLOOKUP(A1324,'Demographics (raw data)'!A1323:C2883,3)</f>
        <v>Female</v>
      </c>
      <c r="I1324" t="str">
        <f>_xlfn.XLOOKUP(A1324,'Demographics (raw data)'!A:A,'Demographics (raw data)'!B:B)</f>
        <v>Asian</v>
      </c>
      <c r="J1324" t="b">
        <f>_xlfn.XLOOKUP($A1324,'Bonuses (raw data)'!$A:$A,'Bonuses (raw data)'!B:B)</f>
        <v>0</v>
      </c>
      <c r="K1324" t="str">
        <f t="shared" si="100"/>
        <v>Not Eligible</v>
      </c>
      <c r="L1324">
        <f>_xlfn.XLOOKUP($A1324,'Bonuses (raw data)'!$A:$A,'Bonuses (raw data)'!C:C)</f>
        <v>0</v>
      </c>
      <c r="M1324">
        <f t="shared" si="101"/>
        <v>54647.51</v>
      </c>
      <c r="N1324" s="5">
        <f t="shared" si="102"/>
        <v>0</v>
      </c>
      <c r="O1324">
        <f>G1324/_xlfn.XLOOKUP(D1324,'Market_Averages (raw data)'!A:A,'Market_Averages (raw data)'!B:B)</f>
        <v>0.96723721808131047</v>
      </c>
      <c r="P1324" t="str">
        <f t="shared" si="103"/>
        <v>Market Aligned</v>
      </c>
      <c r="Q1324" s="5">
        <f t="shared" si="104"/>
        <v>0.43099999999999999</v>
      </c>
    </row>
    <row r="1325" spans="1:17" x14ac:dyDescent="0.2">
      <c r="A1325">
        <v>2323</v>
      </c>
      <c r="B1325" t="s">
        <v>1333</v>
      </c>
      <c r="C1325" t="s">
        <v>1572</v>
      </c>
      <c r="D1325" t="s">
        <v>1584</v>
      </c>
      <c r="E1325" t="s">
        <v>1597</v>
      </c>
      <c r="F1325" t="str">
        <f>_xlfn.XLOOKUP(E1325,'States (raw data)'!A:A,'States (raw data)'!B:B)</f>
        <v>New York</v>
      </c>
      <c r="G1325">
        <v>57432.51</v>
      </c>
      <c r="H1325" t="str">
        <f>VLOOKUP(A1325,'Demographics (raw data)'!A1324:C2884,3)</f>
        <v>Male</v>
      </c>
      <c r="I1325" t="str">
        <f>_xlfn.XLOOKUP(A1325,'Demographics (raw data)'!A:A,'Demographics (raw data)'!B:B)</f>
        <v>Black or African American</v>
      </c>
      <c r="J1325" t="b">
        <f>_xlfn.XLOOKUP($A1325,'Bonuses (raw data)'!$A:$A,'Bonuses (raw data)'!B:B)</f>
        <v>1</v>
      </c>
      <c r="K1325" t="str">
        <f t="shared" si="100"/>
        <v>Eligible</v>
      </c>
      <c r="L1325">
        <f>_xlfn.XLOOKUP($A1325,'Bonuses (raw data)'!$A:$A,'Bonuses (raw data)'!C:C)</f>
        <v>5438.87</v>
      </c>
      <c r="M1325">
        <f t="shared" si="101"/>
        <v>62871.380000000005</v>
      </c>
      <c r="N1325" s="5">
        <f t="shared" si="102"/>
        <v>9.4700196804910666E-2</v>
      </c>
      <c r="O1325">
        <f>G1325/_xlfn.XLOOKUP(D1325,'Market_Averages (raw data)'!A:A,'Market_Averages (raw data)'!B:B)</f>
        <v>1.0165305098041437</v>
      </c>
      <c r="P1325" t="str">
        <f t="shared" si="103"/>
        <v>Market Aligned</v>
      </c>
      <c r="Q1325" s="5">
        <f t="shared" si="104"/>
        <v>0.57499999999999996</v>
      </c>
    </row>
    <row r="1326" spans="1:17" x14ac:dyDescent="0.2">
      <c r="A1326">
        <v>2324</v>
      </c>
      <c r="B1326" t="s">
        <v>1334</v>
      </c>
      <c r="C1326" t="s">
        <v>1572</v>
      </c>
      <c r="D1326" t="s">
        <v>1584</v>
      </c>
      <c r="E1326" t="s">
        <v>1611</v>
      </c>
      <c r="F1326" t="str">
        <f>_xlfn.XLOOKUP(E1326,'States (raw data)'!A:A,'States (raw data)'!B:B)</f>
        <v>California</v>
      </c>
      <c r="G1326">
        <v>55322.37</v>
      </c>
      <c r="H1326" t="str">
        <f>VLOOKUP(A1326,'Demographics (raw data)'!A1325:C2885,3)</f>
        <v>Female</v>
      </c>
      <c r="I1326" t="str">
        <f>_xlfn.XLOOKUP(A1326,'Demographics (raw data)'!A:A,'Demographics (raw data)'!B:B)</f>
        <v>Asian</v>
      </c>
      <c r="J1326" t="b">
        <f>_xlfn.XLOOKUP($A1326,'Bonuses (raw data)'!$A:$A,'Bonuses (raw data)'!B:B)</f>
        <v>0</v>
      </c>
      <c r="K1326" t="str">
        <f t="shared" si="100"/>
        <v>Not Eligible</v>
      </c>
      <c r="L1326">
        <f>_xlfn.XLOOKUP($A1326,'Bonuses (raw data)'!$A:$A,'Bonuses (raw data)'!C:C)</f>
        <v>0</v>
      </c>
      <c r="M1326">
        <f t="shared" si="101"/>
        <v>55322.37</v>
      </c>
      <c r="N1326" s="5">
        <f t="shared" si="102"/>
        <v>0</v>
      </c>
      <c r="O1326">
        <f>G1326/_xlfn.XLOOKUP(D1326,'Market_Averages (raw data)'!A:A,'Market_Averages (raw data)'!B:B)</f>
        <v>0.97918194729210806</v>
      </c>
      <c r="P1326" t="str">
        <f t="shared" si="103"/>
        <v>Market Aligned</v>
      </c>
      <c r="Q1326" s="5">
        <f t="shared" si="104"/>
        <v>0.47199999999999998</v>
      </c>
    </row>
    <row r="1327" spans="1:17" x14ac:dyDescent="0.2">
      <c r="A1327">
        <v>2325</v>
      </c>
      <c r="B1327" t="s">
        <v>1335</v>
      </c>
      <c r="C1327" t="s">
        <v>1572</v>
      </c>
      <c r="D1327" t="s">
        <v>1584</v>
      </c>
      <c r="E1327" t="s">
        <v>1597</v>
      </c>
      <c r="F1327" t="str">
        <f>_xlfn.XLOOKUP(E1327,'States (raw data)'!A:A,'States (raw data)'!B:B)</f>
        <v>New York</v>
      </c>
      <c r="G1327">
        <v>45122.67</v>
      </c>
      <c r="H1327" t="str">
        <f>VLOOKUP(A1327,'Demographics (raw data)'!A1326:C2886,3)</f>
        <v>Female</v>
      </c>
      <c r="I1327" t="str">
        <f>_xlfn.XLOOKUP(A1327,'Demographics (raw data)'!A:A,'Demographics (raw data)'!B:B)</f>
        <v>White</v>
      </c>
      <c r="J1327" t="b">
        <f>_xlfn.XLOOKUP($A1327,'Bonuses (raw data)'!$A:$A,'Bonuses (raw data)'!B:B)</f>
        <v>0</v>
      </c>
      <c r="K1327" t="str">
        <f t="shared" si="100"/>
        <v>Not Eligible</v>
      </c>
      <c r="L1327">
        <f>_xlfn.XLOOKUP($A1327,'Bonuses (raw data)'!$A:$A,'Bonuses (raw data)'!C:C)</f>
        <v>0</v>
      </c>
      <c r="M1327">
        <f t="shared" si="101"/>
        <v>45122.67</v>
      </c>
      <c r="N1327" s="5">
        <f t="shared" si="102"/>
        <v>0</v>
      </c>
      <c r="O1327">
        <f>G1327/_xlfn.XLOOKUP(D1327,'Market_Averages (raw data)'!A:A,'Market_Averages (raw data)'!B:B)</f>
        <v>0.79865168244995977</v>
      </c>
      <c r="P1327" t="str">
        <f t="shared" si="103"/>
        <v>Below Market</v>
      </c>
      <c r="Q1327" s="5">
        <f t="shared" si="104"/>
        <v>0.153</v>
      </c>
    </row>
    <row r="1328" spans="1:17" x14ac:dyDescent="0.2">
      <c r="A1328">
        <v>2326</v>
      </c>
      <c r="B1328" t="s">
        <v>1336</v>
      </c>
      <c r="C1328" t="s">
        <v>1572</v>
      </c>
      <c r="D1328" t="s">
        <v>1584</v>
      </c>
      <c r="E1328" t="s">
        <v>1609</v>
      </c>
      <c r="F1328" t="str">
        <f>_xlfn.XLOOKUP(E1328,'States (raw data)'!A:A,'States (raw data)'!B:B)</f>
        <v>California</v>
      </c>
      <c r="G1328">
        <v>50303.32</v>
      </c>
      <c r="H1328" t="str">
        <f>VLOOKUP(A1328,'Demographics (raw data)'!A1327:C2887,3)</f>
        <v>Female</v>
      </c>
      <c r="I1328" t="str">
        <f>_xlfn.XLOOKUP(A1328,'Demographics (raw data)'!A:A,'Demographics (raw data)'!B:B)</f>
        <v>Black or African American</v>
      </c>
      <c r="J1328" t="b">
        <f>_xlfn.XLOOKUP($A1328,'Bonuses (raw data)'!$A:$A,'Bonuses (raw data)'!B:B)</f>
        <v>0</v>
      </c>
      <c r="K1328" t="str">
        <f t="shared" si="100"/>
        <v>Not Eligible</v>
      </c>
      <c r="L1328">
        <f>_xlfn.XLOOKUP($A1328,'Bonuses (raw data)'!$A:$A,'Bonuses (raw data)'!C:C)</f>
        <v>0</v>
      </c>
      <c r="M1328">
        <f t="shared" si="101"/>
        <v>50303.32</v>
      </c>
      <c r="N1328" s="5">
        <f t="shared" si="102"/>
        <v>0</v>
      </c>
      <c r="O1328">
        <f>G1328/_xlfn.XLOOKUP(D1328,'Market_Averages (raw data)'!A:A,'Market_Averages (raw data)'!B:B)</f>
        <v>0.89034693981581126</v>
      </c>
      <c r="P1328" t="str">
        <f t="shared" si="103"/>
        <v>Below Market</v>
      </c>
      <c r="Q1328" s="5">
        <f t="shared" si="104"/>
        <v>0.27</v>
      </c>
    </row>
    <row r="1329" spans="1:17" x14ac:dyDescent="0.2">
      <c r="A1329">
        <v>2327</v>
      </c>
      <c r="B1329" t="s">
        <v>1337</v>
      </c>
      <c r="C1329" t="s">
        <v>1572</v>
      </c>
      <c r="D1329" t="s">
        <v>1584</v>
      </c>
      <c r="E1329" t="s">
        <v>1611</v>
      </c>
      <c r="F1329" t="str">
        <f>_xlfn.XLOOKUP(E1329,'States (raw data)'!A:A,'States (raw data)'!B:B)</f>
        <v>California</v>
      </c>
      <c r="G1329">
        <v>54279.56</v>
      </c>
      <c r="H1329" t="str">
        <f>VLOOKUP(A1329,'Demographics (raw data)'!A1328:C2888,3)</f>
        <v>Female</v>
      </c>
      <c r="I1329" t="str">
        <f>_xlfn.XLOOKUP(A1329,'Demographics (raw data)'!A:A,'Demographics (raw data)'!B:B)</f>
        <v>White</v>
      </c>
      <c r="J1329" t="b">
        <f>_xlfn.XLOOKUP($A1329,'Bonuses (raw data)'!$A:$A,'Bonuses (raw data)'!B:B)</f>
        <v>1</v>
      </c>
      <c r="K1329" t="str">
        <f t="shared" si="100"/>
        <v>Eligible</v>
      </c>
      <c r="L1329">
        <f>_xlfn.XLOOKUP($A1329,'Bonuses (raw data)'!$A:$A,'Bonuses (raw data)'!C:C)</f>
        <v>8781.66</v>
      </c>
      <c r="M1329">
        <f t="shared" si="101"/>
        <v>63061.22</v>
      </c>
      <c r="N1329" s="5">
        <f t="shared" si="102"/>
        <v>0.16178576244906923</v>
      </c>
      <c r="O1329">
        <f>G1329/_xlfn.XLOOKUP(D1329,'Market_Averages (raw data)'!A:A,'Market_Averages (raw data)'!B:B)</f>
        <v>0.96072466271706747</v>
      </c>
      <c r="P1329" t="str">
        <f t="shared" si="103"/>
        <v>Market Aligned</v>
      </c>
      <c r="Q1329" s="5">
        <f t="shared" si="104"/>
        <v>0.41299999999999998</v>
      </c>
    </row>
    <row r="1330" spans="1:17" x14ac:dyDescent="0.2">
      <c r="A1330">
        <v>2328</v>
      </c>
      <c r="B1330" t="s">
        <v>1338</v>
      </c>
      <c r="C1330" t="s">
        <v>1572</v>
      </c>
      <c r="D1330" t="s">
        <v>1584</v>
      </c>
      <c r="E1330" t="s">
        <v>1606</v>
      </c>
      <c r="F1330" t="str">
        <f>_xlfn.XLOOKUP(E1330,'States (raw data)'!A:A,'States (raw data)'!B:B)</f>
        <v>Washington</v>
      </c>
      <c r="G1330">
        <v>48951.53</v>
      </c>
      <c r="H1330" t="str">
        <f>VLOOKUP(A1330,'Demographics (raw data)'!A1329:C2889,3)</f>
        <v>Male</v>
      </c>
      <c r="I1330" t="str">
        <f>_xlfn.XLOOKUP(A1330,'Demographics (raw data)'!A:A,'Demographics (raw data)'!B:B)</f>
        <v>Hispanic or Latino</v>
      </c>
      <c r="J1330" t="b">
        <f>_xlfn.XLOOKUP($A1330,'Bonuses (raw data)'!$A:$A,'Bonuses (raw data)'!B:B)</f>
        <v>1</v>
      </c>
      <c r="K1330" t="str">
        <f t="shared" si="100"/>
        <v>Eligible</v>
      </c>
      <c r="L1330">
        <f>_xlfn.XLOOKUP($A1330,'Bonuses (raw data)'!$A:$A,'Bonuses (raw data)'!C:C)</f>
        <v>15821.6</v>
      </c>
      <c r="M1330">
        <f t="shared" si="101"/>
        <v>64773.13</v>
      </c>
      <c r="N1330" s="5">
        <f t="shared" si="102"/>
        <v>0.32320950948826321</v>
      </c>
      <c r="O1330">
        <f>G1330/_xlfn.XLOOKUP(D1330,'Market_Averages (raw data)'!A:A,'Market_Averages (raw data)'!B:B)</f>
        <v>0.86642084329228919</v>
      </c>
      <c r="P1330" t="str">
        <f t="shared" si="103"/>
        <v>Below Market</v>
      </c>
      <c r="Q1330" s="5">
        <f t="shared" si="104"/>
        <v>0.23699999999999999</v>
      </c>
    </row>
    <row r="1331" spans="1:17" x14ac:dyDescent="0.2">
      <c r="A1331">
        <v>2329</v>
      </c>
      <c r="B1331" t="s">
        <v>1339</v>
      </c>
      <c r="C1331" t="s">
        <v>1572</v>
      </c>
      <c r="D1331" t="s">
        <v>1584</v>
      </c>
      <c r="E1331" t="s">
        <v>1597</v>
      </c>
      <c r="F1331" t="str">
        <f>_xlfn.XLOOKUP(E1331,'States (raw data)'!A:A,'States (raw data)'!B:B)</f>
        <v>New York</v>
      </c>
      <c r="G1331">
        <v>57999.64</v>
      </c>
      <c r="H1331" t="str">
        <f>VLOOKUP(A1331,'Demographics (raw data)'!A1330:C2890,3)</f>
        <v>Male</v>
      </c>
      <c r="I1331" t="str">
        <f>_xlfn.XLOOKUP(A1331,'Demographics (raw data)'!A:A,'Demographics (raw data)'!B:B)</f>
        <v>Black or African American</v>
      </c>
      <c r="J1331" t="b">
        <f>_xlfn.XLOOKUP($A1331,'Bonuses (raw data)'!$A:$A,'Bonuses (raw data)'!B:B)</f>
        <v>0</v>
      </c>
      <c r="K1331" t="str">
        <f t="shared" si="100"/>
        <v>Not Eligible</v>
      </c>
      <c r="L1331">
        <f>_xlfn.XLOOKUP($A1331,'Bonuses (raw data)'!$A:$A,'Bonuses (raw data)'!C:C)</f>
        <v>0</v>
      </c>
      <c r="M1331">
        <f t="shared" si="101"/>
        <v>57999.64</v>
      </c>
      <c r="N1331" s="5">
        <f t="shared" si="102"/>
        <v>0</v>
      </c>
      <c r="O1331">
        <f>G1331/_xlfn.XLOOKUP(D1331,'Market_Averages (raw data)'!A:A,'Market_Averages (raw data)'!B:B)</f>
        <v>1.026568464753792</v>
      </c>
      <c r="P1331" t="str">
        <f t="shared" si="103"/>
        <v>Market Aligned</v>
      </c>
      <c r="Q1331" s="5">
        <f t="shared" si="104"/>
        <v>0.60099999999999998</v>
      </c>
    </row>
    <row r="1332" spans="1:17" x14ac:dyDescent="0.2">
      <c r="A1332">
        <v>2330</v>
      </c>
      <c r="B1332" t="s">
        <v>1340</v>
      </c>
      <c r="C1332" t="s">
        <v>1572</v>
      </c>
      <c r="D1332" t="s">
        <v>1584</v>
      </c>
      <c r="E1332" t="s">
        <v>1597</v>
      </c>
      <c r="F1332" t="str">
        <f>_xlfn.XLOOKUP(E1332,'States (raw data)'!A:A,'States (raw data)'!B:B)</f>
        <v>New York</v>
      </c>
      <c r="G1332">
        <v>62653.75</v>
      </c>
      <c r="H1332" t="str">
        <f>VLOOKUP(A1332,'Demographics (raw data)'!A1331:C2891,3)</f>
        <v>Male</v>
      </c>
      <c r="I1332" t="str">
        <f>_xlfn.XLOOKUP(A1332,'Demographics (raw data)'!A:A,'Demographics (raw data)'!B:B)</f>
        <v>White</v>
      </c>
      <c r="J1332" t="b">
        <f>_xlfn.XLOOKUP($A1332,'Bonuses (raw data)'!$A:$A,'Bonuses (raw data)'!B:B)</f>
        <v>0</v>
      </c>
      <c r="K1332" t="str">
        <f t="shared" si="100"/>
        <v>Not Eligible</v>
      </c>
      <c r="L1332">
        <f>_xlfn.XLOOKUP($A1332,'Bonuses (raw data)'!$A:$A,'Bonuses (raw data)'!C:C)</f>
        <v>0</v>
      </c>
      <c r="M1332">
        <f t="shared" si="101"/>
        <v>62653.75</v>
      </c>
      <c r="N1332" s="5">
        <f t="shared" si="102"/>
        <v>0</v>
      </c>
      <c r="O1332">
        <f>G1332/_xlfn.XLOOKUP(D1332,'Market_Averages (raw data)'!A:A,'Market_Averages (raw data)'!B:B)</f>
        <v>1.1089441925599519</v>
      </c>
      <c r="P1332" t="str">
        <f t="shared" si="103"/>
        <v>Above Market</v>
      </c>
      <c r="Q1332" s="5">
        <f t="shared" si="104"/>
        <v>0.69499999999999995</v>
      </c>
    </row>
    <row r="1333" spans="1:17" x14ac:dyDescent="0.2">
      <c r="A1333">
        <v>2331</v>
      </c>
      <c r="B1333" t="s">
        <v>1341</v>
      </c>
      <c r="C1333" t="s">
        <v>1572</v>
      </c>
      <c r="D1333" t="s">
        <v>1584</v>
      </c>
      <c r="E1333" t="s">
        <v>1597</v>
      </c>
      <c r="F1333" t="str">
        <f>_xlfn.XLOOKUP(E1333,'States (raw data)'!A:A,'States (raw data)'!B:B)</f>
        <v>New York</v>
      </c>
      <c r="G1333">
        <v>61093.81</v>
      </c>
      <c r="H1333" t="str">
        <f>VLOOKUP(A1333,'Demographics (raw data)'!A1332:C2892,3)</f>
        <v>Male</v>
      </c>
      <c r="I1333" t="str">
        <f>_xlfn.XLOOKUP(A1333,'Demographics (raw data)'!A:A,'Demographics (raw data)'!B:B)</f>
        <v>White</v>
      </c>
      <c r="J1333" t="b">
        <f>_xlfn.XLOOKUP($A1333,'Bonuses (raw data)'!$A:$A,'Bonuses (raw data)'!B:B)</f>
        <v>0</v>
      </c>
      <c r="K1333" t="str">
        <f t="shared" si="100"/>
        <v>Not Eligible</v>
      </c>
      <c r="L1333">
        <f>_xlfn.XLOOKUP($A1333,'Bonuses (raw data)'!$A:$A,'Bonuses (raw data)'!C:C)</f>
        <v>0</v>
      </c>
      <c r="M1333">
        <f t="shared" si="101"/>
        <v>61093.81</v>
      </c>
      <c r="N1333" s="5">
        <f t="shared" si="102"/>
        <v>0</v>
      </c>
      <c r="O1333">
        <f>G1333/_xlfn.XLOOKUP(D1333,'Market_Averages (raw data)'!A:A,'Market_Averages (raw data)'!B:B)</f>
        <v>1.0813339313426749</v>
      </c>
      <c r="P1333" t="str">
        <f t="shared" si="103"/>
        <v>Market Aligned</v>
      </c>
      <c r="Q1333" s="5">
        <f t="shared" si="104"/>
        <v>0.67300000000000004</v>
      </c>
    </row>
    <row r="1334" spans="1:17" x14ac:dyDescent="0.2">
      <c r="A1334">
        <v>2332</v>
      </c>
      <c r="B1334" t="s">
        <v>1342</v>
      </c>
      <c r="C1334" t="s">
        <v>1572</v>
      </c>
      <c r="D1334" t="s">
        <v>1584</v>
      </c>
      <c r="E1334" t="s">
        <v>1609</v>
      </c>
      <c r="F1334" t="str">
        <f>_xlfn.XLOOKUP(E1334,'States (raw data)'!A:A,'States (raw data)'!B:B)</f>
        <v>California</v>
      </c>
      <c r="G1334">
        <v>53932.79</v>
      </c>
      <c r="H1334" t="str">
        <f>VLOOKUP(A1334,'Demographics (raw data)'!A1333:C2893,3)</f>
        <v>Female</v>
      </c>
      <c r="I1334" t="str">
        <f>_xlfn.XLOOKUP(A1334,'Demographics (raw data)'!A:A,'Demographics (raw data)'!B:B)</f>
        <v>White</v>
      </c>
      <c r="J1334" t="b">
        <f>_xlfn.XLOOKUP($A1334,'Bonuses (raw data)'!$A:$A,'Bonuses (raw data)'!B:B)</f>
        <v>0</v>
      </c>
      <c r="K1334" t="str">
        <f t="shared" si="100"/>
        <v>Not Eligible</v>
      </c>
      <c r="L1334">
        <f>_xlfn.XLOOKUP($A1334,'Bonuses (raw data)'!$A:$A,'Bonuses (raw data)'!C:C)</f>
        <v>0</v>
      </c>
      <c r="M1334">
        <f t="shared" si="101"/>
        <v>53932.79</v>
      </c>
      <c r="N1334" s="5">
        <f t="shared" si="102"/>
        <v>0</v>
      </c>
      <c r="O1334">
        <f>G1334/_xlfn.XLOOKUP(D1334,'Market_Averages (raw data)'!A:A,'Market_Averages (raw data)'!B:B)</f>
        <v>0.95458698416384424</v>
      </c>
      <c r="P1334" t="str">
        <f t="shared" si="103"/>
        <v>Market Aligned</v>
      </c>
      <c r="Q1334" s="5">
        <f t="shared" si="104"/>
        <v>0.39700000000000002</v>
      </c>
    </row>
    <row r="1335" spans="1:17" x14ac:dyDescent="0.2">
      <c r="A1335">
        <v>2333</v>
      </c>
      <c r="B1335" t="s">
        <v>1343</v>
      </c>
      <c r="C1335" t="s">
        <v>1572</v>
      </c>
      <c r="D1335" t="s">
        <v>1584</v>
      </c>
      <c r="E1335" t="s">
        <v>1597</v>
      </c>
      <c r="F1335" t="str">
        <f>_xlfn.XLOOKUP(E1335,'States (raw data)'!A:A,'States (raw data)'!B:B)</f>
        <v>New York</v>
      </c>
      <c r="G1335">
        <v>62453.63</v>
      </c>
      <c r="H1335" t="str">
        <f>VLOOKUP(A1335,'Demographics (raw data)'!A1334:C2894,3)</f>
        <v>Female</v>
      </c>
      <c r="I1335" t="str">
        <f>_xlfn.XLOOKUP(A1335,'Demographics (raw data)'!A:A,'Demographics (raw data)'!B:B)</f>
        <v>Black or African American</v>
      </c>
      <c r="J1335" t="b">
        <f>_xlfn.XLOOKUP($A1335,'Bonuses (raw data)'!$A:$A,'Bonuses (raw data)'!B:B)</f>
        <v>0</v>
      </c>
      <c r="K1335" t="str">
        <f t="shared" si="100"/>
        <v>Not Eligible</v>
      </c>
      <c r="L1335">
        <f>_xlfn.XLOOKUP($A1335,'Bonuses (raw data)'!$A:$A,'Bonuses (raw data)'!C:C)</f>
        <v>0</v>
      </c>
      <c r="M1335">
        <f t="shared" si="101"/>
        <v>62453.63</v>
      </c>
      <c r="N1335" s="5">
        <f t="shared" si="102"/>
        <v>0</v>
      </c>
      <c r="O1335">
        <f>G1335/_xlfn.XLOOKUP(D1335,'Market_Averages (raw data)'!A:A,'Market_Averages (raw data)'!B:B)</f>
        <v>1.1054021553823672</v>
      </c>
      <c r="P1335" t="str">
        <f t="shared" si="103"/>
        <v>Above Market</v>
      </c>
      <c r="Q1335" s="5">
        <f t="shared" si="104"/>
        <v>0.69199999999999995</v>
      </c>
    </row>
    <row r="1336" spans="1:17" x14ac:dyDescent="0.2">
      <c r="A1336">
        <v>2334</v>
      </c>
      <c r="B1336" t="s">
        <v>1344</v>
      </c>
      <c r="C1336" t="s">
        <v>1572</v>
      </c>
      <c r="D1336" t="s">
        <v>1584</v>
      </c>
      <c r="E1336" t="s">
        <v>1606</v>
      </c>
      <c r="F1336" t="str">
        <f>_xlfn.XLOOKUP(E1336,'States (raw data)'!A:A,'States (raw data)'!B:B)</f>
        <v>Washington</v>
      </c>
      <c r="G1336">
        <v>55743.34</v>
      </c>
      <c r="H1336" t="str">
        <f>VLOOKUP(A1336,'Demographics (raw data)'!A1335:C2895,3)</f>
        <v>Male</v>
      </c>
      <c r="I1336" t="str">
        <f>_xlfn.XLOOKUP(A1336,'Demographics (raw data)'!A:A,'Demographics (raw data)'!B:B)</f>
        <v>White</v>
      </c>
      <c r="J1336" t="b">
        <f>_xlfn.XLOOKUP($A1336,'Bonuses (raw data)'!$A:$A,'Bonuses (raw data)'!B:B)</f>
        <v>0</v>
      </c>
      <c r="K1336" t="str">
        <f t="shared" si="100"/>
        <v>Not Eligible</v>
      </c>
      <c r="L1336">
        <f>_xlfn.XLOOKUP($A1336,'Bonuses (raw data)'!$A:$A,'Bonuses (raw data)'!C:C)</f>
        <v>0</v>
      </c>
      <c r="M1336">
        <f t="shared" si="101"/>
        <v>55743.34</v>
      </c>
      <c r="N1336" s="5">
        <f t="shared" si="102"/>
        <v>0</v>
      </c>
      <c r="O1336">
        <f>G1336/_xlfn.XLOOKUP(D1336,'Market_Averages (raw data)'!A:A,'Market_Averages (raw data)'!B:B)</f>
        <v>0.98663293365353022</v>
      </c>
      <c r="P1336" t="str">
        <f t="shared" si="103"/>
        <v>Market Aligned</v>
      </c>
      <c r="Q1336" s="5">
        <f t="shared" si="104"/>
        <v>0.49099999999999999</v>
      </c>
    </row>
    <row r="1337" spans="1:17" x14ac:dyDescent="0.2">
      <c r="A1337">
        <v>2335</v>
      </c>
      <c r="B1337" t="s">
        <v>1345</v>
      </c>
      <c r="C1337" t="s">
        <v>1572</v>
      </c>
      <c r="D1337" t="s">
        <v>1584</v>
      </c>
      <c r="E1337" t="s">
        <v>1597</v>
      </c>
      <c r="F1337" t="str">
        <f>_xlfn.XLOOKUP(E1337,'States (raw data)'!A:A,'States (raw data)'!B:B)</f>
        <v>New York</v>
      </c>
      <c r="G1337">
        <v>53314.57</v>
      </c>
      <c r="H1337" t="str">
        <f>VLOOKUP(A1337,'Demographics (raw data)'!A1336:C2896,3)</f>
        <v>Male</v>
      </c>
      <c r="I1337" t="str">
        <f>_xlfn.XLOOKUP(A1337,'Demographics (raw data)'!A:A,'Demographics (raw data)'!B:B)</f>
        <v>White</v>
      </c>
      <c r="J1337" t="b">
        <f>_xlfn.XLOOKUP($A1337,'Bonuses (raw data)'!$A:$A,'Bonuses (raw data)'!B:B)</f>
        <v>1</v>
      </c>
      <c r="K1337" t="str">
        <f t="shared" si="100"/>
        <v>Eligible</v>
      </c>
      <c r="L1337">
        <f>_xlfn.XLOOKUP($A1337,'Bonuses (raw data)'!$A:$A,'Bonuses (raw data)'!C:C)</f>
        <v>15653.27</v>
      </c>
      <c r="M1337">
        <f t="shared" si="101"/>
        <v>68967.839999999997</v>
      </c>
      <c r="N1337" s="5">
        <f t="shared" si="102"/>
        <v>0.29360210539070275</v>
      </c>
      <c r="O1337">
        <f>G1337/_xlfn.XLOOKUP(D1337,'Market_Averages (raw data)'!A:A,'Market_Averages (raw data)'!B:B)</f>
        <v>0.94364475837968265</v>
      </c>
      <c r="P1337" t="str">
        <f t="shared" si="103"/>
        <v>Market Aligned</v>
      </c>
      <c r="Q1337" s="5">
        <f t="shared" si="104"/>
        <v>0.36499999999999999</v>
      </c>
    </row>
    <row r="1338" spans="1:17" x14ac:dyDescent="0.2">
      <c r="A1338">
        <v>2336</v>
      </c>
      <c r="B1338" t="s">
        <v>1346</v>
      </c>
      <c r="C1338" t="s">
        <v>1572</v>
      </c>
      <c r="D1338" t="s">
        <v>1584</v>
      </c>
      <c r="E1338" t="s">
        <v>1604</v>
      </c>
      <c r="F1338" t="str">
        <f>_xlfn.XLOOKUP(E1338,'States (raw data)'!A:A,'States (raw data)'!B:B)</f>
        <v>California</v>
      </c>
      <c r="G1338">
        <v>51932.99</v>
      </c>
      <c r="H1338" t="str">
        <f>VLOOKUP(A1338,'Demographics (raw data)'!A1337:C2897,3)</f>
        <v>Non-binary</v>
      </c>
      <c r="I1338" t="str">
        <f>_xlfn.XLOOKUP(A1338,'Demographics (raw data)'!A:A,'Demographics (raw data)'!B:B)</f>
        <v>White</v>
      </c>
      <c r="J1338" t="b">
        <f>_xlfn.XLOOKUP($A1338,'Bonuses (raw data)'!$A:$A,'Bonuses (raw data)'!B:B)</f>
        <v>0</v>
      </c>
      <c r="K1338" t="str">
        <f t="shared" si="100"/>
        <v>Not Eligible</v>
      </c>
      <c r="L1338">
        <f>_xlfn.XLOOKUP($A1338,'Bonuses (raw data)'!$A:$A,'Bonuses (raw data)'!C:C)</f>
        <v>0</v>
      </c>
      <c r="M1338">
        <f t="shared" si="101"/>
        <v>51932.99</v>
      </c>
      <c r="N1338" s="5">
        <f t="shared" si="102"/>
        <v>0</v>
      </c>
      <c r="O1338">
        <f>G1338/_xlfn.XLOOKUP(D1338,'Market_Averages (raw data)'!A:A,'Market_Averages (raw data)'!B:B)</f>
        <v>0.91919139178060472</v>
      </c>
      <c r="P1338" t="str">
        <f t="shared" si="103"/>
        <v>Market Aligned</v>
      </c>
      <c r="Q1338" s="5">
        <f t="shared" si="104"/>
        <v>0.313</v>
      </c>
    </row>
    <row r="1339" spans="1:17" x14ac:dyDescent="0.2">
      <c r="A1339">
        <v>2337</v>
      </c>
      <c r="B1339" t="s">
        <v>1347</v>
      </c>
      <c r="C1339" t="s">
        <v>1572</v>
      </c>
      <c r="D1339" t="s">
        <v>1584</v>
      </c>
      <c r="E1339" t="s">
        <v>1614</v>
      </c>
      <c r="F1339" t="str">
        <f>_xlfn.XLOOKUP(E1339,'States (raw data)'!A:A,'States (raw data)'!B:B)</f>
        <v>Texas</v>
      </c>
      <c r="G1339">
        <v>53487.65</v>
      </c>
      <c r="H1339" t="str">
        <f>VLOOKUP(A1339,'Demographics (raw data)'!A1338:C2898,3)</f>
        <v>Male</v>
      </c>
      <c r="I1339" t="str">
        <f>_xlfn.XLOOKUP(A1339,'Demographics (raw data)'!A:A,'Demographics (raw data)'!B:B)</f>
        <v>Black or African American</v>
      </c>
      <c r="J1339" t="b">
        <f>_xlfn.XLOOKUP($A1339,'Bonuses (raw data)'!$A:$A,'Bonuses (raw data)'!B:B)</f>
        <v>1</v>
      </c>
      <c r="K1339" t="str">
        <f t="shared" si="100"/>
        <v>Eligible</v>
      </c>
      <c r="L1339">
        <f>_xlfn.XLOOKUP($A1339,'Bonuses (raw data)'!$A:$A,'Bonuses (raw data)'!C:C)</f>
        <v>5333.91</v>
      </c>
      <c r="M1339">
        <f t="shared" si="101"/>
        <v>58821.56</v>
      </c>
      <c r="N1339" s="5">
        <f t="shared" si="102"/>
        <v>9.9722272337633075E-2</v>
      </c>
      <c r="O1339">
        <f>G1339/_xlfn.XLOOKUP(D1339,'Market_Averages (raw data)'!A:A,'Market_Averages (raw data)'!B:B)</f>
        <v>0.94670819928861916</v>
      </c>
      <c r="P1339" t="str">
        <f t="shared" si="103"/>
        <v>Market Aligned</v>
      </c>
      <c r="Q1339" s="5">
        <f t="shared" si="104"/>
        <v>0.372</v>
      </c>
    </row>
    <row r="1340" spans="1:17" x14ac:dyDescent="0.2">
      <c r="A1340">
        <v>2338</v>
      </c>
      <c r="B1340" t="s">
        <v>1348</v>
      </c>
      <c r="C1340" t="s">
        <v>1572</v>
      </c>
      <c r="D1340" t="s">
        <v>1584</v>
      </c>
      <c r="E1340" t="s">
        <v>1597</v>
      </c>
      <c r="F1340" t="str">
        <f>_xlfn.XLOOKUP(E1340,'States (raw data)'!A:A,'States (raw data)'!B:B)</f>
        <v>New York</v>
      </c>
      <c r="G1340">
        <v>53059.12</v>
      </c>
      <c r="H1340" t="str">
        <f>VLOOKUP(A1340,'Demographics (raw data)'!A1339:C2899,3)</f>
        <v>Female</v>
      </c>
      <c r="I1340" t="str">
        <f>_xlfn.XLOOKUP(A1340,'Demographics (raw data)'!A:A,'Demographics (raw data)'!B:B)</f>
        <v>Asian</v>
      </c>
      <c r="J1340" t="b">
        <f>_xlfn.XLOOKUP($A1340,'Bonuses (raw data)'!$A:$A,'Bonuses (raw data)'!B:B)</f>
        <v>0</v>
      </c>
      <c r="K1340" t="str">
        <f t="shared" si="100"/>
        <v>Not Eligible</v>
      </c>
      <c r="L1340">
        <f>_xlfn.XLOOKUP($A1340,'Bonuses (raw data)'!$A:$A,'Bonuses (raw data)'!C:C)</f>
        <v>0</v>
      </c>
      <c r="M1340">
        <f t="shared" si="101"/>
        <v>53059.12</v>
      </c>
      <c r="N1340" s="5">
        <f t="shared" si="102"/>
        <v>0</v>
      </c>
      <c r="O1340">
        <f>G1340/_xlfn.XLOOKUP(D1340,'Market_Averages (raw data)'!A:A,'Market_Averages (raw data)'!B:B)</f>
        <v>0.93912340420711615</v>
      </c>
      <c r="P1340" t="str">
        <f t="shared" si="103"/>
        <v>Market Aligned</v>
      </c>
      <c r="Q1340" s="5">
        <f t="shared" si="104"/>
        <v>0.35399999999999998</v>
      </c>
    </row>
    <row r="1341" spans="1:17" x14ac:dyDescent="0.2">
      <c r="A1341">
        <v>2339</v>
      </c>
      <c r="B1341" t="s">
        <v>1349</v>
      </c>
      <c r="C1341" t="s">
        <v>1572</v>
      </c>
      <c r="D1341" t="s">
        <v>1584</v>
      </c>
      <c r="E1341" t="s">
        <v>1609</v>
      </c>
      <c r="F1341" t="str">
        <f>_xlfn.XLOOKUP(E1341,'States (raw data)'!A:A,'States (raw data)'!B:B)</f>
        <v>California</v>
      </c>
      <c r="G1341">
        <v>55852.08</v>
      </c>
      <c r="H1341" t="str">
        <f>VLOOKUP(A1341,'Demographics (raw data)'!A1340:C2900,3)</f>
        <v>Male</v>
      </c>
      <c r="I1341" t="str">
        <f>_xlfn.XLOOKUP(A1341,'Demographics (raw data)'!A:A,'Demographics (raw data)'!B:B)</f>
        <v>Asian</v>
      </c>
      <c r="J1341" t="b">
        <f>_xlfn.XLOOKUP($A1341,'Bonuses (raw data)'!$A:$A,'Bonuses (raw data)'!B:B)</f>
        <v>1</v>
      </c>
      <c r="K1341" t="str">
        <f t="shared" si="100"/>
        <v>Eligible</v>
      </c>
      <c r="L1341">
        <f>_xlfn.XLOOKUP($A1341,'Bonuses (raw data)'!$A:$A,'Bonuses (raw data)'!C:C)</f>
        <v>18522.240000000002</v>
      </c>
      <c r="M1341">
        <f t="shared" si="101"/>
        <v>74374.320000000007</v>
      </c>
      <c r="N1341" s="5">
        <f t="shared" si="102"/>
        <v>0.33163026336709395</v>
      </c>
      <c r="O1341">
        <f>G1341/_xlfn.XLOOKUP(D1341,'Market_Averages (raw data)'!A:A,'Market_Averages (raw data)'!B:B)</f>
        <v>0.98855758447648934</v>
      </c>
      <c r="P1341" t="str">
        <f t="shared" si="103"/>
        <v>Market Aligned</v>
      </c>
      <c r="Q1341" s="5">
        <f t="shared" si="104"/>
        <v>0.497</v>
      </c>
    </row>
    <row r="1342" spans="1:17" x14ac:dyDescent="0.2">
      <c r="A1342">
        <v>2340</v>
      </c>
      <c r="B1342" t="s">
        <v>1350</v>
      </c>
      <c r="C1342" t="s">
        <v>1572</v>
      </c>
      <c r="D1342" t="s">
        <v>1584</v>
      </c>
      <c r="E1342" t="s">
        <v>1597</v>
      </c>
      <c r="F1342" t="str">
        <f>_xlfn.XLOOKUP(E1342,'States (raw data)'!A:A,'States (raw data)'!B:B)</f>
        <v>New York</v>
      </c>
      <c r="G1342">
        <v>55802.87</v>
      </c>
      <c r="H1342" t="str">
        <f>VLOOKUP(A1342,'Demographics (raw data)'!A1341:C2901,3)</f>
        <v>Female</v>
      </c>
      <c r="I1342" t="str">
        <f>_xlfn.XLOOKUP(A1342,'Demographics (raw data)'!A:A,'Demographics (raw data)'!B:B)</f>
        <v>Asian</v>
      </c>
      <c r="J1342" t="b">
        <f>_xlfn.XLOOKUP($A1342,'Bonuses (raw data)'!$A:$A,'Bonuses (raw data)'!B:B)</f>
        <v>0</v>
      </c>
      <c r="K1342" t="str">
        <f t="shared" si="100"/>
        <v>Not Eligible</v>
      </c>
      <c r="L1342">
        <f>_xlfn.XLOOKUP($A1342,'Bonuses (raw data)'!$A:$A,'Bonuses (raw data)'!C:C)</f>
        <v>0</v>
      </c>
      <c r="M1342">
        <f t="shared" si="101"/>
        <v>55802.87</v>
      </c>
      <c r="N1342" s="5">
        <f t="shared" si="102"/>
        <v>0</v>
      </c>
      <c r="O1342">
        <f>G1342/_xlfn.XLOOKUP(D1342,'Market_Averages (raw data)'!A:A,'Market_Averages (raw data)'!B:B)</f>
        <v>0.98768658882633475</v>
      </c>
      <c r="P1342" t="str">
        <f t="shared" si="103"/>
        <v>Market Aligned</v>
      </c>
      <c r="Q1342" s="5">
        <f t="shared" si="104"/>
        <v>0.49399999999999999</v>
      </c>
    </row>
    <row r="1343" spans="1:17" x14ac:dyDescent="0.2">
      <c r="A1343">
        <v>2341</v>
      </c>
      <c r="B1343" t="s">
        <v>1351</v>
      </c>
      <c r="C1343" t="s">
        <v>1572</v>
      </c>
      <c r="D1343" t="s">
        <v>1584</v>
      </c>
      <c r="E1343" t="s">
        <v>1597</v>
      </c>
      <c r="F1343" t="str">
        <f>_xlfn.XLOOKUP(E1343,'States (raw data)'!A:A,'States (raw data)'!B:B)</f>
        <v>New York</v>
      </c>
      <c r="G1343">
        <v>55015.23</v>
      </c>
      <c r="H1343" t="str">
        <f>VLOOKUP(A1343,'Demographics (raw data)'!A1342:C2902,3)</f>
        <v>Female</v>
      </c>
      <c r="I1343" t="str">
        <f>_xlfn.XLOOKUP(A1343,'Demographics (raw data)'!A:A,'Demographics (raw data)'!B:B)</f>
        <v>White</v>
      </c>
      <c r="J1343" t="b">
        <f>_xlfn.XLOOKUP($A1343,'Bonuses (raw data)'!$A:$A,'Bonuses (raw data)'!B:B)</f>
        <v>1</v>
      </c>
      <c r="K1343" t="str">
        <f t="shared" si="100"/>
        <v>Eligible</v>
      </c>
      <c r="L1343">
        <f>_xlfn.XLOOKUP($A1343,'Bonuses (raw data)'!$A:$A,'Bonuses (raw data)'!C:C)</f>
        <v>12258.8</v>
      </c>
      <c r="M1343">
        <f t="shared" si="101"/>
        <v>67274.03</v>
      </c>
      <c r="N1343" s="5">
        <f t="shared" si="102"/>
        <v>0.22282557030116931</v>
      </c>
      <c r="O1343">
        <f>G1343/_xlfn.XLOOKUP(D1343,'Market_Averages (raw data)'!A:A,'Market_Averages (raw data)'!B:B)</f>
        <v>0.97374570254533932</v>
      </c>
      <c r="P1343" t="str">
        <f t="shared" si="103"/>
        <v>Market Aligned</v>
      </c>
      <c r="Q1343" s="5">
        <f t="shared" si="104"/>
        <v>0.45100000000000001</v>
      </c>
    </row>
    <row r="1344" spans="1:17" x14ac:dyDescent="0.2">
      <c r="A1344">
        <v>2342</v>
      </c>
      <c r="B1344" t="s">
        <v>1352</v>
      </c>
      <c r="C1344" t="s">
        <v>1572</v>
      </c>
      <c r="D1344" t="s">
        <v>1584</v>
      </c>
      <c r="E1344" t="s">
        <v>1599</v>
      </c>
      <c r="F1344" t="str">
        <f>_xlfn.XLOOKUP(E1344,'States (raw data)'!A:A,'States (raw data)'!B:B)</f>
        <v>California</v>
      </c>
      <c r="G1344">
        <v>57184.69</v>
      </c>
      <c r="H1344" t="str">
        <f>VLOOKUP(A1344,'Demographics (raw data)'!A1343:C2903,3)</f>
        <v>Female</v>
      </c>
      <c r="I1344" t="str">
        <f>_xlfn.XLOOKUP(A1344,'Demographics (raw data)'!A:A,'Demographics (raw data)'!B:B)</f>
        <v>White</v>
      </c>
      <c r="J1344" t="b">
        <f>_xlfn.XLOOKUP($A1344,'Bonuses (raw data)'!$A:$A,'Bonuses (raw data)'!B:B)</f>
        <v>1</v>
      </c>
      <c r="K1344" t="str">
        <f t="shared" si="100"/>
        <v>Eligible</v>
      </c>
      <c r="L1344">
        <f>_xlfn.XLOOKUP($A1344,'Bonuses (raw data)'!$A:$A,'Bonuses (raw data)'!C:C)</f>
        <v>8218.56</v>
      </c>
      <c r="M1344">
        <f t="shared" si="101"/>
        <v>65403.25</v>
      </c>
      <c r="N1344" s="5">
        <f t="shared" si="102"/>
        <v>0.1437195864837249</v>
      </c>
      <c r="O1344">
        <f>G1344/_xlfn.XLOOKUP(D1344,'Market_Averages (raw data)'!A:A,'Market_Averages (raw data)'!B:B)</f>
        <v>1.0121442033212882</v>
      </c>
      <c r="P1344" t="str">
        <f t="shared" si="103"/>
        <v>Market Aligned</v>
      </c>
      <c r="Q1344" s="5">
        <f t="shared" si="104"/>
        <v>0.56499999999999995</v>
      </c>
    </row>
    <row r="1345" spans="1:17" x14ac:dyDescent="0.2">
      <c r="A1345">
        <v>2343</v>
      </c>
      <c r="B1345" t="s">
        <v>1353</v>
      </c>
      <c r="C1345" t="s">
        <v>1572</v>
      </c>
      <c r="D1345" t="s">
        <v>1584</v>
      </c>
      <c r="E1345" t="s">
        <v>1607</v>
      </c>
      <c r="F1345" t="str">
        <f>_xlfn.XLOOKUP(E1345,'States (raw data)'!A:A,'States (raw data)'!B:B)</f>
        <v>Colorado</v>
      </c>
      <c r="G1345">
        <v>60953.23</v>
      </c>
      <c r="H1345" t="str">
        <f>VLOOKUP(A1345,'Demographics (raw data)'!A1344:C2904,3)</f>
        <v>Female</v>
      </c>
      <c r="I1345" t="str">
        <f>_xlfn.XLOOKUP(A1345,'Demographics (raw data)'!A:A,'Demographics (raw data)'!B:B)</f>
        <v>Black or African American</v>
      </c>
      <c r="J1345" t="b">
        <f>_xlfn.XLOOKUP($A1345,'Bonuses (raw data)'!$A:$A,'Bonuses (raw data)'!B:B)</f>
        <v>0</v>
      </c>
      <c r="K1345" t="str">
        <f t="shared" si="100"/>
        <v>Not Eligible</v>
      </c>
      <c r="L1345">
        <f>_xlfn.XLOOKUP($A1345,'Bonuses (raw data)'!$A:$A,'Bonuses (raw data)'!C:C)</f>
        <v>0</v>
      </c>
      <c r="M1345">
        <f t="shared" si="101"/>
        <v>60953.23</v>
      </c>
      <c r="N1345" s="5">
        <f t="shared" si="102"/>
        <v>0</v>
      </c>
      <c r="O1345">
        <f>G1345/_xlfn.XLOOKUP(D1345,'Market_Averages (raw data)'!A:A,'Market_Averages (raw data)'!B:B)</f>
        <v>1.0788457263335562</v>
      </c>
      <c r="P1345" t="str">
        <f t="shared" si="103"/>
        <v>Market Aligned</v>
      </c>
      <c r="Q1345" s="5">
        <f t="shared" si="104"/>
        <v>0.66900000000000004</v>
      </c>
    </row>
    <row r="1346" spans="1:17" x14ac:dyDescent="0.2">
      <c r="A1346">
        <v>2344</v>
      </c>
      <c r="B1346" t="s">
        <v>1354</v>
      </c>
      <c r="C1346" t="s">
        <v>1572</v>
      </c>
      <c r="D1346" t="s">
        <v>1584</v>
      </c>
      <c r="E1346" t="s">
        <v>1599</v>
      </c>
      <c r="F1346" t="str">
        <f>_xlfn.XLOOKUP(E1346,'States (raw data)'!A:A,'States (raw data)'!B:B)</f>
        <v>California</v>
      </c>
      <c r="G1346">
        <v>59747.77</v>
      </c>
      <c r="H1346" t="str">
        <f>VLOOKUP(A1346,'Demographics (raw data)'!A1345:C2905,3)</f>
        <v>Male</v>
      </c>
      <c r="I1346" t="str">
        <f>_xlfn.XLOOKUP(A1346,'Demographics (raw data)'!A:A,'Demographics (raw data)'!B:B)</f>
        <v>White</v>
      </c>
      <c r="J1346" t="b">
        <f>_xlfn.XLOOKUP($A1346,'Bonuses (raw data)'!$A:$A,'Bonuses (raw data)'!B:B)</f>
        <v>1</v>
      </c>
      <c r="K1346" t="str">
        <f t="shared" si="100"/>
        <v>Eligible</v>
      </c>
      <c r="L1346">
        <f>_xlfn.XLOOKUP($A1346,'Bonuses (raw data)'!$A:$A,'Bonuses (raw data)'!C:C)</f>
        <v>10536.78</v>
      </c>
      <c r="M1346">
        <f t="shared" si="101"/>
        <v>70284.55</v>
      </c>
      <c r="N1346" s="5">
        <f t="shared" si="102"/>
        <v>0.17635436435535587</v>
      </c>
      <c r="O1346">
        <f>G1346/_xlfn.XLOOKUP(D1346,'Market_Averages (raw data)'!A:A,'Market_Averages (raw data)'!B:B)</f>
        <v>1.0575096073245052</v>
      </c>
      <c r="P1346" t="str">
        <f t="shared" si="103"/>
        <v>Market Aligned</v>
      </c>
      <c r="Q1346" s="5">
        <f t="shared" si="104"/>
        <v>0.64500000000000002</v>
      </c>
    </row>
    <row r="1347" spans="1:17" x14ac:dyDescent="0.2">
      <c r="A1347">
        <v>2345</v>
      </c>
      <c r="B1347" t="s">
        <v>1355</v>
      </c>
      <c r="C1347" t="s">
        <v>1572</v>
      </c>
      <c r="D1347" t="s">
        <v>1584</v>
      </c>
      <c r="E1347" t="s">
        <v>1599</v>
      </c>
      <c r="F1347" t="str">
        <f>_xlfn.XLOOKUP(E1347,'States (raw data)'!A:A,'States (raw data)'!B:B)</f>
        <v>California</v>
      </c>
      <c r="G1347">
        <v>47575.51</v>
      </c>
      <c r="H1347" t="str">
        <f>VLOOKUP(A1347,'Demographics (raw data)'!A1346:C2906,3)</f>
        <v>Male</v>
      </c>
      <c r="I1347" t="str">
        <f>_xlfn.XLOOKUP(A1347,'Demographics (raw data)'!A:A,'Demographics (raw data)'!B:B)</f>
        <v>White</v>
      </c>
      <c r="J1347" t="b">
        <f>_xlfn.XLOOKUP($A1347,'Bonuses (raw data)'!$A:$A,'Bonuses (raw data)'!B:B)</f>
        <v>1</v>
      </c>
      <c r="K1347" t="str">
        <f t="shared" ref="K1347:K1410" si="105">IF(J1347=TRUE,"Eligible", "Not Eligible")</f>
        <v>Eligible</v>
      </c>
      <c r="L1347">
        <f>_xlfn.XLOOKUP($A1347,'Bonuses (raw data)'!$A:$A,'Bonuses (raw data)'!C:C)</f>
        <v>12496.35</v>
      </c>
      <c r="M1347">
        <f t="shared" ref="M1347:M1410" si="106">G1347+L1347</f>
        <v>60071.86</v>
      </c>
      <c r="N1347" s="5">
        <f t="shared" ref="N1347:N1410" si="107">IF(G1347=0, 0, L1347/G1347)</f>
        <v>0.26266350061197452</v>
      </c>
      <c r="O1347">
        <f>G1347/_xlfn.XLOOKUP(D1347,'Market_Averages (raw data)'!A:A,'Market_Averages (raw data)'!B:B)</f>
        <v>0.84206588628099555</v>
      </c>
      <c r="P1347" t="str">
        <f t="shared" ref="P1347:P1410" si="108">IF(O1347&lt;0.9,"Below Market",IF(O1347&gt;1.1,"Above Market","Market Aligned"))</f>
        <v>Below Market</v>
      </c>
      <c r="Q1347" s="5">
        <f t="shared" ref="Q1347:Q1410" si="109">_xlfn.PERCENTRANK.INC(G:G,G1347)</f>
        <v>0.20499999999999999</v>
      </c>
    </row>
    <row r="1348" spans="1:17" x14ac:dyDescent="0.2">
      <c r="A1348">
        <v>2346</v>
      </c>
      <c r="B1348" t="s">
        <v>1356</v>
      </c>
      <c r="C1348" t="s">
        <v>1572</v>
      </c>
      <c r="D1348" t="s">
        <v>1584</v>
      </c>
      <c r="E1348" t="s">
        <v>1599</v>
      </c>
      <c r="F1348" t="str">
        <f>_xlfn.XLOOKUP(E1348,'States (raw data)'!A:A,'States (raw data)'!B:B)</f>
        <v>California</v>
      </c>
      <c r="G1348">
        <v>42230.39</v>
      </c>
      <c r="H1348" t="str">
        <f>VLOOKUP(A1348,'Demographics (raw data)'!A1347:C2907,3)</f>
        <v>Female</v>
      </c>
      <c r="I1348" t="str">
        <f>_xlfn.XLOOKUP(A1348,'Demographics (raw data)'!A:A,'Demographics (raw data)'!B:B)</f>
        <v>White</v>
      </c>
      <c r="J1348" t="b">
        <f>_xlfn.XLOOKUP($A1348,'Bonuses (raw data)'!$A:$A,'Bonuses (raw data)'!B:B)</f>
        <v>0</v>
      </c>
      <c r="K1348" t="str">
        <f t="shared" si="105"/>
        <v>Not Eligible</v>
      </c>
      <c r="L1348">
        <f>_xlfn.XLOOKUP($A1348,'Bonuses (raw data)'!$A:$A,'Bonuses (raw data)'!C:C)</f>
        <v>0</v>
      </c>
      <c r="M1348">
        <f t="shared" si="106"/>
        <v>42230.39</v>
      </c>
      <c r="N1348" s="5">
        <f t="shared" si="107"/>
        <v>0</v>
      </c>
      <c r="O1348">
        <f>G1348/_xlfn.XLOOKUP(D1348,'Market_Averages (raw data)'!A:A,'Market_Averages (raw data)'!B:B)</f>
        <v>0.74745958127074397</v>
      </c>
      <c r="P1348" t="str">
        <f t="shared" si="108"/>
        <v>Below Market</v>
      </c>
      <c r="Q1348" s="5">
        <f t="shared" si="109"/>
        <v>6.4000000000000001E-2</v>
      </c>
    </row>
    <row r="1349" spans="1:17" x14ac:dyDescent="0.2">
      <c r="A1349">
        <v>2347</v>
      </c>
      <c r="B1349" t="s">
        <v>1357</v>
      </c>
      <c r="C1349" t="s">
        <v>1572</v>
      </c>
      <c r="D1349" t="s">
        <v>1584</v>
      </c>
      <c r="E1349" t="s">
        <v>1607</v>
      </c>
      <c r="F1349" t="str">
        <f>_xlfn.XLOOKUP(E1349,'States (raw data)'!A:A,'States (raw data)'!B:B)</f>
        <v>Colorado</v>
      </c>
      <c r="G1349">
        <v>59671.6</v>
      </c>
      <c r="H1349" t="str">
        <f>VLOOKUP(A1349,'Demographics (raw data)'!A1348:C2908,3)</f>
        <v>Male</v>
      </c>
      <c r="I1349" t="str">
        <f>_xlfn.XLOOKUP(A1349,'Demographics (raw data)'!A:A,'Demographics (raw data)'!B:B)</f>
        <v>White</v>
      </c>
      <c r="J1349" t="b">
        <f>_xlfn.XLOOKUP($A1349,'Bonuses (raw data)'!$A:$A,'Bonuses (raw data)'!B:B)</f>
        <v>1</v>
      </c>
      <c r="K1349" t="str">
        <f t="shared" si="105"/>
        <v>Eligible</v>
      </c>
      <c r="L1349">
        <f>_xlfn.XLOOKUP($A1349,'Bonuses (raw data)'!$A:$A,'Bonuses (raw data)'!C:C)</f>
        <v>11637.92</v>
      </c>
      <c r="M1349">
        <f t="shared" si="106"/>
        <v>71309.52</v>
      </c>
      <c r="N1349" s="5">
        <f t="shared" si="107"/>
        <v>0.19503281292943378</v>
      </c>
      <c r="O1349">
        <f>G1349/_xlfn.XLOOKUP(D1349,'Market_Averages (raw data)'!A:A,'Market_Averages (raw data)'!B:B)</f>
        <v>1.0561614313709942</v>
      </c>
      <c r="P1349" t="str">
        <f t="shared" si="108"/>
        <v>Market Aligned</v>
      </c>
      <c r="Q1349" s="5">
        <f t="shared" si="109"/>
        <v>0.64400000000000002</v>
      </c>
    </row>
    <row r="1350" spans="1:17" x14ac:dyDescent="0.2">
      <c r="A1350">
        <v>2348</v>
      </c>
      <c r="B1350" t="s">
        <v>1358</v>
      </c>
      <c r="C1350" t="s">
        <v>1572</v>
      </c>
      <c r="D1350" t="s">
        <v>1584</v>
      </c>
      <c r="E1350" t="s">
        <v>1599</v>
      </c>
      <c r="F1350" t="str">
        <f>_xlfn.XLOOKUP(E1350,'States (raw data)'!A:A,'States (raw data)'!B:B)</f>
        <v>California</v>
      </c>
      <c r="G1350">
        <v>48165.61</v>
      </c>
      <c r="H1350" t="str">
        <f>VLOOKUP(A1350,'Demographics (raw data)'!A1349:C2909,3)</f>
        <v>Female</v>
      </c>
      <c r="I1350" t="str">
        <f>_xlfn.XLOOKUP(A1350,'Demographics (raw data)'!A:A,'Demographics (raw data)'!B:B)</f>
        <v>White</v>
      </c>
      <c r="J1350" t="b">
        <f>_xlfn.XLOOKUP($A1350,'Bonuses (raw data)'!$A:$A,'Bonuses (raw data)'!B:B)</f>
        <v>1</v>
      </c>
      <c r="K1350" t="str">
        <f t="shared" si="105"/>
        <v>Eligible</v>
      </c>
      <c r="L1350">
        <f>_xlfn.XLOOKUP($A1350,'Bonuses (raw data)'!$A:$A,'Bonuses (raw data)'!C:C)</f>
        <v>10241.700000000001</v>
      </c>
      <c r="M1350">
        <f t="shared" si="106"/>
        <v>58407.31</v>
      </c>
      <c r="N1350" s="5">
        <f t="shared" si="107"/>
        <v>0.21263511455580031</v>
      </c>
      <c r="O1350">
        <f>G1350/_xlfn.XLOOKUP(D1350,'Market_Averages (raw data)'!A:A,'Market_Averages (raw data)'!B:B)</f>
        <v>0.85251040026506875</v>
      </c>
      <c r="P1350" t="str">
        <f t="shared" si="108"/>
        <v>Below Market</v>
      </c>
      <c r="Q1350" s="5">
        <f t="shared" si="109"/>
        <v>0.221</v>
      </c>
    </row>
    <row r="1351" spans="1:17" x14ac:dyDescent="0.2">
      <c r="A1351">
        <v>2349</v>
      </c>
      <c r="B1351" t="s">
        <v>1359</v>
      </c>
      <c r="C1351" t="s">
        <v>1572</v>
      </c>
      <c r="D1351" t="s">
        <v>1584</v>
      </c>
      <c r="E1351" t="s">
        <v>1599</v>
      </c>
      <c r="F1351" t="str">
        <f>_xlfn.XLOOKUP(E1351,'States (raw data)'!A:A,'States (raw data)'!B:B)</f>
        <v>California</v>
      </c>
      <c r="G1351">
        <v>53876.17</v>
      </c>
      <c r="H1351" t="str">
        <f>VLOOKUP(A1351,'Demographics (raw data)'!A1350:C2910,3)</f>
        <v>Female</v>
      </c>
      <c r="I1351" t="str">
        <f>_xlfn.XLOOKUP(A1351,'Demographics (raw data)'!A:A,'Demographics (raw data)'!B:B)</f>
        <v>Hispanic or Latino</v>
      </c>
      <c r="J1351" t="b">
        <f>_xlfn.XLOOKUP($A1351,'Bonuses (raw data)'!$A:$A,'Bonuses (raw data)'!B:B)</f>
        <v>0</v>
      </c>
      <c r="K1351" t="str">
        <f t="shared" si="105"/>
        <v>Not Eligible</v>
      </c>
      <c r="L1351">
        <f>_xlfn.XLOOKUP($A1351,'Bonuses (raw data)'!$A:$A,'Bonuses (raw data)'!C:C)</f>
        <v>0</v>
      </c>
      <c r="M1351">
        <f t="shared" si="106"/>
        <v>53876.17</v>
      </c>
      <c r="N1351" s="5">
        <f t="shared" si="107"/>
        <v>0</v>
      </c>
      <c r="O1351">
        <f>G1351/_xlfn.XLOOKUP(D1351,'Market_Averages (raw data)'!A:A,'Market_Averages (raw data)'!B:B)</f>
        <v>0.95358483472853117</v>
      </c>
      <c r="P1351" t="str">
        <f t="shared" si="108"/>
        <v>Market Aligned</v>
      </c>
      <c r="Q1351" s="5">
        <f t="shared" si="109"/>
        <v>0.39400000000000002</v>
      </c>
    </row>
    <row r="1352" spans="1:17" x14ac:dyDescent="0.2">
      <c r="A1352">
        <v>2350</v>
      </c>
      <c r="B1352" t="s">
        <v>1360</v>
      </c>
      <c r="C1352" t="s">
        <v>1572</v>
      </c>
      <c r="D1352" t="s">
        <v>1584</v>
      </c>
      <c r="E1352" t="s">
        <v>1603</v>
      </c>
      <c r="F1352" t="str">
        <f>_xlfn.XLOOKUP(E1352,'States (raw data)'!A:A,'States (raw data)'!B:B)</f>
        <v>Illinois</v>
      </c>
      <c r="G1352">
        <v>49149.43</v>
      </c>
      <c r="H1352" t="str">
        <f>VLOOKUP(A1352,'Demographics (raw data)'!A1351:C2911,3)</f>
        <v>Female</v>
      </c>
      <c r="I1352" t="str">
        <f>_xlfn.XLOOKUP(A1352,'Demographics (raw data)'!A:A,'Demographics (raw data)'!B:B)</f>
        <v>White</v>
      </c>
      <c r="J1352" t="b">
        <f>_xlfn.XLOOKUP($A1352,'Bonuses (raw data)'!$A:$A,'Bonuses (raw data)'!B:B)</f>
        <v>0</v>
      </c>
      <c r="K1352" t="str">
        <f t="shared" si="105"/>
        <v>Not Eligible</v>
      </c>
      <c r="L1352">
        <f>_xlfn.XLOOKUP($A1352,'Bonuses (raw data)'!$A:$A,'Bonuses (raw data)'!C:C)</f>
        <v>0</v>
      </c>
      <c r="M1352">
        <f t="shared" si="106"/>
        <v>49149.43</v>
      </c>
      <c r="N1352" s="5">
        <f t="shared" si="107"/>
        <v>0</v>
      </c>
      <c r="O1352">
        <f>G1352/_xlfn.XLOOKUP(D1352,'Market_Averages (raw data)'!A:A,'Market_Averages (raw data)'!B:B)</f>
        <v>0.86992358743302489</v>
      </c>
      <c r="P1352" t="str">
        <f t="shared" si="108"/>
        <v>Below Market</v>
      </c>
      <c r="Q1352" s="5">
        <f t="shared" si="109"/>
        <v>0.24099999999999999</v>
      </c>
    </row>
    <row r="1353" spans="1:17" x14ac:dyDescent="0.2">
      <c r="A1353">
        <v>2351</v>
      </c>
      <c r="B1353" t="s">
        <v>1361</v>
      </c>
      <c r="C1353" t="s">
        <v>1572</v>
      </c>
      <c r="D1353" t="s">
        <v>1584</v>
      </c>
      <c r="E1353" t="s">
        <v>1597</v>
      </c>
      <c r="F1353" t="str">
        <f>_xlfn.XLOOKUP(E1353,'States (raw data)'!A:A,'States (raw data)'!B:B)</f>
        <v>New York</v>
      </c>
      <c r="G1353">
        <v>45990.1</v>
      </c>
      <c r="H1353" t="str">
        <f>VLOOKUP(A1353,'Demographics (raw data)'!A1352:C2912,3)</f>
        <v>Female</v>
      </c>
      <c r="I1353" t="str">
        <f>_xlfn.XLOOKUP(A1353,'Demographics (raw data)'!A:A,'Demographics (raw data)'!B:B)</f>
        <v>White</v>
      </c>
      <c r="J1353" t="b">
        <f>_xlfn.XLOOKUP($A1353,'Bonuses (raw data)'!$A:$A,'Bonuses (raw data)'!B:B)</f>
        <v>0</v>
      </c>
      <c r="K1353" t="str">
        <f t="shared" si="105"/>
        <v>Not Eligible</v>
      </c>
      <c r="L1353">
        <f>_xlfn.XLOOKUP($A1353,'Bonuses (raw data)'!$A:$A,'Bonuses (raw data)'!C:C)</f>
        <v>0</v>
      </c>
      <c r="M1353">
        <f t="shared" si="106"/>
        <v>45990.1</v>
      </c>
      <c r="N1353" s="5">
        <f t="shared" si="107"/>
        <v>0</v>
      </c>
      <c r="O1353">
        <f>G1353/_xlfn.XLOOKUP(D1353,'Market_Averages (raw data)'!A:A,'Market_Averages (raw data)'!B:B)</f>
        <v>0.81400481711392292</v>
      </c>
      <c r="P1353" t="str">
        <f t="shared" si="108"/>
        <v>Below Market</v>
      </c>
      <c r="Q1353" s="5">
        <f t="shared" si="109"/>
        <v>0.17299999999999999</v>
      </c>
    </row>
    <row r="1354" spans="1:17" x14ac:dyDescent="0.2">
      <c r="A1354">
        <v>2352</v>
      </c>
      <c r="B1354" t="s">
        <v>1362</v>
      </c>
      <c r="C1354" t="s">
        <v>1572</v>
      </c>
      <c r="D1354" t="s">
        <v>1584</v>
      </c>
      <c r="E1354" t="s">
        <v>1603</v>
      </c>
      <c r="F1354" t="str">
        <f>_xlfn.XLOOKUP(E1354,'States (raw data)'!A:A,'States (raw data)'!B:B)</f>
        <v>Illinois</v>
      </c>
      <c r="G1354">
        <v>57707.31</v>
      </c>
      <c r="H1354" t="str">
        <f>VLOOKUP(A1354,'Demographics (raw data)'!A1353:C2913,3)</f>
        <v>Female</v>
      </c>
      <c r="I1354" t="str">
        <f>_xlfn.XLOOKUP(A1354,'Demographics (raw data)'!A:A,'Demographics (raw data)'!B:B)</f>
        <v>White</v>
      </c>
      <c r="J1354" t="b">
        <f>_xlfn.XLOOKUP($A1354,'Bonuses (raw data)'!$A:$A,'Bonuses (raw data)'!B:B)</f>
        <v>0</v>
      </c>
      <c r="K1354" t="str">
        <f t="shared" si="105"/>
        <v>Not Eligible</v>
      </c>
      <c r="L1354">
        <f>_xlfn.XLOOKUP($A1354,'Bonuses (raw data)'!$A:$A,'Bonuses (raw data)'!C:C)</f>
        <v>0</v>
      </c>
      <c r="M1354">
        <f t="shared" si="106"/>
        <v>57707.31</v>
      </c>
      <c r="N1354" s="5">
        <f t="shared" si="107"/>
        <v>0</v>
      </c>
      <c r="O1354">
        <f>G1354/_xlfn.XLOOKUP(D1354,'Market_Averages (raw data)'!A:A,'Market_Averages (raw data)'!B:B)</f>
        <v>1.0213943505816785</v>
      </c>
      <c r="P1354" t="str">
        <f t="shared" si="108"/>
        <v>Market Aligned</v>
      </c>
      <c r="Q1354" s="5">
        <f t="shared" si="109"/>
        <v>0.58399999999999996</v>
      </c>
    </row>
    <row r="1355" spans="1:17" x14ac:dyDescent="0.2">
      <c r="A1355">
        <v>2353</v>
      </c>
      <c r="B1355" t="s">
        <v>1363</v>
      </c>
      <c r="C1355" t="s">
        <v>1572</v>
      </c>
      <c r="D1355" t="s">
        <v>1584</v>
      </c>
      <c r="E1355" t="s">
        <v>1599</v>
      </c>
      <c r="F1355" t="str">
        <f>_xlfn.XLOOKUP(E1355,'States (raw data)'!A:A,'States (raw data)'!B:B)</f>
        <v>California</v>
      </c>
      <c r="G1355">
        <v>58795.78</v>
      </c>
      <c r="H1355" t="str">
        <f>VLOOKUP(A1355,'Demographics (raw data)'!A1354:C2914,3)</f>
        <v>Female</v>
      </c>
      <c r="I1355" t="str">
        <f>_xlfn.XLOOKUP(A1355,'Demographics (raw data)'!A:A,'Demographics (raw data)'!B:B)</f>
        <v>Black or African American</v>
      </c>
      <c r="J1355" t="b">
        <f>_xlfn.XLOOKUP($A1355,'Bonuses (raw data)'!$A:$A,'Bonuses (raw data)'!B:B)</f>
        <v>0</v>
      </c>
      <c r="K1355" t="str">
        <f t="shared" si="105"/>
        <v>Not Eligible</v>
      </c>
      <c r="L1355">
        <f>_xlfn.XLOOKUP($A1355,'Bonuses (raw data)'!$A:$A,'Bonuses (raw data)'!C:C)</f>
        <v>0</v>
      </c>
      <c r="M1355">
        <f t="shared" si="106"/>
        <v>58795.78</v>
      </c>
      <c r="N1355" s="5">
        <f t="shared" si="107"/>
        <v>0</v>
      </c>
      <c r="O1355">
        <f>G1355/_xlfn.XLOOKUP(D1355,'Market_Averages (raw data)'!A:A,'Market_Averages (raw data)'!B:B)</f>
        <v>1.0406597973470475</v>
      </c>
      <c r="P1355" t="str">
        <f t="shared" si="108"/>
        <v>Market Aligned</v>
      </c>
      <c r="Q1355" s="5">
        <f t="shared" si="109"/>
        <v>0.622</v>
      </c>
    </row>
    <row r="1356" spans="1:17" x14ac:dyDescent="0.2">
      <c r="A1356">
        <v>2354</v>
      </c>
      <c r="B1356" t="s">
        <v>1364</v>
      </c>
      <c r="C1356" t="s">
        <v>1572</v>
      </c>
      <c r="D1356" t="s">
        <v>1584</v>
      </c>
      <c r="E1356" t="s">
        <v>1611</v>
      </c>
      <c r="F1356" t="str">
        <f>_xlfn.XLOOKUP(E1356,'States (raw data)'!A:A,'States (raw data)'!B:B)</f>
        <v>California</v>
      </c>
      <c r="G1356">
        <v>52117.45</v>
      </c>
      <c r="H1356" t="str">
        <f>VLOOKUP(A1356,'Demographics (raw data)'!A1355:C2915,3)</f>
        <v>Male</v>
      </c>
      <c r="I1356" t="str">
        <f>_xlfn.XLOOKUP(A1356,'Demographics (raw data)'!A:A,'Demographics (raw data)'!B:B)</f>
        <v>White</v>
      </c>
      <c r="J1356" t="b">
        <f>_xlfn.XLOOKUP($A1356,'Bonuses (raw data)'!$A:$A,'Bonuses (raw data)'!B:B)</f>
        <v>1</v>
      </c>
      <c r="K1356" t="str">
        <f t="shared" si="105"/>
        <v>Eligible</v>
      </c>
      <c r="L1356">
        <f>_xlfn.XLOOKUP($A1356,'Bonuses (raw data)'!$A:$A,'Bonuses (raw data)'!C:C)</f>
        <v>10593.72</v>
      </c>
      <c r="M1356">
        <f t="shared" si="106"/>
        <v>62711.17</v>
      </c>
      <c r="N1356" s="5">
        <f t="shared" si="107"/>
        <v>0.20326627645826878</v>
      </c>
      <c r="O1356">
        <f>G1356/_xlfn.XLOOKUP(D1356,'Market_Averages (raw data)'!A:A,'Market_Averages (raw data)'!B:B)</f>
        <v>0.922456253752308</v>
      </c>
      <c r="P1356" t="str">
        <f t="shared" si="108"/>
        <v>Market Aligned</v>
      </c>
      <c r="Q1356" s="5">
        <f t="shared" si="109"/>
        <v>0.32200000000000001</v>
      </c>
    </row>
    <row r="1357" spans="1:17" x14ac:dyDescent="0.2">
      <c r="A1357">
        <v>2355</v>
      </c>
      <c r="B1357" t="s">
        <v>1365</v>
      </c>
      <c r="C1357" t="s">
        <v>1572</v>
      </c>
      <c r="D1357" t="s">
        <v>1584</v>
      </c>
      <c r="E1357" t="s">
        <v>1611</v>
      </c>
      <c r="F1357" t="str">
        <f>_xlfn.XLOOKUP(E1357,'States (raw data)'!A:A,'States (raw data)'!B:B)</f>
        <v>California</v>
      </c>
      <c r="G1357">
        <v>42044.79</v>
      </c>
      <c r="H1357" t="str">
        <f>VLOOKUP(A1357,'Demographics (raw data)'!A1356:C2916,3)</f>
        <v>Male</v>
      </c>
      <c r="I1357" t="str">
        <f>_xlfn.XLOOKUP(A1357,'Demographics (raw data)'!A:A,'Demographics (raw data)'!B:B)</f>
        <v>Hispanic or Latino</v>
      </c>
      <c r="J1357" t="b">
        <f>_xlfn.XLOOKUP($A1357,'Bonuses (raw data)'!$A:$A,'Bonuses (raw data)'!B:B)</f>
        <v>0</v>
      </c>
      <c r="K1357" t="str">
        <f t="shared" si="105"/>
        <v>Not Eligible</v>
      </c>
      <c r="L1357">
        <f>_xlfn.XLOOKUP($A1357,'Bonuses (raw data)'!$A:$A,'Bonuses (raw data)'!C:C)</f>
        <v>0</v>
      </c>
      <c r="M1357">
        <f t="shared" si="106"/>
        <v>42044.79</v>
      </c>
      <c r="N1357" s="5">
        <f t="shared" si="107"/>
        <v>0</v>
      </c>
      <c r="O1357">
        <f>G1357/_xlfn.XLOOKUP(D1357,'Market_Averages (raw data)'!A:A,'Market_Averages (raw data)'!B:B)</f>
        <v>0.74417454179363163</v>
      </c>
      <c r="P1357" t="str">
        <f t="shared" si="108"/>
        <v>Below Market</v>
      </c>
      <c r="Q1357" s="5">
        <f t="shared" si="109"/>
        <v>5.8999999999999997E-2</v>
      </c>
    </row>
    <row r="1358" spans="1:17" x14ac:dyDescent="0.2">
      <c r="A1358">
        <v>2356</v>
      </c>
      <c r="B1358" t="s">
        <v>1366</v>
      </c>
      <c r="C1358" t="s">
        <v>1572</v>
      </c>
      <c r="D1358" t="s">
        <v>1584</v>
      </c>
      <c r="E1358" t="s">
        <v>1599</v>
      </c>
      <c r="F1358" t="str">
        <f>_xlfn.XLOOKUP(E1358,'States (raw data)'!A:A,'States (raw data)'!B:B)</f>
        <v>California</v>
      </c>
      <c r="G1358">
        <v>52268.78</v>
      </c>
      <c r="H1358" t="str">
        <f>VLOOKUP(A1358,'Demographics (raw data)'!A1357:C2917,3)</f>
        <v>Male</v>
      </c>
      <c r="I1358" t="str">
        <f>_xlfn.XLOOKUP(A1358,'Demographics (raw data)'!A:A,'Demographics (raw data)'!B:B)</f>
        <v>Hispanic or Latino</v>
      </c>
      <c r="J1358" t="b">
        <f>_xlfn.XLOOKUP($A1358,'Bonuses (raw data)'!$A:$A,'Bonuses (raw data)'!B:B)</f>
        <v>0</v>
      </c>
      <c r="K1358" t="str">
        <f t="shared" si="105"/>
        <v>Not Eligible</v>
      </c>
      <c r="L1358">
        <f>_xlfn.XLOOKUP($A1358,'Bonuses (raw data)'!$A:$A,'Bonuses (raw data)'!C:C)</f>
        <v>0</v>
      </c>
      <c r="M1358">
        <f t="shared" si="106"/>
        <v>52268.78</v>
      </c>
      <c r="N1358" s="5">
        <f t="shared" si="107"/>
        <v>0</v>
      </c>
      <c r="O1358">
        <f>G1358/_xlfn.XLOOKUP(D1358,'Market_Averages (raw data)'!A:A,'Market_Averages (raw data)'!B:B)</f>
        <v>0.92513472909752037</v>
      </c>
      <c r="P1358" t="str">
        <f t="shared" si="108"/>
        <v>Market Aligned</v>
      </c>
      <c r="Q1358" s="5">
        <f t="shared" si="109"/>
        <v>0.32700000000000001</v>
      </c>
    </row>
    <row r="1359" spans="1:17" x14ac:dyDescent="0.2">
      <c r="A1359">
        <v>2357</v>
      </c>
      <c r="B1359" t="s">
        <v>1367</v>
      </c>
      <c r="C1359" t="s">
        <v>1572</v>
      </c>
      <c r="D1359" t="s">
        <v>1584</v>
      </c>
      <c r="E1359" t="s">
        <v>1603</v>
      </c>
      <c r="F1359" t="str">
        <f>_xlfn.XLOOKUP(E1359,'States (raw data)'!A:A,'States (raw data)'!B:B)</f>
        <v>Illinois</v>
      </c>
      <c r="G1359">
        <v>56959.02</v>
      </c>
      <c r="H1359" t="str">
        <f>VLOOKUP(A1359,'Demographics (raw data)'!A1358:C2918,3)</f>
        <v>Female</v>
      </c>
      <c r="I1359" t="str">
        <f>_xlfn.XLOOKUP(A1359,'Demographics (raw data)'!A:A,'Demographics (raw data)'!B:B)</f>
        <v>White</v>
      </c>
      <c r="J1359" t="b">
        <f>_xlfn.XLOOKUP($A1359,'Bonuses (raw data)'!$A:$A,'Bonuses (raw data)'!B:B)</f>
        <v>0</v>
      </c>
      <c r="K1359" t="str">
        <f t="shared" si="105"/>
        <v>Not Eligible</v>
      </c>
      <c r="L1359">
        <f>_xlfn.XLOOKUP($A1359,'Bonuses (raw data)'!$A:$A,'Bonuses (raw data)'!C:C)</f>
        <v>0</v>
      </c>
      <c r="M1359">
        <f t="shared" si="106"/>
        <v>56959.02</v>
      </c>
      <c r="N1359" s="5">
        <f t="shared" si="107"/>
        <v>0</v>
      </c>
      <c r="O1359">
        <f>G1359/_xlfn.XLOOKUP(D1359,'Market_Averages (raw data)'!A:A,'Market_Averages (raw data)'!B:B)</f>
        <v>1.008149942228616</v>
      </c>
      <c r="P1359" t="str">
        <f t="shared" si="108"/>
        <v>Market Aligned</v>
      </c>
      <c r="Q1359" s="5">
        <f t="shared" si="109"/>
        <v>0.55300000000000005</v>
      </c>
    </row>
    <row r="1360" spans="1:17" x14ac:dyDescent="0.2">
      <c r="A1360">
        <v>2358</v>
      </c>
      <c r="B1360" t="s">
        <v>1368</v>
      </c>
      <c r="C1360" t="s">
        <v>1572</v>
      </c>
      <c r="D1360" t="s">
        <v>1584</v>
      </c>
      <c r="E1360" t="s">
        <v>1599</v>
      </c>
      <c r="F1360" t="str">
        <f>_xlfn.XLOOKUP(E1360,'States (raw data)'!A:A,'States (raw data)'!B:B)</f>
        <v>California</v>
      </c>
      <c r="G1360">
        <v>47605.440000000002</v>
      </c>
      <c r="H1360" t="str">
        <f>VLOOKUP(A1360,'Demographics (raw data)'!A1359:C2919,3)</f>
        <v>Male</v>
      </c>
      <c r="I1360" t="str">
        <f>_xlfn.XLOOKUP(A1360,'Demographics (raw data)'!A:A,'Demographics (raw data)'!B:B)</f>
        <v>Hispanic or Latino</v>
      </c>
      <c r="J1360" t="b">
        <f>_xlfn.XLOOKUP($A1360,'Bonuses (raw data)'!$A:$A,'Bonuses (raw data)'!B:B)</f>
        <v>0</v>
      </c>
      <c r="K1360" t="str">
        <f t="shared" si="105"/>
        <v>Not Eligible</v>
      </c>
      <c r="L1360">
        <f>_xlfn.XLOOKUP($A1360,'Bonuses (raw data)'!$A:$A,'Bonuses (raw data)'!C:C)</f>
        <v>0</v>
      </c>
      <c r="M1360">
        <f t="shared" si="106"/>
        <v>47605.440000000002</v>
      </c>
      <c r="N1360" s="5">
        <f t="shared" si="107"/>
        <v>0</v>
      </c>
      <c r="O1360">
        <f>G1360/_xlfn.XLOOKUP(D1360,'Market_Averages (raw data)'!A:A,'Market_Averages (raw data)'!B:B)</f>
        <v>0.84259563429581219</v>
      </c>
      <c r="P1360" t="str">
        <f t="shared" si="108"/>
        <v>Below Market</v>
      </c>
      <c r="Q1360" s="5">
        <f t="shared" si="109"/>
        <v>0.20599999999999999</v>
      </c>
    </row>
    <row r="1361" spans="1:17" x14ac:dyDescent="0.2">
      <c r="A1361">
        <v>2359</v>
      </c>
      <c r="B1361" t="s">
        <v>1369</v>
      </c>
      <c r="C1361" t="s">
        <v>1572</v>
      </c>
      <c r="D1361" t="s">
        <v>1584</v>
      </c>
      <c r="E1361" t="s">
        <v>1606</v>
      </c>
      <c r="F1361" t="str">
        <f>_xlfn.XLOOKUP(E1361,'States (raw data)'!A:A,'States (raw data)'!B:B)</f>
        <v>Washington</v>
      </c>
      <c r="G1361">
        <v>55916.800000000003</v>
      </c>
      <c r="H1361" t="str">
        <f>VLOOKUP(A1361,'Demographics (raw data)'!A1360:C2920,3)</f>
        <v>Female</v>
      </c>
      <c r="I1361" t="str">
        <f>_xlfn.XLOOKUP(A1361,'Demographics (raw data)'!A:A,'Demographics (raw data)'!B:B)</f>
        <v>Other</v>
      </c>
      <c r="J1361" t="b">
        <f>_xlfn.XLOOKUP($A1361,'Bonuses (raw data)'!$A:$A,'Bonuses (raw data)'!B:B)</f>
        <v>1</v>
      </c>
      <c r="K1361" t="str">
        <f t="shared" si="105"/>
        <v>Eligible</v>
      </c>
      <c r="L1361">
        <f>_xlfn.XLOOKUP($A1361,'Bonuses (raw data)'!$A:$A,'Bonuses (raw data)'!C:C)</f>
        <v>4351.83</v>
      </c>
      <c r="M1361">
        <f t="shared" si="106"/>
        <v>60268.630000000005</v>
      </c>
      <c r="N1361" s="5">
        <f t="shared" si="107"/>
        <v>7.7826878505207725E-2</v>
      </c>
      <c r="O1361">
        <f>G1361/_xlfn.XLOOKUP(D1361,'Market_Averages (raw data)'!A:A,'Market_Averages (raw data)'!B:B)</f>
        <v>0.98970310039760312</v>
      </c>
      <c r="P1361" t="str">
        <f t="shared" si="108"/>
        <v>Market Aligned</v>
      </c>
      <c r="Q1361" s="5">
        <f t="shared" si="109"/>
        <v>0.502</v>
      </c>
    </row>
    <row r="1362" spans="1:17" x14ac:dyDescent="0.2">
      <c r="A1362">
        <v>2360</v>
      </c>
      <c r="B1362" t="s">
        <v>1370</v>
      </c>
      <c r="C1362" t="s">
        <v>1572</v>
      </c>
      <c r="D1362" t="s">
        <v>1584</v>
      </c>
      <c r="E1362" t="s">
        <v>1607</v>
      </c>
      <c r="F1362" t="str">
        <f>_xlfn.XLOOKUP(E1362,'States (raw data)'!A:A,'States (raw data)'!B:B)</f>
        <v>Colorado</v>
      </c>
      <c r="G1362">
        <v>54923.45</v>
      </c>
      <c r="H1362" t="str">
        <f>VLOOKUP(A1362,'Demographics (raw data)'!A1361:C2921,3)</f>
        <v>Male</v>
      </c>
      <c r="I1362" t="str">
        <f>_xlfn.XLOOKUP(A1362,'Demographics (raw data)'!A:A,'Demographics (raw data)'!B:B)</f>
        <v>Asian</v>
      </c>
      <c r="J1362" t="b">
        <f>_xlfn.XLOOKUP($A1362,'Bonuses (raw data)'!$A:$A,'Bonuses (raw data)'!B:B)</f>
        <v>0</v>
      </c>
      <c r="K1362" t="str">
        <f t="shared" si="105"/>
        <v>Not Eligible</v>
      </c>
      <c r="L1362">
        <f>_xlfn.XLOOKUP($A1362,'Bonuses (raw data)'!$A:$A,'Bonuses (raw data)'!C:C)</f>
        <v>0</v>
      </c>
      <c r="M1362">
        <f t="shared" si="106"/>
        <v>54923.45</v>
      </c>
      <c r="N1362" s="5">
        <f t="shared" si="107"/>
        <v>0</v>
      </c>
      <c r="O1362">
        <f>G1362/_xlfn.XLOOKUP(D1362,'Market_Averages (raw data)'!A:A,'Market_Averages (raw data)'!B:B)</f>
        <v>0.97212123636425418</v>
      </c>
      <c r="P1362" t="str">
        <f t="shared" si="108"/>
        <v>Market Aligned</v>
      </c>
      <c r="Q1362" s="5">
        <f t="shared" si="109"/>
        <v>0.44500000000000001</v>
      </c>
    </row>
    <row r="1363" spans="1:17" x14ac:dyDescent="0.2">
      <c r="A1363">
        <v>2361</v>
      </c>
      <c r="B1363" t="s">
        <v>1371</v>
      </c>
      <c r="C1363" t="s">
        <v>1572</v>
      </c>
      <c r="D1363" t="s">
        <v>1584</v>
      </c>
      <c r="E1363" t="s">
        <v>1599</v>
      </c>
      <c r="F1363" t="str">
        <f>_xlfn.XLOOKUP(E1363,'States (raw data)'!A:A,'States (raw data)'!B:B)</f>
        <v>California</v>
      </c>
      <c r="G1363">
        <v>57896.46</v>
      </c>
      <c r="H1363" t="str">
        <f>VLOOKUP(A1363,'Demographics (raw data)'!A1362:C2922,3)</f>
        <v>Female</v>
      </c>
      <c r="I1363" t="str">
        <f>_xlfn.XLOOKUP(A1363,'Demographics (raw data)'!A:A,'Demographics (raw data)'!B:B)</f>
        <v>Hispanic or Latino</v>
      </c>
      <c r="J1363" t="b">
        <f>_xlfn.XLOOKUP($A1363,'Bonuses (raw data)'!$A:$A,'Bonuses (raw data)'!B:B)</f>
        <v>0</v>
      </c>
      <c r="K1363" t="str">
        <f t="shared" si="105"/>
        <v>Not Eligible</v>
      </c>
      <c r="L1363">
        <f>_xlfn.XLOOKUP($A1363,'Bonuses (raw data)'!$A:$A,'Bonuses (raw data)'!C:C)</f>
        <v>0</v>
      </c>
      <c r="M1363">
        <f t="shared" si="106"/>
        <v>57896.46</v>
      </c>
      <c r="N1363" s="5">
        <f t="shared" si="107"/>
        <v>0</v>
      </c>
      <c r="O1363">
        <f>G1363/_xlfn.XLOOKUP(D1363,'Market_Averages (raw data)'!A:A,'Market_Averages (raw data)'!B:B)</f>
        <v>1.0247422235186172</v>
      </c>
      <c r="P1363" t="str">
        <f t="shared" si="108"/>
        <v>Market Aligned</v>
      </c>
      <c r="Q1363" s="5">
        <f t="shared" si="109"/>
        <v>0.59399999999999997</v>
      </c>
    </row>
    <row r="1364" spans="1:17" x14ac:dyDescent="0.2">
      <c r="A1364">
        <v>2362</v>
      </c>
      <c r="B1364" t="s">
        <v>1372</v>
      </c>
      <c r="C1364" t="s">
        <v>1572</v>
      </c>
      <c r="D1364" t="s">
        <v>1584</v>
      </c>
      <c r="E1364" t="s">
        <v>1599</v>
      </c>
      <c r="F1364" t="str">
        <f>_xlfn.XLOOKUP(E1364,'States (raw data)'!A:A,'States (raw data)'!B:B)</f>
        <v>California</v>
      </c>
      <c r="G1364">
        <v>55597.9</v>
      </c>
      <c r="H1364" t="str">
        <f>VLOOKUP(A1364,'Demographics (raw data)'!A1363:C2923,3)</f>
        <v>Male</v>
      </c>
      <c r="I1364" t="str">
        <f>_xlfn.XLOOKUP(A1364,'Demographics (raw data)'!A:A,'Demographics (raw data)'!B:B)</f>
        <v>White</v>
      </c>
      <c r="J1364" t="b">
        <f>_xlfn.XLOOKUP($A1364,'Bonuses (raw data)'!$A:$A,'Bonuses (raw data)'!B:B)</f>
        <v>0</v>
      </c>
      <c r="K1364" t="str">
        <f t="shared" si="105"/>
        <v>Not Eligible</v>
      </c>
      <c r="L1364">
        <f>_xlfn.XLOOKUP($A1364,'Bonuses (raw data)'!$A:$A,'Bonuses (raw data)'!C:C)</f>
        <v>0</v>
      </c>
      <c r="M1364">
        <f t="shared" si="106"/>
        <v>55597.9</v>
      </c>
      <c r="N1364" s="5">
        <f t="shared" si="107"/>
        <v>0</v>
      </c>
      <c r="O1364">
        <f>G1364/_xlfn.XLOOKUP(D1364,'Market_Averages (raw data)'!A:A,'Market_Averages (raw data)'!B:B)</f>
        <v>0.98405870875293111</v>
      </c>
      <c r="P1364" t="str">
        <f t="shared" si="108"/>
        <v>Market Aligned</v>
      </c>
      <c r="Q1364" s="5">
        <f t="shared" si="109"/>
        <v>0.48399999999999999</v>
      </c>
    </row>
    <row r="1365" spans="1:17" x14ac:dyDescent="0.2">
      <c r="A1365">
        <v>2363</v>
      </c>
      <c r="B1365" t="s">
        <v>1373</v>
      </c>
      <c r="C1365" t="s">
        <v>1572</v>
      </c>
      <c r="D1365" t="s">
        <v>1584</v>
      </c>
      <c r="E1365" t="s">
        <v>1599</v>
      </c>
      <c r="F1365" t="str">
        <f>_xlfn.XLOOKUP(E1365,'States (raw data)'!A:A,'States (raw data)'!B:B)</f>
        <v>California</v>
      </c>
      <c r="G1365">
        <v>50134.66</v>
      </c>
      <c r="H1365" t="str">
        <f>VLOOKUP(A1365,'Demographics (raw data)'!A1364:C2924,3)</f>
        <v>Female</v>
      </c>
      <c r="I1365" t="str">
        <f>_xlfn.XLOOKUP(A1365,'Demographics (raw data)'!A:A,'Demographics (raw data)'!B:B)</f>
        <v>White</v>
      </c>
      <c r="J1365" t="b">
        <f>_xlfn.XLOOKUP($A1365,'Bonuses (raw data)'!$A:$A,'Bonuses (raw data)'!B:B)</f>
        <v>1</v>
      </c>
      <c r="K1365" t="str">
        <f t="shared" si="105"/>
        <v>Eligible</v>
      </c>
      <c r="L1365">
        <f>_xlfn.XLOOKUP($A1365,'Bonuses (raw data)'!$A:$A,'Bonuses (raw data)'!C:C)</f>
        <v>16441.93</v>
      </c>
      <c r="M1365">
        <f t="shared" si="106"/>
        <v>66576.59</v>
      </c>
      <c r="N1365" s="5">
        <f t="shared" si="107"/>
        <v>0.32795535064963038</v>
      </c>
      <c r="O1365">
        <f>G1365/_xlfn.XLOOKUP(D1365,'Market_Averages (raw data)'!A:A,'Market_Averages (raw data)'!B:B)</f>
        <v>0.88736173098925009</v>
      </c>
      <c r="P1365" t="str">
        <f t="shared" si="108"/>
        <v>Below Market</v>
      </c>
      <c r="Q1365" s="5">
        <f t="shared" si="109"/>
        <v>0.26500000000000001</v>
      </c>
    </row>
    <row r="1366" spans="1:17" x14ac:dyDescent="0.2">
      <c r="A1366">
        <v>2364</v>
      </c>
      <c r="B1366" t="s">
        <v>1374</v>
      </c>
      <c r="C1366" t="s">
        <v>1572</v>
      </c>
      <c r="D1366" t="s">
        <v>1584</v>
      </c>
      <c r="E1366" t="s">
        <v>1599</v>
      </c>
      <c r="F1366" t="str">
        <f>_xlfn.XLOOKUP(E1366,'States (raw data)'!A:A,'States (raw data)'!B:B)</f>
        <v>California</v>
      </c>
      <c r="G1366">
        <v>60982.86</v>
      </c>
      <c r="H1366" t="str">
        <f>VLOOKUP(A1366,'Demographics (raw data)'!A1365:C2925,3)</f>
        <v>Female</v>
      </c>
      <c r="I1366" t="str">
        <f>_xlfn.XLOOKUP(A1366,'Demographics (raw data)'!A:A,'Demographics (raw data)'!B:B)</f>
        <v>White</v>
      </c>
      <c r="J1366" t="b">
        <f>_xlfn.XLOOKUP($A1366,'Bonuses (raw data)'!$A:$A,'Bonuses (raw data)'!B:B)</f>
        <v>1</v>
      </c>
      <c r="K1366" t="str">
        <f t="shared" si="105"/>
        <v>Eligible</v>
      </c>
      <c r="L1366">
        <f>_xlfn.XLOOKUP($A1366,'Bonuses (raw data)'!$A:$A,'Bonuses (raw data)'!C:C)</f>
        <v>11293.45</v>
      </c>
      <c r="M1366">
        <f t="shared" si="106"/>
        <v>72276.31</v>
      </c>
      <c r="N1366" s="5">
        <f t="shared" si="107"/>
        <v>0.18519056010164167</v>
      </c>
      <c r="O1366">
        <f>G1366/_xlfn.XLOOKUP(D1366,'Market_Averages (raw data)'!A:A,'Market_Averages (raw data)'!B:B)</f>
        <v>1.0793701644785283</v>
      </c>
      <c r="P1366" t="str">
        <f t="shared" si="108"/>
        <v>Market Aligned</v>
      </c>
      <c r="Q1366" s="5">
        <f t="shared" si="109"/>
        <v>0.66900000000000004</v>
      </c>
    </row>
    <row r="1367" spans="1:17" x14ac:dyDescent="0.2">
      <c r="A1367">
        <v>2365</v>
      </c>
      <c r="B1367" t="s">
        <v>1375</v>
      </c>
      <c r="C1367" t="s">
        <v>1572</v>
      </c>
      <c r="D1367" t="s">
        <v>1584</v>
      </c>
      <c r="E1367" t="s">
        <v>1609</v>
      </c>
      <c r="F1367" t="str">
        <f>_xlfn.XLOOKUP(E1367,'States (raw data)'!A:A,'States (raw data)'!B:B)</f>
        <v>California</v>
      </c>
      <c r="G1367">
        <v>54207.35</v>
      </c>
      <c r="H1367" t="str">
        <f>VLOOKUP(A1367,'Demographics (raw data)'!A1366:C2926,3)</f>
        <v>Male</v>
      </c>
      <c r="I1367" t="str">
        <f>_xlfn.XLOOKUP(A1367,'Demographics (raw data)'!A:A,'Demographics (raw data)'!B:B)</f>
        <v>White</v>
      </c>
      <c r="J1367" t="b">
        <f>_xlfn.XLOOKUP($A1367,'Bonuses (raw data)'!$A:$A,'Bonuses (raw data)'!B:B)</f>
        <v>1</v>
      </c>
      <c r="K1367" t="str">
        <f t="shared" si="105"/>
        <v>Eligible</v>
      </c>
      <c r="L1367">
        <f>_xlfn.XLOOKUP($A1367,'Bonuses (raw data)'!$A:$A,'Bonuses (raw data)'!C:C)</f>
        <v>3490.52</v>
      </c>
      <c r="M1367">
        <f t="shared" si="106"/>
        <v>57697.869999999995</v>
      </c>
      <c r="N1367" s="5">
        <f t="shared" si="107"/>
        <v>6.4392005881121289E-2</v>
      </c>
      <c r="O1367">
        <f>G1367/_xlfn.XLOOKUP(D1367,'Market_Averages (raw data)'!A:A,'Market_Averages (raw data)'!B:B)</f>
        <v>0.95944657704550351</v>
      </c>
      <c r="P1367" t="str">
        <f t="shared" si="108"/>
        <v>Market Aligned</v>
      </c>
      <c r="Q1367" s="5">
        <f t="shared" si="109"/>
        <v>0.40799999999999997</v>
      </c>
    </row>
    <row r="1368" spans="1:17" x14ac:dyDescent="0.2">
      <c r="A1368">
        <v>2366</v>
      </c>
      <c r="B1368" t="s">
        <v>1376</v>
      </c>
      <c r="C1368" t="s">
        <v>1572</v>
      </c>
      <c r="D1368" t="s">
        <v>1584</v>
      </c>
      <c r="E1368" t="s">
        <v>1597</v>
      </c>
      <c r="F1368" t="str">
        <f>_xlfn.XLOOKUP(E1368,'States (raw data)'!A:A,'States (raw data)'!B:B)</f>
        <v>New York</v>
      </c>
      <c r="G1368">
        <v>54863.48</v>
      </c>
      <c r="H1368" t="str">
        <f>VLOOKUP(A1368,'Demographics (raw data)'!A1367:C2927,3)</f>
        <v>Male</v>
      </c>
      <c r="I1368" t="str">
        <f>_xlfn.XLOOKUP(A1368,'Demographics (raw data)'!A:A,'Demographics (raw data)'!B:B)</f>
        <v>Other</v>
      </c>
      <c r="J1368" t="b">
        <f>_xlfn.XLOOKUP($A1368,'Bonuses (raw data)'!$A:$A,'Bonuses (raw data)'!B:B)</f>
        <v>0</v>
      </c>
      <c r="K1368" t="str">
        <f t="shared" si="105"/>
        <v>Not Eligible</v>
      </c>
      <c r="L1368">
        <f>_xlfn.XLOOKUP($A1368,'Bonuses (raw data)'!$A:$A,'Bonuses (raw data)'!C:C)</f>
        <v>0</v>
      </c>
      <c r="M1368">
        <f t="shared" si="106"/>
        <v>54863.48</v>
      </c>
      <c r="N1368" s="5">
        <f t="shared" si="107"/>
        <v>0</v>
      </c>
      <c r="O1368">
        <f>G1368/_xlfn.XLOOKUP(D1368,'Market_Averages (raw data)'!A:A,'Market_Averages (raw data)'!B:B)</f>
        <v>0.97105979338234472</v>
      </c>
      <c r="P1368" t="str">
        <f t="shared" si="108"/>
        <v>Market Aligned</v>
      </c>
      <c r="Q1368" s="5">
        <f t="shared" si="109"/>
        <v>0.443</v>
      </c>
    </row>
    <row r="1369" spans="1:17" x14ac:dyDescent="0.2">
      <c r="A1369">
        <v>2367</v>
      </c>
      <c r="B1369" t="s">
        <v>1377</v>
      </c>
      <c r="C1369" t="s">
        <v>1572</v>
      </c>
      <c r="D1369" t="s">
        <v>1584</v>
      </c>
      <c r="E1369" t="s">
        <v>1597</v>
      </c>
      <c r="F1369" t="str">
        <f>_xlfn.XLOOKUP(E1369,'States (raw data)'!A:A,'States (raw data)'!B:B)</f>
        <v>New York</v>
      </c>
      <c r="G1369">
        <v>50333.66</v>
      </c>
      <c r="H1369" t="str">
        <f>VLOOKUP(A1369,'Demographics (raw data)'!A1368:C2928,3)</f>
        <v>Female</v>
      </c>
      <c r="I1369" t="str">
        <f>_xlfn.XLOOKUP(A1369,'Demographics (raw data)'!A:A,'Demographics (raw data)'!B:B)</f>
        <v>White</v>
      </c>
      <c r="J1369" t="b">
        <f>_xlfn.XLOOKUP($A1369,'Bonuses (raw data)'!$A:$A,'Bonuses (raw data)'!B:B)</f>
        <v>1</v>
      </c>
      <c r="K1369" t="str">
        <f t="shared" si="105"/>
        <v>Eligible</v>
      </c>
      <c r="L1369">
        <f>_xlfn.XLOOKUP($A1369,'Bonuses (raw data)'!$A:$A,'Bonuses (raw data)'!C:C)</f>
        <v>15556.98</v>
      </c>
      <c r="M1369">
        <f t="shared" si="106"/>
        <v>65890.64</v>
      </c>
      <c r="N1369" s="5">
        <f t="shared" si="107"/>
        <v>0.30907706691704911</v>
      </c>
      <c r="O1369">
        <f>G1369/_xlfn.XLOOKUP(D1369,'Market_Averages (raw data)'!A:A,'Market_Averages (raw data)'!B:B)</f>
        <v>0.89088394465274878</v>
      </c>
      <c r="P1369" t="str">
        <f t="shared" si="108"/>
        <v>Below Market</v>
      </c>
      <c r="Q1369" s="5">
        <f t="shared" si="109"/>
        <v>0.27100000000000002</v>
      </c>
    </row>
    <row r="1370" spans="1:17" x14ac:dyDescent="0.2">
      <c r="A1370">
        <v>2368</v>
      </c>
      <c r="B1370" t="s">
        <v>1378</v>
      </c>
      <c r="C1370" t="s">
        <v>1572</v>
      </c>
      <c r="D1370" t="s">
        <v>1584</v>
      </c>
      <c r="E1370" t="s">
        <v>1597</v>
      </c>
      <c r="F1370" t="str">
        <f>_xlfn.XLOOKUP(E1370,'States (raw data)'!A:A,'States (raw data)'!B:B)</f>
        <v>New York</v>
      </c>
      <c r="G1370">
        <v>52783.59</v>
      </c>
      <c r="H1370" t="str">
        <f>VLOOKUP(A1370,'Demographics (raw data)'!A1369:C2929,3)</f>
        <v>Female</v>
      </c>
      <c r="I1370" t="str">
        <f>_xlfn.XLOOKUP(A1370,'Demographics (raw data)'!A:A,'Demographics (raw data)'!B:B)</f>
        <v>Asian</v>
      </c>
      <c r="J1370" t="b">
        <f>_xlfn.XLOOKUP($A1370,'Bonuses (raw data)'!$A:$A,'Bonuses (raw data)'!B:B)</f>
        <v>1</v>
      </c>
      <c r="K1370" t="str">
        <f t="shared" si="105"/>
        <v>Eligible</v>
      </c>
      <c r="L1370">
        <f>_xlfn.XLOOKUP($A1370,'Bonuses (raw data)'!$A:$A,'Bonuses (raw data)'!C:C)</f>
        <v>18716.439999999999</v>
      </c>
      <c r="M1370">
        <f t="shared" si="106"/>
        <v>71500.03</v>
      </c>
      <c r="N1370" s="5">
        <f t="shared" si="107"/>
        <v>0.35458823471461492</v>
      </c>
      <c r="O1370">
        <f>G1370/_xlfn.XLOOKUP(D1370,'Market_Averages (raw data)'!A:A,'Market_Averages (raw data)'!B:B)</f>
        <v>0.93424664274629299</v>
      </c>
      <c r="P1370" t="str">
        <f t="shared" si="108"/>
        <v>Market Aligned</v>
      </c>
      <c r="Q1370" s="5">
        <f t="shared" si="109"/>
        <v>0.34399999999999997</v>
      </c>
    </row>
    <row r="1371" spans="1:17" x14ac:dyDescent="0.2">
      <c r="A1371">
        <v>2369</v>
      </c>
      <c r="B1371" t="s">
        <v>1379</v>
      </c>
      <c r="C1371" t="s">
        <v>1572</v>
      </c>
      <c r="D1371" t="s">
        <v>1584</v>
      </c>
      <c r="E1371" t="s">
        <v>1611</v>
      </c>
      <c r="F1371" t="str">
        <f>_xlfn.XLOOKUP(E1371,'States (raw data)'!A:A,'States (raw data)'!B:B)</f>
        <v>California</v>
      </c>
      <c r="G1371">
        <v>50575.99</v>
      </c>
      <c r="H1371" t="str">
        <f>VLOOKUP(A1371,'Demographics (raw data)'!A1370:C2930,3)</f>
        <v>Male</v>
      </c>
      <c r="I1371" t="str">
        <f>_xlfn.XLOOKUP(A1371,'Demographics (raw data)'!A:A,'Demographics (raw data)'!B:B)</f>
        <v>Asian</v>
      </c>
      <c r="J1371" t="b">
        <f>_xlfn.XLOOKUP($A1371,'Bonuses (raw data)'!$A:$A,'Bonuses (raw data)'!B:B)</f>
        <v>0</v>
      </c>
      <c r="K1371" t="str">
        <f t="shared" si="105"/>
        <v>Not Eligible</v>
      </c>
      <c r="L1371">
        <f>_xlfn.XLOOKUP($A1371,'Bonuses (raw data)'!$A:$A,'Bonuses (raw data)'!C:C)</f>
        <v>0</v>
      </c>
      <c r="M1371">
        <f t="shared" si="106"/>
        <v>50575.99</v>
      </c>
      <c r="N1371" s="5">
        <f t="shared" si="107"/>
        <v>0</v>
      </c>
      <c r="O1371">
        <f>G1371/_xlfn.XLOOKUP(D1371,'Market_Averages (raw data)'!A:A,'Market_Averages (raw data)'!B:B)</f>
        <v>0.89517308051745037</v>
      </c>
      <c r="P1371" t="str">
        <f t="shared" si="108"/>
        <v>Below Market</v>
      </c>
      <c r="Q1371" s="5">
        <f t="shared" si="109"/>
        <v>0.27500000000000002</v>
      </c>
    </row>
    <row r="1372" spans="1:17" x14ac:dyDescent="0.2">
      <c r="A1372">
        <v>2370</v>
      </c>
      <c r="B1372" t="s">
        <v>1380</v>
      </c>
      <c r="C1372" t="s">
        <v>1572</v>
      </c>
      <c r="D1372" t="s">
        <v>1584</v>
      </c>
      <c r="E1372" t="s">
        <v>1597</v>
      </c>
      <c r="F1372" t="str">
        <f>_xlfn.XLOOKUP(E1372,'States (raw data)'!A:A,'States (raw data)'!B:B)</f>
        <v>New York</v>
      </c>
      <c r="G1372">
        <v>54135.27</v>
      </c>
      <c r="H1372" t="str">
        <f>VLOOKUP(A1372,'Demographics (raw data)'!A1371:C2931,3)</f>
        <v>Non-binary</v>
      </c>
      <c r="I1372" t="str">
        <f>_xlfn.XLOOKUP(A1372,'Demographics (raw data)'!A:A,'Demographics (raw data)'!B:B)</f>
        <v>Hispanic or Latino</v>
      </c>
      <c r="J1372" t="b">
        <f>_xlfn.XLOOKUP($A1372,'Bonuses (raw data)'!$A:$A,'Bonuses (raw data)'!B:B)</f>
        <v>1</v>
      </c>
      <c r="K1372" t="str">
        <f t="shared" si="105"/>
        <v>Eligible</v>
      </c>
      <c r="L1372">
        <f>_xlfn.XLOOKUP($A1372,'Bonuses (raw data)'!$A:$A,'Bonuses (raw data)'!C:C)</f>
        <v>18998.830000000002</v>
      </c>
      <c r="M1372">
        <f t="shared" si="106"/>
        <v>73134.100000000006</v>
      </c>
      <c r="N1372" s="5">
        <f t="shared" si="107"/>
        <v>0.35095105279792643</v>
      </c>
      <c r="O1372">
        <f>G1372/_xlfn.XLOOKUP(D1372,'Market_Averages (raw data)'!A:A,'Market_Averages (raw data)'!B:B)</f>
        <v>0.95817079231753866</v>
      </c>
      <c r="P1372" t="str">
        <f t="shared" si="108"/>
        <v>Market Aligned</v>
      </c>
      <c r="Q1372" s="5">
        <f t="shared" si="109"/>
        <v>0.40500000000000003</v>
      </c>
    </row>
    <row r="1373" spans="1:17" x14ac:dyDescent="0.2">
      <c r="A1373">
        <v>2371</v>
      </c>
      <c r="B1373" t="s">
        <v>1381</v>
      </c>
      <c r="C1373" t="s">
        <v>1572</v>
      </c>
      <c r="D1373" t="s">
        <v>1584</v>
      </c>
      <c r="E1373" t="s">
        <v>1597</v>
      </c>
      <c r="F1373" t="str">
        <f>_xlfn.XLOOKUP(E1373,'States (raw data)'!A:A,'States (raw data)'!B:B)</f>
        <v>New York</v>
      </c>
      <c r="G1373">
        <v>63558.54</v>
      </c>
      <c r="H1373" t="str">
        <f>VLOOKUP(A1373,'Demographics (raw data)'!A1372:C2932,3)</f>
        <v>Female</v>
      </c>
      <c r="I1373" t="str">
        <f>_xlfn.XLOOKUP(A1373,'Demographics (raw data)'!A:A,'Demographics (raw data)'!B:B)</f>
        <v>Other</v>
      </c>
      <c r="J1373" t="b">
        <f>_xlfn.XLOOKUP($A1373,'Bonuses (raw data)'!$A:$A,'Bonuses (raw data)'!B:B)</f>
        <v>0</v>
      </c>
      <c r="K1373" t="str">
        <f t="shared" si="105"/>
        <v>Not Eligible</v>
      </c>
      <c r="L1373">
        <f>_xlfn.XLOOKUP($A1373,'Bonuses (raw data)'!$A:$A,'Bonuses (raw data)'!C:C)</f>
        <v>0</v>
      </c>
      <c r="M1373">
        <f t="shared" si="106"/>
        <v>63558.54</v>
      </c>
      <c r="N1373" s="5">
        <f t="shared" si="107"/>
        <v>0</v>
      </c>
      <c r="O1373">
        <f>G1373/_xlfn.XLOOKUP(D1373,'Market_Averages (raw data)'!A:A,'Market_Averages (raw data)'!B:B)</f>
        <v>1.1249585830152131</v>
      </c>
      <c r="P1373" t="str">
        <f t="shared" si="108"/>
        <v>Above Market</v>
      </c>
      <c r="Q1373" s="5">
        <f t="shared" si="109"/>
        <v>0.70899999999999996</v>
      </c>
    </row>
    <row r="1374" spans="1:17" x14ac:dyDescent="0.2">
      <c r="A1374">
        <v>2372</v>
      </c>
      <c r="B1374" t="s">
        <v>1382</v>
      </c>
      <c r="C1374" t="s">
        <v>1572</v>
      </c>
      <c r="D1374" t="s">
        <v>1584</v>
      </c>
      <c r="E1374" t="s">
        <v>1597</v>
      </c>
      <c r="F1374" t="str">
        <f>_xlfn.XLOOKUP(E1374,'States (raw data)'!A:A,'States (raw data)'!B:B)</f>
        <v>New York</v>
      </c>
      <c r="G1374">
        <v>48140.49</v>
      </c>
      <c r="H1374" t="str">
        <f>VLOOKUP(A1374,'Demographics (raw data)'!A1373:C2933,3)</f>
        <v>Female</v>
      </c>
      <c r="I1374" t="str">
        <f>_xlfn.XLOOKUP(A1374,'Demographics (raw data)'!A:A,'Demographics (raw data)'!B:B)</f>
        <v>White</v>
      </c>
      <c r="J1374" t="b">
        <f>_xlfn.XLOOKUP($A1374,'Bonuses (raw data)'!$A:$A,'Bonuses (raw data)'!B:B)</f>
        <v>0</v>
      </c>
      <c r="K1374" t="str">
        <f t="shared" si="105"/>
        <v>Not Eligible</v>
      </c>
      <c r="L1374">
        <f>_xlfn.XLOOKUP($A1374,'Bonuses (raw data)'!$A:$A,'Bonuses (raw data)'!C:C)</f>
        <v>0</v>
      </c>
      <c r="M1374">
        <f t="shared" si="106"/>
        <v>48140.49</v>
      </c>
      <c r="N1374" s="5">
        <f t="shared" si="107"/>
        <v>0</v>
      </c>
      <c r="O1374">
        <f>G1374/_xlfn.XLOOKUP(D1374,'Market_Averages (raw data)'!A:A,'Market_Averages (raw data)'!B:B)</f>
        <v>0.85206578716342507</v>
      </c>
      <c r="P1374" t="str">
        <f t="shared" si="108"/>
        <v>Below Market</v>
      </c>
      <c r="Q1374" s="5">
        <f t="shared" si="109"/>
        <v>0.219</v>
      </c>
    </row>
    <row r="1375" spans="1:17" x14ac:dyDescent="0.2">
      <c r="A1375">
        <v>2373</v>
      </c>
      <c r="B1375" t="s">
        <v>1383</v>
      </c>
      <c r="C1375" t="s">
        <v>1572</v>
      </c>
      <c r="D1375" t="s">
        <v>1584</v>
      </c>
      <c r="E1375" t="s">
        <v>1597</v>
      </c>
      <c r="F1375" t="str">
        <f>_xlfn.XLOOKUP(E1375,'States (raw data)'!A:A,'States (raw data)'!B:B)</f>
        <v>New York</v>
      </c>
      <c r="G1375">
        <v>46932.19</v>
      </c>
      <c r="H1375" t="str">
        <f>VLOOKUP(A1375,'Demographics (raw data)'!A1374:C2934,3)</f>
        <v>Male</v>
      </c>
      <c r="I1375" t="str">
        <f>_xlfn.XLOOKUP(A1375,'Demographics (raw data)'!A:A,'Demographics (raw data)'!B:B)</f>
        <v>White</v>
      </c>
      <c r="J1375" t="b">
        <f>_xlfn.XLOOKUP($A1375,'Bonuses (raw data)'!$A:$A,'Bonuses (raw data)'!B:B)</f>
        <v>0</v>
      </c>
      <c r="K1375" t="str">
        <f t="shared" si="105"/>
        <v>Not Eligible</v>
      </c>
      <c r="L1375">
        <f>_xlfn.XLOOKUP($A1375,'Bonuses (raw data)'!$A:$A,'Bonuses (raw data)'!C:C)</f>
        <v>0</v>
      </c>
      <c r="M1375">
        <f t="shared" si="106"/>
        <v>46932.19</v>
      </c>
      <c r="N1375" s="5">
        <f t="shared" si="107"/>
        <v>0</v>
      </c>
      <c r="O1375">
        <f>G1375/_xlfn.XLOOKUP(D1375,'Market_Averages (raw data)'!A:A,'Market_Averages (raw data)'!B:B)</f>
        <v>0.83067940138651331</v>
      </c>
      <c r="P1375" t="str">
        <f t="shared" si="108"/>
        <v>Below Market</v>
      </c>
      <c r="Q1375" s="5">
        <f t="shared" si="109"/>
        <v>0.19400000000000001</v>
      </c>
    </row>
    <row r="1376" spans="1:17" x14ac:dyDescent="0.2">
      <c r="A1376">
        <v>2374</v>
      </c>
      <c r="B1376" t="s">
        <v>1384</v>
      </c>
      <c r="C1376" t="s">
        <v>1572</v>
      </c>
      <c r="D1376" t="s">
        <v>1584</v>
      </c>
      <c r="E1376" t="s">
        <v>1597</v>
      </c>
      <c r="F1376" t="str">
        <f>_xlfn.XLOOKUP(E1376,'States (raw data)'!A:A,'States (raw data)'!B:B)</f>
        <v>New York</v>
      </c>
      <c r="G1376">
        <v>62355.85</v>
      </c>
      <c r="H1376" t="str">
        <f>VLOOKUP(A1376,'Demographics (raw data)'!A1375:C2935,3)</f>
        <v>Male</v>
      </c>
      <c r="I1376" t="str">
        <f>_xlfn.XLOOKUP(A1376,'Demographics (raw data)'!A:A,'Demographics (raw data)'!B:B)</f>
        <v>White</v>
      </c>
      <c r="J1376" t="b">
        <f>_xlfn.XLOOKUP($A1376,'Bonuses (raw data)'!$A:$A,'Bonuses (raw data)'!B:B)</f>
        <v>0</v>
      </c>
      <c r="K1376" t="str">
        <f t="shared" si="105"/>
        <v>Not Eligible</v>
      </c>
      <c r="L1376">
        <f>_xlfn.XLOOKUP($A1376,'Bonuses (raw data)'!$A:$A,'Bonuses (raw data)'!C:C)</f>
        <v>0</v>
      </c>
      <c r="M1376">
        <f t="shared" si="106"/>
        <v>62355.85</v>
      </c>
      <c r="N1376" s="5">
        <f t="shared" si="107"/>
        <v>0</v>
      </c>
      <c r="O1376">
        <f>G1376/_xlfn.XLOOKUP(D1376,'Market_Averages (raw data)'!A:A,'Market_Averages (raw data)'!B:B)</f>
        <v>1.1036714918043928</v>
      </c>
      <c r="P1376" t="str">
        <f t="shared" si="108"/>
        <v>Above Market</v>
      </c>
      <c r="Q1376" s="5">
        <f t="shared" si="109"/>
        <v>0.69</v>
      </c>
    </row>
    <row r="1377" spans="1:17" x14ac:dyDescent="0.2">
      <c r="A1377">
        <v>2375</v>
      </c>
      <c r="B1377" t="s">
        <v>1385</v>
      </c>
      <c r="C1377" t="s">
        <v>1572</v>
      </c>
      <c r="D1377" t="s">
        <v>1584</v>
      </c>
      <c r="E1377" t="s">
        <v>1597</v>
      </c>
      <c r="F1377" t="str">
        <f>_xlfn.XLOOKUP(E1377,'States (raw data)'!A:A,'States (raw data)'!B:B)</f>
        <v>New York</v>
      </c>
      <c r="G1377">
        <v>53953.38</v>
      </c>
      <c r="H1377" t="str">
        <f>VLOOKUP(A1377,'Demographics (raw data)'!A1376:C2936,3)</f>
        <v>Female</v>
      </c>
      <c r="I1377" t="str">
        <f>_xlfn.XLOOKUP(A1377,'Demographics (raw data)'!A:A,'Demographics (raw data)'!B:B)</f>
        <v>White</v>
      </c>
      <c r="J1377" t="b">
        <f>_xlfn.XLOOKUP($A1377,'Bonuses (raw data)'!$A:$A,'Bonuses (raw data)'!B:B)</f>
        <v>0</v>
      </c>
      <c r="K1377" t="str">
        <f t="shared" si="105"/>
        <v>Not Eligible</v>
      </c>
      <c r="L1377">
        <f>_xlfn.XLOOKUP($A1377,'Bonuses (raw data)'!$A:$A,'Bonuses (raw data)'!C:C)</f>
        <v>0</v>
      </c>
      <c r="M1377">
        <f t="shared" si="106"/>
        <v>53953.38</v>
      </c>
      <c r="N1377" s="5">
        <f t="shared" si="107"/>
        <v>0</v>
      </c>
      <c r="O1377">
        <f>G1377/_xlfn.XLOOKUP(D1377,'Market_Averages (raw data)'!A:A,'Market_Averages (raw data)'!B:B)</f>
        <v>0.95495141823083629</v>
      </c>
      <c r="P1377" t="str">
        <f t="shared" si="108"/>
        <v>Market Aligned</v>
      </c>
      <c r="Q1377" s="5">
        <f t="shared" si="109"/>
        <v>0.39800000000000002</v>
      </c>
    </row>
    <row r="1378" spans="1:17" x14ac:dyDescent="0.2">
      <c r="A1378">
        <v>2376</v>
      </c>
      <c r="B1378" t="s">
        <v>1386</v>
      </c>
      <c r="C1378" t="s">
        <v>1572</v>
      </c>
      <c r="D1378" t="s">
        <v>1584</v>
      </c>
      <c r="E1378" t="s">
        <v>1603</v>
      </c>
      <c r="F1378" t="str">
        <f>_xlfn.XLOOKUP(E1378,'States (raw data)'!A:A,'States (raw data)'!B:B)</f>
        <v>Illinois</v>
      </c>
      <c r="G1378">
        <v>51654.64</v>
      </c>
      <c r="H1378" t="str">
        <f>VLOOKUP(A1378,'Demographics (raw data)'!A1377:C2937,3)</f>
        <v>Female</v>
      </c>
      <c r="I1378" t="str">
        <f>_xlfn.XLOOKUP(A1378,'Demographics (raw data)'!A:A,'Demographics (raw data)'!B:B)</f>
        <v>White</v>
      </c>
      <c r="J1378" t="b">
        <f>_xlfn.XLOOKUP($A1378,'Bonuses (raw data)'!$A:$A,'Bonuses (raw data)'!B:B)</f>
        <v>0</v>
      </c>
      <c r="K1378" t="str">
        <f t="shared" si="105"/>
        <v>Not Eligible</v>
      </c>
      <c r="L1378">
        <f>_xlfn.XLOOKUP($A1378,'Bonuses (raw data)'!$A:$A,'Bonuses (raw data)'!C:C)</f>
        <v>0</v>
      </c>
      <c r="M1378">
        <f t="shared" si="106"/>
        <v>51654.64</v>
      </c>
      <c r="N1378" s="5">
        <f t="shared" si="107"/>
        <v>0</v>
      </c>
      <c r="O1378">
        <f>G1378/_xlfn.XLOOKUP(D1378,'Market_Averages (raw data)'!A:A,'Market_Averages (raw data)'!B:B)</f>
        <v>0.91426471754324357</v>
      </c>
      <c r="P1378" t="str">
        <f t="shared" si="108"/>
        <v>Market Aligned</v>
      </c>
      <c r="Q1378" s="5">
        <f t="shared" si="109"/>
        <v>0.30299999999999999</v>
      </c>
    </row>
    <row r="1379" spans="1:17" x14ac:dyDescent="0.2">
      <c r="A1379">
        <v>2377</v>
      </c>
      <c r="B1379" t="s">
        <v>1387</v>
      </c>
      <c r="C1379" t="s">
        <v>1572</v>
      </c>
      <c r="D1379" t="s">
        <v>1584</v>
      </c>
      <c r="E1379" t="s">
        <v>1597</v>
      </c>
      <c r="F1379" t="str">
        <f>_xlfn.XLOOKUP(E1379,'States (raw data)'!A:A,'States (raw data)'!B:B)</f>
        <v>New York</v>
      </c>
      <c r="G1379">
        <v>60199.519999999997</v>
      </c>
      <c r="H1379" t="str">
        <f>VLOOKUP(A1379,'Demographics (raw data)'!A1378:C2938,3)</f>
        <v>Female</v>
      </c>
      <c r="I1379" t="str">
        <f>_xlfn.XLOOKUP(A1379,'Demographics (raw data)'!A:A,'Demographics (raw data)'!B:B)</f>
        <v>White</v>
      </c>
      <c r="J1379" t="b">
        <f>_xlfn.XLOOKUP($A1379,'Bonuses (raw data)'!$A:$A,'Bonuses (raw data)'!B:B)</f>
        <v>1</v>
      </c>
      <c r="K1379" t="str">
        <f t="shared" si="105"/>
        <v>Eligible</v>
      </c>
      <c r="L1379">
        <f>_xlfn.XLOOKUP($A1379,'Bonuses (raw data)'!$A:$A,'Bonuses (raw data)'!C:C)</f>
        <v>8011.34</v>
      </c>
      <c r="M1379">
        <f t="shared" si="106"/>
        <v>68210.86</v>
      </c>
      <c r="N1379" s="5">
        <f t="shared" si="107"/>
        <v>0.13307979864291278</v>
      </c>
      <c r="O1379">
        <f>G1379/_xlfn.XLOOKUP(D1379,'Market_Averages (raw data)'!A:A,'Market_Averages (raw data)'!B:B)</f>
        <v>1.0655053863319701</v>
      </c>
      <c r="P1379" t="str">
        <f t="shared" si="108"/>
        <v>Market Aligned</v>
      </c>
      <c r="Q1379" s="5">
        <f t="shared" si="109"/>
        <v>0.65600000000000003</v>
      </c>
    </row>
    <row r="1380" spans="1:17" x14ac:dyDescent="0.2">
      <c r="A1380">
        <v>2378</v>
      </c>
      <c r="B1380" t="s">
        <v>1388</v>
      </c>
      <c r="C1380" t="s">
        <v>1572</v>
      </c>
      <c r="D1380" t="s">
        <v>1584</v>
      </c>
      <c r="E1380" t="s">
        <v>1597</v>
      </c>
      <c r="F1380" t="str">
        <f>_xlfn.XLOOKUP(E1380,'States (raw data)'!A:A,'States (raw data)'!B:B)</f>
        <v>New York</v>
      </c>
      <c r="G1380">
        <v>51971.92</v>
      </c>
      <c r="H1380" t="str">
        <f>VLOOKUP(A1380,'Demographics (raw data)'!A1379:C2939,3)</f>
        <v>Male</v>
      </c>
      <c r="I1380" t="str">
        <f>_xlfn.XLOOKUP(A1380,'Demographics (raw data)'!A:A,'Demographics (raw data)'!B:B)</f>
        <v>Asian</v>
      </c>
      <c r="J1380" t="b">
        <f>_xlfn.XLOOKUP($A1380,'Bonuses (raw data)'!$A:$A,'Bonuses (raw data)'!B:B)</f>
        <v>1</v>
      </c>
      <c r="K1380" t="str">
        <f t="shared" si="105"/>
        <v>Eligible</v>
      </c>
      <c r="L1380">
        <f>_xlfn.XLOOKUP($A1380,'Bonuses (raw data)'!$A:$A,'Bonuses (raw data)'!C:C)</f>
        <v>3574.82</v>
      </c>
      <c r="M1380">
        <f t="shared" si="106"/>
        <v>55546.74</v>
      </c>
      <c r="N1380" s="5">
        <f t="shared" si="107"/>
        <v>6.8783681649629266E-2</v>
      </c>
      <c r="O1380">
        <f>G1380/_xlfn.XLOOKUP(D1380,'Market_Averages (raw data)'!A:A,'Market_Averages (raw data)'!B:B)</f>
        <v>0.91988043589075541</v>
      </c>
      <c r="P1380" t="str">
        <f t="shared" si="108"/>
        <v>Market Aligned</v>
      </c>
      <c r="Q1380" s="5">
        <f t="shared" si="109"/>
        <v>0.316</v>
      </c>
    </row>
    <row r="1381" spans="1:17" x14ac:dyDescent="0.2">
      <c r="A1381">
        <v>2379</v>
      </c>
      <c r="B1381" t="s">
        <v>1389</v>
      </c>
      <c r="C1381" t="s">
        <v>1572</v>
      </c>
      <c r="D1381" t="s">
        <v>1584</v>
      </c>
      <c r="E1381" t="s">
        <v>1604</v>
      </c>
      <c r="F1381" t="str">
        <f>_xlfn.XLOOKUP(E1381,'States (raw data)'!A:A,'States (raw data)'!B:B)</f>
        <v>California</v>
      </c>
      <c r="G1381">
        <v>64130.05</v>
      </c>
      <c r="H1381" t="str">
        <f>VLOOKUP(A1381,'Demographics (raw data)'!A1380:C2940,3)</f>
        <v>Male</v>
      </c>
      <c r="I1381" t="str">
        <f>_xlfn.XLOOKUP(A1381,'Demographics (raw data)'!A:A,'Demographics (raw data)'!B:B)</f>
        <v>White</v>
      </c>
      <c r="J1381" t="b">
        <f>_xlfn.XLOOKUP($A1381,'Bonuses (raw data)'!$A:$A,'Bonuses (raw data)'!B:B)</f>
        <v>1</v>
      </c>
      <c r="K1381" t="str">
        <f t="shared" si="105"/>
        <v>Eligible</v>
      </c>
      <c r="L1381">
        <f>_xlfn.XLOOKUP($A1381,'Bonuses (raw data)'!$A:$A,'Bonuses (raw data)'!C:C)</f>
        <v>10849.59</v>
      </c>
      <c r="M1381">
        <f t="shared" si="106"/>
        <v>74979.64</v>
      </c>
      <c r="N1381" s="5">
        <f t="shared" si="107"/>
        <v>0.16918106254400236</v>
      </c>
      <c r="O1381">
        <f>G1381/_xlfn.XLOOKUP(D1381,'Market_Averages (raw data)'!A:A,'Market_Averages (raw data)'!B:B)</f>
        <v>1.1350740620645907</v>
      </c>
      <c r="P1381" t="str">
        <f t="shared" si="108"/>
        <v>Above Market</v>
      </c>
      <c r="Q1381" s="5">
        <f t="shared" si="109"/>
        <v>0.71299999999999997</v>
      </c>
    </row>
    <row r="1382" spans="1:17" x14ac:dyDescent="0.2">
      <c r="A1382">
        <v>2380</v>
      </c>
      <c r="B1382" t="s">
        <v>1390</v>
      </c>
      <c r="C1382" t="s">
        <v>1572</v>
      </c>
      <c r="D1382" t="s">
        <v>1584</v>
      </c>
      <c r="E1382" t="s">
        <v>1603</v>
      </c>
      <c r="F1382" t="str">
        <f>_xlfn.XLOOKUP(E1382,'States (raw data)'!A:A,'States (raw data)'!B:B)</f>
        <v>Illinois</v>
      </c>
      <c r="G1382">
        <v>58389.63</v>
      </c>
      <c r="H1382" t="str">
        <f>VLOOKUP(A1382,'Demographics (raw data)'!A1381:C2941,3)</f>
        <v>Male</v>
      </c>
      <c r="I1382" t="str">
        <f>_xlfn.XLOOKUP(A1382,'Demographics (raw data)'!A:A,'Demographics (raw data)'!B:B)</f>
        <v>White</v>
      </c>
      <c r="J1382" t="b">
        <f>_xlfn.XLOOKUP($A1382,'Bonuses (raw data)'!$A:$A,'Bonuses (raw data)'!B:B)</f>
        <v>0</v>
      </c>
      <c r="K1382" t="str">
        <f t="shared" si="105"/>
        <v>Not Eligible</v>
      </c>
      <c r="L1382">
        <f>_xlfn.XLOOKUP($A1382,'Bonuses (raw data)'!$A:$A,'Bonuses (raw data)'!C:C)</f>
        <v>0</v>
      </c>
      <c r="M1382">
        <f t="shared" si="106"/>
        <v>58389.63</v>
      </c>
      <c r="N1382" s="5">
        <f t="shared" si="107"/>
        <v>0</v>
      </c>
      <c r="O1382">
        <f>G1382/_xlfn.XLOOKUP(D1382,'Market_Averages (raw data)'!A:A,'Market_Averages (raw data)'!B:B)</f>
        <v>1.033471118555942</v>
      </c>
      <c r="P1382" t="str">
        <f t="shared" si="108"/>
        <v>Market Aligned</v>
      </c>
      <c r="Q1382" s="5">
        <f t="shared" si="109"/>
        <v>0.61</v>
      </c>
    </row>
    <row r="1383" spans="1:17" x14ac:dyDescent="0.2">
      <c r="A1383">
        <v>2381</v>
      </c>
      <c r="B1383" t="s">
        <v>1391</v>
      </c>
      <c r="C1383" t="s">
        <v>1572</v>
      </c>
      <c r="D1383" t="s">
        <v>1584</v>
      </c>
      <c r="E1383" t="s">
        <v>1597</v>
      </c>
      <c r="F1383" t="str">
        <f>_xlfn.XLOOKUP(E1383,'States (raw data)'!A:A,'States (raw data)'!B:B)</f>
        <v>New York</v>
      </c>
      <c r="G1383">
        <v>52560.44</v>
      </c>
      <c r="H1383" t="str">
        <f>VLOOKUP(A1383,'Demographics (raw data)'!A1382:C2942,3)</f>
        <v>Male</v>
      </c>
      <c r="I1383" t="str">
        <f>_xlfn.XLOOKUP(A1383,'Demographics (raw data)'!A:A,'Demographics (raw data)'!B:B)</f>
        <v>Black or African American</v>
      </c>
      <c r="J1383" t="b">
        <f>_xlfn.XLOOKUP($A1383,'Bonuses (raw data)'!$A:$A,'Bonuses (raw data)'!B:B)</f>
        <v>0</v>
      </c>
      <c r="K1383" t="str">
        <f t="shared" si="105"/>
        <v>Not Eligible</v>
      </c>
      <c r="L1383">
        <f>_xlfn.XLOOKUP($A1383,'Bonuses (raw data)'!$A:$A,'Bonuses (raw data)'!C:C)</f>
        <v>0</v>
      </c>
      <c r="M1383">
        <f t="shared" si="106"/>
        <v>52560.44</v>
      </c>
      <c r="N1383" s="5">
        <f t="shared" si="107"/>
        <v>0</v>
      </c>
      <c r="O1383">
        <f>G1383/_xlfn.XLOOKUP(D1383,'Market_Averages (raw data)'!A:A,'Market_Averages (raw data)'!B:B)</f>
        <v>0.93029698456031451</v>
      </c>
      <c r="P1383" t="str">
        <f t="shared" si="108"/>
        <v>Market Aligned</v>
      </c>
      <c r="Q1383" s="5">
        <f t="shared" si="109"/>
        <v>0.33700000000000002</v>
      </c>
    </row>
    <row r="1384" spans="1:17" x14ac:dyDescent="0.2">
      <c r="A1384">
        <v>2382</v>
      </c>
      <c r="B1384" t="s">
        <v>1392</v>
      </c>
      <c r="C1384" t="s">
        <v>1572</v>
      </c>
      <c r="D1384" t="s">
        <v>1584</v>
      </c>
      <c r="E1384" t="s">
        <v>1606</v>
      </c>
      <c r="F1384" t="str">
        <f>_xlfn.XLOOKUP(E1384,'States (raw data)'!A:A,'States (raw data)'!B:B)</f>
        <v>Washington</v>
      </c>
      <c r="G1384">
        <v>65786.539999999994</v>
      </c>
      <c r="H1384" t="str">
        <f>VLOOKUP(A1384,'Demographics (raw data)'!A1383:C2943,3)</f>
        <v>Male</v>
      </c>
      <c r="I1384" t="str">
        <f>_xlfn.XLOOKUP(A1384,'Demographics (raw data)'!A:A,'Demographics (raw data)'!B:B)</f>
        <v>White</v>
      </c>
      <c r="J1384" t="b">
        <f>_xlfn.XLOOKUP($A1384,'Bonuses (raw data)'!$A:$A,'Bonuses (raw data)'!B:B)</f>
        <v>0</v>
      </c>
      <c r="K1384" t="str">
        <f t="shared" si="105"/>
        <v>Not Eligible</v>
      </c>
      <c r="L1384">
        <f>_xlfn.XLOOKUP($A1384,'Bonuses (raw data)'!$A:$A,'Bonuses (raw data)'!C:C)</f>
        <v>0</v>
      </c>
      <c r="M1384">
        <f t="shared" si="106"/>
        <v>65786.539999999994</v>
      </c>
      <c r="N1384" s="5">
        <f t="shared" si="107"/>
        <v>0</v>
      </c>
      <c r="O1384">
        <f>G1384/_xlfn.XLOOKUP(D1384,'Market_Averages (raw data)'!A:A,'Market_Averages (raw data)'!B:B)</f>
        <v>1.1643932163934796</v>
      </c>
      <c r="P1384" t="str">
        <f t="shared" si="108"/>
        <v>Above Market</v>
      </c>
      <c r="Q1384" s="5">
        <f t="shared" si="109"/>
        <v>0.72499999999999998</v>
      </c>
    </row>
    <row r="1385" spans="1:17" x14ac:dyDescent="0.2">
      <c r="A1385">
        <v>2383</v>
      </c>
      <c r="B1385" t="s">
        <v>1393</v>
      </c>
      <c r="C1385" t="s">
        <v>1572</v>
      </c>
      <c r="D1385" t="s">
        <v>1584</v>
      </c>
      <c r="E1385" t="s">
        <v>1599</v>
      </c>
      <c r="F1385" t="str">
        <f>_xlfn.XLOOKUP(E1385,'States (raw data)'!A:A,'States (raw data)'!B:B)</f>
        <v>California</v>
      </c>
      <c r="G1385">
        <v>51971.43</v>
      </c>
      <c r="H1385" t="str">
        <f>VLOOKUP(A1385,'Demographics (raw data)'!A1384:C2944,3)</f>
        <v>Male</v>
      </c>
      <c r="I1385" t="str">
        <f>_xlfn.XLOOKUP(A1385,'Demographics (raw data)'!A:A,'Demographics (raw data)'!B:B)</f>
        <v>White</v>
      </c>
      <c r="J1385" t="b">
        <f>_xlfn.XLOOKUP($A1385,'Bonuses (raw data)'!$A:$A,'Bonuses (raw data)'!B:B)</f>
        <v>0</v>
      </c>
      <c r="K1385" t="str">
        <f t="shared" si="105"/>
        <v>Not Eligible</v>
      </c>
      <c r="L1385">
        <f>_xlfn.XLOOKUP($A1385,'Bonuses (raw data)'!$A:$A,'Bonuses (raw data)'!C:C)</f>
        <v>0</v>
      </c>
      <c r="M1385">
        <f t="shared" si="106"/>
        <v>51971.43</v>
      </c>
      <c r="N1385" s="5">
        <f t="shared" si="107"/>
        <v>0</v>
      </c>
      <c r="O1385">
        <f>G1385/_xlfn.XLOOKUP(D1385,'Market_Averages (raw data)'!A:A,'Market_Averages (raw data)'!B:B)</f>
        <v>0.91987176310334284</v>
      </c>
      <c r="P1385" t="str">
        <f t="shared" si="108"/>
        <v>Market Aligned</v>
      </c>
      <c r="Q1385" s="5">
        <f t="shared" si="109"/>
        <v>0.315</v>
      </c>
    </row>
    <row r="1386" spans="1:17" x14ac:dyDescent="0.2">
      <c r="A1386">
        <v>2384</v>
      </c>
      <c r="B1386" t="s">
        <v>1394</v>
      </c>
      <c r="C1386" t="s">
        <v>1572</v>
      </c>
      <c r="D1386" t="s">
        <v>1584</v>
      </c>
      <c r="E1386" t="s">
        <v>1597</v>
      </c>
      <c r="F1386" t="str">
        <f>_xlfn.XLOOKUP(E1386,'States (raw data)'!A:A,'States (raw data)'!B:B)</f>
        <v>New York</v>
      </c>
      <c r="G1386">
        <v>58710.48</v>
      </c>
      <c r="H1386" t="str">
        <f>VLOOKUP(A1386,'Demographics (raw data)'!A1385:C2945,3)</f>
        <v>Non-binary</v>
      </c>
      <c r="I1386" t="str">
        <f>_xlfn.XLOOKUP(A1386,'Demographics (raw data)'!A:A,'Demographics (raw data)'!B:B)</f>
        <v>Asian</v>
      </c>
      <c r="J1386" t="b">
        <f>_xlfn.XLOOKUP($A1386,'Bonuses (raw data)'!$A:$A,'Bonuses (raw data)'!B:B)</f>
        <v>1</v>
      </c>
      <c r="K1386" t="str">
        <f t="shared" si="105"/>
        <v>Eligible</v>
      </c>
      <c r="L1386">
        <f>_xlfn.XLOOKUP($A1386,'Bonuses (raw data)'!$A:$A,'Bonuses (raw data)'!C:C)</f>
        <v>3139.58</v>
      </c>
      <c r="M1386">
        <f t="shared" si="106"/>
        <v>61850.060000000005</v>
      </c>
      <c r="N1386" s="5">
        <f t="shared" si="107"/>
        <v>5.3475631607849225E-2</v>
      </c>
      <c r="O1386">
        <f>G1386/_xlfn.XLOOKUP(D1386,'Market_Averages (raw data)'!A:A,'Market_Averages (raw data)'!B:B)</f>
        <v>1.039150024354603</v>
      </c>
      <c r="P1386" t="str">
        <f t="shared" si="108"/>
        <v>Market Aligned</v>
      </c>
      <c r="Q1386" s="5">
        <f t="shared" si="109"/>
        <v>0.62</v>
      </c>
    </row>
    <row r="1387" spans="1:17" x14ac:dyDescent="0.2">
      <c r="A1387">
        <v>2385</v>
      </c>
      <c r="B1387" t="s">
        <v>1395</v>
      </c>
      <c r="C1387" t="s">
        <v>1572</v>
      </c>
      <c r="D1387" t="s">
        <v>1584</v>
      </c>
      <c r="E1387" t="s">
        <v>1609</v>
      </c>
      <c r="F1387" t="str">
        <f>_xlfn.XLOOKUP(E1387,'States (raw data)'!A:A,'States (raw data)'!B:B)</f>
        <v>California</v>
      </c>
      <c r="G1387">
        <v>56496.46</v>
      </c>
      <c r="H1387" t="str">
        <f>VLOOKUP(A1387,'Demographics (raw data)'!A1386:C2946,3)</f>
        <v>Male</v>
      </c>
      <c r="I1387" t="str">
        <f>_xlfn.XLOOKUP(A1387,'Demographics (raw data)'!A:A,'Demographics (raw data)'!B:B)</f>
        <v>Black or African American</v>
      </c>
      <c r="J1387" t="b">
        <f>_xlfn.XLOOKUP($A1387,'Bonuses (raw data)'!$A:$A,'Bonuses (raw data)'!B:B)</f>
        <v>0</v>
      </c>
      <c r="K1387" t="str">
        <f t="shared" si="105"/>
        <v>Not Eligible</v>
      </c>
      <c r="L1387">
        <f>_xlfn.XLOOKUP($A1387,'Bonuses (raw data)'!$A:$A,'Bonuses (raw data)'!C:C)</f>
        <v>0</v>
      </c>
      <c r="M1387">
        <f t="shared" si="106"/>
        <v>56496.46</v>
      </c>
      <c r="N1387" s="5">
        <f t="shared" si="107"/>
        <v>0</v>
      </c>
      <c r="O1387">
        <f>G1387/_xlfn.XLOOKUP(D1387,'Market_Averages (raw data)'!A:A,'Market_Averages (raw data)'!B:B)</f>
        <v>0.99996283091108873</v>
      </c>
      <c r="P1387" t="str">
        <f t="shared" si="108"/>
        <v>Market Aligned</v>
      </c>
      <c r="Q1387" s="5">
        <f t="shared" si="109"/>
        <v>0.52700000000000002</v>
      </c>
    </row>
    <row r="1388" spans="1:17" x14ac:dyDescent="0.2">
      <c r="A1388">
        <v>2386</v>
      </c>
      <c r="B1388" t="s">
        <v>1396</v>
      </c>
      <c r="C1388" t="s">
        <v>1572</v>
      </c>
      <c r="D1388" t="s">
        <v>1584</v>
      </c>
      <c r="E1388" t="s">
        <v>1609</v>
      </c>
      <c r="F1388" t="str">
        <f>_xlfn.XLOOKUP(E1388,'States (raw data)'!A:A,'States (raw data)'!B:B)</f>
        <v>California</v>
      </c>
      <c r="G1388">
        <v>61508.71</v>
      </c>
      <c r="H1388" t="str">
        <f>VLOOKUP(A1388,'Demographics (raw data)'!A1387:C2947,3)</f>
        <v>Female</v>
      </c>
      <c r="I1388" t="str">
        <f>_xlfn.XLOOKUP(A1388,'Demographics (raw data)'!A:A,'Demographics (raw data)'!B:B)</f>
        <v>Asian</v>
      </c>
      <c r="J1388" t="b">
        <f>_xlfn.XLOOKUP($A1388,'Bonuses (raw data)'!$A:$A,'Bonuses (raw data)'!B:B)</f>
        <v>0</v>
      </c>
      <c r="K1388" t="str">
        <f t="shared" si="105"/>
        <v>Not Eligible</v>
      </c>
      <c r="L1388">
        <f>_xlfn.XLOOKUP($A1388,'Bonuses (raw data)'!$A:$A,'Bonuses (raw data)'!C:C)</f>
        <v>0</v>
      </c>
      <c r="M1388">
        <f t="shared" si="106"/>
        <v>61508.71</v>
      </c>
      <c r="N1388" s="5">
        <f t="shared" si="107"/>
        <v>0</v>
      </c>
      <c r="O1388">
        <f>G1388/_xlfn.XLOOKUP(D1388,'Market_Averages (raw data)'!A:A,'Market_Averages (raw data)'!B:B)</f>
        <v>1.0886774813375775</v>
      </c>
      <c r="P1388" t="str">
        <f t="shared" si="108"/>
        <v>Market Aligned</v>
      </c>
      <c r="Q1388" s="5">
        <f t="shared" si="109"/>
        <v>0.68100000000000005</v>
      </c>
    </row>
    <row r="1389" spans="1:17" x14ac:dyDescent="0.2">
      <c r="A1389">
        <v>2387</v>
      </c>
      <c r="B1389" t="s">
        <v>1397</v>
      </c>
      <c r="C1389" t="s">
        <v>1572</v>
      </c>
      <c r="D1389" t="s">
        <v>1584</v>
      </c>
      <c r="E1389" t="s">
        <v>1597</v>
      </c>
      <c r="F1389" t="str">
        <f>_xlfn.XLOOKUP(E1389,'States (raw data)'!A:A,'States (raw data)'!B:B)</f>
        <v>New York</v>
      </c>
      <c r="G1389">
        <v>62807.56</v>
      </c>
      <c r="H1389" t="str">
        <f>VLOOKUP(A1389,'Demographics (raw data)'!A1388:C2948,3)</f>
        <v>Female</v>
      </c>
      <c r="I1389" t="str">
        <f>_xlfn.XLOOKUP(A1389,'Demographics (raw data)'!A:A,'Demographics (raw data)'!B:B)</f>
        <v>White</v>
      </c>
      <c r="J1389" t="b">
        <f>_xlfn.XLOOKUP($A1389,'Bonuses (raw data)'!$A:$A,'Bonuses (raw data)'!B:B)</f>
        <v>1</v>
      </c>
      <c r="K1389" t="str">
        <f t="shared" si="105"/>
        <v>Eligible</v>
      </c>
      <c r="L1389">
        <f>_xlfn.XLOOKUP($A1389,'Bonuses (raw data)'!$A:$A,'Bonuses (raw data)'!C:C)</f>
        <v>18745.759999999998</v>
      </c>
      <c r="M1389">
        <f t="shared" si="106"/>
        <v>81553.319999999992</v>
      </c>
      <c r="N1389" s="5">
        <f t="shared" si="107"/>
        <v>0.29846343338286024</v>
      </c>
      <c r="O1389">
        <f>G1389/_xlfn.XLOOKUP(D1389,'Market_Averages (raw data)'!A:A,'Market_Averages (raw data)'!B:B)</f>
        <v>1.1116665628292119</v>
      </c>
      <c r="P1389" t="str">
        <f t="shared" si="108"/>
        <v>Above Market</v>
      </c>
      <c r="Q1389" s="5">
        <f t="shared" si="109"/>
        <v>0.7</v>
      </c>
    </row>
    <row r="1390" spans="1:17" x14ac:dyDescent="0.2">
      <c r="A1390">
        <v>2388</v>
      </c>
      <c r="B1390" t="s">
        <v>1398</v>
      </c>
      <c r="C1390" t="s">
        <v>1572</v>
      </c>
      <c r="D1390" t="s">
        <v>1584</v>
      </c>
      <c r="E1390" t="s">
        <v>1606</v>
      </c>
      <c r="F1390" t="str">
        <f>_xlfn.XLOOKUP(E1390,'States (raw data)'!A:A,'States (raw data)'!B:B)</f>
        <v>Washington</v>
      </c>
      <c r="G1390">
        <v>55160.02</v>
      </c>
      <c r="H1390" t="str">
        <f>VLOOKUP(A1390,'Demographics (raw data)'!A1389:C2949,3)</f>
        <v>Female</v>
      </c>
      <c r="I1390" t="str">
        <f>_xlfn.XLOOKUP(A1390,'Demographics (raw data)'!A:A,'Demographics (raw data)'!B:B)</f>
        <v>Hispanic or Latino</v>
      </c>
      <c r="J1390" t="b">
        <f>_xlfn.XLOOKUP($A1390,'Bonuses (raw data)'!$A:$A,'Bonuses (raw data)'!B:B)</f>
        <v>0</v>
      </c>
      <c r="K1390" t="str">
        <f t="shared" si="105"/>
        <v>Not Eligible</v>
      </c>
      <c r="L1390">
        <f>_xlfn.XLOOKUP($A1390,'Bonuses (raw data)'!$A:$A,'Bonuses (raw data)'!C:C)</f>
        <v>0</v>
      </c>
      <c r="M1390">
        <f t="shared" si="106"/>
        <v>55160.02</v>
      </c>
      <c r="N1390" s="5">
        <f t="shared" si="107"/>
        <v>0</v>
      </c>
      <c r="O1390">
        <f>G1390/_xlfn.XLOOKUP(D1390,'Market_Averages (raw data)'!A:A,'Market_Averages (raw data)'!B:B)</f>
        <v>0.97630842272794205</v>
      </c>
      <c r="P1390" t="str">
        <f t="shared" si="108"/>
        <v>Market Aligned</v>
      </c>
      <c r="Q1390" s="5">
        <f t="shared" si="109"/>
        <v>0.46</v>
      </c>
    </row>
    <row r="1391" spans="1:17" x14ac:dyDescent="0.2">
      <c r="A1391">
        <v>2389</v>
      </c>
      <c r="B1391" t="s">
        <v>1399</v>
      </c>
      <c r="C1391" t="s">
        <v>1572</v>
      </c>
      <c r="D1391" t="s">
        <v>1584</v>
      </c>
      <c r="E1391" t="s">
        <v>1597</v>
      </c>
      <c r="F1391" t="str">
        <f>_xlfn.XLOOKUP(E1391,'States (raw data)'!A:A,'States (raw data)'!B:B)</f>
        <v>New York</v>
      </c>
      <c r="G1391">
        <v>51232.91</v>
      </c>
      <c r="H1391" t="str">
        <f>VLOOKUP(A1391,'Demographics (raw data)'!A1390:C2950,3)</f>
        <v>Male</v>
      </c>
      <c r="I1391" t="str">
        <f>_xlfn.XLOOKUP(A1391,'Demographics (raw data)'!A:A,'Demographics (raw data)'!B:B)</f>
        <v>Black or African American</v>
      </c>
      <c r="J1391" t="b">
        <f>_xlfn.XLOOKUP($A1391,'Bonuses (raw data)'!$A:$A,'Bonuses (raw data)'!B:B)</f>
        <v>1</v>
      </c>
      <c r="K1391" t="str">
        <f t="shared" si="105"/>
        <v>Eligible</v>
      </c>
      <c r="L1391">
        <f>_xlfn.XLOOKUP($A1391,'Bonuses (raw data)'!$A:$A,'Bonuses (raw data)'!C:C)</f>
        <v>4488.01</v>
      </c>
      <c r="M1391">
        <f t="shared" si="106"/>
        <v>55720.920000000006</v>
      </c>
      <c r="N1391" s="5">
        <f t="shared" si="107"/>
        <v>8.7600138270498396E-2</v>
      </c>
      <c r="O1391">
        <f>G1391/_xlfn.XLOOKUP(D1391,'Market_Averages (raw data)'!A:A,'Market_Averages (raw data)'!B:B)</f>
        <v>0.90680027951154873</v>
      </c>
      <c r="P1391" t="str">
        <f t="shared" si="108"/>
        <v>Market Aligned</v>
      </c>
      <c r="Q1391" s="5">
        <f t="shared" si="109"/>
        <v>0.29299999999999998</v>
      </c>
    </row>
    <row r="1392" spans="1:17" x14ac:dyDescent="0.2">
      <c r="A1392">
        <v>2390</v>
      </c>
      <c r="B1392" t="s">
        <v>1400</v>
      </c>
      <c r="C1392" t="s">
        <v>1572</v>
      </c>
      <c r="D1392" t="s">
        <v>1584</v>
      </c>
      <c r="E1392" t="s">
        <v>1597</v>
      </c>
      <c r="F1392" t="str">
        <f>_xlfn.XLOOKUP(E1392,'States (raw data)'!A:A,'States (raw data)'!B:B)</f>
        <v>New York</v>
      </c>
      <c r="G1392">
        <v>57299.86</v>
      </c>
      <c r="H1392" t="str">
        <f>VLOOKUP(A1392,'Demographics (raw data)'!A1391:C2951,3)</f>
        <v>Female</v>
      </c>
      <c r="I1392" t="str">
        <f>_xlfn.XLOOKUP(A1392,'Demographics (raw data)'!A:A,'Demographics (raw data)'!B:B)</f>
        <v>White</v>
      </c>
      <c r="J1392" t="b">
        <f>_xlfn.XLOOKUP($A1392,'Bonuses (raw data)'!$A:$A,'Bonuses (raw data)'!B:B)</f>
        <v>0</v>
      </c>
      <c r="K1392" t="str">
        <f t="shared" si="105"/>
        <v>Not Eligible</v>
      </c>
      <c r="L1392">
        <f>_xlfn.XLOOKUP($A1392,'Bonuses (raw data)'!$A:$A,'Bonuses (raw data)'!C:C)</f>
        <v>0</v>
      </c>
      <c r="M1392">
        <f t="shared" si="106"/>
        <v>57299.86</v>
      </c>
      <c r="N1392" s="5">
        <f t="shared" si="107"/>
        <v>0</v>
      </c>
      <c r="O1392">
        <f>G1392/_xlfn.XLOOKUP(D1392,'Market_Averages (raw data)'!A:A,'Market_Averages (raw data)'!B:B)</f>
        <v>1.0141826623545804</v>
      </c>
      <c r="P1392" t="str">
        <f t="shared" si="108"/>
        <v>Market Aligned</v>
      </c>
      <c r="Q1392" s="5">
        <f t="shared" si="109"/>
        <v>0.56999999999999995</v>
      </c>
    </row>
    <row r="1393" spans="1:17" x14ac:dyDescent="0.2">
      <c r="A1393">
        <v>2391</v>
      </c>
      <c r="B1393" t="s">
        <v>1401</v>
      </c>
      <c r="C1393" t="s">
        <v>1572</v>
      </c>
      <c r="D1393" t="s">
        <v>1584</v>
      </c>
      <c r="E1393" t="s">
        <v>1607</v>
      </c>
      <c r="F1393" t="str">
        <f>_xlfn.XLOOKUP(E1393,'States (raw data)'!A:A,'States (raw data)'!B:B)</f>
        <v>Colorado</v>
      </c>
      <c r="G1393">
        <v>51611.42</v>
      </c>
      <c r="H1393" t="str">
        <f>VLOOKUP(A1393,'Demographics (raw data)'!A1392:C2952,3)</f>
        <v>Female</v>
      </c>
      <c r="I1393" t="str">
        <f>_xlfn.XLOOKUP(A1393,'Demographics (raw data)'!A:A,'Demographics (raw data)'!B:B)</f>
        <v>Black or African American</v>
      </c>
      <c r="J1393" t="b">
        <f>_xlfn.XLOOKUP($A1393,'Bonuses (raw data)'!$A:$A,'Bonuses (raw data)'!B:B)</f>
        <v>0</v>
      </c>
      <c r="K1393" t="str">
        <f t="shared" si="105"/>
        <v>Not Eligible</v>
      </c>
      <c r="L1393">
        <f>_xlfn.XLOOKUP($A1393,'Bonuses (raw data)'!$A:$A,'Bonuses (raw data)'!C:C)</f>
        <v>0</v>
      </c>
      <c r="M1393">
        <f t="shared" si="106"/>
        <v>51611.42</v>
      </c>
      <c r="N1393" s="5">
        <f t="shared" si="107"/>
        <v>0</v>
      </c>
      <c r="O1393">
        <f>G1393/_xlfn.XLOOKUP(D1393,'Market_Averages (raw data)'!A:A,'Market_Averages (raw data)'!B:B)</f>
        <v>0.91349974229431685</v>
      </c>
      <c r="P1393" t="str">
        <f t="shared" si="108"/>
        <v>Market Aligned</v>
      </c>
      <c r="Q1393" s="5">
        <f t="shared" si="109"/>
        <v>0.30199999999999999</v>
      </c>
    </row>
    <row r="1394" spans="1:17" x14ac:dyDescent="0.2">
      <c r="A1394">
        <v>2392</v>
      </c>
      <c r="B1394" t="s">
        <v>1402</v>
      </c>
      <c r="C1394" t="s">
        <v>1572</v>
      </c>
      <c r="D1394" t="s">
        <v>1584</v>
      </c>
      <c r="E1394" t="s">
        <v>1609</v>
      </c>
      <c r="F1394" t="str">
        <f>_xlfn.XLOOKUP(E1394,'States (raw data)'!A:A,'States (raw data)'!B:B)</f>
        <v>California</v>
      </c>
      <c r="G1394">
        <v>65066.94</v>
      </c>
      <c r="H1394" t="str">
        <f>VLOOKUP(A1394,'Demographics (raw data)'!A1393:C2953,3)</f>
        <v>Female</v>
      </c>
      <c r="I1394" t="str">
        <f>_xlfn.XLOOKUP(A1394,'Demographics (raw data)'!A:A,'Demographics (raw data)'!B:B)</f>
        <v>Hispanic or Latino</v>
      </c>
      <c r="J1394" t="b">
        <f>_xlfn.XLOOKUP($A1394,'Bonuses (raw data)'!$A:$A,'Bonuses (raw data)'!B:B)</f>
        <v>1</v>
      </c>
      <c r="K1394" t="str">
        <f t="shared" si="105"/>
        <v>Eligible</v>
      </c>
      <c r="L1394">
        <f>_xlfn.XLOOKUP($A1394,'Bonuses (raw data)'!$A:$A,'Bonuses (raw data)'!C:C)</f>
        <v>5802.55</v>
      </c>
      <c r="M1394">
        <f t="shared" si="106"/>
        <v>70869.490000000005</v>
      </c>
      <c r="N1394" s="5">
        <f t="shared" si="107"/>
        <v>8.9178160214695823E-2</v>
      </c>
      <c r="O1394">
        <f>G1394/_xlfn.XLOOKUP(D1394,'Market_Averages (raw data)'!A:A,'Market_Averages (raw data)'!B:B)</f>
        <v>1.1516566085932103</v>
      </c>
      <c r="P1394" t="str">
        <f t="shared" si="108"/>
        <v>Above Market</v>
      </c>
      <c r="Q1394" s="5">
        <f t="shared" si="109"/>
        <v>0.72</v>
      </c>
    </row>
    <row r="1395" spans="1:17" x14ac:dyDescent="0.2">
      <c r="A1395">
        <v>2393</v>
      </c>
      <c r="B1395" t="s">
        <v>1403</v>
      </c>
      <c r="C1395" t="s">
        <v>1572</v>
      </c>
      <c r="D1395" t="s">
        <v>1584</v>
      </c>
      <c r="E1395" t="s">
        <v>1611</v>
      </c>
      <c r="F1395" t="str">
        <f>_xlfn.XLOOKUP(E1395,'States (raw data)'!A:A,'States (raw data)'!B:B)</f>
        <v>California</v>
      </c>
      <c r="G1395">
        <v>55682.68</v>
      </c>
      <c r="H1395" t="str">
        <f>VLOOKUP(A1395,'Demographics (raw data)'!A1394:C2954,3)</f>
        <v>Female</v>
      </c>
      <c r="I1395" t="str">
        <f>_xlfn.XLOOKUP(A1395,'Demographics (raw data)'!A:A,'Demographics (raw data)'!B:B)</f>
        <v>White</v>
      </c>
      <c r="J1395" t="b">
        <f>_xlfn.XLOOKUP($A1395,'Bonuses (raw data)'!$A:$A,'Bonuses (raw data)'!B:B)</f>
        <v>0</v>
      </c>
      <c r="K1395" t="str">
        <f t="shared" si="105"/>
        <v>Not Eligible</v>
      </c>
      <c r="L1395">
        <f>_xlfn.XLOOKUP($A1395,'Bonuses (raw data)'!$A:$A,'Bonuses (raw data)'!C:C)</f>
        <v>0</v>
      </c>
      <c r="M1395">
        <f t="shared" si="106"/>
        <v>55682.68</v>
      </c>
      <c r="N1395" s="5">
        <f t="shared" si="107"/>
        <v>0</v>
      </c>
      <c r="O1395">
        <f>G1395/_xlfn.XLOOKUP(D1395,'Market_Averages (raw data)'!A:A,'Market_Averages (raw data)'!B:B)</f>
        <v>0.98555927797097842</v>
      </c>
      <c r="P1395" t="str">
        <f t="shared" si="108"/>
        <v>Market Aligned</v>
      </c>
      <c r="Q1395" s="5">
        <f t="shared" si="109"/>
        <v>0.48799999999999999</v>
      </c>
    </row>
    <row r="1396" spans="1:17" x14ac:dyDescent="0.2">
      <c r="A1396">
        <v>2394</v>
      </c>
      <c r="B1396" t="s">
        <v>1404</v>
      </c>
      <c r="C1396" t="s">
        <v>1572</v>
      </c>
      <c r="D1396" t="s">
        <v>1584</v>
      </c>
      <c r="E1396" t="s">
        <v>1597</v>
      </c>
      <c r="F1396" t="str">
        <f>_xlfn.XLOOKUP(E1396,'States (raw data)'!A:A,'States (raw data)'!B:B)</f>
        <v>New York</v>
      </c>
      <c r="G1396">
        <v>53173.39</v>
      </c>
      <c r="H1396" t="str">
        <f>VLOOKUP(A1396,'Demographics (raw data)'!A1395:C2955,3)</f>
        <v>Non-binary</v>
      </c>
      <c r="I1396" t="str">
        <f>_xlfn.XLOOKUP(A1396,'Demographics (raw data)'!A:A,'Demographics (raw data)'!B:B)</f>
        <v>White</v>
      </c>
      <c r="J1396" t="b">
        <f>_xlfn.XLOOKUP($A1396,'Bonuses (raw data)'!$A:$A,'Bonuses (raw data)'!B:B)</f>
        <v>1</v>
      </c>
      <c r="K1396" t="str">
        <f t="shared" si="105"/>
        <v>Eligible</v>
      </c>
      <c r="L1396">
        <f>_xlfn.XLOOKUP($A1396,'Bonuses (raw data)'!$A:$A,'Bonuses (raw data)'!C:C)</f>
        <v>8726.09</v>
      </c>
      <c r="M1396">
        <f t="shared" si="106"/>
        <v>61899.479999999996</v>
      </c>
      <c r="N1396" s="5">
        <f t="shared" si="107"/>
        <v>0.16410633213342238</v>
      </c>
      <c r="O1396">
        <f>G1396/_xlfn.XLOOKUP(D1396,'Market_Averages (raw data)'!A:A,'Market_Averages (raw data)'!B:B)</f>
        <v>0.94114593363087484</v>
      </c>
      <c r="P1396" t="str">
        <f t="shared" si="108"/>
        <v>Market Aligned</v>
      </c>
      <c r="Q1396" s="5">
        <f t="shared" si="109"/>
        <v>0.35899999999999999</v>
      </c>
    </row>
    <row r="1397" spans="1:17" x14ac:dyDescent="0.2">
      <c r="A1397">
        <v>2395</v>
      </c>
      <c r="B1397" t="s">
        <v>1405</v>
      </c>
      <c r="C1397" t="s">
        <v>1572</v>
      </c>
      <c r="D1397" t="s">
        <v>1584</v>
      </c>
      <c r="E1397" t="s">
        <v>1599</v>
      </c>
      <c r="F1397" t="str">
        <f>_xlfn.XLOOKUP(E1397,'States (raw data)'!A:A,'States (raw data)'!B:B)</f>
        <v>California</v>
      </c>
      <c r="G1397">
        <v>55923.4</v>
      </c>
      <c r="H1397" t="str">
        <f>VLOOKUP(A1397,'Demographics (raw data)'!A1396:C2956,3)</f>
        <v>Female</v>
      </c>
      <c r="I1397" t="str">
        <f>_xlfn.XLOOKUP(A1397,'Demographics (raw data)'!A:A,'Demographics (raw data)'!B:B)</f>
        <v>Other</v>
      </c>
      <c r="J1397" t="b">
        <f>_xlfn.XLOOKUP($A1397,'Bonuses (raw data)'!$A:$A,'Bonuses (raw data)'!B:B)</f>
        <v>0</v>
      </c>
      <c r="K1397" t="str">
        <f t="shared" si="105"/>
        <v>Not Eligible</v>
      </c>
      <c r="L1397">
        <f>_xlfn.XLOOKUP($A1397,'Bonuses (raw data)'!$A:$A,'Bonuses (raw data)'!C:C)</f>
        <v>0</v>
      </c>
      <c r="M1397">
        <f t="shared" si="106"/>
        <v>55923.4</v>
      </c>
      <c r="N1397" s="5">
        <f t="shared" si="107"/>
        <v>0</v>
      </c>
      <c r="O1397">
        <f>G1397/_xlfn.XLOOKUP(D1397,'Market_Averages (raw data)'!A:A,'Market_Averages (raw data)'!B:B)</f>
        <v>0.98981991753418141</v>
      </c>
      <c r="P1397" t="str">
        <f t="shared" si="108"/>
        <v>Market Aligned</v>
      </c>
      <c r="Q1397" s="5">
        <f t="shared" si="109"/>
        <v>0.503</v>
      </c>
    </row>
    <row r="1398" spans="1:17" x14ac:dyDescent="0.2">
      <c r="A1398">
        <v>2396</v>
      </c>
      <c r="B1398" t="s">
        <v>1406</v>
      </c>
      <c r="C1398" t="s">
        <v>1572</v>
      </c>
      <c r="D1398" t="s">
        <v>1584</v>
      </c>
      <c r="E1398" t="s">
        <v>1597</v>
      </c>
      <c r="F1398" t="str">
        <f>_xlfn.XLOOKUP(E1398,'States (raw data)'!A:A,'States (raw data)'!B:B)</f>
        <v>New York</v>
      </c>
      <c r="G1398">
        <v>48264.37</v>
      </c>
      <c r="H1398" t="str">
        <f>VLOOKUP(A1398,'Demographics (raw data)'!A1397:C2957,3)</f>
        <v>Male</v>
      </c>
      <c r="I1398" t="str">
        <f>_xlfn.XLOOKUP(A1398,'Demographics (raw data)'!A:A,'Demographics (raw data)'!B:B)</f>
        <v>Asian</v>
      </c>
      <c r="J1398" t="b">
        <f>_xlfn.XLOOKUP($A1398,'Bonuses (raw data)'!$A:$A,'Bonuses (raw data)'!B:B)</f>
        <v>0</v>
      </c>
      <c r="K1398" t="str">
        <f t="shared" si="105"/>
        <v>Not Eligible</v>
      </c>
      <c r="L1398">
        <f>_xlfn.XLOOKUP($A1398,'Bonuses (raw data)'!$A:$A,'Bonuses (raw data)'!C:C)</f>
        <v>0</v>
      </c>
      <c r="M1398">
        <f t="shared" si="106"/>
        <v>48264.37</v>
      </c>
      <c r="N1398" s="5">
        <f t="shared" si="107"/>
        <v>0</v>
      </c>
      <c r="O1398">
        <f>G1398/_xlfn.XLOOKUP(D1398,'Market_Averages (raw data)'!A:A,'Market_Averages (raw data)'!B:B)</f>
        <v>0.85425840941786846</v>
      </c>
      <c r="P1398" t="str">
        <f t="shared" si="108"/>
        <v>Below Market</v>
      </c>
      <c r="Q1398" s="5">
        <f t="shared" si="109"/>
        <v>0.222</v>
      </c>
    </row>
    <row r="1399" spans="1:17" x14ac:dyDescent="0.2">
      <c r="A1399">
        <v>2397</v>
      </c>
      <c r="B1399" t="s">
        <v>1407</v>
      </c>
      <c r="C1399" t="s">
        <v>1572</v>
      </c>
      <c r="D1399" t="s">
        <v>1584</v>
      </c>
      <c r="E1399" t="s">
        <v>1597</v>
      </c>
      <c r="F1399" t="str">
        <f>_xlfn.XLOOKUP(E1399,'States (raw data)'!A:A,'States (raw data)'!B:B)</f>
        <v>New York</v>
      </c>
      <c r="G1399">
        <v>50141.93</v>
      </c>
      <c r="H1399" t="str">
        <f>VLOOKUP(A1399,'Demographics (raw data)'!A1398:C2958,3)</f>
        <v>Female</v>
      </c>
      <c r="I1399" t="str">
        <f>_xlfn.XLOOKUP(A1399,'Demographics (raw data)'!A:A,'Demographics (raw data)'!B:B)</f>
        <v>White</v>
      </c>
      <c r="J1399" t="b">
        <f>_xlfn.XLOOKUP($A1399,'Bonuses (raw data)'!$A:$A,'Bonuses (raw data)'!B:B)</f>
        <v>1</v>
      </c>
      <c r="K1399" t="str">
        <f t="shared" si="105"/>
        <v>Eligible</v>
      </c>
      <c r="L1399">
        <f>_xlfn.XLOOKUP($A1399,'Bonuses (raw data)'!$A:$A,'Bonuses (raw data)'!C:C)</f>
        <v>8280.1200000000008</v>
      </c>
      <c r="M1399">
        <f t="shared" si="106"/>
        <v>58422.05</v>
      </c>
      <c r="N1399" s="5">
        <f t="shared" si="107"/>
        <v>0.16513365161652135</v>
      </c>
      <c r="O1399">
        <f>G1399/_xlfn.XLOOKUP(D1399,'Market_Averages (raw data)'!A:A,'Market_Averages (raw data)'!B:B)</f>
        <v>0.88749040683514768</v>
      </c>
      <c r="P1399" t="str">
        <f t="shared" si="108"/>
        <v>Below Market</v>
      </c>
      <c r="Q1399" s="5">
        <f t="shared" si="109"/>
        <v>0.26600000000000001</v>
      </c>
    </row>
    <row r="1400" spans="1:17" x14ac:dyDescent="0.2">
      <c r="A1400">
        <v>2398</v>
      </c>
      <c r="B1400" t="s">
        <v>1408</v>
      </c>
      <c r="C1400" t="s">
        <v>1572</v>
      </c>
      <c r="D1400" t="s">
        <v>1584</v>
      </c>
      <c r="E1400" t="s">
        <v>1604</v>
      </c>
      <c r="F1400" t="str">
        <f>_xlfn.XLOOKUP(E1400,'States (raw data)'!A:A,'States (raw data)'!B:B)</f>
        <v>California</v>
      </c>
      <c r="G1400">
        <v>61002.07</v>
      </c>
      <c r="H1400" t="str">
        <f>VLOOKUP(A1400,'Demographics (raw data)'!A1399:C2959,3)</f>
        <v>Male</v>
      </c>
      <c r="I1400" t="str">
        <f>_xlfn.XLOOKUP(A1400,'Demographics (raw data)'!A:A,'Demographics (raw data)'!B:B)</f>
        <v>Black or African American</v>
      </c>
      <c r="J1400" t="b">
        <f>_xlfn.XLOOKUP($A1400,'Bonuses (raw data)'!$A:$A,'Bonuses (raw data)'!B:B)</f>
        <v>0</v>
      </c>
      <c r="K1400" t="str">
        <f t="shared" si="105"/>
        <v>Not Eligible</v>
      </c>
      <c r="L1400">
        <f>_xlfn.XLOOKUP($A1400,'Bonuses (raw data)'!$A:$A,'Bonuses (raw data)'!C:C)</f>
        <v>0</v>
      </c>
      <c r="M1400">
        <f t="shared" si="106"/>
        <v>61002.07</v>
      </c>
      <c r="N1400" s="5">
        <f t="shared" si="107"/>
        <v>0</v>
      </c>
      <c r="O1400">
        <f>G1400/_xlfn.XLOOKUP(D1400,'Market_Averages (raw data)'!A:A,'Market_Averages (raw data)'!B:B)</f>
        <v>1.079710173144236</v>
      </c>
      <c r="P1400" t="str">
        <f t="shared" si="108"/>
        <v>Market Aligned</v>
      </c>
      <c r="Q1400" s="5">
        <f t="shared" si="109"/>
        <v>0.67100000000000004</v>
      </c>
    </row>
    <row r="1401" spans="1:17" x14ac:dyDescent="0.2">
      <c r="A1401">
        <v>2399</v>
      </c>
      <c r="B1401" t="s">
        <v>1409</v>
      </c>
      <c r="C1401" t="s">
        <v>1572</v>
      </c>
      <c r="D1401" t="s">
        <v>1584</v>
      </c>
      <c r="E1401" t="s">
        <v>1597</v>
      </c>
      <c r="F1401" t="str">
        <f>_xlfn.XLOOKUP(E1401,'States (raw data)'!A:A,'States (raw data)'!B:B)</f>
        <v>New York</v>
      </c>
      <c r="G1401">
        <v>51715.53</v>
      </c>
      <c r="H1401" t="str">
        <f>VLOOKUP(A1401,'Demographics (raw data)'!A1400:C2960,3)</f>
        <v>Female</v>
      </c>
      <c r="I1401" t="str">
        <f>_xlfn.XLOOKUP(A1401,'Demographics (raw data)'!A:A,'Demographics (raw data)'!B:B)</f>
        <v>White</v>
      </c>
      <c r="J1401" t="b">
        <f>_xlfn.XLOOKUP($A1401,'Bonuses (raw data)'!$A:$A,'Bonuses (raw data)'!B:B)</f>
        <v>0</v>
      </c>
      <c r="K1401" t="str">
        <f t="shared" si="105"/>
        <v>Not Eligible</v>
      </c>
      <c r="L1401">
        <f>_xlfn.XLOOKUP($A1401,'Bonuses (raw data)'!$A:$A,'Bonuses (raw data)'!C:C)</f>
        <v>0</v>
      </c>
      <c r="M1401">
        <f t="shared" si="106"/>
        <v>51715.53</v>
      </c>
      <c r="N1401" s="5">
        <f t="shared" si="107"/>
        <v>0</v>
      </c>
      <c r="O1401">
        <f>G1401/_xlfn.XLOOKUP(D1401,'Market_Averages (raw data)'!A:A,'Market_Averages (raw data)'!B:B)</f>
        <v>0.91534244412600962</v>
      </c>
      <c r="P1401" t="str">
        <f t="shared" si="108"/>
        <v>Market Aligned</v>
      </c>
      <c r="Q1401" s="5">
        <f t="shared" si="109"/>
        <v>0.30499999999999999</v>
      </c>
    </row>
    <row r="1402" spans="1:17" x14ac:dyDescent="0.2">
      <c r="A1402">
        <v>2400</v>
      </c>
      <c r="B1402" t="s">
        <v>1410</v>
      </c>
      <c r="C1402" t="s">
        <v>1572</v>
      </c>
      <c r="D1402" t="s">
        <v>1584</v>
      </c>
      <c r="E1402" t="s">
        <v>1597</v>
      </c>
      <c r="F1402" t="str">
        <f>_xlfn.XLOOKUP(E1402,'States (raw data)'!A:A,'States (raw data)'!B:B)</f>
        <v>New York</v>
      </c>
      <c r="G1402">
        <v>49765.45</v>
      </c>
      <c r="H1402" t="str">
        <f>VLOOKUP(A1402,'Demographics (raw data)'!A1401:C2961,3)</f>
        <v>Male</v>
      </c>
      <c r="I1402" t="str">
        <f>_xlfn.XLOOKUP(A1402,'Demographics (raw data)'!A:A,'Demographics (raw data)'!B:B)</f>
        <v>White</v>
      </c>
      <c r="J1402" t="b">
        <f>_xlfn.XLOOKUP($A1402,'Bonuses (raw data)'!$A:$A,'Bonuses (raw data)'!B:B)</f>
        <v>0</v>
      </c>
      <c r="K1402" t="str">
        <f t="shared" si="105"/>
        <v>Not Eligible</v>
      </c>
      <c r="L1402">
        <f>_xlfn.XLOOKUP($A1402,'Bonuses (raw data)'!$A:$A,'Bonuses (raw data)'!C:C)</f>
        <v>0</v>
      </c>
      <c r="M1402">
        <f t="shared" si="106"/>
        <v>49765.45</v>
      </c>
      <c r="N1402" s="5">
        <f t="shared" si="107"/>
        <v>0</v>
      </c>
      <c r="O1402">
        <f>G1402/_xlfn.XLOOKUP(D1402,'Market_Averages (raw data)'!A:A,'Market_Averages (raw data)'!B:B)</f>
        <v>0.88082687417166028</v>
      </c>
      <c r="P1402" t="str">
        <f t="shared" si="108"/>
        <v>Below Market</v>
      </c>
      <c r="Q1402" s="5">
        <f t="shared" si="109"/>
        <v>0.25600000000000001</v>
      </c>
    </row>
    <row r="1403" spans="1:17" x14ac:dyDescent="0.2">
      <c r="A1403">
        <v>2401</v>
      </c>
      <c r="B1403" t="s">
        <v>1411</v>
      </c>
      <c r="C1403" t="s">
        <v>1572</v>
      </c>
      <c r="D1403" t="s">
        <v>1584</v>
      </c>
      <c r="E1403" t="s">
        <v>1611</v>
      </c>
      <c r="F1403" t="str">
        <f>_xlfn.XLOOKUP(E1403,'States (raw data)'!A:A,'States (raw data)'!B:B)</f>
        <v>California</v>
      </c>
      <c r="G1403">
        <v>57683.26</v>
      </c>
      <c r="H1403" t="str">
        <f>VLOOKUP(A1403,'Demographics (raw data)'!A1402:C2962,3)</f>
        <v>Male</v>
      </c>
      <c r="I1403" t="str">
        <f>_xlfn.XLOOKUP(A1403,'Demographics (raw data)'!A:A,'Demographics (raw data)'!B:B)</f>
        <v>White</v>
      </c>
      <c r="J1403" t="b">
        <f>_xlfn.XLOOKUP($A1403,'Bonuses (raw data)'!$A:$A,'Bonuses (raw data)'!B:B)</f>
        <v>1</v>
      </c>
      <c r="K1403" t="str">
        <f t="shared" si="105"/>
        <v>Eligible</v>
      </c>
      <c r="L1403">
        <f>_xlfn.XLOOKUP($A1403,'Bonuses (raw data)'!$A:$A,'Bonuses (raw data)'!C:C)</f>
        <v>16098.59</v>
      </c>
      <c r="M1403">
        <f t="shared" si="106"/>
        <v>73781.850000000006</v>
      </c>
      <c r="N1403" s="5">
        <f t="shared" si="107"/>
        <v>0.27908599479294338</v>
      </c>
      <c r="O1403">
        <f>G1403/_xlfn.XLOOKUP(D1403,'Market_Averages (raw data)'!A:A,'Market_Averages (raw data)'!B:B)</f>
        <v>1.0209686760158136</v>
      </c>
      <c r="P1403" t="str">
        <f t="shared" si="108"/>
        <v>Market Aligned</v>
      </c>
      <c r="Q1403" s="5">
        <f t="shared" si="109"/>
        <v>0.58199999999999996</v>
      </c>
    </row>
    <row r="1404" spans="1:17" x14ac:dyDescent="0.2">
      <c r="A1404">
        <v>2402</v>
      </c>
      <c r="B1404" t="s">
        <v>1412</v>
      </c>
      <c r="C1404" t="s">
        <v>1572</v>
      </c>
      <c r="D1404" t="s">
        <v>1584</v>
      </c>
      <c r="E1404" t="s">
        <v>1599</v>
      </c>
      <c r="F1404" t="str">
        <f>_xlfn.XLOOKUP(E1404,'States (raw data)'!A:A,'States (raw data)'!B:B)</f>
        <v>California</v>
      </c>
      <c r="G1404">
        <v>60928.52</v>
      </c>
      <c r="H1404" t="str">
        <f>VLOOKUP(A1404,'Demographics (raw data)'!A1403:C2963,3)</f>
        <v>Female</v>
      </c>
      <c r="I1404" t="str">
        <f>_xlfn.XLOOKUP(A1404,'Demographics (raw data)'!A:A,'Demographics (raw data)'!B:B)</f>
        <v>Hispanic or Latino</v>
      </c>
      <c r="J1404" t="b">
        <f>_xlfn.XLOOKUP($A1404,'Bonuses (raw data)'!$A:$A,'Bonuses (raw data)'!B:B)</f>
        <v>0</v>
      </c>
      <c r="K1404" t="str">
        <f t="shared" si="105"/>
        <v>Not Eligible</v>
      </c>
      <c r="L1404">
        <f>_xlfn.XLOOKUP($A1404,'Bonuses (raw data)'!$A:$A,'Bonuses (raw data)'!C:C)</f>
        <v>0</v>
      </c>
      <c r="M1404">
        <f t="shared" si="106"/>
        <v>60928.52</v>
      </c>
      <c r="N1404" s="5">
        <f t="shared" si="107"/>
        <v>0</v>
      </c>
      <c r="O1404">
        <f>G1404/_xlfn.XLOOKUP(D1404,'Market_Averages (raw data)'!A:A,'Market_Averages (raw data)'!B:B)</f>
        <v>1.0784083700540332</v>
      </c>
      <c r="P1404" t="str">
        <f t="shared" si="108"/>
        <v>Market Aligned</v>
      </c>
      <c r="Q1404" s="5">
        <f t="shared" si="109"/>
        <v>0.66800000000000004</v>
      </c>
    </row>
    <row r="1405" spans="1:17" x14ac:dyDescent="0.2">
      <c r="A1405">
        <v>2403</v>
      </c>
      <c r="B1405" t="s">
        <v>1413</v>
      </c>
      <c r="C1405" t="s">
        <v>1572</v>
      </c>
      <c r="D1405" t="s">
        <v>1584</v>
      </c>
      <c r="E1405" t="s">
        <v>1597</v>
      </c>
      <c r="F1405" t="str">
        <f>_xlfn.XLOOKUP(E1405,'States (raw data)'!A:A,'States (raw data)'!B:B)</f>
        <v>New York</v>
      </c>
      <c r="G1405">
        <v>58594.77</v>
      </c>
      <c r="H1405" t="str">
        <f>VLOOKUP(A1405,'Demographics (raw data)'!A1404:C2964,3)</f>
        <v>Female</v>
      </c>
      <c r="I1405" t="str">
        <f>_xlfn.XLOOKUP(A1405,'Demographics (raw data)'!A:A,'Demographics (raw data)'!B:B)</f>
        <v>Hispanic or Latino</v>
      </c>
      <c r="J1405" t="b">
        <f>_xlfn.XLOOKUP($A1405,'Bonuses (raw data)'!$A:$A,'Bonuses (raw data)'!B:B)</f>
        <v>0</v>
      </c>
      <c r="K1405" t="str">
        <f t="shared" si="105"/>
        <v>Not Eligible</v>
      </c>
      <c r="L1405">
        <f>_xlfn.XLOOKUP($A1405,'Bonuses (raw data)'!$A:$A,'Bonuses (raw data)'!C:C)</f>
        <v>0</v>
      </c>
      <c r="M1405">
        <f t="shared" si="106"/>
        <v>58594.77</v>
      </c>
      <c r="N1405" s="5">
        <f t="shared" si="107"/>
        <v>0</v>
      </c>
      <c r="O1405">
        <f>G1405/_xlfn.XLOOKUP(D1405,'Market_Averages (raw data)'!A:A,'Market_Averages (raw data)'!B:B)</f>
        <v>1.0371020075555908</v>
      </c>
      <c r="P1405" t="str">
        <f t="shared" si="108"/>
        <v>Market Aligned</v>
      </c>
      <c r="Q1405" s="5">
        <f t="shared" si="109"/>
        <v>0.61399999999999999</v>
      </c>
    </row>
    <row r="1406" spans="1:17" x14ac:dyDescent="0.2">
      <c r="A1406">
        <v>2404</v>
      </c>
      <c r="B1406" t="s">
        <v>1414</v>
      </c>
      <c r="C1406" t="s">
        <v>1572</v>
      </c>
      <c r="D1406" t="s">
        <v>1584</v>
      </c>
      <c r="E1406" t="s">
        <v>1597</v>
      </c>
      <c r="F1406" t="str">
        <f>_xlfn.XLOOKUP(E1406,'States (raw data)'!A:A,'States (raw data)'!B:B)</f>
        <v>New York</v>
      </c>
      <c r="G1406">
        <v>59980.24</v>
      </c>
      <c r="H1406" t="str">
        <f>VLOOKUP(A1406,'Demographics (raw data)'!A1405:C2965,3)</f>
        <v>Male</v>
      </c>
      <c r="I1406" t="str">
        <f>_xlfn.XLOOKUP(A1406,'Demographics (raw data)'!A:A,'Demographics (raw data)'!B:B)</f>
        <v>White</v>
      </c>
      <c r="J1406" t="b">
        <f>_xlfn.XLOOKUP($A1406,'Bonuses (raw data)'!$A:$A,'Bonuses (raw data)'!B:B)</f>
        <v>1</v>
      </c>
      <c r="K1406" t="str">
        <f t="shared" si="105"/>
        <v>Eligible</v>
      </c>
      <c r="L1406">
        <f>_xlfn.XLOOKUP($A1406,'Bonuses (raw data)'!$A:$A,'Bonuses (raw data)'!C:C)</f>
        <v>9670.02</v>
      </c>
      <c r="M1406">
        <f t="shared" si="106"/>
        <v>69650.259999999995</v>
      </c>
      <c r="N1406" s="5">
        <f t="shared" si="107"/>
        <v>0.16122009515133651</v>
      </c>
      <c r="O1406">
        <f>G1406/_xlfn.XLOOKUP(D1406,'Market_Averages (raw data)'!A:A,'Market_Averages (raw data)'!B:B)</f>
        <v>1.0616242254669854</v>
      </c>
      <c r="P1406" t="str">
        <f t="shared" si="108"/>
        <v>Market Aligned</v>
      </c>
      <c r="Q1406" s="5">
        <f t="shared" si="109"/>
        <v>0.65200000000000002</v>
      </c>
    </row>
    <row r="1407" spans="1:17" x14ac:dyDescent="0.2">
      <c r="A1407">
        <v>2405</v>
      </c>
      <c r="B1407" t="s">
        <v>1415</v>
      </c>
      <c r="C1407" t="s">
        <v>1572</v>
      </c>
      <c r="D1407" t="s">
        <v>1584</v>
      </c>
      <c r="E1407" t="s">
        <v>1609</v>
      </c>
      <c r="F1407" t="str">
        <f>_xlfn.XLOOKUP(E1407,'States (raw data)'!A:A,'States (raw data)'!B:B)</f>
        <v>California</v>
      </c>
      <c r="G1407">
        <v>51216.02</v>
      </c>
      <c r="H1407" t="str">
        <f>VLOOKUP(A1407,'Demographics (raw data)'!A1406:C2966,3)</f>
        <v>Male</v>
      </c>
      <c r="I1407" t="str">
        <f>_xlfn.XLOOKUP(A1407,'Demographics (raw data)'!A:A,'Demographics (raw data)'!B:B)</f>
        <v>White</v>
      </c>
      <c r="J1407" t="b">
        <f>_xlfn.XLOOKUP($A1407,'Bonuses (raw data)'!$A:$A,'Bonuses (raw data)'!B:B)</f>
        <v>1</v>
      </c>
      <c r="K1407" t="str">
        <f t="shared" si="105"/>
        <v>Eligible</v>
      </c>
      <c r="L1407">
        <f>_xlfn.XLOOKUP($A1407,'Bonuses (raw data)'!$A:$A,'Bonuses (raw data)'!C:C)</f>
        <v>4244.6000000000004</v>
      </c>
      <c r="M1407">
        <f t="shared" si="106"/>
        <v>55460.619999999995</v>
      </c>
      <c r="N1407" s="5">
        <f t="shared" si="107"/>
        <v>8.2876412497495916E-2</v>
      </c>
      <c r="O1407">
        <f>G1407/_xlfn.XLOOKUP(D1407,'Market_Averages (raw data)'!A:A,'Market_Averages (raw data)'!B:B)</f>
        <v>0.90650133383930487</v>
      </c>
      <c r="P1407" t="str">
        <f t="shared" si="108"/>
        <v>Market Aligned</v>
      </c>
      <c r="Q1407" s="5">
        <f t="shared" si="109"/>
        <v>0.29099999999999998</v>
      </c>
    </row>
    <row r="1408" spans="1:17" x14ac:dyDescent="0.2">
      <c r="A1408">
        <v>2406</v>
      </c>
      <c r="B1408" t="s">
        <v>1416</v>
      </c>
      <c r="C1408" t="s">
        <v>1572</v>
      </c>
      <c r="D1408" t="s">
        <v>1584</v>
      </c>
      <c r="E1408" t="s">
        <v>1611</v>
      </c>
      <c r="F1408" t="str">
        <f>_xlfn.XLOOKUP(E1408,'States (raw data)'!A:A,'States (raw data)'!B:B)</f>
        <v>California</v>
      </c>
      <c r="G1408">
        <v>47890.95</v>
      </c>
      <c r="H1408" t="str">
        <f>VLOOKUP(A1408,'Demographics (raw data)'!A1407:C2967,3)</f>
        <v>Female</v>
      </c>
      <c r="I1408" t="str">
        <f>_xlfn.XLOOKUP(A1408,'Demographics (raw data)'!A:A,'Demographics (raw data)'!B:B)</f>
        <v>White</v>
      </c>
      <c r="J1408" t="b">
        <f>_xlfn.XLOOKUP($A1408,'Bonuses (raw data)'!$A:$A,'Bonuses (raw data)'!B:B)</f>
        <v>1</v>
      </c>
      <c r="K1408" t="str">
        <f t="shared" si="105"/>
        <v>Eligible</v>
      </c>
      <c r="L1408">
        <f>_xlfn.XLOOKUP($A1408,'Bonuses (raw data)'!$A:$A,'Bonuses (raw data)'!C:C)</f>
        <v>6076.99</v>
      </c>
      <c r="M1408">
        <f t="shared" si="106"/>
        <v>53967.939999999995</v>
      </c>
      <c r="N1408" s="5">
        <f t="shared" si="107"/>
        <v>0.12689224164482016</v>
      </c>
      <c r="O1408">
        <f>G1408/_xlfn.XLOOKUP(D1408,'Market_Averages (raw data)'!A:A,'Market_Averages (raw data)'!B:B)</f>
        <v>0.84764903742679454</v>
      </c>
      <c r="P1408" t="str">
        <f t="shared" si="108"/>
        <v>Below Market</v>
      </c>
      <c r="Q1408" s="5">
        <f t="shared" si="109"/>
        <v>0.21299999999999999</v>
      </c>
    </row>
    <row r="1409" spans="1:17" x14ac:dyDescent="0.2">
      <c r="A1409">
        <v>2407</v>
      </c>
      <c r="B1409" t="s">
        <v>1417</v>
      </c>
      <c r="C1409" t="s">
        <v>1572</v>
      </c>
      <c r="D1409" t="s">
        <v>1584</v>
      </c>
      <c r="E1409" t="s">
        <v>1599</v>
      </c>
      <c r="F1409" t="str">
        <f>_xlfn.XLOOKUP(E1409,'States (raw data)'!A:A,'States (raw data)'!B:B)</f>
        <v>California</v>
      </c>
      <c r="G1409">
        <v>62506.67</v>
      </c>
      <c r="H1409" t="str">
        <f>VLOOKUP(A1409,'Demographics (raw data)'!A1408:C2968,3)</f>
        <v>Male</v>
      </c>
      <c r="I1409" t="str">
        <f>_xlfn.XLOOKUP(A1409,'Demographics (raw data)'!A:A,'Demographics (raw data)'!B:B)</f>
        <v>Other</v>
      </c>
      <c r="J1409" t="b">
        <f>_xlfn.XLOOKUP($A1409,'Bonuses (raw data)'!$A:$A,'Bonuses (raw data)'!B:B)</f>
        <v>0</v>
      </c>
      <c r="K1409" t="str">
        <f t="shared" si="105"/>
        <v>Not Eligible</v>
      </c>
      <c r="L1409">
        <f>_xlfn.XLOOKUP($A1409,'Bonuses (raw data)'!$A:$A,'Bonuses (raw data)'!C:C)</f>
        <v>0</v>
      </c>
      <c r="M1409">
        <f t="shared" si="106"/>
        <v>62506.67</v>
      </c>
      <c r="N1409" s="5">
        <f t="shared" si="107"/>
        <v>0</v>
      </c>
      <c r="O1409">
        <f>G1409/_xlfn.XLOOKUP(D1409,'Market_Averages (raw data)'!A:A,'Market_Averages (raw data)'!B:B)</f>
        <v>1.1063409403708697</v>
      </c>
      <c r="P1409" t="str">
        <f t="shared" si="108"/>
        <v>Above Market</v>
      </c>
      <c r="Q1409" s="5">
        <f t="shared" si="109"/>
        <v>0.69299999999999995</v>
      </c>
    </row>
    <row r="1410" spans="1:17" x14ac:dyDescent="0.2">
      <c r="A1410">
        <v>2408</v>
      </c>
      <c r="B1410" t="s">
        <v>1418</v>
      </c>
      <c r="C1410" t="s">
        <v>1572</v>
      </c>
      <c r="D1410" t="s">
        <v>1584</v>
      </c>
      <c r="E1410" t="s">
        <v>1597</v>
      </c>
      <c r="F1410" t="str">
        <f>_xlfn.XLOOKUP(E1410,'States (raw data)'!A:A,'States (raw data)'!B:B)</f>
        <v>New York</v>
      </c>
      <c r="G1410">
        <v>53386.6</v>
      </c>
      <c r="H1410" t="str">
        <f>VLOOKUP(A1410,'Demographics (raw data)'!A1409:C2969,3)</f>
        <v>Female</v>
      </c>
      <c r="I1410" t="str">
        <f>_xlfn.XLOOKUP(A1410,'Demographics (raw data)'!A:A,'Demographics (raw data)'!B:B)</f>
        <v>Other</v>
      </c>
      <c r="J1410" t="b">
        <f>_xlfn.XLOOKUP($A1410,'Bonuses (raw data)'!$A:$A,'Bonuses (raw data)'!B:B)</f>
        <v>1</v>
      </c>
      <c r="K1410" t="str">
        <f t="shared" si="105"/>
        <v>Eligible</v>
      </c>
      <c r="L1410">
        <f>_xlfn.XLOOKUP($A1410,'Bonuses (raw data)'!$A:$A,'Bonuses (raw data)'!C:C)</f>
        <v>10673.15</v>
      </c>
      <c r="M1410">
        <f t="shared" si="106"/>
        <v>64059.75</v>
      </c>
      <c r="N1410" s="5">
        <f t="shared" si="107"/>
        <v>0.19992189051185127</v>
      </c>
      <c r="O1410">
        <f>G1410/_xlfn.XLOOKUP(D1410,'Market_Averages (raw data)'!A:A,'Market_Averages (raw data)'!B:B)</f>
        <v>0.94491965812933998</v>
      </c>
      <c r="P1410" t="str">
        <f t="shared" si="108"/>
        <v>Market Aligned</v>
      </c>
      <c r="Q1410" s="5">
        <f t="shared" si="109"/>
        <v>0.36899999999999999</v>
      </c>
    </row>
    <row r="1411" spans="1:17" x14ac:dyDescent="0.2">
      <c r="A1411">
        <v>2409</v>
      </c>
      <c r="B1411" t="s">
        <v>1419</v>
      </c>
      <c r="C1411" t="s">
        <v>1572</v>
      </c>
      <c r="D1411" t="s">
        <v>1584</v>
      </c>
      <c r="E1411" t="s">
        <v>1597</v>
      </c>
      <c r="F1411" t="str">
        <f>_xlfn.XLOOKUP(E1411,'States (raw data)'!A:A,'States (raw data)'!B:B)</f>
        <v>New York</v>
      </c>
      <c r="G1411">
        <v>53745.83</v>
      </c>
      <c r="H1411" t="str">
        <f>VLOOKUP(A1411,'Demographics (raw data)'!A1410:C2970,3)</f>
        <v>Male</v>
      </c>
      <c r="I1411" t="str">
        <f>_xlfn.XLOOKUP(A1411,'Demographics (raw data)'!A:A,'Demographics (raw data)'!B:B)</f>
        <v>Black or African American</v>
      </c>
      <c r="J1411" t="b">
        <f>_xlfn.XLOOKUP($A1411,'Bonuses (raw data)'!$A:$A,'Bonuses (raw data)'!B:B)</f>
        <v>0</v>
      </c>
      <c r="K1411" t="str">
        <f t="shared" ref="K1411:K1474" si="110">IF(J1411=TRUE,"Eligible", "Not Eligible")</f>
        <v>Not Eligible</v>
      </c>
      <c r="L1411">
        <f>_xlfn.XLOOKUP($A1411,'Bonuses (raw data)'!$A:$A,'Bonuses (raw data)'!C:C)</f>
        <v>0</v>
      </c>
      <c r="M1411">
        <f t="shared" ref="M1411:M1474" si="111">G1411+L1411</f>
        <v>53745.83</v>
      </c>
      <c r="N1411" s="5">
        <f t="shared" ref="N1411:N1474" si="112">IF(G1411=0, 0, L1411/G1411)</f>
        <v>0</v>
      </c>
      <c r="O1411">
        <f>G1411/_xlfn.XLOOKUP(D1411,'Market_Averages (raw data)'!A:A,'Market_Averages (raw data)'!B:B)</f>
        <v>0.95127787327677027</v>
      </c>
      <c r="P1411" t="str">
        <f t="shared" ref="P1411:P1474" si="113">IF(O1411&lt;0.9,"Below Market",IF(O1411&gt;1.1,"Above Market","Market Aligned"))</f>
        <v>Market Aligned</v>
      </c>
      <c r="Q1411" s="5">
        <f t="shared" ref="Q1411:Q1474" si="114">_xlfn.PERCENTRANK.INC(G:G,G1411)</f>
        <v>0.38600000000000001</v>
      </c>
    </row>
    <row r="1412" spans="1:17" x14ac:dyDescent="0.2">
      <c r="A1412">
        <v>2410</v>
      </c>
      <c r="B1412" t="s">
        <v>1420</v>
      </c>
      <c r="C1412" t="s">
        <v>1572</v>
      </c>
      <c r="D1412" t="s">
        <v>1584</v>
      </c>
      <c r="E1412" t="s">
        <v>1597</v>
      </c>
      <c r="F1412" t="str">
        <f>_xlfn.XLOOKUP(E1412,'States (raw data)'!A:A,'States (raw data)'!B:B)</f>
        <v>New York</v>
      </c>
      <c r="G1412">
        <v>61640.97</v>
      </c>
      <c r="H1412" t="str">
        <f>VLOOKUP(A1412,'Demographics (raw data)'!A1411:C2971,3)</f>
        <v>Female</v>
      </c>
      <c r="I1412" t="str">
        <f>_xlfn.XLOOKUP(A1412,'Demographics (raw data)'!A:A,'Demographics (raw data)'!B:B)</f>
        <v>Asian</v>
      </c>
      <c r="J1412" t="b">
        <f>_xlfn.XLOOKUP($A1412,'Bonuses (raw data)'!$A:$A,'Bonuses (raw data)'!B:B)</f>
        <v>0</v>
      </c>
      <c r="K1412" t="str">
        <f t="shared" si="110"/>
        <v>Not Eligible</v>
      </c>
      <c r="L1412">
        <f>_xlfn.XLOOKUP($A1412,'Bonuses (raw data)'!$A:$A,'Bonuses (raw data)'!C:C)</f>
        <v>0</v>
      </c>
      <c r="M1412">
        <f t="shared" si="111"/>
        <v>61640.97</v>
      </c>
      <c r="N1412" s="5">
        <f t="shared" si="112"/>
        <v>0</v>
      </c>
      <c r="O1412">
        <f>G1412/_xlfn.XLOOKUP(D1412,'Market_Averages (raw data)'!A:A,'Market_Averages (raw data)'!B:B)</f>
        <v>1.0910184259563431</v>
      </c>
      <c r="P1412" t="str">
        <f t="shared" si="113"/>
        <v>Market Aligned</v>
      </c>
      <c r="Q1412" s="5">
        <f t="shared" si="114"/>
        <v>0.68300000000000005</v>
      </c>
    </row>
    <row r="1413" spans="1:17" x14ac:dyDescent="0.2">
      <c r="A1413">
        <v>2411</v>
      </c>
      <c r="B1413" t="s">
        <v>1421</v>
      </c>
      <c r="C1413" t="s">
        <v>1572</v>
      </c>
      <c r="D1413" t="s">
        <v>1584</v>
      </c>
      <c r="E1413" t="s">
        <v>1611</v>
      </c>
      <c r="F1413" t="str">
        <f>_xlfn.XLOOKUP(E1413,'States (raw data)'!A:A,'States (raw data)'!B:B)</f>
        <v>California</v>
      </c>
      <c r="G1413">
        <v>57781.15</v>
      </c>
      <c r="H1413" t="str">
        <f>VLOOKUP(A1413,'Demographics (raw data)'!A1412:C2972,3)</f>
        <v>Female</v>
      </c>
      <c r="I1413" t="str">
        <f>_xlfn.XLOOKUP(A1413,'Demographics (raw data)'!A:A,'Demographics (raw data)'!B:B)</f>
        <v>Black or African American</v>
      </c>
      <c r="J1413" t="b">
        <f>_xlfn.XLOOKUP($A1413,'Bonuses (raw data)'!$A:$A,'Bonuses (raw data)'!B:B)</f>
        <v>0</v>
      </c>
      <c r="K1413" t="str">
        <f t="shared" si="110"/>
        <v>Not Eligible</v>
      </c>
      <c r="L1413">
        <f>_xlfn.XLOOKUP($A1413,'Bonuses (raw data)'!$A:$A,'Bonuses (raw data)'!C:C)</f>
        <v>0</v>
      </c>
      <c r="M1413">
        <f t="shared" si="111"/>
        <v>57781.15</v>
      </c>
      <c r="N1413" s="5">
        <f t="shared" si="112"/>
        <v>0</v>
      </c>
      <c r="O1413">
        <f>G1413/_xlfn.XLOOKUP(D1413,'Market_Averages (raw data)'!A:A,'Market_Averages (raw data)'!B:B)</f>
        <v>1.0227012865460643</v>
      </c>
      <c r="P1413" t="str">
        <f t="shared" si="113"/>
        <v>Market Aligned</v>
      </c>
      <c r="Q1413" s="5">
        <f t="shared" si="114"/>
        <v>0.58799999999999997</v>
      </c>
    </row>
    <row r="1414" spans="1:17" x14ac:dyDescent="0.2">
      <c r="A1414">
        <v>2412</v>
      </c>
      <c r="B1414" t="s">
        <v>1422</v>
      </c>
      <c r="C1414" t="s">
        <v>1572</v>
      </c>
      <c r="D1414" t="s">
        <v>1584</v>
      </c>
      <c r="E1414" t="s">
        <v>1597</v>
      </c>
      <c r="F1414" t="str">
        <f>_xlfn.XLOOKUP(E1414,'States (raw data)'!A:A,'States (raw data)'!B:B)</f>
        <v>New York</v>
      </c>
      <c r="G1414">
        <v>57279.44</v>
      </c>
      <c r="H1414" t="str">
        <f>VLOOKUP(A1414,'Demographics (raw data)'!A1413:C2973,3)</f>
        <v>Male</v>
      </c>
      <c r="I1414" t="str">
        <f>_xlfn.XLOOKUP(A1414,'Demographics (raw data)'!A:A,'Demographics (raw data)'!B:B)</f>
        <v>White</v>
      </c>
      <c r="J1414" t="b">
        <f>_xlfn.XLOOKUP($A1414,'Bonuses (raw data)'!$A:$A,'Bonuses (raw data)'!B:B)</f>
        <v>0</v>
      </c>
      <c r="K1414" t="str">
        <f t="shared" si="110"/>
        <v>Not Eligible</v>
      </c>
      <c r="L1414">
        <f>_xlfn.XLOOKUP($A1414,'Bonuses (raw data)'!$A:$A,'Bonuses (raw data)'!C:C)</f>
        <v>0</v>
      </c>
      <c r="M1414">
        <f t="shared" si="111"/>
        <v>57279.44</v>
      </c>
      <c r="N1414" s="5">
        <f t="shared" si="112"/>
        <v>0</v>
      </c>
      <c r="O1414">
        <f>G1414/_xlfn.XLOOKUP(D1414,'Market_Averages (raw data)'!A:A,'Market_Averages (raw data)'!B:B)</f>
        <v>1.0138212372138335</v>
      </c>
      <c r="P1414" t="str">
        <f t="shared" si="113"/>
        <v>Market Aligned</v>
      </c>
      <c r="Q1414" s="5">
        <f t="shared" si="114"/>
        <v>0.56799999999999995</v>
      </c>
    </row>
    <row r="1415" spans="1:17" x14ac:dyDescent="0.2">
      <c r="A1415">
        <v>2413</v>
      </c>
      <c r="B1415" t="s">
        <v>1423</v>
      </c>
      <c r="C1415" t="s">
        <v>1572</v>
      </c>
      <c r="D1415" t="s">
        <v>1584</v>
      </c>
      <c r="E1415" t="s">
        <v>1597</v>
      </c>
      <c r="F1415" t="str">
        <f>_xlfn.XLOOKUP(E1415,'States (raw data)'!A:A,'States (raw data)'!B:B)</f>
        <v>New York</v>
      </c>
      <c r="G1415">
        <v>65825.009999999995</v>
      </c>
      <c r="H1415" t="str">
        <f>VLOOKUP(A1415,'Demographics (raw data)'!A1414:C2974,3)</f>
        <v>Male</v>
      </c>
      <c r="I1415" t="str">
        <f>_xlfn.XLOOKUP(A1415,'Demographics (raw data)'!A:A,'Demographics (raw data)'!B:B)</f>
        <v>White</v>
      </c>
      <c r="J1415" t="b">
        <f>_xlfn.XLOOKUP($A1415,'Bonuses (raw data)'!$A:$A,'Bonuses (raw data)'!B:B)</f>
        <v>0</v>
      </c>
      <c r="K1415" t="str">
        <f t="shared" si="110"/>
        <v>Not Eligible</v>
      </c>
      <c r="L1415">
        <f>_xlfn.XLOOKUP($A1415,'Bonuses (raw data)'!$A:$A,'Bonuses (raw data)'!C:C)</f>
        <v>0</v>
      </c>
      <c r="M1415">
        <f t="shared" si="111"/>
        <v>65825.009999999995</v>
      </c>
      <c r="N1415" s="5">
        <f t="shared" si="112"/>
        <v>0</v>
      </c>
      <c r="O1415">
        <f>G1415/_xlfn.XLOOKUP(D1415,'Market_Averages (raw data)'!A:A,'Market_Averages (raw data)'!B:B)</f>
        <v>1.1650741187032023</v>
      </c>
      <c r="P1415" t="str">
        <f t="shared" si="113"/>
        <v>Above Market</v>
      </c>
      <c r="Q1415" s="5">
        <f t="shared" si="114"/>
        <v>0.72699999999999998</v>
      </c>
    </row>
    <row r="1416" spans="1:17" x14ac:dyDescent="0.2">
      <c r="A1416">
        <v>2414</v>
      </c>
      <c r="B1416" t="s">
        <v>1424</v>
      </c>
      <c r="C1416" t="s">
        <v>1572</v>
      </c>
      <c r="D1416" t="s">
        <v>1584</v>
      </c>
      <c r="E1416" t="s">
        <v>1614</v>
      </c>
      <c r="F1416" t="str">
        <f>_xlfn.XLOOKUP(E1416,'States (raw data)'!A:A,'States (raw data)'!B:B)</f>
        <v>Texas</v>
      </c>
      <c r="G1416">
        <v>51782.41</v>
      </c>
      <c r="H1416" t="str">
        <f>VLOOKUP(A1416,'Demographics (raw data)'!A1415:C2975,3)</f>
        <v>Male</v>
      </c>
      <c r="I1416" t="str">
        <f>_xlfn.XLOOKUP(A1416,'Demographics (raw data)'!A:A,'Demographics (raw data)'!B:B)</f>
        <v>White</v>
      </c>
      <c r="J1416" t="b">
        <f>_xlfn.XLOOKUP($A1416,'Bonuses (raw data)'!$A:$A,'Bonuses (raw data)'!B:B)</f>
        <v>0</v>
      </c>
      <c r="K1416" t="str">
        <f t="shared" si="110"/>
        <v>Not Eligible</v>
      </c>
      <c r="L1416">
        <f>_xlfn.XLOOKUP($A1416,'Bonuses (raw data)'!$A:$A,'Bonuses (raw data)'!C:C)</f>
        <v>0</v>
      </c>
      <c r="M1416">
        <f t="shared" si="111"/>
        <v>51782.41</v>
      </c>
      <c r="N1416" s="5">
        <f t="shared" si="112"/>
        <v>0</v>
      </c>
      <c r="O1416">
        <f>G1416/_xlfn.XLOOKUP(D1416,'Market_Averages (raw data)'!A:A,'Market_Averages (raw data)'!B:B)</f>
        <v>0.91652619111000366</v>
      </c>
      <c r="P1416" t="str">
        <f t="shared" si="113"/>
        <v>Market Aligned</v>
      </c>
      <c r="Q1416" s="5">
        <f t="shared" si="114"/>
        <v>0.308</v>
      </c>
    </row>
    <row r="1417" spans="1:17" x14ac:dyDescent="0.2">
      <c r="A1417">
        <v>2415</v>
      </c>
      <c r="B1417" t="s">
        <v>1425</v>
      </c>
      <c r="C1417" t="s">
        <v>1572</v>
      </c>
      <c r="D1417" t="s">
        <v>1584</v>
      </c>
      <c r="E1417" t="s">
        <v>1597</v>
      </c>
      <c r="F1417" t="str">
        <f>_xlfn.XLOOKUP(E1417,'States (raw data)'!A:A,'States (raw data)'!B:B)</f>
        <v>New York</v>
      </c>
      <c r="G1417">
        <v>59639.199999999997</v>
      </c>
      <c r="H1417" t="str">
        <f>VLOOKUP(A1417,'Demographics (raw data)'!A1416:C2976,3)</f>
        <v>Female</v>
      </c>
      <c r="I1417" t="str">
        <f>_xlfn.XLOOKUP(A1417,'Demographics (raw data)'!A:A,'Demographics (raw data)'!B:B)</f>
        <v>Black or African American</v>
      </c>
      <c r="J1417" t="b">
        <f>_xlfn.XLOOKUP($A1417,'Bonuses (raw data)'!$A:$A,'Bonuses (raw data)'!B:B)</f>
        <v>1</v>
      </c>
      <c r="K1417" t="str">
        <f t="shared" si="110"/>
        <v>Eligible</v>
      </c>
      <c r="L1417">
        <f>_xlfn.XLOOKUP($A1417,'Bonuses (raw data)'!$A:$A,'Bonuses (raw data)'!C:C)</f>
        <v>3801.62</v>
      </c>
      <c r="M1417">
        <f t="shared" si="111"/>
        <v>63440.82</v>
      </c>
      <c r="N1417" s="5">
        <f t="shared" si="112"/>
        <v>6.3743645119317502E-2</v>
      </c>
      <c r="O1417">
        <f>G1417/_xlfn.XLOOKUP(D1417,'Market_Averages (raw data)'!A:A,'Market_Averages (raw data)'!B:B)</f>
        <v>1.0555879654277913</v>
      </c>
      <c r="P1417" t="str">
        <f t="shared" si="113"/>
        <v>Market Aligned</v>
      </c>
      <c r="Q1417" s="5">
        <f t="shared" si="114"/>
        <v>0.64200000000000002</v>
      </c>
    </row>
    <row r="1418" spans="1:17" x14ac:dyDescent="0.2">
      <c r="A1418">
        <v>2416</v>
      </c>
      <c r="B1418" t="s">
        <v>1426</v>
      </c>
      <c r="C1418" t="s">
        <v>1572</v>
      </c>
      <c r="D1418" t="s">
        <v>1584</v>
      </c>
      <c r="E1418" t="s">
        <v>1597</v>
      </c>
      <c r="F1418" t="str">
        <f>_xlfn.XLOOKUP(E1418,'States (raw data)'!A:A,'States (raw data)'!B:B)</f>
        <v>New York</v>
      </c>
      <c r="G1418">
        <v>55285.07</v>
      </c>
      <c r="H1418" t="str">
        <f>VLOOKUP(A1418,'Demographics (raw data)'!A1417:C2977,3)</f>
        <v>Female</v>
      </c>
      <c r="I1418" t="str">
        <f>_xlfn.XLOOKUP(A1418,'Demographics (raw data)'!A:A,'Demographics (raw data)'!B:B)</f>
        <v>Black or African American</v>
      </c>
      <c r="J1418" t="b">
        <f>_xlfn.XLOOKUP($A1418,'Bonuses (raw data)'!$A:$A,'Bonuses (raw data)'!B:B)</f>
        <v>1</v>
      </c>
      <c r="K1418" t="str">
        <f t="shared" si="110"/>
        <v>Eligible</v>
      </c>
      <c r="L1418">
        <f>_xlfn.XLOOKUP($A1418,'Bonuses (raw data)'!$A:$A,'Bonuses (raw data)'!C:C)</f>
        <v>12621.46</v>
      </c>
      <c r="M1418">
        <f t="shared" si="111"/>
        <v>67906.53</v>
      </c>
      <c r="N1418" s="5">
        <f t="shared" si="112"/>
        <v>0.22829780264364319</v>
      </c>
      <c r="O1418">
        <f>G1418/_xlfn.XLOOKUP(D1418,'Market_Averages (raw data)'!A:A,'Market_Averages (raw data)'!B:B)</f>
        <v>0.97852175347477888</v>
      </c>
      <c r="P1418" t="str">
        <f t="shared" si="113"/>
        <v>Market Aligned</v>
      </c>
      <c r="Q1418" s="5">
        <f t="shared" si="114"/>
        <v>0.47</v>
      </c>
    </row>
    <row r="1419" spans="1:17" x14ac:dyDescent="0.2">
      <c r="A1419">
        <v>2417</v>
      </c>
      <c r="B1419" t="s">
        <v>1427</v>
      </c>
      <c r="C1419" t="s">
        <v>1572</v>
      </c>
      <c r="D1419" t="s">
        <v>1584</v>
      </c>
      <c r="E1419" t="s">
        <v>1597</v>
      </c>
      <c r="F1419" t="str">
        <f>_xlfn.XLOOKUP(E1419,'States (raw data)'!A:A,'States (raw data)'!B:B)</f>
        <v>New York</v>
      </c>
      <c r="G1419">
        <v>56342.96</v>
      </c>
      <c r="H1419" t="str">
        <f>VLOOKUP(A1419,'Demographics (raw data)'!A1418:C2978,3)</f>
        <v>Female</v>
      </c>
      <c r="I1419" t="str">
        <f>_xlfn.XLOOKUP(A1419,'Demographics (raw data)'!A:A,'Demographics (raw data)'!B:B)</f>
        <v>White</v>
      </c>
      <c r="J1419" t="b">
        <f>_xlfn.XLOOKUP($A1419,'Bonuses (raw data)'!$A:$A,'Bonuses (raw data)'!B:B)</f>
        <v>0</v>
      </c>
      <c r="K1419" t="str">
        <f t="shared" si="110"/>
        <v>Not Eligible</v>
      </c>
      <c r="L1419">
        <f>_xlfn.XLOOKUP($A1419,'Bonuses (raw data)'!$A:$A,'Bonuses (raw data)'!C:C)</f>
        <v>0</v>
      </c>
      <c r="M1419">
        <f t="shared" si="111"/>
        <v>56342.96</v>
      </c>
      <c r="N1419" s="5">
        <f t="shared" si="112"/>
        <v>0</v>
      </c>
      <c r="O1419">
        <f>G1419/_xlfn.XLOOKUP(D1419,'Market_Averages (raw data)'!A:A,'Market_Averages (raw data)'!B:B)</f>
        <v>0.99724594750733475</v>
      </c>
      <c r="P1419" t="str">
        <f t="shared" si="113"/>
        <v>Market Aligned</v>
      </c>
      <c r="Q1419" s="5">
        <f t="shared" si="114"/>
        <v>0.52</v>
      </c>
    </row>
    <row r="1420" spans="1:17" x14ac:dyDescent="0.2">
      <c r="A1420">
        <v>2418</v>
      </c>
      <c r="B1420" t="s">
        <v>1428</v>
      </c>
      <c r="C1420" t="s">
        <v>1572</v>
      </c>
      <c r="D1420" t="s">
        <v>1584</v>
      </c>
      <c r="E1420" t="s">
        <v>1603</v>
      </c>
      <c r="F1420" t="str">
        <f>_xlfn.XLOOKUP(E1420,'States (raw data)'!A:A,'States (raw data)'!B:B)</f>
        <v>Illinois</v>
      </c>
      <c r="G1420">
        <v>62642.34</v>
      </c>
      <c r="H1420" t="str">
        <f>VLOOKUP(A1420,'Demographics (raw data)'!A1419:C2979,3)</f>
        <v>Male</v>
      </c>
      <c r="I1420" t="str">
        <f>_xlfn.XLOOKUP(A1420,'Demographics (raw data)'!A:A,'Demographics (raw data)'!B:B)</f>
        <v>Hispanic or Latino</v>
      </c>
      <c r="J1420" t="b">
        <f>_xlfn.XLOOKUP($A1420,'Bonuses (raw data)'!$A:$A,'Bonuses (raw data)'!B:B)</f>
        <v>1</v>
      </c>
      <c r="K1420" t="str">
        <f t="shared" si="110"/>
        <v>Eligible</v>
      </c>
      <c r="L1420">
        <f>_xlfn.XLOOKUP($A1420,'Bonuses (raw data)'!$A:$A,'Bonuses (raw data)'!C:C)</f>
        <v>11749.2</v>
      </c>
      <c r="M1420">
        <f t="shared" si="111"/>
        <v>74391.539999999994</v>
      </c>
      <c r="N1420" s="5">
        <f t="shared" si="112"/>
        <v>0.18756004325508915</v>
      </c>
      <c r="O1420">
        <f>G1420/_xlfn.XLOOKUP(D1420,'Market_Averages (raw data)'!A:A,'Market_Averages (raw data)'!B:B)</f>
        <v>1.1087422405102005</v>
      </c>
      <c r="P1420" t="str">
        <f t="shared" si="113"/>
        <v>Above Market</v>
      </c>
      <c r="Q1420" s="5">
        <f t="shared" si="114"/>
        <v>0.69499999999999995</v>
      </c>
    </row>
    <row r="1421" spans="1:17" x14ac:dyDescent="0.2">
      <c r="A1421">
        <v>2419</v>
      </c>
      <c r="B1421" t="s">
        <v>1429</v>
      </c>
      <c r="C1421" t="s">
        <v>1572</v>
      </c>
      <c r="D1421" t="s">
        <v>1584</v>
      </c>
      <c r="E1421" t="s">
        <v>1609</v>
      </c>
      <c r="F1421" t="str">
        <f>_xlfn.XLOOKUP(E1421,'States (raw data)'!A:A,'States (raw data)'!B:B)</f>
        <v>California</v>
      </c>
      <c r="G1421">
        <v>57539.18</v>
      </c>
      <c r="H1421" t="str">
        <f>VLOOKUP(A1421,'Demographics (raw data)'!A1420:C2980,3)</f>
        <v>Male</v>
      </c>
      <c r="I1421" t="str">
        <f>_xlfn.XLOOKUP(A1421,'Demographics (raw data)'!A:A,'Demographics (raw data)'!B:B)</f>
        <v>White</v>
      </c>
      <c r="J1421" t="b">
        <f>_xlfn.XLOOKUP($A1421,'Bonuses (raw data)'!$A:$A,'Bonuses (raw data)'!B:B)</f>
        <v>0</v>
      </c>
      <c r="K1421" t="str">
        <f t="shared" si="110"/>
        <v>Not Eligible</v>
      </c>
      <c r="L1421">
        <f>_xlfn.XLOOKUP($A1421,'Bonuses (raw data)'!$A:$A,'Bonuses (raw data)'!C:C)</f>
        <v>0</v>
      </c>
      <c r="M1421">
        <f t="shared" si="111"/>
        <v>57539.18</v>
      </c>
      <c r="N1421" s="5">
        <f t="shared" si="112"/>
        <v>0</v>
      </c>
      <c r="O1421">
        <f>G1421/_xlfn.XLOOKUP(D1421,'Market_Averages (raw data)'!A:A,'Market_Averages (raw data)'!B:B)</f>
        <v>1.0184185225251758</v>
      </c>
      <c r="P1421" t="str">
        <f t="shared" si="113"/>
        <v>Market Aligned</v>
      </c>
      <c r="Q1421" s="5">
        <f t="shared" si="114"/>
        <v>0.57699999999999996</v>
      </c>
    </row>
    <row r="1422" spans="1:17" x14ac:dyDescent="0.2">
      <c r="A1422">
        <v>2420</v>
      </c>
      <c r="B1422" t="s">
        <v>1430</v>
      </c>
      <c r="C1422" t="s">
        <v>1572</v>
      </c>
      <c r="D1422" t="s">
        <v>1584</v>
      </c>
      <c r="E1422" t="s">
        <v>1597</v>
      </c>
      <c r="F1422" t="str">
        <f>_xlfn.XLOOKUP(E1422,'States (raw data)'!A:A,'States (raw data)'!B:B)</f>
        <v>New York</v>
      </c>
      <c r="G1422">
        <v>57691.48</v>
      </c>
      <c r="H1422" t="str">
        <f>VLOOKUP(A1422,'Demographics (raw data)'!A1421:C2981,3)</f>
        <v>Male</v>
      </c>
      <c r="I1422" t="str">
        <f>_xlfn.XLOOKUP(A1422,'Demographics (raw data)'!A:A,'Demographics (raw data)'!B:B)</f>
        <v>White</v>
      </c>
      <c r="J1422" t="b">
        <f>_xlfn.XLOOKUP($A1422,'Bonuses (raw data)'!$A:$A,'Bonuses (raw data)'!B:B)</f>
        <v>0</v>
      </c>
      <c r="K1422" t="str">
        <f t="shared" si="110"/>
        <v>Not Eligible</v>
      </c>
      <c r="L1422">
        <f>_xlfn.XLOOKUP($A1422,'Bonuses (raw data)'!$A:$A,'Bonuses (raw data)'!C:C)</f>
        <v>0</v>
      </c>
      <c r="M1422">
        <f t="shared" si="111"/>
        <v>57691.48</v>
      </c>
      <c r="N1422" s="5">
        <f t="shared" si="112"/>
        <v>0</v>
      </c>
      <c r="O1422">
        <f>G1422/_xlfn.XLOOKUP(D1422,'Market_Averages (raw data)'!A:A,'Market_Averages (raw data)'!B:B)</f>
        <v>1.021114166449552</v>
      </c>
      <c r="P1422" t="str">
        <f t="shared" si="113"/>
        <v>Market Aligned</v>
      </c>
      <c r="Q1422" s="5">
        <f t="shared" si="114"/>
        <v>0.58299999999999996</v>
      </c>
    </row>
    <row r="1423" spans="1:17" x14ac:dyDescent="0.2">
      <c r="A1423">
        <v>2421</v>
      </c>
      <c r="B1423" t="s">
        <v>1431</v>
      </c>
      <c r="C1423" t="s">
        <v>1572</v>
      </c>
      <c r="D1423" t="s">
        <v>1584</v>
      </c>
      <c r="E1423" t="s">
        <v>1597</v>
      </c>
      <c r="F1423" t="str">
        <f>_xlfn.XLOOKUP(E1423,'States (raw data)'!A:A,'States (raw data)'!B:B)</f>
        <v>New York</v>
      </c>
      <c r="G1423">
        <v>60362.54</v>
      </c>
      <c r="H1423" t="str">
        <f>VLOOKUP(A1423,'Demographics (raw data)'!A1422:C2982,3)</f>
        <v>Male</v>
      </c>
      <c r="I1423" t="str">
        <f>_xlfn.XLOOKUP(A1423,'Demographics (raw data)'!A:A,'Demographics (raw data)'!B:B)</f>
        <v>Black or African American</v>
      </c>
      <c r="J1423" t="b">
        <f>_xlfn.XLOOKUP($A1423,'Bonuses (raw data)'!$A:$A,'Bonuses (raw data)'!B:B)</f>
        <v>1</v>
      </c>
      <c r="K1423" t="str">
        <f t="shared" si="110"/>
        <v>Eligible</v>
      </c>
      <c r="L1423">
        <f>_xlfn.XLOOKUP($A1423,'Bonuses (raw data)'!$A:$A,'Bonuses (raw data)'!C:C)</f>
        <v>14579.34</v>
      </c>
      <c r="M1423">
        <f t="shared" si="111"/>
        <v>74941.88</v>
      </c>
      <c r="N1423" s="5">
        <f t="shared" si="112"/>
        <v>0.24152959766106596</v>
      </c>
      <c r="O1423">
        <f>G1423/_xlfn.XLOOKUP(D1423,'Market_Averages (raw data)'!A:A,'Market_Averages (raw data)'!B:B)</f>
        <v>1.0683907696054555</v>
      </c>
      <c r="P1423" t="str">
        <f t="shared" si="113"/>
        <v>Market Aligned</v>
      </c>
      <c r="Q1423" s="5">
        <f t="shared" si="114"/>
        <v>0.66</v>
      </c>
    </row>
    <row r="1424" spans="1:17" x14ac:dyDescent="0.2">
      <c r="A1424">
        <v>2422</v>
      </c>
      <c r="B1424" t="s">
        <v>1432</v>
      </c>
      <c r="C1424" t="s">
        <v>1572</v>
      </c>
      <c r="D1424" t="s">
        <v>1584</v>
      </c>
      <c r="E1424" t="s">
        <v>1597</v>
      </c>
      <c r="F1424" t="str">
        <f>_xlfn.XLOOKUP(E1424,'States (raw data)'!A:A,'States (raw data)'!B:B)</f>
        <v>New York</v>
      </c>
      <c r="G1424">
        <v>53175.24</v>
      </c>
      <c r="H1424" t="str">
        <f>VLOOKUP(A1424,'Demographics (raw data)'!A1423:C2983,3)</f>
        <v>Female</v>
      </c>
      <c r="I1424" t="str">
        <f>_xlfn.XLOOKUP(A1424,'Demographics (raw data)'!A:A,'Demographics (raw data)'!B:B)</f>
        <v>Black or African American</v>
      </c>
      <c r="J1424" t="b">
        <f>_xlfn.XLOOKUP($A1424,'Bonuses (raw data)'!$A:$A,'Bonuses (raw data)'!B:B)</f>
        <v>0</v>
      </c>
      <c r="K1424" t="str">
        <f t="shared" si="110"/>
        <v>Not Eligible</v>
      </c>
      <c r="L1424">
        <f>_xlfn.XLOOKUP($A1424,'Bonuses (raw data)'!$A:$A,'Bonuses (raw data)'!C:C)</f>
        <v>0</v>
      </c>
      <c r="M1424">
        <f t="shared" si="111"/>
        <v>53175.24</v>
      </c>
      <c r="N1424" s="5">
        <f t="shared" si="112"/>
        <v>0</v>
      </c>
      <c r="O1424">
        <f>G1424/_xlfn.XLOOKUP(D1424,'Market_Averages (raw data)'!A:A,'Market_Averages (raw data)'!B:B)</f>
        <v>0.94117867782824904</v>
      </c>
      <c r="P1424" t="str">
        <f t="shared" si="113"/>
        <v>Market Aligned</v>
      </c>
      <c r="Q1424" s="5">
        <f t="shared" si="114"/>
        <v>0.36099999999999999</v>
      </c>
    </row>
    <row r="1425" spans="1:17" x14ac:dyDescent="0.2">
      <c r="A1425">
        <v>2423</v>
      </c>
      <c r="B1425" t="s">
        <v>1433</v>
      </c>
      <c r="C1425" t="s">
        <v>1572</v>
      </c>
      <c r="D1425" t="s">
        <v>1584</v>
      </c>
      <c r="E1425" t="s">
        <v>1597</v>
      </c>
      <c r="F1425" t="str">
        <f>_xlfn.XLOOKUP(E1425,'States (raw data)'!A:A,'States (raw data)'!B:B)</f>
        <v>New York</v>
      </c>
      <c r="G1425">
        <v>50803.95</v>
      </c>
      <c r="H1425" t="str">
        <f>VLOOKUP(A1425,'Demographics (raw data)'!A1424:C2984,3)</f>
        <v>Female</v>
      </c>
      <c r="I1425" t="str">
        <f>_xlfn.XLOOKUP(A1425,'Demographics (raw data)'!A:A,'Demographics (raw data)'!B:B)</f>
        <v>Black or African American</v>
      </c>
      <c r="J1425" t="b">
        <f>_xlfn.XLOOKUP($A1425,'Bonuses (raw data)'!$A:$A,'Bonuses (raw data)'!B:B)</f>
        <v>0</v>
      </c>
      <c r="K1425" t="str">
        <f t="shared" si="110"/>
        <v>Not Eligible</v>
      </c>
      <c r="L1425">
        <f>_xlfn.XLOOKUP($A1425,'Bonuses (raw data)'!$A:$A,'Bonuses (raw data)'!C:C)</f>
        <v>0</v>
      </c>
      <c r="M1425">
        <f t="shared" si="111"/>
        <v>50803.95</v>
      </c>
      <c r="N1425" s="5">
        <f t="shared" si="112"/>
        <v>0</v>
      </c>
      <c r="O1425">
        <f>G1425/_xlfn.XLOOKUP(D1425,'Market_Averages (raw data)'!A:A,'Market_Averages (raw data)'!B:B)</f>
        <v>0.89920787361660193</v>
      </c>
      <c r="P1425" t="str">
        <f t="shared" si="113"/>
        <v>Below Market</v>
      </c>
      <c r="Q1425" s="5">
        <f t="shared" si="114"/>
        <v>0.28000000000000003</v>
      </c>
    </row>
    <row r="1426" spans="1:17" x14ac:dyDescent="0.2">
      <c r="A1426">
        <v>2424</v>
      </c>
      <c r="B1426" t="s">
        <v>1434</v>
      </c>
      <c r="C1426" t="s">
        <v>1572</v>
      </c>
      <c r="D1426" t="s">
        <v>1584</v>
      </c>
      <c r="E1426" t="s">
        <v>1607</v>
      </c>
      <c r="F1426" t="str">
        <f>_xlfn.XLOOKUP(E1426,'States (raw data)'!A:A,'States (raw data)'!B:B)</f>
        <v>Colorado</v>
      </c>
      <c r="G1426">
        <v>49775.95</v>
      </c>
      <c r="H1426" t="str">
        <f>VLOOKUP(A1426,'Demographics (raw data)'!A1425:C2985,3)</f>
        <v>Female</v>
      </c>
      <c r="I1426" t="str">
        <f>_xlfn.XLOOKUP(A1426,'Demographics (raw data)'!A:A,'Demographics (raw data)'!B:B)</f>
        <v>White</v>
      </c>
      <c r="J1426" t="b">
        <f>_xlfn.XLOOKUP($A1426,'Bonuses (raw data)'!$A:$A,'Bonuses (raw data)'!B:B)</f>
        <v>0</v>
      </c>
      <c r="K1426" t="str">
        <f t="shared" si="110"/>
        <v>Not Eligible</v>
      </c>
      <c r="L1426">
        <f>_xlfn.XLOOKUP($A1426,'Bonuses (raw data)'!$A:$A,'Bonuses (raw data)'!C:C)</f>
        <v>0</v>
      </c>
      <c r="M1426">
        <f t="shared" si="111"/>
        <v>49775.95</v>
      </c>
      <c r="N1426" s="5">
        <f t="shared" si="112"/>
        <v>0</v>
      </c>
      <c r="O1426">
        <f>G1426/_xlfn.XLOOKUP(D1426,'Market_Averages (raw data)'!A:A,'Market_Averages (raw data)'!B:B)</f>
        <v>0.88101271961621674</v>
      </c>
      <c r="P1426" t="str">
        <f t="shared" si="113"/>
        <v>Below Market</v>
      </c>
      <c r="Q1426" s="5">
        <f t="shared" si="114"/>
        <v>0.25700000000000001</v>
      </c>
    </row>
    <row r="1427" spans="1:17" x14ac:dyDescent="0.2">
      <c r="A1427">
        <v>2425</v>
      </c>
      <c r="B1427" t="s">
        <v>1435</v>
      </c>
      <c r="C1427" t="s">
        <v>1572</v>
      </c>
      <c r="D1427" t="s">
        <v>1584</v>
      </c>
      <c r="E1427" t="s">
        <v>1609</v>
      </c>
      <c r="F1427" t="str">
        <f>_xlfn.XLOOKUP(E1427,'States (raw data)'!A:A,'States (raw data)'!B:B)</f>
        <v>California</v>
      </c>
      <c r="G1427">
        <v>45168.22</v>
      </c>
      <c r="H1427" t="str">
        <f>VLOOKUP(A1427,'Demographics (raw data)'!A1426:C2986,3)</f>
        <v>Male</v>
      </c>
      <c r="I1427" t="str">
        <f>_xlfn.XLOOKUP(A1427,'Demographics (raw data)'!A:A,'Demographics (raw data)'!B:B)</f>
        <v>White</v>
      </c>
      <c r="J1427" t="b">
        <f>_xlfn.XLOOKUP($A1427,'Bonuses (raw data)'!$A:$A,'Bonuses (raw data)'!B:B)</f>
        <v>0</v>
      </c>
      <c r="K1427" t="str">
        <f t="shared" si="110"/>
        <v>Not Eligible</v>
      </c>
      <c r="L1427">
        <f>_xlfn.XLOOKUP($A1427,'Bonuses (raw data)'!$A:$A,'Bonuses (raw data)'!C:C)</f>
        <v>0</v>
      </c>
      <c r="M1427">
        <f t="shared" si="111"/>
        <v>45168.22</v>
      </c>
      <c r="N1427" s="5">
        <f t="shared" si="112"/>
        <v>0</v>
      </c>
      <c r="O1427">
        <f>G1427/_xlfn.XLOOKUP(D1427,'Market_Averages (raw data)'!A:A,'Market_Averages (raw data)'!B:B)</f>
        <v>0.7994578976880119</v>
      </c>
      <c r="P1427" t="str">
        <f t="shared" si="113"/>
        <v>Below Market</v>
      </c>
      <c r="Q1427" s="5">
        <f t="shared" si="114"/>
        <v>0.155</v>
      </c>
    </row>
    <row r="1428" spans="1:17" x14ac:dyDescent="0.2">
      <c r="A1428">
        <v>2426</v>
      </c>
      <c r="B1428" t="s">
        <v>1436</v>
      </c>
      <c r="C1428" t="s">
        <v>1572</v>
      </c>
      <c r="D1428" t="s">
        <v>1584</v>
      </c>
      <c r="E1428" t="s">
        <v>1597</v>
      </c>
      <c r="F1428" t="str">
        <f>_xlfn.XLOOKUP(E1428,'States (raw data)'!A:A,'States (raw data)'!B:B)</f>
        <v>New York</v>
      </c>
      <c r="G1428">
        <v>65281.04</v>
      </c>
      <c r="H1428" t="str">
        <f>VLOOKUP(A1428,'Demographics (raw data)'!A1427:C2987,3)</f>
        <v>Female</v>
      </c>
      <c r="I1428" t="str">
        <f>_xlfn.XLOOKUP(A1428,'Demographics (raw data)'!A:A,'Demographics (raw data)'!B:B)</f>
        <v>Black or African American</v>
      </c>
      <c r="J1428" t="b">
        <f>_xlfn.XLOOKUP($A1428,'Bonuses (raw data)'!$A:$A,'Bonuses (raw data)'!B:B)</f>
        <v>0</v>
      </c>
      <c r="K1428" t="str">
        <f t="shared" si="110"/>
        <v>Not Eligible</v>
      </c>
      <c r="L1428">
        <f>_xlfn.XLOOKUP($A1428,'Bonuses (raw data)'!$A:$A,'Bonuses (raw data)'!C:C)</f>
        <v>0</v>
      </c>
      <c r="M1428">
        <f t="shared" si="111"/>
        <v>65281.04</v>
      </c>
      <c r="N1428" s="5">
        <f t="shared" si="112"/>
        <v>0</v>
      </c>
      <c r="O1428">
        <f>G1428/_xlfn.XLOOKUP(D1428,'Market_Averages (raw data)'!A:A,'Market_Averages (raw data)'!B:B)</f>
        <v>1.1554460857055473</v>
      </c>
      <c r="P1428" t="str">
        <f t="shared" si="113"/>
        <v>Above Market</v>
      </c>
      <c r="Q1428" s="5">
        <f t="shared" si="114"/>
        <v>0.72199999999999998</v>
      </c>
    </row>
    <row r="1429" spans="1:17" x14ac:dyDescent="0.2">
      <c r="A1429">
        <v>2427</v>
      </c>
      <c r="B1429" t="s">
        <v>1437</v>
      </c>
      <c r="C1429" t="s">
        <v>1572</v>
      </c>
      <c r="D1429" t="s">
        <v>1584</v>
      </c>
      <c r="E1429" t="s">
        <v>1597</v>
      </c>
      <c r="F1429" t="str">
        <f>_xlfn.XLOOKUP(E1429,'States (raw data)'!A:A,'States (raw data)'!B:B)</f>
        <v>New York</v>
      </c>
      <c r="G1429">
        <v>49483.96</v>
      </c>
      <c r="H1429" t="str">
        <f>VLOOKUP(A1429,'Demographics (raw data)'!A1428:C2988,3)</f>
        <v>Female</v>
      </c>
      <c r="I1429" t="str">
        <f>_xlfn.XLOOKUP(A1429,'Demographics (raw data)'!A:A,'Demographics (raw data)'!B:B)</f>
        <v>White</v>
      </c>
      <c r="J1429" t="b">
        <f>_xlfn.XLOOKUP($A1429,'Bonuses (raw data)'!$A:$A,'Bonuses (raw data)'!B:B)</f>
        <v>1</v>
      </c>
      <c r="K1429" t="str">
        <f t="shared" si="110"/>
        <v>Eligible</v>
      </c>
      <c r="L1429">
        <f>_xlfn.XLOOKUP($A1429,'Bonuses (raw data)'!$A:$A,'Bonuses (raw data)'!C:C)</f>
        <v>18816.39</v>
      </c>
      <c r="M1429">
        <f t="shared" si="111"/>
        <v>68300.350000000006</v>
      </c>
      <c r="N1429" s="5">
        <f t="shared" si="112"/>
        <v>0.38025230802061921</v>
      </c>
      <c r="O1429">
        <f>G1429/_xlfn.XLOOKUP(D1429,'Market_Averages (raw data)'!A:A,'Market_Averages (raw data)'!B:B)</f>
        <v>0.87584462329659374</v>
      </c>
      <c r="P1429" t="str">
        <f t="shared" si="113"/>
        <v>Below Market</v>
      </c>
      <c r="Q1429" s="5">
        <f t="shared" si="114"/>
        <v>0.251</v>
      </c>
    </row>
    <row r="1430" spans="1:17" x14ac:dyDescent="0.2">
      <c r="A1430">
        <v>2428</v>
      </c>
      <c r="B1430" t="s">
        <v>1438</v>
      </c>
      <c r="C1430" t="s">
        <v>1572</v>
      </c>
      <c r="D1430" t="s">
        <v>1584</v>
      </c>
      <c r="E1430" t="s">
        <v>1597</v>
      </c>
      <c r="F1430" t="str">
        <f>_xlfn.XLOOKUP(E1430,'States (raw data)'!A:A,'States (raw data)'!B:B)</f>
        <v>New York</v>
      </c>
      <c r="G1430">
        <v>53893.73</v>
      </c>
      <c r="H1430" t="str">
        <f>VLOOKUP(A1430,'Demographics (raw data)'!A1429:C2989,3)</f>
        <v>Female</v>
      </c>
      <c r="I1430" t="str">
        <f>_xlfn.XLOOKUP(A1430,'Demographics (raw data)'!A:A,'Demographics (raw data)'!B:B)</f>
        <v>White</v>
      </c>
      <c r="J1430" t="b">
        <f>_xlfn.XLOOKUP($A1430,'Bonuses (raw data)'!$A:$A,'Bonuses (raw data)'!B:B)</f>
        <v>0</v>
      </c>
      <c r="K1430" t="str">
        <f t="shared" si="110"/>
        <v>Not Eligible</v>
      </c>
      <c r="L1430">
        <f>_xlfn.XLOOKUP($A1430,'Bonuses (raw data)'!$A:$A,'Bonuses (raw data)'!C:C)</f>
        <v>0</v>
      </c>
      <c r="M1430">
        <f t="shared" si="111"/>
        <v>53893.73</v>
      </c>
      <c r="N1430" s="5">
        <f t="shared" si="112"/>
        <v>0</v>
      </c>
      <c r="O1430">
        <f>G1430/_xlfn.XLOOKUP(D1430,'Market_Averages (raw data)'!A:A,'Market_Averages (raw data)'!B:B)</f>
        <v>0.95389563911009423</v>
      </c>
      <c r="P1430" t="str">
        <f t="shared" si="113"/>
        <v>Market Aligned</v>
      </c>
      <c r="Q1430" s="5">
        <f t="shared" si="114"/>
        <v>0.39600000000000002</v>
      </c>
    </row>
    <row r="1431" spans="1:17" x14ac:dyDescent="0.2">
      <c r="A1431">
        <v>2429</v>
      </c>
      <c r="B1431" t="s">
        <v>1439</v>
      </c>
      <c r="C1431" t="s">
        <v>1572</v>
      </c>
      <c r="D1431" t="s">
        <v>1584</v>
      </c>
      <c r="E1431" t="s">
        <v>1597</v>
      </c>
      <c r="F1431" t="str">
        <f>_xlfn.XLOOKUP(E1431,'States (raw data)'!A:A,'States (raw data)'!B:B)</f>
        <v>New York</v>
      </c>
      <c r="G1431">
        <v>53615.93</v>
      </c>
      <c r="H1431" t="str">
        <f>VLOOKUP(A1431,'Demographics (raw data)'!A1430:C2990,3)</f>
        <v>Female</v>
      </c>
      <c r="I1431" t="str">
        <f>_xlfn.XLOOKUP(A1431,'Demographics (raw data)'!A:A,'Demographics (raw data)'!B:B)</f>
        <v>Black or African American</v>
      </c>
      <c r="J1431" t="b">
        <f>_xlfn.XLOOKUP($A1431,'Bonuses (raw data)'!$A:$A,'Bonuses (raw data)'!B:B)</f>
        <v>0</v>
      </c>
      <c r="K1431" t="str">
        <f t="shared" si="110"/>
        <v>Not Eligible</v>
      </c>
      <c r="L1431">
        <f>_xlfn.XLOOKUP($A1431,'Bonuses (raw data)'!$A:$A,'Bonuses (raw data)'!C:C)</f>
        <v>0</v>
      </c>
      <c r="M1431">
        <f t="shared" si="111"/>
        <v>53615.93</v>
      </c>
      <c r="N1431" s="5">
        <f t="shared" si="112"/>
        <v>0</v>
      </c>
      <c r="O1431">
        <f>G1431/_xlfn.XLOOKUP(D1431,'Market_Averages (raw data)'!A:A,'Market_Averages (raw data)'!B:B)</f>
        <v>0.94897869963411463</v>
      </c>
      <c r="P1431" t="str">
        <f t="shared" si="113"/>
        <v>Market Aligned</v>
      </c>
      <c r="Q1431" s="5">
        <f t="shared" si="114"/>
        <v>0.38200000000000001</v>
      </c>
    </row>
    <row r="1432" spans="1:17" x14ac:dyDescent="0.2">
      <c r="A1432">
        <v>2430</v>
      </c>
      <c r="B1432" t="s">
        <v>1440</v>
      </c>
      <c r="C1432" t="s">
        <v>1572</v>
      </c>
      <c r="D1432" t="s">
        <v>1584</v>
      </c>
      <c r="E1432" t="s">
        <v>1597</v>
      </c>
      <c r="F1432" t="str">
        <f>_xlfn.XLOOKUP(E1432,'States (raw data)'!A:A,'States (raw data)'!B:B)</f>
        <v>New York</v>
      </c>
      <c r="G1432">
        <v>56537.03</v>
      </c>
      <c r="H1432" t="str">
        <f>VLOOKUP(A1432,'Demographics (raw data)'!A1431:C2991,3)</f>
        <v>Male</v>
      </c>
      <c r="I1432" t="str">
        <f>_xlfn.XLOOKUP(A1432,'Demographics (raw data)'!A:A,'Demographics (raw data)'!B:B)</f>
        <v>White</v>
      </c>
      <c r="J1432" t="b">
        <f>_xlfn.XLOOKUP($A1432,'Bonuses (raw data)'!$A:$A,'Bonuses (raw data)'!B:B)</f>
        <v>0</v>
      </c>
      <c r="K1432" t="str">
        <f t="shared" si="110"/>
        <v>Not Eligible</v>
      </c>
      <c r="L1432">
        <f>_xlfn.XLOOKUP($A1432,'Bonuses (raw data)'!$A:$A,'Bonuses (raw data)'!C:C)</f>
        <v>0</v>
      </c>
      <c r="M1432">
        <f t="shared" si="111"/>
        <v>56537.03</v>
      </c>
      <c r="N1432" s="5">
        <f t="shared" si="112"/>
        <v>0</v>
      </c>
      <c r="O1432">
        <f>G1432/_xlfn.XLOOKUP(D1432,'Market_Averages (raw data)'!A:A,'Market_Averages (raw data)'!B:B)</f>
        <v>1.0006809023097225</v>
      </c>
      <c r="P1432" t="str">
        <f t="shared" si="113"/>
        <v>Market Aligned</v>
      </c>
      <c r="Q1432" s="5">
        <f t="shared" si="114"/>
        <v>0.53</v>
      </c>
    </row>
    <row r="1433" spans="1:17" x14ac:dyDescent="0.2">
      <c r="A1433">
        <v>2431</v>
      </c>
      <c r="B1433" t="s">
        <v>1441</v>
      </c>
      <c r="C1433" t="s">
        <v>1572</v>
      </c>
      <c r="D1433" t="s">
        <v>1584</v>
      </c>
      <c r="E1433" t="s">
        <v>1597</v>
      </c>
      <c r="F1433" t="str">
        <f>_xlfn.XLOOKUP(E1433,'States (raw data)'!A:A,'States (raw data)'!B:B)</f>
        <v>New York</v>
      </c>
      <c r="G1433">
        <v>59078.69</v>
      </c>
      <c r="H1433" t="str">
        <f>VLOOKUP(A1433,'Demographics (raw data)'!A1432:C2992,3)</f>
        <v>Male</v>
      </c>
      <c r="I1433" t="str">
        <f>_xlfn.XLOOKUP(A1433,'Demographics (raw data)'!A:A,'Demographics (raw data)'!B:B)</f>
        <v>Black or African American</v>
      </c>
      <c r="J1433" t="b">
        <f>_xlfn.XLOOKUP($A1433,'Bonuses (raw data)'!$A:$A,'Bonuses (raw data)'!B:B)</f>
        <v>1</v>
      </c>
      <c r="K1433" t="str">
        <f t="shared" si="110"/>
        <v>Eligible</v>
      </c>
      <c r="L1433">
        <f>_xlfn.XLOOKUP($A1433,'Bonuses (raw data)'!$A:$A,'Bonuses (raw data)'!C:C)</f>
        <v>18332.84</v>
      </c>
      <c r="M1433">
        <f t="shared" si="111"/>
        <v>77411.53</v>
      </c>
      <c r="N1433" s="5">
        <f t="shared" si="112"/>
        <v>0.31031222933345337</v>
      </c>
      <c r="O1433">
        <f>G1433/_xlfn.XLOOKUP(D1433,'Market_Averages (raw data)'!A:A,'Market_Averages (raw data)'!B:B)</f>
        <v>1.0456671816060445</v>
      </c>
      <c r="P1433" t="str">
        <f t="shared" si="113"/>
        <v>Market Aligned</v>
      </c>
      <c r="Q1433" s="5">
        <f t="shared" si="114"/>
        <v>0.628</v>
      </c>
    </row>
    <row r="1434" spans="1:17" x14ac:dyDescent="0.2">
      <c r="A1434">
        <v>2432</v>
      </c>
      <c r="B1434" t="s">
        <v>1442</v>
      </c>
      <c r="C1434" t="s">
        <v>1572</v>
      </c>
      <c r="D1434" t="s">
        <v>1584</v>
      </c>
      <c r="E1434" t="s">
        <v>1597</v>
      </c>
      <c r="F1434" t="str">
        <f>_xlfn.XLOOKUP(E1434,'States (raw data)'!A:A,'States (raw data)'!B:B)</f>
        <v>New York</v>
      </c>
      <c r="G1434">
        <v>59302.37</v>
      </c>
      <c r="H1434" t="str">
        <f>VLOOKUP(A1434,'Demographics (raw data)'!A1433:C2993,3)</f>
        <v>Female</v>
      </c>
      <c r="I1434" t="str">
        <f>_xlfn.XLOOKUP(A1434,'Demographics (raw data)'!A:A,'Demographics (raw data)'!B:B)</f>
        <v>Hispanic or Latino</v>
      </c>
      <c r="J1434" t="b">
        <f>_xlfn.XLOOKUP($A1434,'Bonuses (raw data)'!$A:$A,'Bonuses (raw data)'!B:B)</f>
        <v>1</v>
      </c>
      <c r="K1434" t="str">
        <f t="shared" si="110"/>
        <v>Eligible</v>
      </c>
      <c r="L1434">
        <f>_xlfn.XLOOKUP($A1434,'Bonuses (raw data)'!$A:$A,'Bonuses (raw data)'!C:C)</f>
        <v>18975.439999999999</v>
      </c>
      <c r="M1434">
        <f t="shared" si="111"/>
        <v>78277.81</v>
      </c>
      <c r="N1434" s="5">
        <f t="shared" si="112"/>
        <v>0.31997776817351481</v>
      </c>
      <c r="O1434">
        <f>G1434/_xlfn.XLOOKUP(D1434,'Market_Averages (raw data)'!A:A,'Market_Averages (raw data)'!B:B)</f>
        <v>1.0496262205620817</v>
      </c>
      <c r="P1434" t="str">
        <f t="shared" si="113"/>
        <v>Market Aligned</v>
      </c>
      <c r="Q1434" s="5">
        <f t="shared" si="114"/>
        <v>0.63500000000000001</v>
      </c>
    </row>
    <row r="1435" spans="1:17" x14ac:dyDescent="0.2">
      <c r="A1435">
        <v>2433</v>
      </c>
      <c r="B1435" t="s">
        <v>1443</v>
      </c>
      <c r="C1435" t="s">
        <v>1572</v>
      </c>
      <c r="D1435" t="s">
        <v>1584</v>
      </c>
      <c r="E1435" t="s">
        <v>1609</v>
      </c>
      <c r="F1435" t="str">
        <f>_xlfn.XLOOKUP(E1435,'States (raw data)'!A:A,'States (raw data)'!B:B)</f>
        <v>California</v>
      </c>
      <c r="G1435">
        <v>52084.61</v>
      </c>
      <c r="H1435" t="str">
        <f>VLOOKUP(A1435,'Demographics (raw data)'!A1434:C2994,3)</f>
        <v>Male</v>
      </c>
      <c r="I1435" t="str">
        <f>_xlfn.XLOOKUP(A1435,'Demographics (raw data)'!A:A,'Demographics (raw data)'!B:B)</f>
        <v>White</v>
      </c>
      <c r="J1435" t="b">
        <f>_xlfn.XLOOKUP($A1435,'Bonuses (raw data)'!$A:$A,'Bonuses (raw data)'!B:B)</f>
        <v>0</v>
      </c>
      <c r="K1435" t="str">
        <f t="shared" si="110"/>
        <v>Not Eligible</v>
      </c>
      <c r="L1435">
        <f>_xlfn.XLOOKUP($A1435,'Bonuses (raw data)'!$A:$A,'Bonuses (raw data)'!C:C)</f>
        <v>0</v>
      </c>
      <c r="M1435">
        <f t="shared" si="111"/>
        <v>52084.61</v>
      </c>
      <c r="N1435" s="5">
        <f t="shared" si="112"/>
        <v>0</v>
      </c>
      <c r="O1435">
        <f>G1435/_xlfn.XLOOKUP(D1435,'Market_Averages (raw data)'!A:A,'Market_Averages (raw data)'!B:B)</f>
        <v>0.921875</v>
      </c>
      <c r="P1435" t="str">
        <f t="shared" si="113"/>
        <v>Market Aligned</v>
      </c>
      <c r="Q1435" s="5">
        <f t="shared" si="114"/>
        <v>0.32</v>
      </c>
    </row>
    <row r="1436" spans="1:17" x14ac:dyDescent="0.2">
      <c r="A1436">
        <v>2434</v>
      </c>
      <c r="B1436" t="s">
        <v>1444</v>
      </c>
      <c r="C1436" t="s">
        <v>1572</v>
      </c>
      <c r="D1436" t="s">
        <v>1584</v>
      </c>
      <c r="E1436" t="s">
        <v>1611</v>
      </c>
      <c r="F1436" t="str">
        <f>_xlfn.XLOOKUP(E1436,'States (raw data)'!A:A,'States (raw data)'!B:B)</f>
        <v>California</v>
      </c>
      <c r="G1436">
        <v>54164.39</v>
      </c>
      <c r="H1436" t="str">
        <f>VLOOKUP(A1436,'Demographics (raw data)'!A1435:C2995,3)</f>
        <v>Male</v>
      </c>
      <c r="I1436" t="str">
        <f>_xlfn.XLOOKUP(A1436,'Demographics (raw data)'!A:A,'Demographics (raw data)'!B:B)</f>
        <v>White</v>
      </c>
      <c r="J1436" t="b">
        <f>_xlfn.XLOOKUP($A1436,'Bonuses (raw data)'!$A:$A,'Bonuses (raw data)'!B:B)</f>
        <v>0</v>
      </c>
      <c r="K1436" t="str">
        <f t="shared" si="110"/>
        <v>Not Eligible</v>
      </c>
      <c r="L1436">
        <f>_xlfn.XLOOKUP($A1436,'Bonuses (raw data)'!$A:$A,'Bonuses (raw data)'!C:C)</f>
        <v>0</v>
      </c>
      <c r="M1436">
        <f t="shared" si="111"/>
        <v>54164.39</v>
      </c>
      <c r="N1436" s="5">
        <f t="shared" si="112"/>
        <v>0</v>
      </c>
      <c r="O1436">
        <f>G1436/_xlfn.XLOOKUP(D1436,'Market_Averages (raw data)'!A:A,'Market_Averages (raw data)'!B:B)</f>
        <v>0.95868620368377533</v>
      </c>
      <c r="P1436" t="str">
        <f t="shared" si="113"/>
        <v>Market Aligned</v>
      </c>
      <c r="Q1436" s="5">
        <f t="shared" si="114"/>
        <v>0.40699999999999997</v>
      </c>
    </row>
    <row r="1437" spans="1:17" x14ac:dyDescent="0.2">
      <c r="A1437">
        <v>2435</v>
      </c>
      <c r="B1437" t="s">
        <v>1445</v>
      </c>
      <c r="C1437" t="s">
        <v>1572</v>
      </c>
      <c r="D1437" t="s">
        <v>1584</v>
      </c>
      <c r="E1437" t="s">
        <v>1597</v>
      </c>
      <c r="F1437" t="str">
        <f>_xlfn.XLOOKUP(E1437,'States (raw data)'!A:A,'States (raw data)'!B:B)</f>
        <v>New York</v>
      </c>
      <c r="G1437">
        <v>56412.9</v>
      </c>
      <c r="H1437" t="str">
        <f>VLOOKUP(A1437,'Demographics (raw data)'!A1436:C2996,3)</f>
        <v>Female</v>
      </c>
      <c r="I1437" t="str">
        <f>_xlfn.XLOOKUP(A1437,'Demographics (raw data)'!A:A,'Demographics (raw data)'!B:B)</f>
        <v>Asian</v>
      </c>
      <c r="J1437" t="b">
        <f>_xlfn.XLOOKUP($A1437,'Bonuses (raw data)'!$A:$A,'Bonuses (raw data)'!B:B)</f>
        <v>1</v>
      </c>
      <c r="K1437" t="str">
        <f t="shared" si="110"/>
        <v>Eligible</v>
      </c>
      <c r="L1437">
        <f>_xlfn.XLOOKUP($A1437,'Bonuses (raw data)'!$A:$A,'Bonuses (raw data)'!C:C)</f>
        <v>5649.6</v>
      </c>
      <c r="M1437">
        <f t="shared" si="111"/>
        <v>62062.5</v>
      </c>
      <c r="N1437" s="5">
        <f t="shared" si="112"/>
        <v>0.10014730673303447</v>
      </c>
      <c r="O1437">
        <f>G1437/_xlfn.XLOOKUP(D1437,'Market_Averages (raw data)'!A:A,'Market_Averages (raw data)'!B:B)</f>
        <v>0.99848385516374227</v>
      </c>
      <c r="P1437" t="str">
        <f t="shared" si="113"/>
        <v>Market Aligned</v>
      </c>
      <c r="Q1437" s="5">
        <f t="shared" si="114"/>
        <v>0.52300000000000002</v>
      </c>
    </row>
    <row r="1438" spans="1:17" x14ac:dyDescent="0.2">
      <c r="A1438">
        <v>2436</v>
      </c>
      <c r="B1438" t="s">
        <v>1446</v>
      </c>
      <c r="C1438" t="s">
        <v>1572</v>
      </c>
      <c r="D1438" t="s">
        <v>1584</v>
      </c>
      <c r="E1438" t="s">
        <v>1607</v>
      </c>
      <c r="F1438" t="str">
        <f>_xlfn.XLOOKUP(E1438,'States (raw data)'!A:A,'States (raw data)'!B:B)</f>
        <v>Colorado</v>
      </c>
      <c r="G1438">
        <v>53756.54</v>
      </c>
      <c r="H1438" t="str">
        <f>VLOOKUP(A1438,'Demographics (raw data)'!A1437:C2997,3)</f>
        <v>Female</v>
      </c>
      <c r="I1438" t="str">
        <f>_xlfn.XLOOKUP(A1438,'Demographics (raw data)'!A:A,'Demographics (raw data)'!B:B)</f>
        <v>Black or African American</v>
      </c>
      <c r="J1438" t="b">
        <f>_xlfn.XLOOKUP($A1438,'Bonuses (raw data)'!$A:$A,'Bonuses (raw data)'!B:B)</f>
        <v>0</v>
      </c>
      <c r="K1438" t="str">
        <f t="shared" si="110"/>
        <v>Not Eligible</v>
      </c>
      <c r="L1438">
        <f>_xlfn.XLOOKUP($A1438,'Bonuses (raw data)'!$A:$A,'Bonuses (raw data)'!C:C)</f>
        <v>0</v>
      </c>
      <c r="M1438">
        <f t="shared" si="111"/>
        <v>53756.54</v>
      </c>
      <c r="N1438" s="5">
        <f t="shared" si="112"/>
        <v>0</v>
      </c>
      <c r="O1438">
        <f>G1438/_xlfn.XLOOKUP(D1438,'Market_Averages (raw data)'!A:A,'Market_Averages (raw data)'!B:B)</f>
        <v>0.95146743563021785</v>
      </c>
      <c r="P1438" t="str">
        <f t="shared" si="113"/>
        <v>Market Aligned</v>
      </c>
      <c r="Q1438" s="5">
        <f t="shared" si="114"/>
        <v>0.38700000000000001</v>
      </c>
    </row>
    <row r="1439" spans="1:17" x14ac:dyDescent="0.2">
      <c r="A1439">
        <v>2437</v>
      </c>
      <c r="B1439" t="s">
        <v>1447</v>
      </c>
      <c r="C1439" t="s">
        <v>1572</v>
      </c>
      <c r="D1439" t="s">
        <v>1584</v>
      </c>
      <c r="E1439" t="s">
        <v>1607</v>
      </c>
      <c r="F1439" t="str">
        <f>_xlfn.XLOOKUP(E1439,'States (raw data)'!A:A,'States (raw data)'!B:B)</f>
        <v>Colorado</v>
      </c>
      <c r="G1439">
        <v>63036.73</v>
      </c>
      <c r="H1439" t="str">
        <f>VLOOKUP(A1439,'Demographics (raw data)'!A1438:C2998,3)</f>
        <v>Female</v>
      </c>
      <c r="I1439" t="str">
        <f>_xlfn.XLOOKUP(A1439,'Demographics (raw data)'!A:A,'Demographics (raw data)'!B:B)</f>
        <v>Black or African American</v>
      </c>
      <c r="J1439" t="b">
        <f>_xlfn.XLOOKUP($A1439,'Bonuses (raw data)'!$A:$A,'Bonuses (raw data)'!B:B)</f>
        <v>0</v>
      </c>
      <c r="K1439" t="str">
        <f t="shared" si="110"/>
        <v>Not Eligible</v>
      </c>
      <c r="L1439">
        <f>_xlfn.XLOOKUP($A1439,'Bonuses (raw data)'!$A:$A,'Bonuses (raw data)'!C:C)</f>
        <v>0</v>
      </c>
      <c r="M1439">
        <f t="shared" si="111"/>
        <v>63036.73</v>
      </c>
      <c r="N1439" s="5">
        <f t="shared" si="112"/>
        <v>0</v>
      </c>
      <c r="O1439">
        <f>G1439/_xlfn.XLOOKUP(D1439,'Market_Averages (raw data)'!A:A,'Market_Averages (raw data)'!B:B)</f>
        <v>1.1157227724034029</v>
      </c>
      <c r="P1439" t="str">
        <f t="shared" si="113"/>
        <v>Above Market</v>
      </c>
      <c r="Q1439" s="5">
        <f t="shared" si="114"/>
        <v>0.70199999999999996</v>
      </c>
    </row>
    <row r="1440" spans="1:17" x14ac:dyDescent="0.2">
      <c r="A1440">
        <v>2438</v>
      </c>
      <c r="B1440" t="s">
        <v>1448</v>
      </c>
      <c r="C1440" t="s">
        <v>1572</v>
      </c>
      <c r="D1440" t="s">
        <v>1584</v>
      </c>
      <c r="E1440" t="s">
        <v>1609</v>
      </c>
      <c r="F1440" t="str">
        <f>_xlfn.XLOOKUP(E1440,'States (raw data)'!A:A,'States (raw data)'!B:B)</f>
        <v>California</v>
      </c>
      <c r="G1440">
        <v>57454.87</v>
      </c>
      <c r="H1440" t="str">
        <f>VLOOKUP(A1440,'Demographics (raw data)'!A1439:C2999,3)</f>
        <v>Male</v>
      </c>
      <c r="I1440" t="str">
        <f>_xlfn.XLOOKUP(A1440,'Demographics (raw data)'!A:A,'Demographics (raw data)'!B:B)</f>
        <v>Hispanic or Latino</v>
      </c>
      <c r="J1440" t="b">
        <f>_xlfn.XLOOKUP($A1440,'Bonuses (raw data)'!$A:$A,'Bonuses (raw data)'!B:B)</f>
        <v>0</v>
      </c>
      <c r="K1440" t="str">
        <f t="shared" si="110"/>
        <v>Not Eligible</v>
      </c>
      <c r="L1440">
        <f>_xlfn.XLOOKUP($A1440,'Bonuses (raw data)'!$A:$A,'Bonuses (raw data)'!C:C)</f>
        <v>0</v>
      </c>
      <c r="M1440">
        <f t="shared" si="111"/>
        <v>57454.87</v>
      </c>
      <c r="N1440" s="5">
        <f t="shared" si="112"/>
        <v>0</v>
      </c>
      <c r="O1440">
        <f>G1440/_xlfn.XLOOKUP(D1440,'Market_Averages (raw data)'!A:A,'Market_Averages (raw data)'!B:B)</f>
        <v>1.0169262721032184</v>
      </c>
      <c r="P1440" t="str">
        <f t="shared" si="113"/>
        <v>Market Aligned</v>
      </c>
      <c r="Q1440" s="5">
        <f t="shared" si="114"/>
        <v>0.57599999999999996</v>
      </c>
    </row>
    <row r="1441" spans="1:17" x14ac:dyDescent="0.2">
      <c r="A1441">
        <v>2439</v>
      </c>
      <c r="B1441" t="s">
        <v>1449</v>
      </c>
      <c r="C1441" t="s">
        <v>1572</v>
      </c>
      <c r="D1441" t="s">
        <v>1584</v>
      </c>
      <c r="E1441" t="s">
        <v>1597</v>
      </c>
      <c r="F1441" t="str">
        <f>_xlfn.XLOOKUP(E1441,'States (raw data)'!A:A,'States (raw data)'!B:B)</f>
        <v>New York</v>
      </c>
      <c r="G1441">
        <v>58674.39</v>
      </c>
      <c r="H1441" t="str">
        <f>VLOOKUP(A1441,'Demographics (raw data)'!A1440:C3000,3)</f>
        <v>Male</v>
      </c>
      <c r="I1441" t="str">
        <f>_xlfn.XLOOKUP(A1441,'Demographics (raw data)'!A:A,'Demographics (raw data)'!B:B)</f>
        <v>Asian</v>
      </c>
      <c r="J1441" t="b">
        <f>_xlfn.XLOOKUP($A1441,'Bonuses (raw data)'!$A:$A,'Bonuses (raw data)'!B:B)</f>
        <v>1</v>
      </c>
      <c r="K1441" t="str">
        <f t="shared" si="110"/>
        <v>Eligible</v>
      </c>
      <c r="L1441">
        <f>_xlfn.XLOOKUP($A1441,'Bonuses (raw data)'!$A:$A,'Bonuses (raw data)'!C:C)</f>
        <v>3499.74</v>
      </c>
      <c r="M1441">
        <f t="shared" si="111"/>
        <v>62174.13</v>
      </c>
      <c r="N1441" s="5">
        <f t="shared" si="112"/>
        <v>5.9646806724364752E-2</v>
      </c>
      <c r="O1441">
        <f>G1441/_xlfn.XLOOKUP(D1441,'Market_Averages (raw data)'!A:A,'Market_Averages (raw data)'!B:B)</f>
        <v>1.0385112470123132</v>
      </c>
      <c r="P1441" t="str">
        <f t="shared" si="113"/>
        <v>Market Aligned</v>
      </c>
      <c r="Q1441" s="5">
        <f t="shared" si="114"/>
        <v>0.61699999999999999</v>
      </c>
    </row>
    <row r="1442" spans="1:17" x14ac:dyDescent="0.2">
      <c r="A1442">
        <v>2440</v>
      </c>
      <c r="B1442" t="s">
        <v>1450</v>
      </c>
      <c r="C1442" t="s">
        <v>1572</v>
      </c>
      <c r="D1442" t="s">
        <v>1584</v>
      </c>
      <c r="E1442" t="s">
        <v>1597</v>
      </c>
      <c r="F1442" t="str">
        <f>_xlfn.XLOOKUP(E1442,'States (raw data)'!A:A,'States (raw data)'!B:B)</f>
        <v>New York</v>
      </c>
      <c r="G1442">
        <v>58314.41</v>
      </c>
      <c r="H1442" t="str">
        <f>VLOOKUP(A1442,'Demographics (raw data)'!A1441:C3001,3)</f>
        <v>Female</v>
      </c>
      <c r="I1442" t="str">
        <f>_xlfn.XLOOKUP(A1442,'Demographics (raw data)'!A:A,'Demographics (raw data)'!B:B)</f>
        <v>Other</v>
      </c>
      <c r="J1442" t="b">
        <f>_xlfn.XLOOKUP($A1442,'Bonuses (raw data)'!$A:$A,'Bonuses (raw data)'!B:B)</f>
        <v>1</v>
      </c>
      <c r="K1442" t="str">
        <f t="shared" si="110"/>
        <v>Eligible</v>
      </c>
      <c r="L1442">
        <f>_xlfn.XLOOKUP($A1442,'Bonuses (raw data)'!$A:$A,'Bonuses (raw data)'!C:C)</f>
        <v>6743.26</v>
      </c>
      <c r="M1442">
        <f t="shared" si="111"/>
        <v>65057.670000000006</v>
      </c>
      <c r="N1442" s="5">
        <f t="shared" si="112"/>
        <v>0.11563625525834867</v>
      </c>
      <c r="O1442">
        <f>G1442/_xlfn.XLOOKUP(D1442,'Market_Averages (raw data)'!A:A,'Market_Averages (raw data)'!B:B)</f>
        <v>1.032139757190272</v>
      </c>
      <c r="P1442" t="str">
        <f t="shared" si="113"/>
        <v>Market Aligned</v>
      </c>
      <c r="Q1442" s="5">
        <f t="shared" si="114"/>
        <v>0.60799999999999998</v>
      </c>
    </row>
    <row r="1443" spans="1:17" x14ac:dyDescent="0.2">
      <c r="A1443">
        <v>2441</v>
      </c>
      <c r="B1443" t="s">
        <v>1451</v>
      </c>
      <c r="C1443" t="s">
        <v>1572</v>
      </c>
      <c r="D1443" t="s">
        <v>1584</v>
      </c>
      <c r="E1443" t="s">
        <v>1607</v>
      </c>
      <c r="F1443" t="str">
        <f>_xlfn.XLOOKUP(E1443,'States (raw data)'!A:A,'States (raw data)'!B:B)</f>
        <v>Colorado</v>
      </c>
      <c r="G1443">
        <v>60867.37</v>
      </c>
      <c r="H1443" t="str">
        <f>VLOOKUP(A1443,'Demographics (raw data)'!A1442:C3002,3)</f>
        <v>Non-binary</v>
      </c>
      <c r="I1443" t="str">
        <f>_xlfn.XLOOKUP(A1443,'Demographics (raw data)'!A:A,'Demographics (raw data)'!B:B)</f>
        <v>White</v>
      </c>
      <c r="J1443" t="b">
        <f>_xlfn.XLOOKUP($A1443,'Bonuses (raw data)'!$A:$A,'Bonuses (raw data)'!B:B)</f>
        <v>1</v>
      </c>
      <c r="K1443" t="str">
        <f t="shared" si="110"/>
        <v>Eligible</v>
      </c>
      <c r="L1443">
        <f>_xlfn.XLOOKUP($A1443,'Bonuses (raw data)'!$A:$A,'Bonuses (raw data)'!C:C)</f>
        <v>18006.62</v>
      </c>
      <c r="M1443">
        <f t="shared" si="111"/>
        <v>78873.990000000005</v>
      </c>
      <c r="N1443" s="5">
        <f t="shared" si="112"/>
        <v>0.29583371188865232</v>
      </c>
      <c r="O1443">
        <f>G1443/_xlfn.XLOOKUP(D1443,'Market_Averages (raw data)'!A:A,'Market_Averages (raw data)'!B:B)</f>
        <v>1.0773260415840689</v>
      </c>
      <c r="P1443" t="str">
        <f t="shared" si="113"/>
        <v>Market Aligned</v>
      </c>
      <c r="Q1443" s="5">
        <f t="shared" si="114"/>
        <v>0.66700000000000004</v>
      </c>
    </row>
    <row r="1444" spans="1:17" x14ac:dyDescent="0.2">
      <c r="A1444">
        <v>2442</v>
      </c>
      <c r="B1444" t="s">
        <v>1452</v>
      </c>
      <c r="C1444" t="s">
        <v>1572</v>
      </c>
      <c r="D1444" t="s">
        <v>1584</v>
      </c>
      <c r="E1444" t="s">
        <v>1611</v>
      </c>
      <c r="F1444" t="str">
        <f>_xlfn.XLOOKUP(E1444,'States (raw data)'!A:A,'States (raw data)'!B:B)</f>
        <v>California</v>
      </c>
      <c r="G1444">
        <v>55905.11</v>
      </c>
      <c r="H1444" t="str">
        <f>VLOOKUP(A1444,'Demographics (raw data)'!A1443:C3003,3)</f>
        <v>Female</v>
      </c>
      <c r="I1444" t="str">
        <f>_xlfn.XLOOKUP(A1444,'Demographics (raw data)'!A:A,'Demographics (raw data)'!B:B)</f>
        <v>White</v>
      </c>
      <c r="J1444" t="b">
        <f>_xlfn.XLOOKUP($A1444,'Bonuses (raw data)'!$A:$A,'Bonuses (raw data)'!B:B)</f>
        <v>0</v>
      </c>
      <c r="K1444" t="str">
        <f t="shared" si="110"/>
        <v>Not Eligible</v>
      </c>
      <c r="L1444">
        <f>_xlfn.XLOOKUP($A1444,'Bonuses (raw data)'!$A:$A,'Bonuses (raw data)'!C:C)</f>
        <v>0</v>
      </c>
      <c r="M1444">
        <f t="shared" si="111"/>
        <v>55905.11</v>
      </c>
      <c r="N1444" s="5">
        <f t="shared" si="112"/>
        <v>0</v>
      </c>
      <c r="O1444">
        <f>G1444/_xlfn.XLOOKUP(D1444,'Market_Averages (raw data)'!A:A,'Market_Averages (raw data)'!B:B)</f>
        <v>0.98949619246933029</v>
      </c>
      <c r="P1444" t="str">
        <f t="shared" si="113"/>
        <v>Market Aligned</v>
      </c>
      <c r="Q1444" s="5">
        <f t="shared" si="114"/>
        <v>0.5</v>
      </c>
    </row>
    <row r="1445" spans="1:17" x14ac:dyDescent="0.2">
      <c r="A1445">
        <v>2443</v>
      </c>
      <c r="B1445" t="s">
        <v>1453</v>
      </c>
      <c r="C1445" t="s">
        <v>1572</v>
      </c>
      <c r="D1445" t="s">
        <v>1584</v>
      </c>
      <c r="E1445" t="s">
        <v>1597</v>
      </c>
      <c r="F1445" t="str">
        <f>_xlfn.XLOOKUP(E1445,'States (raw data)'!A:A,'States (raw data)'!B:B)</f>
        <v>New York</v>
      </c>
      <c r="G1445">
        <v>48515.839999999997</v>
      </c>
      <c r="H1445" t="str">
        <f>VLOOKUP(A1445,'Demographics (raw data)'!A1444:C3004,3)</f>
        <v>Female</v>
      </c>
      <c r="I1445" t="str">
        <f>_xlfn.XLOOKUP(A1445,'Demographics (raw data)'!A:A,'Demographics (raw data)'!B:B)</f>
        <v>White</v>
      </c>
      <c r="J1445" t="b">
        <f>_xlfn.XLOOKUP($A1445,'Bonuses (raw data)'!$A:$A,'Bonuses (raw data)'!B:B)</f>
        <v>0</v>
      </c>
      <c r="K1445" t="str">
        <f t="shared" si="110"/>
        <v>Not Eligible</v>
      </c>
      <c r="L1445">
        <f>_xlfn.XLOOKUP($A1445,'Bonuses (raw data)'!$A:$A,'Bonuses (raw data)'!C:C)</f>
        <v>0</v>
      </c>
      <c r="M1445">
        <f t="shared" si="111"/>
        <v>48515.839999999997</v>
      </c>
      <c r="N1445" s="5">
        <f t="shared" si="112"/>
        <v>0</v>
      </c>
      <c r="O1445">
        <f>G1445/_xlfn.XLOOKUP(D1445,'Market_Averages (raw data)'!A:A,'Market_Averages (raw data)'!B:B)</f>
        <v>0.85870931931716488</v>
      </c>
      <c r="P1445" t="str">
        <f t="shared" si="113"/>
        <v>Below Market</v>
      </c>
      <c r="Q1445" s="5">
        <f t="shared" si="114"/>
        <v>0.22900000000000001</v>
      </c>
    </row>
    <row r="1446" spans="1:17" x14ac:dyDescent="0.2">
      <c r="A1446">
        <v>2444</v>
      </c>
      <c r="B1446" t="s">
        <v>1454</v>
      </c>
      <c r="C1446" t="s">
        <v>1572</v>
      </c>
      <c r="D1446" t="s">
        <v>1584</v>
      </c>
      <c r="E1446" t="s">
        <v>1597</v>
      </c>
      <c r="F1446" t="str">
        <f>_xlfn.XLOOKUP(E1446,'States (raw data)'!A:A,'States (raw data)'!B:B)</f>
        <v>New York</v>
      </c>
      <c r="G1446">
        <v>56998.44</v>
      </c>
      <c r="H1446" t="str">
        <f>VLOOKUP(A1446,'Demographics (raw data)'!A1445:C3005,3)</f>
        <v>Female</v>
      </c>
      <c r="I1446" t="str">
        <f>_xlfn.XLOOKUP(A1446,'Demographics (raw data)'!A:A,'Demographics (raw data)'!B:B)</f>
        <v>White</v>
      </c>
      <c r="J1446" t="b">
        <f>_xlfn.XLOOKUP($A1446,'Bonuses (raw data)'!$A:$A,'Bonuses (raw data)'!B:B)</f>
        <v>0</v>
      </c>
      <c r="K1446" t="str">
        <f t="shared" si="110"/>
        <v>Not Eligible</v>
      </c>
      <c r="L1446">
        <f>_xlfn.XLOOKUP($A1446,'Bonuses (raw data)'!$A:$A,'Bonuses (raw data)'!C:C)</f>
        <v>0</v>
      </c>
      <c r="M1446">
        <f t="shared" si="111"/>
        <v>56998.44</v>
      </c>
      <c r="N1446" s="5">
        <f t="shared" si="112"/>
        <v>0</v>
      </c>
      <c r="O1446">
        <f>G1446/_xlfn.XLOOKUP(D1446,'Market_Averages (raw data)'!A:A,'Market_Averages (raw data)'!B:B)</f>
        <v>1.0088476591261797</v>
      </c>
      <c r="P1446" t="str">
        <f t="shared" si="113"/>
        <v>Market Aligned</v>
      </c>
      <c r="Q1446" s="5">
        <f t="shared" si="114"/>
        <v>0.55600000000000005</v>
      </c>
    </row>
    <row r="1447" spans="1:17" x14ac:dyDescent="0.2">
      <c r="A1447">
        <v>2445</v>
      </c>
      <c r="B1447" t="s">
        <v>1455</v>
      </c>
      <c r="C1447" t="s">
        <v>1572</v>
      </c>
      <c r="D1447" t="s">
        <v>1584</v>
      </c>
      <c r="E1447" t="s">
        <v>1597</v>
      </c>
      <c r="F1447" t="str">
        <f>_xlfn.XLOOKUP(E1447,'States (raw data)'!A:A,'States (raw data)'!B:B)</f>
        <v>New York</v>
      </c>
      <c r="G1447">
        <v>51743.22</v>
      </c>
      <c r="H1447" t="str">
        <f>VLOOKUP(A1447,'Demographics (raw data)'!A1446:C3006,3)</f>
        <v>Female</v>
      </c>
      <c r="I1447" t="str">
        <f>_xlfn.XLOOKUP(A1447,'Demographics (raw data)'!A:A,'Demographics (raw data)'!B:B)</f>
        <v>White</v>
      </c>
      <c r="J1447" t="b">
        <f>_xlfn.XLOOKUP($A1447,'Bonuses (raw data)'!$A:$A,'Bonuses (raw data)'!B:B)</f>
        <v>0</v>
      </c>
      <c r="K1447" t="str">
        <f t="shared" si="110"/>
        <v>Not Eligible</v>
      </c>
      <c r="L1447">
        <f>_xlfn.XLOOKUP($A1447,'Bonuses (raw data)'!$A:$A,'Bonuses (raw data)'!C:C)</f>
        <v>0</v>
      </c>
      <c r="M1447">
        <f t="shared" si="111"/>
        <v>51743.22</v>
      </c>
      <c r="N1447" s="5">
        <f t="shared" si="112"/>
        <v>0</v>
      </c>
      <c r="O1447">
        <f>G1447/_xlfn.XLOOKUP(D1447,'Market_Averages (raw data)'!A:A,'Market_Averages (raw data)'!B:B)</f>
        <v>0.91583254511265422</v>
      </c>
      <c r="P1447" t="str">
        <f t="shared" si="113"/>
        <v>Market Aligned</v>
      </c>
      <c r="Q1447" s="5">
        <f t="shared" si="114"/>
        <v>0.307</v>
      </c>
    </row>
    <row r="1448" spans="1:17" x14ac:dyDescent="0.2">
      <c r="A1448">
        <v>2446</v>
      </c>
      <c r="B1448" t="s">
        <v>1456</v>
      </c>
      <c r="C1448" t="s">
        <v>1572</v>
      </c>
      <c r="D1448" t="s">
        <v>1584</v>
      </c>
      <c r="E1448" t="s">
        <v>1611</v>
      </c>
      <c r="F1448" t="str">
        <f>_xlfn.XLOOKUP(E1448,'States (raw data)'!A:A,'States (raw data)'!B:B)</f>
        <v>California</v>
      </c>
      <c r="G1448">
        <v>52356.92</v>
      </c>
      <c r="H1448" t="str">
        <f>VLOOKUP(A1448,'Demographics (raw data)'!A1447:C3007,3)</f>
        <v>Male</v>
      </c>
      <c r="I1448" t="str">
        <f>_xlfn.XLOOKUP(A1448,'Demographics (raw data)'!A:A,'Demographics (raw data)'!B:B)</f>
        <v>White</v>
      </c>
      <c r="J1448" t="b">
        <f>_xlfn.XLOOKUP($A1448,'Bonuses (raw data)'!$A:$A,'Bonuses (raw data)'!B:B)</f>
        <v>0</v>
      </c>
      <c r="K1448" t="str">
        <f t="shared" si="110"/>
        <v>Not Eligible</v>
      </c>
      <c r="L1448">
        <f>_xlfn.XLOOKUP($A1448,'Bonuses (raw data)'!$A:$A,'Bonuses (raw data)'!C:C)</f>
        <v>0</v>
      </c>
      <c r="M1448">
        <f t="shared" si="111"/>
        <v>52356.92</v>
      </c>
      <c r="N1448" s="5">
        <f t="shared" si="112"/>
        <v>0</v>
      </c>
      <c r="O1448">
        <f>G1448/_xlfn.XLOOKUP(D1448,'Market_Averages (raw data)'!A:A,'Market_Averages (raw data)'!B:B)</f>
        <v>0.92669476885782576</v>
      </c>
      <c r="P1448" t="str">
        <f t="shared" si="113"/>
        <v>Market Aligned</v>
      </c>
      <c r="Q1448" s="5">
        <f t="shared" si="114"/>
        <v>0.33100000000000002</v>
      </c>
    </row>
    <row r="1449" spans="1:17" x14ac:dyDescent="0.2">
      <c r="A1449">
        <v>2447</v>
      </c>
      <c r="B1449" t="s">
        <v>1457</v>
      </c>
      <c r="C1449" t="s">
        <v>1572</v>
      </c>
      <c r="D1449" t="s">
        <v>1584</v>
      </c>
      <c r="E1449" t="s">
        <v>1611</v>
      </c>
      <c r="F1449" t="str">
        <f>_xlfn.XLOOKUP(E1449,'States (raw data)'!A:A,'States (raw data)'!B:B)</f>
        <v>California</v>
      </c>
      <c r="G1449">
        <v>57931.82</v>
      </c>
      <c r="H1449" t="str">
        <f>VLOOKUP(A1449,'Demographics (raw data)'!A1448:C3008,3)</f>
        <v>Female</v>
      </c>
      <c r="I1449" t="str">
        <f>_xlfn.XLOOKUP(A1449,'Demographics (raw data)'!A:A,'Demographics (raw data)'!B:B)</f>
        <v>Hispanic or Latino</v>
      </c>
      <c r="J1449" t="b">
        <f>_xlfn.XLOOKUP($A1449,'Bonuses (raw data)'!$A:$A,'Bonuses (raw data)'!B:B)</f>
        <v>0</v>
      </c>
      <c r="K1449" t="str">
        <f t="shared" si="110"/>
        <v>Not Eligible</v>
      </c>
      <c r="L1449">
        <f>_xlfn.XLOOKUP($A1449,'Bonuses (raw data)'!$A:$A,'Bonuses (raw data)'!C:C)</f>
        <v>0</v>
      </c>
      <c r="M1449">
        <f t="shared" si="111"/>
        <v>57931.82</v>
      </c>
      <c r="N1449" s="5">
        <f t="shared" si="112"/>
        <v>0</v>
      </c>
      <c r="O1449">
        <f>G1449/_xlfn.XLOOKUP(D1449,'Market_Averages (raw data)'!A:A,'Market_Averages (raw data)'!B:B)</f>
        <v>1.0253680801776188</v>
      </c>
      <c r="P1449" t="str">
        <f t="shared" si="113"/>
        <v>Market Aligned</v>
      </c>
      <c r="Q1449" s="5">
        <f t="shared" si="114"/>
        <v>0.59599999999999997</v>
      </c>
    </row>
    <row r="1450" spans="1:17" x14ac:dyDescent="0.2">
      <c r="A1450">
        <v>2448</v>
      </c>
      <c r="B1450" t="s">
        <v>1458</v>
      </c>
      <c r="C1450" t="s">
        <v>1572</v>
      </c>
      <c r="D1450" t="s">
        <v>1584</v>
      </c>
      <c r="E1450" t="s">
        <v>1603</v>
      </c>
      <c r="F1450" t="str">
        <f>_xlfn.XLOOKUP(E1450,'States (raw data)'!A:A,'States (raw data)'!B:B)</f>
        <v>Illinois</v>
      </c>
      <c r="G1450">
        <v>61191.42</v>
      </c>
      <c r="H1450" t="str">
        <f>VLOOKUP(A1450,'Demographics (raw data)'!A1449:C3009,3)</f>
        <v>Female</v>
      </c>
      <c r="I1450" t="str">
        <f>_xlfn.XLOOKUP(A1450,'Demographics (raw data)'!A:A,'Demographics (raw data)'!B:B)</f>
        <v>White</v>
      </c>
      <c r="J1450" t="b">
        <f>_xlfn.XLOOKUP($A1450,'Bonuses (raw data)'!$A:$A,'Bonuses (raw data)'!B:B)</f>
        <v>0</v>
      </c>
      <c r="K1450" t="str">
        <f t="shared" si="110"/>
        <v>Not Eligible</v>
      </c>
      <c r="L1450">
        <f>_xlfn.XLOOKUP($A1450,'Bonuses (raw data)'!$A:$A,'Bonuses (raw data)'!C:C)</f>
        <v>0</v>
      </c>
      <c r="M1450">
        <f t="shared" si="111"/>
        <v>61191.42</v>
      </c>
      <c r="N1450" s="5">
        <f t="shared" si="112"/>
        <v>0</v>
      </c>
      <c r="O1450">
        <f>G1450/_xlfn.XLOOKUP(D1450,'Market_Averages (raw data)'!A:A,'Market_Averages (raw data)'!B:B)</f>
        <v>1.0830615859944042</v>
      </c>
      <c r="P1450" t="str">
        <f t="shared" si="113"/>
        <v>Market Aligned</v>
      </c>
      <c r="Q1450" s="5">
        <f t="shared" si="114"/>
        <v>0.67700000000000005</v>
      </c>
    </row>
    <row r="1451" spans="1:17" x14ac:dyDescent="0.2">
      <c r="A1451">
        <v>2449</v>
      </c>
      <c r="B1451" t="s">
        <v>1459</v>
      </c>
      <c r="C1451" t="s">
        <v>1572</v>
      </c>
      <c r="D1451" t="s">
        <v>1584</v>
      </c>
      <c r="E1451" t="s">
        <v>1599</v>
      </c>
      <c r="F1451" t="str">
        <f>_xlfn.XLOOKUP(E1451,'States (raw data)'!A:A,'States (raw data)'!B:B)</f>
        <v>California</v>
      </c>
      <c r="G1451">
        <v>55106.36</v>
      </c>
      <c r="H1451" t="str">
        <f>VLOOKUP(A1451,'Demographics (raw data)'!A1450:C3010,3)</f>
        <v>Female</v>
      </c>
      <c r="I1451" t="str">
        <f>_xlfn.XLOOKUP(A1451,'Demographics (raw data)'!A:A,'Demographics (raw data)'!B:B)</f>
        <v>White</v>
      </c>
      <c r="J1451" t="b">
        <f>_xlfn.XLOOKUP($A1451,'Bonuses (raw data)'!$A:$A,'Bonuses (raw data)'!B:B)</f>
        <v>1</v>
      </c>
      <c r="K1451" t="str">
        <f t="shared" si="110"/>
        <v>Eligible</v>
      </c>
      <c r="L1451">
        <f>_xlfn.XLOOKUP($A1451,'Bonuses (raw data)'!$A:$A,'Bonuses (raw data)'!C:C)</f>
        <v>19469.02</v>
      </c>
      <c r="M1451">
        <f t="shared" si="111"/>
        <v>74575.38</v>
      </c>
      <c r="N1451" s="5">
        <f t="shared" si="112"/>
        <v>0.35329896585439502</v>
      </c>
      <c r="O1451">
        <f>G1451/_xlfn.XLOOKUP(D1451,'Market_Averages (raw data)'!A:A,'Market_Averages (raw data)'!B:B)</f>
        <v>0.97535866400842786</v>
      </c>
      <c r="P1451" t="str">
        <f t="shared" si="113"/>
        <v>Market Aligned</v>
      </c>
      <c r="Q1451" s="5">
        <f t="shared" si="114"/>
        <v>0.45700000000000002</v>
      </c>
    </row>
    <row r="1452" spans="1:17" x14ac:dyDescent="0.2">
      <c r="A1452">
        <v>2450</v>
      </c>
      <c r="B1452" t="s">
        <v>1460</v>
      </c>
      <c r="C1452" t="s">
        <v>1572</v>
      </c>
      <c r="D1452" t="s">
        <v>1584</v>
      </c>
      <c r="E1452" t="s">
        <v>1597</v>
      </c>
      <c r="F1452" t="str">
        <f>_xlfn.XLOOKUP(E1452,'States (raw data)'!A:A,'States (raw data)'!B:B)</f>
        <v>New York</v>
      </c>
      <c r="G1452">
        <v>56544.17</v>
      </c>
      <c r="H1452" t="str">
        <f>VLOOKUP(A1452,'Demographics (raw data)'!A1451:C3011,3)</f>
        <v>Female</v>
      </c>
      <c r="I1452" t="str">
        <f>_xlfn.XLOOKUP(A1452,'Demographics (raw data)'!A:A,'Demographics (raw data)'!B:B)</f>
        <v>White</v>
      </c>
      <c r="J1452" t="b">
        <f>_xlfn.XLOOKUP($A1452,'Bonuses (raw data)'!$A:$A,'Bonuses (raw data)'!B:B)</f>
        <v>1</v>
      </c>
      <c r="K1452" t="str">
        <f t="shared" si="110"/>
        <v>Eligible</v>
      </c>
      <c r="L1452">
        <f>_xlfn.XLOOKUP($A1452,'Bonuses (raw data)'!$A:$A,'Bonuses (raw data)'!C:C)</f>
        <v>17327.169999999998</v>
      </c>
      <c r="M1452">
        <f t="shared" si="111"/>
        <v>73871.34</v>
      </c>
      <c r="N1452" s="5">
        <f t="shared" si="112"/>
        <v>0.30643601276665655</v>
      </c>
      <c r="O1452">
        <f>G1452/_xlfn.XLOOKUP(D1452,'Market_Averages (raw data)'!A:A,'Market_Averages (raw data)'!B:B)</f>
        <v>1.0008072772120209</v>
      </c>
      <c r="P1452" t="str">
        <f t="shared" si="113"/>
        <v>Market Aligned</v>
      </c>
      <c r="Q1452" s="5">
        <f t="shared" si="114"/>
        <v>0.53100000000000003</v>
      </c>
    </row>
    <row r="1453" spans="1:17" x14ac:dyDescent="0.2">
      <c r="A1453">
        <v>2451</v>
      </c>
      <c r="B1453" t="s">
        <v>1461</v>
      </c>
      <c r="C1453" t="s">
        <v>1572</v>
      </c>
      <c r="D1453" t="s">
        <v>1584</v>
      </c>
      <c r="E1453" t="s">
        <v>1597</v>
      </c>
      <c r="F1453" t="str">
        <f>_xlfn.XLOOKUP(E1453,'States (raw data)'!A:A,'States (raw data)'!B:B)</f>
        <v>New York</v>
      </c>
      <c r="G1453">
        <v>63511.07</v>
      </c>
      <c r="H1453" t="str">
        <f>VLOOKUP(A1453,'Demographics (raw data)'!A1452:C3012,3)</f>
        <v>Female</v>
      </c>
      <c r="I1453" t="str">
        <f>_xlfn.XLOOKUP(A1453,'Demographics (raw data)'!A:A,'Demographics (raw data)'!B:B)</f>
        <v>White</v>
      </c>
      <c r="J1453" t="b">
        <f>_xlfn.XLOOKUP($A1453,'Bonuses (raw data)'!$A:$A,'Bonuses (raw data)'!B:B)</f>
        <v>0</v>
      </c>
      <c r="K1453" t="str">
        <f t="shared" si="110"/>
        <v>Not Eligible</v>
      </c>
      <c r="L1453">
        <f>_xlfn.XLOOKUP($A1453,'Bonuses (raw data)'!$A:$A,'Bonuses (raw data)'!C:C)</f>
        <v>0</v>
      </c>
      <c r="M1453">
        <f t="shared" si="111"/>
        <v>63511.07</v>
      </c>
      <c r="N1453" s="5">
        <f t="shared" si="112"/>
        <v>0</v>
      </c>
      <c r="O1453">
        <f>G1453/_xlfn.XLOOKUP(D1453,'Market_Averages (raw data)'!A:A,'Market_Averages (raw data)'!B:B)</f>
        <v>1.1241183846101566</v>
      </c>
      <c r="P1453" t="str">
        <f t="shared" si="113"/>
        <v>Above Market</v>
      </c>
      <c r="Q1453" s="5">
        <f t="shared" si="114"/>
        <v>0.70799999999999996</v>
      </c>
    </row>
    <row r="1454" spans="1:17" x14ac:dyDescent="0.2">
      <c r="A1454">
        <v>2452</v>
      </c>
      <c r="B1454" t="s">
        <v>1462</v>
      </c>
      <c r="C1454" t="s">
        <v>1572</v>
      </c>
      <c r="D1454" t="s">
        <v>1584</v>
      </c>
      <c r="E1454" t="s">
        <v>1611</v>
      </c>
      <c r="F1454" t="str">
        <f>_xlfn.XLOOKUP(E1454,'States (raw data)'!A:A,'States (raw data)'!B:B)</f>
        <v>California</v>
      </c>
      <c r="G1454">
        <v>56203.77</v>
      </c>
      <c r="H1454" t="str">
        <f>VLOOKUP(A1454,'Demographics (raw data)'!A1453:C3013,3)</f>
        <v>Male</v>
      </c>
      <c r="I1454" t="str">
        <f>_xlfn.XLOOKUP(A1454,'Demographics (raw data)'!A:A,'Demographics (raw data)'!B:B)</f>
        <v>White</v>
      </c>
      <c r="J1454" t="b">
        <f>_xlfn.XLOOKUP($A1454,'Bonuses (raw data)'!$A:$A,'Bonuses (raw data)'!B:B)</f>
        <v>0</v>
      </c>
      <c r="K1454" t="str">
        <f t="shared" si="110"/>
        <v>Not Eligible</v>
      </c>
      <c r="L1454">
        <f>_xlfn.XLOOKUP($A1454,'Bonuses (raw data)'!$A:$A,'Bonuses (raw data)'!C:C)</f>
        <v>0</v>
      </c>
      <c r="M1454">
        <f t="shared" si="111"/>
        <v>56203.77</v>
      </c>
      <c r="N1454" s="5">
        <f t="shared" si="112"/>
        <v>0</v>
      </c>
      <c r="O1454">
        <f>G1454/_xlfn.XLOOKUP(D1454,'Market_Averages (raw data)'!A:A,'Market_Averages (raw data)'!B:B)</f>
        <v>0.99478234489516193</v>
      </c>
      <c r="P1454" t="str">
        <f t="shared" si="113"/>
        <v>Market Aligned</v>
      </c>
      <c r="Q1454" s="5">
        <f t="shared" si="114"/>
        <v>0.51200000000000001</v>
      </c>
    </row>
    <row r="1455" spans="1:17" x14ac:dyDescent="0.2">
      <c r="A1455">
        <v>2453</v>
      </c>
      <c r="B1455" t="s">
        <v>1463</v>
      </c>
      <c r="C1455" t="s">
        <v>1572</v>
      </c>
      <c r="D1455" t="s">
        <v>1584</v>
      </c>
      <c r="E1455" t="s">
        <v>1597</v>
      </c>
      <c r="F1455" t="str">
        <f>_xlfn.XLOOKUP(E1455,'States (raw data)'!A:A,'States (raw data)'!B:B)</f>
        <v>New York</v>
      </c>
      <c r="G1455">
        <v>68008.42</v>
      </c>
      <c r="H1455" t="str">
        <f>VLOOKUP(A1455,'Demographics (raw data)'!A1454:C3014,3)</f>
        <v>Female</v>
      </c>
      <c r="I1455" t="str">
        <f>_xlfn.XLOOKUP(A1455,'Demographics (raw data)'!A:A,'Demographics (raw data)'!B:B)</f>
        <v>White</v>
      </c>
      <c r="J1455" t="b">
        <f>_xlfn.XLOOKUP($A1455,'Bonuses (raw data)'!$A:$A,'Bonuses (raw data)'!B:B)</f>
        <v>1</v>
      </c>
      <c r="K1455" t="str">
        <f t="shared" si="110"/>
        <v>Eligible</v>
      </c>
      <c r="L1455">
        <f>_xlfn.XLOOKUP($A1455,'Bonuses (raw data)'!$A:$A,'Bonuses (raw data)'!C:C)</f>
        <v>3090.34</v>
      </c>
      <c r="M1455">
        <f t="shared" si="111"/>
        <v>71098.759999999995</v>
      </c>
      <c r="N1455" s="5">
        <f t="shared" si="112"/>
        <v>4.5440549861326E-2</v>
      </c>
      <c r="O1455">
        <f>G1455/_xlfn.XLOOKUP(D1455,'Market_Averages (raw data)'!A:A,'Market_Averages (raw data)'!B:B)</f>
        <v>1.2037195284269193</v>
      </c>
      <c r="P1455" t="str">
        <f t="shared" si="113"/>
        <v>Above Market</v>
      </c>
      <c r="Q1455" s="5">
        <f t="shared" si="114"/>
        <v>0.753</v>
      </c>
    </row>
    <row r="1456" spans="1:17" x14ac:dyDescent="0.2">
      <c r="A1456">
        <v>2454</v>
      </c>
      <c r="B1456" t="s">
        <v>1464</v>
      </c>
      <c r="C1456" t="s">
        <v>1572</v>
      </c>
      <c r="D1456" t="s">
        <v>1584</v>
      </c>
      <c r="E1456" t="s">
        <v>1597</v>
      </c>
      <c r="F1456" t="str">
        <f>_xlfn.XLOOKUP(E1456,'States (raw data)'!A:A,'States (raw data)'!B:B)</f>
        <v>New York</v>
      </c>
      <c r="G1456">
        <v>57827.55</v>
      </c>
      <c r="H1456" t="str">
        <f>VLOOKUP(A1456,'Demographics (raw data)'!A1455:C3015,3)</f>
        <v>Male</v>
      </c>
      <c r="I1456" t="str">
        <f>_xlfn.XLOOKUP(A1456,'Demographics (raw data)'!A:A,'Demographics (raw data)'!B:B)</f>
        <v>White</v>
      </c>
      <c r="J1456" t="b">
        <f>_xlfn.XLOOKUP($A1456,'Bonuses (raw data)'!$A:$A,'Bonuses (raw data)'!B:B)</f>
        <v>0</v>
      </c>
      <c r="K1456" t="str">
        <f t="shared" si="110"/>
        <v>Not Eligible</v>
      </c>
      <c r="L1456">
        <f>_xlfn.XLOOKUP($A1456,'Bonuses (raw data)'!$A:$A,'Bonuses (raw data)'!C:C)</f>
        <v>0</v>
      </c>
      <c r="M1456">
        <f t="shared" si="111"/>
        <v>57827.55</v>
      </c>
      <c r="N1456" s="5">
        <f t="shared" si="112"/>
        <v>0</v>
      </c>
      <c r="O1456">
        <f>G1456/_xlfn.XLOOKUP(D1456,'Market_Averages (raw data)'!A:A,'Market_Averages (raw data)'!B:B)</f>
        <v>1.0235225464153423</v>
      </c>
      <c r="P1456" t="str">
        <f t="shared" si="113"/>
        <v>Market Aligned</v>
      </c>
      <c r="Q1456" s="5">
        <f t="shared" si="114"/>
        <v>0.59199999999999997</v>
      </c>
    </row>
    <row r="1457" spans="1:17" x14ac:dyDescent="0.2">
      <c r="A1457">
        <v>2455</v>
      </c>
      <c r="B1457" t="s">
        <v>1465</v>
      </c>
      <c r="C1457" t="s">
        <v>1572</v>
      </c>
      <c r="D1457" t="s">
        <v>1584</v>
      </c>
      <c r="E1457" t="s">
        <v>1597</v>
      </c>
      <c r="F1457" t="str">
        <f>_xlfn.XLOOKUP(E1457,'States (raw data)'!A:A,'States (raw data)'!B:B)</f>
        <v>New York</v>
      </c>
      <c r="G1457">
        <v>46196.19</v>
      </c>
      <c r="H1457" t="str">
        <f>VLOOKUP(A1457,'Demographics (raw data)'!A1456:C3016,3)</f>
        <v>Female</v>
      </c>
      <c r="I1457" t="str">
        <f>_xlfn.XLOOKUP(A1457,'Demographics (raw data)'!A:A,'Demographics (raw data)'!B:B)</f>
        <v>Black or African American</v>
      </c>
      <c r="J1457" t="b">
        <f>_xlfn.XLOOKUP($A1457,'Bonuses (raw data)'!$A:$A,'Bonuses (raw data)'!B:B)</f>
        <v>0</v>
      </c>
      <c r="K1457" t="str">
        <f t="shared" si="110"/>
        <v>Not Eligible</v>
      </c>
      <c r="L1457">
        <f>_xlfn.XLOOKUP($A1457,'Bonuses (raw data)'!$A:$A,'Bonuses (raw data)'!C:C)</f>
        <v>0</v>
      </c>
      <c r="M1457">
        <f t="shared" si="111"/>
        <v>46196.19</v>
      </c>
      <c r="N1457" s="5">
        <f t="shared" si="112"/>
        <v>0</v>
      </c>
      <c r="O1457">
        <f>G1457/_xlfn.XLOOKUP(D1457,'Market_Averages (raw data)'!A:A,'Market_Averages (raw data)'!B:B)</f>
        <v>0.81765252070141259</v>
      </c>
      <c r="P1457" t="str">
        <f t="shared" si="113"/>
        <v>Below Market</v>
      </c>
      <c r="Q1457" s="5">
        <f t="shared" si="114"/>
        <v>0.17899999999999999</v>
      </c>
    </row>
    <row r="1458" spans="1:17" x14ac:dyDescent="0.2">
      <c r="A1458">
        <v>2456</v>
      </c>
      <c r="B1458" t="s">
        <v>1466</v>
      </c>
      <c r="C1458" t="s">
        <v>1572</v>
      </c>
      <c r="D1458" t="s">
        <v>1584</v>
      </c>
      <c r="E1458" t="s">
        <v>1611</v>
      </c>
      <c r="F1458" t="str">
        <f>_xlfn.XLOOKUP(E1458,'States (raw data)'!A:A,'States (raw data)'!B:B)</f>
        <v>California</v>
      </c>
      <c r="G1458">
        <v>58766.71</v>
      </c>
      <c r="H1458" t="str">
        <f>VLOOKUP(A1458,'Demographics (raw data)'!A1457:C3017,3)</f>
        <v>Male</v>
      </c>
      <c r="I1458" t="str">
        <f>_xlfn.XLOOKUP(A1458,'Demographics (raw data)'!A:A,'Demographics (raw data)'!B:B)</f>
        <v>Hispanic or Latino</v>
      </c>
      <c r="J1458" t="b">
        <f>_xlfn.XLOOKUP($A1458,'Bonuses (raw data)'!$A:$A,'Bonuses (raw data)'!B:B)</f>
        <v>1</v>
      </c>
      <c r="K1458" t="str">
        <f t="shared" si="110"/>
        <v>Eligible</v>
      </c>
      <c r="L1458">
        <f>_xlfn.XLOOKUP($A1458,'Bonuses (raw data)'!$A:$A,'Bonuses (raw data)'!C:C)</f>
        <v>19001.13</v>
      </c>
      <c r="M1458">
        <f t="shared" si="111"/>
        <v>77767.839999999997</v>
      </c>
      <c r="N1458" s="5">
        <f t="shared" si="112"/>
        <v>0.32333152562054268</v>
      </c>
      <c r="O1458">
        <f>G1458/_xlfn.XLOOKUP(D1458,'Market_Averages (raw data)'!A:A,'Market_Averages (raw data)'!B:B)</f>
        <v>1.0401452709591184</v>
      </c>
      <c r="P1458" t="str">
        <f t="shared" si="113"/>
        <v>Market Aligned</v>
      </c>
      <c r="Q1458" s="5">
        <f t="shared" si="114"/>
        <v>0.621</v>
      </c>
    </row>
    <row r="1459" spans="1:17" x14ac:dyDescent="0.2">
      <c r="A1459">
        <v>2457</v>
      </c>
      <c r="B1459" t="s">
        <v>1467</v>
      </c>
      <c r="C1459" t="s">
        <v>1572</v>
      </c>
      <c r="D1459" t="s">
        <v>1584</v>
      </c>
      <c r="E1459" t="s">
        <v>1599</v>
      </c>
      <c r="F1459" t="str">
        <f>_xlfn.XLOOKUP(E1459,'States (raw data)'!A:A,'States (raw data)'!B:B)</f>
        <v>California</v>
      </c>
      <c r="G1459">
        <v>56905.79</v>
      </c>
      <c r="H1459" t="str">
        <f>VLOOKUP(A1459,'Demographics (raw data)'!A1458:C3018,3)</f>
        <v>Male</v>
      </c>
      <c r="I1459" t="str">
        <f>_xlfn.XLOOKUP(A1459,'Demographics (raw data)'!A:A,'Demographics (raw data)'!B:B)</f>
        <v>Hispanic or Latino</v>
      </c>
      <c r="J1459" t="b">
        <f>_xlfn.XLOOKUP($A1459,'Bonuses (raw data)'!$A:$A,'Bonuses (raw data)'!B:B)</f>
        <v>1</v>
      </c>
      <c r="K1459" t="str">
        <f t="shared" si="110"/>
        <v>Eligible</v>
      </c>
      <c r="L1459">
        <f>_xlfn.XLOOKUP($A1459,'Bonuses (raw data)'!$A:$A,'Bonuses (raw data)'!C:C)</f>
        <v>9043.7999999999993</v>
      </c>
      <c r="M1459">
        <f t="shared" si="111"/>
        <v>65949.59</v>
      </c>
      <c r="N1459" s="5">
        <f t="shared" si="112"/>
        <v>0.15892583162451482</v>
      </c>
      <c r="O1459">
        <f>G1459/_xlfn.XLOOKUP(D1459,'Market_Averages (raw data)'!A:A,'Market_Averages (raw data)'!B:B)</f>
        <v>1.0072077943225457</v>
      </c>
      <c r="P1459" t="str">
        <f t="shared" si="113"/>
        <v>Market Aligned</v>
      </c>
      <c r="Q1459" s="5">
        <f t="shared" si="114"/>
        <v>0.55000000000000004</v>
      </c>
    </row>
    <row r="1460" spans="1:17" x14ac:dyDescent="0.2">
      <c r="A1460">
        <v>2458</v>
      </c>
      <c r="B1460" t="s">
        <v>1468</v>
      </c>
      <c r="C1460" t="s">
        <v>1572</v>
      </c>
      <c r="D1460" t="s">
        <v>1584</v>
      </c>
      <c r="E1460" t="s">
        <v>1597</v>
      </c>
      <c r="F1460" t="str">
        <f>_xlfn.XLOOKUP(E1460,'States (raw data)'!A:A,'States (raw data)'!B:B)</f>
        <v>New York</v>
      </c>
      <c r="G1460">
        <v>61448.76</v>
      </c>
      <c r="H1460" t="str">
        <f>VLOOKUP(A1460,'Demographics (raw data)'!A1459:C3019,3)</f>
        <v>Male</v>
      </c>
      <c r="I1460" t="str">
        <f>_xlfn.XLOOKUP(A1460,'Demographics (raw data)'!A:A,'Demographics (raw data)'!B:B)</f>
        <v>Black or African American</v>
      </c>
      <c r="J1460" t="b">
        <f>_xlfn.XLOOKUP($A1460,'Bonuses (raw data)'!$A:$A,'Bonuses (raw data)'!B:B)</f>
        <v>1</v>
      </c>
      <c r="K1460" t="str">
        <f t="shared" si="110"/>
        <v>Eligible</v>
      </c>
      <c r="L1460">
        <f>_xlfn.XLOOKUP($A1460,'Bonuses (raw data)'!$A:$A,'Bonuses (raw data)'!C:C)</f>
        <v>1176.9000000000001</v>
      </c>
      <c r="M1460">
        <f t="shared" si="111"/>
        <v>62625.66</v>
      </c>
      <c r="N1460" s="5">
        <f t="shared" si="112"/>
        <v>1.9152542703872299E-2</v>
      </c>
      <c r="O1460">
        <f>G1460/_xlfn.XLOOKUP(D1460,'Market_Averages (raw data)'!A:A,'Market_Averages (raw data)'!B:B)</f>
        <v>1.0876163923469908</v>
      </c>
      <c r="P1460" t="str">
        <f t="shared" si="113"/>
        <v>Market Aligned</v>
      </c>
      <c r="Q1460" s="5">
        <f t="shared" si="114"/>
        <v>0.67900000000000005</v>
      </c>
    </row>
    <row r="1461" spans="1:17" x14ac:dyDescent="0.2">
      <c r="A1461">
        <v>2459</v>
      </c>
      <c r="B1461" t="s">
        <v>1469</v>
      </c>
      <c r="C1461" t="s">
        <v>1572</v>
      </c>
      <c r="D1461" t="s">
        <v>1584</v>
      </c>
      <c r="E1461" t="s">
        <v>1599</v>
      </c>
      <c r="F1461" t="str">
        <f>_xlfn.XLOOKUP(E1461,'States (raw data)'!A:A,'States (raw data)'!B:B)</f>
        <v>California</v>
      </c>
      <c r="G1461">
        <v>58365.91</v>
      </c>
      <c r="H1461" t="str">
        <f>VLOOKUP(A1461,'Demographics (raw data)'!A1460:C3020,3)</f>
        <v>Female</v>
      </c>
      <c r="I1461" t="str">
        <f>_xlfn.XLOOKUP(A1461,'Demographics (raw data)'!A:A,'Demographics (raw data)'!B:B)</f>
        <v>White</v>
      </c>
      <c r="J1461" t="b">
        <f>_xlfn.XLOOKUP($A1461,'Bonuses (raw data)'!$A:$A,'Bonuses (raw data)'!B:B)</f>
        <v>0</v>
      </c>
      <c r="K1461" t="str">
        <f t="shared" si="110"/>
        <v>Not Eligible</v>
      </c>
      <c r="L1461">
        <f>_xlfn.XLOOKUP($A1461,'Bonuses (raw data)'!$A:$A,'Bonuses (raw data)'!C:C)</f>
        <v>0</v>
      </c>
      <c r="M1461">
        <f t="shared" si="111"/>
        <v>58365.91</v>
      </c>
      <c r="N1461" s="5">
        <f t="shared" si="112"/>
        <v>0</v>
      </c>
      <c r="O1461">
        <f>G1461/_xlfn.XLOOKUP(D1461,'Market_Averages (raw data)'!A:A,'Market_Averages (raw data)'!B:B)</f>
        <v>1.033051284846906</v>
      </c>
      <c r="P1461" t="str">
        <f t="shared" si="113"/>
        <v>Market Aligned</v>
      </c>
      <c r="Q1461" s="5">
        <f t="shared" si="114"/>
        <v>0.60899999999999999</v>
      </c>
    </row>
    <row r="1462" spans="1:17" x14ac:dyDescent="0.2">
      <c r="A1462">
        <v>2460</v>
      </c>
      <c r="B1462" t="s">
        <v>1470</v>
      </c>
      <c r="C1462" t="s">
        <v>1572</v>
      </c>
      <c r="D1462" t="s">
        <v>1584</v>
      </c>
      <c r="E1462" t="s">
        <v>1597</v>
      </c>
      <c r="F1462" t="str">
        <f>_xlfn.XLOOKUP(E1462,'States (raw data)'!A:A,'States (raw data)'!B:B)</f>
        <v>New York</v>
      </c>
      <c r="G1462">
        <v>54307.72</v>
      </c>
      <c r="H1462" t="str">
        <f>VLOOKUP(A1462,'Demographics (raw data)'!A1461:C3021,3)</f>
        <v>Male</v>
      </c>
      <c r="I1462" t="str">
        <f>_xlfn.XLOOKUP(A1462,'Demographics (raw data)'!A:A,'Demographics (raw data)'!B:B)</f>
        <v>Hispanic or Latino</v>
      </c>
      <c r="J1462" t="b">
        <f>_xlfn.XLOOKUP($A1462,'Bonuses (raw data)'!$A:$A,'Bonuses (raw data)'!B:B)</f>
        <v>1</v>
      </c>
      <c r="K1462" t="str">
        <f t="shared" si="110"/>
        <v>Eligible</v>
      </c>
      <c r="L1462">
        <f>_xlfn.XLOOKUP($A1462,'Bonuses (raw data)'!$A:$A,'Bonuses (raw data)'!C:C)</f>
        <v>9405.48</v>
      </c>
      <c r="M1462">
        <f t="shared" si="111"/>
        <v>63713.2</v>
      </c>
      <c r="N1462" s="5">
        <f t="shared" si="112"/>
        <v>0.17318863690097833</v>
      </c>
      <c r="O1462">
        <f>G1462/_xlfn.XLOOKUP(D1462,'Market_Averages (raw data)'!A:A,'Market_Averages (raw data)'!B:B)</f>
        <v>0.96122308249980182</v>
      </c>
      <c r="P1462" t="str">
        <f t="shared" si="113"/>
        <v>Market Aligned</v>
      </c>
      <c r="Q1462" s="5">
        <f t="shared" si="114"/>
        <v>0.41399999999999998</v>
      </c>
    </row>
    <row r="1463" spans="1:17" x14ac:dyDescent="0.2">
      <c r="A1463">
        <v>2461</v>
      </c>
      <c r="B1463" t="s">
        <v>1471</v>
      </c>
      <c r="C1463" t="s">
        <v>1572</v>
      </c>
      <c r="D1463" t="s">
        <v>1584</v>
      </c>
      <c r="E1463" t="s">
        <v>1611</v>
      </c>
      <c r="F1463" t="str">
        <f>_xlfn.XLOOKUP(E1463,'States (raw data)'!A:A,'States (raw data)'!B:B)</f>
        <v>California</v>
      </c>
      <c r="G1463">
        <v>48878.51</v>
      </c>
      <c r="H1463" t="str">
        <f>VLOOKUP(A1463,'Demographics (raw data)'!A1462:C3022,3)</f>
        <v>Male</v>
      </c>
      <c r="I1463" t="str">
        <f>_xlfn.XLOOKUP(A1463,'Demographics (raw data)'!A:A,'Demographics (raw data)'!B:B)</f>
        <v>Hispanic or Latino</v>
      </c>
      <c r="J1463" t="b">
        <f>_xlfn.XLOOKUP($A1463,'Bonuses (raw data)'!$A:$A,'Bonuses (raw data)'!B:B)</f>
        <v>0</v>
      </c>
      <c r="K1463" t="str">
        <f t="shared" si="110"/>
        <v>Not Eligible</v>
      </c>
      <c r="L1463">
        <f>_xlfn.XLOOKUP($A1463,'Bonuses (raw data)'!$A:$A,'Bonuses (raw data)'!C:C)</f>
        <v>0</v>
      </c>
      <c r="M1463">
        <f t="shared" si="111"/>
        <v>48878.51</v>
      </c>
      <c r="N1463" s="5">
        <f t="shared" si="112"/>
        <v>0</v>
      </c>
      <c r="O1463">
        <f>G1463/_xlfn.XLOOKUP(D1463,'Market_Averages (raw data)'!A:A,'Market_Averages (raw data)'!B:B)</f>
        <v>0.86512842097214515</v>
      </c>
      <c r="P1463" t="str">
        <f t="shared" si="113"/>
        <v>Below Market</v>
      </c>
      <c r="Q1463" s="5">
        <f t="shared" si="114"/>
        <v>0.23599999999999999</v>
      </c>
    </row>
    <row r="1464" spans="1:17" x14ac:dyDescent="0.2">
      <c r="A1464">
        <v>2462</v>
      </c>
      <c r="B1464" t="s">
        <v>1472</v>
      </c>
      <c r="C1464" t="s">
        <v>1572</v>
      </c>
      <c r="D1464" t="s">
        <v>1584</v>
      </c>
      <c r="E1464" t="s">
        <v>1611</v>
      </c>
      <c r="F1464" t="str">
        <f>_xlfn.XLOOKUP(E1464,'States (raw data)'!A:A,'States (raw data)'!B:B)</f>
        <v>California</v>
      </c>
      <c r="G1464">
        <v>53954.879999999997</v>
      </c>
      <c r="H1464" t="str">
        <f>VLOOKUP(A1464,'Demographics (raw data)'!A1463:C3023,3)</f>
        <v>Female</v>
      </c>
      <c r="I1464" t="str">
        <f>_xlfn.XLOOKUP(A1464,'Demographics (raw data)'!A:A,'Demographics (raw data)'!B:B)</f>
        <v>White</v>
      </c>
      <c r="J1464" t="b">
        <f>_xlfn.XLOOKUP($A1464,'Bonuses (raw data)'!$A:$A,'Bonuses (raw data)'!B:B)</f>
        <v>0</v>
      </c>
      <c r="K1464" t="str">
        <f t="shared" si="110"/>
        <v>Not Eligible</v>
      </c>
      <c r="L1464">
        <f>_xlfn.XLOOKUP($A1464,'Bonuses (raw data)'!$A:$A,'Bonuses (raw data)'!C:C)</f>
        <v>0</v>
      </c>
      <c r="M1464">
        <f t="shared" si="111"/>
        <v>53954.879999999997</v>
      </c>
      <c r="N1464" s="5">
        <f t="shared" si="112"/>
        <v>0</v>
      </c>
      <c r="O1464">
        <f>G1464/_xlfn.XLOOKUP(D1464,'Market_Averages (raw data)'!A:A,'Market_Averages (raw data)'!B:B)</f>
        <v>0.95497796758005871</v>
      </c>
      <c r="P1464" t="str">
        <f t="shared" si="113"/>
        <v>Market Aligned</v>
      </c>
      <c r="Q1464" s="5">
        <f t="shared" si="114"/>
        <v>0.39800000000000002</v>
      </c>
    </row>
    <row r="1465" spans="1:17" x14ac:dyDescent="0.2">
      <c r="A1465">
        <v>2463</v>
      </c>
      <c r="B1465" t="s">
        <v>1473</v>
      </c>
      <c r="C1465" t="s">
        <v>1572</v>
      </c>
      <c r="D1465" t="s">
        <v>1584</v>
      </c>
      <c r="E1465" t="s">
        <v>1609</v>
      </c>
      <c r="F1465" t="str">
        <f>_xlfn.XLOOKUP(E1465,'States (raw data)'!A:A,'States (raw data)'!B:B)</f>
        <v>California</v>
      </c>
      <c r="G1465">
        <v>50747.4</v>
      </c>
      <c r="H1465" t="str">
        <f>VLOOKUP(A1465,'Demographics (raw data)'!A1464:C3024,3)</f>
        <v>Male</v>
      </c>
      <c r="I1465" t="str">
        <f>_xlfn.XLOOKUP(A1465,'Demographics (raw data)'!A:A,'Demographics (raw data)'!B:B)</f>
        <v>Asian</v>
      </c>
      <c r="J1465" t="b">
        <f>_xlfn.XLOOKUP($A1465,'Bonuses (raw data)'!$A:$A,'Bonuses (raw data)'!B:B)</f>
        <v>0</v>
      </c>
      <c r="K1465" t="str">
        <f t="shared" si="110"/>
        <v>Not Eligible</v>
      </c>
      <c r="L1465">
        <f>_xlfn.XLOOKUP($A1465,'Bonuses (raw data)'!$A:$A,'Bonuses (raw data)'!C:C)</f>
        <v>0</v>
      </c>
      <c r="M1465">
        <f t="shared" si="111"/>
        <v>50747.4</v>
      </c>
      <c r="N1465" s="5">
        <f t="shared" si="112"/>
        <v>0</v>
      </c>
      <c r="O1465">
        <f>G1465/_xlfn.XLOOKUP(D1465,'Market_Averages (raw data)'!A:A,'Market_Averages (raw data)'!B:B)</f>
        <v>0.8982069631509193</v>
      </c>
      <c r="P1465" t="str">
        <f t="shared" si="113"/>
        <v>Below Market</v>
      </c>
      <c r="Q1465" s="5">
        <f t="shared" si="114"/>
        <v>0.27900000000000003</v>
      </c>
    </row>
    <row r="1466" spans="1:17" x14ac:dyDescent="0.2">
      <c r="A1466">
        <v>2464</v>
      </c>
      <c r="B1466" t="s">
        <v>1474</v>
      </c>
      <c r="C1466" t="s">
        <v>1572</v>
      </c>
      <c r="D1466" t="s">
        <v>1584</v>
      </c>
      <c r="E1466" t="s">
        <v>1609</v>
      </c>
      <c r="F1466" t="str">
        <f>_xlfn.XLOOKUP(E1466,'States (raw data)'!A:A,'States (raw data)'!B:B)</f>
        <v>California</v>
      </c>
      <c r="G1466">
        <v>52097.38</v>
      </c>
      <c r="H1466" t="str">
        <f>VLOOKUP(A1466,'Demographics (raw data)'!A1465:C3025,3)</f>
        <v>Female</v>
      </c>
      <c r="I1466" t="str">
        <f>_xlfn.XLOOKUP(A1466,'Demographics (raw data)'!A:A,'Demographics (raw data)'!B:B)</f>
        <v>White</v>
      </c>
      <c r="J1466" t="b">
        <f>_xlfn.XLOOKUP($A1466,'Bonuses (raw data)'!$A:$A,'Bonuses (raw data)'!B:B)</f>
        <v>1</v>
      </c>
      <c r="K1466" t="str">
        <f t="shared" si="110"/>
        <v>Eligible</v>
      </c>
      <c r="L1466">
        <f>_xlfn.XLOOKUP($A1466,'Bonuses (raw data)'!$A:$A,'Bonuses (raw data)'!C:C)</f>
        <v>1875.31</v>
      </c>
      <c r="M1466">
        <f t="shared" si="111"/>
        <v>53972.689999999995</v>
      </c>
      <c r="N1466" s="5">
        <f t="shared" si="112"/>
        <v>3.5996243956989776E-2</v>
      </c>
      <c r="O1466">
        <f>G1466/_xlfn.XLOOKUP(D1466,'Market_Averages (raw data)'!A:A,'Market_Averages (raw data)'!B:B)</f>
        <v>0.9221010234597129</v>
      </c>
      <c r="P1466" t="str">
        <f t="shared" si="113"/>
        <v>Market Aligned</v>
      </c>
      <c r="Q1466" s="5">
        <f t="shared" si="114"/>
        <v>0.32100000000000001</v>
      </c>
    </row>
    <row r="1467" spans="1:17" x14ac:dyDescent="0.2">
      <c r="A1467">
        <v>2465</v>
      </c>
      <c r="B1467" t="s">
        <v>1475</v>
      </c>
      <c r="C1467" t="s">
        <v>1572</v>
      </c>
      <c r="D1467" t="s">
        <v>1584</v>
      </c>
      <c r="E1467" t="s">
        <v>1597</v>
      </c>
      <c r="F1467" t="str">
        <f>_xlfn.XLOOKUP(E1467,'States (raw data)'!A:A,'States (raw data)'!B:B)</f>
        <v>New York</v>
      </c>
      <c r="G1467">
        <v>57942.89</v>
      </c>
      <c r="H1467" t="str">
        <f>VLOOKUP(A1467,'Demographics (raw data)'!A1466:C3026,3)</f>
        <v>Female</v>
      </c>
      <c r="I1467" t="str">
        <f>_xlfn.XLOOKUP(A1467,'Demographics (raw data)'!A:A,'Demographics (raw data)'!B:B)</f>
        <v>Asian</v>
      </c>
      <c r="J1467" t="b">
        <f>_xlfn.XLOOKUP($A1467,'Bonuses (raw data)'!$A:$A,'Bonuses (raw data)'!B:B)</f>
        <v>0</v>
      </c>
      <c r="K1467" t="str">
        <f t="shared" si="110"/>
        <v>Not Eligible</v>
      </c>
      <c r="L1467">
        <f>_xlfn.XLOOKUP($A1467,'Bonuses (raw data)'!$A:$A,'Bonuses (raw data)'!C:C)</f>
        <v>0</v>
      </c>
      <c r="M1467">
        <f t="shared" si="111"/>
        <v>57942.89</v>
      </c>
      <c r="N1467" s="5">
        <f t="shared" si="112"/>
        <v>0</v>
      </c>
      <c r="O1467">
        <f>G1467/_xlfn.XLOOKUP(D1467,'Market_Averages (raw data)'!A:A,'Market_Averages (raw data)'!B:B)</f>
        <v>1.0255640143748797</v>
      </c>
      <c r="P1467" t="str">
        <f t="shared" si="113"/>
        <v>Market Aligned</v>
      </c>
      <c r="Q1467" s="5">
        <f t="shared" si="114"/>
        <v>0.59699999999999998</v>
      </c>
    </row>
    <row r="1468" spans="1:17" x14ac:dyDescent="0.2">
      <c r="A1468">
        <v>2466</v>
      </c>
      <c r="B1468" t="s">
        <v>1476</v>
      </c>
      <c r="C1468" t="s">
        <v>1572</v>
      </c>
      <c r="D1468" t="s">
        <v>1584</v>
      </c>
      <c r="E1468" t="s">
        <v>1597</v>
      </c>
      <c r="F1468" t="str">
        <f>_xlfn.XLOOKUP(E1468,'States (raw data)'!A:A,'States (raw data)'!B:B)</f>
        <v>New York</v>
      </c>
      <c r="G1468">
        <v>63349.52</v>
      </c>
      <c r="H1468" t="str">
        <f>VLOOKUP(A1468,'Demographics (raw data)'!A1467:C3027,3)</f>
        <v>Female</v>
      </c>
      <c r="I1468" t="str">
        <f>_xlfn.XLOOKUP(A1468,'Demographics (raw data)'!A:A,'Demographics (raw data)'!B:B)</f>
        <v>Other</v>
      </c>
      <c r="J1468" t="b">
        <f>_xlfn.XLOOKUP($A1468,'Bonuses (raw data)'!$A:$A,'Bonuses (raw data)'!B:B)</f>
        <v>0</v>
      </c>
      <c r="K1468" t="str">
        <f t="shared" si="110"/>
        <v>Not Eligible</v>
      </c>
      <c r="L1468">
        <f>_xlfn.XLOOKUP($A1468,'Bonuses (raw data)'!$A:$A,'Bonuses (raw data)'!C:C)</f>
        <v>0</v>
      </c>
      <c r="M1468">
        <f t="shared" si="111"/>
        <v>63349.52</v>
      </c>
      <c r="N1468" s="5">
        <f t="shared" si="112"/>
        <v>0</v>
      </c>
      <c r="O1468">
        <f>G1468/_xlfn.XLOOKUP(D1468,'Market_Averages (raw data)'!A:A,'Market_Averages (raw data)'!B:B)</f>
        <v>1.1212590196989092</v>
      </c>
      <c r="P1468" t="str">
        <f t="shared" si="113"/>
        <v>Above Market</v>
      </c>
      <c r="Q1468" s="5">
        <f t="shared" si="114"/>
        <v>0.70599999999999996</v>
      </c>
    </row>
    <row r="1469" spans="1:17" x14ac:dyDescent="0.2">
      <c r="A1469">
        <v>2467</v>
      </c>
      <c r="B1469" t="s">
        <v>1477</v>
      </c>
      <c r="C1469" t="s">
        <v>1572</v>
      </c>
      <c r="D1469" t="s">
        <v>1584</v>
      </c>
      <c r="E1469" t="s">
        <v>1599</v>
      </c>
      <c r="F1469" t="str">
        <f>_xlfn.XLOOKUP(E1469,'States (raw data)'!A:A,'States (raw data)'!B:B)</f>
        <v>California</v>
      </c>
      <c r="G1469">
        <v>56973.36</v>
      </c>
      <c r="H1469" t="str">
        <f>VLOOKUP(A1469,'Demographics (raw data)'!A1468:C3028,3)</f>
        <v>Male</v>
      </c>
      <c r="I1469" t="str">
        <f>_xlfn.XLOOKUP(A1469,'Demographics (raw data)'!A:A,'Demographics (raw data)'!B:B)</f>
        <v>White</v>
      </c>
      <c r="J1469" t="b">
        <f>_xlfn.XLOOKUP($A1469,'Bonuses (raw data)'!$A:$A,'Bonuses (raw data)'!B:B)</f>
        <v>0</v>
      </c>
      <c r="K1469" t="str">
        <f t="shared" si="110"/>
        <v>Not Eligible</v>
      </c>
      <c r="L1469">
        <f>_xlfn.XLOOKUP($A1469,'Bonuses (raw data)'!$A:$A,'Bonuses (raw data)'!C:C)</f>
        <v>0</v>
      </c>
      <c r="M1469">
        <f t="shared" si="111"/>
        <v>56973.36</v>
      </c>
      <c r="N1469" s="5">
        <f t="shared" si="112"/>
        <v>0</v>
      </c>
      <c r="O1469">
        <f>G1469/_xlfn.XLOOKUP(D1469,'Market_Averages (raw data)'!A:A,'Market_Averages (raw data)'!B:B)</f>
        <v>1.0084037540071817</v>
      </c>
      <c r="P1469" t="str">
        <f t="shared" si="113"/>
        <v>Market Aligned</v>
      </c>
      <c r="Q1469" s="5">
        <f t="shared" si="114"/>
        <v>0.55400000000000005</v>
      </c>
    </row>
    <row r="1470" spans="1:17" x14ac:dyDescent="0.2">
      <c r="A1470">
        <v>2468</v>
      </c>
      <c r="B1470" t="s">
        <v>1478</v>
      </c>
      <c r="C1470" t="s">
        <v>1572</v>
      </c>
      <c r="D1470" t="s">
        <v>1584</v>
      </c>
      <c r="E1470" t="s">
        <v>1597</v>
      </c>
      <c r="F1470" t="str">
        <f>_xlfn.XLOOKUP(E1470,'States (raw data)'!A:A,'States (raw data)'!B:B)</f>
        <v>New York</v>
      </c>
      <c r="G1470">
        <v>49020.58</v>
      </c>
      <c r="H1470" t="str">
        <f>VLOOKUP(A1470,'Demographics (raw data)'!A1469:C3029,3)</f>
        <v>Female</v>
      </c>
      <c r="I1470" t="str">
        <f>_xlfn.XLOOKUP(A1470,'Demographics (raw data)'!A:A,'Demographics (raw data)'!B:B)</f>
        <v>Hispanic or Latino</v>
      </c>
      <c r="J1470" t="b">
        <f>_xlfn.XLOOKUP($A1470,'Bonuses (raw data)'!$A:$A,'Bonuses (raw data)'!B:B)</f>
        <v>0</v>
      </c>
      <c r="K1470" t="str">
        <f t="shared" si="110"/>
        <v>Not Eligible</v>
      </c>
      <c r="L1470">
        <f>_xlfn.XLOOKUP($A1470,'Bonuses (raw data)'!$A:$A,'Bonuses (raw data)'!C:C)</f>
        <v>0</v>
      </c>
      <c r="M1470">
        <f t="shared" si="111"/>
        <v>49020.58</v>
      </c>
      <c r="N1470" s="5">
        <f t="shared" si="112"/>
        <v>0</v>
      </c>
      <c r="O1470">
        <f>G1470/_xlfn.XLOOKUP(D1470,'Market_Averages (raw data)'!A:A,'Market_Averages (raw data)'!B:B)</f>
        <v>0.86764299833482483</v>
      </c>
      <c r="P1470" t="str">
        <f t="shared" si="113"/>
        <v>Below Market</v>
      </c>
      <c r="Q1470" s="5">
        <f t="shared" si="114"/>
        <v>0.23899999999999999</v>
      </c>
    </row>
    <row r="1471" spans="1:17" x14ac:dyDescent="0.2">
      <c r="A1471">
        <v>2469</v>
      </c>
      <c r="B1471" t="s">
        <v>1479</v>
      </c>
      <c r="C1471" t="s">
        <v>1572</v>
      </c>
      <c r="D1471" t="s">
        <v>1584</v>
      </c>
      <c r="E1471" t="s">
        <v>1597</v>
      </c>
      <c r="F1471" t="str">
        <f>_xlfn.XLOOKUP(E1471,'States (raw data)'!A:A,'States (raw data)'!B:B)</f>
        <v>New York</v>
      </c>
      <c r="G1471">
        <v>57223.01</v>
      </c>
      <c r="H1471" t="str">
        <f>VLOOKUP(A1471,'Demographics (raw data)'!A1470:C3030,3)</f>
        <v>Male</v>
      </c>
      <c r="I1471" t="str">
        <f>_xlfn.XLOOKUP(A1471,'Demographics (raw data)'!A:A,'Demographics (raw data)'!B:B)</f>
        <v>Black or African American</v>
      </c>
      <c r="J1471" t="b">
        <f>_xlfn.XLOOKUP($A1471,'Bonuses (raw data)'!$A:$A,'Bonuses (raw data)'!B:B)</f>
        <v>1</v>
      </c>
      <c r="K1471" t="str">
        <f t="shared" si="110"/>
        <v>Eligible</v>
      </c>
      <c r="L1471">
        <f>_xlfn.XLOOKUP($A1471,'Bonuses (raw data)'!$A:$A,'Bonuses (raw data)'!C:C)</f>
        <v>11333.68</v>
      </c>
      <c r="M1471">
        <f t="shared" si="111"/>
        <v>68556.69</v>
      </c>
      <c r="N1471" s="5">
        <f t="shared" si="112"/>
        <v>0.19806158396770809</v>
      </c>
      <c r="O1471">
        <f>G1471/_xlfn.XLOOKUP(D1471,'Market_Averages (raw data)'!A:A,'Market_Averages (raw data)'!B:B)</f>
        <v>1.0128224506960886</v>
      </c>
      <c r="P1471" t="str">
        <f t="shared" si="113"/>
        <v>Market Aligned</v>
      </c>
      <c r="Q1471" s="5">
        <f t="shared" si="114"/>
        <v>0.56599999999999995</v>
      </c>
    </row>
    <row r="1472" spans="1:17" x14ac:dyDescent="0.2">
      <c r="A1472">
        <v>2470</v>
      </c>
      <c r="B1472" t="s">
        <v>1480</v>
      </c>
      <c r="C1472" t="s">
        <v>1572</v>
      </c>
      <c r="D1472" t="s">
        <v>1584</v>
      </c>
      <c r="E1472" t="s">
        <v>1607</v>
      </c>
      <c r="F1472" t="str">
        <f>_xlfn.XLOOKUP(E1472,'States (raw data)'!A:A,'States (raw data)'!B:B)</f>
        <v>Colorado</v>
      </c>
      <c r="G1472">
        <v>60983.16</v>
      </c>
      <c r="H1472" t="str">
        <f>VLOOKUP(A1472,'Demographics (raw data)'!A1471:C3031,3)</f>
        <v>Male</v>
      </c>
      <c r="I1472" t="str">
        <f>_xlfn.XLOOKUP(A1472,'Demographics (raw data)'!A:A,'Demographics (raw data)'!B:B)</f>
        <v>Other</v>
      </c>
      <c r="J1472" t="b">
        <f>_xlfn.XLOOKUP($A1472,'Bonuses (raw data)'!$A:$A,'Bonuses (raw data)'!B:B)</f>
        <v>0</v>
      </c>
      <c r="K1472" t="str">
        <f t="shared" si="110"/>
        <v>Not Eligible</v>
      </c>
      <c r="L1472">
        <f>_xlfn.XLOOKUP($A1472,'Bonuses (raw data)'!$A:$A,'Bonuses (raw data)'!C:C)</f>
        <v>0</v>
      </c>
      <c r="M1472">
        <f t="shared" si="111"/>
        <v>60983.16</v>
      </c>
      <c r="N1472" s="5">
        <f t="shared" si="112"/>
        <v>0</v>
      </c>
      <c r="O1472">
        <f>G1472/_xlfn.XLOOKUP(D1472,'Market_Averages (raw data)'!A:A,'Market_Averages (raw data)'!B:B)</f>
        <v>1.0793754743483728</v>
      </c>
      <c r="P1472" t="str">
        <f t="shared" si="113"/>
        <v>Market Aligned</v>
      </c>
      <c r="Q1472" s="5">
        <f t="shared" si="114"/>
        <v>0.67</v>
      </c>
    </row>
    <row r="1473" spans="1:17" x14ac:dyDescent="0.2">
      <c r="A1473">
        <v>2471</v>
      </c>
      <c r="B1473" t="s">
        <v>1481</v>
      </c>
      <c r="C1473" t="s">
        <v>1572</v>
      </c>
      <c r="D1473" t="s">
        <v>1584</v>
      </c>
      <c r="E1473" t="s">
        <v>1597</v>
      </c>
      <c r="F1473" t="str">
        <f>_xlfn.XLOOKUP(E1473,'States (raw data)'!A:A,'States (raw data)'!B:B)</f>
        <v>New York</v>
      </c>
      <c r="G1473">
        <v>51951.09</v>
      </c>
      <c r="H1473" t="str">
        <f>VLOOKUP(A1473,'Demographics (raw data)'!A1472:C3032,3)</f>
        <v>Male</v>
      </c>
      <c r="I1473" t="str">
        <f>_xlfn.XLOOKUP(A1473,'Demographics (raw data)'!A:A,'Demographics (raw data)'!B:B)</f>
        <v>White</v>
      </c>
      <c r="J1473" t="b">
        <f>_xlfn.XLOOKUP($A1473,'Bonuses (raw data)'!$A:$A,'Bonuses (raw data)'!B:B)</f>
        <v>0</v>
      </c>
      <c r="K1473" t="str">
        <f t="shared" si="110"/>
        <v>Not Eligible</v>
      </c>
      <c r="L1473">
        <f>_xlfn.XLOOKUP($A1473,'Bonuses (raw data)'!$A:$A,'Bonuses (raw data)'!C:C)</f>
        <v>0</v>
      </c>
      <c r="M1473">
        <f t="shared" si="111"/>
        <v>51951.09</v>
      </c>
      <c r="N1473" s="5">
        <f t="shared" si="112"/>
        <v>0</v>
      </c>
      <c r="O1473">
        <f>G1473/_xlfn.XLOOKUP(D1473,'Market_Averages (raw data)'!A:A,'Market_Averages (raw data)'!B:B)</f>
        <v>0.91951175392788764</v>
      </c>
      <c r="P1473" t="str">
        <f t="shared" si="113"/>
        <v>Market Aligned</v>
      </c>
      <c r="Q1473" s="5">
        <f t="shared" si="114"/>
        <v>0.313</v>
      </c>
    </row>
    <row r="1474" spans="1:17" x14ac:dyDescent="0.2">
      <c r="A1474">
        <v>2472</v>
      </c>
      <c r="B1474" t="s">
        <v>1482</v>
      </c>
      <c r="C1474" t="s">
        <v>1572</v>
      </c>
      <c r="D1474" t="s">
        <v>1584</v>
      </c>
      <c r="E1474" t="s">
        <v>1614</v>
      </c>
      <c r="F1474" t="str">
        <f>_xlfn.XLOOKUP(E1474,'States (raw data)'!A:A,'States (raw data)'!B:B)</f>
        <v>Texas</v>
      </c>
      <c r="G1474">
        <v>54329.91</v>
      </c>
      <c r="H1474" t="str">
        <f>VLOOKUP(A1474,'Demographics (raw data)'!A1473:C3033,3)</f>
        <v>Female</v>
      </c>
      <c r="I1474" t="str">
        <f>_xlfn.XLOOKUP(A1474,'Demographics (raw data)'!A:A,'Demographics (raw data)'!B:B)</f>
        <v>Hispanic or Latino</v>
      </c>
      <c r="J1474" t="b">
        <f>_xlfn.XLOOKUP($A1474,'Bonuses (raw data)'!$A:$A,'Bonuses (raw data)'!B:B)</f>
        <v>0</v>
      </c>
      <c r="K1474" t="str">
        <f t="shared" si="110"/>
        <v>Not Eligible</v>
      </c>
      <c r="L1474">
        <f>_xlfn.XLOOKUP($A1474,'Bonuses (raw data)'!$A:$A,'Bonuses (raw data)'!C:C)</f>
        <v>0</v>
      </c>
      <c r="M1474">
        <f t="shared" si="111"/>
        <v>54329.91</v>
      </c>
      <c r="N1474" s="5">
        <f t="shared" si="112"/>
        <v>0</v>
      </c>
      <c r="O1474">
        <f>G1474/_xlfn.XLOOKUP(D1474,'Market_Averages (raw data)'!A:A,'Market_Averages (raw data)'!B:B)</f>
        <v>0.96161583587263122</v>
      </c>
      <c r="P1474" t="str">
        <f t="shared" si="113"/>
        <v>Market Aligned</v>
      </c>
      <c r="Q1474" s="5">
        <f t="shared" si="114"/>
        <v>0.41599999999999998</v>
      </c>
    </row>
    <row r="1475" spans="1:17" x14ac:dyDescent="0.2">
      <c r="A1475">
        <v>2473</v>
      </c>
      <c r="B1475" t="s">
        <v>1483</v>
      </c>
      <c r="C1475" t="s">
        <v>1572</v>
      </c>
      <c r="D1475" t="s">
        <v>1584</v>
      </c>
      <c r="E1475" t="s">
        <v>1609</v>
      </c>
      <c r="F1475" t="str">
        <f>_xlfn.XLOOKUP(E1475,'States (raw data)'!A:A,'States (raw data)'!B:B)</f>
        <v>California</v>
      </c>
      <c r="G1475">
        <v>55073.440000000002</v>
      </c>
      <c r="H1475" t="str">
        <f>VLOOKUP(A1475,'Demographics (raw data)'!A1474:C3034,3)</f>
        <v>Male</v>
      </c>
      <c r="I1475" t="str">
        <f>_xlfn.XLOOKUP(A1475,'Demographics (raw data)'!A:A,'Demographics (raw data)'!B:B)</f>
        <v>White</v>
      </c>
      <c r="J1475" t="b">
        <f>_xlfn.XLOOKUP($A1475,'Bonuses (raw data)'!$A:$A,'Bonuses (raw data)'!B:B)</f>
        <v>0</v>
      </c>
      <c r="K1475" t="str">
        <f t="shared" ref="K1475:K1538" si="115">IF(J1475=TRUE,"Eligible", "Not Eligible")</f>
        <v>Not Eligible</v>
      </c>
      <c r="L1475">
        <f>_xlfn.XLOOKUP($A1475,'Bonuses (raw data)'!$A:$A,'Bonuses (raw data)'!C:C)</f>
        <v>0</v>
      </c>
      <c r="M1475">
        <f t="shared" ref="M1475:M1538" si="116">G1475+L1475</f>
        <v>55073.440000000002</v>
      </c>
      <c r="N1475" s="5">
        <f t="shared" ref="N1475:N1538" si="117">IF(G1475=0, 0, L1475/G1475)</f>
        <v>0</v>
      </c>
      <c r="O1475">
        <f>G1475/_xlfn.XLOOKUP(D1475,'Market_Averages (raw data)'!A:A,'Market_Averages (raw data)'!B:B)</f>
        <v>0.97477599429082806</v>
      </c>
      <c r="P1475" t="str">
        <f t="shared" ref="P1475:P1538" si="118">IF(O1475&lt;0.9,"Below Market",IF(O1475&gt;1.1,"Above Market","Market Aligned"))</f>
        <v>Market Aligned</v>
      </c>
      <c r="Q1475" s="5">
        <f t="shared" ref="Q1475:Q1538" si="119">_xlfn.PERCENTRANK.INC(G:G,G1475)</f>
        <v>0.45500000000000002</v>
      </c>
    </row>
    <row r="1476" spans="1:17" x14ac:dyDescent="0.2">
      <c r="A1476">
        <v>2474</v>
      </c>
      <c r="B1476" t="s">
        <v>1484</v>
      </c>
      <c r="C1476" t="s">
        <v>1572</v>
      </c>
      <c r="D1476" t="s">
        <v>1584</v>
      </c>
      <c r="E1476" t="s">
        <v>1597</v>
      </c>
      <c r="F1476" t="str">
        <f>_xlfn.XLOOKUP(E1476,'States (raw data)'!A:A,'States (raw data)'!B:B)</f>
        <v>New York</v>
      </c>
      <c r="G1476">
        <v>51075.51</v>
      </c>
      <c r="H1476" t="str">
        <f>VLOOKUP(A1476,'Demographics (raw data)'!A1475:C3035,3)</f>
        <v>Female</v>
      </c>
      <c r="I1476" t="str">
        <f>_xlfn.XLOOKUP(A1476,'Demographics (raw data)'!A:A,'Demographics (raw data)'!B:B)</f>
        <v>White</v>
      </c>
      <c r="J1476" t="b">
        <f>_xlfn.XLOOKUP($A1476,'Bonuses (raw data)'!$A:$A,'Bonuses (raw data)'!B:B)</f>
        <v>0</v>
      </c>
      <c r="K1476" t="str">
        <f t="shared" si="115"/>
        <v>Not Eligible</v>
      </c>
      <c r="L1476">
        <f>_xlfn.XLOOKUP($A1476,'Bonuses (raw data)'!$A:$A,'Bonuses (raw data)'!C:C)</f>
        <v>0</v>
      </c>
      <c r="M1476">
        <f t="shared" si="116"/>
        <v>51075.51</v>
      </c>
      <c r="N1476" s="5">
        <f t="shared" si="117"/>
        <v>0</v>
      </c>
      <c r="O1476">
        <f>G1476/_xlfn.XLOOKUP(D1476,'Market_Averages (raw data)'!A:A,'Market_Averages (raw data)'!B:B)</f>
        <v>0.90401436779981659</v>
      </c>
      <c r="P1476" t="str">
        <f t="shared" si="118"/>
        <v>Market Aligned</v>
      </c>
      <c r="Q1476" s="5">
        <f t="shared" si="119"/>
        <v>0.28699999999999998</v>
      </c>
    </row>
    <row r="1477" spans="1:17" x14ac:dyDescent="0.2">
      <c r="A1477">
        <v>2475</v>
      </c>
      <c r="B1477" t="s">
        <v>1485</v>
      </c>
      <c r="C1477" t="s">
        <v>1572</v>
      </c>
      <c r="D1477" t="s">
        <v>1584</v>
      </c>
      <c r="E1477" t="s">
        <v>1603</v>
      </c>
      <c r="F1477" t="str">
        <f>_xlfn.XLOOKUP(E1477,'States (raw data)'!A:A,'States (raw data)'!B:B)</f>
        <v>Illinois</v>
      </c>
      <c r="G1477">
        <v>58241.4</v>
      </c>
      <c r="H1477" t="str">
        <f>VLOOKUP(A1477,'Demographics (raw data)'!A1476:C3036,3)</f>
        <v>Female</v>
      </c>
      <c r="I1477" t="str">
        <f>_xlfn.XLOOKUP(A1477,'Demographics (raw data)'!A:A,'Demographics (raw data)'!B:B)</f>
        <v>White</v>
      </c>
      <c r="J1477" t="b">
        <f>_xlfn.XLOOKUP($A1477,'Bonuses (raw data)'!$A:$A,'Bonuses (raw data)'!B:B)</f>
        <v>1</v>
      </c>
      <c r="K1477" t="str">
        <f t="shared" si="115"/>
        <v>Eligible</v>
      </c>
      <c r="L1477">
        <f>_xlfn.XLOOKUP($A1477,'Bonuses (raw data)'!$A:$A,'Bonuses (raw data)'!C:C)</f>
        <v>7432.53</v>
      </c>
      <c r="M1477">
        <f t="shared" si="116"/>
        <v>65673.930000000008</v>
      </c>
      <c r="N1477" s="5">
        <f t="shared" si="117"/>
        <v>0.127615922694166</v>
      </c>
      <c r="O1477">
        <f>G1477/_xlfn.XLOOKUP(D1477,'Market_Averages (raw data)'!A:A,'Market_Averages (raw data)'!B:B)</f>
        <v>1.0308475118657892</v>
      </c>
      <c r="P1477" t="str">
        <f t="shared" si="118"/>
        <v>Market Aligned</v>
      </c>
      <c r="Q1477" s="5">
        <f t="shared" si="119"/>
        <v>0.60699999999999998</v>
      </c>
    </row>
    <row r="1478" spans="1:17" x14ac:dyDescent="0.2">
      <c r="A1478">
        <v>2476</v>
      </c>
      <c r="B1478" t="s">
        <v>1486</v>
      </c>
      <c r="C1478" t="s">
        <v>1572</v>
      </c>
      <c r="D1478" t="s">
        <v>1584</v>
      </c>
      <c r="E1478" t="s">
        <v>1604</v>
      </c>
      <c r="F1478" t="str">
        <f>_xlfn.XLOOKUP(E1478,'States (raw data)'!A:A,'States (raw data)'!B:B)</f>
        <v>California</v>
      </c>
      <c r="G1478">
        <v>54395.26</v>
      </c>
      <c r="H1478" t="str">
        <f>VLOOKUP(A1478,'Demographics (raw data)'!A1477:C3037,3)</f>
        <v>Female</v>
      </c>
      <c r="I1478" t="str">
        <f>_xlfn.XLOOKUP(A1478,'Demographics (raw data)'!A:A,'Demographics (raw data)'!B:B)</f>
        <v>Other</v>
      </c>
      <c r="J1478" t="b">
        <f>_xlfn.XLOOKUP($A1478,'Bonuses (raw data)'!$A:$A,'Bonuses (raw data)'!B:B)</f>
        <v>0</v>
      </c>
      <c r="K1478" t="str">
        <f t="shared" si="115"/>
        <v>Not Eligible</v>
      </c>
      <c r="L1478">
        <f>_xlfn.XLOOKUP($A1478,'Bonuses (raw data)'!$A:$A,'Bonuses (raw data)'!C:C)</f>
        <v>0</v>
      </c>
      <c r="M1478">
        <f t="shared" si="116"/>
        <v>54395.26</v>
      </c>
      <c r="N1478" s="5">
        <f t="shared" si="117"/>
        <v>0</v>
      </c>
      <c r="O1478">
        <f>G1478/_xlfn.XLOOKUP(D1478,'Market_Averages (raw data)'!A:A,'Market_Averages (raw data)'!B:B)</f>
        <v>0.96277250252041835</v>
      </c>
      <c r="P1478" t="str">
        <f t="shared" si="118"/>
        <v>Market Aligned</v>
      </c>
      <c r="Q1478" s="5">
        <f t="shared" si="119"/>
        <v>0.42</v>
      </c>
    </row>
    <row r="1479" spans="1:17" x14ac:dyDescent="0.2">
      <c r="A1479">
        <v>2477</v>
      </c>
      <c r="B1479" t="s">
        <v>1487</v>
      </c>
      <c r="C1479" t="s">
        <v>1572</v>
      </c>
      <c r="D1479" t="s">
        <v>1584</v>
      </c>
      <c r="E1479" t="s">
        <v>1614</v>
      </c>
      <c r="F1479" t="str">
        <f>_xlfn.XLOOKUP(E1479,'States (raw data)'!A:A,'States (raw data)'!B:B)</f>
        <v>Texas</v>
      </c>
      <c r="G1479">
        <v>57097.66</v>
      </c>
      <c r="H1479" t="str">
        <f>VLOOKUP(A1479,'Demographics (raw data)'!A1478:C3038,3)</f>
        <v>Male</v>
      </c>
      <c r="I1479" t="str">
        <f>_xlfn.XLOOKUP(A1479,'Demographics (raw data)'!A:A,'Demographics (raw data)'!B:B)</f>
        <v>Asian</v>
      </c>
      <c r="J1479" t="b">
        <f>_xlfn.XLOOKUP($A1479,'Bonuses (raw data)'!$A:$A,'Bonuses (raw data)'!B:B)</f>
        <v>0</v>
      </c>
      <c r="K1479" t="str">
        <f t="shared" si="115"/>
        <v>Not Eligible</v>
      </c>
      <c r="L1479">
        <f>_xlfn.XLOOKUP($A1479,'Bonuses (raw data)'!$A:$A,'Bonuses (raw data)'!C:C)</f>
        <v>0</v>
      </c>
      <c r="M1479">
        <f t="shared" si="116"/>
        <v>57097.66</v>
      </c>
      <c r="N1479" s="5">
        <f t="shared" si="117"/>
        <v>0</v>
      </c>
      <c r="O1479">
        <f>G1479/_xlfn.XLOOKUP(D1479,'Market_Averages (raw data)'!A:A,'Market_Averages (raw data)'!B:B)</f>
        <v>1.0106038100794075</v>
      </c>
      <c r="P1479" t="str">
        <f t="shared" si="118"/>
        <v>Market Aligned</v>
      </c>
      <c r="Q1479" s="5">
        <f t="shared" si="119"/>
        <v>0.55900000000000005</v>
      </c>
    </row>
    <row r="1480" spans="1:17" x14ac:dyDescent="0.2">
      <c r="A1480">
        <v>2478</v>
      </c>
      <c r="B1480" t="s">
        <v>1488</v>
      </c>
      <c r="C1480" t="s">
        <v>1572</v>
      </c>
      <c r="D1480" t="s">
        <v>1584</v>
      </c>
      <c r="E1480" t="s">
        <v>1599</v>
      </c>
      <c r="F1480" t="str">
        <f>_xlfn.XLOOKUP(E1480,'States (raw data)'!A:A,'States (raw data)'!B:B)</f>
        <v>California</v>
      </c>
      <c r="G1480">
        <v>50562.54</v>
      </c>
      <c r="H1480" t="str">
        <f>VLOOKUP(A1480,'Demographics (raw data)'!A1479:C3039,3)</f>
        <v>Non-binary</v>
      </c>
      <c r="I1480" t="str">
        <f>_xlfn.XLOOKUP(A1480,'Demographics (raw data)'!A:A,'Demographics (raw data)'!B:B)</f>
        <v>Hispanic or Latino</v>
      </c>
      <c r="J1480" t="b">
        <f>_xlfn.XLOOKUP($A1480,'Bonuses (raw data)'!$A:$A,'Bonuses (raw data)'!B:B)</f>
        <v>0</v>
      </c>
      <c r="K1480" t="str">
        <f t="shared" si="115"/>
        <v>Not Eligible</v>
      </c>
      <c r="L1480">
        <f>_xlfn.XLOOKUP($A1480,'Bonuses (raw data)'!$A:$A,'Bonuses (raw data)'!C:C)</f>
        <v>0</v>
      </c>
      <c r="M1480">
        <f t="shared" si="116"/>
        <v>50562.54</v>
      </c>
      <c r="N1480" s="5">
        <f t="shared" si="117"/>
        <v>0</v>
      </c>
      <c r="O1480">
        <f>G1480/_xlfn.XLOOKUP(D1480,'Market_Averages (raw data)'!A:A,'Market_Averages (raw data)'!B:B)</f>
        <v>0.8949350213527566</v>
      </c>
      <c r="P1480" t="str">
        <f t="shared" si="118"/>
        <v>Below Market</v>
      </c>
      <c r="Q1480" s="5">
        <f t="shared" si="119"/>
        <v>0.27400000000000002</v>
      </c>
    </row>
    <row r="1481" spans="1:17" x14ac:dyDescent="0.2">
      <c r="A1481">
        <v>2479</v>
      </c>
      <c r="B1481" t="s">
        <v>1489</v>
      </c>
      <c r="C1481" t="s">
        <v>1572</v>
      </c>
      <c r="D1481" t="s">
        <v>1584</v>
      </c>
      <c r="E1481" t="s">
        <v>1599</v>
      </c>
      <c r="F1481" t="str">
        <f>_xlfn.XLOOKUP(E1481,'States (raw data)'!A:A,'States (raw data)'!B:B)</f>
        <v>California</v>
      </c>
      <c r="G1481">
        <v>52812.71</v>
      </c>
      <c r="H1481" t="str">
        <f>VLOOKUP(A1481,'Demographics (raw data)'!A1480:C3040,3)</f>
        <v>Female</v>
      </c>
      <c r="I1481" t="str">
        <f>_xlfn.XLOOKUP(A1481,'Demographics (raw data)'!A:A,'Demographics (raw data)'!B:B)</f>
        <v>Hispanic or Latino</v>
      </c>
      <c r="J1481" t="b">
        <f>_xlfn.XLOOKUP($A1481,'Bonuses (raw data)'!$A:$A,'Bonuses (raw data)'!B:B)</f>
        <v>1</v>
      </c>
      <c r="K1481" t="str">
        <f t="shared" si="115"/>
        <v>Eligible</v>
      </c>
      <c r="L1481">
        <f>_xlfn.XLOOKUP($A1481,'Bonuses (raw data)'!$A:$A,'Bonuses (raw data)'!C:C)</f>
        <v>9995.26</v>
      </c>
      <c r="M1481">
        <f t="shared" si="116"/>
        <v>62807.97</v>
      </c>
      <c r="N1481" s="5">
        <f t="shared" si="117"/>
        <v>0.18925860839180569</v>
      </c>
      <c r="O1481">
        <f>G1481/_xlfn.XLOOKUP(D1481,'Market_Averages (raw data)'!A:A,'Market_Averages (raw data)'!B:B)</f>
        <v>0.93476205411252966</v>
      </c>
      <c r="P1481" t="str">
        <f t="shared" si="118"/>
        <v>Market Aligned</v>
      </c>
      <c r="Q1481" s="5">
        <f t="shared" si="119"/>
        <v>0.34499999999999997</v>
      </c>
    </row>
    <row r="1482" spans="1:17" x14ac:dyDescent="0.2">
      <c r="A1482">
        <v>2480</v>
      </c>
      <c r="B1482" t="s">
        <v>1490</v>
      </c>
      <c r="C1482" t="s">
        <v>1572</v>
      </c>
      <c r="D1482" t="s">
        <v>1584</v>
      </c>
      <c r="E1482" t="s">
        <v>1614</v>
      </c>
      <c r="F1482" t="str">
        <f>_xlfn.XLOOKUP(E1482,'States (raw data)'!A:A,'States (raw data)'!B:B)</f>
        <v>Texas</v>
      </c>
      <c r="G1482">
        <v>58611.91</v>
      </c>
      <c r="H1482" t="str">
        <f>VLOOKUP(A1482,'Demographics (raw data)'!A1481:C3041,3)</f>
        <v>Female</v>
      </c>
      <c r="I1482" t="str">
        <f>_xlfn.XLOOKUP(A1482,'Demographics (raw data)'!A:A,'Demographics (raw data)'!B:B)</f>
        <v>White</v>
      </c>
      <c r="J1482" t="b">
        <f>_xlfn.XLOOKUP($A1482,'Bonuses (raw data)'!$A:$A,'Bonuses (raw data)'!B:B)</f>
        <v>0</v>
      </c>
      <c r="K1482" t="str">
        <f t="shared" si="115"/>
        <v>Not Eligible</v>
      </c>
      <c r="L1482">
        <f>_xlfn.XLOOKUP($A1482,'Bonuses (raw data)'!$A:$A,'Bonuses (raw data)'!C:C)</f>
        <v>0</v>
      </c>
      <c r="M1482">
        <f t="shared" si="116"/>
        <v>58611.91</v>
      </c>
      <c r="N1482" s="5">
        <f t="shared" si="117"/>
        <v>0</v>
      </c>
      <c r="O1482">
        <f>G1482/_xlfn.XLOOKUP(D1482,'Market_Averages (raw data)'!A:A,'Market_Averages (raw data)'!B:B)</f>
        <v>1.0374053781193717</v>
      </c>
      <c r="P1482" t="str">
        <f t="shared" si="118"/>
        <v>Market Aligned</v>
      </c>
      <c r="Q1482" s="5">
        <f t="shared" si="119"/>
        <v>0.61499999999999999</v>
      </c>
    </row>
    <row r="1483" spans="1:17" x14ac:dyDescent="0.2">
      <c r="A1483">
        <v>2481</v>
      </c>
      <c r="B1483" t="s">
        <v>1491</v>
      </c>
      <c r="C1483" t="s">
        <v>1572</v>
      </c>
      <c r="D1483" t="s">
        <v>1584</v>
      </c>
      <c r="E1483" t="s">
        <v>1609</v>
      </c>
      <c r="F1483" t="str">
        <f>_xlfn.XLOOKUP(E1483,'States (raw data)'!A:A,'States (raw data)'!B:B)</f>
        <v>California</v>
      </c>
      <c r="G1483">
        <v>53135.83</v>
      </c>
      <c r="H1483" t="str">
        <f>VLOOKUP(A1483,'Demographics (raw data)'!A1482:C3042,3)</f>
        <v>Male</v>
      </c>
      <c r="I1483" t="str">
        <f>_xlfn.XLOOKUP(A1483,'Demographics (raw data)'!A:A,'Demographics (raw data)'!B:B)</f>
        <v>White</v>
      </c>
      <c r="J1483" t="b">
        <f>_xlfn.XLOOKUP($A1483,'Bonuses (raw data)'!$A:$A,'Bonuses (raw data)'!B:B)</f>
        <v>0</v>
      </c>
      <c r="K1483" t="str">
        <f t="shared" si="115"/>
        <v>Not Eligible</v>
      </c>
      <c r="L1483">
        <f>_xlfn.XLOOKUP($A1483,'Bonuses (raw data)'!$A:$A,'Bonuses (raw data)'!C:C)</f>
        <v>0</v>
      </c>
      <c r="M1483">
        <f t="shared" si="116"/>
        <v>53135.83</v>
      </c>
      <c r="N1483" s="5">
        <f t="shared" si="117"/>
        <v>0</v>
      </c>
      <c r="O1483">
        <f>G1483/_xlfn.XLOOKUP(D1483,'Market_Averages (raw data)'!A:A,'Market_Averages (raw data)'!B:B)</f>
        <v>0.94048113792634724</v>
      </c>
      <c r="P1483" t="str">
        <f t="shared" si="118"/>
        <v>Market Aligned</v>
      </c>
      <c r="Q1483" s="5">
        <f t="shared" si="119"/>
        <v>0.35799999999999998</v>
      </c>
    </row>
    <row r="1484" spans="1:17" x14ac:dyDescent="0.2">
      <c r="A1484">
        <v>2482</v>
      </c>
      <c r="B1484" t="s">
        <v>1492</v>
      </c>
      <c r="C1484" t="s">
        <v>1572</v>
      </c>
      <c r="D1484" t="s">
        <v>1584</v>
      </c>
      <c r="E1484" t="s">
        <v>1607</v>
      </c>
      <c r="F1484" t="str">
        <f>_xlfn.XLOOKUP(E1484,'States (raw data)'!A:A,'States (raw data)'!B:B)</f>
        <v>Colorado</v>
      </c>
      <c r="G1484">
        <v>63634.82</v>
      </c>
      <c r="H1484" t="str">
        <f>VLOOKUP(A1484,'Demographics (raw data)'!A1483:C3043,3)</f>
        <v>Female</v>
      </c>
      <c r="I1484" t="str">
        <f>_xlfn.XLOOKUP(A1484,'Demographics (raw data)'!A:A,'Demographics (raw data)'!B:B)</f>
        <v>White</v>
      </c>
      <c r="J1484" t="b">
        <f>_xlfn.XLOOKUP($A1484,'Bonuses (raw data)'!$A:$A,'Bonuses (raw data)'!B:B)</f>
        <v>1</v>
      </c>
      <c r="K1484" t="str">
        <f t="shared" si="115"/>
        <v>Eligible</v>
      </c>
      <c r="L1484">
        <f>_xlfn.XLOOKUP($A1484,'Bonuses (raw data)'!$A:$A,'Bonuses (raw data)'!C:C)</f>
        <v>12650.24</v>
      </c>
      <c r="M1484">
        <f t="shared" si="116"/>
        <v>76285.06</v>
      </c>
      <c r="N1484" s="5">
        <f t="shared" si="117"/>
        <v>0.19879430789621153</v>
      </c>
      <c r="O1484">
        <f>G1484/_xlfn.XLOOKUP(D1484,'Market_Averages (raw data)'!A:A,'Market_Averages (raw data)'!B:B)</f>
        <v>1.1263087059210004</v>
      </c>
      <c r="P1484" t="str">
        <f t="shared" si="118"/>
        <v>Above Market</v>
      </c>
      <c r="Q1484" s="5">
        <f t="shared" si="119"/>
        <v>0.71</v>
      </c>
    </row>
    <row r="1485" spans="1:17" x14ac:dyDescent="0.2">
      <c r="A1485">
        <v>2483</v>
      </c>
      <c r="B1485" t="s">
        <v>1493</v>
      </c>
      <c r="C1485" t="s">
        <v>1572</v>
      </c>
      <c r="D1485" t="s">
        <v>1584</v>
      </c>
      <c r="E1485" t="s">
        <v>1597</v>
      </c>
      <c r="F1485" t="str">
        <f>_xlfn.XLOOKUP(E1485,'States (raw data)'!A:A,'States (raw data)'!B:B)</f>
        <v>New York</v>
      </c>
      <c r="G1485">
        <v>53001.82</v>
      </c>
      <c r="H1485" t="str">
        <f>VLOOKUP(A1485,'Demographics (raw data)'!A1484:C3044,3)</f>
        <v>Male</v>
      </c>
      <c r="I1485" t="str">
        <f>_xlfn.XLOOKUP(A1485,'Demographics (raw data)'!A:A,'Demographics (raw data)'!B:B)</f>
        <v>White</v>
      </c>
      <c r="J1485" t="b">
        <f>_xlfn.XLOOKUP($A1485,'Bonuses (raw data)'!$A:$A,'Bonuses (raw data)'!B:B)</f>
        <v>0</v>
      </c>
      <c r="K1485" t="str">
        <f t="shared" si="115"/>
        <v>Not Eligible</v>
      </c>
      <c r="L1485">
        <f>_xlfn.XLOOKUP($A1485,'Bonuses (raw data)'!$A:$A,'Bonuses (raw data)'!C:C)</f>
        <v>0</v>
      </c>
      <c r="M1485">
        <f t="shared" si="116"/>
        <v>53001.82</v>
      </c>
      <c r="N1485" s="5">
        <f t="shared" si="117"/>
        <v>0</v>
      </c>
      <c r="O1485">
        <f>G1485/_xlfn.XLOOKUP(D1485,'Market_Averages (raw data)'!A:A,'Market_Averages (raw data)'!B:B)</f>
        <v>0.93810921906682232</v>
      </c>
      <c r="P1485" t="str">
        <f t="shared" si="118"/>
        <v>Market Aligned</v>
      </c>
      <c r="Q1485" s="5">
        <f t="shared" si="119"/>
        <v>0.35199999999999998</v>
      </c>
    </row>
    <row r="1486" spans="1:17" x14ac:dyDescent="0.2">
      <c r="A1486">
        <v>2484</v>
      </c>
      <c r="B1486" t="s">
        <v>1494</v>
      </c>
      <c r="C1486" t="s">
        <v>1572</v>
      </c>
      <c r="D1486" t="s">
        <v>1584</v>
      </c>
      <c r="E1486" t="s">
        <v>1597</v>
      </c>
      <c r="F1486" t="str">
        <f>_xlfn.XLOOKUP(E1486,'States (raw data)'!A:A,'States (raw data)'!B:B)</f>
        <v>New York</v>
      </c>
      <c r="G1486">
        <v>56123.42</v>
      </c>
      <c r="H1486" t="str">
        <f>VLOOKUP(A1486,'Demographics (raw data)'!A1485:C3045,3)</f>
        <v>Male</v>
      </c>
      <c r="I1486" t="str">
        <f>_xlfn.XLOOKUP(A1486,'Demographics (raw data)'!A:A,'Demographics (raw data)'!B:B)</f>
        <v>White</v>
      </c>
      <c r="J1486" t="b">
        <f>_xlfn.XLOOKUP($A1486,'Bonuses (raw data)'!$A:$A,'Bonuses (raw data)'!B:B)</f>
        <v>0</v>
      </c>
      <c r="K1486" t="str">
        <f t="shared" si="115"/>
        <v>Not Eligible</v>
      </c>
      <c r="L1486">
        <f>_xlfn.XLOOKUP($A1486,'Bonuses (raw data)'!$A:$A,'Bonuses (raw data)'!C:C)</f>
        <v>0</v>
      </c>
      <c r="M1486">
        <f t="shared" si="116"/>
        <v>56123.42</v>
      </c>
      <c r="N1486" s="5">
        <f t="shared" si="117"/>
        <v>0</v>
      </c>
      <c r="O1486">
        <f>G1486/_xlfn.XLOOKUP(D1486,'Market_Averages (raw data)'!A:A,'Market_Averages (raw data)'!B:B)</f>
        <v>0.99336018475515131</v>
      </c>
      <c r="P1486" t="str">
        <f t="shared" si="118"/>
        <v>Market Aligned</v>
      </c>
      <c r="Q1486" s="5">
        <f t="shared" si="119"/>
        <v>0.50900000000000001</v>
      </c>
    </row>
    <row r="1487" spans="1:17" x14ac:dyDescent="0.2">
      <c r="A1487">
        <v>2485</v>
      </c>
      <c r="B1487" t="s">
        <v>1495</v>
      </c>
      <c r="C1487" t="s">
        <v>1572</v>
      </c>
      <c r="D1487" t="s">
        <v>1584</v>
      </c>
      <c r="E1487" t="s">
        <v>1604</v>
      </c>
      <c r="F1487" t="str">
        <f>_xlfn.XLOOKUP(E1487,'States (raw data)'!A:A,'States (raw data)'!B:B)</f>
        <v>California</v>
      </c>
      <c r="G1487">
        <v>59662.95</v>
      </c>
      <c r="H1487" t="str">
        <f>VLOOKUP(A1487,'Demographics (raw data)'!A1486:C3046,3)</f>
        <v>Male</v>
      </c>
      <c r="I1487" t="str">
        <f>_xlfn.XLOOKUP(A1487,'Demographics (raw data)'!A:A,'Demographics (raw data)'!B:B)</f>
        <v>White</v>
      </c>
      <c r="J1487" t="b">
        <f>_xlfn.XLOOKUP($A1487,'Bonuses (raw data)'!$A:$A,'Bonuses (raw data)'!B:B)</f>
        <v>0</v>
      </c>
      <c r="K1487" t="str">
        <f t="shared" si="115"/>
        <v>Not Eligible</v>
      </c>
      <c r="L1487">
        <f>_xlfn.XLOOKUP($A1487,'Bonuses (raw data)'!$A:$A,'Bonuses (raw data)'!C:C)</f>
        <v>0</v>
      </c>
      <c r="M1487">
        <f t="shared" si="116"/>
        <v>59662.95</v>
      </c>
      <c r="N1487" s="5">
        <f t="shared" si="117"/>
        <v>0</v>
      </c>
      <c r="O1487">
        <f>G1487/_xlfn.XLOOKUP(D1487,'Market_Averages (raw data)'!A:A,'Market_Averages (raw data)'!B:B)</f>
        <v>1.0560083301238119</v>
      </c>
      <c r="P1487" t="str">
        <f t="shared" si="118"/>
        <v>Market Aligned</v>
      </c>
      <c r="Q1487" s="5">
        <f t="shared" si="119"/>
        <v>0.64300000000000002</v>
      </c>
    </row>
    <row r="1488" spans="1:17" x14ac:dyDescent="0.2">
      <c r="A1488">
        <v>2486</v>
      </c>
      <c r="B1488" t="s">
        <v>1496</v>
      </c>
      <c r="C1488" t="s">
        <v>1572</v>
      </c>
      <c r="D1488" t="s">
        <v>1584</v>
      </c>
      <c r="E1488" t="s">
        <v>1597</v>
      </c>
      <c r="F1488" t="str">
        <f>_xlfn.XLOOKUP(E1488,'States (raw data)'!A:A,'States (raw data)'!B:B)</f>
        <v>New York</v>
      </c>
      <c r="G1488">
        <v>47908.17</v>
      </c>
      <c r="H1488" t="str">
        <f>VLOOKUP(A1488,'Demographics (raw data)'!A1487:C3047,3)</f>
        <v>Female</v>
      </c>
      <c r="I1488" t="str">
        <f>_xlfn.XLOOKUP(A1488,'Demographics (raw data)'!A:A,'Demographics (raw data)'!B:B)</f>
        <v>White</v>
      </c>
      <c r="J1488" t="b">
        <f>_xlfn.XLOOKUP($A1488,'Bonuses (raw data)'!$A:$A,'Bonuses (raw data)'!B:B)</f>
        <v>0</v>
      </c>
      <c r="K1488" t="str">
        <f t="shared" si="115"/>
        <v>Not Eligible</v>
      </c>
      <c r="L1488">
        <f>_xlfn.XLOOKUP($A1488,'Bonuses (raw data)'!$A:$A,'Bonuses (raw data)'!C:C)</f>
        <v>0</v>
      </c>
      <c r="M1488">
        <f t="shared" si="116"/>
        <v>47908.17</v>
      </c>
      <c r="N1488" s="5">
        <f t="shared" si="117"/>
        <v>0</v>
      </c>
      <c r="O1488">
        <f>G1488/_xlfn.XLOOKUP(D1488,'Market_Averages (raw data)'!A:A,'Market_Averages (raw data)'!B:B)</f>
        <v>0.84795382395586716</v>
      </c>
      <c r="P1488" t="str">
        <f t="shared" si="118"/>
        <v>Below Market</v>
      </c>
      <c r="Q1488" s="5">
        <f t="shared" si="119"/>
        <v>0.214</v>
      </c>
    </row>
    <row r="1489" spans="1:17" x14ac:dyDescent="0.2">
      <c r="A1489">
        <v>2487</v>
      </c>
      <c r="B1489" t="s">
        <v>1497</v>
      </c>
      <c r="C1489" t="s">
        <v>1572</v>
      </c>
      <c r="D1489" t="s">
        <v>1584</v>
      </c>
      <c r="E1489" t="s">
        <v>1604</v>
      </c>
      <c r="F1489" t="str">
        <f>_xlfn.XLOOKUP(E1489,'States (raw data)'!A:A,'States (raw data)'!B:B)</f>
        <v>California</v>
      </c>
      <c r="G1489">
        <v>46195.96</v>
      </c>
      <c r="H1489" t="str">
        <f>VLOOKUP(A1489,'Demographics (raw data)'!A1488:C3048,3)</f>
        <v>Male</v>
      </c>
      <c r="I1489" t="str">
        <f>_xlfn.XLOOKUP(A1489,'Demographics (raw data)'!A:A,'Demographics (raw data)'!B:B)</f>
        <v>White</v>
      </c>
      <c r="J1489" t="b">
        <f>_xlfn.XLOOKUP($A1489,'Bonuses (raw data)'!$A:$A,'Bonuses (raw data)'!B:B)</f>
        <v>0</v>
      </c>
      <c r="K1489" t="str">
        <f t="shared" si="115"/>
        <v>Not Eligible</v>
      </c>
      <c r="L1489">
        <f>_xlfn.XLOOKUP($A1489,'Bonuses (raw data)'!$A:$A,'Bonuses (raw data)'!C:C)</f>
        <v>0</v>
      </c>
      <c r="M1489">
        <f t="shared" si="116"/>
        <v>46195.96</v>
      </c>
      <c r="N1489" s="5">
        <f t="shared" si="117"/>
        <v>0</v>
      </c>
      <c r="O1489">
        <f>G1489/_xlfn.XLOOKUP(D1489,'Market_Averages (raw data)'!A:A,'Market_Averages (raw data)'!B:B)</f>
        <v>0.81764844980119844</v>
      </c>
      <c r="P1489" t="str">
        <f t="shared" si="118"/>
        <v>Below Market</v>
      </c>
      <c r="Q1489" s="5">
        <f t="shared" si="119"/>
        <v>0.17799999999999999</v>
      </c>
    </row>
    <row r="1490" spans="1:17" x14ac:dyDescent="0.2">
      <c r="A1490">
        <v>2488</v>
      </c>
      <c r="B1490" t="s">
        <v>1498</v>
      </c>
      <c r="C1490" t="s">
        <v>1572</v>
      </c>
      <c r="D1490" t="s">
        <v>1584</v>
      </c>
      <c r="E1490" t="s">
        <v>1603</v>
      </c>
      <c r="F1490" t="str">
        <f>_xlfn.XLOOKUP(E1490,'States (raw data)'!A:A,'States (raw data)'!B:B)</f>
        <v>Illinois</v>
      </c>
      <c r="G1490">
        <v>47371.72</v>
      </c>
      <c r="H1490" t="str">
        <f>VLOOKUP(A1490,'Demographics (raw data)'!A1489:C3049,3)</f>
        <v>Male</v>
      </c>
      <c r="I1490" t="str">
        <f>_xlfn.XLOOKUP(A1490,'Demographics (raw data)'!A:A,'Demographics (raw data)'!B:B)</f>
        <v>White</v>
      </c>
      <c r="J1490" t="b">
        <f>_xlfn.XLOOKUP($A1490,'Bonuses (raw data)'!$A:$A,'Bonuses (raw data)'!B:B)</f>
        <v>1</v>
      </c>
      <c r="K1490" t="str">
        <f t="shared" si="115"/>
        <v>Eligible</v>
      </c>
      <c r="L1490">
        <f>_xlfn.XLOOKUP($A1490,'Bonuses (raw data)'!$A:$A,'Bonuses (raw data)'!C:C)</f>
        <v>17507.22</v>
      </c>
      <c r="M1490">
        <f t="shared" si="116"/>
        <v>64878.94</v>
      </c>
      <c r="N1490" s="5">
        <f t="shared" si="117"/>
        <v>0.36957112809076809</v>
      </c>
      <c r="O1490">
        <f>G1490/_xlfn.XLOOKUP(D1490,'Market_Averages (raw data)'!A:A,'Market_Averages (raw data)'!B:B)</f>
        <v>0.8384588916956468</v>
      </c>
      <c r="P1490" t="str">
        <f t="shared" si="118"/>
        <v>Below Market</v>
      </c>
      <c r="Q1490" s="5">
        <f t="shared" si="119"/>
        <v>0.20200000000000001</v>
      </c>
    </row>
    <row r="1491" spans="1:17" x14ac:dyDescent="0.2">
      <c r="A1491">
        <v>2489</v>
      </c>
      <c r="B1491" t="s">
        <v>1499</v>
      </c>
      <c r="C1491" t="s">
        <v>1572</v>
      </c>
      <c r="D1491" t="s">
        <v>1584</v>
      </c>
      <c r="E1491" t="s">
        <v>1597</v>
      </c>
      <c r="F1491" t="str">
        <f>_xlfn.XLOOKUP(E1491,'States (raw data)'!A:A,'States (raw data)'!B:B)</f>
        <v>New York</v>
      </c>
      <c r="G1491">
        <v>61312.92</v>
      </c>
      <c r="H1491" t="str">
        <f>VLOOKUP(A1491,'Demographics (raw data)'!A1490:C3050,3)</f>
        <v>Female</v>
      </c>
      <c r="I1491" t="str">
        <f>_xlfn.XLOOKUP(A1491,'Demographics (raw data)'!A:A,'Demographics (raw data)'!B:B)</f>
        <v>White</v>
      </c>
      <c r="J1491" t="b">
        <f>_xlfn.XLOOKUP($A1491,'Bonuses (raw data)'!$A:$A,'Bonuses (raw data)'!B:B)</f>
        <v>0</v>
      </c>
      <c r="K1491" t="str">
        <f t="shared" si="115"/>
        <v>Not Eligible</v>
      </c>
      <c r="L1491">
        <f>_xlfn.XLOOKUP($A1491,'Bonuses (raw data)'!$A:$A,'Bonuses (raw data)'!C:C)</f>
        <v>0</v>
      </c>
      <c r="M1491">
        <f t="shared" si="116"/>
        <v>61312.92</v>
      </c>
      <c r="N1491" s="5">
        <f t="shared" si="117"/>
        <v>0</v>
      </c>
      <c r="O1491">
        <f>G1491/_xlfn.XLOOKUP(D1491,'Market_Averages (raw data)'!A:A,'Market_Averages (raw data)'!B:B)</f>
        <v>1.0852120832814147</v>
      </c>
      <c r="P1491" t="str">
        <f t="shared" si="118"/>
        <v>Market Aligned</v>
      </c>
      <c r="Q1491" s="5">
        <f t="shared" si="119"/>
        <v>0.67900000000000005</v>
      </c>
    </row>
    <row r="1492" spans="1:17" x14ac:dyDescent="0.2">
      <c r="A1492">
        <v>2490</v>
      </c>
      <c r="B1492" t="s">
        <v>1500</v>
      </c>
      <c r="C1492" t="s">
        <v>1572</v>
      </c>
      <c r="D1492" t="s">
        <v>1584</v>
      </c>
      <c r="E1492" t="s">
        <v>1597</v>
      </c>
      <c r="F1492" t="str">
        <f>_xlfn.XLOOKUP(E1492,'States (raw data)'!A:A,'States (raw data)'!B:B)</f>
        <v>New York</v>
      </c>
      <c r="G1492">
        <v>52240.71</v>
      </c>
      <c r="H1492" t="str">
        <f>VLOOKUP(A1492,'Demographics (raw data)'!A1491:C3051,3)</f>
        <v>Female</v>
      </c>
      <c r="I1492" t="str">
        <f>_xlfn.XLOOKUP(A1492,'Demographics (raw data)'!A:A,'Demographics (raw data)'!B:B)</f>
        <v>Other</v>
      </c>
      <c r="J1492" t="b">
        <f>_xlfn.XLOOKUP($A1492,'Bonuses (raw data)'!$A:$A,'Bonuses (raw data)'!B:B)</f>
        <v>0</v>
      </c>
      <c r="K1492" t="str">
        <f t="shared" si="115"/>
        <v>Not Eligible</v>
      </c>
      <c r="L1492">
        <f>_xlfn.XLOOKUP($A1492,'Bonuses (raw data)'!$A:$A,'Bonuses (raw data)'!C:C)</f>
        <v>0</v>
      </c>
      <c r="M1492">
        <f t="shared" si="116"/>
        <v>52240.71</v>
      </c>
      <c r="N1492" s="5">
        <f t="shared" si="117"/>
        <v>0</v>
      </c>
      <c r="O1492">
        <f>G1492/_xlfn.XLOOKUP(D1492,'Market_Averages (raw data)'!A:A,'Market_Averages (raw data)'!B:B)</f>
        <v>0.92463790227573939</v>
      </c>
      <c r="P1492" t="str">
        <f t="shared" si="118"/>
        <v>Market Aligned</v>
      </c>
      <c r="Q1492" s="5">
        <f t="shared" si="119"/>
        <v>0.32500000000000001</v>
      </c>
    </row>
    <row r="1493" spans="1:17" x14ac:dyDescent="0.2">
      <c r="A1493">
        <v>2491</v>
      </c>
      <c r="B1493" t="s">
        <v>1501</v>
      </c>
      <c r="C1493" t="s">
        <v>1572</v>
      </c>
      <c r="D1493" t="s">
        <v>1584</v>
      </c>
      <c r="E1493" t="s">
        <v>1611</v>
      </c>
      <c r="F1493" t="str">
        <f>_xlfn.XLOOKUP(E1493,'States (raw data)'!A:A,'States (raw data)'!B:B)</f>
        <v>California</v>
      </c>
      <c r="G1493">
        <v>67791</v>
      </c>
      <c r="H1493" t="str">
        <f>VLOOKUP(A1493,'Demographics (raw data)'!A1492:C3052,3)</f>
        <v>Male</v>
      </c>
      <c r="I1493" t="str">
        <f>_xlfn.XLOOKUP(A1493,'Demographics (raw data)'!A:A,'Demographics (raw data)'!B:B)</f>
        <v>Asian</v>
      </c>
      <c r="J1493" t="b">
        <f>_xlfn.XLOOKUP($A1493,'Bonuses (raw data)'!$A:$A,'Bonuses (raw data)'!B:B)</f>
        <v>0</v>
      </c>
      <c r="K1493" t="str">
        <f t="shared" si="115"/>
        <v>Not Eligible</v>
      </c>
      <c r="L1493">
        <f>_xlfn.XLOOKUP($A1493,'Bonuses (raw data)'!$A:$A,'Bonuses (raw data)'!C:C)</f>
        <v>0</v>
      </c>
      <c r="M1493">
        <f t="shared" si="116"/>
        <v>67791</v>
      </c>
      <c r="N1493" s="5">
        <f t="shared" si="117"/>
        <v>0</v>
      </c>
      <c r="O1493">
        <f>G1493/_xlfn.XLOOKUP(D1493,'Market_Averages (raw data)'!A:A,'Market_Averages (raw data)'!B:B)</f>
        <v>1.1998712887549701</v>
      </c>
      <c r="P1493" t="str">
        <f t="shared" si="118"/>
        <v>Above Market</v>
      </c>
      <c r="Q1493" s="5">
        <f t="shared" si="119"/>
        <v>0.749</v>
      </c>
    </row>
    <row r="1494" spans="1:17" x14ac:dyDescent="0.2">
      <c r="A1494">
        <v>2492</v>
      </c>
      <c r="B1494" t="s">
        <v>1502</v>
      </c>
      <c r="C1494" t="s">
        <v>1572</v>
      </c>
      <c r="D1494" t="s">
        <v>1584</v>
      </c>
      <c r="E1494" t="s">
        <v>1597</v>
      </c>
      <c r="F1494" t="str">
        <f>_xlfn.XLOOKUP(E1494,'States (raw data)'!A:A,'States (raw data)'!B:B)</f>
        <v>New York</v>
      </c>
      <c r="G1494">
        <v>52178.76</v>
      </c>
      <c r="H1494" t="str">
        <f>VLOOKUP(A1494,'Demographics (raw data)'!A1493:C3053,3)</f>
        <v>Female</v>
      </c>
      <c r="I1494" t="str">
        <f>_xlfn.XLOOKUP(A1494,'Demographics (raw data)'!A:A,'Demographics (raw data)'!B:B)</f>
        <v>Other</v>
      </c>
      <c r="J1494" t="b">
        <f>_xlfn.XLOOKUP($A1494,'Bonuses (raw data)'!$A:$A,'Bonuses (raw data)'!B:B)</f>
        <v>0</v>
      </c>
      <c r="K1494" t="str">
        <f t="shared" si="115"/>
        <v>Not Eligible</v>
      </c>
      <c r="L1494">
        <f>_xlfn.XLOOKUP($A1494,'Bonuses (raw data)'!$A:$A,'Bonuses (raw data)'!C:C)</f>
        <v>0</v>
      </c>
      <c r="M1494">
        <f t="shared" si="116"/>
        <v>52178.76</v>
      </c>
      <c r="N1494" s="5">
        <f t="shared" si="117"/>
        <v>0</v>
      </c>
      <c r="O1494">
        <f>G1494/_xlfn.XLOOKUP(D1494,'Market_Averages (raw data)'!A:A,'Market_Averages (raw data)'!B:B)</f>
        <v>0.9235414141528564</v>
      </c>
      <c r="P1494" t="str">
        <f t="shared" si="118"/>
        <v>Market Aligned</v>
      </c>
      <c r="Q1494" s="5">
        <f t="shared" si="119"/>
        <v>0.32300000000000001</v>
      </c>
    </row>
    <row r="1495" spans="1:17" x14ac:dyDescent="0.2">
      <c r="A1495">
        <v>2493</v>
      </c>
      <c r="B1495" t="s">
        <v>1503</v>
      </c>
      <c r="C1495" t="s">
        <v>1572</v>
      </c>
      <c r="D1495" t="s">
        <v>1584</v>
      </c>
      <c r="E1495" t="s">
        <v>1597</v>
      </c>
      <c r="F1495" t="str">
        <f>_xlfn.XLOOKUP(E1495,'States (raw data)'!A:A,'States (raw data)'!B:B)</f>
        <v>New York</v>
      </c>
      <c r="G1495">
        <v>55922.76</v>
      </c>
      <c r="H1495" t="str">
        <f>VLOOKUP(A1495,'Demographics (raw data)'!A1494:C3054,3)</f>
        <v>Male</v>
      </c>
      <c r="I1495" t="str">
        <f>_xlfn.XLOOKUP(A1495,'Demographics (raw data)'!A:A,'Demographics (raw data)'!B:B)</f>
        <v>White</v>
      </c>
      <c r="J1495" t="b">
        <f>_xlfn.XLOOKUP($A1495,'Bonuses (raw data)'!$A:$A,'Bonuses (raw data)'!B:B)</f>
        <v>0</v>
      </c>
      <c r="K1495" t="str">
        <f t="shared" si="115"/>
        <v>Not Eligible</v>
      </c>
      <c r="L1495">
        <f>_xlfn.XLOOKUP($A1495,'Bonuses (raw data)'!$A:$A,'Bonuses (raw data)'!C:C)</f>
        <v>0</v>
      </c>
      <c r="M1495">
        <f t="shared" si="116"/>
        <v>55922.76</v>
      </c>
      <c r="N1495" s="5">
        <f t="shared" si="117"/>
        <v>0</v>
      </c>
      <c r="O1495">
        <f>G1495/_xlfn.XLOOKUP(D1495,'Market_Averages (raw data)'!A:A,'Market_Averages (raw data)'!B:B)</f>
        <v>0.98980858981184661</v>
      </c>
      <c r="P1495" t="str">
        <f t="shared" si="118"/>
        <v>Market Aligned</v>
      </c>
      <c r="Q1495" s="5">
        <f t="shared" si="119"/>
        <v>0.502</v>
      </c>
    </row>
    <row r="1496" spans="1:17" x14ac:dyDescent="0.2">
      <c r="A1496">
        <v>2494</v>
      </c>
      <c r="B1496" t="s">
        <v>1504</v>
      </c>
      <c r="C1496" t="s">
        <v>1572</v>
      </c>
      <c r="D1496" t="s">
        <v>1584</v>
      </c>
      <c r="E1496" t="s">
        <v>1609</v>
      </c>
      <c r="F1496" t="str">
        <f>_xlfn.XLOOKUP(E1496,'States (raw data)'!A:A,'States (raw data)'!B:B)</f>
        <v>California</v>
      </c>
      <c r="G1496">
        <v>62710.55</v>
      </c>
      <c r="H1496" t="str">
        <f>VLOOKUP(A1496,'Demographics (raw data)'!A1495:C3055,3)</f>
        <v>Male</v>
      </c>
      <c r="I1496" t="str">
        <f>_xlfn.XLOOKUP(A1496,'Demographics (raw data)'!A:A,'Demographics (raw data)'!B:B)</f>
        <v>White</v>
      </c>
      <c r="J1496" t="b">
        <f>_xlfn.XLOOKUP($A1496,'Bonuses (raw data)'!$A:$A,'Bonuses (raw data)'!B:B)</f>
        <v>1</v>
      </c>
      <c r="K1496" t="str">
        <f t="shared" si="115"/>
        <v>Eligible</v>
      </c>
      <c r="L1496">
        <f>_xlfn.XLOOKUP($A1496,'Bonuses (raw data)'!$A:$A,'Bonuses (raw data)'!C:C)</f>
        <v>13576.13</v>
      </c>
      <c r="M1496">
        <f t="shared" si="116"/>
        <v>76286.680000000008</v>
      </c>
      <c r="N1496" s="5">
        <f t="shared" si="117"/>
        <v>0.21648877262278832</v>
      </c>
      <c r="O1496">
        <f>G1496/_xlfn.XLOOKUP(D1496,'Market_Averages (raw data)'!A:A,'Market_Averages (raw data)'!B:B)</f>
        <v>1.1099495279171718</v>
      </c>
      <c r="P1496" t="str">
        <f t="shared" si="118"/>
        <v>Above Market</v>
      </c>
      <c r="Q1496" s="5">
        <f t="shared" si="119"/>
        <v>0.69699999999999995</v>
      </c>
    </row>
    <row r="1497" spans="1:17" x14ac:dyDescent="0.2">
      <c r="A1497">
        <v>2495</v>
      </c>
      <c r="B1497" t="s">
        <v>1505</v>
      </c>
      <c r="C1497" t="s">
        <v>1572</v>
      </c>
      <c r="D1497" t="s">
        <v>1584</v>
      </c>
      <c r="E1497" t="s">
        <v>1597</v>
      </c>
      <c r="F1497" t="str">
        <f>_xlfn.XLOOKUP(E1497,'States (raw data)'!A:A,'States (raw data)'!B:B)</f>
        <v>New York</v>
      </c>
      <c r="G1497">
        <v>65030.46</v>
      </c>
      <c r="H1497" t="str">
        <f>VLOOKUP(A1497,'Demographics (raw data)'!A1496:C3056,3)</f>
        <v>Male</v>
      </c>
      <c r="I1497" t="str">
        <f>_xlfn.XLOOKUP(A1497,'Demographics (raw data)'!A:A,'Demographics (raw data)'!B:B)</f>
        <v>Asian</v>
      </c>
      <c r="J1497" t="b">
        <f>_xlfn.XLOOKUP($A1497,'Bonuses (raw data)'!$A:$A,'Bonuses (raw data)'!B:B)</f>
        <v>0</v>
      </c>
      <c r="K1497" t="str">
        <f t="shared" si="115"/>
        <v>Not Eligible</v>
      </c>
      <c r="L1497">
        <f>_xlfn.XLOOKUP($A1497,'Bonuses (raw data)'!$A:$A,'Bonuses (raw data)'!C:C)</f>
        <v>0</v>
      </c>
      <c r="M1497">
        <f t="shared" si="116"/>
        <v>65030.46</v>
      </c>
      <c r="N1497" s="5">
        <f t="shared" si="117"/>
        <v>0</v>
      </c>
      <c r="O1497">
        <f>G1497/_xlfn.XLOOKUP(D1497,'Market_Averages (raw data)'!A:A,'Market_Averages (raw data)'!B:B)</f>
        <v>1.1510109284201226</v>
      </c>
      <c r="P1497" t="str">
        <f t="shared" si="118"/>
        <v>Above Market</v>
      </c>
      <c r="Q1497" s="5">
        <f t="shared" si="119"/>
        <v>0.72</v>
      </c>
    </row>
    <row r="1498" spans="1:17" x14ac:dyDescent="0.2">
      <c r="A1498">
        <v>2496</v>
      </c>
      <c r="B1498" t="s">
        <v>1506</v>
      </c>
      <c r="C1498" t="s">
        <v>1572</v>
      </c>
      <c r="D1498" t="s">
        <v>1584</v>
      </c>
      <c r="E1498" t="s">
        <v>1599</v>
      </c>
      <c r="F1498" t="str">
        <f>_xlfn.XLOOKUP(E1498,'States (raw data)'!A:A,'States (raw data)'!B:B)</f>
        <v>California</v>
      </c>
      <c r="G1498">
        <v>65307.519999999997</v>
      </c>
      <c r="H1498" t="str">
        <f>VLOOKUP(A1498,'Demographics (raw data)'!A1497:C3057,3)</f>
        <v>Female</v>
      </c>
      <c r="I1498" t="str">
        <f>_xlfn.XLOOKUP(A1498,'Demographics (raw data)'!A:A,'Demographics (raw data)'!B:B)</f>
        <v>White</v>
      </c>
      <c r="J1498" t="b">
        <f>_xlfn.XLOOKUP($A1498,'Bonuses (raw data)'!$A:$A,'Bonuses (raw data)'!B:B)</f>
        <v>1</v>
      </c>
      <c r="K1498" t="str">
        <f t="shared" si="115"/>
        <v>Eligible</v>
      </c>
      <c r="L1498">
        <f>_xlfn.XLOOKUP($A1498,'Bonuses (raw data)'!$A:$A,'Bonuses (raw data)'!C:C)</f>
        <v>9246.93</v>
      </c>
      <c r="M1498">
        <f t="shared" si="116"/>
        <v>74554.45</v>
      </c>
      <c r="N1498" s="5">
        <f t="shared" si="117"/>
        <v>0.14159058558646845</v>
      </c>
      <c r="O1498">
        <f>G1498/_xlfn.XLOOKUP(D1498,'Market_Averages (raw data)'!A:A,'Market_Averages (raw data)'!B:B)</f>
        <v>1.1559147702171524</v>
      </c>
      <c r="P1498" t="str">
        <f t="shared" si="118"/>
        <v>Above Market</v>
      </c>
      <c r="Q1498" s="5">
        <f t="shared" si="119"/>
        <v>0.72199999999999998</v>
      </c>
    </row>
    <row r="1499" spans="1:17" x14ac:dyDescent="0.2">
      <c r="A1499">
        <v>2497</v>
      </c>
      <c r="B1499" t="s">
        <v>1507</v>
      </c>
      <c r="C1499" t="s">
        <v>1572</v>
      </c>
      <c r="D1499" t="s">
        <v>1584</v>
      </c>
      <c r="E1499" t="s">
        <v>1597</v>
      </c>
      <c r="F1499" t="str">
        <f>_xlfn.XLOOKUP(E1499,'States (raw data)'!A:A,'States (raw data)'!B:B)</f>
        <v>New York</v>
      </c>
      <c r="G1499">
        <v>61041.83</v>
      </c>
      <c r="H1499" t="str">
        <f>VLOOKUP(A1499,'Demographics (raw data)'!A1498:C3058,3)</f>
        <v>Male</v>
      </c>
      <c r="I1499" t="str">
        <f>_xlfn.XLOOKUP(A1499,'Demographics (raw data)'!A:A,'Demographics (raw data)'!B:B)</f>
        <v>White</v>
      </c>
      <c r="J1499" t="b">
        <f>_xlfn.XLOOKUP($A1499,'Bonuses (raw data)'!$A:$A,'Bonuses (raw data)'!B:B)</f>
        <v>1</v>
      </c>
      <c r="K1499" t="str">
        <f t="shared" si="115"/>
        <v>Eligible</v>
      </c>
      <c r="L1499">
        <f>_xlfn.XLOOKUP($A1499,'Bonuses (raw data)'!$A:$A,'Bonuses (raw data)'!C:C)</f>
        <v>16569.13</v>
      </c>
      <c r="M1499">
        <f t="shared" si="116"/>
        <v>77610.960000000006</v>
      </c>
      <c r="N1499" s="5">
        <f t="shared" si="117"/>
        <v>0.27143894604732527</v>
      </c>
      <c r="O1499">
        <f>G1499/_xlfn.XLOOKUP(D1499,'Market_Averages (raw data)'!A:A,'Market_Averages (raw data)'!B:B)</f>
        <v>1.0804139078942898</v>
      </c>
      <c r="P1499" t="str">
        <f t="shared" si="118"/>
        <v>Market Aligned</v>
      </c>
      <c r="Q1499" s="5">
        <f t="shared" si="119"/>
        <v>0.67200000000000004</v>
      </c>
    </row>
    <row r="1500" spans="1:17" x14ac:dyDescent="0.2">
      <c r="A1500">
        <v>2498</v>
      </c>
      <c r="B1500" t="s">
        <v>1508</v>
      </c>
      <c r="C1500" t="s">
        <v>1572</v>
      </c>
      <c r="D1500" t="s">
        <v>1584</v>
      </c>
      <c r="E1500" t="s">
        <v>1597</v>
      </c>
      <c r="F1500" t="str">
        <f>_xlfn.XLOOKUP(E1500,'States (raw data)'!A:A,'States (raw data)'!B:B)</f>
        <v>New York</v>
      </c>
      <c r="G1500">
        <v>60120.31</v>
      </c>
      <c r="H1500" t="str">
        <f>VLOOKUP(A1500,'Demographics (raw data)'!A1499:C3059,3)</f>
        <v>Male</v>
      </c>
      <c r="I1500" t="str">
        <f>_xlfn.XLOOKUP(A1500,'Demographics (raw data)'!A:A,'Demographics (raw data)'!B:B)</f>
        <v>White</v>
      </c>
      <c r="J1500" t="b">
        <f>_xlfn.XLOOKUP($A1500,'Bonuses (raw data)'!$A:$A,'Bonuses (raw data)'!B:B)</f>
        <v>1</v>
      </c>
      <c r="K1500" t="str">
        <f t="shared" si="115"/>
        <v>Eligible</v>
      </c>
      <c r="L1500">
        <f>_xlfn.XLOOKUP($A1500,'Bonuses (raw data)'!$A:$A,'Bonuses (raw data)'!C:C)</f>
        <v>18206.060000000001</v>
      </c>
      <c r="M1500">
        <f t="shared" si="116"/>
        <v>78326.37</v>
      </c>
      <c r="N1500" s="5">
        <f t="shared" si="117"/>
        <v>0.30282711449757999</v>
      </c>
      <c r="O1500">
        <f>G1500/_xlfn.XLOOKUP(D1500,'Market_Averages (raw data)'!A:A,'Market_Averages (raw data)'!B:B)</f>
        <v>1.0641034036973687</v>
      </c>
      <c r="P1500" t="str">
        <f t="shared" si="118"/>
        <v>Market Aligned</v>
      </c>
      <c r="Q1500" s="5">
        <f t="shared" si="119"/>
        <v>0.65400000000000003</v>
      </c>
    </row>
    <row r="1501" spans="1:17" x14ac:dyDescent="0.2">
      <c r="A1501">
        <v>2499</v>
      </c>
      <c r="B1501" t="s">
        <v>1509</v>
      </c>
      <c r="C1501" t="s">
        <v>1572</v>
      </c>
      <c r="D1501" t="s">
        <v>1584</v>
      </c>
      <c r="E1501" t="s">
        <v>1609</v>
      </c>
      <c r="F1501" t="str">
        <f>_xlfn.XLOOKUP(E1501,'States (raw data)'!A:A,'States (raw data)'!B:B)</f>
        <v>California</v>
      </c>
      <c r="G1501">
        <v>57962.63</v>
      </c>
      <c r="H1501" t="str">
        <f>VLOOKUP(A1501,'Demographics (raw data)'!A1500:C3060,3)</f>
        <v>Male</v>
      </c>
      <c r="I1501" t="str">
        <f>_xlfn.XLOOKUP(A1501,'Demographics (raw data)'!A:A,'Demographics (raw data)'!B:B)</f>
        <v>White</v>
      </c>
      <c r="J1501" t="b">
        <f>_xlfn.XLOOKUP($A1501,'Bonuses (raw data)'!$A:$A,'Bonuses (raw data)'!B:B)</f>
        <v>0</v>
      </c>
      <c r="K1501" t="str">
        <f t="shared" si="115"/>
        <v>Not Eligible</v>
      </c>
      <c r="L1501">
        <f>_xlfn.XLOOKUP($A1501,'Bonuses (raw data)'!$A:$A,'Bonuses (raw data)'!C:C)</f>
        <v>0</v>
      </c>
      <c r="M1501">
        <f t="shared" si="116"/>
        <v>57962.63</v>
      </c>
      <c r="N1501" s="5">
        <f t="shared" si="117"/>
        <v>0</v>
      </c>
      <c r="O1501">
        <f>G1501/_xlfn.XLOOKUP(D1501,'Market_Averages (raw data)'!A:A,'Market_Averages (raw data)'!B:B)</f>
        <v>1.0259134038106459</v>
      </c>
      <c r="P1501" t="str">
        <f t="shared" si="118"/>
        <v>Market Aligned</v>
      </c>
      <c r="Q1501" s="5">
        <f t="shared" si="119"/>
        <v>0.59899999999999998</v>
      </c>
    </row>
    <row r="1502" spans="1:17" x14ac:dyDescent="0.2">
      <c r="A1502">
        <v>2500</v>
      </c>
      <c r="B1502" t="s">
        <v>1510</v>
      </c>
      <c r="C1502" t="s">
        <v>1572</v>
      </c>
      <c r="D1502" t="s">
        <v>1584</v>
      </c>
      <c r="E1502" t="s">
        <v>1597</v>
      </c>
      <c r="F1502" t="str">
        <f>_xlfn.XLOOKUP(E1502,'States (raw data)'!A:A,'States (raw data)'!B:B)</f>
        <v>New York</v>
      </c>
      <c r="G1502">
        <v>58891.81</v>
      </c>
      <c r="H1502" t="str">
        <f>VLOOKUP(A1502,'Demographics (raw data)'!A1501:C3061,3)</f>
        <v>Female</v>
      </c>
      <c r="I1502" t="str">
        <f>_xlfn.XLOOKUP(A1502,'Demographics (raw data)'!A:A,'Demographics (raw data)'!B:B)</f>
        <v>White</v>
      </c>
      <c r="J1502" t="b">
        <f>_xlfn.XLOOKUP($A1502,'Bonuses (raw data)'!$A:$A,'Bonuses (raw data)'!B:B)</f>
        <v>1</v>
      </c>
      <c r="K1502" t="str">
        <f t="shared" si="115"/>
        <v>Eligible</v>
      </c>
      <c r="L1502">
        <f>_xlfn.XLOOKUP($A1502,'Bonuses (raw data)'!$A:$A,'Bonuses (raw data)'!C:C)</f>
        <v>3275.44</v>
      </c>
      <c r="M1502">
        <f t="shared" si="116"/>
        <v>62167.25</v>
      </c>
      <c r="N1502" s="5">
        <f t="shared" si="117"/>
        <v>5.5617920386552902E-2</v>
      </c>
      <c r="O1502">
        <f>G1502/_xlfn.XLOOKUP(D1502,'Market_Averages (raw data)'!A:A,'Market_Averages (raw data)'!B:B)</f>
        <v>1.0423594866842625</v>
      </c>
      <c r="P1502" t="str">
        <f t="shared" si="118"/>
        <v>Market Aligned</v>
      </c>
      <c r="Q1502" s="5">
        <f t="shared" si="119"/>
        <v>0.625</v>
      </c>
    </row>
    <row r="1503" spans="1:17" x14ac:dyDescent="0.2">
      <c r="A1503">
        <v>2501</v>
      </c>
      <c r="B1503" t="s">
        <v>1511</v>
      </c>
      <c r="C1503" t="s">
        <v>1572</v>
      </c>
      <c r="D1503" t="s">
        <v>1584</v>
      </c>
      <c r="E1503" t="s">
        <v>1597</v>
      </c>
      <c r="F1503" t="str">
        <f>_xlfn.XLOOKUP(E1503,'States (raw data)'!A:A,'States (raw data)'!B:B)</f>
        <v>New York</v>
      </c>
      <c r="G1503">
        <v>52244.07</v>
      </c>
      <c r="H1503" t="str">
        <f>VLOOKUP(A1503,'Demographics (raw data)'!A1502:C3062,3)</f>
        <v>Male</v>
      </c>
      <c r="I1503" t="str">
        <f>_xlfn.XLOOKUP(A1503,'Demographics (raw data)'!A:A,'Demographics (raw data)'!B:B)</f>
        <v>White</v>
      </c>
      <c r="J1503" t="b">
        <f>_xlfn.XLOOKUP($A1503,'Bonuses (raw data)'!$A:$A,'Bonuses (raw data)'!B:B)</f>
        <v>1</v>
      </c>
      <c r="K1503" t="str">
        <f t="shared" si="115"/>
        <v>Eligible</v>
      </c>
      <c r="L1503">
        <f>_xlfn.XLOOKUP($A1503,'Bonuses (raw data)'!$A:$A,'Bonuses (raw data)'!C:C)</f>
        <v>11106.73</v>
      </c>
      <c r="M1503">
        <f t="shared" si="116"/>
        <v>63350.8</v>
      </c>
      <c r="N1503" s="5">
        <f t="shared" si="117"/>
        <v>0.21259312300898456</v>
      </c>
      <c r="O1503">
        <f>G1503/_xlfn.XLOOKUP(D1503,'Market_Averages (raw data)'!A:A,'Market_Averages (raw data)'!B:B)</f>
        <v>0.92469737281799746</v>
      </c>
      <c r="P1503" t="str">
        <f t="shared" si="118"/>
        <v>Market Aligned</v>
      </c>
      <c r="Q1503" s="5">
        <f t="shared" si="119"/>
        <v>0.32600000000000001</v>
      </c>
    </row>
    <row r="1504" spans="1:17" x14ac:dyDescent="0.2">
      <c r="A1504">
        <v>2502</v>
      </c>
      <c r="B1504" t="s">
        <v>1512</v>
      </c>
      <c r="C1504" t="s">
        <v>1572</v>
      </c>
      <c r="D1504" t="s">
        <v>1584</v>
      </c>
      <c r="E1504" t="s">
        <v>1607</v>
      </c>
      <c r="F1504" t="str">
        <f>_xlfn.XLOOKUP(E1504,'States (raw data)'!A:A,'States (raw data)'!B:B)</f>
        <v>Colorado</v>
      </c>
      <c r="G1504">
        <v>50909.01</v>
      </c>
      <c r="H1504" t="str">
        <f>VLOOKUP(A1504,'Demographics (raw data)'!A1503:C3063,3)</f>
        <v>Male</v>
      </c>
      <c r="I1504" t="str">
        <f>_xlfn.XLOOKUP(A1504,'Demographics (raw data)'!A:A,'Demographics (raw data)'!B:B)</f>
        <v>Black or African American</v>
      </c>
      <c r="J1504" t="b">
        <f>_xlfn.XLOOKUP($A1504,'Bonuses (raw data)'!$A:$A,'Bonuses (raw data)'!B:B)</f>
        <v>1</v>
      </c>
      <c r="K1504" t="str">
        <f t="shared" si="115"/>
        <v>Eligible</v>
      </c>
      <c r="L1504">
        <f>_xlfn.XLOOKUP($A1504,'Bonuses (raw data)'!$A:$A,'Bonuses (raw data)'!C:C)</f>
        <v>6405.73</v>
      </c>
      <c r="M1504">
        <f t="shared" si="116"/>
        <v>57314.740000000005</v>
      </c>
      <c r="N1504" s="5">
        <f t="shared" si="117"/>
        <v>0.12582703926083025</v>
      </c>
      <c r="O1504">
        <f>G1504/_xlfn.XLOOKUP(D1504,'Market_Averages (raw data)'!A:A,'Market_Averages (raw data)'!B:B)</f>
        <v>0.90106739003613556</v>
      </c>
      <c r="P1504" t="str">
        <f t="shared" si="118"/>
        <v>Market Aligned</v>
      </c>
      <c r="Q1504" s="5">
        <f t="shared" si="119"/>
        <v>0.28299999999999997</v>
      </c>
    </row>
    <row r="1505" spans="1:17" x14ac:dyDescent="0.2">
      <c r="A1505">
        <v>2503</v>
      </c>
      <c r="B1505" t="s">
        <v>1513</v>
      </c>
      <c r="C1505" t="s">
        <v>1572</v>
      </c>
      <c r="D1505" t="s">
        <v>1584</v>
      </c>
      <c r="E1505" t="s">
        <v>1604</v>
      </c>
      <c r="F1505" t="str">
        <f>_xlfn.XLOOKUP(E1505,'States (raw data)'!A:A,'States (raw data)'!B:B)</f>
        <v>California</v>
      </c>
      <c r="G1505">
        <v>54983.13</v>
      </c>
      <c r="H1505" t="str">
        <f>VLOOKUP(A1505,'Demographics (raw data)'!A1504:C3064,3)</f>
        <v>Male</v>
      </c>
      <c r="I1505" t="str">
        <f>_xlfn.XLOOKUP(A1505,'Demographics (raw data)'!A:A,'Demographics (raw data)'!B:B)</f>
        <v>White</v>
      </c>
      <c r="J1505" t="b">
        <f>_xlfn.XLOOKUP($A1505,'Bonuses (raw data)'!$A:$A,'Bonuses (raw data)'!B:B)</f>
        <v>1</v>
      </c>
      <c r="K1505" t="str">
        <f t="shared" si="115"/>
        <v>Eligible</v>
      </c>
      <c r="L1505">
        <f>_xlfn.XLOOKUP($A1505,'Bonuses (raw data)'!$A:$A,'Bonuses (raw data)'!C:C)</f>
        <v>1894.16</v>
      </c>
      <c r="M1505">
        <f t="shared" si="116"/>
        <v>56877.29</v>
      </c>
      <c r="N1505" s="5">
        <f t="shared" si="117"/>
        <v>3.4449839432567776E-2</v>
      </c>
      <c r="O1505">
        <f>G1505/_xlfn.XLOOKUP(D1505,'Market_Averages (raw data)'!A:A,'Market_Averages (raw data)'!B:B)</f>
        <v>0.97317754647198085</v>
      </c>
      <c r="P1505" t="str">
        <f t="shared" si="118"/>
        <v>Market Aligned</v>
      </c>
      <c r="Q1505" s="5">
        <f t="shared" si="119"/>
        <v>0.45</v>
      </c>
    </row>
    <row r="1506" spans="1:17" x14ac:dyDescent="0.2">
      <c r="A1506">
        <v>2504</v>
      </c>
      <c r="B1506" t="s">
        <v>1514</v>
      </c>
      <c r="C1506" t="s">
        <v>1572</v>
      </c>
      <c r="D1506" t="s">
        <v>1584</v>
      </c>
      <c r="E1506" t="s">
        <v>1597</v>
      </c>
      <c r="F1506" t="str">
        <f>_xlfn.XLOOKUP(E1506,'States (raw data)'!A:A,'States (raw data)'!B:B)</f>
        <v>New York</v>
      </c>
      <c r="G1506">
        <v>54149.08</v>
      </c>
      <c r="H1506" t="str">
        <f>VLOOKUP(A1506,'Demographics (raw data)'!A1505:C3065,3)</f>
        <v>Male</v>
      </c>
      <c r="I1506" t="str">
        <f>_xlfn.XLOOKUP(A1506,'Demographics (raw data)'!A:A,'Demographics (raw data)'!B:B)</f>
        <v>White</v>
      </c>
      <c r="J1506" t="b">
        <f>_xlfn.XLOOKUP($A1506,'Bonuses (raw data)'!$A:$A,'Bonuses (raw data)'!B:B)</f>
        <v>0</v>
      </c>
      <c r="K1506" t="str">
        <f t="shared" si="115"/>
        <v>Not Eligible</v>
      </c>
      <c r="L1506">
        <f>_xlfn.XLOOKUP($A1506,'Bonuses (raw data)'!$A:$A,'Bonuses (raw data)'!C:C)</f>
        <v>0</v>
      </c>
      <c r="M1506">
        <f t="shared" si="116"/>
        <v>54149.08</v>
      </c>
      <c r="N1506" s="5">
        <f t="shared" si="117"/>
        <v>0</v>
      </c>
      <c r="O1506">
        <f>G1506/_xlfn.XLOOKUP(D1506,'Market_Averages (raw data)'!A:A,'Market_Averages (raw data)'!B:B)</f>
        <v>0.9584152233260459</v>
      </c>
      <c r="P1506" t="str">
        <f t="shared" si="118"/>
        <v>Market Aligned</v>
      </c>
      <c r="Q1506" s="5">
        <f t="shared" si="119"/>
        <v>0.40600000000000003</v>
      </c>
    </row>
    <row r="1507" spans="1:17" x14ac:dyDescent="0.2">
      <c r="A1507">
        <v>2505</v>
      </c>
      <c r="B1507" t="s">
        <v>1515</v>
      </c>
      <c r="C1507" t="s">
        <v>1572</v>
      </c>
      <c r="D1507" t="s">
        <v>1584</v>
      </c>
      <c r="E1507" t="s">
        <v>1597</v>
      </c>
      <c r="F1507" t="str">
        <f>_xlfn.XLOOKUP(E1507,'States (raw data)'!A:A,'States (raw data)'!B:B)</f>
        <v>New York</v>
      </c>
      <c r="G1507">
        <v>52733.86</v>
      </c>
      <c r="H1507" t="str">
        <f>VLOOKUP(A1507,'Demographics (raw data)'!A1506:C3066,3)</f>
        <v>Female</v>
      </c>
      <c r="I1507" t="str">
        <f>_xlfn.XLOOKUP(A1507,'Demographics (raw data)'!A:A,'Demographics (raw data)'!B:B)</f>
        <v>Asian</v>
      </c>
      <c r="J1507" t="b">
        <f>_xlfn.XLOOKUP($A1507,'Bonuses (raw data)'!$A:$A,'Bonuses (raw data)'!B:B)</f>
        <v>0</v>
      </c>
      <c r="K1507" t="str">
        <f t="shared" si="115"/>
        <v>Not Eligible</v>
      </c>
      <c r="L1507">
        <f>_xlfn.XLOOKUP($A1507,'Bonuses (raw data)'!$A:$A,'Bonuses (raw data)'!C:C)</f>
        <v>0</v>
      </c>
      <c r="M1507">
        <f t="shared" si="116"/>
        <v>52733.86</v>
      </c>
      <c r="N1507" s="5">
        <f t="shared" si="117"/>
        <v>0</v>
      </c>
      <c r="O1507">
        <f>G1507/_xlfn.XLOOKUP(D1507,'Market_Averages (raw data)'!A:A,'Market_Averages (raw data)'!B:B)</f>
        <v>0.93336644332174135</v>
      </c>
      <c r="P1507" t="str">
        <f t="shared" si="118"/>
        <v>Market Aligned</v>
      </c>
      <c r="Q1507" s="5">
        <f t="shared" si="119"/>
        <v>0.34200000000000003</v>
      </c>
    </row>
    <row r="1508" spans="1:17" x14ac:dyDescent="0.2">
      <c r="A1508">
        <v>2506</v>
      </c>
      <c r="B1508" t="s">
        <v>1516</v>
      </c>
      <c r="C1508" t="s">
        <v>1572</v>
      </c>
      <c r="D1508" t="s">
        <v>1584</v>
      </c>
      <c r="E1508" t="s">
        <v>1597</v>
      </c>
      <c r="F1508" t="str">
        <f>_xlfn.XLOOKUP(E1508,'States (raw data)'!A:A,'States (raw data)'!B:B)</f>
        <v>New York</v>
      </c>
      <c r="G1508">
        <v>58481.94</v>
      </c>
      <c r="H1508" t="str">
        <f>VLOOKUP(A1508,'Demographics (raw data)'!A1507:C3067,3)</f>
        <v>Female</v>
      </c>
      <c r="I1508" t="str">
        <f>_xlfn.XLOOKUP(A1508,'Demographics (raw data)'!A:A,'Demographics (raw data)'!B:B)</f>
        <v>White</v>
      </c>
      <c r="J1508" t="b">
        <f>_xlfn.XLOOKUP($A1508,'Bonuses (raw data)'!$A:$A,'Bonuses (raw data)'!B:B)</f>
        <v>1</v>
      </c>
      <c r="K1508" t="str">
        <f t="shared" si="115"/>
        <v>Eligible</v>
      </c>
      <c r="L1508">
        <f>_xlfn.XLOOKUP($A1508,'Bonuses (raw data)'!$A:$A,'Bonuses (raw data)'!C:C)</f>
        <v>13702.39</v>
      </c>
      <c r="M1508">
        <f t="shared" si="116"/>
        <v>72184.33</v>
      </c>
      <c r="N1508" s="5">
        <f t="shared" si="117"/>
        <v>0.23430122188149025</v>
      </c>
      <c r="O1508">
        <f>G1508/_xlfn.XLOOKUP(D1508,'Market_Averages (raw data)'!A:A,'Market_Averages (raw data)'!B:B)</f>
        <v>1.0351049655070856</v>
      </c>
      <c r="P1508" t="str">
        <f t="shared" si="118"/>
        <v>Market Aligned</v>
      </c>
      <c r="Q1508" s="5">
        <f t="shared" si="119"/>
        <v>0.61199999999999999</v>
      </c>
    </row>
    <row r="1509" spans="1:17" x14ac:dyDescent="0.2">
      <c r="A1509">
        <v>2507</v>
      </c>
      <c r="B1509" t="s">
        <v>1517</v>
      </c>
      <c r="C1509" t="s">
        <v>1572</v>
      </c>
      <c r="D1509" t="s">
        <v>1584</v>
      </c>
      <c r="E1509" t="s">
        <v>1599</v>
      </c>
      <c r="F1509" t="str">
        <f>_xlfn.XLOOKUP(E1509,'States (raw data)'!A:A,'States (raw data)'!B:B)</f>
        <v>California</v>
      </c>
      <c r="G1509">
        <v>59776.53</v>
      </c>
      <c r="H1509" t="str">
        <f>VLOOKUP(A1509,'Demographics (raw data)'!A1508:C3068,3)</f>
        <v>Male</v>
      </c>
      <c r="I1509" t="str">
        <f>_xlfn.XLOOKUP(A1509,'Demographics (raw data)'!A:A,'Demographics (raw data)'!B:B)</f>
        <v>White</v>
      </c>
      <c r="J1509" t="b">
        <f>_xlfn.XLOOKUP($A1509,'Bonuses (raw data)'!$A:$A,'Bonuses (raw data)'!B:B)</f>
        <v>0</v>
      </c>
      <c r="K1509" t="str">
        <f t="shared" si="115"/>
        <v>Not Eligible</v>
      </c>
      <c r="L1509">
        <f>_xlfn.XLOOKUP($A1509,'Bonuses (raw data)'!$A:$A,'Bonuses (raw data)'!C:C)</f>
        <v>0</v>
      </c>
      <c r="M1509">
        <f t="shared" si="116"/>
        <v>59776.53</v>
      </c>
      <c r="N1509" s="5">
        <f t="shared" si="117"/>
        <v>0</v>
      </c>
      <c r="O1509">
        <f>G1509/_xlfn.XLOOKUP(D1509,'Market_Averages (raw data)'!A:A,'Market_Averages (raw data)'!B:B)</f>
        <v>1.0580186468469286</v>
      </c>
      <c r="P1509" t="str">
        <f t="shared" si="118"/>
        <v>Market Aligned</v>
      </c>
      <c r="Q1509" s="5">
        <f t="shared" si="119"/>
        <v>0.64700000000000002</v>
      </c>
    </row>
    <row r="1510" spans="1:17" x14ac:dyDescent="0.2">
      <c r="A1510">
        <v>2508</v>
      </c>
      <c r="B1510" t="s">
        <v>1518</v>
      </c>
      <c r="C1510" t="s">
        <v>1572</v>
      </c>
      <c r="D1510" t="s">
        <v>1584</v>
      </c>
      <c r="E1510" t="s">
        <v>1597</v>
      </c>
      <c r="F1510" t="str">
        <f>_xlfn.XLOOKUP(E1510,'States (raw data)'!A:A,'States (raw data)'!B:B)</f>
        <v>New York</v>
      </c>
      <c r="G1510">
        <v>55442.03</v>
      </c>
      <c r="H1510" t="str">
        <f>VLOOKUP(A1510,'Demographics (raw data)'!A1509:C3069,3)</f>
        <v>Male</v>
      </c>
      <c r="I1510" t="str">
        <f>_xlfn.XLOOKUP(A1510,'Demographics (raw data)'!A:A,'Demographics (raw data)'!B:B)</f>
        <v>Hispanic or Latino</v>
      </c>
      <c r="J1510" t="b">
        <f>_xlfn.XLOOKUP($A1510,'Bonuses (raw data)'!$A:$A,'Bonuses (raw data)'!B:B)</f>
        <v>0</v>
      </c>
      <c r="K1510" t="str">
        <f t="shared" si="115"/>
        <v>Not Eligible</v>
      </c>
      <c r="L1510">
        <f>_xlfn.XLOOKUP($A1510,'Bonuses (raw data)'!$A:$A,'Bonuses (raw data)'!C:C)</f>
        <v>0</v>
      </c>
      <c r="M1510">
        <f t="shared" si="116"/>
        <v>55442.03</v>
      </c>
      <c r="N1510" s="5">
        <f t="shared" si="117"/>
        <v>0</v>
      </c>
      <c r="O1510">
        <f>G1510/_xlfn.XLOOKUP(D1510,'Market_Averages (raw data)'!A:A,'Market_Averages (raw data)'!B:B)</f>
        <v>0.98129987737740576</v>
      </c>
      <c r="P1510" t="str">
        <f t="shared" si="118"/>
        <v>Market Aligned</v>
      </c>
      <c r="Q1510" s="5">
        <f t="shared" si="119"/>
        <v>0.47699999999999998</v>
      </c>
    </row>
    <row r="1511" spans="1:17" x14ac:dyDescent="0.2">
      <c r="A1511">
        <v>2509</v>
      </c>
      <c r="B1511" t="s">
        <v>1519</v>
      </c>
      <c r="C1511" t="s">
        <v>1572</v>
      </c>
      <c r="D1511" t="s">
        <v>1584</v>
      </c>
      <c r="E1511" t="s">
        <v>1603</v>
      </c>
      <c r="F1511" t="str">
        <f>_xlfn.XLOOKUP(E1511,'States (raw data)'!A:A,'States (raw data)'!B:B)</f>
        <v>Illinois</v>
      </c>
      <c r="G1511">
        <v>62387.65</v>
      </c>
      <c r="H1511" t="str">
        <f>VLOOKUP(A1511,'Demographics (raw data)'!A1510:C3070,3)</f>
        <v>Male</v>
      </c>
      <c r="I1511" t="str">
        <f>_xlfn.XLOOKUP(A1511,'Demographics (raw data)'!A:A,'Demographics (raw data)'!B:B)</f>
        <v>White</v>
      </c>
      <c r="J1511" t="b">
        <f>_xlfn.XLOOKUP($A1511,'Bonuses (raw data)'!$A:$A,'Bonuses (raw data)'!B:B)</f>
        <v>0</v>
      </c>
      <c r="K1511" t="str">
        <f t="shared" si="115"/>
        <v>Not Eligible</v>
      </c>
      <c r="L1511">
        <f>_xlfn.XLOOKUP($A1511,'Bonuses (raw data)'!$A:$A,'Bonuses (raw data)'!C:C)</f>
        <v>0</v>
      </c>
      <c r="M1511">
        <f t="shared" si="116"/>
        <v>62387.65</v>
      </c>
      <c r="N1511" s="5">
        <f t="shared" si="117"/>
        <v>0</v>
      </c>
      <c r="O1511">
        <f>G1511/_xlfn.XLOOKUP(D1511,'Market_Averages (raw data)'!A:A,'Market_Averages (raw data)'!B:B)</f>
        <v>1.1042343380079067</v>
      </c>
      <c r="P1511" t="str">
        <f t="shared" si="118"/>
        <v>Above Market</v>
      </c>
      <c r="Q1511" s="5">
        <f t="shared" si="119"/>
        <v>0.69099999999999995</v>
      </c>
    </row>
    <row r="1512" spans="1:17" x14ac:dyDescent="0.2">
      <c r="A1512">
        <v>2510</v>
      </c>
      <c r="B1512" t="s">
        <v>1520</v>
      </c>
      <c r="C1512" t="s">
        <v>1572</v>
      </c>
      <c r="D1512" t="s">
        <v>1584</v>
      </c>
      <c r="E1512" t="s">
        <v>1599</v>
      </c>
      <c r="F1512" t="str">
        <f>_xlfn.XLOOKUP(E1512,'States (raw data)'!A:A,'States (raw data)'!B:B)</f>
        <v>California</v>
      </c>
      <c r="G1512">
        <v>49291.55</v>
      </c>
      <c r="H1512" t="str">
        <f>VLOOKUP(A1512,'Demographics (raw data)'!A1511:C3071,3)</f>
        <v>Male</v>
      </c>
      <c r="I1512" t="str">
        <f>_xlfn.XLOOKUP(A1512,'Demographics (raw data)'!A:A,'Demographics (raw data)'!B:B)</f>
        <v>White</v>
      </c>
      <c r="J1512" t="b">
        <f>_xlfn.XLOOKUP($A1512,'Bonuses (raw data)'!$A:$A,'Bonuses (raw data)'!B:B)</f>
        <v>1</v>
      </c>
      <c r="K1512" t="str">
        <f t="shared" si="115"/>
        <v>Eligible</v>
      </c>
      <c r="L1512">
        <f>_xlfn.XLOOKUP($A1512,'Bonuses (raw data)'!$A:$A,'Bonuses (raw data)'!C:C)</f>
        <v>17392.64</v>
      </c>
      <c r="M1512">
        <f t="shared" si="116"/>
        <v>66684.19</v>
      </c>
      <c r="N1512" s="5">
        <f t="shared" si="117"/>
        <v>0.35285236516198004</v>
      </c>
      <c r="O1512">
        <f>G1512/_xlfn.XLOOKUP(D1512,'Market_Averages (raw data)'!A:A,'Market_Averages (raw data)'!B:B)</f>
        <v>0.87243904977401199</v>
      </c>
      <c r="P1512" t="str">
        <f t="shared" si="118"/>
        <v>Below Market</v>
      </c>
      <c r="Q1512" s="5">
        <f t="shared" si="119"/>
        <v>0.24399999999999999</v>
      </c>
    </row>
    <row r="1513" spans="1:17" x14ac:dyDescent="0.2">
      <c r="A1513">
        <v>2511</v>
      </c>
      <c r="B1513" t="s">
        <v>1521</v>
      </c>
      <c r="C1513" t="s">
        <v>1572</v>
      </c>
      <c r="D1513" t="s">
        <v>1584</v>
      </c>
      <c r="E1513" t="s">
        <v>1607</v>
      </c>
      <c r="F1513" t="str">
        <f>_xlfn.XLOOKUP(E1513,'States (raw data)'!A:A,'States (raw data)'!B:B)</f>
        <v>Colorado</v>
      </c>
      <c r="G1513">
        <v>54031.7</v>
      </c>
      <c r="H1513" t="str">
        <f>VLOOKUP(A1513,'Demographics (raw data)'!A1512:C3072,3)</f>
        <v>Male</v>
      </c>
      <c r="I1513" t="str">
        <f>_xlfn.XLOOKUP(A1513,'Demographics (raw data)'!A:A,'Demographics (raw data)'!B:B)</f>
        <v>White</v>
      </c>
      <c r="J1513" t="b">
        <f>_xlfn.XLOOKUP($A1513,'Bonuses (raw data)'!$A:$A,'Bonuses (raw data)'!B:B)</f>
        <v>0</v>
      </c>
      <c r="K1513" t="str">
        <f t="shared" si="115"/>
        <v>Not Eligible</v>
      </c>
      <c r="L1513">
        <f>_xlfn.XLOOKUP($A1513,'Bonuses (raw data)'!$A:$A,'Bonuses (raw data)'!C:C)</f>
        <v>0</v>
      </c>
      <c r="M1513">
        <f t="shared" si="116"/>
        <v>54031.7</v>
      </c>
      <c r="N1513" s="5">
        <f t="shared" si="117"/>
        <v>0</v>
      </c>
      <c r="O1513">
        <f>G1513/_xlfn.XLOOKUP(D1513,'Market_Averages (raw data)'!A:A,'Market_Averages (raw data)'!B:B)</f>
        <v>0.95633764825156609</v>
      </c>
      <c r="P1513" t="str">
        <f t="shared" si="118"/>
        <v>Market Aligned</v>
      </c>
      <c r="Q1513" s="5">
        <f t="shared" si="119"/>
        <v>0.40100000000000002</v>
      </c>
    </row>
    <row r="1514" spans="1:17" x14ac:dyDescent="0.2">
      <c r="A1514">
        <v>2512</v>
      </c>
      <c r="B1514" t="s">
        <v>1522</v>
      </c>
      <c r="C1514" t="s">
        <v>1572</v>
      </c>
      <c r="D1514" t="s">
        <v>1584</v>
      </c>
      <c r="E1514" t="s">
        <v>1597</v>
      </c>
      <c r="F1514" t="str">
        <f>_xlfn.XLOOKUP(E1514,'States (raw data)'!A:A,'States (raw data)'!B:B)</f>
        <v>New York</v>
      </c>
      <c r="G1514">
        <v>51415.89</v>
      </c>
      <c r="H1514" t="str">
        <f>VLOOKUP(A1514,'Demographics (raw data)'!A1513:C3073,3)</f>
        <v>Female</v>
      </c>
      <c r="I1514" t="str">
        <f>_xlfn.XLOOKUP(A1514,'Demographics (raw data)'!A:A,'Demographics (raw data)'!B:B)</f>
        <v>White</v>
      </c>
      <c r="J1514" t="b">
        <f>_xlfn.XLOOKUP($A1514,'Bonuses (raw data)'!$A:$A,'Bonuses (raw data)'!B:B)</f>
        <v>1</v>
      </c>
      <c r="K1514" t="str">
        <f t="shared" si="115"/>
        <v>Eligible</v>
      </c>
      <c r="L1514">
        <f>_xlfn.XLOOKUP($A1514,'Bonuses (raw data)'!$A:$A,'Bonuses (raw data)'!C:C)</f>
        <v>4095.15</v>
      </c>
      <c r="M1514">
        <f t="shared" si="116"/>
        <v>55511.040000000001</v>
      </c>
      <c r="N1514" s="5">
        <f t="shared" si="117"/>
        <v>7.9647556426622204E-2</v>
      </c>
      <c r="O1514">
        <f>G1514/_xlfn.XLOOKUP(D1514,'Market_Averages (raw data)'!A:A,'Market_Averages (raw data)'!B:B)</f>
        <v>0.91003894612535263</v>
      </c>
      <c r="P1514" t="str">
        <f t="shared" si="118"/>
        <v>Market Aligned</v>
      </c>
      <c r="Q1514" s="5">
        <f t="shared" si="119"/>
        <v>0.29599999999999999</v>
      </c>
    </row>
    <row r="1515" spans="1:17" x14ac:dyDescent="0.2">
      <c r="A1515">
        <v>2513</v>
      </c>
      <c r="B1515" t="s">
        <v>1523</v>
      </c>
      <c r="C1515" t="s">
        <v>1572</v>
      </c>
      <c r="D1515" t="s">
        <v>1584</v>
      </c>
      <c r="E1515" t="s">
        <v>1597</v>
      </c>
      <c r="F1515" t="str">
        <f>_xlfn.XLOOKUP(E1515,'States (raw data)'!A:A,'States (raw data)'!B:B)</f>
        <v>New York</v>
      </c>
      <c r="G1515">
        <v>45667.32</v>
      </c>
      <c r="H1515" t="str">
        <f>VLOOKUP(A1515,'Demographics (raw data)'!A1514:C3074,3)</f>
        <v>Non-binary</v>
      </c>
      <c r="I1515" t="str">
        <f>_xlfn.XLOOKUP(A1515,'Demographics (raw data)'!A:A,'Demographics (raw data)'!B:B)</f>
        <v>White</v>
      </c>
      <c r="J1515" t="b">
        <f>_xlfn.XLOOKUP($A1515,'Bonuses (raw data)'!$A:$A,'Bonuses (raw data)'!B:B)</f>
        <v>1</v>
      </c>
      <c r="K1515" t="str">
        <f t="shared" si="115"/>
        <v>Eligible</v>
      </c>
      <c r="L1515">
        <f>_xlfn.XLOOKUP($A1515,'Bonuses (raw data)'!$A:$A,'Bonuses (raw data)'!C:C)</f>
        <v>16435.86</v>
      </c>
      <c r="M1515">
        <f t="shared" si="116"/>
        <v>62103.18</v>
      </c>
      <c r="N1515" s="5">
        <f t="shared" si="117"/>
        <v>0.35990419407138408</v>
      </c>
      <c r="O1515">
        <f>G1515/_xlfn.XLOOKUP(D1515,'Market_Averages (raw data)'!A:A,'Market_Averages (raw data)'!B:B)</f>
        <v>0.80829175115259577</v>
      </c>
      <c r="P1515" t="str">
        <f t="shared" si="118"/>
        <v>Below Market</v>
      </c>
      <c r="Q1515" s="5">
        <f t="shared" si="119"/>
        <v>0.16400000000000001</v>
      </c>
    </row>
    <row r="1516" spans="1:17" x14ac:dyDescent="0.2">
      <c r="A1516">
        <v>2514</v>
      </c>
      <c r="B1516" t="s">
        <v>1524</v>
      </c>
      <c r="C1516" t="s">
        <v>1572</v>
      </c>
      <c r="D1516" t="s">
        <v>1584</v>
      </c>
      <c r="E1516" t="s">
        <v>1611</v>
      </c>
      <c r="F1516" t="str">
        <f>_xlfn.XLOOKUP(E1516,'States (raw data)'!A:A,'States (raw data)'!B:B)</f>
        <v>California</v>
      </c>
      <c r="G1516">
        <v>54586.6</v>
      </c>
      <c r="H1516" t="str">
        <f>VLOOKUP(A1516,'Demographics (raw data)'!A1515:C3075,3)</f>
        <v>Non-binary</v>
      </c>
      <c r="I1516" t="str">
        <f>_xlfn.XLOOKUP(A1516,'Demographics (raw data)'!A:A,'Demographics (raw data)'!B:B)</f>
        <v>Asian</v>
      </c>
      <c r="J1516" t="b">
        <f>_xlfn.XLOOKUP($A1516,'Bonuses (raw data)'!$A:$A,'Bonuses (raw data)'!B:B)</f>
        <v>1</v>
      </c>
      <c r="K1516" t="str">
        <f t="shared" si="115"/>
        <v>Eligible</v>
      </c>
      <c r="L1516">
        <f>_xlfn.XLOOKUP($A1516,'Bonuses (raw data)'!$A:$A,'Bonuses (raw data)'!C:C)</f>
        <v>17214.52</v>
      </c>
      <c r="M1516">
        <f t="shared" si="116"/>
        <v>71801.119999999995</v>
      </c>
      <c r="N1516" s="5">
        <f t="shared" si="117"/>
        <v>0.31536164553205365</v>
      </c>
      <c r="O1516">
        <f>G1516/_xlfn.XLOOKUP(D1516,'Market_Averages (raw data)'!A:A,'Market_Averages (raw data)'!B:B)</f>
        <v>0.96615913750722149</v>
      </c>
      <c r="P1516" t="str">
        <f t="shared" si="118"/>
        <v>Market Aligned</v>
      </c>
      <c r="Q1516" s="5">
        <f t="shared" si="119"/>
        <v>0.42799999999999999</v>
      </c>
    </row>
    <row r="1517" spans="1:17" x14ac:dyDescent="0.2">
      <c r="A1517">
        <v>2515</v>
      </c>
      <c r="B1517" t="s">
        <v>1525</v>
      </c>
      <c r="C1517" t="s">
        <v>1572</v>
      </c>
      <c r="D1517" t="s">
        <v>1584</v>
      </c>
      <c r="E1517" t="s">
        <v>1597</v>
      </c>
      <c r="F1517" t="str">
        <f>_xlfn.XLOOKUP(E1517,'States (raw data)'!A:A,'States (raw data)'!B:B)</f>
        <v>New York</v>
      </c>
      <c r="G1517">
        <v>54391.26</v>
      </c>
      <c r="H1517" t="str">
        <f>VLOOKUP(A1517,'Demographics (raw data)'!A1516:C3076,3)</f>
        <v>Female</v>
      </c>
      <c r="I1517" t="str">
        <f>_xlfn.XLOOKUP(A1517,'Demographics (raw data)'!A:A,'Demographics (raw data)'!B:B)</f>
        <v>White</v>
      </c>
      <c r="J1517" t="b">
        <f>_xlfn.XLOOKUP($A1517,'Bonuses (raw data)'!$A:$A,'Bonuses (raw data)'!B:B)</f>
        <v>0</v>
      </c>
      <c r="K1517" t="str">
        <f t="shared" si="115"/>
        <v>Not Eligible</v>
      </c>
      <c r="L1517">
        <f>_xlfn.XLOOKUP($A1517,'Bonuses (raw data)'!$A:$A,'Bonuses (raw data)'!C:C)</f>
        <v>0</v>
      </c>
      <c r="M1517">
        <f t="shared" si="116"/>
        <v>54391.26</v>
      </c>
      <c r="N1517" s="5">
        <f t="shared" si="117"/>
        <v>0</v>
      </c>
      <c r="O1517">
        <f>G1517/_xlfn.XLOOKUP(D1517,'Market_Averages (raw data)'!A:A,'Market_Averages (raw data)'!B:B)</f>
        <v>0.96270170425582535</v>
      </c>
      <c r="P1517" t="str">
        <f t="shared" si="118"/>
        <v>Market Aligned</v>
      </c>
      <c r="Q1517" s="5">
        <f t="shared" si="119"/>
        <v>0.41899999999999998</v>
      </c>
    </row>
    <row r="1518" spans="1:17" x14ac:dyDescent="0.2">
      <c r="A1518">
        <v>2516</v>
      </c>
      <c r="B1518" t="s">
        <v>1526</v>
      </c>
      <c r="C1518" t="s">
        <v>1572</v>
      </c>
      <c r="D1518" t="s">
        <v>1584</v>
      </c>
      <c r="E1518" t="s">
        <v>1607</v>
      </c>
      <c r="F1518" t="str">
        <f>_xlfn.XLOOKUP(E1518,'States (raw data)'!A:A,'States (raw data)'!B:B)</f>
        <v>Colorado</v>
      </c>
      <c r="G1518">
        <v>62567.25</v>
      </c>
      <c r="H1518" t="str">
        <f>VLOOKUP(A1518,'Demographics (raw data)'!A1517:C3077,3)</f>
        <v>Female</v>
      </c>
      <c r="I1518" t="str">
        <f>_xlfn.XLOOKUP(A1518,'Demographics (raw data)'!A:A,'Demographics (raw data)'!B:B)</f>
        <v>White</v>
      </c>
      <c r="J1518" t="b">
        <f>_xlfn.XLOOKUP($A1518,'Bonuses (raw data)'!$A:$A,'Bonuses (raw data)'!B:B)</f>
        <v>1</v>
      </c>
      <c r="K1518" t="str">
        <f t="shared" si="115"/>
        <v>Eligible</v>
      </c>
      <c r="L1518">
        <f>_xlfn.XLOOKUP($A1518,'Bonuses (raw data)'!$A:$A,'Bonuses (raw data)'!C:C)</f>
        <v>18372.47</v>
      </c>
      <c r="M1518">
        <f t="shared" si="116"/>
        <v>80939.72</v>
      </c>
      <c r="N1518" s="5">
        <f t="shared" si="117"/>
        <v>0.29364355952994581</v>
      </c>
      <c r="O1518">
        <f>G1518/_xlfn.XLOOKUP(D1518,'Market_Averages (raw data)'!A:A,'Market_Averages (raw data)'!B:B)</f>
        <v>1.1074131800881297</v>
      </c>
      <c r="P1518" t="str">
        <f t="shared" si="118"/>
        <v>Above Market</v>
      </c>
      <c r="Q1518" s="5">
        <f t="shared" si="119"/>
        <v>0.69399999999999995</v>
      </c>
    </row>
    <row r="1519" spans="1:17" x14ac:dyDescent="0.2">
      <c r="A1519">
        <v>2517</v>
      </c>
      <c r="B1519" t="s">
        <v>1527</v>
      </c>
      <c r="C1519" t="s">
        <v>1572</v>
      </c>
      <c r="D1519" t="s">
        <v>1584</v>
      </c>
      <c r="E1519" t="s">
        <v>1597</v>
      </c>
      <c r="F1519" t="str">
        <f>_xlfn.XLOOKUP(E1519,'States (raw data)'!A:A,'States (raw data)'!B:B)</f>
        <v>New York</v>
      </c>
      <c r="G1519">
        <v>58154.06</v>
      </c>
      <c r="H1519" t="str">
        <f>VLOOKUP(A1519,'Demographics (raw data)'!A1518:C3078,3)</f>
        <v>Female</v>
      </c>
      <c r="I1519" t="str">
        <f>_xlfn.XLOOKUP(A1519,'Demographics (raw data)'!A:A,'Demographics (raw data)'!B:B)</f>
        <v>White</v>
      </c>
      <c r="J1519" t="b">
        <f>_xlfn.XLOOKUP($A1519,'Bonuses (raw data)'!$A:$A,'Bonuses (raw data)'!B:B)</f>
        <v>1</v>
      </c>
      <c r="K1519" t="str">
        <f t="shared" si="115"/>
        <v>Eligible</v>
      </c>
      <c r="L1519">
        <f>_xlfn.XLOOKUP($A1519,'Bonuses (raw data)'!$A:$A,'Bonuses (raw data)'!C:C)</f>
        <v>6040.42</v>
      </c>
      <c r="M1519">
        <f t="shared" si="116"/>
        <v>64194.479999999996</v>
      </c>
      <c r="N1519" s="5">
        <f t="shared" si="117"/>
        <v>0.10386927413150518</v>
      </c>
      <c r="O1519">
        <f>G1519/_xlfn.XLOOKUP(D1519,'Market_Averages (raw data)'!A:A,'Market_Averages (raw data)'!B:B)</f>
        <v>1.0293016317584023</v>
      </c>
      <c r="P1519" t="str">
        <f t="shared" si="118"/>
        <v>Market Aligned</v>
      </c>
      <c r="Q1519" s="5">
        <f t="shared" si="119"/>
        <v>0.60299999999999998</v>
      </c>
    </row>
    <row r="1520" spans="1:17" x14ac:dyDescent="0.2">
      <c r="A1520">
        <v>2518</v>
      </c>
      <c r="B1520" t="s">
        <v>1528</v>
      </c>
      <c r="C1520" t="s">
        <v>1572</v>
      </c>
      <c r="D1520" t="s">
        <v>1584</v>
      </c>
      <c r="E1520" t="s">
        <v>1597</v>
      </c>
      <c r="F1520" t="str">
        <f>_xlfn.XLOOKUP(E1520,'States (raw data)'!A:A,'States (raw data)'!B:B)</f>
        <v>New York</v>
      </c>
      <c r="G1520">
        <v>49879.07</v>
      </c>
      <c r="H1520" t="str">
        <f>VLOOKUP(A1520,'Demographics (raw data)'!A1519:C3079,3)</f>
        <v>Male</v>
      </c>
      <c r="I1520" t="str">
        <f>_xlfn.XLOOKUP(A1520,'Demographics (raw data)'!A:A,'Demographics (raw data)'!B:B)</f>
        <v>White</v>
      </c>
      <c r="J1520" t="b">
        <f>_xlfn.XLOOKUP($A1520,'Bonuses (raw data)'!$A:$A,'Bonuses (raw data)'!B:B)</f>
        <v>1</v>
      </c>
      <c r="K1520" t="str">
        <f t="shared" si="115"/>
        <v>Eligible</v>
      </c>
      <c r="L1520">
        <f>_xlfn.XLOOKUP($A1520,'Bonuses (raw data)'!$A:$A,'Bonuses (raw data)'!C:C)</f>
        <v>18175.11</v>
      </c>
      <c r="M1520">
        <f t="shared" si="116"/>
        <v>68054.179999999993</v>
      </c>
      <c r="N1520" s="5">
        <f t="shared" si="117"/>
        <v>0.36438349792808888</v>
      </c>
      <c r="O1520">
        <f>G1520/_xlfn.XLOOKUP(D1520,'Market_Averages (raw data)'!A:A,'Market_Averages (raw data)'!B:B)</f>
        <v>0.8828378988774227</v>
      </c>
      <c r="P1520" t="str">
        <f t="shared" si="118"/>
        <v>Below Market</v>
      </c>
      <c r="Q1520" s="5">
        <f t="shared" si="119"/>
        <v>0.25900000000000001</v>
      </c>
    </row>
    <row r="1521" spans="1:17" x14ac:dyDescent="0.2">
      <c r="A1521">
        <v>2519</v>
      </c>
      <c r="B1521" t="s">
        <v>1529</v>
      </c>
      <c r="C1521" t="s">
        <v>1572</v>
      </c>
      <c r="D1521" t="s">
        <v>1584</v>
      </c>
      <c r="E1521" t="s">
        <v>1597</v>
      </c>
      <c r="F1521" t="str">
        <f>_xlfn.XLOOKUP(E1521,'States (raw data)'!A:A,'States (raw data)'!B:B)</f>
        <v>New York</v>
      </c>
      <c r="G1521">
        <v>64270.46</v>
      </c>
      <c r="H1521" t="str">
        <f>VLOOKUP(A1521,'Demographics (raw data)'!A1520:C3080,3)</f>
        <v>Female</v>
      </c>
      <c r="I1521" t="str">
        <f>_xlfn.XLOOKUP(A1521,'Demographics (raw data)'!A:A,'Demographics (raw data)'!B:B)</f>
        <v>Black or African American</v>
      </c>
      <c r="J1521" t="b">
        <f>_xlfn.XLOOKUP($A1521,'Bonuses (raw data)'!$A:$A,'Bonuses (raw data)'!B:B)</f>
        <v>0</v>
      </c>
      <c r="K1521" t="str">
        <f t="shared" si="115"/>
        <v>Not Eligible</v>
      </c>
      <c r="L1521">
        <f>_xlfn.XLOOKUP($A1521,'Bonuses (raw data)'!$A:$A,'Bonuses (raw data)'!C:C)</f>
        <v>0</v>
      </c>
      <c r="M1521">
        <f t="shared" si="116"/>
        <v>64270.46</v>
      </c>
      <c r="N1521" s="5">
        <f t="shared" si="117"/>
        <v>0</v>
      </c>
      <c r="O1521">
        <f>G1521/_xlfn.XLOOKUP(D1521,'Market_Averages (raw data)'!A:A,'Market_Averages (raw data)'!B:B)</f>
        <v>1.1375592581474643</v>
      </c>
      <c r="P1521" t="str">
        <f t="shared" si="118"/>
        <v>Above Market</v>
      </c>
      <c r="Q1521" s="5">
        <f t="shared" si="119"/>
        <v>0.71399999999999997</v>
      </c>
    </row>
    <row r="1522" spans="1:17" x14ac:dyDescent="0.2">
      <c r="A1522">
        <v>2520</v>
      </c>
      <c r="B1522" t="s">
        <v>1530</v>
      </c>
      <c r="C1522" t="s">
        <v>1572</v>
      </c>
      <c r="D1522" t="s">
        <v>1584</v>
      </c>
      <c r="E1522" t="s">
        <v>1609</v>
      </c>
      <c r="F1522" t="str">
        <f>_xlfn.XLOOKUP(E1522,'States (raw data)'!A:A,'States (raw data)'!B:B)</f>
        <v>California</v>
      </c>
      <c r="G1522">
        <v>61105.17</v>
      </c>
      <c r="H1522" t="str">
        <f>VLOOKUP(A1522,'Demographics (raw data)'!A1521:C3081,3)</f>
        <v>Male</v>
      </c>
      <c r="I1522" t="str">
        <f>_xlfn.XLOOKUP(A1522,'Demographics (raw data)'!A:A,'Demographics (raw data)'!B:B)</f>
        <v>White</v>
      </c>
      <c r="J1522" t="b">
        <f>_xlfn.XLOOKUP($A1522,'Bonuses (raw data)'!$A:$A,'Bonuses (raw data)'!B:B)</f>
        <v>0</v>
      </c>
      <c r="K1522" t="str">
        <f t="shared" si="115"/>
        <v>Not Eligible</v>
      </c>
      <c r="L1522">
        <f>_xlfn.XLOOKUP($A1522,'Bonuses (raw data)'!$A:$A,'Bonuses (raw data)'!C:C)</f>
        <v>0</v>
      </c>
      <c r="M1522">
        <f t="shared" si="116"/>
        <v>61105.17</v>
      </c>
      <c r="N1522" s="5">
        <f t="shared" si="117"/>
        <v>0</v>
      </c>
      <c r="O1522">
        <f>G1522/_xlfn.XLOOKUP(D1522,'Market_Averages (raw data)'!A:A,'Market_Averages (raw data)'!B:B)</f>
        <v>1.0815349984141189</v>
      </c>
      <c r="P1522" t="str">
        <f t="shared" si="118"/>
        <v>Market Aligned</v>
      </c>
      <c r="Q1522" s="5">
        <f t="shared" si="119"/>
        <v>0.67400000000000004</v>
      </c>
    </row>
    <row r="1523" spans="1:17" x14ac:dyDescent="0.2">
      <c r="A1523">
        <v>2521</v>
      </c>
      <c r="B1523" t="s">
        <v>1531</v>
      </c>
      <c r="C1523" t="s">
        <v>1572</v>
      </c>
      <c r="D1523" t="s">
        <v>1584</v>
      </c>
      <c r="E1523" t="s">
        <v>1604</v>
      </c>
      <c r="F1523" t="str">
        <f>_xlfn.XLOOKUP(E1523,'States (raw data)'!A:A,'States (raw data)'!B:B)</f>
        <v>California</v>
      </c>
      <c r="G1523">
        <v>57910.49</v>
      </c>
      <c r="H1523" t="str">
        <f>VLOOKUP(A1523,'Demographics (raw data)'!A1522:C3082,3)</f>
        <v>Female</v>
      </c>
      <c r="I1523" t="str">
        <f>_xlfn.XLOOKUP(A1523,'Demographics (raw data)'!A:A,'Demographics (raw data)'!B:B)</f>
        <v>White</v>
      </c>
      <c r="J1523" t="b">
        <f>_xlfn.XLOOKUP($A1523,'Bonuses (raw data)'!$A:$A,'Bonuses (raw data)'!B:B)</f>
        <v>1</v>
      </c>
      <c r="K1523" t="str">
        <f t="shared" si="115"/>
        <v>Eligible</v>
      </c>
      <c r="L1523">
        <f>_xlfn.XLOOKUP($A1523,'Bonuses (raw data)'!$A:$A,'Bonuses (raw data)'!C:C)</f>
        <v>7092.59</v>
      </c>
      <c r="M1523">
        <f t="shared" si="116"/>
        <v>65003.08</v>
      </c>
      <c r="N1523" s="5">
        <f t="shared" si="117"/>
        <v>0.12247504726691141</v>
      </c>
      <c r="O1523">
        <f>G1523/_xlfn.XLOOKUP(D1523,'Market_Averages (raw data)'!A:A,'Market_Averages (raw data)'!B:B)</f>
        <v>1.0249905484316768</v>
      </c>
      <c r="P1523" t="str">
        <f t="shared" si="118"/>
        <v>Market Aligned</v>
      </c>
      <c r="Q1523" s="5">
        <f t="shared" si="119"/>
        <v>0.59499999999999997</v>
      </c>
    </row>
    <row r="1524" spans="1:17" x14ac:dyDescent="0.2">
      <c r="A1524">
        <v>2522</v>
      </c>
      <c r="B1524" t="s">
        <v>1532</v>
      </c>
      <c r="C1524" t="s">
        <v>1572</v>
      </c>
      <c r="D1524" t="s">
        <v>1584</v>
      </c>
      <c r="E1524" t="s">
        <v>1606</v>
      </c>
      <c r="F1524" t="str">
        <f>_xlfn.XLOOKUP(E1524,'States (raw data)'!A:A,'States (raw data)'!B:B)</f>
        <v>Washington</v>
      </c>
      <c r="G1524">
        <v>53867.58</v>
      </c>
      <c r="H1524" t="str">
        <f>VLOOKUP(A1524,'Demographics (raw data)'!A1523:C3083,3)</f>
        <v>Female</v>
      </c>
      <c r="I1524" t="str">
        <f>_xlfn.XLOOKUP(A1524,'Demographics (raw data)'!A:A,'Demographics (raw data)'!B:B)</f>
        <v>White</v>
      </c>
      <c r="J1524" t="b">
        <f>_xlfn.XLOOKUP($A1524,'Bonuses (raw data)'!$A:$A,'Bonuses (raw data)'!B:B)</f>
        <v>0</v>
      </c>
      <c r="K1524" t="str">
        <f t="shared" si="115"/>
        <v>Not Eligible</v>
      </c>
      <c r="L1524">
        <f>_xlfn.XLOOKUP($A1524,'Bonuses (raw data)'!$A:$A,'Bonuses (raw data)'!C:C)</f>
        <v>0</v>
      </c>
      <c r="M1524">
        <f t="shared" si="116"/>
        <v>53867.58</v>
      </c>
      <c r="N1524" s="5">
        <f t="shared" si="117"/>
        <v>0</v>
      </c>
      <c r="O1524">
        <f>G1524/_xlfn.XLOOKUP(D1524,'Market_Averages (raw data)'!A:A,'Market_Averages (raw data)'!B:B)</f>
        <v>0.95343279545531789</v>
      </c>
      <c r="P1524" t="str">
        <f t="shared" si="118"/>
        <v>Market Aligned</v>
      </c>
      <c r="Q1524" s="5">
        <f t="shared" si="119"/>
        <v>0.39200000000000002</v>
      </c>
    </row>
    <row r="1525" spans="1:17" x14ac:dyDescent="0.2">
      <c r="A1525">
        <v>2523</v>
      </c>
      <c r="B1525" t="s">
        <v>1533</v>
      </c>
      <c r="C1525" t="s">
        <v>1572</v>
      </c>
      <c r="D1525" t="s">
        <v>1584</v>
      </c>
      <c r="E1525" t="s">
        <v>1597</v>
      </c>
      <c r="F1525" t="str">
        <f>_xlfn.XLOOKUP(E1525,'States (raw data)'!A:A,'States (raw data)'!B:B)</f>
        <v>New York</v>
      </c>
      <c r="G1525">
        <v>50202.8</v>
      </c>
      <c r="H1525" t="str">
        <f>VLOOKUP(A1525,'Demographics (raw data)'!A1524:C3084,3)</f>
        <v>Male</v>
      </c>
      <c r="I1525" t="str">
        <f>_xlfn.XLOOKUP(A1525,'Demographics (raw data)'!A:A,'Demographics (raw data)'!B:B)</f>
        <v>White</v>
      </c>
      <c r="J1525" t="b">
        <f>_xlfn.XLOOKUP($A1525,'Bonuses (raw data)'!$A:$A,'Bonuses (raw data)'!B:B)</f>
        <v>0</v>
      </c>
      <c r="K1525" t="str">
        <f t="shared" si="115"/>
        <v>Not Eligible</v>
      </c>
      <c r="L1525">
        <f>_xlfn.XLOOKUP($A1525,'Bonuses (raw data)'!$A:$A,'Bonuses (raw data)'!C:C)</f>
        <v>0</v>
      </c>
      <c r="M1525">
        <f t="shared" si="116"/>
        <v>50202.8</v>
      </c>
      <c r="N1525" s="5">
        <f t="shared" si="117"/>
        <v>0</v>
      </c>
      <c r="O1525">
        <f>G1525/_xlfn.XLOOKUP(D1525,'Market_Averages (raw data)'!A:A,'Market_Averages (raw data)'!B:B)</f>
        <v>0.88856777942659082</v>
      </c>
      <c r="P1525" t="str">
        <f t="shared" si="118"/>
        <v>Below Market</v>
      </c>
      <c r="Q1525" s="5">
        <f t="shared" si="119"/>
        <v>0.26800000000000002</v>
      </c>
    </row>
    <row r="1526" spans="1:17" x14ac:dyDescent="0.2">
      <c r="A1526">
        <v>2524</v>
      </c>
      <c r="B1526" t="s">
        <v>1534</v>
      </c>
      <c r="C1526" t="s">
        <v>1572</v>
      </c>
      <c r="D1526" t="s">
        <v>1584</v>
      </c>
      <c r="E1526" t="s">
        <v>1597</v>
      </c>
      <c r="F1526" t="str">
        <f>_xlfn.XLOOKUP(E1526,'States (raw data)'!A:A,'States (raw data)'!B:B)</f>
        <v>New York</v>
      </c>
      <c r="G1526">
        <v>53138.97</v>
      </c>
      <c r="H1526" t="str">
        <f>VLOOKUP(A1526,'Demographics (raw data)'!A1525:C3085,3)</f>
        <v>Male</v>
      </c>
      <c r="I1526" t="str">
        <f>_xlfn.XLOOKUP(A1526,'Demographics (raw data)'!A:A,'Demographics (raw data)'!B:B)</f>
        <v>White</v>
      </c>
      <c r="J1526" t="b">
        <f>_xlfn.XLOOKUP($A1526,'Bonuses (raw data)'!$A:$A,'Bonuses (raw data)'!B:B)</f>
        <v>0</v>
      </c>
      <c r="K1526" t="str">
        <f t="shared" si="115"/>
        <v>Not Eligible</v>
      </c>
      <c r="L1526">
        <f>_xlfn.XLOOKUP($A1526,'Bonuses (raw data)'!$A:$A,'Bonuses (raw data)'!C:C)</f>
        <v>0</v>
      </c>
      <c r="M1526">
        <f t="shared" si="116"/>
        <v>53138.97</v>
      </c>
      <c r="N1526" s="5">
        <f t="shared" si="117"/>
        <v>0</v>
      </c>
      <c r="O1526">
        <f>G1526/_xlfn.XLOOKUP(D1526,'Market_Averages (raw data)'!A:A,'Market_Averages (raw data)'!B:B)</f>
        <v>0.94053671456405263</v>
      </c>
      <c r="P1526" t="str">
        <f t="shared" si="118"/>
        <v>Market Aligned</v>
      </c>
      <c r="Q1526" s="5">
        <f t="shared" si="119"/>
        <v>0.35899999999999999</v>
      </c>
    </row>
    <row r="1527" spans="1:17" x14ac:dyDescent="0.2">
      <c r="A1527">
        <v>2525</v>
      </c>
      <c r="B1527" t="s">
        <v>1535</v>
      </c>
      <c r="C1527" t="s">
        <v>1572</v>
      </c>
      <c r="D1527" t="s">
        <v>1584</v>
      </c>
      <c r="E1527" t="s">
        <v>1597</v>
      </c>
      <c r="F1527" t="str">
        <f>_xlfn.XLOOKUP(E1527,'States (raw data)'!A:A,'States (raw data)'!B:B)</f>
        <v>New York</v>
      </c>
      <c r="G1527">
        <v>60443.74</v>
      </c>
      <c r="H1527" t="str">
        <f>VLOOKUP(A1527,'Demographics (raw data)'!A1526:C3086,3)</f>
        <v>Female</v>
      </c>
      <c r="I1527" t="str">
        <f>_xlfn.XLOOKUP(A1527,'Demographics (raw data)'!A:A,'Demographics (raw data)'!B:B)</f>
        <v>Asian</v>
      </c>
      <c r="J1527" t="b">
        <f>_xlfn.XLOOKUP($A1527,'Bonuses (raw data)'!$A:$A,'Bonuses (raw data)'!B:B)</f>
        <v>1</v>
      </c>
      <c r="K1527" t="str">
        <f t="shared" si="115"/>
        <v>Eligible</v>
      </c>
      <c r="L1527">
        <f>_xlfn.XLOOKUP($A1527,'Bonuses (raw data)'!$A:$A,'Bonuses (raw data)'!C:C)</f>
        <v>11494.42</v>
      </c>
      <c r="M1527">
        <f t="shared" si="116"/>
        <v>71938.16</v>
      </c>
      <c r="N1527" s="5">
        <f t="shared" si="117"/>
        <v>0.19016725305217713</v>
      </c>
      <c r="O1527">
        <f>G1527/_xlfn.XLOOKUP(D1527,'Market_Averages (raw data)'!A:A,'Market_Averages (raw data)'!B:B)</f>
        <v>1.0698279743766921</v>
      </c>
      <c r="P1527" t="str">
        <f t="shared" si="118"/>
        <v>Market Aligned</v>
      </c>
      <c r="Q1527" s="5">
        <f t="shared" si="119"/>
        <v>0.66300000000000003</v>
      </c>
    </row>
    <row r="1528" spans="1:17" x14ac:dyDescent="0.2">
      <c r="A1528">
        <v>2526</v>
      </c>
      <c r="B1528" t="s">
        <v>1536</v>
      </c>
      <c r="C1528" t="s">
        <v>1572</v>
      </c>
      <c r="D1528" t="s">
        <v>1584</v>
      </c>
      <c r="E1528" t="s">
        <v>1599</v>
      </c>
      <c r="F1528" t="str">
        <f>_xlfn.XLOOKUP(E1528,'States (raw data)'!A:A,'States (raw data)'!B:B)</f>
        <v>California</v>
      </c>
      <c r="G1528">
        <v>64422.93</v>
      </c>
      <c r="H1528" t="str">
        <f>VLOOKUP(A1528,'Demographics (raw data)'!A1527:C3087,3)</f>
        <v>Male</v>
      </c>
      <c r="I1528" t="str">
        <f>_xlfn.XLOOKUP(A1528,'Demographics (raw data)'!A:A,'Demographics (raw data)'!B:B)</f>
        <v>White</v>
      </c>
      <c r="J1528" t="b">
        <f>_xlfn.XLOOKUP($A1528,'Bonuses (raw data)'!$A:$A,'Bonuses (raw data)'!B:B)</f>
        <v>0</v>
      </c>
      <c r="K1528" t="str">
        <f t="shared" si="115"/>
        <v>Not Eligible</v>
      </c>
      <c r="L1528">
        <f>_xlfn.XLOOKUP($A1528,'Bonuses (raw data)'!$A:$A,'Bonuses (raw data)'!C:C)</f>
        <v>0</v>
      </c>
      <c r="M1528">
        <f t="shared" si="116"/>
        <v>64422.93</v>
      </c>
      <c r="N1528" s="5">
        <f t="shared" si="117"/>
        <v>0</v>
      </c>
      <c r="O1528">
        <f>G1528/_xlfn.XLOOKUP(D1528,'Market_Averages (raw data)'!A:A,'Market_Averages (raw data)'!B:B)</f>
        <v>1.1402579109980857</v>
      </c>
      <c r="P1528" t="str">
        <f t="shared" si="118"/>
        <v>Above Market</v>
      </c>
      <c r="Q1528" s="5">
        <f t="shared" si="119"/>
        <v>0.71699999999999997</v>
      </c>
    </row>
    <row r="1529" spans="1:17" x14ac:dyDescent="0.2">
      <c r="A1529">
        <v>2527</v>
      </c>
      <c r="B1529" t="s">
        <v>1537</v>
      </c>
      <c r="C1529" t="s">
        <v>1572</v>
      </c>
      <c r="D1529" t="s">
        <v>1584</v>
      </c>
      <c r="E1529" t="s">
        <v>1611</v>
      </c>
      <c r="F1529" t="str">
        <f>_xlfn.XLOOKUP(E1529,'States (raw data)'!A:A,'States (raw data)'!B:B)</f>
        <v>California</v>
      </c>
      <c r="G1529">
        <v>62716.22</v>
      </c>
      <c r="H1529" t="str">
        <f>VLOOKUP(A1529,'Demographics (raw data)'!A1528:C3088,3)</f>
        <v>Female</v>
      </c>
      <c r="I1529" t="str">
        <f>_xlfn.XLOOKUP(A1529,'Demographics (raw data)'!A:A,'Demographics (raw data)'!B:B)</f>
        <v>White</v>
      </c>
      <c r="J1529" t="b">
        <f>_xlfn.XLOOKUP($A1529,'Bonuses (raw data)'!$A:$A,'Bonuses (raw data)'!B:B)</f>
        <v>1</v>
      </c>
      <c r="K1529" t="str">
        <f t="shared" si="115"/>
        <v>Eligible</v>
      </c>
      <c r="L1529">
        <f>_xlfn.XLOOKUP($A1529,'Bonuses (raw data)'!$A:$A,'Bonuses (raw data)'!C:C)</f>
        <v>1959.64</v>
      </c>
      <c r="M1529">
        <f t="shared" si="116"/>
        <v>64675.86</v>
      </c>
      <c r="N1529" s="5">
        <f t="shared" si="117"/>
        <v>3.1246143342184847E-2</v>
      </c>
      <c r="O1529">
        <f>G1529/_xlfn.XLOOKUP(D1529,'Market_Averages (raw data)'!A:A,'Market_Averages (raw data)'!B:B)</f>
        <v>1.1100498844572322</v>
      </c>
      <c r="P1529" t="str">
        <f t="shared" si="118"/>
        <v>Above Market</v>
      </c>
      <c r="Q1529" s="5">
        <f t="shared" si="119"/>
        <v>0.69699999999999995</v>
      </c>
    </row>
    <row r="1530" spans="1:17" x14ac:dyDescent="0.2">
      <c r="A1530">
        <v>2528</v>
      </c>
      <c r="B1530" t="s">
        <v>1538</v>
      </c>
      <c r="C1530" t="s">
        <v>1572</v>
      </c>
      <c r="D1530" t="s">
        <v>1584</v>
      </c>
      <c r="E1530" t="s">
        <v>1597</v>
      </c>
      <c r="F1530" t="str">
        <f>_xlfn.XLOOKUP(E1530,'States (raw data)'!A:A,'States (raw data)'!B:B)</f>
        <v>New York</v>
      </c>
      <c r="G1530">
        <v>52555.75</v>
      </c>
      <c r="H1530" t="str">
        <f>VLOOKUP(A1530,'Demographics (raw data)'!A1529:C3089,3)</f>
        <v>Female</v>
      </c>
      <c r="I1530" t="str">
        <f>_xlfn.XLOOKUP(A1530,'Demographics (raw data)'!A:A,'Demographics (raw data)'!B:B)</f>
        <v>White</v>
      </c>
      <c r="J1530" t="b">
        <f>_xlfn.XLOOKUP($A1530,'Bonuses (raw data)'!$A:$A,'Bonuses (raw data)'!B:B)</f>
        <v>0</v>
      </c>
      <c r="K1530" t="str">
        <f t="shared" si="115"/>
        <v>Not Eligible</v>
      </c>
      <c r="L1530">
        <f>_xlfn.XLOOKUP($A1530,'Bonuses (raw data)'!$A:$A,'Bonuses (raw data)'!C:C)</f>
        <v>0</v>
      </c>
      <c r="M1530">
        <f t="shared" si="116"/>
        <v>52555.75</v>
      </c>
      <c r="N1530" s="5">
        <f t="shared" si="117"/>
        <v>0</v>
      </c>
      <c r="O1530">
        <f>G1530/_xlfn.XLOOKUP(D1530,'Market_Averages (raw data)'!A:A,'Market_Averages (raw data)'!B:B)</f>
        <v>0.93021397359507929</v>
      </c>
      <c r="P1530" t="str">
        <f t="shared" si="118"/>
        <v>Market Aligned</v>
      </c>
      <c r="Q1530" s="5">
        <f t="shared" si="119"/>
        <v>0.33600000000000002</v>
      </c>
    </row>
    <row r="1531" spans="1:17" x14ac:dyDescent="0.2">
      <c r="A1531">
        <v>2529</v>
      </c>
      <c r="B1531" t="s">
        <v>1539</v>
      </c>
      <c r="C1531" t="s">
        <v>1572</v>
      </c>
      <c r="D1531" t="s">
        <v>1584</v>
      </c>
      <c r="E1531" t="s">
        <v>1597</v>
      </c>
      <c r="F1531" t="str">
        <f>_xlfn.XLOOKUP(E1531,'States (raw data)'!A:A,'States (raw data)'!B:B)</f>
        <v>New York</v>
      </c>
      <c r="G1531">
        <v>49401.91</v>
      </c>
      <c r="H1531" t="str">
        <f>VLOOKUP(A1531,'Demographics (raw data)'!A1530:C3090,3)</f>
        <v>Female</v>
      </c>
      <c r="I1531" t="str">
        <f>_xlfn.XLOOKUP(A1531,'Demographics (raw data)'!A:A,'Demographics (raw data)'!B:B)</f>
        <v>Black or African American</v>
      </c>
      <c r="J1531" t="b">
        <f>_xlfn.XLOOKUP($A1531,'Bonuses (raw data)'!$A:$A,'Bonuses (raw data)'!B:B)</f>
        <v>1</v>
      </c>
      <c r="K1531" t="str">
        <f t="shared" si="115"/>
        <v>Eligible</v>
      </c>
      <c r="L1531">
        <f>_xlfn.XLOOKUP($A1531,'Bonuses (raw data)'!$A:$A,'Bonuses (raw data)'!C:C)</f>
        <v>1833.74</v>
      </c>
      <c r="M1531">
        <f t="shared" si="116"/>
        <v>51235.65</v>
      </c>
      <c r="N1531" s="5">
        <f t="shared" si="117"/>
        <v>3.7118807754598956E-2</v>
      </c>
      <c r="O1531">
        <f>G1531/_xlfn.XLOOKUP(D1531,'Market_Averages (raw data)'!A:A,'Market_Averages (raw data)'!B:B)</f>
        <v>0.87439237389413116</v>
      </c>
      <c r="P1531" t="str">
        <f t="shared" si="118"/>
        <v>Below Market</v>
      </c>
      <c r="Q1531" s="5">
        <f t="shared" si="119"/>
        <v>0.246</v>
      </c>
    </row>
    <row r="1532" spans="1:17" x14ac:dyDescent="0.2">
      <c r="A1532">
        <v>2530</v>
      </c>
      <c r="B1532" t="s">
        <v>1540</v>
      </c>
      <c r="C1532" t="s">
        <v>1572</v>
      </c>
      <c r="D1532" t="s">
        <v>1584</v>
      </c>
      <c r="E1532" t="s">
        <v>1597</v>
      </c>
      <c r="F1532" t="str">
        <f>_xlfn.XLOOKUP(E1532,'States (raw data)'!A:A,'States (raw data)'!B:B)</f>
        <v>New York</v>
      </c>
      <c r="G1532">
        <v>55704.43</v>
      </c>
      <c r="H1532" t="str">
        <f>VLOOKUP(A1532,'Demographics (raw data)'!A1531:C3091,3)</f>
        <v>Female</v>
      </c>
      <c r="I1532" t="str">
        <f>_xlfn.XLOOKUP(A1532,'Demographics (raw data)'!A:A,'Demographics (raw data)'!B:B)</f>
        <v>White</v>
      </c>
      <c r="J1532" t="b">
        <f>_xlfn.XLOOKUP($A1532,'Bonuses (raw data)'!$A:$A,'Bonuses (raw data)'!B:B)</f>
        <v>0</v>
      </c>
      <c r="K1532" t="str">
        <f t="shared" si="115"/>
        <v>Not Eligible</v>
      </c>
      <c r="L1532">
        <f>_xlfn.XLOOKUP($A1532,'Bonuses (raw data)'!$A:$A,'Bonuses (raw data)'!C:C)</f>
        <v>0</v>
      </c>
      <c r="M1532">
        <f t="shared" si="116"/>
        <v>55704.43</v>
      </c>
      <c r="N1532" s="5">
        <f t="shared" si="117"/>
        <v>0</v>
      </c>
      <c r="O1532">
        <f>G1532/_xlfn.XLOOKUP(D1532,'Market_Averages (raw data)'!A:A,'Market_Averages (raw data)'!B:B)</f>
        <v>0.98594424353470256</v>
      </c>
      <c r="P1532" t="str">
        <f t="shared" si="118"/>
        <v>Market Aligned</v>
      </c>
      <c r="Q1532" s="5">
        <f t="shared" si="119"/>
        <v>0.49</v>
      </c>
    </row>
    <row r="1533" spans="1:17" x14ac:dyDescent="0.2">
      <c r="A1533">
        <v>2531</v>
      </c>
      <c r="B1533" t="s">
        <v>1541</v>
      </c>
      <c r="C1533" t="s">
        <v>1572</v>
      </c>
      <c r="D1533" t="s">
        <v>1584</v>
      </c>
      <c r="E1533" t="s">
        <v>1597</v>
      </c>
      <c r="F1533" t="str">
        <f>_xlfn.XLOOKUP(E1533,'States (raw data)'!A:A,'States (raw data)'!B:B)</f>
        <v>New York</v>
      </c>
      <c r="G1533">
        <v>46157.8</v>
      </c>
      <c r="H1533" t="str">
        <f>VLOOKUP(A1533,'Demographics (raw data)'!A1532:C3092,3)</f>
        <v>Male</v>
      </c>
      <c r="I1533" t="str">
        <f>_xlfn.XLOOKUP(A1533,'Demographics (raw data)'!A:A,'Demographics (raw data)'!B:B)</f>
        <v>Black or African American</v>
      </c>
      <c r="J1533" t="b">
        <f>_xlfn.XLOOKUP($A1533,'Bonuses (raw data)'!$A:$A,'Bonuses (raw data)'!B:B)</f>
        <v>0</v>
      </c>
      <c r="K1533" t="str">
        <f t="shared" si="115"/>
        <v>Not Eligible</v>
      </c>
      <c r="L1533">
        <f>_xlfn.XLOOKUP($A1533,'Bonuses (raw data)'!$A:$A,'Bonuses (raw data)'!C:C)</f>
        <v>0</v>
      </c>
      <c r="M1533">
        <f t="shared" si="116"/>
        <v>46157.8</v>
      </c>
      <c r="N1533" s="5">
        <f t="shared" si="117"/>
        <v>0</v>
      </c>
      <c r="O1533">
        <f>G1533/_xlfn.XLOOKUP(D1533,'Market_Averages (raw data)'!A:A,'Market_Averages (raw data)'!B:B)</f>
        <v>0.81697303435698188</v>
      </c>
      <c r="P1533" t="str">
        <f t="shared" si="118"/>
        <v>Below Market</v>
      </c>
      <c r="Q1533" s="5">
        <f t="shared" si="119"/>
        <v>0.17699999999999999</v>
      </c>
    </row>
    <row r="1534" spans="1:17" x14ac:dyDescent="0.2">
      <c r="A1534">
        <v>2532</v>
      </c>
      <c r="B1534" t="s">
        <v>1542</v>
      </c>
      <c r="C1534" t="s">
        <v>1572</v>
      </c>
      <c r="D1534" t="s">
        <v>1584</v>
      </c>
      <c r="E1534" t="s">
        <v>1599</v>
      </c>
      <c r="F1534" t="str">
        <f>_xlfn.XLOOKUP(E1534,'States (raw data)'!A:A,'States (raw data)'!B:B)</f>
        <v>California</v>
      </c>
      <c r="G1534">
        <v>56615.839999999997</v>
      </c>
      <c r="H1534" t="str">
        <f>VLOOKUP(A1534,'Demographics (raw data)'!A1533:C3093,3)</f>
        <v>Male</v>
      </c>
      <c r="I1534" t="str">
        <f>_xlfn.XLOOKUP(A1534,'Demographics (raw data)'!A:A,'Demographics (raw data)'!B:B)</f>
        <v>Asian</v>
      </c>
      <c r="J1534" t="b">
        <f>_xlfn.XLOOKUP($A1534,'Bonuses (raw data)'!$A:$A,'Bonuses (raw data)'!B:B)</f>
        <v>0</v>
      </c>
      <c r="K1534" t="str">
        <f t="shared" si="115"/>
        <v>Not Eligible</v>
      </c>
      <c r="L1534">
        <f>_xlfn.XLOOKUP($A1534,'Bonuses (raw data)'!$A:$A,'Bonuses (raw data)'!C:C)</f>
        <v>0</v>
      </c>
      <c r="M1534">
        <f t="shared" si="116"/>
        <v>56615.839999999997</v>
      </c>
      <c r="N1534" s="5">
        <f t="shared" si="117"/>
        <v>0</v>
      </c>
      <c r="O1534">
        <f>G1534/_xlfn.XLOOKUP(D1534,'Market_Averages (raw data)'!A:A,'Market_Averages (raw data)'!B:B)</f>
        <v>1.0020758051178649</v>
      </c>
      <c r="P1534" t="str">
        <f t="shared" si="118"/>
        <v>Market Aligned</v>
      </c>
      <c r="Q1534" s="5">
        <f t="shared" si="119"/>
        <v>0.53700000000000003</v>
      </c>
    </row>
    <row r="1535" spans="1:17" x14ac:dyDescent="0.2">
      <c r="A1535">
        <v>2533</v>
      </c>
      <c r="B1535" t="s">
        <v>1543</v>
      </c>
      <c r="C1535" t="s">
        <v>1572</v>
      </c>
      <c r="D1535" t="s">
        <v>1584</v>
      </c>
      <c r="E1535" t="s">
        <v>1597</v>
      </c>
      <c r="F1535" t="str">
        <f>_xlfn.XLOOKUP(E1535,'States (raw data)'!A:A,'States (raw data)'!B:B)</f>
        <v>New York</v>
      </c>
      <c r="G1535">
        <v>54261.99</v>
      </c>
      <c r="H1535" t="str">
        <f>VLOOKUP(A1535,'Demographics (raw data)'!A1534:C3094,3)</f>
        <v>Female</v>
      </c>
      <c r="I1535" t="str">
        <f>_xlfn.XLOOKUP(A1535,'Demographics (raw data)'!A:A,'Demographics (raw data)'!B:B)</f>
        <v>Hispanic or Latino</v>
      </c>
      <c r="J1535" t="b">
        <f>_xlfn.XLOOKUP($A1535,'Bonuses (raw data)'!$A:$A,'Bonuses (raw data)'!B:B)</f>
        <v>1</v>
      </c>
      <c r="K1535" t="str">
        <f t="shared" si="115"/>
        <v>Eligible</v>
      </c>
      <c r="L1535">
        <f>_xlfn.XLOOKUP($A1535,'Bonuses (raw data)'!$A:$A,'Bonuses (raw data)'!C:C)</f>
        <v>14687.09</v>
      </c>
      <c r="M1535">
        <f t="shared" si="116"/>
        <v>68949.08</v>
      </c>
      <c r="N1535" s="5">
        <f t="shared" si="117"/>
        <v>0.27066994778481218</v>
      </c>
      <c r="O1535">
        <f>G1535/_xlfn.XLOOKUP(D1535,'Market_Averages (raw data)'!A:A,'Market_Averages (raw data)'!B:B)</f>
        <v>0.96041368133984295</v>
      </c>
      <c r="P1535" t="str">
        <f t="shared" si="118"/>
        <v>Market Aligned</v>
      </c>
      <c r="Q1535" s="5">
        <f t="shared" si="119"/>
        <v>0.41099999999999998</v>
      </c>
    </row>
    <row r="1536" spans="1:17" x14ac:dyDescent="0.2">
      <c r="A1536">
        <v>2534</v>
      </c>
      <c r="B1536" t="s">
        <v>1544</v>
      </c>
      <c r="C1536" t="s">
        <v>1572</v>
      </c>
      <c r="D1536" t="s">
        <v>1584</v>
      </c>
      <c r="E1536" t="s">
        <v>1609</v>
      </c>
      <c r="F1536" t="str">
        <f>_xlfn.XLOOKUP(E1536,'States (raw data)'!A:A,'States (raw data)'!B:B)</f>
        <v>California</v>
      </c>
      <c r="G1536">
        <v>52669.82</v>
      </c>
      <c r="H1536" t="str">
        <f>VLOOKUP(A1536,'Demographics (raw data)'!A1535:C3095,3)</f>
        <v>Female</v>
      </c>
      <c r="I1536" t="str">
        <f>_xlfn.XLOOKUP(A1536,'Demographics (raw data)'!A:A,'Demographics (raw data)'!B:B)</f>
        <v>White</v>
      </c>
      <c r="J1536" t="b">
        <f>_xlfn.XLOOKUP($A1536,'Bonuses (raw data)'!$A:$A,'Bonuses (raw data)'!B:B)</f>
        <v>0</v>
      </c>
      <c r="K1536" t="str">
        <f t="shared" si="115"/>
        <v>Not Eligible</v>
      </c>
      <c r="L1536">
        <f>_xlfn.XLOOKUP($A1536,'Bonuses (raw data)'!$A:$A,'Bonuses (raw data)'!C:C)</f>
        <v>0</v>
      </c>
      <c r="M1536">
        <f t="shared" si="116"/>
        <v>52669.82</v>
      </c>
      <c r="N1536" s="5">
        <f t="shared" si="117"/>
        <v>0</v>
      </c>
      <c r="O1536">
        <f>G1536/_xlfn.XLOOKUP(D1536,'Market_Averages (raw data)'!A:A,'Market_Averages (raw data)'!B:B)</f>
        <v>0.93223296310560844</v>
      </c>
      <c r="P1536" t="str">
        <f t="shared" si="118"/>
        <v>Market Aligned</v>
      </c>
      <c r="Q1536" s="5">
        <f t="shared" si="119"/>
        <v>0.34</v>
      </c>
    </row>
    <row r="1537" spans="1:17" x14ac:dyDescent="0.2">
      <c r="A1537">
        <v>2535</v>
      </c>
      <c r="B1537" t="s">
        <v>1545</v>
      </c>
      <c r="C1537" t="s">
        <v>1572</v>
      </c>
      <c r="D1537" t="s">
        <v>1584</v>
      </c>
      <c r="E1537" t="s">
        <v>1597</v>
      </c>
      <c r="F1537" t="str">
        <f>_xlfn.XLOOKUP(E1537,'States (raw data)'!A:A,'States (raw data)'!B:B)</f>
        <v>New York</v>
      </c>
      <c r="G1537">
        <v>47026.48</v>
      </c>
      <c r="H1537" t="str">
        <f>VLOOKUP(A1537,'Demographics (raw data)'!A1536:C3096,3)</f>
        <v>Female</v>
      </c>
      <c r="I1537" t="str">
        <f>_xlfn.XLOOKUP(A1537,'Demographics (raw data)'!A:A,'Demographics (raw data)'!B:B)</f>
        <v>White</v>
      </c>
      <c r="J1537" t="b">
        <f>_xlfn.XLOOKUP($A1537,'Bonuses (raw data)'!$A:$A,'Bonuses (raw data)'!B:B)</f>
        <v>1</v>
      </c>
      <c r="K1537" t="str">
        <f t="shared" si="115"/>
        <v>Eligible</v>
      </c>
      <c r="L1537">
        <f>_xlfn.XLOOKUP($A1537,'Bonuses (raw data)'!$A:$A,'Bonuses (raw data)'!C:C)</f>
        <v>9445.1200000000008</v>
      </c>
      <c r="M1537">
        <f t="shared" si="116"/>
        <v>56471.600000000006</v>
      </c>
      <c r="N1537" s="5">
        <f t="shared" si="117"/>
        <v>0.20084684203453035</v>
      </c>
      <c r="O1537">
        <f>G1537/_xlfn.XLOOKUP(D1537,'Market_Averages (raw data)'!A:A,'Market_Averages (raw data)'!B:B)</f>
        <v>0.83234829347863037</v>
      </c>
      <c r="P1537" t="str">
        <f t="shared" si="118"/>
        <v>Below Market</v>
      </c>
      <c r="Q1537" s="5">
        <f t="shared" si="119"/>
        <v>0.19400000000000001</v>
      </c>
    </row>
    <row r="1538" spans="1:17" x14ac:dyDescent="0.2">
      <c r="A1538">
        <v>2536</v>
      </c>
      <c r="B1538" t="s">
        <v>1546</v>
      </c>
      <c r="C1538" t="s">
        <v>1572</v>
      </c>
      <c r="D1538" t="s">
        <v>1584</v>
      </c>
      <c r="E1538" t="s">
        <v>1597</v>
      </c>
      <c r="F1538" t="str">
        <f>_xlfn.XLOOKUP(E1538,'States (raw data)'!A:A,'States (raw data)'!B:B)</f>
        <v>New York</v>
      </c>
      <c r="G1538">
        <v>57568</v>
      </c>
      <c r="H1538" t="str">
        <f>VLOOKUP(A1538,'Demographics (raw data)'!A1537:C3097,3)</f>
        <v>Male</v>
      </c>
      <c r="I1538" t="str">
        <f>_xlfn.XLOOKUP(A1538,'Demographics (raw data)'!A:A,'Demographics (raw data)'!B:B)</f>
        <v>Hispanic or Latino</v>
      </c>
      <c r="J1538" t="b">
        <f>_xlfn.XLOOKUP($A1538,'Bonuses (raw data)'!$A:$A,'Bonuses (raw data)'!B:B)</f>
        <v>0</v>
      </c>
      <c r="K1538" t="str">
        <f t="shared" si="115"/>
        <v>Not Eligible</v>
      </c>
      <c r="L1538">
        <f>_xlfn.XLOOKUP($A1538,'Bonuses (raw data)'!$A:$A,'Bonuses (raw data)'!C:C)</f>
        <v>0</v>
      </c>
      <c r="M1538">
        <f t="shared" si="116"/>
        <v>57568</v>
      </c>
      <c r="N1538" s="5">
        <f t="shared" si="117"/>
        <v>0</v>
      </c>
      <c r="O1538">
        <f>G1538/_xlfn.XLOOKUP(D1538,'Market_Averages (raw data)'!A:A,'Market_Averages (raw data)'!B:B)</f>
        <v>1.018928624021568</v>
      </c>
      <c r="P1538" t="str">
        <f t="shared" si="118"/>
        <v>Market Aligned</v>
      </c>
      <c r="Q1538" s="5">
        <f t="shared" si="119"/>
        <v>0.57799999999999996</v>
      </c>
    </row>
    <row r="1539" spans="1:17" x14ac:dyDescent="0.2">
      <c r="A1539">
        <v>2537</v>
      </c>
      <c r="B1539" t="s">
        <v>1547</v>
      </c>
      <c r="C1539" t="s">
        <v>1572</v>
      </c>
      <c r="D1539" t="s">
        <v>1584</v>
      </c>
      <c r="E1539" t="s">
        <v>1597</v>
      </c>
      <c r="F1539" t="str">
        <f>_xlfn.XLOOKUP(E1539,'States (raw data)'!A:A,'States (raw data)'!B:B)</f>
        <v>New York</v>
      </c>
      <c r="G1539">
        <v>52336.5</v>
      </c>
      <c r="H1539" t="str">
        <f>VLOOKUP(A1539,'Demographics (raw data)'!A1538:C3098,3)</f>
        <v>Male</v>
      </c>
      <c r="I1539" t="str">
        <f>_xlfn.XLOOKUP(A1539,'Demographics (raw data)'!A:A,'Demographics (raw data)'!B:B)</f>
        <v>Other</v>
      </c>
      <c r="J1539" t="b">
        <f>_xlfn.XLOOKUP($A1539,'Bonuses (raw data)'!$A:$A,'Bonuses (raw data)'!B:B)</f>
        <v>0</v>
      </c>
      <c r="K1539" t="str">
        <f t="shared" ref="K1539:K1561" si="120">IF(J1539=TRUE,"Eligible", "Not Eligible")</f>
        <v>Not Eligible</v>
      </c>
      <c r="L1539">
        <f>_xlfn.XLOOKUP($A1539,'Bonuses (raw data)'!$A:$A,'Bonuses (raw data)'!C:C)</f>
        <v>0</v>
      </c>
      <c r="M1539">
        <f t="shared" ref="M1539:M1561" si="121">G1539+L1539</f>
        <v>52336.5</v>
      </c>
      <c r="N1539" s="5">
        <f t="shared" ref="N1539:N1561" si="122">IF(G1539=0, 0, L1539/G1539)</f>
        <v>0</v>
      </c>
      <c r="O1539">
        <f>G1539/_xlfn.XLOOKUP(D1539,'Market_Averages (raw data)'!A:A,'Market_Averages (raw data)'!B:B)</f>
        <v>0.92633334371707887</v>
      </c>
      <c r="P1539" t="str">
        <f t="shared" ref="P1539:P1561" si="123">IF(O1539&lt;0.9,"Below Market",IF(O1539&gt;1.1,"Above Market","Market Aligned"))</f>
        <v>Market Aligned</v>
      </c>
      <c r="Q1539" s="5">
        <f t="shared" ref="Q1539:Q1561" si="124">_xlfn.PERCENTRANK.INC(G:G,G1539)</f>
        <v>0.33</v>
      </c>
    </row>
    <row r="1540" spans="1:17" x14ac:dyDescent="0.2">
      <c r="A1540">
        <v>2538</v>
      </c>
      <c r="B1540" t="s">
        <v>1548</v>
      </c>
      <c r="C1540" t="s">
        <v>1572</v>
      </c>
      <c r="D1540" t="s">
        <v>1584</v>
      </c>
      <c r="E1540" t="s">
        <v>1603</v>
      </c>
      <c r="F1540" t="str">
        <f>_xlfn.XLOOKUP(E1540,'States (raw data)'!A:A,'States (raw data)'!B:B)</f>
        <v>Illinois</v>
      </c>
      <c r="G1540">
        <v>49150.42</v>
      </c>
      <c r="H1540" t="str">
        <f>VLOOKUP(A1540,'Demographics (raw data)'!A1539:C3099,3)</f>
        <v>Non-binary</v>
      </c>
      <c r="I1540" t="str">
        <f>_xlfn.XLOOKUP(A1540,'Demographics (raw data)'!A:A,'Demographics (raw data)'!B:B)</f>
        <v>Hispanic or Latino</v>
      </c>
      <c r="J1540" t="b">
        <f>_xlfn.XLOOKUP($A1540,'Bonuses (raw data)'!$A:$A,'Bonuses (raw data)'!B:B)</f>
        <v>0</v>
      </c>
      <c r="K1540" t="str">
        <f t="shared" si="120"/>
        <v>Not Eligible</v>
      </c>
      <c r="L1540">
        <f>_xlfn.XLOOKUP($A1540,'Bonuses (raw data)'!$A:$A,'Bonuses (raw data)'!C:C)</f>
        <v>0</v>
      </c>
      <c r="M1540">
        <f t="shared" si="121"/>
        <v>49150.42</v>
      </c>
      <c r="N1540" s="5">
        <f t="shared" si="122"/>
        <v>0</v>
      </c>
      <c r="O1540">
        <f>G1540/_xlfn.XLOOKUP(D1540,'Market_Averages (raw data)'!A:A,'Market_Averages (raw data)'!B:B)</f>
        <v>0.8699411100035116</v>
      </c>
      <c r="P1540" t="str">
        <f t="shared" si="123"/>
        <v>Below Market</v>
      </c>
      <c r="Q1540" s="5">
        <f t="shared" si="124"/>
        <v>0.24099999999999999</v>
      </c>
    </row>
    <row r="1541" spans="1:17" x14ac:dyDescent="0.2">
      <c r="A1541">
        <v>2539</v>
      </c>
      <c r="B1541" t="s">
        <v>1549</v>
      </c>
      <c r="C1541" t="s">
        <v>1572</v>
      </c>
      <c r="D1541" t="s">
        <v>1584</v>
      </c>
      <c r="E1541" t="s">
        <v>1603</v>
      </c>
      <c r="F1541" t="str">
        <f>_xlfn.XLOOKUP(E1541,'States (raw data)'!A:A,'States (raw data)'!B:B)</f>
        <v>Illinois</v>
      </c>
      <c r="G1541">
        <v>40638.69</v>
      </c>
      <c r="H1541" t="str">
        <f>VLOOKUP(A1541,'Demographics (raw data)'!A1540:C3100,3)</f>
        <v>Male</v>
      </c>
      <c r="I1541" t="str">
        <f>_xlfn.XLOOKUP(A1541,'Demographics (raw data)'!A:A,'Demographics (raw data)'!B:B)</f>
        <v>White</v>
      </c>
      <c r="J1541" t="b">
        <f>_xlfn.XLOOKUP($A1541,'Bonuses (raw data)'!$A:$A,'Bonuses (raw data)'!B:B)</f>
        <v>0</v>
      </c>
      <c r="K1541" t="str">
        <f t="shared" si="120"/>
        <v>Not Eligible</v>
      </c>
      <c r="L1541">
        <f>_xlfn.XLOOKUP($A1541,'Bonuses (raw data)'!$A:$A,'Bonuses (raw data)'!C:C)</f>
        <v>0</v>
      </c>
      <c r="M1541">
        <f t="shared" si="121"/>
        <v>40638.69</v>
      </c>
      <c r="N1541" s="5">
        <f t="shared" si="122"/>
        <v>0</v>
      </c>
      <c r="O1541">
        <f>G1541/_xlfn.XLOOKUP(D1541,'Market_Averages (raw data)'!A:A,'Market_Averages (raw data)'!B:B)</f>
        <v>0.71928718183259899</v>
      </c>
      <c r="P1541" t="str">
        <f t="shared" si="123"/>
        <v>Below Market</v>
      </c>
      <c r="Q1541" s="5">
        <f t="shared" si="124"/>
        <v>2.1000000000000001E-2</v>
      </c>
    </row>
    <row r="1542" spans="1:17" x14ac:dyDescent="0.2">
      <c r="A1542">
        <v>2540</v>
      </c>
      <c r="B1542" t="s">
        <v>1550</v>
      </c>
      <c r="C1542" t="s">
        <v>1572</v>
      </c>
      <c r="D1542" t="s">
        <v>1584</v>
      </c>
      <c r="E1542" t="s">
        <v>1597</v>
      </c>
      <c r="F1542" t="str">
        <f>_xlfn.XLOOKUP(E1542,'States (raw data)'!A:A,'States (raw data)'!B:B)</f>
        <v>New York</v>
      </c>
      <c r="G1542">
        <v>54862.43</v>
      </c>
      <c r="H1542" t="str">
        <f>VLOOKUP(A1542,'Demographics (raw data)'!A1541:C3101,3)</f>
        <v>Female</v>
      </c>
      <c r="I1542" t="str">
        <f>_xlfn.XLOOKUP(A1542,'Demographics (raw data)'!A:A,'Demographics (raw data)'!B:B)</f>
        <v>White</v>
      </c>
      <c r="J1542" t="b">
        <f>_xlfn.XLOOKUP($A1542,'Bonuses (raw data)'!$A:$A,'Bonuses (raw data)'!B:B)</f>
        <v>0</v>
      </c>
      <c r="K1542" t="str">
        <f t="shared" si="120"/>
        <v>Not Eligible</v>
      </c>
      <c r="L1542">
        <f>_xlfn.XLOOKUP($A1542,'Bonuses (raw data)'!$A:$A,'Bonuses (raw data)'!C:C)</f>
        <v>0</v>
      </c>
      <c r="M1542">
        <f t="shared" si="121"/>
        <v>54862.43</v>
      </c>
      <c r="N1542" s="5">
        <f t="shared" si="122"/>
        <v>0</v>
      </c>
      <c r="O1542">
        <f>G1542/_xlfn.XLOOKUP(D1542,'Market_Averages (raw data)'!A:A,'Market_Averages (raw data)'!B:B)</f>
        <v>0.97104120883788902</v>
      </c>
      <c r="P1542" t="str">
        <f t="shared" si="123"/>
        <v>Market Aligned</v>
      </c>
      <c r="Q1542" s="5">
        <f t="shared" si="124"/>
        <v>0.442</v>
      </c>
    </row>
    <row r="1543" spans="1:17" x14ac:dyDescent="0.2">
      <c r="A1543">
        <v>2541</v>
      </c>
      <c r="B1543" t="s">
        <v>1551</v>
      </c>
      <c r="C1543" t="s">
        <v>1572</v>
      </c>
      <c r="D1543" t="s">
        <v>1584</v>
      </c>
      <c r="E1543" t="s">
        <v>1597</v>
      </c>
      <c r="F1543" t="str">
        <f>_xlfn.XLOOKUP(E1543,'States (raw data)'!A:A,'States (raw data)'!B:B)</f>
        <v>New York</v>
      </c>
      <c r="G1543">
        <v>63861.26</v>
      </c>
      <c r="H1543" t="str">
        <f>VLOOKUP(A1543,'Demographics (raw data)'!A1542:C3102,3)</f>
        <v>Male</v>
      </c>
      <c r="I1543" t="str">
        <f>_xlfn.XLOOKUP(A1543,'Demographics (raw data)'!A:A,'Demographics (raw data)'!B:B)</f>
        <v>White</v>
      </c>
      <c r="J1543" t="b">
        <f>_xlfn.XLOOKUP($A1543,'Bonuses (raw data)'!$A:$A,'Bonuses (raw data)'!B:B)</f>
        <v>0</v>
      </c>
      <c r="K1543" t="str">
        <f t="shared" si="120"/>
        <v>Not Eligible</v>
      </c>
      <c r="L1543">
        <f>_xlfn.XLOOKUP($A1543,'Bonuses (raw data)'!$A:$A,'Bonuses (raw data)'!C:C)</f>
        <v>0</v>
      </c>
      <c r="M1543">
        <f t="shared" si="121"/>
        <v>63861.26</v>
      </c>
      <c r="N1543" s="5">
        <f t="shared" si="122"/>
        <v>0</v>
      </c>
      <c r="O1543">
        <f>G1543/_xlfn.XLOOKUP(D1543,'Market_Averages (raw data)'!A:A,'Market_Averages (raw data)'!B:B)</f>
        <v>1.1303165956796069</v>
      </c>
      <c r="P1543" t="str">
        <f t="shared" si="123"/>
        <v>Above Market</v>
      </c>
      <c r="Q1543" s="5">
        <f t="shared" si="124"/>
        <v>0.71099999999999997</v>
      </c>
    </row>
    <row r="1544" spans="1:17" x14ac:dyDescent="0.2">
      <c r="A1544">
        <v>2542</v>
      </c>
      <c r="B1544" t="s">
        <v>1552</v>
      </c>
      <c r="C1544" t="s">
        <v>1572</v>
      </c>
      <c r="D1544" t="s">
        <v>1584</v>
      </c>
      <c r="E1544" t="s">
        <v>1611</v>
      </c>
      <c r="F1544" t="str">
        <f>_xlfn.XLOOKUP(E1544,'States (raw data)'!A:A,'States (raw data)'!B:B)</f>
        <v>California</v>
      </c>
      <c r="G1544">
        <v>63306.3</v>
      </c>
      <c r="H1544" t="str">
        <f>VLOOKUP(A1544,'Demographics (raw data)'!A1543:C3103,3)</f>
        <v>Female</v>
      </c>
      <c r="I1544" t="str">
        <f>_xlfn.XLOOKUP(A1544,'Demographics (raw data)'!A:A,'Demographics (raw data)'!B:B)</f>
        <v>Asian</v>
      </c>
      <c r="J1544" t="b">
        <f>_xlfn.XLOOKUP($A1544,'Bonuses (raw data)'!$A:$A,'Bonuses (raw data)'!B:B)</f>
        <v>0</v>
      </c>
      <c r="K1544" t="str">
        <f t="shared" si="120"/>
        <v>Not Eligible</v>
      </c>
      <c r="L1544">
        <f>_xlfn.XLOOKUP($A1544,'Bonuses (raw data)'!$A:$A,'Bonuses (raw data)'!C:C)</f>
        <v>0</v>
      </c>
      <c r="M1544">
        <f t="shared" si="121"/>
        <v>63306.3</v>
      </c>
      <c r="N1544" s="5">
        <f t="shared" si="122"/>
        <v>0</v>
      </c>
      <c r="O1544">
        <f>G1544/_xlfn.XLOOKUP(D1544,'Market_Averages (raw data)'!A:A,'Market_Averages (raw data)'!B:B)</f>
        <v>1.1204940444499825</v>
      </c>
      <c r="P1544" t="str">
        <f t="shared" si="123"/>
        <v>Above Market</v>
      </c>
      <c r="Q1544" s="5">
        <f t="shared" si="124"/>
        <v>0.70599999999999996</v>
      </c>
    </row>
    <row r="1545" spans="1:17" x14ac:dyDescent="0.2">
      <c r="A1545">
        <v>2543</v>
      </c>
      <c r="B1545" t="s">
        <v>1553</v>
      </c>
      <c r="C1545" t="s">
        <v>1572</v>
      </c>
      <c r="D1545" t="s">
        <v>1584</v>
      </c>
      <c r="E1545" t="s">
        <v>1611</v>
      </c>
      <c r="F1545" t="str">
        <f>_xlfn.XLOOKUP(E1545,'States (raw data)'!A:A,'States (raw data)'!B:B)</f>
        <v>California</v>
      </c>
      <c r="G1545">
        <v>52714.52</v>
      </c>
      <c r="H1545" t="str">
        <f>VLOOKUP(A1545,'Demographics (raw data)'!A1544:C3104,3)</f>
        <v>Female</v>
      </c>
      <c r="I1545" t="str">
        <f>_xlfn.XLOOKUP(A1545,'Demographics (raw data)'!A:A,'Demographics (raw data)'!B:B)</f>
        <v>White</v>
      </c>
      <c r="J1545" t="b">
        <f>_xlfn.XLOOKUP($A1545,'Bonuses (raw data)'!$A:$A,'Bonuses (raw data)'!B:B)</f>
        <v>1</v>
      </c>
      <c r="K1545" t="str">
        <f t="shared" si="120"/>
        <v>Eligible</v>
      </c>
      <c r="L1545">
        <f>_xlfn.XLOOKUP($A1545,'Bonuses (raw data)'!$A:$A,'Bonuses (raw data)'!C:C)</f>
        <v>5869.56</v>
      </c>
      <c r="M1545">
        <f t="shared" si="121"/>
        <v>58584.079999999994</v>
      </c>
      <c r="N1545" s="5">
        <f t="shared" si="122"/>
        <v>0.11134617179479203</v>
      </c>
      <c r="O1545">
        <f>G1545/_xlfn.XLOOKUP(D1545,'Market_Averages (raw data)'!A:A,'Market_Averages (raw data)'!B:B)</f>
        <v>0.93302413371243442</v>
      </c>
      <c r="P1545" t="str">
        <f t="shared" si="123"/>
        <v>Market Aligned</v>
      </c>
      <c r="Q1545" s="5">
        <f t="shared" si="124"/>
        <v>0.34100000000000003</v>
      </c>
    </row>
    <row r="1546" spans="1:17" x14ac:dyDescent="0.2">
      <c r="A1546">
        <v>2544</v>
      </c>
      <c r="B1546" t="s">
        <v>1554</v>
      </c>
      <c r="C1546" t="s">
        <v>1572</v>
      </c>
      <c r="D1546" t="s">
        <v>1584</v>
      </c>
      <c r="E1546" t="s">
        <v>1603</v>
      </c>
      <c r="F1546" t="str">
        <f>_xlfn.XLOOKUP(E1546,'States (raw data)'!A:A,'States (raw data)'!B:B)</f>
        <v>Illinois</v>
      </c>
      <c r="G1546">
        <v>51988.94</v>
      </c>
      <c r="H1546" t="str">
        <f>VLOOKUP(A1546,'Demographics (raw data)'!A1545:C3105,3)</f>
        <v>Female</v>
      </c>
      <c r="I1546" t="str">
        <f>_xlfn.XLOOKUP(A1546,'Demographics (raw data)'!A:A,'Demographics (raw data)'!B:B)</f>
        <v>White</v>
      </c>
      <c r="J1546" t="b">
        <f>_xlfn.XLOOKUP($A1546,'Bonuses (raw data)'!$A:$A,'Bonuses (raw data)'!B:B)</f>
        <v>0</v>
      </c>
      <c r="K1546" t="str">
        <f t="shared" si="120"/>
        <v>Not Eligible</v>
      </c>
      <c r="L1546">
        <f>_xlfn.XLOOKUP($A1546,'Bonuses (raw data)'!$A:$A,'Bonuses (raw data)'!C:C)</f>
        <v>0</v>
      </c>
      <c r="M1546">
        <f t="shared" si="121"/>
        <v>51988.94</v>
      </c>
      <c r="N1546" s="5">
        <f t="shared" si="122"/>
        <v>0</v>
      </c>
      <c r="O1546">
        <f>G1546/_xlfn.XLOOKUP(D1546,'Market_Averages (raw data)'!A:A,'Market_Averages (raw data)'!B:B)</f>
        <v>0.92018168250659849</v>
      </c>
      <c r="P1546" t="str">
        <f t="shared" si="123"/>
        <v>Market Aligned</v>
      </c>
      <c r="Q1546" s="5">
        <f t="shared" si="124"/>
        <v>0.316</v>
      </c>
    </row>
    <row r="1547" spans="1:17" x14ac:dyDescent="0.2">
      <c r="A1547">
        <v>2545</v>
      </c>
      <c r="B1547" t="s">
        <v>1555</v>
      </c>
      <c r="C1547" t="s">
        <v>1572</v>
      </c>
      <c r="D1547" t="s">
        <v>1584</v>
      </c>
      <c r="E1547" t="s">
        <v>1597</v>
      </c>
      <c r="F1547" t="str">
        <f>_xlfn.XLOOKUP(E1547,'States (raw data)'!A:A,'States (raw data)'!B:B)</f>
        <v>New York</v>
      </c>
      <c r="G1547">
        <v>57343.87</v>
      </c>
      <c r="H1547" t="str">
        <f>VLOOKUP(A1547,'Demographics (raw data)'!A1546:C3106,3)</f>
        <v>Male</v>
      </c>
      <c r="I1547" t="str">
        <f>_xlfn.XLOOKUP(A1547,'Demographics (raw data)'!A:A,'Demographics (raw data)'!B:B)</f>
        <v>Hispanic or Latino</v>
      </c>
      <c r="J1547" t="b">
        <f>_xlfn.XLOOKUP($A1547,'Bonuses (raw data)'!$A:$A,'Bonuses (raw data)'!B:B)</f>
        <v>0</v>
      </c>
      <c r="K1547" t="str">
        <f t="shared" si="120"/>
        <v>Not Eligible</v>
      </c>
      <c r="L1547">
        <f>_xlfn.XLOOKUP($A1547,'Bonuses (raw data)'!$A:$A,'Bonuses (raw data)'!C:C)</f>
        <v>0</v>
      </c>
      <c r="M1547">
        <f t="shared" si="121"/>
        <v>57343.87</v>
      </c>
      <c r="N1547" s="5">
        <f t="shared" si="122"/>
        <v>0</v>
      </c>
      <c r="O1547">
        <f>G1547/_xlfn.XLOOKUP(D1547,'Market_Averages (raw data)'!A:A,'Market_Averages (raw data)'!B:B)</f>
        <v>1.0149616202607643</v>
      </c>
      <c r="P1547" t="str">
        <f t="shared" si="123"/>
        <v>Market Aligned</v>
      </c>
      <c r="Q1547" s="5">
        <f t="shared" si="124"/>
        <v>0.56999999999999995</v>
      </c>
    </row>
    <row r="1548" spans="1:17" x14ac:dyDescent="0.2">
      <c r="A1548">
        <v>2546</v>
      </c>
      <c r="B1548" t="s">
        <v>1556</v>
      </c>
      <c r="C1548" t="s">
        <v>1572</v>
      </c>
      <c r="D1548" t="s">
        <v>1584</v>
      </c>
      <c r="E1548" t="s">
        <v>1597</v>
      </c>
      <c r="F1548" t="str">
        <f>_xlfn.XLOOKUP(E1548,'States (raw data)'!A:A,'States (raw data)'!B:B)</f>
        <v>New York</v>
      </c>
      <c r="G1548">
        <v>50008.07</v>
      </c>
      <c r="H1548" t="str">
        <f>VLOOKUP(A1548,'Demographics (raw data)'!A1547:C3107,3)</f>
        <v>Female</v>
      </c>
      <c r="I1548" t="str">
        <f>_xlfn.XLOOKUP(A1548,'Demographics (raw data)'!A:A,'Demographics (raw data)'!B:B)</f>
        <v>White</v>
      </c>
      <c r="J1548" t="b">
        <f>_xlfn.XLOOKUP($A1548,'Bonuses (raw data)'!$A:$A,'Bonuses (raw data)'!B:B)</f>
        <v>0</v>
      </c>
      <c r="K1548" t="str">
        <f t="shared" si="120"/>
        <v>Not Eligible</v>
      </c>
      <c r="L1548">
        <f>_xlfn.XLOOKUP($A1548,'Bonuses (raw data)'!$A:$A,'Bonuses (raw data)'!C:C)</f>
        <v>0</v>
      </c>
      <c r="M1548">
        <f t="shared" si="121"/>
        <v>50008.07</v>
      </c>
      <c r="N1548" s="5">
        <f t="shared" si="122"/>
        <v>0</v>
      </c>
      <c r="O1548">
        <f>G1548/_xlfn.XLOOKUP(D1548,'Market_Averages (raw data)'!A:A,'Market_Averages (raw data)'!B:B)</f>
        <v>0.885121142910545</v>
      </c>
      <c r="P1548" t="str">
        <f t="shared" si="123"/>
        <v>Below Market</v>
      </c>
      <c r="Q1548" s="5">
        <f t="shared" si="124"/>
        <v>0.26100000000000001</v>
      </c>
    </row>
    <row r="1549" spans="1:17" x14ac:dyDescent="0.2">
      <c r="A1549">
        <v>2547</v>
      </c>
      <c r="B1549" t="s">
        <v>1557</v>
      </c>
      <c r="C1549" t="s">
        <v>1572</v>
      </c>
      <c r="D1549" t="s">
        <v>1584</v>
      </c>
      <c r="E1549" t="s">
        <v>1614</v>
      </c>
      <c r="F1549" t="str">
        <f>_xlfn.XLOOKUP(E1549,'States (raw data)'!A:A,'States (raw data)'!B:B)</f>
        <v>Texas</v>
      </c>
      <c r="G1549">
        <v>56508.959999999999</v>
      </c>
      <c r="H1549" t="str">
        <f>VLOOKUP(A1549,'Demographics (raw data)'!A1548:C3108,3)</f>
        <v>Female</v>
      </c>
      <c r="I1549" t="str">
        <f>_xlfn.XLOOKUP(A1549,'Demographics (raw data)'!A:A,'Demographics (raw data)'!B:B)</f>
        <v>Hispanic or Latino</v>
      </c>
      <c r="J1549" t="b">
        <f>_xlfn.XLOOKUP($A1549,'Bonuses (raw data)'!$A:$A,'Bonuses (raw data)'!B:B)</f>
        <v>1</v>
      </c>
      <c r="K1549" t="str">
        <f t="shared" si="120"/>
        <v>Eligible</v>
      </c>
      <c r="L1549">
        <f>_xlfn.XLOOKUP($A1549,'Bonuses (raw data)'!$A:$A,'Bonuses (raw data)'!C:C)</f>
        <v>4617.8599999999997</v>
      </c>
      <c r="M1549">
        <f t="shared" si="121"/>
        <v>61126.82</v>
      </c>
      <c r="N1549" s="5">
        <f t="shared" si="122"/>
        <v>8.1719076054487638E-2</v>
      </c>
      <c r="O1549">
        <f>G1549/_xlfn.XLOOKUP(D1549,'Market_Averages (raw data)'!A:A,'Market_Averages (raw data)'!B:B)</f>
        <v>1.0001840754879416</v>
      </c>
      <c r="P1549" t="str">
        <f t="shared" si="123"/>
        <v>Market Aligned</v>
      </c>
      <c r="Q1549" s="5">
        <f t="shared" si="124"/>
        <v>0.52800000000000002</v>
      </c>
    </row>
    <row r="1550" spans="1:17" x14ac:dyDescent="0.2">
      <c r="A1550">
        <v>2548</v>
      </c>
      <c r="B1550" t="s">
        <v>1558</v>
      </c>
      <c r="C1550" t="s">
        <v>1572</v>
      </c>
      <c r="D1550" t="s">
        <v>1584</v>
      </c>
      <c r="E1550" t="s">
        <v>1614</v>
      </c>
      <c r="F1550" t="str">
        <f>_xlfn.XLOOKUP(E1550,'States (raw data)'!A:A,'States (raw data)'!B:B)</f>
        <v>Texas</v>
      </c>
      <c r="G1550">
        <v>58830.400000000001</v>
      </c>
      <c r="H1550" t="str">
        <f>VLOOKUP(A1550,'Demographics (raw data)'!A1549:C3109,3)</f>
        <v>Male</v>
      </c>
      <c r="I1550" t="str">
        <f>_xlfn.XLOOKUP(A1550,'Demographics (raw data)'!A:A,'Demographics (raw data)'!B:B)</f>
        <v>White</v>
      </c>
      <c r="J1550" t="b">
        <f>_xlfn.XLOOKUP($A1550,'Bonuses (raw data)'!$A:$A,'Bonuses (raw data)'!B:B)</f>
        <v>0</v>
      </c>
      <c r="K1550" t="str">
        <f t="shared" si="120"/>
        <v>Not Eligible</v>
      </c>
      <c r="L1550">
        <f>_xlfn.XLOOKUP($A1550,'Bonuses (raw data)'!$A:$A,'Bonuses (raw data)'!C:C)</f>
        <v>0</v>
      </c>
      <c r="M1550">
        <f t="shared" si="121"/>
        <v>58830.400000000001</v>
      </c>
      <c r="N1550" s="5">
        <f t="shared" si="122"/>
        <v>0</v>
      </c>
      <c r="O1550">
        <f>G1550/_xlfn.XLOOKUP(D1550,'Market_Averages (raw data)'!A:A,'Market_Averages (raw data)'!B:B)</f>
        <v>1.0412725563270995</v>
      </c>
      <c r="P1550" t="str">
        <f t="shared" si="123"/>
        <v>Market Aligned</v>
      </c>
      <c r="Q1550" s="5">
        <f t="shared" si="124"/>
        <v>0.623</v>
      </c>
    </row>
    <row r="1551" spans="1:17" x14ac:dyDescent="0.2">
      <c r="A1551">
        <v>2549</v>
      </c>
      <c r="B1551" t="s">
        <v>1559</v>
      </c>
      <c r="C1551" t="s">
        <v>1572</v>
      </c>
      <c r="D1551" t="s">
        <v>1584</v>
      </c>
      <c r="E1551" t="s">
        <v>1614</v>
      </c>
      <c r="F1551" t="str">
        <f>_xlfn.XLOOKUP(E1551,'States (raw data)'!A:A,'States (raw data)'!B:B)</f>
        <v>Texas</v>
      </c>
      <c r="G1551">
        <v>61134.67</v>
      </c>
      <c r="H1551" t="str">
        <f>VLOOKUP(A1551,'Demographics (raw data)'!A1550:C3110,3)</f>
        <v>Female</v>
      </c>
      <c r="I1551" t="str">
        <f>_xlfn.XLOOKUP(A1551,'Demographics (raw data)'!A:A,'Demographics (raw data)'!B:B)</f>
        <v>White</v>
      </c>
      <c r="J1551" t="b">
        <f>_xlfn.XLOOKUP($A1551,'Bonuses (raw data)'!$A:$A,'Bonuses (raw data)'!B:B)</f>
        <v>0</v>
      </c>
      <c r="K1551" t="str">
        <f t="shared" si="120"/>
        <v>Not Eligible</v>
      </c>
      <c r="L1551">
        <f>_xlfn.XLOOKUP($A1551,'Bonuses (raw data)'!$A:$A,'Bonuses (raw data)'!C:C)</f>
        <v>0</v>
      </c>
      <c r="M1551">
        <f t="shared" si="121"/>
        <v>61134.67</v>
      </c>
      <c r="N1551" s="5">
        <f t="shared" si="122"/>
        <v>0</v>
      </c>
      <c r="O1551">
        <f>G1551/_xlfn.XLOOKUP(D1551,'Market_Averages (raw data)'!A:A,'Market_Averages (raw data)'!B:B)</f>
        <v>1.0820571356154918</v>
      </c>
      <c r="P1551" t="str">
        <f t="shared" si="123"/>
        <v>Market Aligned</v>
      </c>
      <c r="Q1551" s="5">
        <f t="shared" si="124"/>
        <v>0.67500000000000004</v>
      </c>
    </row>
    <row r="1552" spans="1:17" x14ac:dyDescent="0.2">
      <c r="A1552">
        <v>2550</v>
      </c>
      <c r="B1552" t="s">
        <v>1560</v>
      </c>
      <c r="C1552" t="s">
        <v>1572</v>
      </c>
      <c r="D1552" t="s">
        <v>1584</v>
      </c>
      <c r="E1552" t="s">
        <v>1614</v>
      </c>
      <c r="F1552" t="str">
        <f>_xlfn.XLOOKUP(E1552,'States (raw data)'!A:A,'States (raw data)'!B:B)</f>
        <v>Texas</v>
      </c>
      <c r="G1552">
        <v>54499.23</v>
      </c>
      <c r="H1552" t="str">
        <f>VLOOKUP(A1552,'Demographics (raw data)'!A1551:C3111,3)</f>
        <v>Female</v>
      </c>
      <c r="I1552" t="str">
        <f>_xlfn.XLOOKUP(A1552,'Demographics (raw data)'!A:A,'Demographics (raw data)'!B:B)</f>
        <v>White</v>
      </c>
      <c r="J1552" t="b">
        <f>_xlfn.XLOOKUP($A1552,'Bonuses (raw data)'!$A:$A,'Bonuses (raw data)'!B:B)</f>
        <v>0</v>
      </c>
      <c r="K1552" t="str">
        <f t="shared" si="120"/>
        <v>Not Eligible</v>
      </c>
      <c r="L1552">
        <f>_xlfn.XLOOKUP($A1552,'Bonuses (raw data)'!$A:$A,'Bonuses (raw data)'!C:C)</f>
        <v>0</v>
      </c>
      <c r="M1552">
        <f t="shared" si="121"/>
        <v>54499.23</v>
      </c>
      <c r="N1552" s="5">
        <f t="shared" si="122"/>
        <v>0</v>
      </c>
      <c r="O1552">
        <f>G1552/_xlfn.XLOOKUP(D1552,'Market_Averages (raw data)'!A:A,'Market_Averages (raw data)'!B:B)</f>
        <v>0.96461272641285023</v>
      </c>
      <c r="P1552" t="str">
        <f t="shared" si="123"/>
        <v>Market Aligned</v>
      </c>
      <c r="Q1552" s="5">
        <f t="shared" si="124"/>
        <v>0.42499999999999999</v>
      </c>
    </row>
    <row r="1553" spans="1:17" x14ac:dyDescent="0.2">
      <c r="A1553">
        <v>2551</v>
      </c>
      <c r="B1553" t="s">
        <v>1561</v>
      </c>
      <c r="C1553" t="s">
        <v>1572</v>
      </c>
      <c r="D1553" t="s">
        <v>1584</v>
      </c>
      <c r="E1553" t="s">
        <v>1597</v>
      </c>
      <c r="F1553" t="str">
        <f>_xlfn.XLOOKUP(E1553,'States (raw data)'!A:A,'States (raw data)'!B:B)</f>
        <v>New York</v>
      </c>
      <c r="G1553">
        <v>53981.63</v>
      </c>
      <c r="H1553" t="str">
        <f>VLOOKUP(A1553,'Demographics (raw data)'!A1552:C3112,3)</f>
        <v>Female</v>
      </c>
      <c r="I1553" t="str">
        <f>_xlfn.XLOOKUP(A1553,'Demographics (raw data)'!A:A,'Demographics (raw data)'!B:B)</f>
        <v>Asian</v>
      </c>
      <c r="J1553" t="b">
        <f>_xlfn.XLOOKUP($A1553,'Bonuses (raw data)'!$A:$A,'Bonuses (raw data)'!B:B)</f>
        <v>0</v>
      </c>
      <c r="K1553" t="str">
        <f t="shared" si="120"/>
        <v>Not Eligible</v>
      </c>
      <c r="L1553">
        <f>_xlfn.XLOOKUP($A1553,'Bonuses (raw data)'!$A:$A,'Bonuses (raw data)'!C:C)</f>
        <v>0</v>
      </c>
      <c r="M1553">
        <f t="shared" si="121"/>
        <v>53981.63</v>
      </c>
      <c r="N1553" s="5">
        <f t="shared" si="122"/>
        <v>0</v>
      </c>
      <c r="O1553">
        <f>G1553/_xlfn.XLOOKUP(D1553,'Market_Averages (raw data)'!A:A,'Market_Averages (raw data)'!B:B)</f>
        <v>0.9554514309745239</v>
      </c>
      <c r="P1553" t="str">
        <f t="shared" si="123"/>
        <v>Market Aligned</v>
      </c>
      <c r="Q1553" s="5">
        <f t="shared" si="124"/>
        <v>0.39900000000000002</v>
      </c>
    </row>
    <row r="1554" spans="1:17" x14ac:dyDescent="0.2">
      <c r="A1554">
        <v>2552</v>
      </c>
      <c r="B1554" t="s">
        <v>1562</v>
      </c>
      <c r="C1554" t="s">
        <v>1572</v>
      </c>
      <c r="D1554" t="s">
        <v>1584</v>
      </c>
      <c r="E1554" t="s">
        <v>1599</v>
      </c>
      <c r="F1554" t="str">
        <f>_xlfn.XLOOKUP(E1554,'States (raw data)'!A:A,'States (raw data)'!B:B)</f>
        <v>California</v>
      </c>
      <c r="G1554">
        <v>50610.09</v>
      </c>
      <c r="H1554" t="str">
        <f>VLOOKUP(A1554,'Demographics (raw data)'!A1553:C3113,3)</f>
        <v>Female</v>
      </c>
      <c r="I1554" t="str">
        <f>_xlfn.XLOOKUP(A1554,'Demographics (raw data)'!A:A,'Demographics (raw data)'!B:B)</f>
        <v>White</v>
      </c>
      <c r="J1554" t="b">
        <f>_xlfn.XLOOKUP($A1554,'Bonuses (raw data)'!$A:$A,'Bonuses (raw data)'!B:B)</f>
        <v>0</v>
      </c>
      <c r="K1554" t="str">
        <f t="shared" si="120"/>
        <v>Not Eligible</v>
      </c>
      <c r="L1554">
        <f>_xlfn.XLOOKUP($A1554,'Bonuses (raw data)'!$A:$A,'Bonuses (raw data)'!C:C)</f>
        <v>0</v>
      </c>
      <c r="M1554">
        <f t="shared" si="121"/>
        <v>50610.09</v>
      </c>
      <c r="N1554" s="5">
        <f t="shared" si="122"/>
        <v>0</v>
      </c>
      <c r="O1554">
        <f>G1554/_xlfn.XLOOKUP(D1554,'Market_Averages (raw data)'!A:A,'Market_Averages (raw data)'!B:B)</f>
        <v>0.89577663572310517</v>
      </c>
      <c r="P1554" t="str">
        <f t="shared" si="123"/>
        <v>Below Market</v>
      </c>
      <c r="Q1554" s="5">
        <f t="shared" si="124"/>
        <v>0.27600000000000002</v>
      </c>
    </row>
    <row r="1555" spans="1:17" x14ac:dyDescent="0.2">
      <c r="A1555">
        <v>2553</v>
      </c>
      <c r="B1555" t="s">
        <v>1563</v>
      </c>
      <c r="C1555" t="s">
        <v>1572</v>
      </c>
      <c r="D1555" t="s">
        <v>1584</v>
      </c>
      <c r="E1555" t="s">
        <v>1597</v>
      </c>
      <c r="F1555" t="str">
        <f>_xlfn.XLOOKUP(E1555,'States (raw data)'!A:A,'States (raw data)'!B:B)</f>
        <v>New York</v>
      </c>
      <c r="G1555">
        <v>50865.599999999999</v>
      </c>
      <c r="H1555" t="str">
        <f>VLOOKUP(A1555,'Demographics (raw data)'!A1554:C3114,3)</f>
        <v>Male</v>
      </c>
      <c r="I1555" t="str">
        <f>_xlfn.XLOOKUP(A1555,'Demographics (raw data)'!A:A,'Demographics (raw data)'!B:B)</f>
        <v>White</v>
      </c>
      <c r="J1555" t="b">
        <f>_xlfn.XLOOKUP($A1555,'Bonuses (raw data)'!$A:$A,'Bonuses (raw data)'!B:B)</f>
        <v>0</v>
      </c>
      <c r="K1555" t="str">
        <f t="shared" si="120"/>
        <v>Not Eligible</v>
      </c>
      <c r="L1555">
        <f>_xlfn.XLOOKUP($A1555,'Bonuses (raw data)'!$A:$A,'Bonuses (raw data)'!C:C)</f>
        <v>0</v>
      </c>
      <c r="M1555">
        <f t="shared" si="121"/>
        <v>50865.599999999999</v>
      </c>
      <c r="N1555" s="5">
        <f t="shared" si="122"/>
        <v>0</v>
      </c>
      <c r="O1555">
        <f>G1555/_xlfn.XLOOKUP(D1555,'Market_Averages (raw data)'!A:A,'Market_Averages (raw data)'!B:B)</f>
        <v>0.90029905186964054</v>
      </c>
      <c r="P1555" t="str">
        <f t="shared" si="123"/>
        <v>Market Aligned</v>
      </c>
      <c r="Q1555" s="5">
        <f t="shared" si="124"/>
        <v>0.28199999999999997</v>
      </c>
    </row>
    <row r="1556" spans="1:17" x14ac:dyDescent="0.2">
      <c r="A1556">
        <v>2554</v>
      </c>
      <c r="B1556" t="s">
        <v>1564</v>
      </c>
      <c r="C1556" t="s">
        <v>1572</v>
      </c>
      <c r="D1556" t="s">
        <v>1584</v>
      </c>
      <c r="E1556" t="s">
        <v>1597</v>
      </c>
      <c r="F1556" t="str">
        <f>_xlfn.XLOOKUP(E1556,'States (raw data)'!A:A,'States (raw data)'!B:B)</f>
        <v>New York</v>
      </c>
      <c r="G1556">
        <v>53867.61</v>
      </c>
      <c r="H1556" t="str">
        <f>VLOOKUP(A1556,'Demographics (raw data)'!A1555:C3115,3)</f>
        <v>Male</v>
      </c>
      <c r="I1556" t="str">
        <f>_xlfn.XLOOKUP(A1556,'Demographics (raw data)'!A:A,'Demographics (raw data)'!B:B)</f>
        <v>Other</v>
      </c>
      <c r="J1556" t="b">
        <f>_xlfn.XLOOKUP($A1556,'Bonuses (raw data)'!$A:$A,'Bonuses (raw data)'!B:B)</f>
        <v>1</v>
      </c>
      <c r="K1556" t="str">
        <f t="shared" si="120"/>
        <v>Eligible</v>
      </c>
      <c r="L1556">
        <f>_xlfn.XLOOKUP($A1556,'Bonuses (raw data)'!$A:$A,'Bonuses (raw data)'!C:C)</f>
        <v>13729.12</v>
      </c>
      <c r="M1556">
        <f t="shared" si="121"/>
        <v>67596.73</v>
      </c>
      <c r="N1556" s="5">
        <f t="shared" si="122"/>
        <v>0.25486781388667512</v>
      </c>
      <c r="O1556">
        <f>G1556/_xlfn.XLOOKUP(D1556,'Market_Averages (raw data)'!A:A,'Market_Averages (raw data)'!B:B)</f>
        <v>0.95343332644230228</v>
      </c>
      <c r="P1556" t="str">
        <f t="shared" si="123"/>
        <v>Market Aligned</v>
      </c>
      <c r="Q1556" s="5">
        <f t="shared" si="124"/>
        <v>0.39300000000000002</v>
      </c>
    </row>
    <row r="1557" spans="1:17" x14ac:dyDescent="0.2">
      <c r="A1557">
        <v>2555</v>
      </c>
      <c r="B1557" t="s">
        <v>1565</v>
      </c>
      <c r="C1557" t="s">
        <v>1572</v>
      </c>
      <c r="D1557" t="s">
        <v>1584</v>
      </c>
      <c r="E1557" t="s">
        <v>1597</v>
      </c>
      <c r="F1557" t="str">
        <f>_xlfn.XLOOKUP(E1557,'States (raw data)'!A:A,'States (raw data)'!B:B)</f>
        <v>New York</v>
      </c>
      <c r="G1557">
        <v>56836.83</v>
      </c>
      <c r="H1557" t="str">
        <f>VLOOKUP(A1557,'Demographics (raw data)'!A1556:C3116,3)</f>
        <v>Male</v>
      </c>
      <c r="I1557" t="str">
        <f>_xlfn.XLOOKUP(A1557,'Demographics (raw data)'!A:A,'Demographics (raw data)'!B:B)</f>
        <v>White</v>
      </c>
      <c r="J1557" t="b">
        <f>_xlfn.XLOOKUP($A1557,'Bonuses (raw data)'!$A:$A,'Bonuses (raw data)'!B:B)</f>
        <v>1</v>
      </c>
      <c r="K1557" t="str">
        <f t="shared" si="120"/>
        <v>Eligible</v>
      </c>
      <c r="L1557">
        <f>_xlfn.XLOOKUP($A1557,'Bonuses (raw data)'!$A:$A,'Bonuses (raw data)'!C:C)</f>
        <v>1007.63</v>
      </c>
      <c r="M1557">
        <f t="shared" si="121"/>
        <v>57844.46</v>
      </c>
      <c r="N1557" s="5">
        <f t="shared" si="122"/>
        <v>1.7728469374523527E-2</v>
      </c>
      <c r="O1557">
        <f>G1557/_xlfn.XLOOKUP(D1557,'Market_Averages (raw data)'!A:A,'Market_Averages (raw data)'!B:B)</f>
        <v>1.0059872322409633</v>
      </c>
      <c r="P1557" t="str">
        <f t="shared" si="123"/>
        <v>Market Aligned</v>
      </c>
      <c r="Q1557" s="5">
        <f t="shared" si="124"/>
        <v>0.54700000000000004</v>
      </c>
    </row>
    <row r="1558" spans="1:17" x14ac:dyDescent="0.2">
      <c r="A1558">
        <v>2556</v>
      </c>
      <c r="B1558" t="s">
        <v>1566</v>
      </c>
      <c r="C1558" t="s">
        <v>1572</v>
      </c>
      <c r="D1558" t="s">
        <v>1584</v>
      </c>
      <c r="E1558" t="s">
        <v>1597</v>
      </c>
      <c r="F1558" t="str">
        <f>_xlfn.XLOOKUP(E1558,'States (raw data)'!A:A,'States (raw data)'!B:B)</f>
        <v>New York</v>
      </c>
      <c r="G1558">
        <v>59567.92</v>
      </c>
      <c r="H1558" t="str">
        <f>VLOOKUP(A1558,'Demographics (raw data)'!A1557:C3117,3)</f>
        <v>Female</v>
      </c>
      <c r="I1558" t="str">
        <f>_xlfn.XLOOKUP(A1558,'Demographics (raw data)'!A:A,'Demographics (raw data)'!B:B)</f>
        <v>White</v>
      </c>
      <c r="J1558" t="b">
        <f>_xlfn.XLOOKUP($A1558,'Bonuses (raw data)'!$A:$A,'Bonuses (raw data)'!B:B)</f>
        <v>0</v>
      </c>
      <c r="K1558" t="str">
        <f t="shared" si="120"/>
        <v>Not Eligible</v>
      </c>
      <c r="L1558">
        <f>_xlfn.XLOOKUP($A1558,'Bonuses (raw data)'!$A:$A,'Bonuses (raw data)'!C:C)</f>
        <v>0</v>
      </c>
      <c r="M1558">
        <f t="shared" si="121"/>
        <v>59567.92</v>
      </c>
      <c r="N1558" s="5">
        <f t="shared" si="122"/>
        <v>0</v>
      </c>
      <c r="O1558">
        <f>G1558/_xlfn.XLOOKUP(D1558,'Market_Averages (raw data)'!A:A,'Market_Averages (raw data)'!B:B)</f>
        <v>1.0543263403527452</v>
      </c>
      <c r="P1558" t="str">
        <f t="shared" si="123"/>
        <v>Market Aligned</v>
      </c>
      <c r="Q1558" s="5">
        <f t="shared" si="124"/>
        <v>0.64</v>
      </c>
    </row>
    <row r="1559" spans="1:17" x14ac:dyDescent="0.2">
      <c r="A1559">
        <v>2557</v>
      </c>
      <c r="B1559" t="s">
        <v>1567</v>
      </c>
      <c r="C1559" t="s">
        <v>1572</v>
      </c>
      <c r="D1559" t="s">
        <v>1584</v>
      </c>
      <c r="E1559" t="s">
        <v>1597</v>
      </c>
      <c r="F1559" t="str">
        <f>_xlfn.XLOOKUP(E1559,'States (raw data)'!A:A,'States (raw data)'!B:B)</f>
        <v>New York</v>
      </c>
      <c r="G1559">
        <v>50984.11</v>
      </c>
      <c r="H1559" t="str">
        <f>VLOOKUP(A1559,'Demographics (raw data)'!A1558:C3118,3)</f>
        <v>Female</v>
      </c>
      <c r="I1559" t="str">
        <f>_xlfn.XLOOKUP(A1559,'Demographics (raw data)'!A:A,'Demographics (raw data)'!B:B)</f>
        <v>White</v>
      </c>
      <c r="J1559" t="b">
        <f>_xlfn.XLOOKUP($A1559,'Bonuses (raw data)'!$A:$A,'Bonuses (raw data)'!B:B)</f>
        <v>0</v>
      </c>
      <c r="K1559" t="str">
        <f t="shared" si="120"/>
        <v>Not Eligible</v>
      </c>
      <c r="L1559">
        <f>_xlfn.XLOOKUP($A1559,'Bonuses (raw data)'!$A:$A,'Bonuses (raw data)'!C:C)</f>
        <v>0</v>
      </c>
      <c r="M1559">
        <f t="shared" si="121"/>
        <v>50984.11</v>
      </c>
      <c r="N1559" s="5">
        <f t="shared" si="122"/>
        <v>0</v>
      </c>
      <c r="O1559">
        <f>G1559/_xlfn.XLOOKUP(D1559,'Market_Averages (raw data)'!A:A,'Market_Averages (raw data)'!B:B)</f>
        <v>0.90239662745386795</v>
      </c>
      <c r="P1559" t="str">
        <f t="shared" si="123"/>
        <v>Market Aligned</v>
      </c>
      <c r="Q1559" s="5">
        <f t="shared" si="124"/>
        <v>0.28499999999999998</v>
      </c>
    </row>
    <row r="1560" spans="1:17" x14ac:dyDescent="0.2">
      <c r="A1560">
        <v>2558</v>
      </c>
      <c r="B1560" t="s">
        <v>1568</v>
      </c>
      <c r="C1560" t="s">
        <v>1572</v>
      </c>
      <c r="D1560" t="s">
        <v>1584</v>
      </c>
      <c r="E1560" t="s">
        <v>1604</v>
      </c>
      <c r="F1560" t="str">
        <f>_xlfn.XLOOKUP(E1560,'States (raw data)'!A:A,'States (raw data)'!B:B)</f>
        <v>California</v>
      </c>
      <c r="G1560">
        <v>62463.44</v>
      </c>
      <c r="H1560" t="str">
        <f>VLOOKUP(A1560,'Demographics (raw data)'!A1559:C3119,3)</f>
        <v>Female</v>
      </c>
      <c r="I1560" t="str">
        <f>_xlfn.XLOOKUP(A1560,'Demographics (raw data)'!A:A,'Demographics (raw data)'!B:B)</f>
        <v>White</v>
      </c>
      <c r="J1560" t="b">
        <f>_xlfn.XLOOKUP($A1560,'Bonuses (raw data)'!$A:$A,'Bonuses (raw data)'!B:B)</f>
        <v>0</v>
      </c>
      <c r="K1560" t="str">
        <f t="shared" si="120"/>
        <v>Not Eligible</v>
      </c>
      <c r="L1560">
        <f>_xlfn.XLOOKUP($A1560,'Bonuses (raw data)'!$A:$A,'Bonuses (raw data)'!C:C)</f>
        <v>0</v>
      </c>
      <c r="M1560">
        <f t="shared" si="121"/>
        <v>62463.44</v>
      </c>
      <c r="N1560" s="5">
        <f t="shared" si="122"/>
        <v>0</v>
      </c>
      <c r="O1560">
        <f>G1560/_xlfn.XLOOKUP(D1560,'Market_Averages (raw data)'!A:A,'Market_Averages (raw data)'!B:B)</f>
        <v>1.1055757881262815</v>
      </c>
      <c r="P1560" t="str">
        <f t="shared" si="123"/>
        <v>Above Market</v>
      </c>
      <c r="Q1560" s="5">
        <f t="shared" si="124"/>
        <v>0.69199999999999995</v>
      </c>
    </row>
    <row r="1561" spans="1:17" x14ac:dyDescent="0.2">
      <c r="A1561">
        <v>2559</v>
      </c>
      <c r="B1561" t="s">
        <v>1569</v>
      </c>
      <c r="C1561" t="s">
        <v>1572</v>
      </c>
      <c r="D1561" t="s">
        <v>1584</v>
      </c>
      <c r="E1561" t="s">
        <v>1597</v>
      </c>
      <c r="F1561" t="str">
        <f>_xlfn.XLOOKUP(E1561,'States (raw data)'!A:A,'States (raw data)'!B:B)</f>
        <v>New York</v>
      </c>
      <c r="G1561">
        <v>53644.38</v>
      </c>
      <c r="H1561" t="str">
        <f>VLOOKUP(A1561,'Demographics (raw data)'!A1560:C3120,3)</f>
        <v>Male</v>
      </c>
      <c r="I1561" t="str">
        <f>_xlfn.XLOOKUP(A1561,'Demographics (raw data)'!A:A,'Demographics (raw data)'!B:B)</f>
        <v>Black or African American</v>
      </c>
      <c r="J1561" t="b">
        <f>_xlfn.XLOOKUP($A1561,'Bonuses (raw data)'!$A:$A,'Bonuses (raw data)'!B:B)</f>
        <v>0</v>
      </c>
      <c r="K1561" t="str">
        <f t="shared" si="120"/>
        <v>Not Eligible</v>
      </c>
      <c r="L1561">
        <f>_xlfn.XLOOKUP($A1561,'Bonuses (raw data)'!$A:$A,'Bonuses (raw data)'!C:C)</f>
        <v>0</v>
      </c>
      <c r="M1561">
        <f t="shared" si="121"/>
        <v>53644.38</v>
      </c>
      <c r="N1561" s="5">
        <f t="shared" si="122"/>
        <v>0</v>
      </c>
      <c r="O1561">
        <f>G1561/_xlfn.XLOOKUP(D1561,'Market_Averages (raw data)'!A:A,'Market_Averages (raw data)'!B:B)</f>
        <v>0.94948225229103178</v>
      </c>
      <c r="P1561" t="str">
        <f t="shared" si="123"/>
        <v>Market Aligned</v>
      </c>
      <c r="Q1561" s="5">
        <f t="shared" si="124"/>
        <v>0.38200000000000001</v>
      </c>
    </row>
  </sheetData>
  <autoFilter ref="A1:Q1561" xr:uid="{2FE3D92A-C70F-3646-837D-552468444279}"/>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AE6BC-B33B-5445-BD02-D461B660B0C8}">
  <dimension ref="A3:E3124"/>
  <sheetViews>
    <sheetView workbookViewId="0"/>
  </sheetViews>
  <sheetFormatPr baseColWidth="10" defaultRowHeight="15" x14ac:dyDescent="0.2"/>
  <cols>
    <col min="1" max="1" width="18.33203125" customWidth="1"/>
    <col min="2" max="2" width="14" style="16" customWidth="1"/>
    <col min="3" max="3" width="10.6640625" style="11" bestFit="1" customWidth="1"/>
    <col min="4" max="4" width="10.83203125" style="11" bestFit="1" customWidth="1"/>
    <col min="5" max="5" width="7" style="14" customWidth="1"/>
    <col min="6" max="6" width="18.1640625" customWidth="1"/>
    <col min="7" max="7" width="14" bestFit="1" customWidth="1"/>
    <col min="8" max="8" width="10.5" bestFit="1" customWidth="1"/>
    <col min="9" max="9" width="11" bestFit="1" customWidth="1"/>
    <col min="10" max="10" width="16.83203125" bestFit="1" customWidth="1"/>
    <col min="11" max="11" width="11.6640625" bestFit="1" customWidth="1"/>
    <col min="12" max="12" width="17.5" bestFit="1" customWidth="1"/>
    <col min="13" max="13" width="16.5" bestFit="1" customWidth="1"/>
    <col min="14" max="15" width="17" bestFit="1" customWidth="1"/>
    <col min="16" max="16" width="12.6640625" bestFit="1" customWidth="1"/>
    <col min="17" max="17" width="12.1640625" bestFit="1" customWidth="1"/>
    <col min="18" max="18" width="15.1640625" bestFit="1" customWidth="1"/>
    <col min="19" max="19" width="10" bestFit="1" customWidth="1"/>
  </cols>
  <sheetData>
    <row r="3" spans="1:5" x14ac:dyDescent="0.2">
      <c r="A3" t="s">
        <v>1625</v>
      </c>
      <c r="B3" t="s">
        <v>1630</v>
      </c>
      <c r="C3" t="s">
        <v>1628</v>
      </c>
      <c r="D3" t="s">
        <v>1629</v>
      </c>
      <c r="E3"/>
    </row>
    <row r="4" spans="1:5" x14ac:dyDescent="0.2">
      <c r="A4" s="15">
        <v>1560</v>
      </c>
      <c r="B4" s="4">
        <v>62224.493339743523</v>
      </c>
      <c r="C4" s="15">
        <v>37158.980000000003</v>
      </c>
      <c r="D4" s="15">
        <v>328104.46000000002</v>
      </c>
      <c r="E4"/>
    </row>
    <row r="5" spans="1:5" x14ac:dyDescent="0.2">
      <c r="B5"/>
      <c r="E5"/>
    </row>
    <row r="6" spans="1:5" x14ac:dyDescent="0.2">
      <c r="B6"/>
      <c r="E6"/>
    </row>
    <row r="7" spans="1:5" x14ac:dyDescent="0.2">
      <c r="B7"/>
      <c r="E7"/>
    </row>
    <row r="8" spans="1:5" x14ac:dyDescent="0.2">
      <c r="B8"/>
      <c r="E8"/>
    </row>
    <row r="9" spans="1:5" x14ac:dyDescent="0.2">
      <c r="B9"/>
      <c r="E9"/>
    </row>
    <row r="10" spans="1:5" x14ac:dyDescent="0.2">
      <c r="B10"/>
      <c r="E10"/>
    </row>
    <row r="11" spans="1:5" x14ac:dyDescent="0.2">
      <c r="B11"/>
      <c r="E11"/>
    </row>
    <row r="12" spans="1:5" x14ac:dyDescent="0.2">
      <c r="B12"/>
      <c r="E12"/>
    </row>
    <row r="13" spans="1:5" x14ac:dyDescent="0.2">
      <c r="B13"/>
      <c r="E13"/>
    </row>
    <row r="14" spans="1:5" x14ac:dyDescent="0.2">
      <c r="B14"/>
      <c r="E14"/>
    </row>
    <row r="15" spans="1:5" x14ac:dyDescent="0.2">
      <c r="B15"/>
      <c r="E15"/>
    </row>
    <row r="16" spans="1:5" x14ac:dyDescent="0.2">
      <c r="B16"/>
      <c r="E16"/>
    </row>
    <row r="17" spans="2:5" x14ac:dyDescent="0.2">
      <c r="B17"/>
      <c r="E17"/>
    </row>
    <row r="18" spans="2:5" x14ac:dyDescent="0.2">
      <c r="B18"/>
      <c r="E18"/>
    </row>
    <row r="19" spans="2:5" x14ac:dyDescent="0.2">
      <c r="B19"/>
      <c r="E19"/>
    </row>
    <row r="20" spans="2:5" x14ac:dyDescent="0.2">
      <c r="B20"/>
      <c r="E20"/>
    </row>
    <row r="21" spans="2:5" x14ac:dyDescent="0.2">
      <c r="B21"/>
      <c r="E21"/>
    </row>
    <row r="22" spans="2:5" x14ac:dyDescent="0.2">
      <c r="B22"/>
      <c r="E22"/>
    </row>
    <row r="23" spans="2:5" x14ac:dyDescent="0.2">
      <c r="B23"/>
      <c r="E23"/>
    </row>
    <row r="24" spans="2:5" x14ac:dyDescent="0.2">
      <c r="B24"/>
      <c r="E24"/>
    </row>
    <row r="25" spans="2:5" x14ac:dyDescent="0.2">
      <c r="B25"/>
      <c r="E25"/>
    </row>
    <row r="26" spans="2:5" x14ac:dyDescent="0.2">
      <c r="B26"/>
      <c r="E26"/>
    </row>
    <row r="27" spans="2:5" x14ac:dyDescent="0.2">
      <c r="B27"/>
      <c r="E27"/>
    </row>
    <row r="28" spans="2:5" x14ac:dyDescent="0.2">
      <c r="B28"/>
      <c r="E28"/>
    </row>
    <row r="29" spans="2:5" x14ac:dyDescent="0.2">
      <c r="B29"/>
      <c r="E29"/>
    </row>
    <row r="30" spans="2:5" x14ac:dyDescent="0.2">
      <c r="B30"/>
      <c r="E30"/>
    </row>
    <row r="31" spans="2:5" x14ac:dyDescent="0.2">
      <c r="B31"/>
      <c r="E31"/>
    </row>
    <row r="32" spans="2:5" x14ac:dyDescent="0.2">
      <c r="B32"/>
      <c r="E32"/>
    </row>
    <row r="33" spans="2:5" x14ac:dyDescent="0.2">
      <c r="B33"/>
      <c r="E33"/>
    </row>
    <row r="34" spans="2:5" x14ac:dyDescent="0.2">
      <c r="B34"/>
      <c r="E34"/>
    </row>
    <row r="35" spans="2:5" x14ac:dyDescent="0.2">
      <c r="B35"/>
      <c r="E35"/>
    </row>
    <row r="36" spans="2:5" x14ac:dyDescent="0.2">
      <c r="B36"/>
      <c r="E36"/>
    </row>
    <row r="37" spans="2:5" x14ac:dyDescent="0.2">
      <c r="B37"/>
      <c r="E37"/>
    </row>
    <row r="38" spans="2:5" x14ac:dyDescent="0.2">
      <c r="B38"/>
      <c r="E38"/>
    </row>
    <row r="39" spans="2:5" x14ac:dyDescent="0.2">
      <c r="B39"/>
      <c r="E39"/>
    </row>
    <row r="40" spans="2:5" x14ac:dyDescent="0.2">
      <c r="B40"/>
      <c r="E40"/>
    </row>
    <row r="41" spans="2:5" x14ac:dyDescent="0.2">
      <c r="B41"/>
      <c r="E41"/>
    </row>
    <row r="42" spans="2:5" x14ac:dyDescent="0.2">
      <c r="B42"/>
      <c r="E42"/>
    </row>
    <row r="43" spans="2:5" x14ac:dyDescent="0.2">
      <c r="B43"/>
      <c r="E43"/>
    </row>
    <row r="44" spans="2:5" x14ac:dyDescent="0.2">
      <c r="B44"/>
      <c r="E44"/>
    </row>
    <row r="45" spans="2:5" x14ac:dyDescent="0.2">
      <c r="B45"/>
      <c r="E45"/>
    </row>
    <row r="46" spans="2:5" x14ac:dyDescent="0.2">
      <c r="B46"/>
      <c r="E46"/>
    </row>
    <row r="47" spans="2:5" x14ac:dyDescent="0.2">
      <c r="B47"/>
      <c r="E47"/>
    </row>
    <row r="48" spans="2:5" x14ac:dyDescent="0.2">
      <c r="B48"/>
      <c r="E48"/>
    </row>
    <row r="49" spans="2:5" x14ac:dyDescent="0.2">
      <c r="B49"/>
      <c r="E49"/>
    </row>
    <row r="50" spans="2:5" x14ac:dyDescent="0.2">
      <c r="B50"/>
      <c r="E50"/>
    </row>
    <row r="51" spans="2:5" x14ac:dyDescent="0.2">
      <c r="B51"/>
      <c r="E51"/>
    </row>
    <row r="52" spans="2:5" x14ac:dyDescent="0.2">
      <c r="B52"/>
      <c r="E52"/>
    </row>
    <row r="53" spans="2:5" x14ac:dyDescent="0.2">
      <c r="B53"/>
      <c r="E53"/>
    </row>
    <row r="54" spans="2:5" x14ac:dyDescent="0.2">
      <c r="B54"/>
      <c r="E54"/>
    </row>
    <row r="55" spans="2:5" x14ac:dyDescent="0.2">
      <c r="B55"/>
      <c r="E55"/>
    </row>
    <row r="56" spans="2:5" x14ac:dyDescent="0.2">
      <c r="B56"/>
      <c r="E56"/>
    </row>
    <row r="57" spans="2:5" x14ac:dyDescent="0.2">
      <c r="B57"/>
      <c r="E57"/>
    </row>
    <row r="58" spans="2:5" x14ac:dyDescent="0.2">
      <c r="B58"/>
      <c r="E58"/>
    </row>
    <row r="59" spans="2:5" x14ac:dyDescent="0.2">
      <c r="B59"/>
      <c r="E59"/>
    </row>
    <row r="60" spans="2:5" x14ac:dyDescent="0.2">
      <c r="B60"/>
      <c r="E60"/>
    </row>
    <row r="61" spans="2:5" x14ac:dyDescent="0.2">
      <c r="B61"/>
      <c r="E61"/>
    </row>
    <row r="62" spans="2:5" x14ac:dyDescent="0.2">
      <c r="B62"/>
      <c r="E62"/>
    </row>
    <row r="63" spans="2:5" x14ac:dyDescent="0.2">
      <c r="B63"/>
      <c r="E63"/>
    </row>
    <row r="64" spans="2:5" x14ac:dyDescent="0.2">
      <c r="B64"/>
      <c r="E64"/>
    </row>
    <row r="65" spans="2:5" x14ac:dyDescent="0.2">
      <c r="B65"/>
      <c r="E65"/>
    </row>
    <row r="66" spans="2:5" x14ac:dyDescent="0.2">
      <c r="B66"/>
      <c r="E66"/>
    </row>
    <row r="67" spans="2:5" x14ac:dyDescent="0.2">
      <c r="B67"/>
      <c r="E67"/>
    </row>
    <row r="68" spans="2:5" x14ac:dyDescent="0.2">
      <c r="B68"/>
      <c r="E68"/>
    </row>
    <row r="69" spans="2:5" x14ac:dyDescent="0.2">
      <c r="B69"/>
      <c r="E69"/>
    </row>
    <row r="70" spans="2:5" x14ac:dyDescent="0.2">
      <c r="B70"/>
      <c r="E70"/>
    </row>
    <row r="71" spans="2:5" x14ac:dyDescent="0.2">
      <c r="B71"/>
      <c r="E71"/>
    </row>
    <row r="72" spans="2:5" x14ac:dyDescent="0.2">
      <c r="B72"/>
      <c r="E72"/>
    </row>
    <row r="73" spans="2:5" x14ac:dyDescent="0.2">
      <c r="B73"/>
      <c r="E73"/>
    </row>
    <row r="74" spans="2:5" x14ac:dyDescent="0.2">
      <c r="B74"/>
      <c r="E74"/>
    </row>
    <row r="75" spans="2:5" x14ac:dyDescent="0.2">
      <c r="B75"/>
      <c r="E75"/>
    </row>
    <row r="76" spans="2:5" x14ac:dyDescent="0.2">
      <c r="B76"/>
      <c r="E76"/>
    </row>
    <row r="77" spans="2:5" x14ac:dyDescent="0.2">
      <c r="B77"/>
      <c r="E77"/>
    </row>
    <row r="78" spans="2:5" x14ac:dyDescent="0.2">
      <c r="B78"/>
      <c r="E78"/>
    </row>
    <row r="79" spans="2:5" x14ac:dyDescent="0.2">
      <c r="B79"/>
      <c r="E79"/>
    </row>
    <row r="80" spans="2:5" x14ac:dyDescent="0.2">
      <c r="B80"/>
      <c r="E80"/>
    </row>
    <row r="81" spans="2:5" x14ac:dyDescent="0.2">
      <c r="B81"/>
      <c r="E81"/>
    </row>
    <row r="82" spans="2:5" x14ac:dyDescent="0.2">
      <c r="B82"/>
      <c r="E82"/>
    </row>
    <row r="83" spans="2:5" x14ac:dyDescent="0.2">
      <c r="B83"/>
      <c r="E83"/>
    </row>
    <row r="84" spans="2:5" x14ac:dyDescent="0.2">
      <c r="B84"/>
      <c r="E84"/>
    </row>
    <row r="85" spans="2:5" x14ac:dyDescent="0.2">
      <c r="B85"/>
      <c r="E85"/>
    </row>
    <row r="86" spans="2:5" x14ac:dyDescent="0.2">
      <c r="B86"/>
      <c r="E86"/>
    </row>
    <row r="87" spans="2:5" x14ac:dyDescent="0.2">
      <c r="B87"/>
      <c r="E87"/>
    </row>
    <row r="88" spans="2:5" x14ac:dyDescent="0.2">
      <c r="B88"/>
      <c r="E88"/>
    </row>
    <row r="89" spans="2:5" x14ac:dyDescent="0.2">
      <c r="B89"/>
      <c r="E89"/>
    </row>
    <row r="90" spans="2:5" x14ac:dyDescent="0.2">
      <c r="B90"/>
      <c r="E90"/>
    </row>
    <row r="91" spans="2:5" x14ac:dyDescent="0.2">
      <c r="B91"/>
      <c r="E91"/>
    </row>
    <row r="92" spans="2:5" x14ac:dyDescent="0.2">
      <c r="B92"/>
      <c r="E92"/>
    </row>
    <row r="93" spans="2:5" x14ac:dyDescent="0.2">
      <c r="B93"/>
      <c r="E93"/>
    </row>
    <row r="94" spans="2:5" x14ac:dyDescent="0.2">
      <c r="B94"/>
      <c r="E94"/>
    </row>
    <row r="95" spans="2:5" x14ac:dyDescent="0.2">
      <c r="B95"/>
      <c r="E95"/>
    </row>
    <row r="96" spans="2:5" x14ac:dyDescent="0.2">
      <c r="B96"/>
      <c r="E96"/>
    </row>
    <row r="97" spans="2:5" x14ac:dyDescent="0.2">
      <c r="B97"/>
      <c r="E97"/>
    </row>
    <row r="98" spans="2:5" x14ac:dyDescent="0.2">
      <c r="B98"/>
      <c r="E98"/>
    </row>
    <row r="99" spans="2:5" x14ac:dyDescent="0.2">
      <c r="B99"/>
      <c r="E99"/>
    </row>
    <row r="100" spans="2:5" x14ac:dyDescent="0.2">
      <c r="B100"/>
      <c r="E100"/>
    </row>
    <row r="101" spans="2:5" x14ac:dyDescent="0.2">
      <c r="B101"/>
      <c r="E101"/>
    </row>
    <row r="102" spans="2:5" x14ac:dyDescent="0.2">
      <c r="B102"/>
      <c r="E102"/>
    </row>
    <row r="103" spans="2:5" x14ac:dyDescent="0.2">
      <c r="B103"/>
      <c r="E103"/>
    </row>
    <row r="104" spans="2:5" x14ac:dyDescent="0.2">
      <c r="B104"/>
      <c r="E104"/>
    </row>
    <row r="105" spans="2:5" x14ac:dyDescent="0.2">
      <c r="B105"/>
      <c r="E105"/>
    </row>
    <row r="106" spans="2:5" x14ac:dyDescent="0.2">
      <c r="B106"/>
      <c r="E106"/>
    </row>
    <row r="107" spans="2:5" x14ac:dyDescent="0.2">
      <c r="B107"/>
      <c r="E107"/>
    </row>
    <row r="108" spans="2:5" x14ac:dyDescent="0.2">
      <c r="B108"/>
      <c r="E108"/>
    </row>
    <row r="109" spans="2:5" x14ac:dyDescent="0.2">
      <c r="B109"/>
      <c r="E109"/>
    </row>
    <row r="110" spans="2:5" x14ac:dyDescent="0.2">
      <c r="B110"/>
      <c r="E110"/>
    </row>
    <row r="111" spans="2:5" x14ac:dyDescent="0.2">
      <c r="B111"/>
      <c r="E111"/>
    </row>
    <row r="112" spans="2:5" x14ac:dyDescent="0.2">
      <c r="B112"/>
      <c r="E112"/>
    </row>
    <row r="113" spans="2:5" x14ac:dyDescent="0.2">
      <c r="B113"/>
      <c r="E113"/>
    </row>
    <row r="114" spans="2:5" x14ac:dyDescent="0.2">
      <c r="B114"/>
      <c r="E114"/>
    </row>
    <row r="115" spans="2:5" x14ac:dyDescent="0.2">
      <c r="B115"/>
      <c r="E115"/>
    </row>
    <row r="116" spans="2:5" x14ac:dyDescent="0.2">
      <c r="B116"/>
      <c r="E116"/>
    </row>
    <row r="117" spans="2:5" x14ac:dyDescent="0.2">
      <c r="B117"/>
      <c r="E117"/>
    </row>
    <row r="118" spans="2:5" x14ac:dyDescent="0.2">
      <c r="B118"/>
      <c r="E118"/>
    </row>
    <row r="119" spans="2:5" x14ac:dyDescent="0.2">
      <c r="B119"/>
      <c r="E119"/>
    </row>
    <row r="120" spans="2:5" x14ac:dyDescent="0.2">
      <c r="B120"/>
      <c r="E120"/>
    </row>
    <row r="121" spans="2:5" x14ac:dyDescent="0.2">
      <c r="B121"/>
      <c r="E121"/>
    </row>
    <row r="122" spans="2:5" x14ac:dyDescent="0.2">
      <c r="B122"/>
      <c r="E122"/>
    </row>
    <row r="123" spans="2:5" x14ac:dyDescent="0.2">
      <c r="B123"/>
      <c r="E123"/>
    </row>
    <row r="124" spans="2:5" x14ac:dyDescent="0.2">
      <c r="B124"/>
      <c r="E124"/>
    </row>
    <row r="125" spans="2:5" x14ac:dyDescent="0.2">
      <c r="B125"/>
      <c r="E125"/>
    </row>
    <row r="126" spans="2:5" x14ac:dyDescent="0.2">
      <c r="B126"/>
      <c r="E126"/>
    </row>
    <row r="127" spans="2:5" x14ac:dyDescent="0.2">
      <c r="B127"/>
      <c r="E127"/>
    </row>
    <row r="128" spans="2:5" x14ac:dyDescent="0.2">
      <c r="B128"/>
      <c r="E128"/>
    </row>
    <row r="129" spans="2:5" x14ac:dyDescent="0.2">
      <c r="B129"/>
      <c r="E129"/>
    </row>
    <row r="130" spans="2:5" x14ac:dyDescent="0.2">
      <c r="B130"/>
      <c r="E130"/>
    </row>
    <row r="131" spans="2:5" x14ac:dyDescent="0.2">
      <c r="B131"/>
      <c r="E131"/>
    </row>
    <row r="132" spans="2:5" x14ac:dyDescent="0.2">
      <c r="B132"/>
      <c r="E132"/>
    </row>
    <row r="133" spans="2:5" x14ac:dyDescent="0.2">
      <c r="B133"/>
      <c r="E133"/>
    </row>
    <row r="134" spans="2:5" x14ac:dyDescent="0.2">
      <c r="B134"/>
      <c r="E134"/>
    </row>
    <row r="135" spans="2:5" x14ac:dyDescent="0.2">
      <c r="B135"/>
      <c r="E135"/>
    </row>
    <row r="136" spans="2:5" x14ac:dyDescent="0.2">
      <c r="B136"/>
      <c r="E136"/>
    </row>
    <row r="137" spans="2:5" x14ac:dyDescent="0.2">
      <c r="B137"/>
      <c r="E137"/>
    </row>
    <row r="138" spans="2:5" x14ac:dyDescent="0.2">
      <c r="B138"/>
      <c r="E138"/>
    </row>
    <row r="139" spans="2:5" x14ac:dyDescent="0.2">
      <c r="B139"/>
      <c r="E139"/>
    </row>
    <row r="140" spans="2:5" x14ac:dyDescent="0.2">
      <c r="B140"/>
      <c r="E140"/>
    </row>
    <row r="141" spans="2:5" x14ac:dyDescent="0.2">
      <c r="B141"/>
      <c r="E141"/>
    </row>
    <row r="142" spans="2:5" x14ac:dyDescent="0.2">
      <c r="B142"/>
      <c r="E142"/>
    </row>
    <row r="143" spans="2:5" x14ac:dyDescent="0.2">
      <c r="B143"/>
      <c r="E143"/>
    </row>
    <row r="144" spans="2:5" x14ac:dyDescent="0.2">
      <c r="B144"/>
      <c r="E144"/>
    </row>
    <row r="145" spans="2:5" x14ac:dyDescent="0.2">
      <c r="B145"/>
      <c r="E145"/>
    </row>
    <row r="146" spans="2:5" x14ac:dyDescent="0.2">
      <c r="B146"/>
      <c r="E146"/>
    </row>
    <row r="147" spans="2:5" x14ac:dyDescent="0.2">
      <c r="B147"/>
      <c r="E147"/>
    </row>
    <row r="148" spans="2:5" x14ac:dyDescent="0.2">
      <c r="B148"/>
      <c r="E148"/>
    </row>
    <row r="149" spans="2:5" x14ac:dyDescent="0.2">
      <c r="B149"/>
      <c r="E149"/>
    </row>
    <row r="150" spans="2:5" x14ac:dyDescent="0.2">
      <c r="B150"/>
      <c r="E150"/>
    </row>
    <row r="151" spans="2:5" x14ac:dyDescent="0.2">
      <c r="B151"/>
      <c r="E151"/>
    </row>
    <row r="152" spans="2:5" x14ac:dyDescent="0.2">
      <c r="B152"/>
      <c r="E152"/>
    </row>
    <row r="153" spans="2:5" x14ac:dyDescent="0.2">
      <c r="B153"/>
      <c r="E153"/>
    </row>
    <row r="154" spans="2:5" x14ac:dyDescent="0.2">
      <c r="B154"/>
      <c r="E154"/>
    </row>
    <row r="155" spans="2:5" x14ac:dyDescent="0.2">
      <c r="B155"/>
      <c r="E155"/>
    </row>
    <row r="156" spans="2:5" x14ac:dyDescent="0.2">
      <c r="B156"/>
      <c r="E156"/>
    </row>
    <row r="157" spans="2:5" x14ac:dyDescent="0.2">
      <c r="B157"/>
      <c r="E157"/>
    </row>
    <row r="158" spans="2:5" x14ac:dyDescent="0.2">
      <c r="B158"/>
      <c r="E158"/>
    </row>
    <row r="159" spans="2:5" x14ac:dyDescent="0.2">
      <c r="B159"/>
      <c r="E159"/>
    </row>
    <row r="160" spans="2:5" x14ac:dyDescent="0.2">
      <c r="B160"/>
      <c r="E160"/>
    </row>
    <row r="161" spans="2:5" x14ac:dyDescent="0.2">
      <c r="B161"/>
      <c r="E161"/>
    </row>
    <row r="162" spans="2:5" x14ac:dyDescent="0.2">
      <c r="B162"/>
      <c r="E162"/>
    </row>
    <row r="163" spans="2:5" x14ac:dyDescent="0.2">
      <c r="B163"/>
      <c r="E163"/>
    </row>
    <row r="164" spans="2:5" x14ac:dyDescent="0.2">
      <c r="B164"/>
      <c r="E164"/>
    </row>
    <row r="165" spans="2:5" x14ac:dyDescent="0.2">
      <c r="B165"/>
      <c r="E165"/>
    </row>
    <row r="166" spans="2:5" x14ac:dyDescent="0.2">
      <c r="B166"/>
      <c r="E166"/>
    </row>
    <row r="167" spans="2:5" x14ac:dyDescent="0.2">
      <c r="B167"/>
      <c r="E167"/>
    </row>
    <row r="168" spans="2:5" x14ac:dyDescent="0.2">
      <c r="B168"/>
      <c r="E168"/>
    </row>
    <row r="169" spans="2:5" x14ac:dyDescent="0.2">
      <c r="B169"/>
      <c r="E169"/>
    </row>
    <row r="170" spans="2:5" x14ac:dyDescent="0.2">
      <c r="B170"/>
      <c r="E170"/>
    </row>
    <row r="171" spans="2:5" x14ac:dyDescent="0.2">
      <c r="B171"/>
      <c r="E171"/>
    </row>
    <row r="172" spans="2:5" x14ac:dyDescent="0.2">
      <c r="B172"/>
      <c r="E172"/>
    </row>
    <row r="173" spans="2:5" x14ac:dyDescent="0.2">
      <c r="B173"/>
      <c r="E173"/>
    </row>
    <row r="174" spans="2:5" x14ac:dyDescent="0.2">
      <c r="B174"/>
      <c r="E174"/>
    </row>
    <row r="175" spans="2:5" x14ac:dyDescent="0.2">
      <c r="B175"/>
      <c r="E175"/>
    </row>
    <row r="176" spans="2:5" x14ac:dyDescent="0.2">
      <c r="B176"/>
      <c r="E176"/>
    </row>
    <row r="177" spans="2:5" x14ac:dyDescent="0.2">
      <c r="B177"/>
      <c r="E177"/>
    </row>
    <row r="178" spans="2:5" x14ac:dyDescent="0.2">
      <c r="B178"/>
      <c r="E178"/>
    </row>
    <row r="179" spans="2:5" x14ac:dyDescent="0.2">
      <c r="B179"/>
      <c r="E179"/>
    </row>
    <row r="180" spans="2:5" x14ac:dyDescent="0.2">
      <c r="B180"/>
      <c r="E180"/>
    </row>
    <row r="181" spans="2:5" x14ac:dyDescent="0.2">
      <c r="B181"/>
      <c r="E181"/>
    </row>
    <row r="182" spans="2:5" x14ac:dyDescent="0.2">
      <c r="B182"/>
      <c r="E182"/>
    </row>
    <row r="183" spans="2:5" x14ac:dyDescent="0.2">
      <c r="B183"/>
      <c r="E183"/>
    </row>
    <row r="184" spans="2:5" x14ac:dyDescent="0.2">
      <c r="B184"/>
      <c r="E184"/>
    </row>
    <row r="185" spans="2:5" x14ac:dyDescent="0.2">
      <c r="B185"/>
      <c r="E185"/>
    </row>
    <row r="186" spans="2:5" x14ac:dyDescent="0.2">
      <c r="B186"/>
      <c r="E186"/>
    </row>
    <row r="187" spans="2:5" x14ac:dyDescent="0.2">
      <c r="B187"/>
      <c r="E187"/>
    </row>
    <row r="188" spans="2:5" x14ac:dyDescent="0.2">
      <c r="B188"/>
      <c r="E188"/>
    </row>
    <row r="189" spans="2:5" x14ac:dyDescent="0.2">
      <c r="B189"/>
      <c r="E189"/>
    </row>
    <row r="190" spans="2:5" x14ac:dyDescent="0.2">
      <c r="B190"/>
      <c r="E190"/>
    </row>
    <row r="191" spans="2:5" x14ac:dyDescent="0.2">
      <c r="B191"/>
      <c r="E191"/>
    </row>
    <row r="192" spans="2:5" x14ac:dyDescent="0.2">
      <c r="B192"/>
      <c r="E192"/>
    </row>
    <row r="193" spans="2:5" x14ac:dyDescent="0.2">
      <c r="B193"/>
      <c r="E193"/>
    </row>
    <row r="194" spans="2:5" x14ac:dyDescent="0.2">
      <c r="B194"/>
      <c r="E194"/>
    </row>
    <row r="195" spans="2:5" x14ac:dyDescent="0.2">
      <c r="B195"/>
      <c r="E195"/>
    </row>
    <row r="196" spans="2:5" x14ac:dyDescent="0.2">
      <c r="B196"/>
      <c r="E196"/>
    </row>
    <row r="197" spans="2:5" x14ac:dyDescent="0.2">
      <c r="B197"/>
      <c r="E197"/>
    </row>
    <row r="198" spans="2:5" x14ac:dyDescent="0.2">
      <c r="B198"/>
      <c r="E198"/>
    </row>
    <row r="199" spans="2:5" x14ac:dyDescent="0.2">
      <c r="B199"/>
      <c r="E199"/>
    </row>
    <row r="200" spans="2:5" x14ac:dyDescent="0.2">
      <c r="B200"/>
      <c r="E200"/>
    </row>
    <row r="201" spans="2:5" x14ac:dyDescent="0.2">
      <c r="B201"/>
      <c r="E201"/>
    </row>
    <row r="202" spans="2:5" x14ac:dyDescent="0.2">
      <c r="B202"/>
      <c r="E202"/>
    </row>
    <row r="203" spans="2:5" x14ac:dyDescent="0.2">
      <c r="B203"/>
      <c r="E203"/>
    </row>
    <row r="204" spans="2:5" x14ac:dyDescent="0.2">
      <c r="B204"/>
      <c r="E204"/>
    </row>
    <row r="205" spans="2:5" x14ac:dyDescent="0.2">
      <c r="B205"/>
      <c r="E205"/>
    </row>
    <row r="206" spans="2:5" x14ac:dyDescent="0.2">
      <c r="B206"/>
      <c r="E206"/>
    </row>
    <row r="207" spans="2:5" x14ac:dyDescent="0.2">
      <c r="B207"/>
      <c r="E207"/>
    </row>
    <row r="208" spans="2:5" x14ac:dyDescent="0.2">
      <c r="B208"/>
      <c r="E208"/>
    </row>
    <row r="209" spans="2:5" x14ac:dyDescent="0.2">
      <c r="B209"/>
      <c r="E209"/>
    </row>
    <row r="210" spans="2:5" x14ac:dyDescent="0.2">
      <c r="B210"/>
      <c r="E210"/>
    </row>
    <row r="211" spans="2:5" x14ac:dyDescent="0.2">
      <c r="B211"/>
      <c r="E211"/>
    </row>
    <row r="212" spans="2:5" x14ac:dyDescent="0.2">
      <c r="B212"/>
      <c r="E212"/>
    </row>
    <row r="213" spans="2:5" x14ac:dyDescent="0.2">
      <c r="B213"/>
      <c r="E213"/>
    </row>
    <row r="214" spans="2:5" x14ac:dyDescent="0.2">
      <c r="B214"/>
      <c r="E214"/>
    </row>
    <row r="215" spans="2:5" x14ac:dyDescent="0.2">
      <c r="B215"/>
      <c r="E215"/>
    </row>
    <row r="216" spans="2:5" x14ac:dyDescent="0.2">
      <c r="B216"/>
      <c r="E216"/>
    </row>
    <row r="217" spans="2:5" x14ac:dyDescent="0.2">
      <c r="B217"/>
      <c r="E217"/>
    </row>
    <row r="218" spans="2:5" x14ac:dyDescent="0.2">
      <c r="B218"/>
      <c r="E218"/>
    </row>
    <row r="219" spans="2:5" x14ac:dyDescent="0.2">
      <c r="B219"/>
      <c r="E219"/>
    </row>
    <row r="220" spans="2:5" x14ac:dyDescent="0.2">
      <c r="B220"/>
      <c r="E220"/>
    </row>
    <row r="221" spans="2:5" x14ac:dyDescent="0.2">
      <c r="B221"/>
      <c r="E221"/>
    </row>
    <row r="222" spans="2:5" x14ac:dyDescent="0.2">
      <c r="B222"/>
      <c r="E222"/>
    </row>
    <row r="223" spans="2:5" x14ac:dyDescent="0.2">
      <c r="B223"/>
      <c r="E223"/>
    </row>
    <row r="224" spans="2:5" x14ac:dyDescent="0.2">
      <c r="B224"/>
      <c r="E224"/>
    </row>
    <row r="225" spans="2:5" x14ac:dyDescent="0.2">
      <c r="B225"/>
      <c r="E225"/>
    </row>
    <row r="226" spans="2:5" x14ac:dyDescent="0.2">
      <c r="B226"/>
      <c r="E226"/>
    </row>
    <row r="227" spans="2:5" x14ac:dyDescent="0.2">
      <c r="B227"/>
      <c r="E227"/>
    </row>
    <row r="228" spans="2:5" x14ac:dyDescent="0.2">
      <c r="B228"/>
      <c r="E228"/>
    </row>
    <row r="229" spans="2:5" x14ac:dyDescent="0.2">
      <c r="B229"/>
      <c r="E229"/>
    </row>
    <row r="230" spans="2:5" x14ac:dyDescent="0.2">
      <c r="B230"/>
      <c r="E230"/>
    </row>
    <row r="231" spans="2:5" x14ac:dyDescent="0.2">
      <c r="B231"/>
      <c r="E231"/>
    </row>
    <row r="232" spans="2:5" x14ac:dyDescent="0.2">
      <c r="B232"/>
      <c r="E232"/>
    </row>
    <row r="233" spans="2:5" x14ac:dyDescent="0.2">
      <c r="B233"/>
      <c r="E233"/>
    </row>
    <row r="234" spans="2:5" x14ac:dyDescent="0.2">
      <c r="B234"/>
      <c r="E234"/>
    </row>
    <row r="235" spans="2:5" x14ac:dyDescent="0.2">
      <c r="B235"/>
      <c r="E235"/>
    </row>
    <row r="236" spans="2:5" x14ac:dyDescent="0.2">
      <c r="B236"/>
      <c r="E236"/>
    </row>
    <row r="237" spans="2:5" x14ac:dyDescent="0.2">
      <c r="B237"/>
      <c r="E237"/>
    </row>
    <row r="238" spans="2:5" x14ac:dyDescent="0.2">
      <c r="B238"/>
      <c r="E238"/>
    </row>
    <row r="239" spans="2:5" x14ac:dyDescent="0.2">
      <c r="B239"/>
      <c r="E239"/>
    </row>
    <row r="240" spans="2:5" x14ac:dyDescent="0.2">
      <c r="B240"/>
      <c r="E240"/>
    </row>
    <row r="241" spans="2:5" x14ac:dyDescent="0.2">
      <c r="B241"/>
      <c r="E241"/>
    </row>
    <row r="242" spans="2:5" x14ac:dyDescent="0.2">
      <c r="B242"/>
      <c r="E242"/>
    </row>
    <row r="243" spans="2:5" x14ac:dyDescent="0.2">
      <c r="B243"/>
      <c r="E243"/>
    </row>
    <row r="244" spans="2:5" x14ac:dyDescent="0.2">
      <c r="B244"/>
      <c r="E244"/>
    </row>
    <row r="245" spans="2:5" x14ac:dyDescent="0.2">
      <c r="B245"/>
      <c r="E245"/>
    </row>
    <row r="246" spans="2:5" x14ac:dyDescent="0.2">
      <c r="B246"/>
      <c r="E246"/>
    </row>
    <row r="247" spans="2:5" x14ac:dyDescent="0.2">
      <c r="B247"/>
      <c r="E247"/>
    </row>
    <row r="248" spans="2:5" x14ac:dyDescent="0.2">
      <c r="B248"/>
      <c r="E248"/>
    </row>
    <row r="249" spans="2:5" x14ac:dyDescent="0.2">
      <c r="B249"/>
      <c r="E249"/>
    </row>
    <row r="250" spans="2:5" x14ac:dyDescent="0.2">
      <c r="B250"/>
      <c r="E250"/>
    </row>
    <row r="251" spans="2:5" x14ac:dyDescent="0.2">
      <c r="B251"/>
      <c r="E251"/>
    </row>
    <row r="252" spans="2:5" x14ac:dyDescent="0.2">
      <c r="B252"/>
      <c r="E252"/>
    </row>
    <row r="253" spans="2:5" x14ac:dyDescent="0.2">
      <c r="B253"/>
      <c r="E253"/>
    </row>
    <row r="254" spans="2:5" x14ac:dyDescent="0.2">
      <c r="B254"/>
      <c r="E254"/>
    </row>
    <row r="255" spans="2:5" x14ac:dyDescent="0.2">
      <c r="B255"/>
      <c r="E255"/>
    </row>
    <row r="256" spans="2:5" x14ac:dyDescent="0.2">
      <c r="B256"/>
      <c r="E256"/>
    </row>
    <row r="257" spans="2:5" x14ac:dyDescent="0.2">
      <c r="B257"/>
      <c r="E257"/>
    </row>
    <row r="258" spans="2:5" x14ac:dyDescent="0.2">
      <c r="B258"/>
      <c r="E258"/>
    </row>
    <row r="259" spans="2:5" x14ac:dyDescent="0.2">
      <c r="B259"/>
      <c r="E259"/>
    </row>
    <row r="260" spans="2:5" x14ac:dyDescent="0.2">
      <c r="B260"/>
      <c r="E260"/>
    </row>
    <row r="261" spans="2:5" x14ac:dyDescent="0.2">
      <c r="B261"/>
      <c r="E261"/>
    </row>
    <row r="262" spans="2:5" x14ac:dyDescent="0.2">
      <c r="B262"/>
      <c r="E262"/>
    </row>
    <row r="263" spans="2:5" x14ac:dyDescent="0.2">
      <c r="B263"/>
      <c r="E263"/>
    </row>
    <row r="264" spans="2:5" x14ac:dyDescent="0.2">
      <c r="B264"/>
      <c r="E264"/>
    </row>
    <row r="265" spans="2:5" x14ac:dyDescent="0.2">
      <c r="B265"/>
      <c r="E265"/>
    </row>
    <row r="266" spans="2:5" x14ac:dyDescent="0.2">
      <c r="B266"/>
      <c r="E266"/>
    </row>
    <row r="267" spans="2:5" x14ac:dyDescent="0.2">
      <c r="B267"/>
      <c r="E267"/>
    </row>
    <row r="268" spans="2:5" x14ac:dyDescent="0.2">
      <c r="B268"/>
      <c r="E268"/>
    </row>
    <row r="269" spans="2:5" x14ac:dyDescent="0.2">
      <c r="B269"/>
      <c r="E269"/>
    </row>
    <row r="270" spans="2:5" x14ac:dyDescent="0.2">
      <c r="B270"/>
      <c r="E270"/>
    </row>
    <row r="271" spans="2:5" x14ac:dyDescent="0.2">
      <c r="B271"/>
      <c r="E271"/>
    </row>
    <row r="272" spans="2:5" x14ac:dyDescent="0.2">
      <c r="B272"/>
      <c r="E272"/>
    </row>
    <row r="273" spans="2:5" x14ac:dyDescent="0.2">
      <c r="B273"/>
      <c r="E273"/>
    </row>
    <row r="274" spans="2:5" x14ac:dyDescent="0.2">
      <c r="B274"/>
      <c r="E274"/>
    </row>
    <row r="275" spans="2:5" x14ac:dyDescent="0.2">
      <c r="B275"/>
      <c r="E275"/>
    </row>
    <row r="276" spans="2:5" x14ac:dyDescent="0.2">
      <c r="B276"/>
      <c r="E276"/>
    </row>
    <row r="277" spans="2:5" x14ac:dyDescent="0.2">
      <c r="B277"/>
      <c r="E277"/>
    </row>
    <row r="278" spans="2:5" x14ac:dyDescent="0.2">
      <c r="B278"/>
      <c r="E278"/>
    </row>
    <row r="279" spans="2:5" x14ac:dyDescent="0.2">
      <c r="B279"/>
      <c r="E279"/>
    </row>
    <row r="280" spans="2:5" x14ac:dyDescent="0.2">
      <c r="B280"/>
      <c r="E280"/>
    </row>
    <row r="281" spans="2:5" x14ac:dyDescent="0.2">
      <c r="B281"/>
      <c r="E281"/>
    </row>
    <row r="282" spans="2:5" x14ac:dyDescent="0.2">
      <c r="B282"/>
      <c r="E282"/>
    </row>
    <row r="283" spans="2:5" x14ac:dyDescent="0.2">
      <c r="B283"/>
      <c r="E283"/>
    </row>
    <row r="284" spans="2:5" x14ac:dyDescent="0.2">
      <c r="B284"/>
      <c r="E284"/>
    </row>
    <row r="285" spans="2:5" x14ac:dyDescent="0.2">
      <c r="B285"/>
      <c r="E285"/>
    </row>
    <row r="286" spans="2:5" x14ac:dyDescent="0.2">
      <c r="B286"/>
      <c r="E286"/>
    </row>
    <row r="287" spans="2:5" x14ac:dyDescent="0.2">
      <c r="B287"/>
      <c r="E287"/>
    </row>
    <row r="288" spans="2:5" x14ac:dyDescent="0.2">
      <c r="B288"/>
      <c r="E288"/>
    </row>
    <row r="289" spans="2:5" x14ac:dyDescent="0.2">
      <c r="B289"/>
      <c r="E289"/>
    </row>
    <row r="290" spans="2:5" x14ac:dyDescent="0.2">
      <c r="B290"/>
      <c r="E290"/>
    </row>
    <row r="291" spans="2:5" x14ac:dyDescent="0.2">
      <c r="B291"/>
      <c r="E291"/>
    </row>
    <row r="292" spans="2:5" x14ac:dyDescent="0.2">
      <c r="B292"/>
      <c r="E292"/>
    </row>
    <row r="293" spans="2:5" x14ac:dyDescent="0.2">
      <c r="B293"/>
      <c r="E293"/>
    </row>
    <row r="294" spans="2:5" x14ac:dyDescent="0.2">
      <c r="B294"/>
      <c r="E294"/>
    </row>
    <row r="295" spans="2:5" x14ac:dyDescent="0.2">
      <c r="B295"/>
      <c r="E295"/>
    </row>
    <row r="296" spans="2:5" x14ac:dyDescent="0.2">
      <c r="B296"/>
      <c r="E296"/>
    </row>
    <row r="297" spans="2:5" x14ac:dyDescent="0.2">
      <c r="B297"/>
      <c r="E297"/>
    </row>
    <row r="298" spans="2:5" x14ac:dyDescent="0.2">
      <c r="B298"/>
      <c r="E298"/>
    </row>
    <row r="299" spans="2:5" x14ac:dyDescent="0.2">
      <c r="B299"/>
      <c r="E299"/>
    </row>
    <row r="300" spans="2:5" x14ac:dyDescent="0.2">
      <c r="B300"/>
      <c r="E300"/>
    </row>
    <row r="301" spans="2:5" x14ac:dyDescent="0.2">
      <c r="B301"/>
      <c r="E301"/>
    </row>
    <row r="302" spans="2:5" x14ac:dyDescent="0.2">
      <c r="B302"/>
      <c r="E302"/>
    </row>
    <row r="303" spans="2:5" x14ac:dyDescent="0.2">
      <c r="B303"/>
      <c r="E303"/>
    </row>
    <row r="304" spans="2:5" x14ac:dyDescent="0.2">
      <c r="B304"/>
      <c r="E304"/>
    </row>
    <row r="305" spans="2:5" x14ac:dyDescent="0.2">
      <c r="B305"/>
      <c r="E305"/>
    </row>
    <row r="306" spans="2:5" x14ac:dyDescent="0.2">
      <c r="B306"/>
      <c r="E306"/>
    </row>
    <row r="307" spans="2:5" x14ac:dyDescent="0.2">
      <c r="B307"/>
      <c r="E307"/>
    </row>
    <row r="308" spans="2:5" x14ac:dyDescent="0.2">
      <c r="B308"/>
      <c r="E308"/>
    </row>
    <row r="309" spans="2:5" x14ac:dyDescent="0.2">
      <c r="B309"/>
      <c r="E309"/>
    </row>
    <row r="310" spans="2:5" x14ac:dyDescent="0.2">
      <c r="B310"/>
      <c r="E310"/>
    </row>
    <row r="311" spans="2:5" x14ac:dyDescent="0.2">
      <c r="B311"/>
      <c r="E311"/>
    </row>
    <row r="312" spans="2:5" x14ac:dyDescent="0.2">
      <c r="B312"/>
      <c r="E312"/>
    </row>
    <row r="313" spans="2:5" x14ac:dyDescent="0.2">
      <c r="B313"/>
      <c r="E313"/>
    </row>
    <row r="314" spans="2:5" x14ac:dyDescent="0.2">
      <c r="B314"/>
      <c r="E314"/>
    </row>
    <row r="315" spans="2:5" x14ac:dyDescent="0.2">
      <c r="B315"/>
      <c r="E315"/>
    </row>
    <row r="316" spans="2:5" x14ac:dyDescent="0.2">
      <c r="B316"/>
      <c r="E316"/>
    </row>
    <row r="317" spans="2:5" x14ac:dyDescent="0.2">
      <c r="B317"/>
      <c r="E317"/>
    </row>
    <row r="318" spans="2:5" x14ac:dyDescent="0.2">
      <c r="B318"/>
      <c r="E318"/>
    </row>
    <row r="319" spans="2:5" x14ac:dyDescent="0.2">
      <c r="B319"/>
      <c r="E319"/>
    </row>
    <row r="320" spans="2:5" x14ac:dyDescent="0.2">
      <c r="B320"/>
      <c r="E320"/>
    </row>
    <row r="321" spans="2:5" x14ac:dyDescent="0.2">
      <c r="B321"/>
      <c r="E321"/>
    </row>
    <row r="322" spans="2:5" x14ac:dyDescent="0.2">
      <c r="B322"/>
      <c r="E322"/>
    </row>
    <row r="323" spans="2:5" x14ac:dyDescent="0.2">
      <c r="B323"/>
      <c r="E323"/>
    </row>
    <row r="324" spans="2:5" x14ac:dyDescent="0.2">
      <c r="B324"/>
      <c r="E324"/>
    </row>
    <row r="325" spans="2:5" x14ac:dyDescent="0.2">
      <c r="B325"/>
      <c r="E325"/>
    </row>
    <row r="326" spans="2:5" x14ac:dyDescent="0.2">
      <c r="B326"/>
      <c r="E326"/>
    </row>
    <row r="327" spans="2:5" x14ac:dyDescent="0.2">
      <c r="B327"/>
      <c r="E327"/>
    </row>
    <row r="328" spans="2:5" x14ac:dyDescent="0.2">
      <c r="B328"/>
      <c r="E328"/>
    </row>
    <row r="329" spans="2:5" x14ac:dyDescent="0.2">
      <c r="B329"/>
      <c r="E329"/>
    </row>
    <row r="330" spans="2:5" x14ac:dyDescent="0.2">
      <c r="B330"/>
      <c r="E330"/>
    </row>
    <row r="331" spans="2:5" x14ac:dyDescent="0.2">
      <c r="B331"/>
      <c r="E331"/>
    </row>
    <row r="332" spans="2:5" x14ac:dyDescent="0.2">
      <c r="B332"/>
      <c r="E332"/>
    </row>
    <row r="333" spans="2:5" x14ac:dyDescent="0.2">
      <c r="B333"/>
      <c r="E333"/>
    </row>
    <row r="334" spans="2:5" x14ac:dyDescent="0.2">
      <c r="B334"/>
      <c r="E334"/>
    </row>
    <row r="335" spans="2:5" x14ac:dyDescent="0.2">
      <c r="B335"/>
      <c r="E335"/>
    </row>
    <row r="336" spans="2:5" x14ac:dyDescent="0.2">
      <c r="B336"/>
      <c r="E336"/>
    </row>
    <row r="337" spans="2:5" x14ac:dyDescent="0.2">
      <c r="B337"/>
      <c r="E337"/>
    </row>
    <row r="338" spans="2:5" x14ac:dyDescent="0.2">
      <c r="B338"/>
      <c r="E338"/>
    </row>
    <row r="339" spans="2:5" x14ac:dyDescent="0.2">
      <c r="B339"/>
      <c r="E339"/>
    </row>
    <row r="340" spans="2:5" x14ac:dyDescent="0.2">
      <c r="B340"/>
      <c r="E340"/>
    </row>
    <row r="341" spans="2:5" x14ac:dyDescent="0.2">
      <c r="B341"/>
      <c r="E341"/>
    </row>
    <row r="342" spans="2:5" x14ac:dyDescent="0.2">
      <c r="B342"/>
      <c r="E342"/>
    </row>
    <row r="343" spans="2:5" x14ac:dyDescent="0.2">
      <c r="B343"/>
      <c r="E343"/>
    </row>
    <row r="344" spans="2:5" x14ac:dyDescent="0.2">
      <c r="B344"/>
      <c r="E344"/>
    </row>
    <row r="345" spans="2:5" x14ac:dyDescent="0.2">
      <c r="B345"/>
      <c r="E345"/>
    </row>
    <row r="346" spans="2:5" x14ac:dyDescent="0.2">
      <c r="B346"/>
      <c r="E346"/>
    </row>
    <row r="347" spans="2:5" x14ac:dyDescent="0.2">
      <c r="B347"/>
      <c r="E347"/>
    </row>
    <row r="348" spans="2:5" x14ac:dyDescent="0.2">
      <c r="B348"/>
      <c r="E348"/>
    </row>
    <row r="349" spans="2:5" x14ac:dyDescent="0.2">
      <c r="B349"/>
      <c r="E349"/>
    </row>
    <row r="350" spans="2:5" x14ac:dyDescent="0.2">
      <c r="B350"/>
      <c r="E350"/>
    </row>
    <row r="351" spans="2:5" x14ac:dyDescent="0.2">
      <c r="B351"/>
      <c r="E351"/>
    </row>
    <row r="352" spans="2:5" x14ac:dyDescent="0.2">
      <c r="B352"/>
      <c r="E352"/>
    </row>
    <row r="353" spans="2:5" x14ac:dyDescent="0.2">
      <c r="B353"/>
      <c r="E353"/>
    </row>
    <row r="354" spans="2:5" x14ac:dyDescent="0.2">
      <c r="B354"/>
      <c r="E354"/>
    </row>
    <row r="355" spans="2:5" x14ac:dyDescent="0.2">
      <c r="B355"/>
      <c r="E355"/>
    </row>
    <row r="356" spans="2:5" x14ac:dyDescent="0.2">
      <c r="B356"/>
      <c r="E356"/>
    </row>
    <row r="357" spans="2:5" x14ac:dyDescent="0.2">
      <c r="B357"/>
      <c r="E357"/>
    </row>
    <row r="358" spans="2:5" x14ac:dyDescent="0.2">
      <c r="B358"/>
      <c r="E358"/>
    </row>
    <row r="359" spans="2:5" x14ac:dyDescent="0.2">
      <c r="B359"/>
      <c r="E359"/>
    </row>
    <row r="360" spans="2:5" x14ac:dyDescent="0.2">
      <c r="B360"/>
      <c r="E360"/>
    </row>
    <row r="361" spans="2:5" x14ac:dyDescent="0.2">
      <c r="B361"/>
      <c r="E361"/>
    </row>
    <row r="362" spans="2:5" x14ac:dyDescent="0.2">
      <c r="B362"/>
      <c r="E362"/>
    </row>
    <row r="363" spans="2:5" x14ac:dyDescent="0.2">
      <c r="B363"/>
      <c r="E363"/>
    </row>
    <row r="364" spans="2:5" x14ac:dyDescent="0.2">
      <c r="B364"/>
      <c r="E364"/>
    </row>
    <row r="365" spans="2:5" x14ac:dyDescent="0.2">
      <c r="B365"/>
      <c r="E365"/>
    </row>
    <row r="366" spans="2:5" x14ac:dyDescent="0.2">
      <c r="B366"/>
      <c r="E366"/>
    </row>
    <row r="367" spans="2:5" x14ac:dyDescent="0.2">
      <c r="B367"/>
      <c r="E367"/>
    </row>
    <row r="368" spans="2:5" x14ac:dyDescent="0.2">
      <c r="B368"/>
      <c r="E368"/>
    </row>
    <row r="369" spans="2:5" x14ac:dyDescent="0.2">
      <c r="B369"/>
      <c r="E369"/>
    </row>
    <row r="370" spans="2:5" x14ac:dyDescent="0.2">
      <c r="B370"/>
      <c r="E370"/>
    </row>
    <row r="371" spans="2:5" x14ac:dyDescent="0.2">
      <c r="B371"/>
      <c r="E371"/>
    </row>
    <row r="372" spans="2:5" x14ac:dyDescent="0.2">
      <c r="B372"/>
      <c r="E372"/>
    </row>
    <row r="373" spans="2:5" x14ac:dyDescent="0.2">
      <c r="B373"/>
      <c r="E373"/>
    </row>
    <row r="374" spans="2:5" x14ac:dyDescent="0.2">
      <c r="B374"/>
      <c r="E374"/>
    </row>
    <row r="375" spans="2:5" x14ac:dyDescent="0.2">
      <c r="B375"/>
      <c r="E375"/>
    </row>
    <row r="376" spans="2:5" x14ac:dyDescent="0.2">
      <c r="B376"/>
      <c r="E376"/>
    </row>
    <row r="377" spans="2:5" x14ac:dyDescent="0.2">
      <c r="B377"/>
      <c r="E377"/>
    </row>
    <row r="378" spans="2:5" x14ac:dyDescent="0.2">
      <c r="B378"/>
      <c r="E378"/>
    </row>
    <row r="379" spans="2:5" x14ac:dyDescent="0.2">
      <c r="B379"/>
      <c r="E379"/>
    </row>
    <row r="380" spans="2:5" x14ac:dyDescent="0.2">
      <c r="B380"/>
      <c r="E380"/>
    </row>
    <row r="381" spans="2:5" x14ac:dyDescent="0.2">
      <c r="B381"/>
      <c r="E381"/>
    </row>
    <row r="382" spans="2:5" x14ac:dyDescent="0.2">
      <c r="B382"/>
      <c r="E382"/>
    </row>
    <row r="383" spans="2:5" x14ac:dyDescent="0.2">
      <c r="B383"/>
      <c r="E383"/>
    </row>
    <row r="384" spans="2:5" x14ac:dyDescent="0.2">
      <c r="B384"/>
      <c r="E384"/>
    </row>
    <row r="385" spans="2:5" x14ac:dyDescent="0.2">
      <c r="B385"/>
      <c r="E385"/>
    </row>
    <row r="386" spans="2:5" x14ac:dyDescent="0.2">
      <c r="B386"/>
      <c r="E386"/>
    </row>
    <row r="387" spans="2:5" x14ac:dyDescent="0.2">
      <c r="B387"/>
      <c r="E387"/>
    </row>
    <row r="388" spans="2:5" x14ac:dyDescent="0.2">
      <c r="B388"/>
      <c r="E388"/>
    </row>
    <row r="389" spans="2:5" x14ac:dyDescent="0.2">
      <c r="B389"/>
      <c r="E389"/>
    </row>
    <row r="390" spans="2:5" x14ac:dyDescent="0.2">
      <c r="B390"/>
      <c r="E390"/>
    </row>
    <row r="391" spans="2:5" x14ac:dyDescent="0.2">
      <c r="B391"/>
      <c r="E391"/>
    </row>
    <row r="392" spans="2:5" x14ac:dyDescent="0.2">
      <c r="B392"/>
      <c r="E392"/>
    </row>
    <row r="393" spans="2:5" x14ac:dyDescent="0.2">
      <c r="B393"/>
      <c r="E393"/>
    </row>
    <row r="394" spans="2:5" x14ac:dyDescent="0.2">
      <c r="B394"/>
      <c r="E394"/>
    </row>
    <row r="395" spans="2:5" x14ac:dyDescent="0.2">
      <c r="B395"/>
      <c r="E395"/>
    </row>
    <row r="396" spans="2:5" x14ac:dyDescent="0.2">
      <c r="B396"/>
      <c r="E396"/>
    </row>
    <row r="397" spans="2:5" x14ac:dyDescent="0.2">
      <c r="B397"/>
      <c r="E397"/>
    </row>
    <row r="398" spans="2:5" x14ac:dyDescent="0.2">
      <c r="B398"/>
      <c r="E398"/>
    </row>
    <row r="399" spans="2:5" x14ac:dyDescent="0.2">
      <c r="B399"/>
      <c r="E399"/>
    </row>
    <row r="400" spans="2:5" x14ac:dyDescent="0.2">
      <c r="B400"/>
      <c r="E400"/>
    </row>
    <row r="401" spans="2:5" x14ac:dyDescent="0.2">
      <c r="B401"/>
      <c r="E401"/>
    </row>
    <row r="402" spans="2:5" x14ac:dyDescent="0.2">
      <c r="B402"/>
      <c r="E402"/>
    </row>
    <row r="403" spans="2:5" x14ac:dyDescent="0.2">
      <c r="B403"/>
      <c r="E403"/>
    </row>
    <row r="404" spans="2:5" x14ac:dyDescent="0.2">
      <c r="B404"/>
      <c r="E404"/>
    </row>
    <row r="405" spans="2:5" x14ac:dyDescent="0.2">
      <c r="B405"/>
      <c r="E405"/>
    </row>
    <row r="406" spans="2:5" x14ac:dyDescent="0.2">
      <c r="B406"/>
      <c r="E406"/>
    </row>
    <row r="407" spans="2:5" x14ac:dyDescent="0.2">
      <c r="B407"/>
      <c r="E407"/>
    </row>
    <row r="408" spans="2:5" x14ac:dyDescent="0.2">
      <c r="B408"/>
      <c r="E408"/>
    </row>
    <row r="409" spans="2:5" x14ac:dyDescent="0.2">
      <c r="B409"/>
      <c r="E409"/>
    </row>
    <row r="410" spans="2:5" x14ac:dyDescent="0.2">
      <c r="B410"/>
      <c r="E410"/>
    </row>
    <row r="411" spans="2:5" x14ac:dyDescent="0.2">
      <c r="B411"/>
      <c r="E411"/>
    </row>
    <row r="412" spans="2:5" x14ac:dyDescent="0.2">
      <c r="B412"/>
      <c r="E412"/>
    </row>
    <row r="413" spans="2:5" x14ac:dyDescent="0.2">
      <c r="B413"/>
      <c r="E413"/>
    </row>
    <row r="414" spans="2:5" x14ac:dyDescent="0.2">
      <c r="B414"/>
      <c r="E414"/>
    </row>
    <row r="415" spans="2:5" x14ac:dyDescent="0.2">
      <c r="B415"/>
      <c r="E415"/>
    </row>
    <row r="416" spans="2:5" x14ac:dyDescent="0.2">
      <c r="B416"/>
      <c r="E416"/>
    </row>
    <row r="417" spans="2:5" x14ac:dyDescent="0.2">
      <c r="B417"/>
      <c r="E417"/>
    </row>
    <row r="418" spans="2:5" x14ac:dyDescent="0.2">
      <c r="B418"/>
      <c r="E418"/>
    </row>
    <row r="419" spans="2:5" x14ac:dyDescent="0.2">
      <c r="B419"/>
      <c r="E419"/>
    </row>
    <row r="420" spans="2:5" x14ac:dyDescent="0.2">
      <c r="B420"/>
      <c r="E420"/>
    </row>
    <row r="421" spans="2:5" x14ac:dyDescent="0.2">
      <c r="B421"/>
      <c r="E421"/>
    </row>
    <row r="422" spans="2:5" x14ac:dyDescent="0.2">
      <c r="B422"/>
      <c r="E422"/>
    </row>
    <row r="423" spans="2:5" x14ac:dyDescent="0.2">
      <c r="B423"/>
      <c r="E423"/>
    </row>
    <row r="424" spans="2:5" x14ac:dyDescent="0.2">
      <c r="B424"/>
      <c r="E424"/>
    </row>
    <row r="425" spans="2:5" x14ac:dyDescent="0.2">
      <c r="B425"/>
      <c r="E425"/>
    </row>
    <row r="426" spans="2:5" x14ac:dyDescent="0.2">
      <c r="B426"/>
      <c r="E426"/>
    </row>
    <row r="427" spans="2:5" x14ac:dyDescent="0.2">
      <c r="B427"/>
      <c r="E427"/>
    </row>
    <row r="428" spans="2:5" x14ac:dyDescent="0.2">
      <c r="B428"/>
      <c r="E428"/>
    </row>
    <row r="429" spans="2:5" x14ac:dyDescent="0.2">
      <c r="B429"/>
      <c r="E429"/>
    </row>
    <row r="430" spans="2:5" x14ac:dyDescent="0.2">
      <c r="B430"/>
      <c r="E430"/>
    </row>
    <row r="431" spans="2:5" x14ac:dyDescent="0.2">
      <c r="B431"/>
      <c r="E431"/>
    </row>
    <row r="432" spans="2:5" x14ac:dyDescent="0.2">
      <c r="B432"/>
      <c r="E432"/>
    </row>
    <row r="433" spans="2:5" x14ac:dyDescent="0.2">
      <c r="B433"/>
      <c r="E433"/>
    </row>
    <row r="434" spans="2:5" x14ac:dyDescent="0.2">
      <c r="B434"/>
      <c r="E434"/>
    </row>
    <row r="435" spans="2:5" x14ac:dyDescent="0.2">
      <c r="B435"/>
      <c r="E435"/>
    </row>
    <row r="436" spans="2:5" x14ac:dyDescent="0.2">
      <c r="B436"/>
      <c r="E436"/>
    </row>
    <row r="437" spans="2:5" x14ac:dyDescent="0.2">
      <c r="B437"/>
      <c r="E437"/>
    </row>
    <row r="438" spans="2:5" x14ac:dyDescent="0.2">
      <c r="B438"/>
      <c r="E438"/>
    </row>
    <row r="439" spans="2:5" x14ac:dyDescent="0.2">
      <c r="B439"/>
      <c r="E439"/>
    </row>
    <row r="440" spans="2:5" x14ac:dyDescent="0.2">
      <c r="B440"/>
      <c r="E440"/>
    </row>
    <row r="441" spans="2:5" x14ac:dyDescent="0.2">
      <c r="B441"/>
      <c r="E441"/>
    </row>
    <row r="442" spans="2:5" x14ac:dyDescent="0.2">
      <c r="B442"/>
      <c r="E442"/>
    </row>
    <row r="443" spans="2:5" x14ac:dyDescent="0.2">
      <c r="B443"/>
      <c r="E443"/>
    </row>
    <row r="444" spans="2:5" x14ac:dyDescent="0.2">
      <c r="B444"/>
      <c r="E444"/>
    </row>
    <row r="445" spans="2:5" x14ac:dyDescent="0.2">
      <c r="B445"/>
      <c r="E445"/>
    </row>
    <row r="446" spans="2:5" x14ac:dyDescent="0.2">
      <c r="B446"/>
      <c r="E446"/>
    </row>
    <row r="447" spans="2:5" x14ac:dyDescent="0.2">
      <c r="B447"/>
      <c r="E447"/>
    </row>
    <row r="448" spans="2:5" x14ac:dyDescent="0.2">
      <c r="B448"/>
      <c r="E448"/>
    </row>
    <row r="449" spans="2:5" x14ac:dyDescent="0.2">
      <c r="B449"/>
      <c r="E449"/>
    </row>
    <row r="450" spans="2:5" x14ac:dyDescent="0.2">
      <c r="B450"/>
      <c r="E450"/>
    </row>
    <row r="451" spans="2:5" x14ac:dyDescent="0.2">
      <c r="B451"/>
      <c r="E451"/>
    </row>
    <row r="452" spans="2:5" x14ac:dyDescent="0.2">
      <c r="B452"/>
      <c r="E452"/>
    </row>
    <row r="453" spans="2:5" x14ac:dyDescent="0.2">
      <c r="B453"/>
      <c r="E453"/>
    </row>
    <row r="454" spans="2:5" x14ac:dyDescent="0.2">
      <c r="B454"/>
      <c r="E454"/>
    </row>
    <row r="455" spans="2:5" x14ac:dyDescent="0.2">
      <c r="B455"/>
      <c r="E455"/>
    </row>
    <row r="456" spans="2:5" x14ac:dyDescent="0.2">
      <c r="B456"/>
      <c r="E456"/>
    </row>
    <row r="457" spans="2:5" x14ac:dyDescent="0.2">
      <c r="B457"/>
      <c r="E457"/>
    </row>
    <row r="458" spans="2:5" x14ac:dyDescent="0.2">
      <c r="B458"/>
      <c r="E458"/>
    </row>
    <row r="459" spans="2:5" x14ac:dyDescent="0.2">
      <c r="B459"/>
      <c r="E459"/>
    </row>
    <row r="460" spans="2:5" x14ac:dyDescent="0.2">
      <c r="B460"/>
      <c r="E460"/>
    </row>
    <row r="461" spans="2:5" x14ac:dyDescent="0.2">
      <c r="B461"/>
      <c r="E461"/>
    </row>
    <row r="462" spans="2:5" x14ac:dyDescent="0.2">
      <c r="B462"/>
      <c r="E462"/>
    </row>
    <row r="463" spans="2:5" x14ac:dyDescent="0.2">
      <c r="B463"/>
      <c r="E463"/>
    </row>
    <row r="464" spans="2:5" x14ac:dyDescent="0.2">
      <c r="B464"/>
      <c r="E464"/>
    </row>
    <row r="465" spans="2:5" x14ac:dyDescent="0.2">
      <c r="B465"/>
      <c r="E465"/>
    </row>
    <row r="466" spans="2:5" x14ac:dyDescent="0.2">
      <c r="B466"/>
      <c r="E466"/>
    </row>
    <row r="467" spans="2:5" x14ac:dyDescent="0.2">
      <c r="B467"/>
      <c r="E467"/>
    </row>
    <row r="468" spans="2:5" x14ac:dyDescent="0.2">
      <c r="B468"/>
      <c r="E468"/>
    </row>
    <row r="469" spans="2:5" x14ac:dyDescent="0.2">
      <c r="B469"/>
      <c r="E469"/>
    </row>
    <row r="470" spans="2:5" x14ac:dyDescent="0.2">
      <c r="B470"/>
      <c r="E470"/>
    </row>
    <row r="471" spans="2:5" x14ac:dyDescent="0.2">
      <c r="B471"/>
      <c r="E471"/>
    </row>
    <row r="472" spans="2:5" x14ac:dyDescent="0.2">
      <c r="B472"/>
      <c r="E472"/>
    </row>
    <row r="473" spans="2:5" x14ac:dyDescent="0.2">
      <c r="B473"/>
      <c r="E473"/>
    </row>
    <row r="474" spans="2:5" x14ac:dyDescent="0.2">
      <c r="B474"/>
      <c r="E474"/>
    </row>
    <row r="475" spans="2:5" x14ac:dyDescent="0.2">
      <c r="B475"/>
      <c r="E475"/>
    </row>
    <row r="476" spans="2:5" x14ac:dyDescent="0.2">
      <c r="B476"/>
      <c r="E476"/>
    </row>
    <row r="477" spans="2:5" x14ac:dyDescent="0.2">
      <c r="B477"/>
      <c r="E477"/>
    </row>
    <row r="478" spans="2:5" x14ac:dyDescent="0.2">
      <c r="B478"/>
      <c r="E478"/>
    </row>
    <row r="479" spans="2:5" x14ac:dyDescent="0.2">
      <c r="B479"/>
      <c r="E479"/>
    </row>
    <row r="480" spans="2:5" x14ac:dyDescent="0.2">
      <c r="B480"/>
      <c r="E480"/>
    </row>
    <row r="481" spans="2:5" x14ac:dyDescent="0.2">
      <c r="B481"/>
      <c r="E481"/>
    </row>
    <row r="482" spans="2:5" x14ac:dyDescent="0.2">
      <c r="B482"/>
      <c r="E482"/>
    </row>
    <row r="483" spans="2:5" x14ac:dyDescent="0.2">
      <c r="B483"/>
      <c r="E483"/>
    </row>
    <row r="484" spans="2:5" x14ac:dyDescent="0.2">
      <c r="B484"/>
      <c r="E484"/>
    </row>
    <row r="485" spans="2:5" x14ac:dyDescent="0.2">
      <c r="B485"/>
      <c r="E485"/>
    </row>
    <row r="486" spans="2:5" x14ac:dyDescent="0.2">
      <c r="B486"/>
      <c r="E486"/>
    </row>
    <row r="487" spans="2:5" x14ac:dyDescent="0.2">
      <c r="B487"/>
      <c r="E487"/>
    </row>
    <row r="488" spans="2:5" x14ac:dyDescent="0.2">
      <c r="B488"/>
      <c r="E488"/>
    </row>
    <row r="489" spans="2:5" x14ac:dyDescent="0.2">
      <c r="B489"/>
      <c r="E489"/>
    </row>
    <row r="490" spans="2:5" x14ac:dyDescent="0.2">
      <c r="B490"/>
      <c r="E490"/>
    </row>
    <row r="491" spans="2:5" x14ac:dyDescent="0.2">
      <c r="B491"/>
      <c r="E491"/>
    </row>
    <row r="492" spans="2:5" x14ac:dyDescent="0.2">
      <c r="B492"/>
      <c r="E492"/>
    </row>
    <row r="493" spans="2:5" x14ac:dyDescent="0.2">
      <c r="B493"/>
      <c r="E493"/>
    </row>
    <row r="494" spans="2:5" x14ac:dyDescent="0.2">
      <c r="B494"/>
      <c r="E494"/>
    </row>
    <row r="495" spans="2:5" x14ac:dyDescent="0.2">
      <c r="B495"/>
      <c r="E495"/>
    </row>
    <row r="496" spans="2:5" x14ac:dyDescent="0.2">
      <c r="B496"/>
      <c r="E496"/>
    </row>
    <row r="497" spans="2:5" x14ac:dyDescent="0.2">
      <c r="B497"/>
      <c r="E497"/>
    </row>
    <row r="498" spans="2:5" x14ac:dyDescent="0.2">
      <c r="B498"/>
      <c r="E498"/>
    </row>
    <row r="499" spans="2:5" x14ac:dyDescent="0.2">
      <c r="B499"/>
      <c r="E499"/>
    </row>
    <row r="500" spans="2:5" x14ac:dyDescent="0.2">
      <c r="B500"/>
      <c r="E500"/>
    </row>
    <row r="501" spans="2:5" x14ac:dyDescent="0.2">
      <c r="B501"/>
      <c r="E501"/>
    </row>
    <row r="502" spans="2:5" x14ac:dyDescent="0.2">
      <c r="B502"/>
      <c r="E502"/>
    </row>
    <row r="503" spans="2:5" x14ac:dyDescent="0.2">
      <c r="B503"/>
      <c r="E503"/>
    </row>
    <row r="504" spans="2:5" x14ac:dyDescent="0.2">
      <c r="B504"/>
      <c r="E504"/>
    </row>
    <row r="505" spans="2:5" x14ac:dyDescent="0.2">
      <c r="B505"/>
      <c r="E505"/>
    </row>
    <row r="506" spans="2:5" x14ac:dyDescent="0.2">
      <c r="B506"/>
      <c r="E506"/>
    </row>
    <row r="507" spans="2:5" x14ac:dyDescent="0.2">
      <c r="B507"/>
      <c r="E507"/>
    </row>
    <row r="508" spans="2:5" x14ac:dyDescent="0.2">
      <c r="B508"/>
      <c r="E508"/>
    </row>
    <row r="509" spans="2:5" x14ac:dyDescent="0.2">
      <c r="B509"/>
      <c r="E509"/>
    </row>
    <row r="510" spans="2:5" x14ac:dyDescent="0.2">
      <c r="B510"/>
      <c r="E510"/>
    </row>
    <row r="511" spans="2:5" x14ac:dyDescent="0.2">
      <c r="B511"/>
      <c r="E511"/>
    </row>
    <row r="512" spans="2:5" x14ac:dyDescent="0.2">
      <c r="B512"/>
      <c r="E512"/>
    </row>
    <row r="513" spans="2:5" x14ac:dyDescent="0.2">
      <c r="B513"/>
      <c r="E513"/>
    </row>
    <row r="514" spans="2:5" x14ac:dyDescent="0.2">
      <c r="B514"/>
      <c r="E514"/>
    </row>
    <row r="515" spans="2:5" x14ac:dyDescent="0.2">
      <c r="B515"/>
      <c r="E515"/>
    </row>
    <row r="516" spans="2:5" x14ac:dyDescent="0.2">
      <c r="B516"/>
      <c r="E516"/>
    </row>
    <row r="517" spans="2:5" x14ac:dyDescent="0.2">
      <c r="B517"/>
      <c r="E517"/>
    </row>
    <row r="518" spans="2:5" x14ac:dyDescent="0.2">
      <c r="B518"/>
      <c r="E518"/>
    </row>
    <row r="519" spans="2:5" x14ac:dyDescent="0.2">
      <c r="B519"/>
      <c r="E519"/>
    </row>
    <row r="520" spans="2:5" x14ac:dyDescent="0.2">
      <c r="B520"/>
      <c r="E520"/>
    </row>
    <row r="521" spans="2:5" x14ac:dyDescent="0.2">
      <c r="B521"/>
      <c r="E521"/>
    </row>
    <row r="522" spans="2:5" x14ac:dyDescent="0.2">
      <c r="B522"/>
      <c r="E522"/>
    </row>
    <row r="523" spans="2:5" x14ac:dyDescent="0.2">
      <c r="B523"/>
      <c r="E523"/>
    </row>
    <row r="524" spans="2:5" x14ac:dyDescent="0.2">
      <c r="B524"/>
      <c r="E524"/>
    </row>
    <row r="525" spans="2:5" x14ac:dyDescent="0.2">
      <c r="B525"/>
      <c r="E525"/>
    </row>
    <row r="526" spans="2:5" x14ac:dyDescent="0.2">
      <c r="B526"/>
      <c r="E526"/>
    </row>
    <row r="527" spans="2:5" x14ac:dyDescent="0.2">
      <c r="B527"/>
      <c r="E527"/>
    </row>
    <row r="528" spans="2:5" x14ac:dyDescent="0.2">
      <c r="B528"/>
      <c r="E528"/>
    </row>
    <row r="529" spans="2:5" x14ac:dyDescent="0.2">
      <c r="B529"/>
      <c r="E529"/>
    </row>
    <row r="530" spans="2:5" x14ac:dyDescent="0.2">
      <c r="B530"/>
      <c r="E530"/>
    </row>
    <row r="531" spans="2:5" x14ac:dyDescent="0.2">
      <c r="B531"/>
      <c r="E531"/>
    </row>
    <row r="532" spans="2:5" x14ac:dyDescent="0.2">
      <c r="B532"/>
      <c r="E532"/>
    </row>
    <row r="533" spans="2:5" x14ac:dyDescent="0.2">
      <c r="B533"/>
      <c r="E533"/>
    </row>
    <row r="534" spans="2:5" x14ac:dyDescent="0.2">
      <c r="B534"/>
      <c r="E534"/>
    </row>
    <row r="535" spans="2:5" x14ac:dyDescent="0.2">
      <c r="B535"/>
      <c r="E535"/>
    </row>
    <row r="536" spans="2:5" x14ac:dyDescent="0.2">
      <c r="B536"/>
      <c r="E536"/>
    </row>
    <row r="537" spans="2:5" x14ac:dyDescent="0.2">
      <c r="B537"/>
      <c r="E537"/>
    </row>
    <row r="538" spans="2:5" x14ac:dyDescent="0.2">
      <c r="B538"/>
      <c r="E538"/>
    </row>
    <row r="539" spans="2:5" x14ac:dyDescent="0.2">
      <c r="B539"/>
      <c r="E539"/>
    </row>
    <row r="540" spans="2:5" x14ac:dyDescent="0.2">
      <c r="B540"/>
      <c r="E540"/>
    </row>
    <row r="541" spans="2:5" x14ac:dyDescent="0.2">
      <c r="B541"/>
      <c r="E541"/>
    </row>
    <row r="542" spans="2:5" x14ac:dyDescent="0.2">
      <c r="B542"/>
      <c r="E542"/>
    </row>
    <row r="543" spans="2:5" x14ac:dyDescent="0.2">
      <c r="B543"/>
      <c r="E543"/>
    </row>
    <row r="544" spans="2:5" x14ac:dyDescent="0.2">
      <c r="B544"/>
      <c r="E544"/>
    </row>
    <row r="545" spans="2:5" x14ac:dyDescent="0.2">
      <c r="B545"/>
      <c r="E545"/>
    </row>
    <row r="546" spans="2:5" x14ac:dyDescent="0.2">
      <c r="B546"/>
      <c r="E546"/>
    </row>
    <row r="547" spans="2:5" x14ac:dyDescent="0.2">
      <c r="B547"/>
      <c r="E547"/>
    </row>
    <row r="548" spans="2:5" x14ac:dyDescent="0.2">
      <c r="B548"/>
      <c r="E548"/>
    </row>
    <row r="549" spans="2:5" x14ac:dyDescent="0.2">
      <c r="B549"/>
      <c r="E549"/>
    </row>
    <row r="550" spans="2:5" x14ac:dyDescent="0.2">
      <c r="B550"/>
      <c r="E550"/>
    </row>
    <row r="551" spans="2:5" x14ac:dyDescent="0.2">
      <c r="B551"/>
      <c r="E551"/>
    </row>
    <row r="552" spans="2:5" x14ac:dyDescent="0.2">
      <c r="B552"/>
      <c r="E552"/>
    </row>
    <row r="553" spans="2:5" x14ac:dyDescent="0.2">
      <c r="B553"/>
      <c r="E553"/>
    </row>
    <row r="554" spans="2:5" x14ac:dyDescent="0.2">
      <c r="B554"/>
      <c r="E554"/>
    </row>
    <row r="555" spans="2:5" x14ac:dyDescent="0.2">
      <c r="B555"/>
      <c r="E555"/>
    </row>
    <row r="556" spans="2:5" x14ac:dyDescent="0.2">
      <c r="B556"/>
      <c r="E556"/>
    </row>
    <row r="557" spans="2:5" x14ac:dyDescent="0.2">
      <c r="B557"/>
      <c r="E557"/>
    </row>
    <row r="558" spans="2:5" x14ac:dyDescent="0.2">
      <c r="B558"/>
      <c r="E558"/>
    </row>
    <row r="559" spans="2:5" x14ac:dyDescent="0.2">
      <c r="B559"/>
      <c r="E559"/>
    </row>
    <row r="560" spans="2:5" x14ac:dyDescent="0.2">
      <c r="B560"/>
      <c r="E560"/>
    </row>
    <row r="561" spans="2:5" x14ac:dyDescent="0.2">
      <c r="B561"/>
      <c r="E561"/>
    </row>
    <row r="562" spans="2:5" x14ac:dyDescent="0.2">
      <c r="B562"/>
      <c r="E562"/>
    </row>
    <row r="563" spans="2:5" x14ac:dyDescent="0.2">
      <c r="B563"/>
      <c r="E563"/>
    </row>
    <row r="564" spans="2:5" x14ac:dyDescent="0.2">
      <c r="B564"/>
      <c r="E564"/>
    </row>
    <row r="565" spans="2:5" x14ac:dyDescent="0.2">
      <c r="B565"/>
      <c r="E565"/>
    </row>
    <row r="566" spans="2:5" x14ac:dyDescent="0.2">
      <c r="B566"/>
      <c r="E566"/>
    </row>
    <row r="567" spans="2:5" x14ac:dyDescent="0.2">
      <c r="B567"/>
      <c r="E567"/>
    </row>
    <row r="568" spans="2:5" x14ac:dyDescent="0.2">
      <c r="B568"/>
      <c r="E568"/>
    </row>
    <row r="569" spans="2:5" x14ac:dyDescent="0.2">
      <c r="B569"/>
      <c r="E569"/>
    </row>
    <row r="570" spans="2:5" x14ac:dyDescent="0.2">
      <c r="B570"/>
      <c r="E570"/>
    </row>
    <row r="571" spans="2:5" x14ac:dyDescent="0.2">
      <c r="B571"/>
      <c r="E571"/>
    </row>
    <row r="572" spans="2:5" x14ac:dyDescent="0.2">
      <c r="B572"/>
      <c r="E572"/>
    </row>
    <row r="573" spans="2:5" x14ac:dyDescent="0.2">
      <c r="B573"/>
      <c r="E573"/>
    </row>
    <row r="574" spans="2:5" x14ac:dyDescent="0.2">
      <c r="B574"/>
      <c r="E574"/>
    </row>
    <row r="575" spans="2:5" x14ac:dyDescent="0.2">
      <c r="B575"/>
      <c r="E575"/>
    </row>
    <row r="576" spans="2:5" x14ac:dyDescent="0.2">
      <c r="B576"/>
      <c r="E576"/>
    </row>
    <row r="577" spans="2:5" x14ac:dyDescent="0.2">
      <c r="B577"/>
      <c r="E577"/>
    </row>
    <row r="578" spans="2:5" x14ac:dyDescent="0.2">
      <c r="B578"/>
      <c r="E578"/>
    </row>
    <row r="579" spans="2:5" x14ac:dyDescent="0.2">
      <c r="B579"/>
      <c r="E579"/>
    </row>
    <row r="580" spans="2:5" x14ac:dyDescent="0.2">
      <c r="B580"/>
      <c r="E580"/>
    </row>
    <row r="581" spans="2:5" x14ac:dyDescent="0.2">
      <c r="B581"/>
      <c r="E581"/>
    </row>
    <row r="582" spans="2:5" x14ac:dyDescent="0.2">
      <c r="B582"/>
      <c r="E582"/>
    </row>
    <row r="583" spans="2:5" x14ac:dyDescent="0.2">
      <c r="B583"/>
      <c r="E583"/>
    </row>
    <row r="584" spans="2:5" x14ac:dyDescent="0.2">
      <c r="B584"/>
      <c r="E584"/>
    </row>
    <row r="585" spans="2:5" x14ac:dyDescent="0.2">
      <c r="B585"/>
      <c r="E585"/>
    </row>
    <row r="586" spans="2:5" x14ac:dyDescent="0.2">
      <c r="B586"/>
      <c r="E586"/>
    </row>
    <row r="587" spans="2:5" x14ac:dyDescent="0.2">
      <c r="B587"/>
      <c r="E587"/>
    </row>
    <row r="588" spans="2:5" x14ac:dyDescent="0.2">
      <c r="B588"/>
      <c r="E588"/>
    </row>
    <row r="589" spans="2:5" x14ac:dyDescent="0.2">
      <c r="B589"/>
      <c r="E589"/>
    </row>
    <row r="590" spans="2:5" x14ac:dyDescent="0.2">
      <c r="B590"/>
      <c r="E590"/>
    </row>
    <row r="591" spans="2:5" x14ac:dyDescent="0.2">
      <c r="B591"/>
      <c r="E591"/>
    </row>
    <row r="592" spans="2:5" x14ac:dyDescent="0.2">
      <c r="B592"/>
      <c r="E592"/>
    </row>
    <row r="593" spans="2:5" x14ac:dyDescent="0.2">
      <c r="B593"/>
      <c r="E593"/>
    </row>
    <row r="594" spans="2:5" x14ac:dyDescent="0.2">
      <c r="B594"/>
      <c r="E594"/>
    </row>
    <row r="595" spans="2:5" x14ac:dyDescent="0.2">
      <c r="B595"/>
      <c r="E595"/>
    </row>
    <row r="596" spans="2:5" x14ac:dyDescent="0.2">
      <c r="B596"/>
      <c r="E596"/>
    </row>
    <row r="597" spans="2:5" x14ac:dyDescent="0.2">
      <c r="B597"/>
      <c r="E597"/>
    </row>
    <row r="598" spans="2:5" x14ac:dyDescent="0.2">
      <c r="B598"/>
      <c r="E598"/>
    </row>
    <row r="599" spans="2:5" x14ac:dyDescent="0.2">
      <c r="B599"/>
      <c r="E599"/>
    </row>
    <row r="600" spans="2:5" x14ac:dyDescent="0.2">
      <c r="B600"/>
      <c r="E600"/>
    </row>
    <row r="601" spans="2:5" x14ac:dyDescent="0.2">
      <c r="B601"/>
      <c r="E601"/>
    </row>
    <row r="602" spans="2:5" x14ac:dyDescent="0.2">
      <c r="B602"/>
      <c r="E602"/>
    </row>
    <row r="603" spans="2:5" x14ac:dyDescent="0.2">
      <c r="B603"/>
      <c r="E603"/>
    </row>
    <row r="604" spans="2:5" x14ac:dyDescent="0.2">
      <c r="B604"/>
      <c r="E604"/>
    </row>
    <row r="605" spans="2:5" x14ac:dyDescent="0.2">
      <c r="B605"/>
      <c r="E605"/>
    </row>
    <row r="606" spans="2:5" x14ac:dyDescent="0.2">
      <c r="B606"/>
      <c r="E606"/>
    </row>
    <row r="607" spans="2:5" x14ac:dyDescent="0.2">
      <c r="B607"/>
      <c r="E607"/>
    </row>
    <row r="608" spans="2:5" x14ac:dyDescent="0.2">
      <c r="B608"/>
      <c r="E608"/>
    </row>
    <row r="609" spans="2:5" x14ac:dyDescent="0.2">
      <c r="B609"/>
      <c r="E609"/>
    </row>
    <row r="610" spans="2:5" x14ac:dyDescent="0.2">
      <c r="B610"/>
      <c r="E610"/>
    </row>
    <row r="611" spans="2:5" x14ac:dyDescent="0.2">
      <c r="B611"/>
      <c r="E611"/>
    </row>
    <row r="612" spans="2:5" x14ac:dyDescent="0.2">
      <c r="B612"/>
      <c r="E612"/>
    </row>
    <row r="613" spans="2:5" x14ac:dyDescent="0.2">
      <c r="B613"/>
      <c r="E613"/>
    </row>
    <row r="614" spans="2:5" x14ac:dyDescent="0.2">
      <c r="B614"/>
      <c r="E614"/>
    </row>
    <row r="615" spans="2:5" x14ac:dyDescent="0.2">
      <c r="B615"/>
      <c r="E615"/>
    </row>
    <row r="616" spans="2:5" x14ac:dyDescent="0.2">
      <c r="B616"/>
      <c r="E616"/>
    </row>
    <row r="617" spans="2:5" x14ac:dyDescent="0.2">
      <c r="B617"/>
      <c r="E617"/>
    </row>
    <row r="618" spans="2:5" x14ac:dyDescent="0.2">
      <c r="B618"/>
      <c r="E618"/>
    </row>
    <row r="619" spans="2:5" x14ac:dyDescent="0.2">
      <c r="B619"/>
      <c r="E619"/>
    </row>
    <row r="620" spans="2:5" x14ac:dyDescent="0.2">
      <c r="B620"/>
      <c r="E620"/>
    </row>
    <row r="621" spans="2:5" x14ac:dyDescent="0.2">
      <c r="B621"/>
      <c r="E621"/>
    </row>
    <row r="622" spans="2:5" x14ac:dyDescent="0.2">
      <c r="B622"/>
      <c r="E622"/>
    </row>
    <row r="623" spans="2:5" x14ac:dyDescent="0.2">
      <c r="B623"/>
      <c r="E623"/>
    </row>
    <row r="624" spans="2:5" x14ac:dyDescent="0.2">
      <c r="B624"/>
      <c r="E624"/>
    </row>
    <row r="625" spans="2:5" x14ac:dyDescent="0.2">
      <c r="B625"/>
      <c r="E625"/>
    </row>
    <row r="626" spans="2:5" x14ac:dyDescent="0.2">
      <c r="B626"/>
      <c r="E626"/>
    </row>
    <row r="627" spans="2:5" x14ac:dyDescent="0.2">
      <c r="B627"/>
      <c r="E627"/>
    </row>
    <row r="628" spans="2:5" x14ac:dyDescent="0.2">
      <c r="B628"/>
      <c r="E628"/>
    </row>
    <row r="629" spans="2:5" x14ac:dyDescent="0.2">
      <c r="B629"/>
      <c r="E629"/>
    </row>
    <row r="630" spans="2:5" x14ac:dyDescent="0.2">
      <c r="B630"/>
      <c r="E630"/>
    </row>
    <row r="631" spans="2:5" x14ac:dyDescent="0.2">
      <c r="B631"/>
      <c r="E631"/>
    </row>
    <row r="632" spans="2:5" x14ac:dyDescent="0.2">
      <c r="B632"/>
      <c r="E632"/>
    </row>
    <row r="633" spans="2:5" x14ac:dyDescent="0.2">
      <c r="B633"/>
      <c r="E633"/>
    </row>
    <row r="634" spans="2:5" x14ac:dyDescent="0.2">
      <c r="B634"/>
      <c r="E634"/>
    </row>
    <row r="635" spans="2:5" x14ac:dyDescent="0.2">
      <c r="B635"/>
      <c r="E635"/>
    </row>
    <row r="636" spans="2:5" x14ac:dyDescent="0.2">
      <c r="B636"/>
      <c r="E636"/>
    </row>
    <row r="637" spans="2:5" x14ac:dyDescent="0.2">
      <c r="B637"/>
      <c r="E637"/>
    </row>
    <row r="638" spans="2:5" x14ac:dyDescent="0.2">
      <c r="B638"/>
      <c r="E638"/>
    </row>
    <row r="639" spans="2:5" x14ac:dyDescent="0.2">
      <c r="B639"/>
      <c r="E639"/>
    </row>
    <row r="640" spans="2:5" x14ac:dyDescent="0.2">
      <c r="B640"/>
      <c r="E640"/>
    </row>
    <row r="641" spans="2:5" x14ac:dyDescent="0.2">
      <c r="B641"/>
      <c r="E641"/>
    </row>
    <row r="642" spans="2:5" x14ac:dyDescent="0.2">
      <c r="B642"/>
      <c r="E642"/>
    </row>
    <row r="643" spans="2:5" x14ac:dyDescent="0.2">
      <c r="B643"/>
      <c r="E643"/>
    </row>
    <row r="644" spans="2:5" x14ac:dyDescent="0.2">
      <c r="B644"/>
      <c r="E644"/>
    </row>
    <row r="645" spans="2:5" x14ac:dyDescent="0.2">
      <c r="B645"/>
      <c r="E645"/>
    </row>
    <row r="646" spans="2:5" x14ac:dyDescent="0.2">
      <c r="B646"/>
      <c r="E646"/>
    </row>
    <row r="647" spans="2:5" x14ac:dyDescent="0.2">
      <c r="B647"/>
      <c r="E647"/>
    </row>
    <row r="648" spans="2:5" x14ac:dyDescent="0.2">
      <c r="B648"/>
      <c r="E648"/>
    </row>
    <row r="649" spans="2:5" x14ac:dyDescent="0.2">
      <c r="B649"/>
      <c r="E649"/>
    </row>
    <row r="650" spans="2:5" x14ac:dyDescent="0.2">
      <c r="B650"/>
      <c r="E650"/>
    </row>
    <row r="651" spans="2:5" x14ac:dyDescent="0.2">
      <c r="B651"/>
      <c r="E651"/>
    </row>
    <row r="652" spans="2:5" x14ac:dyDescent="0.2">
      <c r="B652"/>
      <c r="E652"/>
    </row>
    <row r="653" spans="2:5" x14ac:dyDescent="0.2">
      <c r="B653"/>
      <c r="E653"/>
    </row>
    <row r="654" spans="2:5" x14ac:dyDescent="0.2">
      <c r="B654"/>
      <c r="E654"/>
    </row>
    <row r="655" spans="2:5" x14ac:dyDescent="0.2">
      <c r="B655"/>
      <c r="E655"/>
    </row>
    <row r="656" spans="2:5" x14ac:dyDescent="0.2">
      <c r="B656"/>
      <c r="E656"/>
    </row>
    <row r="657" spans="2:5" x14ac:dyDescent="0.2">
      <c r="B657"/>
      <c r="E657"/>
    </row>
    <row r="658" spans="2:5" x14ac:dyDescent="0.2">
      <c r="B658"/>
      <c r="E658"/>
    </row>
    <row r="659" spans="2:5" x14ac:dyDescent="0.2">
      <c r="B659"/>
      <c r="E659"/>
    </row>
    <row r="660" spans="2:5" x14ac:dyDescent="0.2">
      <c r="B660"/>
      <c r="E660"/>
    </row>
    <row r="661" spans="2:5" x14ac:dyDescent="0.2">
      <c r="B661"/>
      <c r="E661"/>
    </row>
    <row r="662" spans="2:5" x14ac:dyDescent="0.2">
      <c r="B662"/>
      <c r="E662"/>
    </row>
    <row r="663" spans="2:5" x14ac:dyDescent="0.2">
      <c r="B663"/>
      <c r="E663"/>
    </row>
    <row r="664" spans="2:5" x14ac:dyDescent="0.2">
      <c r="B664"/>
      <c r="E664"/>
    </row>
    <row r="665" spans="2:5" x14ac:dyDescent="0.2">
      <c r="B665"/>
      <c r="E665"/>
    </row>
    <row r="666" spans="2:5" x14ac:dyDescent="0.2">
      <c r="B666"/>
      <c r="E666"/>
    </row>
    <row r="667" spans="2:5" x14ac:dyDescent="0.2">
      <c r="B667"/>
      <c r="E667"/>
    </row>
    <row r="668" spans="2:5" x14ac:dyDescent="0.2">
      <c r="B668"/>
      <c r="E668"/>
    </row>
    <row r="669" spans="2:5" x14ac:dyDescent="0.2">
      <c r="B669"/>
      <c r="E669"/>
    </row>
    <row r="670" spans="2:5" x14ac:dyDescent="0.2">
      <c r="B670"/>
      <c r="E670"/>
    </row>
    <row r="671" spans="2:5" x14ac:dyDescent="0.2">
      <c r="B671"/>
      <c r="E671"/>
    </row>
    <row r="672" spans="2:5" x14ac:dyDescent="0.2">
      <c r="B672"/>
      <c r="E672"/>
    </row>
    <row r="673" spans="2:5" x14ac:dyDescent="0.2">
      <c r="B673"/>
      <c r="E673"/>
    </row>
    <row r="674" spans="2:5" x14ac:dyDescent="0.2">
      <c r="B674"/>
      <c r="E674"/>
    </row>
    <row r="675" spans="2:5" x14ac:dyDescent="0.2">
      <c r="B675"/>
      <c r="E675"/>
    </row>
    <row r="676" spans="2:5" x14ac:dyDescent="0.2">
      <c r="B676"/>
      <c r="E676"/>
    </row>
    <row r="677" spans="2:5" x14ac:dyDescent="0.2">
      <c r="B677"/>
      <c r="E677"/>
    </row>
    <row r="678" spans="2:5" x14ac:dyDescent="0.2">
      <c r="B678"/>
      <c r="E678"/>
    </row>
    <row r="679" spans="2:5" x14ac:dyDescent="0.2">
      <c r="B679"/>
      <c r="E679"/>
    </row>
    <row r="680" spans="2:5" x14ac:dyDescent="0.2">
      <c r="B680"/>
      <c r="E680"/>
    </row>
    <row r="681" spans="2:5" x14ac:dyDescent="0.2">
      <c r="B681"/>
      <c r="E681"/>
    </row>
    <row r="682" spans="2:5" x14ac:dyDescent="0.2">
      <c r="B682"/>
      <c r="E682"/>
    </row>
    <row r="683" spans="2:5" x14ac:dyDescent="0.2">
      <c r="B683"/>
      <c r="E683"/>
    </row>
    <row r="684" spans="2:5" x14ac:dyDescent="0.2">
      <c r="B684"/>
      <c r="E684"/>
    </row>
    <row r="685" spans="2:5" x14ac:dyDescent="0.2">
      <c r="B685"/>
      <c r="E685"/>
    </row>
    <row r="686" spans="2:5" x14ac:dyDescent="0.2">
      <c r="B686"/>
      <c r="E686"/>
    </row>
    <row r="687" spans="2:5" x14ac:dyDescent="0.2">
      <c r="B687"/>
      <c r="E687"/>
    </row>
    <row r="688" spans="2:5" x14ac:dyDescent="0.2">
      <c r="B688"/>
      <c r="E688"/>
    </row>
    <row r="689" spans="2:5" x14ac:dyDescent="0.2">
      <c r="B689"/>
      <c r="E689"/>
    </row>
    <row r="690" spans="2:5" x14ac:dyDescent="0.2">
      <c r="B690"/>
      <c r="E690"/>
    </row>
    <row r="691" spans="2:5" x14ac:dyDescent="0.2">
      <c r="B691"/>
      <c r="E691"/>
    </row>
    <row r="692" spans="2:5" x14ac:dyDescent="0.2">
      <c r="B692"/>
      <c r="E692"/>
    </row>
    <row r="693" spans="2:5" x14ac:dyDescent="0.2">
      <c r="B693"/>
      <c r="E693"/>
    </row>
    <row r="694" spans="2:5" x14ac:dyDescent="0.2">
      <c r="B694"/>
      <c r="E694"/>
    </row>
    <row r="695" spans="2:5" x14ac:dyDescent="0.2">
      <c r="B695"/>
      <c r="E695"/>
    </row>
    <row r="696" spans="2:5" x14ac:dyDescent="0.2">
      <c r="B696"/>
      <c r="E696"/>
    </row>
    <row r="697" spans="2:5" x14ac:dyDescent="0.2">
      <c r="B697"/>
      <c r="E697"/>
    </row>
    <row r="698" spans="2:5" x14ac:dyDescent="0.2">
      <c r="B698"/>
      <c r="E698"/>
    </row>
    <row r="699" spans="2:5" x14ac:dyDescent="0.2">
      <c r="B699"/>
      <c r="E699"/>
    </row>
    <row r="700" spans="2:5" x14ac:dyDescent="0.2">
      <c r="B700"/>
      <c r="E700"/>
    </row>
    <row r="701" spans="2:5" x14ac:dyDescent="0.2">
      <c r="B701"/>
      <c r="E701"/>
    </row>
    <row r="702" spans="2:5" x14ac:dyDescent="0.2">
      <c r="B702"/>
      <c r="E702"/>
    </row>
    <row r="703" spans="2:5" x14ac:dyDescent="0.2">
      <c r="B703"/>
      <c r="E703"/>
    </row>
    <row r="704" spans="2:5" x14ac:dyDescent="0.2">
      <c r="B704"/>
      <c r="E704"/>
    </row>
    <row r="705" spans="2:5" x14ac:dyDescent="0.2">
      <c r="B705"/>
      <c r="E705"/>
    </row>
    <row r="706" spans="2:5" x14ac:dyDescent="0.2">
      <c r="B706"/>
      <c r="E706"/>
    </row>
    <row r="707" spans="2:5" x14ac:dyDescent="0.2">
      <c r="B707"/>
      <c r="E707"/>
    </row>
    <row r="708" spans="2:5" x14ac:dyDescent="0.2">
      <c r="B708"/>
      <c r="E708"/>
    </row>
    <row r="709" spans="2:5" x14ac:dyDescent="0.2">
      <c r="B709"/>
      <c r="E709"/>
    </row>
    <row r="710" spans="2:5" x14ac:dyDescent="0.2">
      <c r="B710"/>
      <c r="E710"/>
    </row>
    <row r="711" spans="2:5" x14ac:dyDescent="0.2">
      <c r="B711"/>
      <c r="E711"/>
    </row>
    <row r="712" spans="2:5" x14ac:dyDescent="0.2">
      <c r="B712"/>
      <c r="E712"/>
    </row>
    <row r="713" spans="2:5" x14ac:dyDescent="0.2">
      <c r="B713"/>
      <c r="E713"/>
    </row>
    <row r="714" spans="2:5" x14ac:dyDescent="0.2">
      <c r="B714"/>
      <c r="E714"/>
    </row>
    <row r="715" spans="2:5" x14ac:dyDescent="0.2">
      <c r="B715"/>
      <c r="E715"/>
    </row>
    <row r="716" spans="2:5" x14ac:dyDescent="0.2">
      <c r="B716"/>
      <c r="E716"/>
    </row>
    <row r="717" spans="2:5" x14ac:dyDescent="0.2">
      <c r="B717"/>
      <c r="E717"/>
    </row>
    <row r="718" spans="2:5" x14ac:dyDescent="0.2">
      <c r="B718"/>
      <c r="E718"/>
    </row>
    <row r="719" spans="2:5" x14ac:dyDescent="0.2">
      <c r="B719"/>
      <c r="E719"/>
    </row>
    <row r="720" spans="2:5" x14ac:dyDescent="0.2">
      <c r="B720"/>
      <c r="E720"/>
    </row>
    <row r="721" spans="2:5" x14ac:dyDescent="0.2">
      <c r="B721"/>
      <c r="E721"/>
    </row>
    <row r="722" spans="2:5" x14ac:dyDescent="0.2">
      <c r="B722"/>
      <c r="E722"/>
    </row>
    <row r="723" spans="2:5" x14ac:dyDescent="0.2">
      <c r="B723"/>
      <c r="E723"/>
    </row>
    <row r="724" spans="2:5" x14ac:dyDescent="0.2">
      <c r="B724"/>
      <c r="E724"/>
    </row>
    <row r="725" spans="2:5" x14ac:dyDescent="0.2">
      <c r="B725"/>
      <c r="E725"/>
    </row>
    <row r="726" spans="2:5" x14ac:dyDescent="0.2">
      <c r="B726"/>
      <c r="E726"/>
    </row>
    <row r="727" spans="2:5" x14ac:dyDescent="0.2">
      <c r="B727"/>
      <c r="E727"/>
    </row>
    <row r="728" spans="2:5" x14ac:dyDescent="0.2">
      <c r="B728"/>
      <c r="E728"/>
    </row>
    <row r="729" spans="2:5" x14ac:dyDescent="0.2">
      <c r="B729"/>
      <c r="E729"/>
    </row>
    <row r="730" spans="2:5" x14ac:dyDescent="0.2">
      <c r="B730"/>
      <c r="E730"/>
    </row>
    <row r="731" spans="2:5" x14ac:dyDescent="0.2">
      <c r="B731"/>
      <c r="E731"/>
    </row>
    <row r="732" spans="2:5" x14ac:dyDescent="0.2">
      <c r="B732"/>
      <c r="E732"/>
    </row>
    <row r="733" spans="2:5" x14ac:dyDescent="0.2">
      <c r="B733"/>
      <c r="E733"/>
    </row>
    <row r="734" spans="2:5" x14ac:dyDescent="0.2">
      <c r="B734"/>
      <c r="E734"/>
    </row>
    <row r="735" spans="2:5" x14ac:dyDescent="0.2">
      <c r="B735"/>
      <c r="E735"/>
    </row>
    <row r="736" spans="2:5" x14ac:dyDescent="0.2">
      <c r="B736"/>
      <c r="E736"/>
    </row>
    <row r="737" spans="2:5" x14ac:dyDescent="0.2">
      <c r="B737"/>
      <c r="E737"/>
    </row>
    <row r="738" spans="2:5" x14ac:dyDescent="0.2">
      <c r="B738"/>
      <c r="E738"/>
    </row>
    <row r="739" spans="2:5" x14ac:dyDescent="0.2">
      <c r="B739"/>
      <c r="E739"/>
    </row>
    <row r="740" spans="2:5" x14ac:dyDescent="0.2">
      <c r="B740"/>
      <c r="E740"/>
    </row>
    <row r="741" spans="2:5" x14ac:dyDescent="0.2">
      <c r="B741"/>
      <c r="E741"/>
    </row>
    <row r="742" spans="2:5" x14ac:dyDescent="0.2">
      <c r="B742"/>
      <c r="E742"/>
    </row>
    <row r="743" spans="2:5" x14ac:dyDescent="0.2">
      <c r="B743"/>
      <c r="E743"/>
    </row>
    <row r="744" spans="2:5" x14ac:dyDescent="0.2">
      <c r="B744"/>
      <c r="E744"/>
    </row>
    <row r="745" spans="2:5" x14ac:dyDescent="0.2">
      <c r="B745"/>
      <c r="E745"/>
    </row>
    <row r="746" spans="2:5" x14ac:dyDescent="0.2">
      <c r="B746"/>
      <c r="E746"/>
    </row>
    <row r="747" spans="2:5" x14ac:dyDescent="0.2">
      <c r="B747"/>
      <c r="E747"/>
    </row>
    <row r="748" spans="2:5" x14ac:dyDescent="0.2">
      <c r="B748"/>
      <c r="E748"/>
    </row>
    <row r="749" spans="2:5" x14ac:dyDescent="0.2">
      <c r="B749"/>
      <c r="E749"/>
    </row>
    <row r="750" spans="2:5" x14ac:dyDescent="0.2">
      <c r="B750"/>
      <c r="E750"/>
    </row>
    <row r="751" spans="2:5" x14ac:dyDescent="0.2">
      <c r="B751"/>
      <c r="E751"/>
    </row>
    <row r="752" spans="2:5" x14ac:dyDescent="0.2">
      <c r="B752"/>
      <c r="E752"/>
    </row>
    <row r="753" spans="2:5" x14ac:dyDescent="0.2">
      <c r="B753"/>
      <c r="E753"/>
    </row>
    <row r="754" spans="2:5" x14ac:dyDescent="0.2">
      <c r="B754"/>
      <c r="E754"/>
    </row>
    <row r="755" spans="2:5" x14ac:dyDescent="0.2">
      <c r="B755"/>
      <c r="E755"/>
    </row>
    <row r="756" spans="2:5" x14ac:dyDescent="0.2">
      <c r="B756"/>
      <c r="E756"/>
    </row>
    <row r="757" spans="2:5" x14ac:dyDescent="0.2">
      <c r="B757"/>
      <c r="E757"/>
    </row>
    <row r="758" spans="2:5" x14ac:dyDescent="0.2">
      <c r="B758"/>
      <c r="E758"/>
    </row>
    <row r="759" spans="2:5" x14ac:dyDescent="0.2">
      <c r="B759"/>
      <c r="E759"/>
    </row>
    <row r="760" spans="2:5" x14ac:dyDescent="0.2">
      <c r="B760"/>
      <c r="E760"/>
    </row>
    <row r="761" spans="2:5" x14ac:dyDescent="0.2">
      <c r="B761"/>
      <c r="E761"/>
    </row>
    <row r="762" spans="2:5" x14ac:dyDescent="0.2">
      <c r="B762"/>
      <c r="E762"/>
    </row>
    <row r="763" spans="2:5" x14ac:dyDescent="0.2">
      <c r="B763"/>
      <c r="E763"/>
    </row>
    <row r="764" spans="2:5" x14ac:dyDescent="0.2">
      <c r="B764"/>
      <c r="E764"/>
    </row>
    <row r="765" spans="2:5" x14ac:dyDescent="0.2">
      <c r="B765"/>
      <c r="E765"/>
    </row>
    <row r="766" spans="2:5" x14ac:dyDescent="0.2">
      <c r="B766"/>
      <c r="E766"/>
    </row>
    <row r="767" spans="2:5" x14ac:dyDescent="0.2">
      <c r="B767"/>
      <c r="E767"/>
    </row>
    <row r="768" spans="2:5" x14ac:dyDescent="0.2">
      <c r="B768"/>
      <c r="E768"/>
    </row>
    <row r="769" spans="2:5" x14ac:dyDescent="0.2">
      <c r="B769"/>
      <c r="E769"/>
    </row>
    <row r="770" spans="2:5" x14ac:dyDescent="0.2">
      <c r="B770"/>
      <c r="E770"/>
    </row>
    <row r="771" spans="2:5" x14ac:dyDescent="0.2">
      <c r="B771"/>
      <c r="E771"/>
    </row>
    <row r="772" spans="2:5" x14ac:dyDescent="0.2">
      <c r="B772"/>
      <c r="E772"/>
    </row>
    <row r="773" spans="2:5" x14ac:dyDescent="0.2">
      <c r="B773"/>
      <c r="E773"/>
    </row>
    <row r="774" spans="2:5" x14ac:dyDescent="0.2">
      <c r="B774"/>
      <c r="E774"/>
    </row>
    <row r="775" spans="2:5" x14ac:dyDescent="0.2">
      <c r="B775"/>
      <c r="E775"/>
    </row>
    <row r="776" spans="2:5" x14ac:dyDescent="0.2">
      <c r="B776"/>
      <c r="E776"/>
    </row>
    <row r="777" spans="2:5" x14ac:dyDescent="0.2">
      <c r="B777"/>
      <c r="E777"/>
    </row>
    <row r="778" spans="2:5" x14ac:dyDescent="0.2">
      <c r="B778"/>
      <c r="E778"/>
    </row>
    <row r="779" spans="2:5" x14ac:dyDescent="0.2">
      <c r="B779"/>
      <c r="E779"/>
    </row>
    <row r="780" spans="2:5" x14ac:dyDescent="0.2">
      <c r="B780"/>
      <c r="E780"/>
    </row>
    <row r="781" spans="2:5" x14ac:dyDescent="0.2">
      <c r="B781"/>
      <c r="E781"/>
    </row>
    <row r="782" spans="2:5" x14ac:dyDescent="0.2">
      <c r="B782"/>
      <c r="E782"/>
    </row>
    <row r="783" spans="2:5" x14ac:dyDescent="0.2">
      <c r="B783"/>
      <c r="E783"/>
    </row>
    <row r="784" spans="2:5" x14ac:dyDescent="0.2">
      <c r="B784"/>
      <c r="E784"/>
    </row>
    <row r="785" spans="2:5" x14ac:dyDescent="0.2">
      <c r="B785"/>
      <c r="E785"/>
    </row>
    <row r="786" spans="2:5" x14ac:dyDescent="0.2">
      <c r="B786"/>
      <c r="E786"/>
    </row>
    <row r="787" spans="2:5" x14ac:dyDescent="0.2">
      <c r="B787"/>
      <c r="E787"/>
    </row>
    <row r="788" spans="2:5" x14ac:dyDescent="0.2">
      <c r="B788"/>
      <c r="E788"/>
    </row>
    <row r="789" spans="2:5" x14ac:dyDescent="0.2">
      <c r="B789"/>
      <c r="E789"/>
    </row>
    <row r="790" spans="2:5" x14ac:dyDescent="0.2">
      <c r="B790"/>
      <c r="E790"/>
    </row>
    <row r="791" spans="2:5" x14ac:dyDescent="0.2">
      <c r="B791"/>
      <c r="E791"/>
    </row>
    <row r="792" spans="2:5" x14ac:dyDescent="0.2">
      <c r="B792"/>
      <c r="E792"/>
    </row>
    <row r="793" spans="2:5" x14ac:dyDescent="0.2">
      <c r="B793"/>
      <c r="E793"/>
    </row>
    <row r="794" spans="2:5" x14ac:dyDescent="0.2">
      <c r="B794"/>
      <c r="E794"/>
    </row>
    <row r="795" spans="2:5" x14ac:dyDescent="0.2">
      <c r="B795"/>
      <c r="E795"/>
    </row>
    <row r="796" spans="2:5" x14ac:dyDescent="0.2">
      <c r="B796"/>
      <c r="E796"/>
    </row>
    <row r="797" spans="2:5" x14ac:dyDescent="0.2">
      <c r="B797"/>
      <c r="E797"/>
    </row>
    <row r="798" spans="2:5" x14ac:dyDescent="0.2">
      <c r="B798"/>
      <c r="E798"/>
    </row>
    <row r="799" spans="2:5" x14ac:dyDescent="0.2">
      <c r="B799"/>
      <c r="E799"/>
    </row>
    <row r="800" spans="2:5" x14ac:dyDescent="0.2">
      <c r="B800"/>
      <c r="E800"/>
    </row>
    <row r="801" spans="2:5" x14ac:dyDescent="0.2">
      <c r="B801"/>
      <c r="E801"/>
    </row>
    <row r="802" spans="2:5" x14ac:dyDescent="0.2">
      <c r="B802"/>
      <c r="E802"/>
    </row>
    <row r="803" spans="2:5" x14ac:dyDescent="0.2">
      <c r="B803"/>
      <c r="E803"/>
    </row>
    <row r="804" spans="2:5" x14ac:dyDescent="0.2">
      <c r="B804"/>
      <c r="E804"/>
    </row>
    <row r="805" spans="2:5" x14ac:dyDescent="0.2">
      <c r="B805"/>
      <c r="E805"/>
    </row>
    <row r="806" spans="2:5" x14ac:dyDescent="0.2">
      <c r="B806"/>
      <c r="E806"/>
    </row>
    <row r="807" spans="2:5" x14ac:dyDescent="0.2">
      <c r="B807"/>
      <c r="E807"/>
    </row>
    <row r="808" spans="2:5" x14ac:dyDescent="0.2">
      <c r="B808"/>
      <c r="E808"/>
    </row>
    <row r="809" spans="2:5" x14ac:dyDescent="0.2">
      <c r="B809"/>
      <c r="E809"/>
    </row>
    <row r="810" spans="2:5" x14ac:dyDescent="0.2">
      <c r="B810"/>
      <c r="E810"/>
    </row>
    <row r="811" spans="2:5" x14ac:dyDescent="0.2">
      <c r="B811"/>
      <c r="E811"/>
    </row>
    <row r="812" spans="2:5" x14ac:dyDescent="0.2">
      <c r="B812"/>
      <c r="E812"/>
    </row>
    <row r="813" spans="2:5" x14ac:dyDescent="0.2">
      <c r="B813"/>
      <c r="E813"/>
    </row>
    <row r="814" spans="2:5" x14ac:dyDescent="0.2">
      <c r="B814"/>
      <c r="E814"/>
    </row>
    <row r="815" spans="2:5" x14ac:dyDescent="0.2">
      <c r="B815"/>
      <c r="E815"/>
    </row>
    <row r="816" spans="2:5" x14ac:dyDescent="0.2">
      <c r="B816"/>
      <c r="E816"/>
    </row>
    <row r="817" spans="2:5" x14ac:dyDescent="0.2">
      <c r="B817"/>
      <c r="E817"/>
    </row>
    <row r="818" spans="2:5" x14ac:dyDescent="0.2">
      <c r="B818"/>
      <c r="E818"/>
    </row>
    <row r="819" spans="2:5" x14ac:dyDescent="0.2">
      <c r="B819"/>
      <c r="E819"/>
    </row>
    <row r="820" spans="2:5" x14ac:dyDescent="0.2">
      <c r="B820"/>
      <c r="E820"/>
    </row>
    <row r="821" spans="2:5" x14ac:dyDescent="0.2">
      <c r="B821"/>
      <c r="E821"/>
    </row>
    <row r="822" spans="2:5" x14ac:dyDescent="0.2">
      <c r="B822"/>
      <c r="E822"/>
    </row>
    <row r="823" spans="2:5" x14ac:dyDescent="0.2">
      <c r="B823"/>
      <c r="E823"/>
    </row>
    <row r="824" spans="2:5" x14ac:dyDescent="0.2">
      <c r="B824"/>
      <c r="E824"/>
    </row>
    <row r="825" spans="2:5" x14ac:dyDescent="0.2">
      <c r="B825"/>
      <c r="E825"/>
    </row>
    <row r="826" spans="2:5" x14ac:dyDescent="0.2">
      <c r="B826"/>
      <c r="E826"/>
    </row>
    <row r="827" spans="2:5" x14ac:dyDescent="0.2">
      <c r="B827"/>
      <c r="E827"/>
    </row>
    <row r="828" spans="2:5" x14ac:dyDescent="0.2">
      <c r="B828"/>
      <c r="E828"/>
    </row>
    <row r="829" spans="2:5" x14ac:dyDescent="0.2">
      <c r="B829"/>
      <c r="E829"/>
    </row>
    <row r="830" spans="2:5" x14ac:dyDescent="0.2">
      <c r="B830"/>
      <c r="E830"/>
    </row>
    <row r="831" spans="2:5" x14ac:dyDescent="0.2">
      <c r="B831"/>
      <c r="E831"/>
    </row>
    <row r="832" spans="2:5" x14ac:dyDescent="0.2">
      <c r="B832"/>
      <c r="E832"/>
    </row>
    <row r="833" spans="2:5" x14ac:dyDescent="0.2">
      <c r="B833"/>
      <c r="E833"/>
    </row>
    <row r="834" spans="2:5" x14ac:dyDescent="0.2">
      <c r="B834"/>
      <c r="E834"/>
    </row>
    <row r="835" spans="2:5" x14ac:dyDescent="0.2">
      <c r="B835"/>
      <c r="E835"/>
    </row>
    <row r="836" spans="2:5" x14ac:dyDescent="0.2">
      <c r="B836"/>
      <c r="E836"/>
    </row>
    <row r="837" spans="2:5" x14ac:dyDescent="0.2">
      <c r="B837"/>
      <c r="E837"/>
    </row>
    <row r="838" spans="2:5" x14ac:dyDescent="0.2">
      <c r="B838"/>
      <c r="E838"/>
    </row>
    <row r="839" spans="2:5" x14ac:dyDescent="0.2">
      <c r="B839"/>
      <c r="E839"/>
    </row>
    <row r="840" spans="2:5" x14ac:dyDescent="0.2">
      <c r="B840"/>
      <c r="E840"/>
    </row>
    <row r="841" spans="2:5" x14ac:dyDescent="0.2">
      <c r="B841"/>
      <c r="E841"/>
    </row>
    <row r="842" spans="2:5" x14ac:dyDescent="0.2">
      <c r="B842"/>
      <c r="E842"/>
    </row>
    <row r="843" spans="2:5" x14ac:dyDescent="0.2">
      <c r="B843"/>
      <c r="E843"/>
    </row>
    <row r="844" spans="2:5" x14ac:dyDescent="0.2">
      <c r="B844"/>
      <c r="E844"/>
    </row>
    <row r="845" spans="2:5" x14ac:dyDescent="0.2">
      <c r="B845"/>
      <c r="E845"/>
    </row>
    <row r="846" spans="2:5" x14ac:dyDescent="0.2">
      <c r="B846"/>
      <c r="E846"/>
    </row>
    <row r="847" spans="2:5" x14ac:dyDescent="0.2">
      <c r="B847"/>
      <c r="E847"/>
    </row>
    <row r="848" spans="2:5" x14ac:dyDescent="0.2">
      <c r="B848"/>
      <c r="E848"/>
    </row>
    <row r="849" spans="2:5" x14ac:dyDescent="0.2">
      <c r="B849"/>
      <c r="E849"/>
    </row>
    <row r="850" spans="2:5" x14ac:dyDescent="0.2">
      <c r="B850"/>
      <c r="E850"/>
    </row>
    <row r="851" spans="2:5" x14ac:dyDescent="0.2">
      <c r="B851"/>
      <c r="E851"/>
    </row>
    <row r="852" spans="2:5" x14ac:dyDescent="0.2">
      <c r="B852"/>
      <c r="E852"/>
    </row>
    <row r="853" spans="2:5" x14ac:dyDescent="0.2">
      <c r="B853"/>
      <c r="E853"/>
    </row>
    <row r="854" spans="2:5" x14ac:dyDescent="0.2">
      <c r="B854"/>
      <c r="E854"/>
    </row>
    <row r="855" spans="2:5" x14ac:dyDescent="0.2">
      <c r="B855"/>
      <c r="E855"/>
    </row>
    <row r="856" spans="2:5" x14ac:dyDescent="0.2">
      <c r="B856"/>
      <c r="E856"/>
    </row>
    <row r="857" spans="2:5" x14ac:dyDescent="0.2">
      <c r="B857"/>
      <c r="E857"/>
    </row>
    <row r="858" spans="2:5" x14ac:dyDescent="0.2">
      <c r="B858"/>
      <c r="E858"/>
    </row>
    <row r="859" spans="2:5" x14ac:dyDescent="0.2">
      <c r="B859"/>
      <c r="E859"/>
    </row>
    <row r="860" spans="2:5" x14ac:dyDescent="0.2">
      <c r="B860"/>
      <c r="E860"/>
    </row>
    <row r="861" spans="2:5" x14ac:dyDescent="0.2">
      <c r="B861"/>
      <c r="E861"/>
    </row>
    <row r="862" spans="2:5" x14ac:dyDescent="0.2">
      <c r="B862"/>
      <c r="E862"/>
    </row>
    <row r="863" spans="2:5" x14ac:dyDescent="0.2">
      <c r="B863"/>
      <c r="E863"/>
    </row>
    <row r="864" spans="2:5" x14ac:dyDescent="0.2">
      <c r="B864"/>
      <c r="E864"/>
    </row>
    <row r="865" spans="2:5" x14ac:dyDescent="0.2">
      <c r="B865"/>
      <c r="E865"/>
    </row>
    <row r="866" spans="2:5" x14ac:dyDescent="0.2">
      <c r="B866"/>
      <c r="E866"/>
    </row>
    <row r="867" spans="2:5" x14ac:dyDescent="0.2">
      <c r="B867"/>
      <c r="E867"/>
    </row>
    <row r="868" spans="2:5" x14ac:dyDescent="0.2">
      <c r="B868"/>
      <c r="E868"/>
    </row>
    <row r="869" spans="2:5" x14ac:dyDescent="0.2">
      <c r="B869"/>
      <c r="E869"/>
    </row>
    <row r="870" spans="2:5" x14ac:dyDescent="0.2">
      <c r="B870"/>
      <c r="E870"/>
    </row>
    <row r="871" spans="2:5" x14ac:dyDescent="0.2">
      <c r="B871"/>
      <c r="E871"/>
    </row>
    <row r="872" spans="2:5" x14ac:dyDescent="0.2">
      <c r="B872"/>
      <c r="E872"/>
    </row>
    <row r="873" spans="2:5" x14ac:dyDescent="0.2">
      <c r="B873"/>
      <c r="E873"/>
    </row>
    <row r="874" spans="2:5" x14ac:dyDescent="0.2">
      <c r="B874"/>
      <c r="E874"/>
    </row>
    <row r="875" spans="2:5" x14ac:dyDescent="0.2">
      <c r="B875"/>
      <c r="E875"/>
    </row>
    <row r="876" spans="2:5" x14ac:dyDescent="0.2">
      <c r="B876"/>
      <c r="E876"/>
    </row>
    <row r="877" spans="2:5" x14ac:dyDescent="0.2">
      <c r="B877"/>
      <c r="E877"/>
    </row>
    <row r="878" spans="2:5" x14ac:dyDescent="0.2">
      <c r="B878"/>
      <c r="E878"/>
    </row>
    <row r="879" spans="2:5" x14ac:dyDescent="0.2">
      <c r="B879"/>
      <c r="E879"/>
    </row>
    <row r="880" spans="2:5" x14ac:dyDescent="0.2">
      <c r="B880"/>
      <c r="E880"/>
    </row>
    <row r="881" spans="2:5" x14ac:dyDescent="0.2">
      <c r="B881"/>
      <c r="E881"/>
    </row>
    <row r="882" spans="2:5" x14ac:dyDescent="0.2">
      <c r="B882"/>
      <c r="E882"/>
    </row>
    <row r="883" spans="2:5" x14ac:dyDescent="0.2">
      <c r="B883"/>
      <c r="E883"/>
    </row>
    <row r="884" spans="2:5" x14ac:dyDescent="0.2">
      <c r="B884"/>
      <c r="E884"/>
    </row>
    <row r="885" spans="2:5" x14ac:dyDescent="0.2">
      <c r="B885"/>
      <c r="E885"/>
    </row>
    <row r="886" spans="2:5" x14ac:dyDescent="0.2">
      <c r="B886"/>
      <c r="E886"/>
    </row>
    <row r="887" spans="2:5" x14ac:dyDescent="0.2">
      <c r="B887"/>
      <c r="E887"/>
    </row>
    <row r="888" spans="2:5" x14ac:dyDescent="0.2">
      <c r="B888"/>
      <c r="E888"/>
    </row>
    <row r="889" spans="2:5" x14ac:dyDescent="0.2">
      <c r="B889"/>
      <c r="E889"/>
    </row>
    <row r="890" spans="2:5" x14ac:dyDescent="0.2">
      <c r="B890"/>
      <c r="E890"/>
    </row>
    <row r="891" spans="2:5" x14ac:dyDescent="0.2">
      <c r="B891"/>
      <c r="E891"/>
    </row>
    <row r="892" spans="2:5" x14ac:dyDescent="0.2">
      <c r="B892"/>
      <c r="E892"/>
    </row>
    <row r="893" spans="2:5" x14ac:dyDescent="0.2">
      <c r="B893"/>
      <c r="E893"/>
    </row>
    <row r="894" spans="2:5" x14ac:dyDescent="0.2">
      <c r="B894"/>
      <c r="E894"/>
    </row>
    <row r="895" spans="2:5" x14ac:dyDescent="0.2">
      <c r="B895"/>
      <c r="E895"/>
    </row>
    <row r="896" spans="2:5" x14ac:dyDescent="0.2">
      <c r="B896"/>
      <c r="E896"/>
    </row>
    <row r="897" spans="2:5" x14ac:dyDescent="0.2">
      <c r="B897"/>
      <c r="E897"/>
    </row>
    <row r="898" spans="2:5" x14ac:dyDescent="0.2">
      <c r="B898"/>
      <c r="E898"/>
    </row>
    <row r="899" spans="2:5" x14ac:dyDescent="0.2">
      <c r="B899"/>
      <c r="E899"/>
    </row>
    <row r="900" spans="2:5" x14ac:dyDescent="0.2">
      <c r="B900"/>
      <c r="E900"/>
    </row>
    <row r="901" spans="2:5" x14ac:dyDescent="0.2">
      <c r="B901"/>
      <c r="E901"/>
    </row>
    <row r="902" spans="2:5" x14ac:dyDescent="0.2">
      <c r="B902"/>
      <c r="E902"/>
    </row>
    <row r="903" spans="2:5" x14ac:dyDescent="0.2">
      <c r="B903"/>
      <c r="E903"/>
    </row>
    <row r="904" spans="2:5" x14ac:dyDescent="0.2">
      <c r="B904"/>
      <c r="E904"/>
    </row>
    <row r="905" spans="2:5" x14ac:dyDescent="0.2">
      <c r="B905"/>
      <c r="E905"/>
    </row>
    <row r="906" spans="2:5" x14ac:dyDescent="0.2">
      <c r="B906"/>
      <c r="E906"/>
    </row>
    <row r="907" spans="2:5" x14ac:dyDescent="0.2">
      <c r="B907"/>
      <c r="E907"/>
    </row>
    <row r="908" spans="2:5" x14ac:dyDescent="0.2">
      <c r="B908"/>
      <c r="E908"/>
    </row>
    <row r="909" spans="2:5" x14ac:dyDescent="0.2">
      <c r="B909"/>
      <c r="E909"/>
    </row>
    <row r="910" spans="2:5" x14ac:dyDescent="0.2">
      <c r="B910"/>
      <c r="E910"/>
    </row>
    <row r="911" spans="2:5" x14ac:dyDescent="0.2">
      <c r="B911"/>
      <c r="E911"/>
    </row>
    <row r="912" spans="2:5" x14ac:dyDescent="0.2">
      <c r="B912"/>
      <c r="E912"/>
    </row>
    <row r="913" spans="2:5" x14ac:dyDescent="0.2">
      <c r="B913"/>
      <c r="E913"/>
    </row>
    <row r="914" spans="2:5" x14ac:dyDescent="0.2">
      <c r="B914"/>
      <c r="E914"/>
    </row>
    <row r="915" spans="2:5" x14ac:dyDescent="0.2">
      <c r="B915"/>
      <c r="E915"/>
    </row>
    <row r="916" spans="2:5" x14ac:dyDescent="0.2">
      <c r="B916"/>
      <c r="E916"/>
    </row>
    <row r="917" spans="2:5" x14ac:dyDescent="0.2">
      <c r="B917"/>
      <c r="E917"/>
    </row>
    <row r="918" spans="2:5" x14ac:dyDescent="0.2">
      <c r="B918"/>
      <c r="E918"/>
    </row>
    <row r="919" spans="2:5" x14ac:dyDescent="0.2">
      <c r="B919"/>
      <c r="E919"/>
    </row>
    <row r="920" spans="2:5" x14ac:dyDescent="0.2">
      <c r="B920"/>
      <c r="E920"/>
    </row>
    <row r="921" spans="2:5" x14ac:dyDescent="0.2">
      <c r="B921"/>
      <c r="E921"/>
    </row>
    <row r="922" spans="2:5" x14ac:dyDescent="0.2">
      <c r="B922"/>
      <c r="E922"/>
    </row>
    <row r="923" spans="2:5" x14ac:dyDescent="0.2">
      <c r="B923"/>
      <c r="E923"/>
    </row>
    <row r="924" spans="2:5" x14ac:dyDescent="0.2">
      <c r="B924"/>
      <c r="E924"/>
    </row>
    <row r="925" spans="2:5" x14ac:dyDescent="0.2">
      <c r="B925"/>
      <c r="E925"/>
    </row>
    <row r="926" spans="2:5" x14ac:dyDescent="0.2">
      <c r="B926"/>
      <c r="E926"/>
    </row>
    <row r="927" spans="2:5" x14ac:dyDescent="0.2">
      <c r="B927"/>
      <c r="E927"/>
    </row>
    <row r="928" spans="2:5" x14ac:dyDescent="0.2">
      <c r="B928"/>
      <c r="E928"/>
    </row>
    <row r="929" spans="2:5" x14ac:dyDescent="0.2">
      <c r="B929"/>
      <c r="E929"/>
    </row>
    <row r="930" spans="2:5" x14ac:dyDescent="0.2">
      <c r="B930"/>
      <c r="E930"/>
    </row>
    <row r="931" spans="2:5" x14ac:dyDescent="0.2">
      <c r="B931"/>
      <c r="E931"/>
    </row>
    <row r="932" spans="2:5" x14ac:dyDescent="0.2">
      <c r="B932"/>
      <c r="E932"/>
    </row>
    <row r="933" spans="2:5" x14ac:dyDescent="0.2">
      <c r="B933"/>
      <c r="E933"/>
    </row>
    <row r="934" spans="2:5" x14ac:dyDescent="0.2">
      <c r="B934"/>
      <c r="E934"/>
    </row>
    <row r="935" spans="2:5" x14ac:dyDescent="0.2">
      <c r="B935"/>
      <c r="E935"/>
    </row>
    <row r="936" spans="2:5" x14ac:dyDescent="0.2">
      <c r="B936"/>
      <c r="E936"/>
    </row>
    <row r="937" spans="2:5" x14ac:dyDescent="0.2">
      <c r="B937"/>
      <c r="E937"/>
    </row>
    <row r="938" spans="2:5" x14ac:dyDescent="0.2">
      <c r="B938"/>
      <c r="E938"/>
    </row>
    <row r="939" spans="2:5" x14ac:dyDescent="0.2">
      <c r="B939"/>
      <c r="E939"/>
    </row>
    <row r="940" spans="2:5" x14ac:dyDescent="0.2">
      <c r="B940"/>
      <c r="E940"/>
    </row>
    <row r="941" spans="2:5" x14ac:dyDescent="0.2">
      <c r="B941"/>
      <c r="E941"/>
    </row>
    <row r="942" spans="2:5" x14ac:dyDescent="0.2">
      <c r="B942"/>
      <c r="E942"/>
    </row>
    <row r="943" spans="2:5" x14ac:dyDescent="0.2">
      <c r="B943"/>
      <c r="E943"/>
    </row>
    <row r="944" spans="2:5" x14ac:dyDescent="0.2">
      <c r="B944"/>
      <c r="E944"/>
    </row>
    <row r="945" spans="2:5" x14ac:dyDescent="0.2">
      <c r="B945"/>
      <c r="E945"/>
    </row>
    <row r="946" spans="2:5" x14ac:dyDescent="0.2">
      <c r="B946"/>
      <c r="E946"/>
    </row>
    <row r="947" spans="2:5" x14ac:dyDescent="0.2">
      <c r="B947"/>
      <c r="E947"/>
    </row>
    <row r="948" spans="2:5" x14ac:dyDescent="0.2">
      <c r="B948"/>
      <c r="E948"/>
    </row>
    <row r="949" spans="2:5" x14ac:dyDescent="0.2">
      <c r="B949"/>
      <c r="E949"/>
    </row>
    <row r="950" spans="2:5" x14ac:dyDescent="0.2">
      <c r="B950"/>
      <c r="E950"/>
    </row>
    <row r="951" spans="2:5" x14ac:dyDescent="0.2">
      <c r="B951"/>
      <c r="E951"/>
    </row>
    <row r="952" spans="2:5" x14ac:dyDescent="0.2">
      <c r="B952"/>
      <c r="E952"/>
    </row>
    <row r="953" spans="2:5" x14ac:dyDescent="0.2">
      <c r="B953"/>
      <c r="E953"/>
    </row>
    <row r="954" spans="2:5" x14ac:dyDescent="0.2">
      <c r="B954"/>
      <c r="E954"/>
    </row>
    <row r="955" spans="2:5" x14ac:dyDescent="0.2">
      <c r="B955"/>
      <c r="E955"/>
    </row>
    <row r="956" spans="2:5" x14ac:dyDescent="0.2">
      <c r="B956"/>
      <c r="E956"/>
    </row>
    <row r="957" spans="2:5" x14ac:dyDescent="0.2">
      <c r="B957"/>
      <c r="E957"/>
    </row>
    <row r="958" spans="2:5" x14ac:dyDescent="0.2">
      <c r="B958"/>
      <c r="E958"/>
    </row>
    <row r="959" spans="2:5" x14ac:dyDescent="0.2">
      <c r="B959"/>
      <c r="E959"/>
    </row>
    <row r="960" spans="2:5" x14ac:dyDescent="0.2">
      <c r="B960"/>
      <c r="E960"/>
    </row>
    <row r="961" spans="2:5" x14ac:dyDescent="0.2">
      <c r="B961"/>
      <c r="E961"/>
    </row>
    <row r="962" spans="2:5" x14ac:dyDescent="0.2">
      <c r="B962"/>
      <c r="E962"/>
    </row>
    <row r="963" spans="2:5" x14ac:dyDescent="0.2">
      <c r="B963"/>
      <c r="E963"/>
    </row>
    <row r="964" spans="2:5" x14ac:dyDescent="0.2">
      <c r="B964"/>
      <c r="E964"/>
    </row>
    <row r="965" spans="2:5" x14ac:dyDescent="0.2">
      <c r="B965"/>
      <c r="E965"/>
    </row>
    <row r="966" spans="2:5" x14ac:dyDescent="0.2">
      <c r="B966"/>
      <c r="E966"/>
    </row>
    <row r="967" spans="2:5" x14ac:dyDescent="0.2">
      <c r="B967"/>
      <c r="E967"/>
    </row>
    <row r="968" spans="2:5" x14ac:dyDescent="0.2">
      <c r="B968"/>
      <c r="E968"/>
    </row>
    <row r="969" spans="2:5" x14ac:dyDescent="0.2">
      <c r="B969"/>
      <c r="E969"/>
    </row>
    <row r="970" spans="2:5" x14ac:dyDescent="0.2">
      <c r="B970"/>
      <c r="E970"/>
    </row>
    <row r="971" spans="2:5" x14ac:dyDescent="0.2">
      <c r="B971"/>
      <c r="E971"/>
    </row>
    <row r="972" spans="2:5" x14ac:dyDescent="0.2">
      <c r="B972"/>
      <c r="E972"/>
    </row>
    <row r="973" spans="2:5" x14ac:dyDescent="0.2">
      <c r="B973"/>
      <c r="E973"/>
    </row>
    <row r="974" spans="2:5" x14ac:dyDescent="0.2">
      <c r="B974"/>
      <c r="E974"/>
    </row>
    <row r="975" spans="2:5" x14ac:dyDescent="0.2">
      <c r="B975"/>
      <c r="E975"/>
    </row>
    <row r="976" spans="2:5" x14ac:dyDescent="0.2">
      <c r="B976"/>
      <c r="E976"/>
    </row>
    <row r="977" spans="2:5" x14ac:dyDescent="0.2">
      <c r="B977"/>
      <c r="E977"/>
    </row>
    <row r="978" spans="2:5" x14ac:dyDescent="0.2">
      <c r="B978"/>
      <c r="E978"/>
    </row>
    <row r="979" spans="2:5" x14ac:dyDescent="0.2">
      <c r="B979"/>
      <c r="E979"/>
    </row>
    <row r="980" spans="2:5" x14ac:dyDescent="0.2">
      <c r="B980"/>
      <c r="E980"/>
    </row>
    <row r="981" spans="2:5" x14ac:dyDescent="0.2">
      <c r="B981"/>
      <c r="E981"/>
    </row>
    <row r="982" spans="2:5" x14ac:dyDescent="0.2">
      <c r="B982"/>
      <c r="E982"/>
    </row>
    <row r="983" spans="2:5" x14ac:dyDescent="0.2">
      <c r="B983"/>
      <c r="E983"/>
    </row>
    <row r="984" spans="2:5" x14ac:dyDescent="0.2">
      <c r="B984"/>
      <c r="E984"/>
    </row>
    <row r="985" spans="2:5" x14ac:dyDescent="0.2">
      <c r="B985"/>
      <c r="E985"/>
    </row>
    <row r="986" spans="2:5" x14ac:dyDescent="0.2">
      <c r="B986"/>
      <c r="E986"/>
    </row>
    <row r="987" spans="2:5" x14ac:dyDescent="0.2">
      <c r="B987"/>
      <c r="E987"/>
    </row>
    <row r="988" spans="2:5" x14ac:dyDescent="0.2">
      <c r="B988"/>
      <c r="E988"/>
    </row>
    <row r="989" spans="2:5" x14ac:dyDescent="0.2">
      <c r="B989"/>
      <c r="E989"/>
    </row>
    <row r="990" spans="2:5" x14ac:dyDescent="0.2">
      <c r="B990"/>
      <c r="E990"/>
    </row>
    <row r="991" spans="2:5" x14ac:dyDescent="0.2">
      <c r="B991"/>
      <c r="E991"/>
    </row>
    <row r="992" spans="2:5" x14ac:dyDescent="0.2">
      <c r="B992"/>
      <c r="E992"/>
    </row>
    <row r="993" spans="2:5" x14ac:dyDescent="0.2">
      <c r="B993"/>
      <c r="E993"/>
    </row>
    <row r="994" spans="2:5" x14ac:dyDescent="0.2">
      <c r="B994"/>
      <c r="E994"/>
    </row>
    <row r="995" spans="2:5" x14ac:dyDescent="0.2">
      <c r="B995"/>
      <c r="E995"/>
    </row>
    <row r="996" spans="2:5" x14ac:dyDescent="0.2">
      <c r="B996"/>
      <c r="E996"/>
    </row>
    <row r="997" spans="2:5" x14ac:dyDescent="0.2">
      <c r="B997"/>
      <c r="E997"/>
    </row>
    <row r="998" spans="2:5" x14ac:dyDescent="0.2">
      <c r="B998"/>
      <c r="E998"/>
    </row>
    <row r="999" spans="2:5" x14ac:dyDescent="0.2">
      <c r="B999"/>
      <c r="E999"/>
    </row>
    <row r="1000" spans="2:5" x14ac:dyDescent="0.2">
      <c r="B1000"/>
      <c r="E1000"/>
    </row>
    <row r="1001" spans="2:5" x14ac:dyDescent="0.2">
      <c r="B1001"/>
      <c r="E1001"/>
    </row>
    <row r="1002" spans="2:5" x14ac:dyDescent="0.2">
      <c r="B1002"/>
      <c r="E1002"/>
    </row>
    <row r="1003" spans="2:5" x14ac:dyDescent="0.2">
      <c r="B1003"/>
      <c r="E1003"/>
    </row>
    <row r="1004" spans="2:5" x14ac:dyDescent="0.2">
      <c r="B1004"/>
      <c r="E1004"/>
    </row>
    <row r="1005" spans="2:5" x14ac:dyDescent="0.2">
      <c r="B1005"/>
      <c r="E1005"/>
    </row>
    <row r="1006" spans="2:5" x14ac:dyDescent="0.2">
      <c r="B1006"/>
      <c r="E1006"/>
    </row>
    <row r="1007" spans="2:5" x14ac:dyDescent="0.2">
      <c r="B1007"/>
      <c r="E1007"/>
    </row>
    <row r="1008" spans="2:5" x14ac:dyDescent="0.2">
      <c r="B1008"/>
      <c r="E1008"/>
    </row>
    <row r="1009" spans="2:5" x14ac:dyDescent="0.2">
      <c r="B1009"/>
      <c r="E1009"/>
    </row>
    <row r="1010" spans="2:5" x14ac:dyDescent="0.2">
      <c r="B1010"/>
      <c r="E1010"/>
    </row>
    <row r="1011" spans="2:5" x14ac:dyDescent="0.2">
      <c r="B1011"/>
      <c r="E1011"/>
    </row>
    <row r="1012" spans="2:5" x14ac:dyDescent="0.2">
      <c r="B1012"/>
      <c r="E1012"/>
    </row>
    <row r="1013" spans="2:5" x14ac:dyDescent="0.2">
      <c r="B1013"/>
      <c r="E1013"/>
    </row>
    <row r="1014" spans="2:5" x14ac:dyDescent="0.2">
      <c r="B1014"/>
      <c r="E1014"/>
    </row>
    <row r="1015" spans="2:5" x14ac:dyDescent="0.2">
      <c r="B1015"/>
      <c r="E1015"/>
    </row>
    <row r="1016" spans="2:5" x14ac:dyDescent="0.2">
      <c r="B1016"/>
      <c r="E1016"/>
    </row>
    <row r="1017" spans="2:5" x14ac:dyDescent="0.2">
      <c r="B1017"/>
      <c r="E1017"/>
    </row>
    <row r="1018" spans="2:5" x14ac:dyDescent="0.2">
      <c r="B1018"/>
      <c r="E1018"/>
    </row>
    <row r="1019" spans="2:5" x14ac:dyDescent="0.2">
      <c r="B1019"/>
      <c r="E1019"/>
    </row>
    <row r="1020" spans="2:5" x14ac:dyDescent="0.2">
      <c r="B1020"/>
      <c r="E1020"/>
    </row>
    <row r="1021" spans="2:5" x14ac:dyDescent="0.2">
      <c r="B1021"/>
      <c r="E1021"/>
    </row>
    <row r="1022" spans="2:5" x14ac:dyDescent="0.2">
      <c r="B1022"/>
      <c r="E1022"/>
    </row>
    <row r="1023" spans="2:5" x14ac:dyDescent="0.2">
      <c r="B1023"/>
      <c r="E1023"/>
    </row>
    <row r="1024" spans="2:5" x14ac:dyDescent="0.2">
      <c r="B1024"/>
      <c r="E1024"/>
    </row>
    <row r="1025" spans="2:5" x14ac:dyDescent="0.2">
      <c r="B1025"/>
      <c r="E1025"/>
    </row>
    <row r="1026" spans="2:5" x14ac:dyDescent="0.2">
      <c r="B1026"/>
      <c r="E1026"/>
    </row>
    <row r="1027" spans="2:5" x14ac:dyDescent="0.2">
      <c r="B1027"/>
      <c r="E1027"/>
    </row>
    <row r="1028" spans="2:5" x14ac:dyDescent="0.2">
      <c r="B1028"/>
      <c r="E1028"/>
    </row>
    <row r="1029" spans="2:5" x14ac:dyDescent="0.2">
      <c r="B1029"/>
      <c r="E1029"/>
    </row>
    <row r="1030" spans="2:5" x14ac:dyDescent="0.2">
      <c r="B1030"/>
      <c r="E1030"/>
    </row>
    <row r="1031" spans="2:5" x14ac:dyDescent="0.2">
      <c r="B1031"/>
      <c r="E1031"/>
    </row>
    <row r="1032" spans="2:5" x14ac:dyDescent="0.2">
      <c r="B1032"/>
      <c r="E1032"/>
    </row>
    <row r="1033" spans="2:5" x14ac:dyDescent="0.2">
      <c r="B1033"/>
      <c r="E1033"/>
    </row>
    <row r="1034" spans="2:5" x14ac:dyDescent="0.2">
      <c r="B1034"/>
      <c r="E1034"/>
    </row>
    <row r="1035" spans="2:5" x14ac:dyDescent="0.2">
      <c r="B1035"/>
      <c r="E1035"/>
    </row>
    <row r="1036" spans="2:5" x14ac:dyDescent="0.2">
      <c r="B1036"/>
      <c r="E1036"/>
    </row>
    <row r="1037" spans="2:5" x14ac:dyDescent="0.2">
      <c r="B1037"/>
      <c r="E1037"/>
    </row>
    <row r="1038" spans="2:5" x14ac:dyDescent="0.2">
      <c r="B1038"/>
      <c r="E1038"/>
    </row>
    <row r="1039" spans="2:5" x14ac:dyDescent="0.2">
      <c r="B1039"/>
      <c r="E1039"/>
    </row>
    <row r="1040" spans="2:5" x14ac:dyDescent="0.2">
      <c r="B1040"/>
      <c r="E1040"/>
    </row>
    <row r="1041" spans="2:5" x14ac:dyDescent="0.2">
      <c r="B1041"/>
      <c r="E1041"/>
    </row>
    <row r="1042" spans="2:5" x14ac:dyDescent="0.2">
      <c r="B1042"/>
      <c r="E1042"/>
    </row>
    <row r="1043" spans="2:5" x14ac:dyDescent="0.2">
      <c r="B1043"/>
      <c r="E1043"/>
    </row>
    <row r="1044" spans="2:5" x14ac:dyDescent="0.2">
      <c r="B1044"/>
      <c r="E1044"/>
    </row>
    <row r="1045" spans="2:5" x14ac:dyDescent="0.2">
      <c r="B1045"/>
      <c r="E1045"/>
    </row>
    <row r="1046" spans="2:5" x14ac:dyDescent="0.2">
      <c r="B1046"/>
      <c r="E1046"/>
    </row>
    <row r="1047" spans="2:5" x14ac:dyDescent="0.2">
      <c r="B1047"/>
      <c r="E1047"/>
    </row>
    <row r="1048" spans="2:5" x14ac:dyDescent="0.2">
      <c r="B1048"/>
      <c r="E1048"/>
    </row>
    <row r="1049" spans="2:5" x14ac:dyDescent="0.2">
      <c r="B1049"/>
      <c r="E1049"/>
    </row>
    <row r="1050" spans="2:5" x14ac:dyDescent="0.2">
      <c r="B1050"/>
      <c r="E1050"/>
    </row>
    <row r="1051" spans="2:5" x14ac:dyDescent="0.2">
      <c r="B1051"/>
      <c r="E1051"/>
    </row>
    <row r="1052" spans="2:5" x14ac:dyDescent="0.2">
      <c r="B1052"/>
      <c r="E1052"/>
    </row>
    <row r="1053" spans="2:5" x14ac:dyDescent="0.2">
      <c r="B1053"/>
      <c r="E1053"/>
    </row>
    <row r="1054" spans="2:5" x14ac:dyDescent="0.2">
      <c r="B1054"/>
      <c r="E1054"/>
    </row>
    <row r="1055" spans="2:5" x14ac:dyDescent="0.2">
      <c r="B1055"/>
      <c r="E1055"/>
    </row>
    <row r="1056" spans="2:5" x14ac:dyDescent="0.2">
      <c r="B1056"/>
      <c r="E1056"/>
    </row>
    <row r="1057" spans="2:5" x14ac:dyDescent="0.2">
      <c r="B1057"/>
      <c r="E1057"/>
    </row>
    <row r="1058" spans="2:5" x14ac:dyDescent="0.2">
      <c r="B1058"/>
      <c r="E1058"/>
    </row>
    <row r="1059" spans="2:5" x14ac:dyDescent="0.2">
      <c r="B1059"/>
      <c r="E1059"/>
    </row>
    <row r="1060" spans="2:5" x14ac:dyDescent="0.2">
      <c r="B1060"/>
      <c r="E1060"/>
    </row>
    <row r="1061" spans="2:5" x14ac:dyDescent="0.2">
      <c r="B1061"/>
      <c r="E1061"/>
    </row>
    <row r="1062" spans="2:5" x14ac:dyDescent="0.2">
      <c r="B1062"/>
      <c r="E1062"/>
    </row>
    <row r="1063" spans="2:5" x14ac:dyDescent="0.2">
      <c r="B1063"/>
      <c r="E1063"/>
    </row>
    <row r="1064" spans="2:5" x14ac:dyDescent="0.2">
      <c r="B1064"/>
      <c r="E1064"/>
    </row>
    <row r="1065" spans="2:5" x14ac:dyDescent="0.2">
      <c r="B1065"/>
      <c r="E1065"/>
    </row>
    <row r="1066" spans="2:5" x14ac:dyDescent="0.2">
      <c r="B1066"/>
      <c r="E1066"/>
    </row>
    <row r="1067" spans="2:5" x14ac:dyDescent="0.2">
      <c r="B1067"/>
      <c r="E1067"/>
    </row>
    <row r="1068" spans="2:5" x14ac:dyDescent="0.2">
      <c r="B1068"/>
      <c r="E1068"/>
    </row>
    <row r="1069" spans="2:5" x14ac:dyDescent="0.2">
      <c r="B1069"/>
      <c r="E1069"/>
    </row>
    <row r="1070" spans="2:5" x14ac:dyDescent="0.2">
      <c r="B1070"/>
      <c r="E1070"/>
    </row>
    <row r="1071" spans="2:5" x14ac:dyDescent="0.2">
      <c r="B1071"/>
      <c r="E1071"/>
    </row>
    <row r="1072" spans="2:5" x14ac:dyDescent="0.2">
      <c r="B1072"/>
      <c r="E1072"/>
    </row>
    <row r="1073" spans="2:5" x14ac:dyDescent="0.2">
      <c r="B1073"/>
      <c r="E1073"/>
    </row>
    <row r="1074" spans="2:5" x14ac:dyDescent="0.2">
      <c r="B1074"/>
      <c r="E1074"/>
    </row>
    <row r="1075" spans="2:5" x14ac:dyDescent="0.2">
      <c r="B1075"/>
      <c r="E1075"/>
    </row>
    <row r="1076" spans="2:5" x14ac:dyDescent="0.2">
      <c r="B1076"/>
      <c r="E1076"/>
    </row>
    <row r="1077" spans="2:5" x14ac:dyDescent="0.2">
      <c r="B1077"/>
      <c r="E1077"/>
    </row>
    <row r="1078" spans="2:5" x14ac:dyDescent="0.2">
      <c r="B1078"/>
      <c r="E1078"/>
    </row>
    <row r="1079" spans="2:5" x14ac:dyDescent="0.2">
      <c r="B1079"/>
      <c r="E1079"/>
    </row>
    <row r="1080" spans="2:5" x14ac:dyDescent="0.2">
      <c r="B1080"/>
      <c r="E1080"/>
    </row>
    <row r="1081" spans="2:5" x14ac:dyDescent="0.2">
      <c r="B1081"/>
      <c r="E1081"/>
    </row>
    <row r="1082" spans="2:5" x14ac:dyDescent="0.2">
      <c r="B1082"/>
      <c r="E1082"/>
    </row>
    <row r="1083" spans="2:5" x14ac:dyDescent="0.2">
      <c r="B1083"/>
      <c r="E1083"/>
    </row>
    <row r="1084" spans="2:5" x14ac:dyDescent="0.2">
      <c r="B1084"/>
      <c r="E1084"/>
    </row>
    <row r="1085" spans="2:5" x14ac:dyDescent="0.2">
      <c r="B1085"/>
      <c r="E1085"/>
    </row>
    <row r="1086" spans="2:5" x14ac:dyDescent="0.2">
      <c r="B1086"/>
      <c r="E1086"/>
    </row>
    <row r="1087" spans="2:5" x14ac:dyDescent="0.2">
      <c r="B1087"/>
      <c r="E1087"/>
    </row>
    <row r="1088" spans="2:5" x14ac:dyDescent="0.2">
      <c r="B1088"/>
      <c r="E1088"/>
    </row>
    <row r="1089" spans="2:5" x14ac:dyDescent="0.2">
      <c r="B1089"/>
      <c r="E1089"/>
    </row>
    <row r="1090" spans="2:5" x14ac:dyDescent="0.2">
      <c r="B1090"/>
      <c r="E1090"/>
    </row>
    <row r="1091" spans="2:5" x14ac:dyDescent="0.2">
      <c r="B1091"/>
      <c r="E1091"/>
    </row>
    <row r="1092" spans="2:5" x14ac:dyDescent="0.2">
      <c r="B1092"/>
      <c r="E1092"/>
    </row>
    <row r="1093" spans="2:5" x14ac:dyDescent="0.2">
      <c r="B1093"/>
      <c r="E1093"/>
    </row>
    <row r="1094" spans="2:5" x14ac:dyDescent="0.2">
      <c r="B1094"/>
      <c r="E1094"/>
    </row>
    <row r="1095" spans="2:5" x14ac:dyDescent="0.2">
      <c r="B1095"/>
      <c r="E1095"/>
    </row>
    <row r="1096" spans="2:5" x14ac:dyDescent="0.2">
      <c r="B1096"/>
      <c r="E1096"/>
    </row>
    <row r="1097" spans="2:5" x14ac:dyDescent="0.2">
      <c r="B1097"/>
      <c r="E1097"/>
    </row>
    <row r="1098" spans="2:5" x14ac:dyDescent="0.2">
      <c r="B1098"/>
      <c r="E1098"/>
    </row>
    <row r="1099" spans="2:5" x14ac:dyDescent="0.2">
      <c r="B1099"/>
      <c r="E1099"/>
    </row>
    <row r="1100" spans="2:5" x14ac:dyDescent="0.2">
      <c r="B1100"/>
      <c r="E1100"/>
    </row>
    <row r="1101" spans="2:5" x14ac:dyDescent="0.2">
      <c r="B1101"/>
      <c r="E1101"/>
    </row>
    <row r="1102" spans="2:5" x14ac:dyDescent="0.2">
      <c r="B1102"/>
      <c r="E1102"/>
    </row>
    <row r="1103" spans="2:5" x14ac:dyDescent="0.2">
      <c r="B1103"/>
      <c r="E1103"/>
    </row>
    <row r="1104" spans="2:5" x14ac:dyDescent="0.2">
      <c r="B1104"/>
      <c r="E1104"/>
    </row>
    <row r="1105" spans="2:5" x14ac:dyDescent="0.2">
      <c r="B1105"/>
      <c r="E1105"/>
    </row>
    <row r="1106" spans="2:5" x14ac:dyDescent="0.2">
      <c r="B1106"/>
      <c r="E1106"/>
    </row>
    <row r="1107" spans="2:5" x14ac:dyDescent="0.2">
      <c r="B1107"/>
      <c r="E1107"/>
    </row>
    <row r="1108" spans="2:5" x14ac:dyDescent="0.2">
      <c r="B1108"/>
      <c r="E1108"/>
    </row>
    <row r="1109" spans="2:5" x14ac:dyDescent="0.2">
      <c r="B1109"/>
      <c r="E1109"/>
    </row>
    <row r="1110" spans="2:5" x14ac:dyDescent="0.2">
      <c r="B1110"/>
      <c r="E1110"/>
    </row>
    <row r="1111" spans="2:5" x14ac:dyDescent="0.2">
      <c r="B1111"/>
      <c r="E1111"/>
    </row>
    <row r="1112" spans="2:5" x14ac:dyDescent="0.2">
      <c r="B1112"/>
      <c r="E1112"/>
    </row>
    <row r="1113" spans="2:5" x14ac:dyDescent="0.2">
      <c r="B1113"/>
      <c r="E1113"/>
    </row>
    <row r="1114" spans="2:5" x14ac:dyDescent="0.2">
      <c r="B1114"/>
      <c r="E1114"/>
    </row>
    <row r="1115" spans="2:5" x14ac:dyDescent="0.2">
      <c r="B1115"/>
      <c r="E1115"/>
    </row>
    <row r="1116" spans="2:5" x14ac:dyDescent="0.2">
      <c r="B1116"/>
      <c r="E1116"/>
    </row>
    <row r="1117" spans="2:5" x14ac:dyDescent="0.2">
      <c r="B1117"/>
      <c r="E1117"/>
    </row>
    <row r="1118" spans="2:5" x14ac:dyDescent="0.2">
      <c r="B1118"/>
      <c r="E1118"/>
    </row>
    <row r="1119" spans="2:5" x14ac:dyDescent="0.2">
      <c r="B1119"/>
      <c r="E1119"/>
    </row>
    <row r="1120" spans="2:5" x14ac:dyDescent="0.2">
      <c r="B1120"/>
      <c r="E1120"/>
    </row>
    <row r="1121" spans="2:5" x14ac:dyDescent="0.2">
      <c r="B1121"/>
      <c r="E1121"/>
    </row>
    <row r="1122" spans="2:5" x14ac:dyDescent="0.2">
      <c r="B1122"/>
      <c r="E1122"/>
    </row>
    <row r="1123" spans="2:5" x14ac:dyDescent="0.2">
      <c r="B1123"/>
      <c r="E1123"/>
    </row>
    <row r="1124" spans="2:5" x14ac:dyDescent="0.2">
      <c r="B1124"/>
      <c r="E1124"/>
    </row>
    <row r="1125" spans="2:5" x14ac:dyDescent="0.2">
      <c r="B1125"/>
      <c r="E1125"/>
    </row>
    <row r="1126" spans="2:5" x14ac:dyDescent="0.2">
      <c r="B1126"/>
      <c r="E1126"/>
    </row>
    <row r="1127" spans="2:5" x14ac:dyDescent="0.2">
      <c r="B1127"/>
      <c r="E1127"/>
    </row>
    <row r="1128" spans="2:5" x14ac:dyDescent="0.2">
      <c r="B1128"/>
      <c r="E1128"/>
    </row>
    <row r="1129" spans="2:5" x14ac:dyDescent="0.2">
      <c r="B1129"/>
      <c r="E1129"/>
    </row>
    <row r="1130" spans="2:5" x14ac:dyDescent="0.2">
      <c r="B1130"/>
      <c r="E1130"/>
    </row>
    <row r="1131" spans="2:5" x14ac:dyDescent="0.2">
      <c r="B1131"/>
      <c r="E1131"/>
    </row>
    <row r="1132" spans="2:5" x14ac:dyDescent="0.2">
      <c r="B1132"/>
      <c r="E1132"/>
    </row>
    <row r="1133" spans="2:5" x14ac:dyDescent="0.2">
      <c r="B1133"/>
      <c r="E1133"/>
    </row>
    <row r="1134" spans="2:5" x14ac:dyDescent="0.2">
      <c r="B1134"/>
      <c r="E1134"/>
    </row>
    <row r="1135" spans="2:5" x14ac:dyDescent="0.2">
      <c r="B1135"/>
      <c r="E1135"/>
    </row>
    <row r="1136" spans="2:5" x14ac:dyDescent="0.2">
      <c r="B1136"/>
      <c r="E1136"/>
    </row>
    <row r="1137" spans="2:5" x14ac:dyDescent="0.2">
      <c r="B1137"/>
      <c r="E1137"/>
    </row>
    <row r="1138" spans="2:5" x14ac:dyDescent="0.2">
      <c r="B1138"/>
      <c r="E1138"/>
    </row>
    <row r="1139" spans="2:5" x14ac:dyDescent="0.2">
      <c r="B1139"/>
      <c r="E1139"/>
    </row>
    <row r="1140" spans="2:5" x14ac:dyDescent="0.2">
      <c r="B1140"/>
      <c r="E1140"/>
    </row>
    <row r="1141" spans="2:5" x14ac:dyDescent="0.2">
      <c r="B1141"/>
      <c r="E1141"/>
    </row>
    <row r="1142" spans="2:5" x14ac:dyDescent="0.2">
      <c r="B1142"/>
      <c r="E1142"/>
    </row>
    <row r="1143" spans="2:5" x14ac:dyDescent="0.2">
      <c r="B1143"/>
      <c r="E1143"/>
    </row>
    <row r="1144" spans="2:5" x14ac:dyDescent="0.2">
      <c r="B1144"/>
      <c r="E1144"/>
    </row>
    <row r="1145" spans="2:5" x14ac:dyDescent="0.2">
      <c r="B1145"/>
      <c r="E1145"/>
    </row>
    <row r="1146" spans="2:5" x14ac:dyDescent="0.2">
      <c r="B1146"/>
      <c r="E1146"/>
    </row>
    <row r="1147" spans="2:5" x14ac:dyDescent="0.2">
      <c r="B1147"/>
      <c r="E1147"/>
    </row>
    <row r="1148" spans="2:5" x14ac:dyDescent="0.2">
      <c r="B1148"/>
      <c r="E1148"/>
    </row>
    <row r="1149" spans="2:5" x14ac:dyDescent="0.2">
      <c r="B1149"/>
      <c r="E1149"/>
    </row>
    <row r="1150" spans="2:5" x14ac:dyDescent="0.2">
      <c r="B1150"/>
      <c r="E1150"/>
    </row>
    <row r="1151" spans="2:5" x14ac:dyDescent="0.2">
      <c r="B1151"/>
      <c r="E1151"/>
    </row>
    <row r="1152" spans="2:5" x14ac:dyDescent="0.2">
      <c r="B1152"/>
      <c r="E1152"/>
    </row>
    <row r="1153" spans="2:5" x14ac:dyDescent="0.2">
      <c r="B1153"/>
      <c r="E1153"/>
    </row>
    <row r="1154" spans="2:5" x14ac:dyDescent="0.2">
      <c r="B1154"/>
      <c r="E1154"/>
    </row>
    <row r="1155" spans="2:5" x14ac:dyDescent="0.2">
      <c r="B1155"/>
      <c r="E1155"/>
    </row>
    <row r="1156" spans="2:5" x14ac:dyDescent="0.2">
      <c r="B1156"/>
      <c r="E1156"/>
    </row>
    <row r="1157" spans="2:5" x14ac:dyDescent="0.2">
      <c r="B1157"/>
      <c r="E1157"/>
    </row>
    <row r="1158" spans="2:5" x14ac:dyDescent="0.2">
      <c r="B1158"/>
      <c r="E1158"/>
    </row>
    <row r="1159" spans="2:5" x14ac:dyDescent="0.2">
      <c r="B1159"/>
      <c r="E1159"/>
    </row>
    <row r="1160" spans="2:5" x14ac:dyDescent="0.2">
      <c r="B1160"/>
      <c r="E1160"/>
    </row>
    <row r="1161" spans="2:5" x14ac:dyDescent="0.2">
      <c r="B1161"/>
      <c r="E1161"/>
    </row>
    <row r="1162" spans="2:5" x14ac:dyDescent="0.2">
      <c r="B1162"/>
      <c r="E1162"/>
    </row>
    <row r="1163" spans="2:5" x14ac:dyDescent="0.2">
      <c r="B1163"/>
      <c r="E1163"/>
    </row>
    <row r="1164" spans="2:5" x14ac:dyDescent="0.2">
      <c r="B1164"/>
      <c r="E1164"/>
    </row>
    <row r="1165" spans="2:5" x14ac:dyDescent="0.2">
      <c r="B1165"/>
      <c r="E1165"/>
    </row>
    <row r="1166" spans="2:5" x14ac:dyDescent="0.2">
      <c r="B1166"/>
      <c r="E1166"/>
    </row>
    <row r="1167" spans="2:5" x14ac:dyDescent="0.2">
      <c r="B1167"/>
      <c r="E1167"/>
    </row>
    <row r="1168" spans="2:5" x14ac:dyDescent="0.2">
      <c r="B1168"/>
      <c r="E1168"/>
    </row>
    <row r="1169" spans="2:5" x14ac:dyDescent="0.2">
      <c r="B1169"/>
      <c r="E1169"/>
    </row>
    <row r="1170" spans="2:5" x14ac:dyDescent="0.2">
      <c r="B1170"/>
      <c r="E1170"/>
    </row>
    <row r="1171" spans="2:5" x14ac:dyDescent="0.2">
      <c r="B1171"/>
      <c r="E1171"/>
    </row>
    <row r="1172" spans="2:5" x14ac:dyDescent="0.2">
      <c r="B1172"/>
      <c r="E1172"/>
    </row>
    <row r="1173" spans="2:5" x14ac:dyDescent="0.2">
      <c r="B1173"/>
      <c r="E1173"/>
    </row>
    <row r="1174" spans="2:5" x14ac:dyDescent="0.2">
      <c r="B1174"/>
      <c r="E1174"/>
    </row>
    <row r="1175" spans="2:5" x14ac:dyDescent="0.2">
      <c r="B1175"/>
      <c r="E1175"/>
    </row>
    <row r="1176" spans="2:5" x14ac:dyDescent="0.2">
      <c r="B1176"/>
      <c r="E1176"/>
    </row>
    <row r="1177" spans="2:5" x14ac:dyDescent="0.2">
      <c r="B1177"/>
      <c r="E1177"/>
    </row>
    <row r="1178" spans="2:5" x14ac:dyDescent="0.2">
      <c r="B1178"/>
      <c r="E1178"/>
    </row>
    <row r="1179" spans="2:5" x14ac:dyDescent="0.2">
      <c r="B1179"/>
      <c r="E1179"/>
    </row>
    <row r="1180" spans="2:5" x14ac:dyDescent="0.2">
      <c r="B1180"/>
      <c r="E1180"/>
    </row>
    <row r="1181" spans="2:5" x14ac:dyDescent="0.2">
      <c r="B1181"/>
      <c r="E1181"/>
    </row>
    <row r="1182" spans="2:5" x14ac:dyDescent="0.2">
      <c r="B1182"/>
      <c r="E1182"/>
    </row>
    <row r="1183" spans="2:5" x14ac:dyDescent="0.2">
      <c r="B1183"/>
      <c r="E1183"/>
    </row>
    <row r="1184" spans="2:5" x14ac:dyDescent="0.2">
      <c r="B1184"/>
      <c r="E1184"/>
    </row>
    <row r="1185" spans="2:5" x14ac:dyDescent="0.2">
      <c r="B1185"/>
      <c r="E1185"/>
    </row>
    <row r="1186" spans="2:5" x14ac:dyDescent="0.2">
      <c r="B1186"/>
      <c r="E1186"/>
    </row>
    <row r="1187" spans="2:5" x14ac:dyDescent="0.2">
      <c r="B1187"/>
      <c r="E1187"/>
    </row>
    <row r="1188" spans="2:5" x14ac:dyDescent="0.2">
      <c r="B1188"/>
      <c r="E1188"/>
    </row>
    <row r="1189" spans="2:5" x14ac:dyDescent="0.2">
      <c r="B1189"/>
      <c r="E1189"/>
    </row>
    <row r="1190" spans="2:5" x14ac:dyDescent="0.2">
      <c r="B1190"/>
      <c r="E1190"/>
    </row>
    <row r="1191" spans="2:5" x14ac:dyDescent="0.2">
      <c r="B1191"/>
      <c r="E1191"/>
    </row>
    <row r="1192" spans="2:5" x14ac:dyDescent="0.2">
      <c r="B1192"/>
      <c r="E1192"/>
    </row>
    <row r="1193" spans="2:5" x14ac:dyDescent="0.2">
      <c r="B1193"/>
      <c r="E1193"/>
    </row>
    <row r="1194" spans="2:5" x14ac:dyDescent="0.2">
      <c r="B1194"/>
      <c r="E1194"/>
    </row>
    <row r="1195" spans="2:5" x14ac:dyDescent="0.2">
      <c r="B1195"/>
      <c r="E1195"/>
    </row>
    <row r="1196" spans="2:5" x14ac:dyDescent="0.2">
      <c r="B1196"/>
      <c r="E1196"/>
    </row>
    <row r="1197" spans="2:5" x14ac:dyDescent="0.2">
      <c r="B1197"/>
      <c r="E1197"/>
    </row>
    <row r="1198" spans="2:5" x14ac:dyDescent="0.2">
      <c r="B1198"/>
      <c r="E1198"/>
    </row>
    <row r="1199" spans="2:5" x14ac:dyDescent="0.2">
      <c r="B1199"/>
      <c r="E1199"/>
    </row>
    <row r="1200" spans="2:5" x14ac:dyDescent="0.2">
      <c r="B1200"/>
      <c r="E1200"/>
    </row>
    <row r="1201" spans="2:5" x14ac:dyDescent="0.2">
      <c r="B1201"/>
      <c r="E1201"/>
    </row>
    <row r="1202" spans="2:5" x14ac:dyDescent="0.2">
      <c r="B1202"/>
      <c r="E1202"/>
    </row>
    <row r="1203" spans="2:5" x14ac:dyDescent="0.2">
      <c r="B1203"/>
      <c r="E1203"/>
    </row>
    <row r="1204" spans="2:5" x14ac:dyDescent="0.2">
      <c r="B1204"/>
      <c r="E1204"/>
    </row>
    <row r="1205" spans="2:5" x14ac:dyDescent="0.2">
      <c r="B1205"/>
      <c r="E1205"/>
    </row>
    <row r="1206" spans="2:5" x14ac:dyDescent="0.2">
      <c r="B1206"/>
      <c r="E1206"/>
    </row>
    <row r="1207" spans="2:5" x14ac:dyDescent="0.2">
      <c r="B1207"/>
      <c r="E1207"/>
    </row>
    <row r="1208" spans="2:5" x14ac:dyDescent="0.2">
      <c r="B1208"/>
      <c r="E1208"/>
    </row>
    <row r="1209" spans="2:5" x14ac:dyDescent="0.2">
      <c r="B1209"/>
      <c r="E1209"/>
    </row>
    <row r="1210" spans="2:5" x14ac:dyDescent="0.2">
      <c r="B1210"/>
      <c r="E1210"/>
    </row>
    <row r="1211" spans="2:5" x14ac:dyDescent="0.2">
      <c r="B1211"/>
      <c r="E1211"/>
    </row>
    <row r="1212" spans="2:5" x14ac:dyDescent="0.2">
      <c r="B1212"/>
      <c r="E1212"/>
    </row>
    <row r="1213" spans="2:5" x14ac:dyDescent="0.2">
      <c r="B1213"/>
      <c r="E1213"/>
    </row>
    <row r="1214" spans="2:5" x14ac:dyDescent="0.2">
      <c r="B1214"/>
      <c r="E1214"/>
    </row>
    <row r="1215" spans="2:5" x14ac:dyDescent="0.2">
      <c r="B1215"/>
      <c r="E1215"/>
    </row>
    <row r="1216" spans="2:5" x14ac:dyDescent="0.2">
      <c r="B1216"/>
      <c r="E1216"/>
    </row>
    <row r="1217" spans="2:5" x14ac:dyDescent="0.2">
      <c r="B1217"/>
      <c r="E1217"/>
    </row>
    <row r="1218" spans="2:5" x14ac:dyDescent="0.2">
      <c r="B1218"/>
      <c r="E1218"/>
    </row>
    <row r="1219" spans="2:5" x14ac:dyDescent="0.2">
      <c r="B1219"/>
      <c r="E1219"/>
    </row>
    <row r="1220" spans="2:5" x14ac:dyDescent="0.2">
      <c r="B1220"/>
      <c r="E1220"/>
    </row>
    <row r="1221" spans="2:5" x14ac:dyDescent="0.2">
      <c r="B1221"/>
      <c r="E1221"/>
    </row>
    <row r="1222" spans="2:5" x14ac:dyDescent="0.2">
      <c r="B1222"/>
      <c r="E1222"/>
    </row>
    <row r="1223" spans="2:5" x14ac:dyDescent="0.2">
      <c r="B1223"/>
      <c r="E1223"/>
    </row>
    <row r="1224" spans="2:5" x14ac:dyDescent="0.2">
      <c r="B1224"/>
      <c r="E1224"/>
    </row>
    <row r="1225" spans="2:5" x14ac:dyDescent="0.2">
      <c r="B1225"/>
      <c r="E1225"/>
    </row>
    <row r="1226" spans="2:5" x14ac:dyDescent="0.2">
      <c r="B1226"/>
      <c r="E1226"/>
    </row>
    <row r="1227" spans="2:5" x14ac:dyDescent="0.2">
      <c r="B1227"/>
      <c r="E1227"/>
    </row>
    <row r="1228" spans="2:5" x14ac:dyDescent="0.2">
      <c r="B1228"/>
      <c r="E1228"/>
    </row>
    <row r="1229" spans="2:5" x14ac:dyDescent="0.2">
      <c r="B1229"/>
      <c r="E1229"/>
    </row>
    <row r="1230" spans="2:5" x14ac:dyDescent="0.2">
      <c r="B1230"/>
      <c r="E1230"/>
    </row>
    <row r="1231" spans="2:5" x14ac:dyDescent="0.2">
      <c r="B1231"/>
      <c r="E1231"/>
    </row>
    <row r="1232" spans="2:5" x14ac:dyDescent="0.2">
      <c r="B1232"/>
      <c r="E1232"/>
    </row>
    <row r="1233" spans="2:5" x14ac:dyDescent="0.2">
      <c r="B1233"/>
      <c r="E1233"/>
    </row>
    <row r="1234" spans="2:5" x14ac:dyDescent="0.2">
      <c r="B1234"/>
      <c r="E1234"/>
    </row>
    <row r="1235" spans="2:5" x14ac:dyDescent="0.2">
      <c r="B1235"/>
      <c r="E1235"/>
    </row>
    <row r="1236" spans="2:5" x14ac:dyDescent="0.2">
      <c r="B1236"/>
      <c r="E1236"/>
    </row>
    <row r="1237" spans="2:5" x14ac:dyDescent="0.2">
      <c r="B1237"/>
      <c r="E1237"/>
    </row>
    <row r="1238" spans="2:5" x14ac:dyDescent="0.2">
      <c r="B1238"/>
      <c r="E1238"/>
    </row>
    <row r="1239" spans="2:5" x14ac:dyDescent="0.2">
      <c r="B1239"/>
      <c r="E1239"/>
    </row>
    <row r="1240" spans="2:5" x14ac:dyDescent="0.2">
      <c r="B1240"/>
      <c r="E1240"/>
    </row>
    <row r="1241" spans="2:5" x14ac:dyDescent="0.2">
      <c r="B1241"/>
      <c r="E1241"/>
    </row>
    <row r="1242" spans="2:5" x14ac:dyDescent="0.2">
      <c r="B1242"/>
      <c r="E1242"/>
    </row>
    <row r="1243" spans="2:5" x14ac:dyDescent="0.2">
      <c r="B1243"/>
      <c r="E1243"/>
    </row>
    <row r="1244" spans="2:5" x14ac:dyDescent="0.2">
      <c r="B1244"/>
      <c r="E1244"/>
    </row>
    <row r="1245" spans="2:5" x14ac:dyDescent="0.2">
      <c r="B1245"/>
      <c r="E1245"/>
    </row>
    <row r="1246" spans="2:5" x14ac:dyDescent="0.2">
      <c r="B1246"/>
      <c r="E1246"/>
    </row>
    <row r="1247" spans="2:5" x14ac:dyDescent="0.2">
      <c r="B1247"/>
      <c r="E1247"/>
    </row>
    <row r="1248" spans="2:5" x14ac:dyDescent="0.2">
      <c r="B1248"/>
      <c r="E1248"/>
    </row>
    <row r="1249" spans="2:5" x14ac:dyDescent="0.2">
      <c r="B1249"/>
      <c r="E1249"/>
    </row>
    <row r="1250" spans="2:5" x14ac:dyDescent="0.2">
      <c r="B1250"/>
      <c r="E1250"/>
    </row>
    <row r="1251" spans="2:5" x14ac:dyDescent="0.2">
      <c r="B1251"/>
      <c r="E1251"/>
    </row>
    <row r="1252" spans="2:5" x14ac:dyDescent="0.2">
      <c r="B1252"/>
      <c r="E1252"/>
    </row>
    <row r="1253" spans="2:5" x14ac:dyDescent="0.2">
      <c r="B1253"/>
      <c r="E1253"/>
    </row>
    <row r="1254" spans="2:5" x14ac:dyDescent="0.2">
      <c r="B1254"/>
      <c r="E1254"/>
    </row>
    <row r="1255" spans="2:5" x14ac:dyDescent="0.2">
      <c r="B1255"/>
      <c r="E1255"/>
    </row>
    <row r="1256" spans="2:5" x14ac:dyDescent="0.2">
      <c r="B1256"/>
      <c r="E1256"/>
    </row>
    <row r="1257" spans="2:5" x14ac:dyDescent="0.2">
      <c r="B1257"/>
      <c r="E1257"/>
    </row>
    <row r="1258" spans="2:5" x14ac:dyDescent="0.2">
      <c r="B1258"/>
      <c r="E1258"/>
    </row>
    <row r="1259" spans="2:5" x14ac:dyDescent="0.2">
      <c r="B1259"/>
      <c r="E1259"/>
    </row>
    <row r="1260" spans="2:5" x14ac:dyDescent="0.2">
      <c r="B1260"/>
      <c r="E1260"/>
    </row>
    <row r="1261" spans="2:5" x14ac:dyDescent="0.2">
      <c r="B1261"/>
      <c r="E1261"/>
    </row>
    <row r="1262" spans="2:5" x14ac:dyDescent="0.2">
      <c r="B1262"/>
      <c r="E1262"/>
    </row>
    <row r="1263" spans="2:5" x14ac:dyDescent="0.2">
      <c r="B1263"/>
      <c r="E1263"/>
    </row>
    <row r="1264" spans="2:5" x14ac:dyDescent="0.2">
      <c r="B1264"/>
      <c r="E1264"/>
    </row>
    <row r="1265" spans="2:5" x14ac:dyDescent="0.2">
      <c r="B1265"/>
      <c r="E1265"/>
    </row>
    <row r="1266" spans="2:5" x14ac:dyDescent="0.2">
      <c r="B1266"/>
      <c r="E1266"/>
    </row>
    <row r="1267" spans="2:5" x14ac:dyDescent="0.2">
      <c r="B1267"/>
      <c r="E1267"/>
    </row>
    <row r="1268" spans="2:5" x14ac:dyDescent="0.2">
      <c r="B1268"/>
      <c r="E1268"/>
    </row>
    <row r="1269" spans="2:5" x14ac:dyDescent="0.2">
      <c r="B1269"/>
      <c r="E1269"/>
    </row>
    <row r="1270" spans="2:5" x14ac:dyDescent="0.2">
      <c r="B1270"/>
      <c r="E1270"/>
    </row>
    <row r="1271" spans="2:5" x14ac:dyDescent="0.2">
      <c r="B1271"/>
      <c r="E1271"/>
    </row>
    <row r="1272" spans="2:5" x14ac:dyDescent="0.2">
      <c r="B1272"/>
      <c r="E1272"/>
    </row>
    <row r="1273" spans="2:5" x14ac:dyDescent="0.2">
      <c r="B1273"/>
      <c r="E1273"/>
    </row>
    <row r="1274" spans="2:5" x14ac:dyDescent="0.2">
      <c r="B1274"/>
      <c r="E1274"/>
    </row>
    <row r="1275" spans="2:5" x14ac:dyDescent="0.2">
      <c r="B1275"/>
      <c r="E1275"/>
    </row>
    <row r="1276" spans="2:5" x14ac:dyDescent="0.2">
      <c r="B1276"/>
      <c r="E1276"/>
    </row>
    <row r="1277" spans="2:5" x14ac:dyDescent="0.2">
      <c r="B1277"/>
      <c r="E1277"/>
    </row>
    <row r="1278" spans="2:5" x14ac:dyDescent="0.2">
      <c r="B1278"/>
      <c r="E1278"/>
    </row>
    <row r="1279" spans="2:5" x14ac:dyDescent="0.2">
      <c r="B1279"/>
      <c r="E1279"/>
    </row>
    <row r="1280" spans="2:5" x14ac:dyDescent="0.2">
      <c r="B1280"/>
      <c r="E1280"/>
    </row>
    <row r="1281" spans="2:5" x14ac:dyDescent="0.2">
      <c r="B1281"/>
      <c r="E1281"/>
    </row>
    <row r="1282" spans="2:5" x14ac:dyDescent="0.2">
      <c r="B1282"/>
      <c r="E1282"/>
    </row>
    <row r="1283" spans="2:5" x14ac:dyDescent="0.2">
      <c r="B1283"/>
      <c r="E1283"/>
    </row>
    <row r="1284" spans="2:5" x14ac:dyDescent="0.2">
      <c r="B1284"/>
      <c r="E1284"/>
    </row>
    <row r="1285" spans="2:5" x14ac:dyDescent="0.2">
      <c r="B1285"/>
      <c r="E1285"/>
    </row>
    <row r="1286" spans="2:5" x14ac:dyDescent="0.2">
      <c r="B1286"/>
      <c r="E1286"/>
    </row>
    <row r="1287" spans="2:5" x14ac:dyDescent="0.2">
      <c r="B1287"/>
      <c r="E1287"/>
    </row>
    <row r="1288" spans="2:5" x14ac:dyDescent="0.2">
      <c r="B1288"/>
      <c r="E1288"/>
    </row>
    <row r="1289" spans="2:5" x14ac:dyDescent="0.2">
      <c r="B1289"/>
      <c r="E1289"/>
    </row>
    <row r="1290" spans="2:5" x14ac:dyDescent="0.2">
      <c r="B1290"/>
      <c r="E1290"/>
    </row>
    <row r="1291" spans="2:5" x14ac:dyDescent="0.2">
      <c r="B1291"/>
      <c r="E1291"/>
    </row>
    <row r="1292" spans="2:5" x14ac:dyDescent="0.2">
      <c r="B1292"/>
      <c r="E1292"/>
    </row>
    <row r="1293" spans="2:5" x14ac:dyDescent="0.2">
      <c r="B1293"/>
      <c r="E1293"/>
    </row>
    <row r="1294" spans="2:5" x14ac:dyDescent="0.2">
      <c r="B1294"/>
      <c r="E1294"/>
    </row>
    <row r="1295" spans="2:5" x14ac:dyDescent="0.2">
      <c r="B1295"/>
      <c r="E1295"/>
    </row>
    <row r="1296" spans="2:5" x14ac:dyDescent="0.2">
      <c r="B1296"/>
      <c r="E1296"/>
    </row>
    <row r="1297" spans="2:5" x14ac:dyDescent="0.2">
      <c r="B1297"/>
      <c r="E1297"/>
    </row>
    <row r="1298" spans="2:5" x14ac:dyDescent="0.2">
      <c r="B1298"/>
      <c r="E1298"/>
    </row>
    <row r="1299" spans="2:5" x14ac:dyDescent="0.2">
      <c r="B1299"/>
      <c r="E1299"/>
    </row>
    <row r="1300" spans="2:5" x14ac:dyDescent="0.2">
      <c r="B1300"/>
      <c r="E1300"/>
    </row>
    <row r="1301" spans="2:5" x14ac:dyDescent="0.2">
      <c r="B1301"/>
      <c r="E1301"/>
    </row>
    <row r="1302" spans="2:5" x14ac:dyDescent="0.2">
      <c r="B1302"/>
      <c r="E1302"/>
    </row>
    <row r="1303" spans="2:5" x14ac:dyDescent="0.2">
      <c r="B1303"/>
      <c r="E1303"/>
    </row>
    <row r="1304" spans="2:5" x14ac:dyDescent="0.2">
      <c r="B1304"/>
      <c r="E1304"/>
    </row>
    <row r="1305" spans="2:5" x14ac:dyDescent="0.2">
      <c r="B1305"/>
      <c r="E1305"/>
    </row>
    <row r="1306" spans="2:5" x14ac:dyDescent="0.2">
      <c r="B1306"/>
      <c r="E1306"/>
    </row>
    <row r="1307" spans="2:5" x14ac:dyDescent="0.2">
      <c r="B1307"/>
      <c r="E1307"/>
    </row>
    <row r="1308" spans="2:5" x14ac:dyDescent="0.2">
      <c r="B1308"/>
      <c r="E1308"/>
    </row>
    <row r="1309" spans="2:5" x14ac:dyDescent="0.2">
      <c r="B1309"/>
      <c r="E1309"/>
    </row>
    <row r="1310" spans="2:5" x14ac:dyDescent="0.2">
      <c r="B1310"/>
      <c r="E1310"/>
    </row>
    <row r="1311" spans="2:5" x14ac:dyDescent="0.2">
      <c r="B1311"/>
      <c r="E1311"/>
    </row>
    <row r="1312" spans="2:5" x14ac:dyDescent="0.2">
      <c r="B1312"/>
      <c r="E1312"/>
    </row>
    <row r="1313" spans="2:5" x14ac:dyDescent="0.2">
      <c r="B1313"/>
      <c r="E1313"/>
    </row>
    <row r="1314" spans="2:5" x14ac:dyDescent="0.2">
      <c r="B1314"/>
      <c r="E1314"/>
    </row>
    <row r="1315" spans="2:5" x14ac:dyDescent="0.2">
      <c r="B1315"/>
      <c r="E1315"/>
    </row>
    <row r="1316" spans="2:5" x14ac:dyDescent="0.2">
      <c r="B1316"/>
      <c r="E1316"/>
    </row>
    <row r="1317" spans="2:5" x14ac:dyDescent="0.2">
      <c r="B1317"/>
      <c r="E1317"/>
    </row>
    <row r="1318" spans="2:5" x14ac:dyDescent="0.2">
      <c r="B1318"/>
      <c r="E1318"/>
    </row>
    <row r="1319" spans="2:5" x14ac:dyDescent="0.2">
      <c r="B1319"/>
      <c r="E1319"/>
    </row>
    <row r="1320" spans="2:5" x14ac:dyDescent="0.2">
      <c r="B1320"/>
      <c r="E1320"/>
    </row>
    <row r="1321" spans="2:5" x14ac:dyDescent="0.2">
      <c r="B1321"/>
      <c r="E1321"/>
    </row>
    <row r="1322" spans="2:5" x14ac:dyDescent="0.2">
      <c r="B1322"/>
      <c r="E1322"/>
    </row>
    <row r="1323" spans="2:5" x14ac:dyDescent="0.2">
      <c r="B1323"/>
      <c r="E1323"/>
    </row>
    <row r="1324" spans="2:5" x14ac:dyDescent="0.2">
      <c r="B1324"/>
      <c r="E1324"/>
    </row>
    <row r="1325" spans="2:5" x14ac:dyDescent="0.2">
      <c r="B1325"/>
      <c r="E1325"/>
    </row>
    <row r="1326" spans="2:5" x14ac:dyDescent="0.2">
      <c r="B1326"/>
      <c r="E1326"/>
    </row>
    <row r="1327" spans="2:5" x14ac:dyDescent="0.2">
      <c r="B1327"/>
      <c r="E1327"/>
    </row>
    <row r="1328" spans="2:5" x14ac:dyDescent="0.2">
      <c r="B1328"/>
      <c r="E1328"/>
    </row>
    <row r="1329" spans="2:5" x14ac:dyDescent="0.2">
      <c r="B1329"/>
      <c r="E1329"/>
    </row>
    <row r="1330" spans="2:5" x14ac:dyDescent="0.2">
      <c r="B1330"/>
      <c r="E1330"/>
    </row>
    <row r="1331" spans="2:5" x14ac:dyDescent="0.2">
      <c r="B1331"/>
      <c r="E1331"/>
    </row>
    <row r="1332" spans="2:5" x14ac:dyDescent="0.2">
      <c r="B1332"/>
      <c r="E1332"/>
    </row>
    <row r="1333" spans="2:5" x14ac:dyDescent="0.2">
      <c r="B1333"/>
      <c r="E1333"/>
    </row>
    <row r="1334" spans="2:5" x14ac:dyDescent="0.2">
      <c r="B1334"/>
      <c r="E1334"/>
    </row>
    <row r="1335" spans="2:5" x14ac:dyDescent="0.2">
      <c r="B1335"/>
      <c r="E1335"/>
    </row>
    <row r="1336" spans="2:5" x14ac:dyDescent="0.2">
      <c r="B1336"/>
      <c r="E1336"/>
    </row>
    <row r="1337" spans="2:5" x14ac:dyDescent="0.2">
      <c r="B1337"/>
      <c r="E1337"/>
    </row>
    <row r="1338" spans="2:5" x14ac:dyDescent="0.2">
      <c r="B1338"/>
      <c r="E1338"/>
    </row>
    <row r="1339" spans="2:5" x14ac:dyDescent="0.2">
      <c r="B1339"/>
      <c r="E1339"/>
    </row>
    <row r="1340" spans="2:5" x14ac:dyDescent="0.2">
      <c r="B1340"/>
      <c r="E1340"/>
    </row>
    <row r="1341" spans="2:5" x14ac:dyDescent="0.2">
      <c r="B1341"/>
      <c r="E1341"/>
    </row>
    <row r="1342" spans="2:5" x14ac:dyDescent="0.2">
      <c r="B1342"/>
      <c r="E1342"/>
    </row>
    <row r="1343" spans="2:5" x14ac:dyDescent="0.2">
      <c r="B1343"/>
      <c r="E1343"/>
    </row>
    <row r="1344" spans="2:5" x14ac:dyDescent="0.2">
      <c r="B1344"/>
      <c r="E1344"/>
    </row>
    <row r="1345" spans="2:5" x14ac:dyDescent="0.2">
      <c r="B1345"/>
      <c r="E1345"/>
    </row>
    <row r="1346" spans="2:5" x14ac:dyDescent="0.2">
      <c r="B1346"/>
      <c r="E1346"/>
    </row>
    <row r="1347" spans="2:5" x14ac:dyDescent="0.2">
      <c r="B1347"/>
      <c r="E1347"/>
    </row>
    <row r="1348" spans="2:5" x14ac:dyDescent="0.2">
      <c r="B1348"/>
      <c r="E1348"/>
    </row>
    <row r="1349" spans="2:5" x14ac:dyDescent="0.2">
      <c r="B1349"/>
      <c r="E1349"/>
    </row>
    <row r="1350" spans="2:5" x14ac:dyDescent="0.2">
      <c r="B1350"/>
      <c r="E1350"/>
    </row>
    <row r="1351" spans="2:5" x14ac:dyDescent="0.2">
      <c r="B1351"/>
      <c r="E1351"/>
    </row>
    <row r="1352" spans="2:5" x14ac:dyDescent="0.2">
      <c r="B1352"/>
      <c r="E1352"/>
    </row>
    <row r="1353" spans="2:5" x14ac:dyDescent="0.2">
      <c r="B1353"/>
      <c r="E1353"/>
    </row>
    <row r="1354" spans="2:5" x14ac:dyDescent="0.2">
      <c r="B1354"/>
      <c r="E1354"/>
    </row>
    <row r="1355" spans="2:5" x14ac:dyDescent="0.2">
      <c r="B1355"/>
      <c r="E1355"/>
    </row>
    <row r="1356" spans="2:5" x14ac:dyDescent="0.2">
      <c r="B1356"/>
      <c r="E1356"/>
    </row>
    <row r="1357" spans="2:5" x14ac:dyDescent="0.2">
      <c r="B1357"/>
      <c r="E1357"/>
    </row>
    <row r="1358" spans="2:5" x14ac:dyDescent="0.2">
      <c r="B1358"/>
      <c r="E1358"/>
    </row>
    <row r="1359" spans="2:5" x14ac:dyDescent="0.2">
      <c r="B1359"/>
      <c r="E1359"/>
    </row>
    <row r="1360" spans="2:5" x14ac:dyDescent="0.2">
      <c r="B1360"/>
      <c r="E1360"/>
    </row>
    <row r="1361" spans="2:5" x14ac:dyDescent="0.2">
      <c r="B1361"/>
      <c r="E1361"/>
    </row>
    <row r="1362" spans="2:5" x14ac:dyDescent="0.2">
      <c r="B1362"/>
      <c r="E1362"/>
    </row>
    <row r="1363" spans="2:5" x14ac:dyDescent="0.2">
      <c r="B1363"/>
      <c r="E1363"/>
    </row>
    <row r="1364" spans="2:5" x14ac:dyDescent="0.2">
      <c r="B1364"/>
      <c r="E1364"/>
    </row>
    <row r="1365" spans="2:5" x14ac:dyDescent="0.2">
      <c r="B1365"/>
      <c r="E1365"/>
    </row>
    <row r="1366" spans="2:5" x14ac:dyDescent="0.2">
      <c r="B1366"/>
      <c r="E1366"/>
    </row>
    <row r="1367" spans="2:5" x14ac:dyDescent="0.2">
      <c r="B1367"/>
      <c r="E1367"/>
    </row>
    <row r="1368" spans="2:5" x14ac:dyDescent="0.2">
      <c r="B1368"/>
      <c r="E1368"/>
    </row>
    <row r="1369" spans="2:5" x14ac:dyDescent="0.2">
      <c r="B1369"/>
      <c r="E1369"/>
    </row>
    <row r="1370" spans="2:5" x14ac:dyDescent="0.2">
      <c r="B1370"/>
      <c r="E1370"/>
    </row>
    <row r="1371" spans="2:5" x14ac:dyDescent="0.2">
      <c r="B1371"/>
      <c r="E1371"/>
    </row>
    <row r="1372" spans="2:5" x14ac:dyDescent="0.2">
      <c r="B1372"/>
      <c r="E1372"/>
    </row>
    <row r="1373" spans="2:5" x14ac:dyDescent="0.2">
      <c r="B1373"/>
      <c r="E1373"/>
    </row>
    <row r="1374" spans="2:5" x14ac:dyDescent="0.2">
      <c r="B1374"/>
      <c r="E1374"/>
    </row>
    <row r="1375" spans="2:5" x14ac:dyDescent="0.2">
      <c r="B1375"/>
      <c r="E1375"/>
    </row>
    <row r="1376" spans="2:5" x14ac:dyDescent="0.2">
      <c r="B1376"/>
      <c r="E1376"/>
    </row>
    <row r="1377" spans="2:5" x14ac:dyDescent="0.2">
      <c r="B1377"/>
      <c r="E1377"/>
    </row>
    <row r="1378" spans="2:5" x14ac:dyDescent="0.2">
      <c r="B1378"/>
      <c r="E1378"/>
    </row>
    <row r="1379" spans="2:5" x14ac:dyDescent="0.2">
      <c r="B1379"/>
      <c r="E1379"/>
    </row>
    <row r="1380" spans="2:5" x14ac:dyDescent="0.2">
      <c r="B1380"/>
      <c r="E1380"/>
    </row>
    <row r="1381" spans="2:5" x14ac:dyDescent="0.2">
      <c r="B1381"/>
      <c r="E1381"/>
    </row>
    <row r="1382" spans="2:5" x14ac:dyDescent="0.2">
      <c r="B1382"/>
      <c r="E1382"/>
    </row>
    <row r="1383" spans="2:5" x14ac:dyDescent="0.2">
      <c r="B1383"/>
      <c r="E1383"/>
    </row>
    <row r="1384" spans="2:5" x14ac:dyDescent="0.2">
      <c r="B1384"/>
      <c r="E1384"/>
    </row>
    <row r="1385" spans="2:5" x14ac:dyDescent="0.2">
      <c r="B1385"/>
      <c r="E1385"/>
    </row>
    <row r="1386" spans="2:5" x14ac:dyDescent="0.2">
      <c r="B1386"/>
      <c r="E1386"/>
    </row>
    <row r="1387" spans="2:5" x14ac:dyDescent="0.2">
      <c r="B1387"/>
      <c r="E1387"/>
    </row>
    <row r="1388" spans="2:5" x14ac:dyDescent="0.2">
      <c r="B1388"/>
      <c r="E1388"/>
    </row>
    <row r="1389" spans="2:5" x14ac:dyDescent="0.2">
      <c r="B1389"/>
      <c r="E1389"/>
    </row>
    <row r="1390" spans="2:5" x14ac:dyDescent="0.2">
      <c r="B1390"/>
      <c r="E1390"/>
    </row>
    <row r="1391" spans="2:5" x14ac:dyDescent="0.2">
      <c r="B1391"/>
      <c r="E1391"/>
    </row>
    <row r="1392" spans="2:5" x14ac:dyDescent="0.2">
      <c r="B1392"/>
      <c r="E1392"/>
    </row>
    <row r="1393" spans="2:5" x14ac:dyDescent="0.2">
      <c r="B1393"/>
      <c r="E1393"/>
    </row>
    <row r="1394" spans="2:5" x14ac:dyDescent="0.2">
      <c r="B1394"/>
      <c r="E1394"/>
    </row>
    <row r="1395" spans="2:5" x14ac:dyDescent="0.2">
      <c r="B1395"/>
      <c r="E1395"/>
    </row>
    <row r="1396" spans="2:5" x14ac:dyDescent="0.2">
      <c r="B1396"/>
      <c r="E1396"/>
    </row>
    <row r="1397" spans="2:5" x14ac:dyDescent="0.2">
      <c r="B1397"/>
      <c r="E1397"/>
    </row>
    <row r="1398" spans="2:5" x14ac:dyDescent="0.2">
      <c r="B1398"/>
      <c r="E1398"/>
    </row>
    <row r="1399" spans="2:5" x14ac:dyDescent="0.2">
      <c r="B1399"/>
      <c r="E1399"/>
    </row>
    <row r="1400" spans="2:5" x14ac:dyDescent="0.2">
      <c r="B1400"/>
      <c r="E1400"/>
    </row>
    <row r="1401" spans="2:5" x14ac:dyDescent="0.2">
      <c r="B1401"/>
      <c r="E1401"/>
    </row>
    <row r="1402" spans="2:5" x14ac:dyDescent="0.2">
      <c r="B1402"/>
      <c r="E1402"/>
    </row>
    <row r="1403" spans="2:5" x14ac:dyDescent="0.2">
      <c r="B1403"/>
      <c r="E1403"/>
    </row>
    <row r="1404" spans="2:5" x14ac:dyDescent="0.2">
      <c r="B1404"/>
      <c r="E1404"/>
    </row>
    <row r="1405" spans="2:5" x14ac:dyDescent="0.2">
      <c r="B1405"/>
      <c r="E1405"/>
    </row>
    <row r="1406" spans="2:5" x14ac:dyDescent="0.2">
      <c r="B1406"/>
      <c r="E1406"/>
    </row>
    <row r="1407" spans="2:5" x14ac:dyDescent="0.2">
      <c r="B1407"/>
      <c r="E1407"/>
    </row>
    <row r="1408" spans="2:5" x14ac:dyDescent="0.2">
      <c r="B1408"/>
      <c r="E1408"/>
    </row>
    <row r="1409" spans="2:5" x14ac:dyDescent="0.2">
      <c r="B1409"/>
      <c r="E1409"/>
    </row>
    <row r="1410" spans="2:5" x14ac:dyDescent="0.2">
      <c r="B1410"/>
      <c r="E1410"/>
    </row>
    <row r="1411" spans="2:5" x14ac:dyDescent="0.2">
      <c r="B1411"/>
      <c r="E1411"/>
    </row>
    <row r="1412" spans="2:5" x14ac:dyDescent="0.2">
      <c r="B1412"/>
      <c r="E1412"/>
    </row>
    <row r="1413" spans="2:5" x14ac:dyDescent="0.2">
      <c r="B1413"/>
      <c r="E1413"/>
    </row>
    <row r="1414" spans="2:5" x14ac:dyDescent="0.2">
      <c r="B1414"/>
      <c r="E1414"/>
    </row>
    <row r="1415" spans="2:5" x14ac:dyDescent="0.2">
      <c r="B1415"/>
      <c r="E1415"/>
    </row>
    <row r="1416" spans="2:5" x14ac:dyDescent="0.2">
      <c r="B1416"/>
      <c r="E1416"/>
    </row>
    <row r="1417" spans="2:5" x14ac:dyDescent="0.2">
      <c r="B1417"/>
      <c r="E1417"/>
    </row>
    <row r="1418" spans="2:5" x14ac:dyDescent="0.2">
      <c r="B1418"/>
      <c r="E1418"/>
    </row>
    <row r="1419" spans="2:5" x14ac:dyDescent="0.2">
      <c r="B1419"/>
      <c r="E1419"/>
    </row>
    <row r="1420" spans="2:5" x14ac:dyDescent="0.2">
      <c r="B1420"/>
      <c r="E1420"/>
    </row>
    <row r="1421" spans="2:5" x14ac:dyDescent="0.2">
      <c r="B1421"/>
      <c r="E1421"/>
    </row>
    <row r="1422" spans="2:5" x14ac:dyDescent="0.2">
      <c r="B1422"/>
      <c r="E1422"/>
    </row>
    <row r="1423" spans="2:5" x14ac:dyDescent="0.2">
      <c r="B1423"/>
      <c r="E1423"/>
    </row>
    <row r="1424" spans="2:5" x14ac:dyDescent="0.2">
      <c r="B1424"/>
      <c r="E1424"/>
    </row>
    <row r="1425" spans="2:5" x14ac:dyDescent="0.2">
      <c r="B1425"/>
      <c r="E1425"/>
    </row>
    <row r="1426" spans="2:5" x14ac:dyDescent="0.2">
      <c r="B1426"/>
      <c r="E1426"/>
    </row>
    <row r="1427" spans="2:5" x14ac:dyDescent="0.2">
      <c r="B1427"/>
      <c r="E1427"/>
    </row>
    <row r="1428" spans="2:5" x14ac:dyDescent="0.2">
      <c r="B1428"/>
      <c r="E1428"/>
    </row>
    <row r="1429" spans="2:5" x14ac:dyDescent="0.2">
      <c r="B1429"/>
      <c r="E1429"/>
    </row>
    <row r="1430" spans="2:5" x14ac:dyDescent="0.2">
      <c r="B1430"/>
      <c r="E1430"/>
    </row>
    <row r="1431" spans="2:5" x14ac:dyDescent="0.2">
      <c r="B1431"/>
      <c r="E1431"/>
    </row>
    <row r="1432" spans="2:5" x14ac:dyDescent="0.2">
      <c r="B1432"/>
      <c r="E1432"/>
    </row>
    <row r="1433" spans="2:5" x14ac:dyDescent="0.2">
      <c r="B1433"/>
      <c r="E1433"/>
    </row>
    <row r="1434" spans="2:5" x14ac:dyDescent="0.2">
      <c r="B1434"/>
      <c r="E1434"/>
    </row>
    <row r="1435" spans="2:5" x14ac:dyDescent="0.2">
      <c r="B1435"/>
      <c r="E1435"/>
    </row>
    <row r="1436" spans="2:5" x14ac:dyDescent="0.2">
      <c r="B1436"/>
      <c r="E1436"/>
    </row>
    <row r="1437" spans="2:5" x14ac:dyDescent="0.2">
      <c r="B1437"/>
      <c r="E1437"/>
    </row>
    <row r="1438" spans="2:5" x14ac:dyDescent="0.2">
      <c r="B1438"/>
      <c r="E1438"/>
    </row>
    <row r="1439" spans="2:5" x14ac:dyDescent="0.2">
      <c r="B1439"/>
      <c r="E1439"/>
    </row>
    <row r="1440" spans="2:5" x14ac:dyDescent="0.2">
      <c r="B1440"/>
      <c r="E1440"/>
    </row>
    <row r="1441" spans="2:5" x14ac:dyDescent="0.2">
      <c r="B1441"/>
      <c r="E1441"/>
    </row>
    <row r="1442" spans="2:5" x14ac:dyDescent="0.2">
      <c r="B1442"/>
      <c r="E1442"/>
    </row>
    <row r="1443" spans="2:5" x14ac:dyDescent="0.2">
      <c r="B1443"/>
      <c r="E1443"/>
    </row>
    <row r="1444" spans="2:5" x14ac:dyDescent="0.2">
      <c r="B1444"/>
      <c r="E1444"/>
    </row>
    <row r="1445" spans="2:5" x14ac:dyDescent="0.2">
      <c r="B1445"/>
      <c r="E1445"/>
    </row>
    <row r="1446" spans="2:5" x14ac:dyDescent="0.2">
      <c r="B1446"/>
      <c r="E1446"/>
    </row>
    <row r="1447" spans="2:5" x14ac:dyDescent="0.2">
      <c r="B1447"/>
      <c r="E1447"/>
    </row>
    <row r="1448" spans="2:5" x14ac:dyDescent="0.2">
      <c r="B1448"/>
      <c r="E1448"/>
    </row>
    <row r="1449" spans="2:5" x14ac:dyDescent="0.2">
      <c r="B1449"/>
      <c r="E1449"/>
    </row>
    <row r="1450" spans="2:5" x14ac:dyDescent="0.2">
      <c r="B1450"/>
      <c r="E1450"/>
    </row>
    <row r="1451" spans="2:5" x14ac:dyDescent="0.2">
      <c r="B1451"/>
      <c r="E1451"/>
    </row>
    <row r="1452" spans="2:5" x14ac:dyDescent="0.2">
      <c r="B1452"/>
      <c r="E1452"/>
    </row>
    <row r="1453" spans="2:5" x14ac:dyDescent="0.2">
      <c r="B1453"/>
      <c r="E1453"/>
    </row>
    <row r="1454" spans="2:5" x14ac:dyDescent="0.2">
      <c r="B1454"/>
      <c r="E1454"/>
    </row>
    <row r="1455" spans="2:5" x14ac:dyDescent="0.2">
      <c r="B1455"/>
      <c r="E1455"/>
    </row>
    <row r="1456" spans="2:5" x14ac:dyDescent="0.2">
      <c r="B1456"/>
      <c r="E1456"/>
    </row>
    <row r="1457" spans="2:5" x14ac:dyDescent="0.2">
      <c r="B1457"/>
      <c r="E1457"/>
    </row>
    <row r="1458" spans="2:5" x14ac:dyDescent="0.2">
      <c r="B1458"/>
      <c r="E1458"/>
    </row>
    <row r="1459" spans="2:5" x14ac:dyDescent="0.2">
      <c r="B1459"/>
      <c r="E1459"/>
    </row>
    <row r="1460" spans="2:5" x14ac:dyDescent="0.2">
      <c r="B1460"/>
      <c r="E1460"/>
    </row>
    <row r="1461" spans="2:5" x14ac:dyDescent="0.2">
      <c r="B1461"/>
      <c r="E1461"/>
    </row>
    <row r="1462" spans="2:5" x14ac:dyDescent="0.2">
      <c r="B1462"/>
      <c r="E1462"/>
    </row>
    <row r="1463" spans="2:5" x14ac:dyDescent="0.2">
      <c r="B1463"/>
      <c r="E1463"/>
    </row>
    <row r="1464" spans="2:5" x14ac:dyDescent="0.2">
      <c r="B1464"/>
      <c r="E1464"/>
    </row>
    <row r="1465" spans="2:5" x14ac:dyDescent="0.2">
      <c r="B1465"/>
      <c r="E1465"/>
    </row>
    <row r="1466" spans="2:5" x14ac:dyDescent="0.2">
      <c r="B1466"/>
      <c r="E1466"/>
    </row>
    <row r="1467" spans="2:5" x14ac:dyDescent="0.2">
      <c r="B1467"/>
      <c r="E1467"/>
    </row>
    <row r="1468" spans="2:5" x14ac:dyDescent="0.2">
      <c r="B1468"/>
      <c r="E1468"/>
    </row>
    <row r="1469" spans="2:5" x14ac:dyDescent="0.2">
      <c r="B1469"/>
      <c r="E1469"/>
    </row>
    <row r="1470" spans="2:5" x14ac:dyDescent="0.2">
      <c r="B1470"/>
      <c r="E1470"/>
    </row>
    <row r="1471" spans="2:5" x14ac:dyDescent="0.2">
      <c r="B1471"/>
      <c r="E1471"/>
    </row>
    <row r="1472" spans="2:5" x14ac:dyDescent="0.2">
      <c r="B1472"/>
      <c r="E1472"/>
    </row>
    <row r="1473" spans="2:5" x14ac:dyDescent="0.2">
      <c r="B1473"/>
      <c r="E1473"/>
    </row>
    <row r="1474" spans="2:5" x14ac:dyDescent="0.2">
      <c r="B1474"/>
      <c r="E1474"/>
    </row>
    <row r="1475" spans="2:5" x14ac:dyDescent="0.2">
      <c r="B1475"/>
      <c r="E1475"/>
    </row>
    <row r="1476" spans="2:5" x14ac:dyDescent="0.2">
      <c r="B1476"/>
      <c r="E1476"/>
    </row>
    <row r="1477" spans="2:5" x14ac:dyDescent="0.2">
      <c r="B1477"/>
      <c r="E1477"/>
    </row>
    <row r="1478" spans="2:5" x14ac:dyDescent="0.2">
      <c r="B1478"/>
      <c r="E1478"/>
    </row>
    <row r="1479" spans="2:5" x14ac:dyDescent="0.2">
      <c r="B1479"/>
      <c r="E1479"/>
    </row>
    <row r="1480" spans="2:5" x14ac:dyDescent="0.2">
      <c r="B1480"/>
      <c r="E1480"/>
    </row>
    <row r="1481" spans="2:5" x14ac:dyDescent="0.2">
      <c r="B1481"/>
      <c r="E1481"/>
    </row>
    <row r="1482" spans="2:5" x14ac:dyDescent="0.2">
      <c r="B1482"/>
      <c r="E1482"/>
    </row>
    <row r="1483" spans="2:5" x14ac:dyDescent="0.2">
      <c r="B1483"/>
      <c r="E1483"/>
    </row>
    <row r="1484" spans="2:5" x14ac:dyDescent="0.2">
      <c r="B1484"/>
      <c r="E1484"/>
    </row>
    <row r="1485" spans="2:5" x14ac:dyDescent="0.2">
      <c r="B1485"/>
      <c r="E1485"/>
    </row>
    <row r="1486" spans="2:5" x14ac:dyDescent="0.2">
      <c r="B1486"/>
      <c r="E1486"/>
    </row>
    <row r="1487" spans="2:5" x14ac:dyDescent="0.2">
      <c r="B1487"/>
      <c r="E1487"/>
    </row>
    <row r="1488" spans="2:5" x14ac:dyDescent="0.2">
      <c r="B1488"/>
      <c r="E1488"/>
    </row>
    <row r="1489" spans="2:5" x14ac:dyDescent="0.2">
      <c r="B1489"/>
      <c r="E1489"/>
    </row>
    <row r="1490" spans="2:5" x14ac:dyDescent="0.2">
      <c r="B1490"/>
      <c r="E1490"/>
    </row>
    <row r="1491" spans="2:5" x14ac:dyDescent="0.2">
      <c r="B1491"/>
      <c r="E1491"/>
    </row>
    <row r="1492" spans="2:5" x14ac:dyDescent="0.2">
      <c r="B1492"/>
      <c r="E1492"/>
    </row>
    <row r="1493" spans="2:5" x14ac:dyDescent="0.2">
      <c r="B1493"/>
      <c r="E1493"/>
    </row>
    <row r="1494" spans="2:5" x14ac:dyDescent="0.2">
      <c r="B1494"/>
      <c r="E1494"/>
    </row>
    <row r="1495" spans="2:5" x14ac:dyDescent="0.2">
      <c r="B1495"/>
      <c r="E1495"/>
    </row>
    <row r="1496" spans="2:5" x14ac:dyDescent="0.2">
      <c r="B1496"/>
      <c r="E1496"/>
    </row>
    <row r="1497" spans="2:5" x14ac:dyDescent="0.2">
      <c r="B1497"/>
      <c r="E1497"/>
    </row>
    <row r="1498" spans="2:5" x14ac:dyDescent="0.2">
      <c r="B1498"/>
      <c r="E1498"/>
    </row>
    <row r="1499" spans="2:5" x14ac:dyDescent="0.2">
      <c r="B1499"/>
      <c r="E1499"/>
    </row>
    <row r="1500" spans="2:5" x14ac:dyDescent="0.2">
      <c r="B1500"/>
      <c r="E1500"/>
    </row>
    <row r="1501" spans="2:5" x14ac:dyDescent="0.2">
      <c r="B1501"/>
      <c r="E1501"/>
    </row>
    <row r="1502" spans="2:5" x14ac:dyDescent="0.2">
      <c r="B1502"/>
      <c r="E1502"/>
    </row>
    <row r="1503" spans="2:5" x14ac:dyDescent="0.2">
      <c r="B1503"/>
      <c r="E1503"/>
    </row>
    <row r="1504" spans="2:5" x14ac:dyDescent="0.2">
      <c r="B1504"/>
      <c r="E1504"/>
    </row>
    <row r="1505" spans="2:5" x14ac:dyDescent="0.2">
      <c r="B1505"/>
      <c r="E1505"/>
    </row>
    <row r="1506" spans="2:5" x14ac:dyDescent="0.2">
      <c r="B1506"/>
      <c r="E1506"/>
    </row>
    <row r="1507" spans="2:5" x14ac:dyDescent="0.2">
      <c r="B1507"/>
      <c r="E1507"/>
    </row>
    <row r="1508" spans="2:5" x14ac:dyDescent="0.2">
      <c r="B1508"/>
      <c r="E1508"/>
    </row>
    <row r="1509" spans="2:5" x14ac:dyDescent="0.2">
      <c r="B1509"/>
      <c r="E1509"/>
    </row>
    <row r="1510" spans="2:5" x14ac:dyDescent="0.2">
      <c r="B1510"/>
      <c r="E1510"/>
    </row>
    <row r="1511" spans="2:5" x14ac:dyDescent="0.2">
      <c r="B1511"/>
      <c r="E1511"/>
    </row>
    <row r="1512" spans="2:5" x14ac:dyDescent="0.2">
      <c r="B1512"/>
      <c r="E1512"/>
    </row>
    <row r="1513" spans="2:5" x14ac:dyDescent="0.2">
      <c r="B1513"/>
      <c r="E1513"/>
    </row>
    <row r="1514" spans="2:5" x14ac:dyDescent="0.2">
      <c r="B1514"/>
      <c r="E1514"/>
    </row>
    <row r="1515" spans="2:5" x14ac:dyDescent="0.2">
      <c r="B1515"/>
      <c r="E1515"/>
    </row>
    <row r="1516" spans="2:5" x14ac:dyDescent="0.2">
      <c r="B1516"/>
      <c r="E1516"/>
    </row>
    <row r="1517" spans="2:5" x14ac:dyDescent="0.2">
      <c r="B1517"/>
      <c r="E1517"/>
    </row>
    <row r="1518" spans="2:5" x14ac:dyDescent="0.2">
      <c r="B1518"/>
      <c r="E1518"/>
    </row>
    <row r="1519" spans="2:5" x14ac:dyDescent="0.2">
      <c r="B1519"/>
      <c r="E1519"/>
    </row>
    <row r="1520" spans="2:5" x14ac:dyDescent="0.2">
      <c r="B1520"/>
      <c r="E1520"/>
    </row>
    <row r="1521" spans="2:5" x14ac:dyDescent="0.2">
      <c r="B1521"/>
      <c r="E1521"/>
    </row>
    <row r="1522" spans="2:5" x14ac:dyDescent="0.2">
      <c r="B1522"/>
      <c r="E1522"/>
    </row>
    <row r="1523" spans="2:5" x14ac:dyDescent="0.2">
      <c r="B1523"/>
      <c r="E1523"/>
    </row>
    <row r="1524" spans="2:5" x14ac:dyDescent="0.2">
      <c r="B1524"/>
      <c r="E1524"/>
    </row>
    <row r="1525" spans="2:5" x14ac:dyDescent="0.2">
      <c r="B1525"/>
      <c r="E1525"/>
    </row>
    <row r="1526" spans="2:5" x14ac:dyDescent="0.2">
      <c r="B1526"/>
      <c r="E1526"/>
    </row>
    <row r="1527" spans="2:5" x14ac:dyDescent="0.2">
      <c r="B1527"/>
      <c r="E1527"/>
    </row>
    <row r="1528" spans="2:5" x14ac:dyDescent="0.2">
      <c r="B1528"/>
      <c r="E1528"/>
    </row>
    <row r="1529" spans="2:5" x14ac:dyDescent="0.2">
      <c r="B1529"/>
      <c r="E1529"/>
    </row>
    <row r="1530" spans="2:5" x14ac:dyDescent="0.2">
      <c r="B1530"/>
      <c r="E1530"/>
    </row>
    <row r="1531" spans="2:5" x14ac:dyDescent="0.2">
      <c r="B1531"/>
      <c r="E1531"/>
    </row>
    <row r="1532" spans="2:5" x14ac:dyDescent="0.2">
      <c r="B1532"/>
      <c r="E1532"/>
    </row>
    <row r="1533" spans="2:5" x14ac:dyDescent="0.2">
      <c r="B1533"/>
      <c r="E1533"/>
    </row>
    <row r="1534" spans="2:5" x14ac:dyDescent="0.2">
      <c r="B1534"/>
      <c r="E1534"/>
    </row>
    <row r="1535" spans="2:5" x14ac:dyDescent="0.2">
      <c r="B1535"/>
      <c r="E1535"/>
    </row>
    <row r="1536" spans="2:5" x14ac:dyDescent="0.2">
      <c r="B1536"/>
      <c r="E1536"/>
    </row>
    <row r="1537" spans="2:5" x14ac:dyDescent="0.2">
      <c r="B1537"/>
      <c r="E1537"/>
    </row>
    <row r="1538" spans="2:5" x14ac:dyDescent="0.2">
      <c r="B1538"/>
      <c r="E1538"/>
    </row>
    <row r="1539" spans="2:5" x14ac:dyDescent="0.2">
      <c r="B1539"/>
      <c r="E1539"/>
    </row>
    <row r="1540" spans="2:5" x14ac:dyDescent="0.2">
      <c r="B1540"/>
      <c r="E1540"/>
    </row>
    <row r="1541" spans="2:5" x14ac:dyDescent="0.2">
      <c r="B1541"/>
      <c r="E1541"/>
    </row>
    <row r="1542" spans="2:5" x14ac:dyDescent="0.2">
      <c r="B1542"/>
      <c r="E1542"/>
    </row>
    <row r="1543" spans="2:5" x14ac:dyDescent="0.2">
      <c r="B1543"/>
      <c r="E1543"/>
    </row>
    <row r="1544" spans="2:5" x14ac:dyDescent="0.2">
      <c r="B1544"/>
      <c r="E1544"/>
    </row>
    <row r="1545" spans="2:5" x14ac:dyDescent="0.2">
      <c r="B1545"/>
      <c r="E1545"/>
    </row>
    <row r="1546" spans="2:5" x14ac:dyDescent="0.2">
      <c r="B1546"/>
      <c r="E1546"/>
    </row>
    <row r="1547" spans="2:5" x14ac:dyDescent="0.2">
      <c r="B1547"/>
      <c r="E1547"/>
    </row>
    <row r="1548" spans="2:5" x14ac:dyDescent="0.2">
      <c r="B1548"/>
      <c r="E1548"/>
    </row>
    <row r="1549" spans="2:5" x14ac:dyDescent="0.2">
      <c r="B1549"/>
      <c r="E1549"/>
    </row>
    <row r="1550" spans="2:5" x14ac:dyDescent="0.2">
      <c r="B1550"/>
      <c r="E1550"/>
    </row>
    <row r="1551" spans="2:5" x14ac:dyDescent="0.2">
      <c r="B1551"/>
      <c r="E1551"/>
    </row>
    <row r="1552" spans="2:5" x14ac:dyDescent="0.2">
      <c r="B1552"/>
      <c r="E1552"/>
    </row>
    <row r="1553" spans="2:5" x14ac:dyDescent="0.2">
      <c r="B1553"/>
      <c r="E1553"/>
    </row>
    <row r="1554" spans="2:5" x14ac:dyDescent="0.2">
      <c r="B1554"/>
      <c r="E1554"/>
    </row>
    <row r="1555" spans="2:5" x14ac:dyDescent="0.2">
      <c r="B1555"/>
      <c r="E1555"/>
    </row>
    <row r="1556" spans="2:5" x14ac:dyDescent="0.2">
      <c r="B1556"/>
      <c r="E1556"/>
    </row>
    <row r="1557" spans="2:5" x14ac:dyDescent="0.2">
      <c r="B1557"/>
      <c r="E1557"/>
    </row>
    <row r="1558" spans="2:5" x14ac:dyDescent="0.2">
      <c r="B1558"/>
      <c r="E1558"/>
    </row>
    <row r="1559" spans="2:5" x14ac:dyDescent="0.2">
      <c r="B1559"/>
      <c r="E1559"/>
    </row>
    <row r="1560" spans="2:5" x14ac:dyDescent="0.2">
      <c r="B1560"/>
      <c r="E1560"/>
    </row>
    <row r="1561" spans="2:5" x14ac:dyDescent="0.2">
      <c r="B1561"/>
      <c r="E1561"/>
    </row>
    <row r="1562" spans="2:5" x14ac:dyDescent="0.2">
      <c r="B1562"/>
      <c r="E1562"/>
    </row>
    <row r="1563" spans="2:5" x14ac:dyDescent="0.2">
      <c r="B1563"/>
      <c r="E1563"/>
    </row>
    <row r="1564" spans="2:5" x14ac:dyDescent="0.2">
      <c r="B1564"/>
      <c r="E1564"/>
    </row>
    <row r="1565" spans="2:5" x14ac:dyDescent="0.2">
      <c r="B1565"/>
      <c r="E1565"/>
    </row>
    <row r="1566" spans="2:5" x14ac:dyDescent="0.2">
      <c r="B1566"/>
    </row>
    <row r="1567" spans="2:5" x14ac:dyDescent="0.2">
      <c r="B1567"/>
    </row>
    <row r="1568" spans="2:5"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row r="2077" spans="2:2" x14ac:dyDescent="0.2">
      <c r="B2077"/>
    </row>
    <row r="2078" spans="2:2" x14ac:dyDescent="0.2">
      <c r="B2078"/>
    </row>
    <row r="2079" spans="2:2" x14ac:dyDescent="0.2">
      <c r="B2079"/>
    </row>
    <row r="2080" spans="2:2" x14ac:dyDescent="0.2">
      <c r="B2080"/>
    </row>
    <row r="2081" spans="2:2" x14ac:dyDescent="0.2">
      <c r="B2081"/>
    </row>
    <row r="2082" spans="2:2" x14ac:dyDescent="0.2">
      <c r="B2082"/>
    </row>
    <row r="2083" spans="2:2" x14ac:dyDescent="0.2">
      <c r="B2083"/>
    </row>
    <row r="2084" spans="2:2" x14ac:dyDescent="0.2">
      <c r="B2084"/>
    </row>
    <row r="2085" spans="2:2" x14ac:dyDescent="0.2">
      <c r="B2085"/>
    </row>
    <row r="2086" spans="2:2" x14ac:dyDescent="0.2">
      <c r="B2086"/>
    </row>
    <row r="2087" spans="2:2" x14ac:dyDescent="0.2">
      <c r="B2087"/>
    </row>
    <row r="2088" spans="2:2" x14ac:dyDescent="0.2">
      <c r="B2088"/>
    </row>
    <row r="2089" spans="2:2" x14ac:dyDescent="0.2">
      <c r="B2089"/>
    </row>
    <row r="2090" spans="2:2" x14ac:dyDescent="0.2">
      <c r="B2090"/>
    </row>
    <row r="2091" spans="2:2" x14ac:dyDescent="0.2">
      <c r="B2091"/>
    </row>
    <row r="2092" spans="2:2" x14ac:dyDescent="0.2">
      <c r="B2092"/>
    </row>
    <row r="2093" spans="2:2" x14ac:dyDescent="0.2">
      <c r="B2093"/>
    </row>
    <row r="2094" spans="2:2" x14ac:dyDescent="0.2">
      <c r="B2094"/>
    </row>
    <row r="2095" spans="2:2" x14ac:dyDescent="0.2">
      <c r="B2095"/>
    </row>
    <row r="2096" spans="2:2" x14ac:dyDescent="0.2">
      <c r="B2096"/>
    </row>
    <row r="2097" spans="2:2" x14ac:dyDescent="0.2">
      <c r="B2097"/>
    </row>
    <row r="2098" spans="2:2" x14ac:dyDescent="0.2">
      <c r="B2098"/>
    </row>
    <row r="2099" spans="2:2" x14ac:dyDescent="0.2">
      <c r="B2099"/>
    </row>
    <row r="2100" spans="2:2" x14ac:dyDescent="0.2">
      <c r="B2100"/>
    </row>
    <row r="2101" spans="2:2" x14ac:dyDescent="0.2">
      <c r="B2101"/>
    </row>
    <row r="2102" spans="2:2" x14ac:dyDescent="0.2">
      <c r="B2102"/>
    </row>
    <row r="2103" spans="2:2" x14ac:dyDescent="0.2">
      <c r="B2103"/>
    </row>
    <row r="2104" spans="2:2" x14ac:dyDescent="0.2">
      <c r="B2104"/>
    </row>
    <row r="2105" spans="2:2" x14ac:dyDescent="0.2">
      <c r="B2105"/>
    </row>
    <row r="2106" spans="2:2" x14ac:dyDescent="0.2">
      <c r="B2106"/>
    </row>
    <row r="2107" spans="2:2" x14ac:dyDescent="0.2">
      <c r="B2107"/>
    </row>
    <row r="2108" spans="2:2" x14ac:dyDescent="0.2">
      <c r="B2108"/>
    </row>
    <row r="2109" spans="2:2" x14ac:dyDescent="0.2">
      <c r="B2109"/>
    </row>
    <row r="2110" spans="2:2" x14ac:dyDescent="0.2">
      <c r="B2110"/>
    </row>
    <row r="2111" spans="2:2" x14ac:dyDescent="0.2">
      <c r="B2111"/>
    </row>
    <row r="2112" spans="2:2" x14ac:dyDescent="0.2">
      <c r="B2112"/>
    </row>
    <row r="2113" spans="2:2" x14ac:dyDescent="0.2">
      <c r="B2113"/>
    </row>
    <row r="2114" spans="2:2" x14ac:dyDescent="0.2">
      <c r="B2114"/>
    </row>
    <row r="2115" spans="2:2" x14ac:dyDescent="0.2">
      <c r="B2115"/>
    </row>
    <row r="2116" spans="2:2" x14ac:dyDescent="0.2">
      <c r="B2116"/>
    </row>
    <row r="2117" spans="2:2" x14ac:dyDescent="0.2">
      <c r="B2117"/>
    </row>
    <row r="2118" spans="2:2" x14ac:dyDescent="0.2">
      <c r="B2118"/>
    </row>
    <row r="2119" spans="2:2" x14ac:dyDescent="0.2">
      <c r="B2119"/>
    </row>
    <row r="2120" spans="2:2" x14ac:dyDescent="0.2">
      <c r="B2120"/>
    </row>
    <row r="2121" spans="2:2" x14ac:dyDescent="0.2">
      <c r="B2121"/>
    </row>
    <row r="2122" spans="2:2" x14ac:dyDescent="0.2">
      <c r="B2122"/>
    </row>
    <row r="2123" spans="2:2" x14ac:dyDescent="0.2">
      <c r="B2123"/>
    </row>
    <row r="2124" spans="2:2" x14ac:dyDescent="0.2">
      <c r="B2124"/>
    </row>
    <row r="2125" spans="2:2" x14ac:dyDescent="0.2">
      <c r="B2125"/>
    </row>
    <row r="2126" spans="2:2" x14ac:dyDescent="0.2">
      <c r="B2126"/>
    </row>
    <row r="2127" spans="2:2" x14ac:dyDescent="0.2">
      <c r="B2127"/>
    </row>
    <row r="2128" spans="2:2" x14ac:dyDescent="0.2">
      <c r="B2128"/>
    </row>
    <row r="2129" spans="2:2" x14ac:dyDescent="0.2">
      <c r="B2129"/>
    </row>
    <row r="2130" spans="2:2" x14ac:dyDescent="0.2">
      <c r="B2130"/>
    </row>
    <row r="2131" spans="2:2" x14ac:dyDescent="0.2">
      <c r="B2131"/>
    </row>
    <row r="2132" spans="2:2" x14ac:dyDescent="0.2">
      <c r="B2132"/>
    </row>
    <row r="2133" spans="2:2" x14ac:dyDescent="0.2">
      <c r="B2133"/>
    </row>
    <row r="2134" spans="2:2" x14ac:dyDescent="0.2">
      <c r="B2134"/>
    </row>
    <row r="2135" spans="2:2" x14ac:dyDescent="0.2">
      <c r="B2135"/>
    </row>
    <row r="2136" spans="2:2" x14ac:dyDescent="0.2">
      <c r="B2136"/>
    </row>
    <row r="2137" spans="2:2" x14ac:dyDescent="0.2">
      <c r="B2137"/>
    </row>
    <row r="2138" spans="2:2" x14ac:dyDescent="0.2">
      <c r="B2138"/>
    </row>
    <row r="2139" spans="2:2" x14ac:dyDescent="0.2">
      <c r="B2139"/>
    </row>
    <row r="2140" spans="2:2" x14ac:dyDescent="0.2">
      <c r="B2140"/>
    </row>
    <row r="2141" spans="2:2" x14ac:dyDescent="0.2">
      <c r="B2141"/>
    </row>
    <row r="2142" spans="2:2" x14ac:dyDescent="0.2">
      <c r="B2142"/>
    </row>
    <row r="2143" spans="2:2" x14ac:dyDescent="0.2">
      <c r="B2143"/>
    </row>
    <row r="2144" spans="2:2" x14ac:dyDescent="0.2">
      <c r="B2144"/>
    </row>
    <row r="2145" spans="2:2" x14ac:dyDescent="0.2">
      <c r="B2145"/>
    </row>
    <row r="2146" spans="2:2" x14ac:dyDescent="0.2">
      <c r="B2146"/>
    </row>
    <row r="2147" spans="2:2" x14ac:dyDescent="0.2">
      <c r="B2147"/>
    </row>
    <row r="2148" spans="2:2" x14ac:dyDescent="0.2">
      <c r="B2148"/>
    </row>
    <row r="2149" spans="2:2" x14ac:dyDescent="0.2">
      <c r="B2149"/>
    </row>
    <row r="2150" spans="2:2" x14ac:dyDescent="0.2">
      <c r="B2150"/>
    </row>
    <row r="2151" spans="2:2" x14ac:dyDescent="0.2">
      <c r="B2151"/>
    </row>
    <row r="2152" spans="2:2" x14ac:dyDescent="0.2">
      <c r="B2152"/>
    </row>
    <row r="2153" spans="2:2" x14ac:dyDescent="0.2">
      <c r="B2153"/>
    </row>
    <row r="2154" spans="2:2" x14ac:dyDescent="0.2">
      <c r="B2154"/>
    </row>
    <row r="2155" spans="2:2" x14ac:dyDescent="0.2">
      <c r="B2155"/>
    </row>
    <row r="2156" spans="2:2" x14ac:dyDescent="0.2">
      <c r="B2156"/>
    </row>
    <row r="2157" spans="2:2" x14ac:dyDescent="0.2">
      <c r="B2157"/>
    </row>
    <row r="2158" spans="2:2" x14ac:dyDescent="0.2">
      <c r="B2158"/>
    </row>
    <row r="2159" spans="2:2" x14ac:dyDescent="0.2">
      <c r="B2159"/>
    </row>
    <row r="2160" spans="2:2" x14ac:dyDescent="0.2">
      <c r="B2160"/>
    </row>
    <row r="2161" spans="2:2" x14ac:dyDescent="0.2">
      <c r="B2161"/>
    </row>
    <row r="2162" spans="2:2" x14ac:dyDescent="0.2">
      <c r="B2162"/>
    </row>
    <row r="2163" spans="2:2" x14ac:dyDescent="0.2">
      <c r="B2163"/>
    </row>
    <row r="2164" spans="2:2" x14ac:dyDescent="0.2">
      <c r="B2164"/>
    </row>
    <row r="2165" spans="2:2" x14ac:dyDescent="0.2">
      <c r="B2165"/>
    </row>
    <row r="2166" spans="2:2" x14ac:dyDescent="0.2">
      <c r="B2166"/>
    </row>
    <row r="2167" spans="2:2" x14ac:dyDescent="0.2">
      <c r="B2167"/>
    </row>
    <row r="2168" spans="2:2" x14ac:dyDescent="0.2">
      <c r="B2168"/>
    </row>
    <row r="2169" spans="2:2" x14ac:dyDescent="0.2">
      <c r="B2169"/>
    </row>
    <row r="2170" spans="2:2" x14ac:dyDescent="0.2">
      <c r="B2170"/>
    </row>
    <row r="2171" spans="2:2" x14ac:dyDescent="0.2">
      <c r="B2171"/>
    </row>
    <row r="2172" spans="2:2" x14ac:dyDescent="0.2">
      <c r="B2172"/>
    </row>
    <row r="2173" spans="2:2" x14ac:dyDescent="0.2">
      <c r="B2173"/>
    </row>
    <row r="2174" spans="2:2" x14ac:dyDescent="0.2">
      <c r="B2174"/>
    </row>
    <row r="2175" spans="2:2" x14ac:dyDescent="0.2">
      <c r="B2175"/>
    </row>
    <row r="2176" spans="2:2" x14ac:dyDescent="0.2">
      <c r="B2176"/>
    </row>
    <row r="2177" spans="2:2" x14ac:dyDescent="0.2">
      <c r="B2177"/>
    </row>
    <row r="2178" spans="2:2" x14ac:dyDescent="0.2">
      <c r="B2178"/>
    </row>
    <row r="2179" spans="2:2" x14ac:dyDescent="0.2">
      <c r="B2179"/>
    </row>
    <row r="2180" spans="2:2" x14ac:dyDescent="0.2">
      <c r="B2180"/>
    </row>
    <row r="2181" spans="2:2" x14ac:dyDescent="0.2">
      <c r="B2181"/>
    </row>
    <row r="2182" spans="2:2" x14ac:dyDescent="0.2">
      <c r="B2182"/>
    </row>
    <row r="2183" spans="2:2" x14ac:dyDescent="0.2">
      <c r="B2183"/>
    </row>
    <row r="2184" spans="2:2" x14ac:dyDescent="0.2">
      <c r="B2184"/>
    </row>
    <row r="2185" spans="2:2" x14ac:dyDescent="0.2">
      <c r="B2185"/>
    </row>
    <row r="2186" spans="2:2" x14ac:dyDescent="0.2">
      <c r="B2186"/>
    </row>
    <row r="2187" spans="2:2" x14ac:dyDescent="0.2">
      <c r="B2187"/>
    </row>
    <row r="2188" spans="2:2" x14ac:dyDescent="0.2">
      <c r="B2188"/>
    </row>
    <row r="2189" spans="2:2" x14ac:dyDescent="0.2">
      <c r="B2189"/>
    </row>
    <row r="2190" spans="2:2" x14ac:dyDescent="0.2">
      <c r="B2190"/>
    </row>
    <row r="2191" spans="2:2" x14ac:dyDescent="0.2">
      <c r="B2191"/>
    </row>
    <row r="2192" spans="2:2" x14ac:dyDescent="0.2">
      <c r="B2192"/>
    </row>
    <row r="2193" spans="2:2" x14ac:dyDescent="0.2">
      <c r="B2193"/>
    </row>
    <row r="2194" spans="2:2" x14ac:dyDescent="0.2">
      <c r="B2194"/>
    </row>
    <row r="2195" spans="2:2" x14ac:dyDescent="0.2">
      <c r="B2195"/>
    </row>
    <row r="2196" spans="2:2" x14ac:dyDescent="0.2">
      <c r="B2196"/>
    </row>
    <row r="2197" spans="2:2" x14ac:dyDescent="0.2">
      <c r="B2197"/>
    </row>
    <row r="2198" spans="2:2" x14ac:dyDescent="0.2">
      <c r="B2198"/>
    </row>
    <row r="2199" spans="2:2" x14ac:dyDescent="0.2">
      <c r="B2199"/>
    </row>
    <row r="2200" spans="2:2" x14ac:dyDescent="0.2">
      <c r="B2200"/>
    </row>
    <row r="2201" spans="2:2" x14ac:dyDescent="0.2">
      <c r="B2201"/>
    </row>
    <row r="2202" spans="2:2" x14ac:dyDescent="0.2">
      <c r="B2202"/>
    </row>
    <row r="2203" spans="2:2" x14ac:dyDescent="0.2">
      <c r="B2203"/>
    </row>
    <row r="2204" spans="2:2" x14ac:dyDescent="0.2">
      <c r="B2204"/>
    </row>
    <row r="2205" spans="2:2" x14ac:dyDescent="0.2">
      <c r="B2205"/>
    </row>
    <row r="2206" spans="2:2" x14ac:dyDescent="0.2">
      <c r="B2206"/>
    </row>
    <row r="2207" spans="2:2" x14ac:dyDescent="0.2">
      <c r="B2207"/>
    </row>
    <row r="2208" spans="2:2" x14ac:dyDescent="0.2">
      <c r="B2208"/>
    </row>
    <row r="2209" spans="2:2" x14ac:dyDescent="0.2">
      <c r="B2209"/>
    </row>
    <row r="2210" spans="2:2" x14ac:dyDescent="0.2">
      <c r="B2210"/>
    </row>
    <row r="2211" spans="2:2" x14ac:dyDescent="0.2">
      <c r="B2211"/>
    </row>
    <row r="2212" spans="2:2" x14ac:dyDescent="0.2">
      <c r="B2212"/>
    </row>
    <row r="2213" spans="2:2" x14ac:dyDescent="0.2">
      <c r="B2213"/>
    </row>
    <row r="2214" spans="2:2" x14ac:dyDescent="0.2">
      <c r="B2214"/>
    </row>
    <row r="2215" spans="2:2" x14ac:dyDescent="0.2">
      <c r="B2215"/>
    </row>
    <row r="2216" spans="2:2" x14ac:dyDescent="0.2">
      <c r="B2216"/>
    </row>
    <row r="2217" spans="2:2" x14ac:dyDescent="0.2">
      <c r="B2217"/>
    </row>
    <row r="2218" spans="2:2" x14ac:dyDescent="0.2">
      <c r="B2218"/>
    </row>
    <row r="2219" spans="2:2" x14ac:dyDescent="0.2">
      <c r="B2219"/>
    </row>
    <row r="2220" spans="2:2" x14ac:dyDescent="0.2">
      <c r="B2220"/>
    </row>
    <row r="2221" spans="2:2" x14ac:dyDescent="0.2">
      <c r="B2221"/>
    </row>
    <row r="2222" spans="2:2" x14ac:dyDescent="0.2">
      <c r="B2222"/>
    </row>
    <row r="2223" spans="2:2" x14ac:dyDescent="0.2">
      <c r="B2223"/>
    </row>
    <row r="2224" spans="2:2" x14ac:dyDescent="0.2">
      <c r="B2224"/>
    </row>
    <row r="2225" spans="2:2" x14ac:dyDescent="0.2">
      <c r="B2225"/>
    </row>
    <row r="2226" spans="2:2" x14ac:dyDescent="0.2">
      <c r="B2226"/>
    </row>
    <row r="2227" spans="2:2" x14ac:dyDescent="0.2">
      <c r="B2227"/>
    </row>
    <row r="2228" spans="2:2" x14ac:dyDescent="0.2">
      <c r="B2228"/>
    </row>
    <row r="2229" spans="2:2" x14ac:dyDescent="0.2">
      <c r="B2229"/>
    </row>
    <row r="2230" spans="2:2" x14ac:dyDescent="0.2">
      <c r="B2230"/>
    </row>
    <row r="2231" spans="2:2" x14ac:dyDescent="0.2">
      <c r="B2231"/>
    </row>
    <row r="2232" spans="2:2" x14ac:dyDescent="0.2">
      <c r="B2232"/>
    </row>
    <row r="2233" spans="2:2" x14ac:dyDescent="0.2">
      <c r="B2233"/>
    </row>
    <row r="2234" spans="2:2" x14ac:dyDescent="0.2">
      <c r="B2234"/>
    </row>
    <row r="2235" spans="2:2" x14ac:dyDescent="0.2">
      <c r="B2235"/>
    </row>
    <row r="2236" spans="2:2" x14ac:dyDescent="0.2">
      <c r="B2236"/>
    </row>
    <row r="2237" spans="2:2" x14ac:dyDescent="0.2">
      <c r="B2237"/>
    </row>
    <row r="2238" spans="2:2" x14ac:dyDescent="0.2">
      <c r="B2238"/>
    </row>
    <row r="2239" spans="2:2" x14ac:dyDescent="0.2">
      <c r="B2239"/>
    </row>
    <row r="2240" spans="2:2" x14ac:dyDescent="0.2">
      <c r="B2240"/>
    </row>
    <row r="2241" spans="2:2" x14ac:dyDescent="0.2">
      <c r="B2241"/>
    </row>
    <row r="2242" spans="2:2" x14ac:dyDescent="0.2">
      <c r="B2242"/>
    </row>
    <row r="2243" spans="2:2" x14ac:dyDescent="0.2">
      <c r="B2243"/>
    </row>
    <row r="2244" spans="2:2" x14ac:dyDescent="0.2">
      <c r="B2244"/>
    </row>
    <row r="2245" spans="2:2" x14ac:dyDescent="0.2">
      <c r="B2245"/>
    </row>
    <row r="2246" spans="2:2" x14ac:dyDescent="0.2">
      <c r="B2246"/>
    </row>
    <row r="2247" spans="2:2" x14ac:dyDescent="0.2">
      <c r="B2247"/>
    </row>
    <row r="2248" spans="2:2" x14ac:dyDescent="0.2">
      <c r="B2248"/>
    </row>
    <row r="2249" spans="2:2" x14ac:dyDescent="0.2">
      <c r="B2249"/>
    </row>
    <row r="2250" spans="2:2" x14ac:dyDescent="0.2">
      <c r="B2250"/>
    </row>
    <row r="2251" spans="2:2" x14ac:dyDescent="0.2">
      <c r="B2251"/>
    </row>
    <row r="2252" spans="2:2" x14ac:dyDescent="0.2">
      <c r="B2252"/>
    </row>
    <row r="2253" spans="2:2" x14ac:dyDescent="0.2">
      <c r="B2253"/>
    </row>
    <row r="2254" spans="2:2" x14ac:dyDescent="0.2">
      <c r="B2254"/>
    </row>
    <row r="2255" spans="2:2" x14ac:dyDescent="0.2">
      <c r="B2255"/>
    </row>
    <row r="2256" spans="2:2" x14ac:dyDescent="0.2">
      <c r="B2256"/>
    </row>
    <row r="2257" spans="2:2" x14ac:dyDescent="0.2">
      <c r="B2257"/>
    </row>
    <row r="2258" spans="2:2" x14ac:dyDescent="0.2">
      <c r="B2258"/>
    </row>
    <row r="2259" spans="2:2" x14ac:dyDescent="0.2">
      <c r="B2259"/>
    </row>
    <row r="2260" spans="2:2" x14ac:dyDescent="0.2">
      <c r="B2260"/>
    </row>
    <row r="2261" spans="2:2" x14ac:dyDescent="0.2">
      <c r="B2261"/>
    </row>
    <row r="2262" spans="2:2" x14ac:dyDescent="0.2">
      <c r="B2262"/>
    </row>
    <row r="2263" spans="2:2" x14ac:dyDescent="0.2">
      <c r="B2263"/>
    </row>
    <row r="2264" spans="2:2" x14ac:dyDescent="0.2">
      <c r="B2264"/>
    </row>
    <row r="2265" spans="2:2" x14ac:dyDescent="0.2">
      <c r="B2265"/>
    </row>
    <row r="2266" spans="2:2" x14ac:dyDescent="0.2">
      <c r="B2266"/>
    </row>
    <row r="2267" spans="2:2" x14ac:dyDescent="0.2">
      <c r="B2267"/>
    </row>
    <row r="2268" spans="2:2" x14ac:dyDescent="0.2">
      <c r="B2268"/>
    </row>
    <row r="2269" spans="2:2" x14ac:dyDescent="0.2">
      <c r="B2269"/>
    </row>
    <row r="2270" spans="2:2" x14ac:dyDescent="0.2">
      <c r="B2270"/>
    </row>
    <row r="2271" spans="2:2" x14ac:dyDescent="0.2">
      <c r="B2271"/>
    </row>
    <row r="2272" spans="2:2" x14ac:dyDescent="0.2">
      <c r="B2272"/>
    </row>
    <row r="2273" spans="2:2" x14ac:dyDescent="0.2">
      <c r="B2273"/>
    </row>
    <row r="2274" spans="2:2" x14ac:dyDescent="0.2">
      <c r="B2274"/>
    </row>
    <row r="2275" spans="2:2" x14ac:dyDescent="0.2">
      <c r="B2275"/>
    </row>
    <row r="2276" spans="2:2" x14ac:dyDescent="0.2">
      <c r="B2276"/>
    </row>
    <row r="2277" spans="2:2" x14ac:dyDescent="0.2">
      <c r="B2277"/>
    </row>
    <row r="2278" spans="2:2" x14ac:dyDescent="0.2">
      <c r="B2278"/>
    </row>
    <row r="2279" spans="2:2" x14ac:dyDescent="0.2">
      <c r="B2279"/>
    </row>
    <row r="2280" spans="2:2" x14ac:dyDescent="0.2">
      <c r="B2280"/>
    </row>
    <row r="2281" spans="2:2" x14ac:dyDescent="0.2">
      <c r="B2281"/>
    </row>
    <row r="2282" spans="2:2" x14ac:dyDescent="0.2">
      <c r="B2282"/>
    </row>
    <row r="2283" spans="2:2" x14ac:dyDescent="0.2">
      <c r="B2283"/>
    </row>
    <row r="2284" spans="2:2" x14ac:dyDescent="0.2">
      <c r="B2284"/>
    </row>
    <row r="2285" spans="2:2" x14ac:dyDescent="0.2">
      <c r="B2285"/>
    </row>
    <row r="2286" spans="2:2" x14ac:dyDescent="0.2">
      <c r="B2286"/>
    </row>
    <row r="2287" spans="2:2" x14ac:dyDescent="0.2">
      <c r="B2287"/>
    </row>
    <row r="2288" spans="2:2" x14ac:dyDescent="0.2">
      <c r="B2288"/>
    </row>
    <row r="2289" spans="2:2" x14ac:dyDescent="0.2">
      <c r="B2289"/>
    </row>
    <row r="2290" spans="2:2" x14ac:dyDescent="0.2">
      <c r="B2290"/>
    </row>
    <row r="2291" spans="2:2" x14ac:dyDescent="0.2">
      <c r="B2291"/>
    </row>
    <row r="2292" spans="2:2" x14ac:dyDescent="0.2">
      <c r="B2292"/>
    </row>
    <row r="2293" spans="2:2" x14ac:dyDescent="0.2">
      <c r="B2293"/>
    </row>
    <row r="2294" spans="2:2" x14ac:dyDescent="0.2">
      <c r="B2294"/>
    </row>
    <row r="2295" spans="2:2" x14ac:dyDescent="0.2">
      <c r="B2295"/>
    </row>
    <row r="2296" spans="2:2" x14ac:dyDescent="0.2">
      <c r="B2296"/>
    </row>
    <row r="2297" spans="2:2" x14ac:dyDescent="0.2">
      <c r="B2297"/>
    </row>
    <row r="2298" spans="2:2" x14ac:dyDescent="0.2">
      <c r="B2298"/>
    </row>
    <row r="2299" spans="2:2" x14ac:dyDescent="0.2">
      <c r="B2299"/>
    </row>
    <row r="2300" spans="2:2" x14ac:dyDescent="0.2">
      <c r="B2300"/>
    </row>
    <row r="2301" spans="2:2" x14ac:dyDescent="0.2">
      <c r="B2301"/>
    </row>
    <row r="2302" spans="2:2" x14ac:dyDescent="0.2">
      <c r="B2302"/>
    </row>
    <row r="2303" spans="2:2" x14ac:dyDescent="0.2">
      <c r="B2303"/>
    </row>
    <row r="2304" spans="2:2" x14ac:dyDescent="0.2">
      <c r="B2304"/>
    </row>
    <row r="2305" spans="2:2" x14ac:dyDescent="0.2">
      <c r="B2305"/>
    </row>
    <row r="2306" spans="2:2" x14ac:dyDescent="0.2">
      <c r="B2306"/>
    </row>
    <row r="2307" spans="2:2" x14ac:dyDescent="0.2">
      <c r="B2307"/>
    </row>
    <row r="2308" spans="2:2" x14ac:dyDescent="0.2">
      <c r="B2308"/>
    </row>
    <row r="2309" spans="2:2" x14ac:dyDescent="0.2">
      <c r="B2309"/>
    </row>
    <row r="2310" spans="2:2" x14ac:dyDescent="0.2">
      <c r="B2310"/>
    </row>
    <row r="2311" spans="2:2" x14ac:dyDescent="0.2">
      <c r="B2311"/>
    </row>
    <row r="2312" spans="2:2" x14ac:dyDescent="0.2">
      <c r="B2312"/>
    </row>
    <row r="2313" spans="2:2" x14ac:dyDescent="0.2">
      <c r="B2313"/>
    </row>
    <row r="2314" spans="2:2" x14ac:dyDescent="0.2">
      <c r="B2314"/>
    </row>
    <row r="2315" spans="2:2" x14ac:dyDescent="0.2">
      <c r="B2315"/>
    </row>
    <row r="2316" spans="2:2" x14ac:dyDescent="0.2">
      <c r="B2316"/>
    </row>
    <row r="2317" spans="2:2" x14ac:dyDescent="0.2">
      <c r="B2317"/>
    </row>
    <row r="2318" spans="2:2" x14ac:dyDescent="0.2">
      <c r="B2318"/>
    </row>
    <row r="2319" spans="2:2" x14ac:dyDescent="0.2">
      <c r="B2319"/>
    </row>
    <row r="2320" spans="2:2" x14ac:dyDescent="0.2">
      <c r="B2320"/>
    </row>
    <row r="2321" spans="2:2" x14ac:dyDescent="0.2">
      <c r="B2321"/>
    </row>
    <row r="2322" spans="2:2" x14ac:dyDescent="0.2">
      <c r="B2322"/>
    </row>
    <row r="2323" spans="2:2" x14ac:dyDescent="0.2">
      <c r="B2323"/>
    </row>
    <row r="2324" spans="2:2" x14ac:dyDescent="0.2">
      <c r="B2324"/>
    </row>
    <row r="2325" spans="2:2" x14ac:dyDescent="0.2">
      <c r="B2325"/>
    </row>
    <row r="2326" spans="2:2" x14ac:dyDescent="0.2">
      <c r="B2326"/>
    </row>
    <row r="2327" spans="2:2" x14ac:dyDescent="0.2">
      <c r="B2327"/>
    </row>
    <row r="2328" spans="2:2" x14ac:dyDescent="0.2">
      <c r="B2328"/>
    </row>
    <row r="2329" spans="2:2" x14ac:dyDescent="0.2">
      <c r="B2329"/>
    </row>
    <row r="2330" spans="2:2" x14ac:dyDescent="0.2">
      <c r="B2330"/>
    </row>
    <row r="2331" spans="2:2" x14ac:dyDescent="0.2">
      <c r="B2331"/>
    </row>
    <row r="2332" spans="2:2" x14ac:dyDescent="0.2">
      <c r="B2332"/>
    </row>
    <row r="2333" spans="2:2" x14ac:dyDescent="0.2">
      <c r="B2333"/>
    </row>
    <row r="2334" spans="2:2" x14ac:dyDescent="0.2">
      <c r="B2334"/>
    </row>
    <row r="2335" spans="2:2" x14ac:dyDescent="0.2">
      <c r="B2335"/>
    </row>
    <row r="2336" spans="2:2" x14ac:dyDescent="0.2">
      <c r="B2336"/>
    </row>
    <row r="2337" spans="2:2" x14ac:dyDescent="0.2">
      <c r="B2337"/>
    </row>
    <row r="2338" spans="2:2" x14ac:dyDescent="0.2">
      <c r="B2338"/>
    </row>
    <row r="2339" spans="2:2" x14ac:dyDescent="0.2">
      <c r="B2339"/>
    </row>
    <row r="2340" spans="2:2" x14ac:dyDescent="0.2">
      <c r="B2340"/>
    </row>
    <row r="2341" spans="2:2" x14ac:dyDescent="0.2">
      <c r="B2341"/>
    </row>
    <row r="2342" spans="2:2" x14ac:dyDescent="0.2">
      <c r="B2342"/>
    </row>
    <row r="2343" spans="2:2" x14ac:dyDescent="0.2">
      <c r="B2343"/>
    </row>
    <row r="2344" spans="2:2" x14ac:dyDescent="0.2">
      <c r="B2344"/>
    </row>
    <row r="2345" spans="2:2" x14ac:dyDescent="0.2">
      <c r="B2345"/>
    </row>
    <row r="2346" spans="2:2" x14ac:dyDescent="0.2">
      <c r="B2346"/>
    </row>
    <row r="2347" spans="2:2" x14ac:dyDescent="0.2">
      <c r="B2347"/>
    </row>
    <row r="2348" spans="2:2" x14ac:dyDescent="0.2">
      <c r="B2348"/>
    </row>
    <row r="2349" spans="2:2" x14ac:dyDescent="0.2">
      <c r="B2349"/>
    </row>
    <row r="2350" spans="2:2" x14ac:dyDescent="0.2">
      <c r="B2350"/>
    </row>
    <row r="2351" spans="2:2" x14ac:dyDescent="0.2">
      <c r="B2351"/>
    </row>
    <row r="2352" spans="2:2" x14ac:dyDescent="0.2">
      <c r="B2352"/>
    </row>
    <row r="2353" spans="2:2" x14ac:dyDescent="0.2">
      <c r="B2353"/>
    </row>
    <row r="2354" spans="2:2" x14ac:dyDescent="0.2">
      <c r="B2354"/>
    </row>
    <row r="2355" spans="2:2" x14ac:dyDescent="0.2">
      <c r="B2355"/>
    </row>
    <row r="2356" spans="2:2" x14ac:dyDescent="0.2">
      <c r="B2356"/>
    </row>
    <row r="2357" spans="2:2" x14ac:dyDescent="0.2">
      <c r="B2357"/>
    </row>
    <row r="2358" spans="2:2" x14ac:dyDescent="0.2">
      <c r="B2358"/>
    </row>
    <row r="2359" spans="2:2" x14ac:dyDescent="0.2">
      <c r="B2359"/>
    </row>
    <row r="2360" spans="2:2" x14ac:dyDescent="0.2">
      <c r="B2360"/>
    </row>
    <row r="2361" spans="2:2" x14ac:dyDescent="0.2">
      <c r="B2361"/>
    </row>
    <row r="2362" spans="2:2" x14ac:dyDescent="0.2">
      <c r="B2362"/>
    </row>
    <row r="2363" spans="2:2" x14ac:dyDescent="0.2">
      <c r="B2363"/>
    </row>
    <row r="2364" spans="2:2" x14ac:dyDescent="0.2">
      <c r="B2364"/>
    </row>
    <row r="2365" spans="2:2" x14ac:dyDescent="0.2">
      <c r="B2365"/>
    </row>
    <row r="2366" spans="2:2" x14ac:dyDescent="0.2">
      <c r="B2366"/>
    </row>
    <row r="2367" spans="2:2" x14ac:dyDescent="0.2">
      <c r="B2367"/>
    </row>
    <row r="2368" spans="2:2" x14ac:dyDescent="0.2">
      <c r="B2368"/>
    </row>
    <row r="2369" spans="2:2" x14ac:dyDescent="0.2">
      <c r="B2369"/>
    </row>
    <row r="2370" spans="2:2" x14ac:dyDescent="0.2">
      <c r="B2370"/>
    </row>
    <row r="2371" spans="2:2" x14ac:dyDescent="0.2">
      <c r="B2371"/>
    </row>
    <row r="2372" spans="2:2" x14ac:dyDescent="0.2">
      <c r="B2372"/>
    </row>
    <row r="2373" spans="2:2" x14ac:dyDescent="0.2">
      <c r="B2373"/>
    </row>
    <row r="2374" spans="2:2" x14ac:dyDescent="0.2">
      <c r="B2374"/>
    </row>
    <row r="2375" spans="2:2" x14ac:dyDescent="0.2">
      <c r="B2375"/>
    </row>
    <row r="2376" spans="2:2" x14ac:dyDescent="0.2">
      <c r="B2376"/>
    </row>
    <row r="2377" spans="2:2" x14ac:dyDescent="0.2">
      <c r="B2377"/>
    </row>
    <row r="2378" spans="2:2" x14ac:dyDescent="0.2">
      <c r="B2378"/>
    </row>
    <row r="2379" spans="2:2" x14ac:dyDescent="0.2">
      <c r="B2379"/>
    </row>
    <row r="2380" spans="2:2" x14ac:dyDescent="0.2">
      <c r="B2380"/>
    </row>
    <row r="2381" spans="2:2" x14ac:dyDescent="0.2">
      <c r="B2381"/>
    </row>
    <row r="2382" spans="2:2" x14ac:dyDescent="0.2">
      <c r="B2382"/>
    </row>
    <row r="2383" spans="2:2" x14ac:dyDescent="0.2">
      <c r="B2383"/>
    </row>
    <row r="2384" spans="2:2" x14ac:dyDescent="0.2">
      <c r="B2384"/>
    </row>
    <row r="2385" spans="2:2" x14ac:dyDescent="0.2">
      <c r="B2385"/>
    </row>
    <row r="2386" spans="2:2" x14ac:dyDescent="0.2">
      <c r="B2386"/>
    </row>
    <row r="2387" spans="2:2" x14ac:dyDescent="0.2">
      <c r="B2387"/>
    </row>
    <row r="2388" spans="2:2" x14ac:dyDescent="0.2">
      <c r="B2388"/>
    </row>
    <row r="2389" spans="2:2" x14ac:dyDescent="0.2">
      <c r="B2389"/>
    </row>
    <row r="2390" spans="2:2" x14ac:dyDescent="0.2">
      <c r="B2390"/>
    </row>
    <row r="2391" spans="2:2" x14ac:dyDescent="0.2">
      <c r="B2391"/>
    </row>
    <row r="2392" spans="2:2" x14ac:dyDescent="0.2">
      <c r="B2392"/>
    </row>
    <row r="2393" spans="2:2" x14ac:dyDescent="0.2">
      <c r="B2393"/>
    </row>
    <row r="2394" spans="2:2" x14ac:dyDescent="0.2">
      <c r="B2394"/>
    </row>
    <row r="2395" spans="2:2" x14ac:dyDescent="0.2">
      <c r="B2395"/>
    </row>
    <row r="2396" spans="2:2" x14ac:dyDescent="0.2">
      <c r="B2396"/>
    </row>
    <row r="2397" spans="2:2" x14ac:dyDescent="0.2">
      <c r="B2397"/>
    </row>
    <row r="2398" spans="2:2" x14ac:dyDescent="0.2">
      <c r="B2398"/>
    </row>
    <row r="2399" spans="2:2" x14ac:dyDescent="0.2">
      <c r="B2399"/>
    </row>
    <row r="2400" spans="2:2" x14ac:dyDescent="0.2">
      <c r="B2400"/>
    </row>
    <row r="2401" spans="2:2" x14ac:dyDescent="0.2">
      <c r="B2401"/>
    </row>
    <row r="2402" spans="2:2" x14ac:dyDescent="0.2">
      <c r="B2402"/>
    </row>
    <row r="2403" spans="2:2" x14ac:dyDescent="0.2">
      <c r="B2403"/>
    </row>
    <row r="2404" spans="2:2" x14ac:dyDescent="0.2">
      <c r="B2404"/>
    </row>
    <row r="2405" spans="2:2" x14ac:dyDescent="0.2">
      <c r="B2405"/>
    </row>
    <row r="2406" spans="2:2" x14ac:dyDescent="0.2">
      <c r="B2406"/>
    </row>
    <row r="2407" spans="2:2" x14ac:dyDescent="0.2">
      <c r="B2407"/>
    </row>
    <row r="2408" spans="2:2" x14ac:dyDescent="0.2">
      <c r="B2408"/>
    </row>
    <row r="2409" spans="2:2" x14ac:dyDescent="0.2">
      <c r="B2409"/>
    </row>
    <row r="2410" spans="2:2" x14ac:dyDescent="0.2">
      <c r="B2410"/>
    </row>
    <row r="2411" spans="2:2" x14ac:dyDescent="0.2">
      <c r="B2411"/>
    </row>
    <row r="2412" spans="2:2" x14ac:dyDescent="0.2">
      <c r="B2412"/>
    </row>
    <row r="2413" spans="2:2" x14ac:dyDescent="0.2">
      <c r="B2413"/>
    </row>
    <row r="2414" spans="2:2" x14ac:dyDescent="0.2">
      <c r="B2414"/>
    </row>
    <row r="2415" spans="2:2" x14ac:dyDescent="0.2">
      <c r="B2415"/>
    </row>
    <row r="2416" spans="2:2" x14ac:dyDescent="0.2">
      <c r="B2416"/>
    </row>
    <row r="2417" spans="2:2" x14ac:dyDescent="0.2">
      <c r="B2417"/>
    </row>
    <row r="2418" spans="2:2" x14ac:dyDescent="0.2">
      <c r="B2418"/>
    </row>
    <row r="2419" spans="2:2" x14ac:dyDescent="0.2">
      <c r="B2419"/>
    </row>
    <row r="2420" spans="2:2" x14ac:dyDescent="0.2">
      <c r="B2420"/>
    </row>
    <row r="2421" spans="2:2" x14ac:dyDescent="0.2">
      <c r="B2421"/>
    </row>
    <row r="2422" spans="2:2" x14ac:dyDescent="0.2">
      <c r="B2422"/>
    </row>
    <row r="2423" spans="2:2" x14ac:dyDescent="0.2">
      <c r="B2423"/>
    </row>
    <row r="2424" spans="2:2" x14ac:dyDescent="0.2">
      <c r="B2424"/>
    </row>
    <row r="2425" spans="2:2" x14ac:dyDescent="0.2">
      <c r="B2425"/>
    </row>
    <row r="2426" spans="2:2" x14ac:dyDescent="0.2">
      <c r="B2426"/>
    </row>
    <row r="2427" spans="2:2" x14ac:dyDescent="0.2">
      <c r="B2427"/>
    </row>
    <row r="2428" spans="2:2" x14ac:dyDescent="0.2">
      <c r="B2428"/>
    </row>
    <row r="2429" spans="2:2" x14ac:dyDescent="0.2">
      <c r="B2429"/>
    </row>
    <row r="2430" spans="2:2" x14ac:dyDescent="0.2">
      <c r="B2430"/>
    </row>
    <row r="2431" spans="2:2" x14ac:dyDescent="0.2">
      <c r="B2431"/>
    </row>
    <row r="2432" spans="2:2" x14ac:dyDescent="0.2">
      <c r="B2432"/>
    </row>
    <row r="2433" spans="2:2" x14ac:dyDescent="0.2">
      <c r="B2433"/>
    </row>
    <row r="2434" spans="2:2" x14ac:dyDescent="0.2">
      <c r="B2434"/>
    </row>
    <row r="2435" spans="2:2" x14ac:dyDescent="0.2">
      <c r="B2435"/>
    </row>
    <row r="2436" spans="2:2" x14ac:dyDescent="0.2">
      <c r="B2436"/>
    </row>
    <row r="2437" spans="2:2" x14ac:dyDescent="0.2">
      <c r="B2437"/>
    </row>
    <row r="2438" spans="2:2" x14ac:dyDescent="0.2">
      <c r="B2438"/>
    </row>
    <row r="2439" spans="2:2" x14ac:dyDescent="0.2">
      <c r="B2439"/>
    </row>
    <row r="2440" spans="2:2" x14ac:dyDescent="0.2">
      <c r="B2440"/>
    </row>
    <row r="2441" spans="2:2" x14ac:dyDescent="0.2">
      <c r="B2441"/>
    </row>
    <row r="2442" spans="2:2" x14ac:dyDescent="0.2">
      <c r="B2442"/>
    </row>
    <row r="2443" spans="2:2" x14ac:dyDescent="0.2">
      <c r="B2443"/>
    </row>
    <row r="2444" spans="2:2" x14ac:dyDescent="0.2">
      <c r="B2444"/>
    </row>
    <row r="2445" spans="2:2" x14ac:dyDescent="0.2">
      <c r="B2445"/>
    </row>
    <row r="2446" spans="2:2" x14ac:dyDescent="0.2">
      <c r="B2446"/>
    </row>
    <row r="2447" spans="2:2" x14ac:dyDescent="0.2">
      <c r="B2447"/>
    </row>
    <row r="2448" spans="2:2" x14ac:dyDescent="0.2">
      <c r="B2448"/>
    </row>
    <row r="2449" spans="2:2" x14ac:dyDescent="0.2">
      <c r="B2449"/>
    </row>
    <row r="2450" spans="2:2" x14ac:dyDescent="0.2">
      <c r="B2450"/>
    </row>
    <row r="2451" spans="2:2" x14ac:dyDescent="0.2">
      <c r="B2451"/>
    </row>
    <row r="2452" spans="2:2" x14ac:dyDescent="0.2">
      <c r="B2452"/>
    </row>
    <row r="2453" spans="2:2" x14ac:dyDescent="0.2">
      <c r="B2453"/>
    </row>
    <row r="2454" spans="2:2" x14ac:dyDescent="0.2">
      <c r="B2454"/>
    </row>
    <row r="2455" spans="2:2" x14ac:dyDescent="0.2">
      <c r="B2455"/>
    </row>
    <row r="2456" spans="2:2" x14ac:dyDescent="0.2">
      <c r="B2456"/>
    </row>
    <row r="2457" spans="2:2" x14ac:dyDescent="0.2">
      <c r="B2457"/>
    </row>
    <row r="2458" spans="2:2" x14ac:dyDescent="0.2">
      <c r="B2458"/>
    </row>
    <row r="2459" spans="2:2" x14ac:dyDescent="0.2">
      <c r="B2459"/>
    </row>
    <row r="2460" spans="2:2" x14ac:dyDescent="0.2">
      <c r="B2460"/>
    </row>
    <row r="2461" spans="2:2" x14ac:dyDescent="0.2">
      <c r="B2461"/>
    </row>
    <row r="2462" spans="2:2" x14ac:dyDescent="0.2">
      <c r="B2462"/>
    </row>
    <row r="2463" spans="2:2" x14ac:dyDescent="0.2">
      <c r="B2463"/>
    </row>
    <row r="2464" spans="2:2" x14ac:dyDescent="0.2">
      <c r="B2464"/>
    </row>
    <row r="2465" spans="2:2" x14ac:dyDescent="0.2">
      <c r="B2465"/>
    </row>
    <row r="2466" spans="2:2" x14ac:dyDescent="0.2">
      <c r="B2466"/>
    </row>
    <row r="2467" spans="2:2" x14ac:dyDescent="0.2">
      <c r="B2467"/>
    </row>
    <row r="2468" spans="2:2" x14ac:dyDescent="0.2">
      <c r="B2468"/>
    </row>
    <row r="2469" spans="2:2" x14ac:dyDescent="0.2">
      <c r="B2469"/>
    </row>
    <row r="2470" spans="2:2" x14ac:dyDescent="0.2">
      <c r="B2470"/>
    </row>
    <row r="2471" spans="2:2" x14ac:dyDescent="0.2">
      <c r="B2471"/>
    </row>
    <row r="2472" spans="2:2" x14ac:dyDescent="0.2">
      <c r="B2472"/>
    </row>
    <row r="2473" spans="2:2" x14ac:dyDescent="0.2">
      <c r="B2473"/>
    </row>
    <row r="2474" spans="2:2" x14ac:dyDescent="0.2">
      <c r="B2474"/>
    </row>
    <row r="2475" spans="2:2" x14ac:dyDescent="0.2">
      <c r="B2475"/>
    </row>
    <row r="2476" spans="2:2" x14ac:dyDescent="0.2">
      <c r="B2476"/>
    </row>
    <row r="2477" spans="2:2" x14ac:dyDescent="0.2">
      <c r="B2477"/>
    </row>
    <row r="2478" spans="2:2" x14ac:dyDescent="0.2">
      <c r="B2478"/>
    </row>
    <row r="2479" spans="2:2" x14ac:dyDescent="0.2">
      <c r="B2479"/>
    </row>
    <row r="2480" spans="2:2" x14ac:dyDescent="0.2">
      <c r="B2480"/>
    </row>
    <row r="2481" spans="2:2" x14ac:dyDescent="0.2">
      <c r="B2481"/>
    </row>
    <row r="2482" spans="2:2" x14ac:dyDescent="0.2">
      <c r="B2482"/>
    </row>
    <row r="2483" spans="2:2" x14ac:dyDescent="0.2">
      <c r="B2483"/>
    </row>
    <row r="2484" spans="2:2" x14ac:dyDescent="0.2">
      <c r="B2484"/>
    </row>
    <row r="2485" spans="2:2" x14ac:dyDescent="0.2">
      <c r="B2485"/>
    </row>
    <row r="2486" spans="2:2" x14ac:dyDescent="0.2">
      <c r="B2486"/>
    </row>
    <row r="2487" spans="2:2" x14ac:dyDescent="0.2">
      <c r="B2487"/>
    </row>
    <row r="2488" spans="2:2" x14ac:dyDescent="0.2">
      <c r="B2488"/>
    </row>
    <row r="2489" spans="2:2" x14ac:dyDescent="0.2">
      <c r="B2489"/>
    </row>
    <row r="2490" spans="2:2" x14ac:dyDescent="0.2">
      <c r="B2490"/>
    </row>
    <row r="2491" spans="2:2" x14ac:dyDescent="0.2">
      <c r="B2491"/>
    </row>
    <row r="2492" spans="2:2" x14ac:dyDescent="0.2">
      <c r="B2492"/>
    </row>
    <row r="2493" spans="2:2" x14ac:dyDescent="0.2">
      <c r="B2493"/>
    </row>
    <row r="2494" spans="2:2" x14ac:dyDescent="0.2">
      <c r="B2494"/>
    </row>
    <row r="2495" spans="2:2" x14ac:dyDescent="0.2">
      <c r="B2495"/>
    </row>
    <row r="2496" spans="2:2" x14ac:dyDescent="0.2">
      <c r="B2496"/>
    </row>
    <row r="2497" spans="2:2" x14ac:dyDescent="0.2">
      <c r="B2497"/>
    </row>
    <row r="2498" spans="2:2" x14ac:dyDescent="0.2">
      <c r="B2498"/>
    </row>
    <row r="2499" spans="2:2" x14ac:dyDescent="0.2">
      <c r="B2499"/>
    </row>
    <row r="2500" spans="2:2" x14ac:dyDescent="0.2">
      <c r="B2500"/>
    </row>
    <row r="2501" spans="2:2" x14ac:dyDescent="0.2">
      <c r="B2501"/>
    </row>
    <row r="2502" spans="2:2" x14ac:dyDescent="0.2">
      <c r="B2502"/>
    </row>
    <row r="2503" spans="2:2" x14ac:dyDescent="0.2">
      <c r="B2503"/>
    </row>
    <row r="2504" spans="2:2" x14ac:dyDescent="0.2">
      <c r="B2504"/>
    </row>
    <row r="2505" spans="2:2" x14ac:dyDescent="0.2">
      <c r="B2505"/>
    </row>
    <row r="2506" spans="2:2" x14ac:dyDescent="0.2">
      <c r="B2506"/>
    </row>
    <row r="2507" spans="2:2" x14ac:dyDescent="0.2">
      <c r="B2507"/>
    </row>
    <row r="2508" spans="2:2" x14ac:dyDescent="0.2">
      <c r="B2508"/>
    </row>
    <row r="2509" spans="2:2" x14ac:dyDescent="0.2">
      <c r="B2509"/>
    </row>
    <row r="2510" spans="2:2" x14ac:dyDescent="0.2">
      <c r="B2510"/>
    </row>
    <row r="2511" spans="2:2" x14ac:dyDescent="0.2">
      <c r="B2511"/>
    </row>
    <row r="2512" spans="2:2" x14ac:dyDescent="0.2">
      <c r="B2512"/>
    </row>
    <row r="2513" spans="2:2" x14ac:dyDescent="0.2">
      <c r="B2513"/>
    </row>
    <row r="2514" spans="2:2" x14ac:dyDescent="0.2">
      <c r="B2514"/>
    </row>
    <row r="2515" spans="2:2" x14ac:dyDescent="0.2">
      <c r="B2515"/>
    </row>
    <row r="2516" spans="2:2" x14ac:dyDescent="0.2">
      <c r="B2516"/>
    </row>
    <row r="2517" spans="2:2" x14ac:dyDescent="0.2">
      <c r="B2517"/>
    </row>
    <row r="2518" spans="2:2" x14ac:dyDescent="0.2">
      <c r="B2518"/>
    </row>
    <row r="2519" spans="2:2" x14ac:dyDescent="0.2">
      <c r="B2519"/>
    </row>
    <row r="2520" spans="2:2" x14ac:dyDescent="0.2">
      <c r="B2520"/>
    </row>
    <row r="2521" spans="2:2" x14ac:dyDescent="0.2">
      <c r="B2521"/>
    </row>
    <row r="2522" spans="2:2" x14ac:dyDescent="0.2">
      <c r="B2522"/>
    </row>
    <row r="2523" spans="2:2" x14ac:dyDescent="0.2">
      <c r="B2523"/>
    </row>
    <row r="2524" spans="2:2" x14ac:dyDescent="0.2">
      <c r="B2524"/>
    </row>
    <row r="2525" spans="2:2" x14ac:dyDescent="0.2">
      <c r="B2525"/>
    </row>
    <row r="2526" spans="2:2" x14ac:dyDescent="0.2">
      <c r="B2526"/>
    </row>
    <row r="2527" spans="2:2" x14ac:dyDescent="0.2">
      <c r="B2527"/>
    </row>
    <row r="2528" spans="2:2" x14ac:dyDescent="0.2">
      <c r="B2528"/>
    </row>
    <row r="2529" spans="2:2" x14ac:dyDescent="0.2">
      <c r="B2529"/>
    </row>
    <row r="2530" spans="2:2" x14ac:dyDescent="0.2">
      <c r="B2530"/>
    </row>
    <row r="2531" spans="2:2" x14ac:dyDescent="0.2">
      <c r="B2531"/>
    </row>
    <row r="2532" spans="2:2" x14ac:dyDescent="0.2">
      <c r="B2532"/>
    </row>
    <row r="2533" spans="2:2" x14ac:dyDescent="0.2">
      <c r="B2533"/>
    </row>
    <row r="2534" spans="2:2" x14ac:dyDescent="0.2">
      <c r="B2534"/>
    </row>
    <row r="2535" spans="2:2" x14ac:dyDescent="0.2">
      <c r="B2535"/>
    </row>
    <row r="2536" spans="2:2" x14ac:dyDescent="0.2">
      <c r="B2536"/>
    </row>
    <row r="2537" spans="2:2" x14ac:dyDescent="0.2">
      <c r="B2537"/>
    </row>
    <row r="2538" spans="2:2" x14ac:dyDescent="0.2">
      <c r="B2538"/>
    </row>
    <row r="2539" spans="2:2" x14ac:dyDescent="0.2">
      <c r="B2539"/>
    </row>
    <row r="2540" spans="2:2" x14ac:dyDescent="0.2">
      <c r="B2540"/>
    </row>
    <row r="2541" spans="2:2" x14ac:dyDescent="0.2">
      <c r="B2541"/>
    </row>
    <row r="2542" spans="2:2" x14ac:dyDescent="0.2">
      <c r="B2542"/>
    </row>
    <row r="2543" spans="2:2" x14ac:dyDescent="0.2">
      <c r="B2543"/>
    </row>
    <row r="2544" spans="2:2" x14ac:dyDescent="0.2">
      <c r="B2544"/>
    </row>
    <row r="2545" spans="2:2" x14ac:dyDescent="0.2">
      <c r="B2545"/>
    </row>
    <row r="2546" spans="2:2" x14ac:dyDescent="0.2">
      <c r="B2546"/>
    </row>
    <row r="2547" spans="2:2" x14ac:dyDescent="0.2">
      <c r="B2547"/>
    </row>
    <row r="2548" spans="2:2" x14ac:dyDescent="0.2">
      <c r="B2548"/>
    </row>
    <row r="2549" spans="2:2" x14ac:dyDescent="0.2">
      <c r="B2549"/>
    </row>
    <row r="2550" spans="2:2" x14ac:dyDescent="0.2">
      <c r="B2550"/>
    </row>
    <row r="2551" spans="2:2" x14ac:dyDescent="0.2">
      <c r="B2551"/>
    </row>
    <row r="2552" spans="2:2" x14ac:dyDescent="0.2">
      <c r="B2552"/>
    </row>
    <row r="2553" spans="2:2" x14ac:dyDescent="0.2">
      <c r="B2553"/>
    </row>
    <row r="2554" spans="2:2" x14ac:dyDescent="0.2">
      <c r="B2554"/>
    </row>
    <row r="2555" spans="2:2" x14ac:dyDescent="0.2">
      <c r="B2555"/>
    </row>
    <row r="2556" spans="2:2" x14ac:dyDescent="0.2">
      <c r="B2556"/>
    </row>
    <row r="2557" spans="2:2" x14ac:dyDescent="0.2">
      <c r="B2557"/>
    </row>
    <row r="2558" spans="2:2" x14ac:dyDescent="0.2">
      <c r="B2558"/>
    </row>
    <row r="2559" spans="2:2" x14ac:dyDescent="0.2">
      <c r="B2559"/>
    </row>
    <row r="2560" spans="2:2" x14ac:dyDescent="0.2">
      <c r="B2560"/>
    </row>
    <row r="2561" spans="2:2" x14ac:dyDescent="0.2">
      <c r="B2561"/>
    </row>
    <row r="2562" spans="2:2" x14ac:dyDescent="0.2">
      <c r="B2562"/>
    </row>
    <row r="2563" spans="2:2" x14ac:dyDescent="0.2">
      <c r="B2563"/>
    </row>
    <row r="2564" spans="2:2" x14ac:dyDescent="0.2">
      <c r="B2564"/>
    </row>
    <row r="2565" spans="2:2" x14ac:dyDescent="0.2">
      <c r="B2565"/>
    </row>
    <row r="2566" spans="2:2" x14ac:dyDescent="0.2">
      <c r="B2566"/>
    </row>
    <row r="2567" spans="2:2" x14ac:dyDescent="0.2">
      <c r="B2567"/>
    </row>
    <row r="2568" spans="2:2" x14ac:dyDescent="0.2">
      <c r="B2568"/>
    </row>
    <row r="2569" spans="2:2" x14ac:dyDescent="0.2">
      <c r="B2569"/>
    </row>
    <row r="2570" spans="2:2" x14ac:dyDescent="0.2">
      <c r="B2570"/>
    </row>
    <row r="2571" spans="2:2" x14ac:dyDescent="0.2">
      <c r="B2571"/>
    </row>
    <row r="2572" spans="2:2" x14ac:dyDescent="0.2">
      <c r="B2572"/>
    </row>
    <row r="2573" spans="2:2" x14ac:dyDescent="0.2">
      <c r="B2573"/>
    </row>
    <row r="2574" spans="2:2" x14ac:dyDescent="0.2">
      <c r="B2574"/>
    </row>
    <row r="2575" spans="2:2" x14ac:dyDescent="0.2">
      <c r="B2575"/>
    </row>
    <row r="2576" spans="2:2" x14ac:dyDescent="0.2">
      <c r="B2576"/>
    </row>
    <row r="2577" spans="2:2" x14ac:dyDescent="0.2">
      <c r="B2577"/>
    </row>
    <row r="2578" spans="2:2" x14ac:dyDescent="0.2">
      <c r="B2578"/>
    </row>
    <row r="2579" spans="2:2" x14ac:dyDescent="0.2">
      <c r="B2579"/>
    </row>
    <row r="2580" spans="2:2" x14ac:dyDescent="0.2">
      <c r="B2580"/>
    </row>
    <row r="2581" spans="2:2" x14ac:dyDescent="0.2">
      <c r="B2581"/>
    </row>
    <row r="2582" spans="2:2" x14ac:dyDescent="0.2">
      <c r="B2582"/>
    </row>
    <row r="2583" spans="2:2" x14ac:dyDescent="0.2">
      <c r="B2583"/>
    </row>
    <row r="2584" spans="2:2" x14ac:dyDescent="0.2">
      <c r="B2584"/>
    </row>
    <row r="2585" spans="2:2" x14ac:dyDescent="0.2">
      <c r="B2585"/>
    </row>
    <row r="2586" spans="2:2" x14ac:dyDescent="0.2">
      <c r="B2586"/>
    </row>
    <row r="2587" spans="2:2" x14ac:dyDescent="0.2">
      <c r="B2587"/>
    </row>
    <row r="2588" spans="2:2" x14ac:dyDescent="0.2">
      <c r="B2588"/>
    </row>
    <row r="2589" spans="2:2" x14ac:dyDescent="0.2">
      <c r="B2589"/>
    </row>
    <row r="2590" spans="2:2" x14ac:dyDescent="0.2">
      <c r="B2590"/>
    </row>
    <row r="2591" spans="2:2" x14ac:dyDescent="0.2">
      <c r="B2591"/>
    </row>
    <row r="2592" spans="2:2" x14ac:dyDescent="0.2">
      <c r="B2592"/>
    </row>
    <row r="2593" spans="2:2" x14ac:dyDescent="0.2">
      <c r="B2593"/>
    </row>
    <row r="2594" spans="2:2" x14ac:dyDescent="0.2">
      <c r="B2594"/>
    </row>
    <row r="2595" spans="2:2" x14ac:dyDescent="0.2">
      <c r="B2595"/>
    </row>
    <row r="2596" spans="2:2" x14ac:dyDescent="0.2">
      <c r="B2596"/>
    </row>
    <row r="2597" spans="2:2" x14ac:dyDescent="0.2">
      <c r="B2597"/>
    </row>
    <row r="2598" spans="2:2" x14ac:dyDescent="0.2">
      <c r="B2598"/>
    </row>
    <row r="2599" spans="2:2" x14ac:dyDescent="0.2">
      <c r="B2599"/>
    </row>
    <row r="2600" spans="2:2" x14ac:dyDescent="0.2">
      <c r="B2600"/>
    </row>
    <row r="2601" spans="2:2" x14ac:dyDescent="0.2">
      <c r="B2601"/>
    </row>
    <row r="2602" spans="2:2" x14ac:dyDescent="0.2">
      <c r="B2602"/>
    </row>
    <row r="2603" spans="2:2" x14ac:dyDescent="0.2">
      <c r="B2603"/>
    </row>
    <row r="2604" spans="2:2" x14ac:dyDescent="0.2">
      <c r="B2604"/>
    </row>
    <row r="2605" spans="2:2" x14ac:dyDescent="0.2">
      <c r="B2605"/>
    </row>
    <row r="2606" spans="2:2" x14ac:dyDescent="0.2">
      <c r="B2606"/>
    </row>
    <row r="2607" spans="2:2" x14ac:dyDescent="0.2">
      <c r="B2607"/>
    </row>
    <row r="2608" spans="2:2" x14ac:dyDescent="0.2">
      <c r="B2608"/>
    </row>
    <row r="2609" spans="2:2" x14ac:dyDescent="0.2">
      <c r="B2609"/>
    </row>
    <row r="2610" spans="2:2" x14ac:dyDescent="0.2">
      <c r="B2610"/>
    </row>
    <row r="2611" spans="2:2" x14ac:dyDescent="0.2">
      <c r="B2611"/>
    </row>
    <row r="2612" spans="2:2" x14ac:dyDescent="0.2">
      <c r="B2612"/>
    </row>
    <row r="2613" spans="2:2" x14ac:dyDescent="0.2">
      <c r="B2613"/>
    </row>
    <row r="2614" spans="2:2" x14ac:dyDescent="0.2">
      <c r="B2614"/>
    </row>
    <row r="2615" spans="2:2" x14ac:dyDescent="0.2">
      <c r="B2615"/>
    </row>
    <row r="2616" spans="2:2" x14ac:dyDescent="0.2">
      <c r="B2616"/>
    </row>
    <row r="2617" spans="2:2" x14ac:dyDescent="0.2">
      <c r="B2617"/>
    </row>
    <row r="2618" spans="2:2" x14ac:dyDescent="0.2">
      <c r="B2618"/>
    </row>
    <row r="2619" spans="2:2" x14ac:dyDescent="0.2">
      <c r="B2619"/>
    </row>
    <row r="2620" spans="2:2" x14ac:dyDescent="0.2">
      <c r="B2620"/>
    </row>
    <row r="2621" spans="2:2" x14ac:dyDescent="0.2">
      <c r="B2621"/>
    </row>
    <row r="2622" spans="2:2" x14ac:dyDescent="0.2">
      <c r="B2622"/>
    </row>
    <row r="2623" spans="2:2" x14ac:dyDescent="0.2">
      <c r="B2623"/>
    </row>
    <row r="2624" spans="2:2" x14ac:dyDescent="0.2">
      <c r="B2624"/>
    </row>
    <row r="2625" spans="2:2" x14ac:dyDescent="0.2">
      <c r="B2625"/>
    </row>
    <row r="2626" spans="2:2" x14ac:dyDescent="0.2">
      <c r="B2626"/>
    </row>
    <row r="2627" spans="2:2" x14ac:dyDescent="0.2">
      <c r="B2627"/>
    </row>
    <row r="2628" spans="2:2" x14ac:dyDescent="0.2">
      <c r="B2628"/>
    </row>
    <row r="2629" spans="2:2" x14ac:dyDescent="0.2">
      <c r="B2629"/>
    </row>
    <row r="2630" spans="2:2" x14ac:dyDescent="0.2">
      <c r="B2630"/>
    </row>
    <row r="2631" spans="2:2" x14ac:dyDescent="0.2">
      <c r="B2631"/>
    </row>
    <row r="2632" spans="2:2" x14ac:dyDescent="0.2">
      <c r="B2632"/>
    </row>
    <row r="2633" spans="2:2" x14ac:dyDescent="0.2">
      <c r="B2633"/>
    </row>
    <row r="2634" spans="2:2" x14ac:dyDescent="0.2">
      <c r="B2634"/>
    </row>
    <row r="2635" spans="2:2" x14ac:dyDescent="0.2">
      <c r="B2635"/>
    </row>
    <row r="2636" spans="2:2" x14ac:dyDescent="0.2">
      <c r="B2636"/>
    </row>
    <row r="2637" spans="2:2" x14ac:dyDescent="0.2">
      <c r="B2637"/>
    </row>
    <row r="2638" spans="2:2" x14ac:dyDescent="0.2">
      <c r="B2638"/>
    </row>
    <row r="2639" spans="2:2" x14ac:dyDescent="0.2">
      <c r="B2639"/>
    </row>
    <row r="2640" spans="2:2" x14ac:dyDescent="0.2">
      <c r="B2640"/>
    </row>
    <row r="2641" spans="2:2" x14ac:dyDescent="0.2">
      <c r="B2641"/>
    </row>
    <row r="2642" spans="2:2" x14ac:dyDescent="0.2">
      <c r="B2642"/>
    </row>
    <row r="2643" spans="2:2" x14ac:dyDescent="0.2">
      <c r="B2643"/>
    </row>
    <row r="2644" spans="2:2" x14ac:dyDescent="0.2">
      <c r="B2644"/>
    </row>
    <row r="2645" spans="2:2" x14ac:dyDescent="0.2">
      <c r="B2645"/>
    </row>
    <row r="2646" spans="2:2" x14ac:dyDescent="0.2">
      <c r="B2646"/>
    </row>
    <row r="2647" spans="2:2" x14ac:dyDescent="0.2">
      <c r="B2647"/>
    </row>
    <row r="2648" spans="2:2" x14ac:dyDescent="0.2">
      <c r="B2648"/>
    </row>
    <row r="2649" spans="2:2" x14ac:dyDescent="0.2">
      <c r="B2649"/>
    </row>
    <row r="2650" spans="2:2" x14ac:dyDescent="0.2">
      <c r="B2650"/>
    </row>
    <row r="2651" spans="2:2" x14ac:dyDescent="0.2">
      <c r="B2651"/>
    </row>
    <row r="2652" spans="2:2" x14ac:dyDescent="0.2">
      <c r="B2652"/>
    </row>
    <row r="2653" spans="2:2" x14ac:dyDescent="0.2">
      <c r="B2653"/>
    </row>
    <row r="2654" spans="2:2" x14ac:dyDescent="0.2">
      <c r="B2654"/>
    </row>
    <row r="2655" spans="2:2" x14ac:dyDescent="0.2">
      <c r="B2655"/>
    </row>
    <row r="2656" spans="2:2" x14ac:dyDescent="0.2">
      <c r="B2656"/>
    </row>
    <row r="2657" spans="2:2" x14ac:dyDescent="0.2">
      <c r="B2657"/>
    </row>
    <row r="2658" spans="2:2" x14ac:dyDescent="0.2">
      <c r="B2658"/>
    </row>
    <row r="2659" spans="2:2" x14ac:dyDescent="0.2">
      <c r="B2659"/>
    </row>
    <row r="2660" spans="2:2" x14ac:dyDescent="0.2">
      <c r="B2660"/>
    </row>
    <row r="2661" spans="2:2" x14ac:dyDescent="0.2">
      <c r="B2661"/>
    </row>
    <row r="2662" spans="2:2" x14ac:dyDescent="0.2">
      <c r="B2662"/>
    </row>
    <row r="2663" spans="2:2" x14ac:dyDescent="0.2">
      <c r="B2663"/>
    </row>
    <row r="2664" spans="2:2" x14ac:dyDescent="0.2">
      <c r="B2664"/>
    </row>
    <row r="2665" spans="2:2" x14ac:dyDescent="0.2">
      <c r="B2665"/>
    </row>
    <row r="2666" spans="2:2" x14ac:dyDescent="0.2">
      <c r="B2666"/>
    </row>
    <row r="2667" spans="2:2" x14ac:dyDescent="0.2">
      <c r="B2667"/>
    </row>
    <row r="2668" spans="2:2" x14ac:dyDescent="0.2">
      <c r="B2668"/>
    </row>
    <row r="2669" spans="2:2" x14ac:dyDescent="0.2">
      <c r="B2669"/>
    </row>
    <row r="2670" spans="2:2" x14ac:dyDescent="0.2">
      <c r="B2670"/>
    </row>
    <row r="2671" spans="2:2" x14ac:dyDescent="0.2">
      <c r="B2671"/>
    </row>
    <row r="2672" spans="2:2" x14ac:dyDescent="0.2">
      <c r="B2672"/>
    </row>
    <row r="2673" spans="2:2" x14ac:dyDescent="0.2">
      <c r="B2673"/>
    </row>
    <row r="2674" spans="2:2" x14ac:dyDescent="0.2">
      <c r="B2674"/>
    </row>
    <row r="2675" spans="2:2" x14ac:dyDescent="0.2">
      <c r="B2675"/>
    </row>
    <row r="2676" spans="2:2" x14ac:dyDescent="0.2">
      <c r="B2676"/>
    </row>
    <row r="2677" spans="2:2" x14ac:dyDescent="0.2">
      <c r="B2677"/>
    </row>
    <row r="2678" spans="2:2" x14ac:dyDescent="0.2">
      <c r="B2678"/>
    </row>
    <row r="2679" spans="2:2" x14ac:dyDescent="0.2">
      <c r="B2679"/>
    </row>
    <row r="2680" spans="2:2" x14ac:dyDescent="0.2">
      <c r="B2680"/>
    </row>
    <row r="2681" spans="2:2" x14ac:dyDescent="0.2">
      <c r="B2681"/>
    </row>
    <row r="2682" spans="2:2" x14ac:dyDescent="0.2">
      <c r="B2682"/>
    </row>
    <row r="2683" spans="2:2" x14ac:dyDescent="0.2">
      <c r="B2683"/>
    </row>
    <row r="2684" spans="2:2" x14ac:dyDescent="0.2">
      <c r="B2684"/>
    </row>
    <row r="2685" spans="2:2" x14ac:dyDescent="0.2">
      <c r="B2685"/>
    </row>
    <row r="2686" spans="2:2" x14ac:dyDescent="0.2">
      <c r="B2686"/>
    </row>
    <row r="2687" spans="2:2" x14ac:dyDescent="0.2">
      <c r="B2687"/>
    </row>
    <row r="2688" spans="2:2" x14ac:dyDescent="0.2">
      <c r="B2688"/>
    </row>
    <row r="2689" spans="2:2" x14ac:dyDescent="0.2">
      <c r="B2689"/>
    </row>
    <row r="2690" spans="2:2" x14ac:dyDescent="0.2">
      <c r="B2690"/>
    </row>
    <row r="2691" spans="2:2" x14ac:dyDescent="0.2">
      <c r="B2691"/>
    </row>
    <row r="2692" spans="2:2" x14ac:dyDescent="0.2">
      <c r="B2692"/>
    </row>
    <row r="2693" spans="2:2" x14ac:dyDescent="0.2">
      <c r="B2693"/>
    </row>
    <row r="2694" spans="2:2" x14ac:dyDescent="0.2">
      <c r="B2694"/>
    </row>
    <row r="2695" spans="2:2" x14ac:dyDescent="0.2">
      <c r="B2695"/>
    </row>
    <row r="2696" spans="2:2" x14ac:dyDescent="0.2">
      <c r="B2696"/>
    </row>
    <row r="2697" spans="2:2" x14ac:dyDescent="0.2">
      <c r="B2697"/>
    </row>
    <row r="2698" spans="2:2" x14ac:dyDescent="0.2">
      <c r="B2698"/>
    </row>
    <row r="2699" spans="2:2" x14ac:dyDescent="0.2">
      <c r="B2699"/>
    </row>
    <row r="2700" spans="2:2" x14ac:dyDescent="0.2">
      <c r="B2700"/>
    </row>
    <row r="2701" spans="2:2" x14ac:dyDescent="0.2">
      <c r="B2701"/>
    </row>
    <row r="2702" spans="2:2" x14ac:dyDescent="0.2">
      <c r="B2702"/>
    </row>
    <row r="2703" spans="2:2" x14ac:dyDescent="0.2">
      <c r="B2703"/>
    </row>
    <row r="2704" spans="2:2" x14ac:dyDescent="0.2">
      <c r="B2704"/>
    </row>
    <row r="2705" spans="2:2" x14ac:dyDescent="0.2">
      <c r="B2705"/>
    </row>
    <row r="2706" spans="2:2" x14ac:dyDescent="0.2">
      <c r="B2706"/>
    </row>
    <row r="2707" spans="2:2" x14ac:dyDescent="0.2">
      <c r="B2707"/>
    </row>
    <row r="2708" spans="2:2" x14ac:dyDescent="0.2">
      <c r="B2708"/>
    </row>
    <row r="2709" spans="2:2" x14ac:dyDescent="0.2">
      <c r="B2709"/>
    </row>
    <row r="2710" spans="2:2" x14ac:dyDescent="0.2">
      <c r="B2710"/>
    </row>
    <row r="2711" spans="2:2" x14ac:dyDescent="0.2">
      <c r="B2711"/>
    </row>
    <row r="2712" spans="2:2" x14ac:dyDescent="0.2">
      <c r="B2712"/>
    </row>
    <row r="2713" spans="2:2" x14ac:dyDescent="0.2">
      <c r="B2713"/>
    </row>
    <row r="2714" spans="2:2" x14ac:dyDescent="0.2">
      <c r="B2714"/>
    </row>
    <row r="2715" spans="2:2" x14ac:dyDescent="0.2">
      <c r="B2715"/>
    </row>
    <row r="2716" spans="2:2" x14ac:dyDescent="0.2">
      <c r="B2716"/>
    </row>
    <row r="2717" spans="2:2" x14ac:dyDescent="0.2">
      <c r="B2717"/>
    </row>
    <row r="2718" spans="2:2" x14ac:dyDescent="0.2">
      <c r="B2718"/>
    </row>
    <row r="2719" spans="2:2" x14ac:dyDescent="0.2">
      <c r="B2719"/>
    </row>
    <row r="2720" spans="2:2" x14ac:dyDescent="0.2">
      <c r="B2720"/>
    </row>
    <row r="2721" spans="2:2" x14ac:dyDescent="0.2">
      <c r="B2721"/>
    </row>
    <row r="2722" spans="2:2" x14ac:dyDescent="0.2">
      <c r="B2722"/>
    </row>
    <row r="2723" spans="2:2" x14ac:dyDescent="0.2">
      <c r="B2723"/>
    </row>
    <row r="2724" spans="2:2" x14ac:dyDescent="0.2">
      <c r="B2724"/>
    </row>
    <row r="2725" spans="2:2" x14ac:dyDescent="0.2">
      <c r="B2725"/>
    </row>
    <row r="2726" spans="2:2" x14ac:dyDescent="0.2">
      <c r="B2726"/>
    </row>
    <row r="2727" spans="2:2" x14ac:dyDescent="0.2">
      <c r="B2727"/>
    </row>
    <row r="2728" spans="2:2" x14ac:dyDescent="0.2">
      <c r="B2728"/>
    </row>
    <row r="2729" spans="2:2" x14ac:dyDescent="0.2">
      <c r="B2729"/>
    </row>
    <row r="2730" spans="2:2" x14ac:dyDescent="0.2">
      <c r="B2730"/>
    </row>
    <row r="2731" spans="2:2" x14ac:dyDescent="0.2">
      <c r="B2731"/>
    </row>
    <row r="2732" spans="2:2" x14ac:dyDescent="0.2">
      <c r="B2732"/>
    </row>
    <row r="2733" spans="2:2" x14ac:dyDescent="0.2">
      <c r="B2733"/>
    </row>
    <row r="2734" spans="2:2" x14ac:dyDescent="0.2">
      <c r="B2734"/>
    </row>
    <row r="2735" spans="2:2" x14ac:dyDescent="0.2">
      <c r="B2735"/>
    </row>
    <row r="2736" spans="2:2" x14ac:dyDescent="0.2">
      <c r="B2736"/>
    </row>
    <row r="2737" spans="2:2" x14ac:dyDescent="0.2">
      <c r="B2737"/>
    </row>
    <row r="2738" spans="2:2" x14ac:dyDescent="0.2">
      <c r="B2738"/>
    </row>
    <row r="2739" spans="2:2" x14ac:dyDescent="0.2">
      <c r="B2739"/>
    </row>
    <row r="2740" spans="2:2" x14ac:dyDescent="0.2">
      <c r="B2740"/>
    </row>
    <row r="2741" spans="2:2" x14ac:dyDescent="0.2">
      <c r="B2741"/>
    </row>
    <row r="2742" spans="2:2" x14ac:dyDescent="0.2">
      <c r="B2742"/>
    </row>
    <row r="2743" spans="2:2" x14ac:dyDescent="0.2">
      <c r="B2743"/>
    </row>
    <row r="2744" spans="2:2" x14ac:dyDescent="0.2">
      <c r="B2744"/>
    </row>
    <row r="2745" spans="2:2" x14ac:dyDescent="0.2">
      <c r="B2745"/>
    </row>
    <row r="2746" spans="2:2" x14ac:dyDescent="0.2">
      <c r="B2746"/>
    </row>
    <row r="2747" spans="2:2" x14ac:dyDescent="0.2">
      <c r="B2747"/>
    </row>
    <row r="2748" spans="2:2" x14ac:dyDescent="0.2">
      <c r="B2748"/>
    </row>
    <row r="2749" spans="2:2" x14ac:dyDescent="0.2">
      <c r="B2749"/>
    </row>
    <row r="2750" spans="2:2" x14ac:dyDescent="0.2">
      <c r="B2750"/>
    </row>
    <row r="2751" spans="2:2" x14ac:dyDescent="0.2">
      <c r="B2751"/>
    </row>
    <row r="2752" spans="2:2" x14ac:dyDescent="0.2">
      <c r="B2752"/>
    </row>
    <row r="2753" spans="2:2" x14ac:dyDescent="0.2">
      <c r="B2753"/>
    </row>
    <row r="2754" spans="2:2" x14ac:dyDescent="0.2">
      <c r="B2754"/>
    </row>
    <row r="2755" spans="2:2" x14ac:dyDescent="0.2">
      <c r="B2755"/>
    </row>
    <row r="2756" spans="2:2" x14ac:dyDescent="0.2">
      <c r="B2756"/>
    </row>
    <row r="2757" spans="2:2" x14ac:dyDescent="0.2">
      <c r="B2757"/>
    </row>
    <row r="2758" spans="2:2" x14ac:dyDescent="0.2">
      <c r="B2758"/>
    </row>
    <row r="2759" spans="2:2" x14ac:dyDescent="0.2">
      <c r="B2759"/>
    </row>
    <row r="2760" spans="2:2" x14ac:dyDescent="0.2">
      <c r="B2760"/>
    </row>
    <row r="2761" spans="2:2" x14ac:dyDescent="0.2">
      <c r="B2761"/>
    </row>
    <row r="2762" spans="2:2" x14ac:dyDescent="0.2">
      <c r="B2762"/>
    </row>
    <row r="2763" spans="2:2" x14ac:dyDescent="0.2">
      <c r="B2763"/>
    </row>
    <row r="2764" spans="2:2" x14ac:dyDescent="0.2">
      <c r="B2764"/>
    </row>
    <row r="2765" spans="2:2" x14ac:dyDescent="0.2">
      <c r="B2765"/>
    </row>
    <row r="2766" spans="2:2" x14ac:dyDescent="0.2">
      <c r="B2766"/>
    </row>
    <row r="2767" spans="2:2" x14ac:dyDescent="0.2">
      <c r="B2767"/>
    </row>
    <row r="2768" spans="2:2" x14ac:dyDescent="0.2">
      <c r="B2768"/>
    </row>
    <row r="2769" spans="2:2" x14ac:dyDescent="0.2">
      <c r="B2769"/>
    </row>
    <row r="2770" spans="2:2" x14ac:dyDescent="0.2">
      <c r="B2770"/>
    </row>
    <row r="2771" spans="2:2" x14ac:dyDescent="0.2">
      <c r="B2771"/>
    </row>
    <row r="2772" spans="2:2" x14ac:dyDescent="0.2">
      <c r="B2772"/>
    </row>
    <row r="2773" spans="2:2" x14ac:dyDescent="0.2">
      <c r="B2773"/>
    </row>
    <row r="2774" spans="2:2" x14ac:dyDescent="0.2">
      <c r="B2774"/>
    </row>
    <row r="2775" spans="2:2" x14ac:dyDescent="0.2">
      <c r="B2775"/>
    </row>
    <row r="2776" spans="2:2" x14ac:dyDescent="0.2">
      <c r="B2776"/>
    </row>
    <row r="2777" spans="2:2" x14ac:dyDescent="0.2">
      <c r="B2777"/>
    </row>
    <row r="2778" spans="2:2" x14ac:dyDescent="0.2">
      <c r="B2778"/>
    </row>
    <row r="2779" spans="2:2" x14ac:dyDescent="0.2">
      <c r="B2779"/>
    </row>
    <row r="2780" spans="2:2" x14ac:dyDescent="0.2">
      <c r="B2780"/>
    </row>
    <row r="2781" spans="2:2" x14ac:dyDescent="0.2">
      <c r="B2781"/>
    </row>
    <row r="2782" spans="2:2" x14ac:dyDescent="0.2">
      <c r="B2782"/>
    </row>
    <row r="2783" spans="2:2" x14ac:dyDescent="0.2">
      <c r="B2783"/>
    </row>
    <row r="2784" spans="2:2" x14ac:dyDescent="0.2">
      <c r="B2784"/>
    </row>
    <row r="2785" spans="2:2" x14ac:dyDescent="0.2">
      <c r="B2785"/>
    </row>
    <row r="2786" spans="2:2" x14ac:dyDescent="0.2">
      <c r="B2786"/>
    </row>
    <row r="2787" spans="2:2" x14ac:dyDescent="0.2">
      <c r="B2787"/>
    </row>
    <row r="2788" spans="2:2" x14ac:dyDescent="0.2">
      <c r="B2788"/>
    </row>
    <row r="2789" spans="2:2" x14ac:dyDescent="0.2">
      <c r="B2789"/>
    </row>
    <row r="2790" spans="2:2" x14ac:dyDescent="0.2">
      <c r="B2790"/>
    </row>
    <row r="2791" spans="2:2" x14ac:dyDescent="0.2">
      <c r="B2791"/>
    </row>
    <row r="2792" spans="2:2" x14ac:dyDescent="0.2">
      <c r="B2792"/>
    </row>
    <row r="2793" spans="2:2" x14ac:dyDescent="0.2">
      <c r="B2793"/>
    </row>
    <row r="2794" spans="2:2" x14ac:dyDescent="0.2">
      <c r="B2794"/>
    </row>
    <row r="2795" spans="2:2" x14ac:dyDescent="0.2">
      <c r="B2795"/>
    </row>
    <row r="2796" spans="2:2" x14ac:dyDescent="0.2">
      <c r="B2796"/>
    </row>
    <row r="2797" spans="2:2" x14ac:dyDescent="0.2">
      <c r="B2797"/>
    </row>
    <row r="2798" spans="2:2" x14ac:dyDescent="0.2">
      <c r="B2798"/>
    </row>
    <row r="2799" spans="2:2" x14ac:dyDescent="0.2">
      <c r="B2799"/>
    </row>
    <row r="2800" spans="2:2" x14ac:dyDescent="0.2">
      <c r="B2800"/>
    </row>
    <row r="2801" spans="2:2" x14ac:dyDescent="0.2">
      <c r="B2801"/>
    </row>
    <row r="2802" spans="2:2" x14ac:dyDescent="0.2">
      <c r="B2802"/>
    </row>
    <row r="2803" spans="2:2" x14ac:dyDescent="0.2">
      <c r="B2803"/>
    </row>
    <row r="2804" spans="2:2" x14ac:dyDescent="0.2">
      <c r="B2804"/>
    </row>
    <row r="2805" spans="2:2" x14ac:dyDescent="0.2">
      <c r="B2805"/>
    </row>
    <row r="2806" spans="2:2" x14ac:dyDescent="0.2">
      <c r="B2806"/>
    </row>
    <row r="2807" spans="2:2" x14ac:dyDescent="0.2">
      <c r="B2807"/>
    </row>
    <row r="2808" spans="2:2" x14ac:dyDescent="0.2">
      <c r="B2808"/>
    </row>
    <row r="2809" spans="2:2" x14ac:dyDescent="0.2">
      <c r="B2809"/>
    </row>
    <row r="2810" spans="2:2" x14ac:dyDescent="0.2">
      <c r="B2810"/>
    </row>
    <row r="2811" spans="2:2" x14ac:dyDescent="0.2">
      <c r="B2811"/>
    </row>
    <row r="2812" spans="2:2" x14ac:dyDescent="0.2">
      <c r="B2812"/>
    </row>
    <row r="2813" spans="2:2" x14ac:dyDescent="0.2">
      <c r="B2813"/>
    </row>
    <row r="2814" spans="2:2" x14ac:dyDescent="0.2">
      <c r="B2814"/>
    </row>
    <row r="2815" spans="2:2" x14ac:dyDescent="0.2">
      <c r="B2815"/>
    </row>
    <row r="2816" spans="2:2" x14ac:dyDescent="0.2">
      <c r="B2816"/>
    </row>
    <row r="2817" spans="2:2" x14ac:dyDescent="0.2">
      <c r="B2817"/>
    </row>
    <row r="2818" spans="2:2" x14ac:dyDescent="0.2">
      <c r="B2818"/>
    </row>
    <row r="2819" spans="2:2" x14ac:dyDescent="0.2">
      <c r="B2819"/>
    </row>
    <row r="2820" spans="2:2" x14ac:dyDescent="0.2">
      <c r="B2820"/>
    </row>
    <row r="2821" spans="2:2" x14ac:dyDescent="0.2">
      <c r="B2821"/>
    </row>
    <row r="2822" spans="2:2" x14ac:dyDescent="0.2">
      <c r="B2822"/>
    </row>
    <row r="2823" spans="2:2" x14ac:dyDescent="0.2">
      <c r="B2823"/>
    </row>
    <row r="2824" spans="2:2" x14ac:dyDescent="0.2">
      <c r="B2824"/>
    </row>
    <row r="2825" spans="2:2" x14ac:dyDescent="0.2">
      <c r="B2825"/>
    </row>
    <row r="2826" spans="2:2" x14ac:dyDescent="0.2">
      <c r="B2826"/>
    </row>
    <row r="2827" spans="2:2" x14ac:dyDescent="0.2">
      <c r="B2827"/>
    </row>
    <row r="2828" spans="2:2" x14ac:dyDescent="0.2">
      <c r="B2828"/>
    </row>
    <row r="2829" spans="2:2" x14ac:dyDescent="0.2">
      <c r="B2829"/>
    </row>
    <row r="2830" spans="2:2" x14ac:dyDescent="0.2">
      <c r="B2830"/>
    </row>
    <row r="2831" spans="2:2" x14ac:dyDescent="0.2">
      <c r="B2831"/>
    </row>
    <row r="2832" spans="2:2" x14ac:dyDescent="0.2">
      <c r="B2832"/>
    </row>
    <row r="2833" spans="2:2" x14ac:dyDescent="0.2">
      <c r="B2833"/>
    </row>
    <row r="2834" spans="2:2" x14ac:dyDescent="0.2">
      <c r="B2834"/>
    </row>
    <row r="2835" spans="2:2" x14ac:dyDescent="0.2">
      <c r="B2835"/>
    </row>
    <row r="2836" spans="2:2" x14ac:dyDescent="0.2">
      <c r="B2836"/>
    </row>
    <row r="2837" spans="2:2" x14ac:dyDescent="0.2">
      <c r="B2837"/>
    </row>
    <row r="2838" spans="2:2" x14ac:dyDescent="0.2">
      <c r="B2838"/>
    </row>
    <row r="2839" spans="2:2" x14ac:dyDescent="0.2">
      <c r="B2839"/>
    </row>
    <row r="2840" spans="2:2" x14ac:dyDescent="0.2">
      <c r="B2840"/>
    </row>
    <row r="2841" spans="2:2" x14ac:dyDescent="0.2">
      <c r="B2841"/>
    </row>
    <row r="2842" spans="2:2" x14ac:dyDescent="0.2">
      <c r="B2842"/>
    </row>
    <row r="2843" spans="2:2" x14ac:dyDescent="0.2">
      <c r="B2843"/>
    </row>
    <row r="2844" spans="2:2" x14ac:dyDescent="0.2">
      <c r="B2844"/>
    </row>
    <row r="2845" spans="2:2" x14ac:dyDescent="0.2">
      <c r="B2845"/>
    </row>
    <row r="2846" spans="2:2" x14ac:dyDescent="0.2">
      <c r="B2846"/>
    </row>
    <row r="2847" spans="2:2" x14ac:dyDescent="0.2">
      <c r="B2847"/>
    </row>
    <row r="2848" spans="2:2" x14ac:dyDescent="0.2">
      <c r="B2848"/>
    </row>
    <row r="2849" spans="2:2" x14ac:dyDescent="0.2">
      <c r="B2849"/>
    </row>
    <row r="2850" spans="2:2" x14ac:dyDescent="0.2">
      <c r="B2850"/>
    </row>
    <row r="2851" spans="2:2" x14ac:dyDescent="0.2">
      <c r="B2851"/>
    </row>
    <row r="2852" spans="2:2" x14ac:dyDescent="0.2">
      <c r="B2852"/>
    </row>
    <row r="2853" spans="2:2" x14ac:dyDescent="0.2">
      <c r="B2853"/>
    </row>
    <row r="2854" spans="2:2" x14ac:dyDescent="0.2">
      <c r="B2854"/>
    </row>
    <row r="2855" spans="2:2" x14ac:dyDescent="0.2">
      <c r="B2855"/>
    </row>
    <row r="2856" spans="2:2" x14ac:dyDescent="0.2">
      <c r="B2856"/>
    </row>
    <row r="2857" spans="2:2" x14ac:dyDescent="0.2">
      <c r="B2857"/>
    </row>
    <row r="2858" spans="2:2" x14ac:dyDescent="0.2">
      <c r="B2858"/>
    </row>
    <row r="2859" spans="2:2" x14ac:dyDescent="0.2">
      <c r="B2859"/>
    </row>
    <row r="2860" spans="2:2" x14ac:dyDescent="0.2">
      <c r="B2860"/>
    </row>
    <row r="2861" spans="2:2" x14ac:dyDescent="0.2">
      <c r="B2861"/>
    </row>
    <row r="2862" spans="2:2" x14ac:dyDescent="0.2">
      <c r="B2862"/>
    </row>
    <row r="2863" spans="2:2" x14ac:dyDescent="0.2">
      <c r="B2863"/>
    </row>
    <row r="2864" spans="2:2" x14ac:dyDescent="0.2">
      <c r="B2864"/>
    </row>
    <row r="2865" spans="2:2" x14ac:dyDescent="0.2">
      <c r="B2865"/>
    </row>
    <row r="2866" spans="2:2" x14ac:dyDescent="0.2">
      <c r="B2866"/>
    </row>
    <row r="2867" spans="2:2" x14ac:dyDescent="0.2">
      <c r="B2867"/>
    </row>
    <row r="2868" spans="2:2" x14ac:dyDescent="0.2">
      <c r="B2868"/>
    </row>
    <row r="2869" spans="2:2" x14ac:dyDescent="0.2">
      <c r="B2869"/>
    </row>
    <row r="2870" spans="2:2" x14ac:dyDescent="0.2">
      <c r="B2870"/>
    </row>
    <row r="2871" spans="2:2" x14ac:dyDescent="0.2">
      <c r="B2871"/>
    </row>
    <row r="2872" spans="2:2" x14ac:dyDescent="0.2">
      <c r="B2872"/>
    </row>
    <row r="2873" spans="2:2" x14ac:dyDescent="0.2">
      <c r="B2873"/>
    </row>
    <row r="2874" spans="2:2" x14ac:dyDescent="0.2">
      <c r="B2874"/>
    </row>
    <row r="2875" spans="2:2" x14ac:dyDescent="0.2">
      <c r="B2875"/>
    </row>
    <row r="2876" spans="2:2" x14ac:dyDescent="0.2">
      <c r="B2876"/>
    </row>
    <row r="2877" spans="2:2" x14ac:dyDescent="0.2">
      <c r="B2877"/>
    </row>
    <row r="2878" spans="2:2" x14ac:dyDescent="0.2">
      <c r="B2878"/>
    </row>
    <row r="2879" spans="2:2" x14ac:dyDescent="0.2">
      <c r="B2879"/>
    </row>
    <row r="2880" spans="2:2" x14ac:dyDescent="0.2">
      <c r="B2880"/>
    </row>
    <row r="2881" spans="2:2" x14ac:dyDescent="0.2">
      <c r="B2881"/>
    </row>
    <row r="2882" spans="2:2" x14ac:dyDescent="0.2">
      <c r="B2882"/>
    </row>
    <row r="2883" spans="2:2" x14ac:dyDescent="0.2">
      <c r="B2883"/>
    </row>
    <row r="2884" spans="2:2" x14ac:dyDescent="0.2">
      <c r="B2884"/>
    </row>
    <row r="2885" spans="2:2" x14ac:dyDescent="0.2">
      <c r="B2885"/>
    </row>
    <row r="2886" spans="2:2" x14ac:dyDescent="0.2">
      <c r="B2886"/>
    </row>
    <row r="2887" spans="2:2" x14ac:dyDescent="0.2">
      <c r="B2887"/>
    </row>
    <row r="2888" spans="2:2" x14ac:dyDescent="0.2">
      <c r="B2888"/>
    </row>
    <row r="2889" spans="2:2" x14ac:dyDescent="0.2">
      <c r="B2889"/>
    </row>
    <row r="2890" spans="2:2" x14ac:dyDescent="0.2">
      <c r="B2890"/>
    </row>
    <row r="2891" spans="2:2" x14ac:dyDescent="0.2">
      <c r="B2891"/>
    </row>
    <row r="2892" spans="2:2" x14ac:dyDescent="0.2">
      <c r="B2892"/>
    </row>
    <row r="2893" spans="2:2" x14ac:dyDescent="0.2">
      <c r="B2893"/>
    </row>
    <row r="2894" spans="2:2" x14ac:dyDescent="0.2">
      <c r="B2894"/>
    </row>
    <row r="2895" spans="2:2" x14ac:dyDescent="0.2">
      <c r="B2895"/>
    </row>
    <row r="2896" spans="2:2" x14ac:dyDescent="0.2">
      <c r="B2896"/>
    </row>
    <row r="2897" spans="2:2" x14ac:dyDescent="0.2">
      <c r="B2897"/>
    </row>
    <row r="2898" spans="2:2" x14ac:dyDescent="0.2">
      <c r="B2898"/>
    </row>
    <row r="2899" spans="2:2" x14ac:dyDescent="0.2">
      <c r="B2899"/>
    </row>
    <row r="2900" spans="2:2" x14ac:dyDescent="0.2">
      <c r="B2900"/>
    </row>
    <row r="2901" spans="2:2" x14ac:dyDescent="0.2">
      <c r="B2901"/>
    </row>
    <row r="2902" spans="2:2" x14ac:dyDescent="0.2">
      <c r="B2902"/>
    </row>
    <row r="2903" spans="2:2" x14ac:dyDescent="0.2">
      <c r="B2903"/>
    </row>
    <row r="2904" spans="2:2" x14ac:dyDescent="0.2">
      <c r="B2904"/>
    </row>
    <row r="2905" spans="2:2" x14ac:dyDescent="0.2">
      <c r="B2905"/>
    </row>
    <row r="2906" spans="2:2" x14ac:dyDescent="0.2">
      <c r="B2906"/>
    </row>
    <row r="2907" spans="2:2" x14ac:dyDescent="0.2">
      <c r="B2907"/>
    </row>
    <row r="2908" spans="2:2" x14ac:dyDescent="0.2">
      <c r="B2908"/>
    </row>
    <row r="2909" spans="2:2" x14ac:dyDescent="0.2">
      <c r="B2909"/>
    </row>
    <row r="2910" spans="2:2" x14ac:dyDescent="0.2">
      <c r="B2910"/>
    </row>
    <row r="2911" spans="2:2" x14ac:dyDescent="0.2">
      <c r="B2911"/>
    </row>
    <row r="2912" spans="2:2" x14ac:dyDescent="0.2">
      <c r="B2912"/>
    </row>
    <row r="2913" spans="2:2" x14ac:dyDescent="0.2">
      <c r="B2913"/>
    </row>
    <row r="2914" spans="2:2" x14ac:dyDescent="0.2">
      <c r="B2914"/>
    </row>
    <row r="2915" spans="2:2" x14ac:dyDescent="0.2">
      <c r="B2915"/>
    </row>
    <row r="2916" spans="2:2" x14ac:dyDescent="0.2">
      <c r="B2916"/>
    </row>
    <row r="2917" spans="2:2" x14ac:dyDescent="0.2">
      <c r="B2917"/>
    </row>
    <row r="2918" spans="2:2" x14ac:dyDescent="0.2">
      <c r="B2918"/>
    </row>
    <row r="2919" spans="2:2" x14ac:dyDescent="0.2">
      <c r="B2919"/>
    </row>
    <row r="2920" spans="2:2" x14ac:dyDescent="0.2">
      <c r="B2920"/>
    </row>
    <row r="2921" spans="2:2" x14ac:dyDescent="0.2">
      <c r="B2921"/>
    </row>
    <row r="2922" spans="2:2" x14ac:dyDescent="0.2">
      <c r="B2922"/>
    </row>
    <row r="2923" spans="2:2" x14ac:dyDescent="0.2">
      <c r="B2923"/>
    </row>
    <row r="2924" spans="2:2" x14ac:dyDescent="0.2">
      <c r="B2924"/>
    </row>
    <row r="2925" spans="2:2" x14ac:dyDescent="0.2">
      <c r="B2925"/>
    </row>
    <row r="2926" spans="2:2" x14ac:dyDescent="0.2">
      <c r="B2926"/>
    </row>
    <row r="2927" spans="2:2" x14ac:dyDescent="0.2">
      <c r="B2927"/>
    </row>
    <row r="2928" spans="2:2" x14ac:dyDescent="0.2">
      <c r="B2928"/>
    </row>
    <row r="2929" spans="2:2" x14ac:dyDescent="0.2">
      <c r="B2929"/>
    </row>
    <row r="2930" spans="2:2" x14ac:dyDescent="0.2">
      <c r="B2930"/>
    </row>
    <row r="2931" spans="2:2" x14ac:dyDescent="0.2">
      <c r="B2931"/>
    </row>
    <row r="2932" spans="2:2" x14ac:dyDescent="0.2">
      <c r="B2932"/>
    </row>
    <row r="2933" spans="2:2" x14ac:dyDescent="0.2">
      <c r="B2933"/>
    </row>
    <row r="2934" spans="2:2" x14ac:dyDescent="0.2">
      <c r="B2934"/>
    </row>
    <row r="2935" spans="2:2" x14ac:dyDescent="0.2">
      <c r="B2935"/>
    </row>
    <row r="2936" spans="2:2" x14ac:dyDescent="0.2">
      <c r="B2936"/>
    </row>
    <row r="2937" spans="2:2" x14ac:dyDescent="0.2">
      <c r="B2937"/>
    </row>
    <row r="2938" spans="2:2" x14ac:dyDescent="0.2">
      <c r="B2938"/>
    </row>
    <row r="2939" spans="2:2" x14ac:dyDescent="0.2">
      <c r="B2939"/>
    </row>
    <row r="2940" spans="2:2" x14ac:dyDescent="0.2">
      <c r="B2940"/>
    </row>
    <row r="2941" spans="2:2" x14ac:dyDescent="0.2">
      <c r="B2941"/>
    </row>
    <row r="2942" spans="2:2" x14ac:dyDescent="0.2">
      <c r="B2942"/>
    </row>
    <row r="2943" spans="2:2" x14ac:dyDescent="0.2">
      <c r="B2943"/>
    </row>
    <row r="2944" spans="2:2" x14ac:dyDescent="0.2">
      <c r="B2944"/>
    </row>
    <row r="2945" spans="2:2" x14ac:dyDescent="0.2">
      <c r="B2945"/>
    </row>
    <row r="2946" spans="2:2" x14ac:dyDescent="0.2">
      <c r="B2946"/>
    </row>
    <row r="2947" spans="2:2" x14ac:dyDescent="0.2">
      <c r="B2947"/>
    </row>
    <row r="2948" spans="2:2" x14ac:dyDescent="0.2">
      <c r="B2948"/>
    </row>
    <row r="2949" spans="2:2" x14ac:dyDescent="0.2">
      <c r="B2949"/>
    </row>
    <row r="2950" spans="2:2" x14ac:dyDescent="0.2">
      <c r="B2950"/>
    </row>
    <row r="2951" spans="2:2" x14ac:dyDescent="0.2">
      <c r="B2951"/>
    </row>
    <row r="2952" spans="2:2" x14ac:dyDescent="0.2">
      <c r="B2952"/>
    </row>
    <row r="2953" spans="2:2" x14ac:dyDescent="0.2">
      <c r="B2953"/>
    </row>
    <row r="2954" spans="2:2" x14ac:dyDescent="0.2">
      <c r="B2954"/>
    </row>
    <row r="2955" spans="2:2" x14ac:dyDescent="0.2">
      <c r="B2955"/>
    </row>
    <row r="2956" spans="2:2" x14ac:dyDescent="0.2">
      <c r="B2956"/>
    </row>
    <row r="2957" spans="2:2" x14ac:dyDescent="0.2">
      <c r="B2957"/>
    </row>
    <row r="2958" spans="2:2" x14ac:dyDescent="0.2">
      <c r="B2958"/>
    </row>
    <row r="2959" spans="2:2" x14ac:dyDescent="0.2">
      <c r="B2959"/>
    </row>
    <row r="2960" spans="2:2" x14ac:dyDescent="0.2">
      <c r="B2960"/>
    </row>
    <row r="2961" spans="2:2" x14ac:dyDescent="0.2">
      <c r="B2961"/>
    </row>
    <row r="2962" spans="2:2" x14ac:dyDescent="0.2">
      <c r="B2962"/>
    </row>
    <row r="2963" spans="2:2" x14ac:dyDescent="0.2">
      <c r="B2963"/>
    </row>
    <row r="2964" spans="2:2" x14ac:dyDescent="0.2">
      <c r="B2964"/>
    </row>
    <row r="2965" spans="2:2" x14ac:dyDescent="0.2">
      <c r="B2965"/>
    </row>
    <row r="2966" spans="2:2" x14ac:dyDescent="0.2">
      <c r="B2966"/>
    </row>
    <row r="2967" spans="2:2" x14ac:dyDescent="0.2">
      <c r="B2967"/>
    </row>
    <row r="2968" spans="2:2" x14ac:dyDescent="0.2">
      <c r="B2968"/>
    </row>
    <row r="2969" spans="2:2" x14ac:dyDescent="0.2">
      <c r="B2969"/>
    </row>
    <row r="2970" spans="2:2" x14ac:dyDescent="0.2">
      <c r="B2970"/>
    </row>
    <row r="2971" spans="2:2" x14ac:dyDescent="0.2">
      <c r="B2971"/>
    </row>
    <row r="2972" spans="2:2" x14ac:dyDescent="0.2">
      <c r="B2972"/>
    </row>
    <row r="2973" spans="2:2" x14ac:dyDescent="0.2">
      <c r="B2973"/>
    </row>
    <row r="2974" spans="2:2" x14ac:dyDescent="0.2">
      <c r="B2974"/>
    </row>
    <row r="2975" spans="2:2" x14ac:dyDescent="0.2">
      <c r="B2975"/>
    </row>
    <row r="2976" spans="2:2" x14ac:dyDescent="0.2">
      <c r="B2976"/>
    </row>
    <row r="2977" spans="2:2" x14ac:dyDescent="0.2">
      <c r="B2977"/>
    </row>
    <row r="2978" spans="2:2" x14ac:dyDescent="0.2">
      <c r="B2978"/>
    </row>
    <row r="2979" spans="2:2" x14ac:dyDescent="0.2">
      <c r="B2979"/>
    </row>
    <row r="2980" spans="2:2" x14ac:dyDescent="0.2">
      <c r="B2980"/>
    </row>
    <row r="2981" spans="2:2" x14ac:dyDescent="0.2">
      <c r="B2981"/>
    </row>
    <row r="2982" spans="2:2" x14ac:dyDescent="0.2">
      <c r="B2982"/>
    </row>
    <row r="2983" spans="2:2" x14ac:dyDescent="0.2">
      <c r="B2983"/>
    </row>
    <row r="2984" spans="2:2" x14ac:dyDescent="0.2">
      <c r="B2984"/>
    </row>
    <row r="2985" spans="2:2" x14ac:dyDescent="0.2">
      <c r="B2985"/>
    </row>
    <row r="2986" spans="2:2" x14ac:dyDescent="0.2">
      <c r="B2986"/>
    </row>
    <row r="2987" spans="2:2" x14ac:dyDescent="0.2">
      <c r="B2987"/>
    </row>
    <row r="2988" spans="2:2" x14ac:dyDescent="0.2">
      <c r="B2988"/>
    </row>
    <row r="2989" spans="2:2" x14ac:dyDescent="0.2">
      <c r="B2989"/>
    </row>
    <row r="2990" spans="2:2" x14ac:dyDescent="0.2">
      <c r="B2990"/>
    </row>
    <row r="2991" spans="2:2" x14ac:dyDescent="0.2">
      <c r="B2991"/>
    </row>
    <row r="2992" spans="2:2" x14ac:dyDescent="0.2">
      <c r="B2992"/>
    </row>
    <row r="2993" spans="2:2" x14ac:dyDescent="0.2">
      <c r="B2993"/>
    </row>
    <row r="2994" spans="2:2" x14ac:dyDescent="0.2">
      <c r="B2994"/>
    </row>
    <row r="2995" spans="2:2" x14ac:dyDescent="0.2">
      <c r="B2995"/>
    </row>
    <row r="2996" spans="2:2" x14ac:dyDescent="0.2">
      <c r="B2996"/>
    </row>
    <row r="2997" spans="2:2" x14ac:dyDescent="0.2">
      <c r="B2997"/>
    </row>
    <row r="2998" spans="2:2" x14ac:dyDescent="0.2">
      <c r="B2998"/>
    </row>
    <row r="2999" spans="2:2" x14ac:dyDescent="0.2">
      <c r="B2999"/>
    </row>
    <row r="3000" spans="2:2" x14ac:dyDescent="0.2">
      <c r="B3000"/>
    </row>
    <row r="3001" spans="2:2" x14ac:dyDescent="0.2">
      <c r="B3001"/>
    </row>
    <row r="3002" spans="2:2" x14ac:dyDescent="0.2">
      <c r="B3002"/>
    </row>
    <row r="3003" spans="2:2" x14ac:dyDescent="0.2">
      <c r="B3003"/>
    </row>
    <row r="3004" spans="2:2" x14ac:dyDescent="0.2">
      <c r="B3004"/>
    </row>
    <row r="3005" spans="2:2" x14ac:dyDescent="0.2">
      <c r="B3005"/>
    </row>
    <row r="3006" spans="2:2" x14ac:dyDescent="0.2">
      <c r="B3006"/>
    </row>
    <row r="3007" spans="2:2" x14ac:dyDescent="0.2">
      <c r="B3007"/>
    </row>
    <row r="3008" spans="2:2" x14ac:dyDescent="0.2">
      <c r="B3008"/>
    </row>
    <row r="3009" spans="2:2" x14ac:dyDescent="0.2">
      <c r="B3009"/>
    </row>
    <row r="3010" spans="2:2" x14ac:dyDescent="0.2">
      <c r="B3010"/>
    </row>
    <row r="3011" spans="2:2" x14ac:dyDescent="0.2">
      <c r="B3011"/>
    </row>
    <row r="3012" spans="2:2" x14ac:dyDescent="0.2">
      <c r="B3012"/>
    </row>
    <row r="3013" spans="2:2" x14ac:dyDescent="0.2">
      <c r="B3013"/>
    </row>
    <row r="3014" spans="2:2" x14ac:dyDescent="0.2">
      <c r="B3014"/>
    </row>
    <row r="3015" spans="2:2" x14ac:dyDescent="0.2">
      <c r="B3015"/>
    </row>
    <row r="3016" spans="2:2" x14ac:dyDescent="0.2">
      <c r="B3016"/>
    </row>
    <row r="3017" spans="2:2" x14ac:dyDescent="0.2">
      <c r="B3017"/>
    </row>
    <row r="3018" spans="2:2" x14ac:dyDescent="0.2">
      <c r="B3018"/>
    </row>
    <row r="3019" spans="2:2" x14ac:dyDescent="0.2">
      <c r="B3019"/>
    </row>
    <row r="3020" spans="2:2" x14ac:dyDescent="0.2">
      <c r="B3020"/>
    </row>
    <row r="3021" spans="2:2" x14ac:dyDescent="0.2">
      <c r="B3021"/>
    </row>
    <row r="3022" spans="2:2" x14ac:dyDescent="0.2">
      <c r="B3022"/>
    </row>
    <row r="3023" spans="2:2" x14ac:dyDescent="0.2">
      <c r="B3023"/>
    </row>
    <row r="3024" spans="2:2" x14ac:dyDescent="0.2">
      <c r="B3024"/>
    </row>
    <row r="3025" spans="2:2" x14ac:dyDescent="0.2">
      <c r="B3025"/>
    </row>
    <row r="3026" spans="2:2" x14ac:dyDescent="0.2">
      <c r="B3026"/>
    </row>
    <row r="3027" spans="2:2" x14ac:dyDescent="0.2">
      <c r="B3027"/>
    </row>
    <row r="3028" spans="2:2" x14ac:dyDescent="0.2">
      <c r="B3028"/>
    </row>
    <row r="3029" spans="2:2" x14ac:dyDescent="0.2">
      <c r="B3029"/>
    </row>
    <row r="3030" spans="2:2" x14ac:dyDescent="0.2">
      <c r="B3030"/>
    </row>
    <row r="3031" spans="2:2" x14ac:dyDescent="0.2">
      <c r="B3031"/>
    </row>
    <row r="3032" spans="2:2" x14ac:dyDescent="0.2">
      <c r="B3032"/>
    </row>
    <row r="3033" spans="2:2" x14ac:dyDescent="0.2">
      <c r="B3033"/>
    </row>
    <row r="3034" spans="2:2" x14ac:dyDescent="0.2">
      <c r="B3034"/>
    </row>
    <row r="3035" spans="2:2" x14ac:dyDescent="0.2">
      <c r="B3035"/>
    </row>
    <row r="3036" spans="2:2" x14ac:dyDescent="0.2">
      <c r="B3036"/>
    </row>
    <row r="3037" spans="2:2" x14ac:dyDescent="0.2">
      <c r="B3037"/>
    </row>
    <row r="3038" spans="2:2" x14ac:dyDescent="0.2">
      <c r="B3038"/>
    </row>
    <row r="3039" spans="2:2" x14ac:dyDescent="0.2">
      <c r="B3039"/>
    </row>
    <row r="3040" spans="2:2" x14ac:dyDescent="0.2">
      <c r="B3040"/>
    </row>
    <row r="3041" spans="2:2" x14ac:dyDescent="0.2">
      <c r="B3041"/>
    </row>
    <row r="3042" spans="2:2" x14ac:dyDescent="0.2">
      <c r="B3042"/>
    </row>
    <row r="3043" spans="2:2" x14ac:dyDescent="0.2">
      <c r="B3043"/>
    </row>
    <row r="3044" spans="2:2" x14ac:dyDescent="0.2">
      <c r="B3044"/>
    </row>
    <row r="3045" spans="2:2" x14ac:dyDescent="0.2">
      <c r="B3045"/>
    </row>
    <row r="3046" spans="2:2" x14ac:dyDescent="0.2">
      <c r="B3046"/>
    </row>
    <row r="3047" spans="2:2" x14ac:dyDescent="0.2">
      <c r="B3047"/>
    </row>
    <row r="3048" spans="2:2" x14ac:dyDescent="0.2">
      <c r="B3048"/>
    </row>
    <row r="3049" spans="2:2" x14ac:dyDescent="0.2">
      <c r="B3049"/>
    </row>
    <row r="3050" spans="2:2" x14ac:dyDescent="0.2">
      <c r="B3050"/>
    </row>
    <row r="3051" spans="2:2" x14ac:dyDescent="0.2">
      <c r="B3051"/>
    </row>
    <row r="3052" spans="2:2" x14ac:dyDescent="0.2">
      <c r="B3052"/>
    </row>
    <row r="3053" spans="2:2" x14ac:dyDescent="0.2">
      <c r="B3053"/>
    </row>
    <row r="3054" spans="2:2" x14ac:dyDescent="0.2">
      <c r="B3054"/>
    </row>
    <row r="3055" spans="2:2" x14ac:dyDescent="0.2">
      <c r="B3055"/>
    </row>
    <row r="3056" spans="2:2" x14ac:dyDescent="0.2">
      <c r="B3056"/>
    </row>
    <row r="3057" spans="2:2" x14ac:dyDescent="0.2">
      <c r="B3057"/>
    </row>
    <row r="3058" spans="2:2" x14ac:dyDescent="0.2">
      <c r="B3058"/>
    </row>
    <row r="3059" spans="2:2" x14ac:dyDescent="0.2">
      <c r="B3059"/>
    </row>
    <row r="3060" spans="2:2" x14ac:dyDescent="0.2">
      <c r="B3060"/>
    </row>
    <row r="3061" spans="2:2" x14ac:dyDescent="0.2">
      <c r="B3061"/>
    </row>
    <row r="3062" spans="2:2" x14ac:dyDescent="0.2">
      <c r="B3062"/>
    </row>
    <row r="3063" spans="2:2" x14ac:dyDescent="0.2">
      <c r="B3063"/>
    </row>
    <row r="3064" spans="2:2" x14ac:dyDescent="0.2">
      <c r="B3064"/>
    </row>
    <row r="3065" spans="2:2" x14ac:dyDescent="0.2">
      <c r="B3065"/>
    </row>
    <row r="3066" spans="2:2" x14ac:dyDescent="0.2">
      <c r="B3066"/>
    </row>
    <row r="3067" spans="2:2" x14ac:dyDescent="0.2">
      <c r="B3067"/>
    </row>
    <row r="3068" spans="2:2" x14ac:dyDescent="0.2">
      <c r="B3068"/>
    </row>
    <row r="3069" spans="2:2" x14ac:dyDescent="0.2">
      <c r="B3069"/>
    </row>
    <row r="3070" spans="2:2" x14ac:dyDescent="0.2">
      <c r="B3070"/>
    </row>
    <row r="3071" spans="2:2" x14ac:dyDescent="0.2">
      <c r="B3071"/>
    </row>
    <row r="3072" spans="2:2" x14ac:dyDescent="0.2">
      <c r="B3072"/>
    </row>
    <row r="3073" spans="2:2" x14ac:dyDescent="0.2">
      <c r="B3073"/>
    </row>
    <row r="3074" spans="2:2" x14ac:dyDescent="0.2">
      <c r="B3074"/>
    </row>
    <row r="3075" spans="2:2" x14ac:dyDescent="0.2">
      <c r="B3075"/>
    </row>
    <row r="3076" spans="2:2" x14ac:dyDescent="0.2">
      <c r="B3076"/>
    </row>
    <row r="3077" spans="2:2" x14ac:dyDescent="0.2">
      <c r="B3077"/>
    </row>
    <row r="3078" spans="2:2" x14ac:dyDescent="0.2">
      <c r="B3078"/>
    </row>
    <row r="3079" spans="2:2" x14ac:dyDescent="0.2">
      <c r="B3079"/>
    </row>
    <row r="3080" spans="2:2" x14ac:dyDescent="0.2">
      <c r="B3080"/>
    </row>
    <row r="3081" spans="2:2" x14ac:dyDescent="0.2">
      <c r="B3081"/>
    </row>
    <row r="3082" spans="2:2" x14ac:dyDescent="0.2">
      <c r="B3082"/>
    </row>
    <row r="3083" spans="2:2" x14ac:dyDescent="0.2">
      <c r="B3083"/>
    </row>
    <row r="3084" spans="2:2" x14ac:dyDescent="0.2">
      <c r="B3084"/>
    </row>
    <row r="3085" spans="2:2" x14ac:dyDescent="0.2">
      <c r="B3085"/>
    </row>
    <row r="3086" spans="2:2" x14ac:dyDescent="0.2">
      <c r="B3086"/>
    </row>
    <row r="3087" spans="2:2" x14ac:dyDescent="0.2">
      <c r="B3087"/>
    </row>
    <row r="3088" spans="2:2" x14ac:dyDescent="0.2">
      <c r="B3088"/>
    </row>
    <row r="3089" spans="2:2" x14ac:dyDescent="0.2">
      <c r="B3089"/>
    </row>
    <row r="3090" spans="2:2" x14ac:dyDescent="0.2">
      <c r="B3090"/>
    </row>
    <row r="3091" spans="2:2" x14ac:dyDescent="0.2">
      <c r="B3091"/>
    </row>
    <row r="3092" spans="2:2" x14ac:dyDescent="0.2">
      <c r="B3092"/>
    </row>
    <row r="3093" spans="2:2" x14ac:dyDescent="0.2">
      <c r="B3093"/>
    </row>
    <row r="3094" spans="2:2" x14ac:dyDescent="0.2">
      <c r="B3094"/>
    </row>
    <row r="3095" spans="2:2" x14ac:dyDescent="0.2">
      <c r="B3095"/>
    </row>
    <row r="3096" spans="2:2" x14ac:dyDescent="0.2">
      <c r="B3096"/>
    </row>
    <row r="3097" spans="2:2" x14ac:dyDescent="0.2">
      <c r="B3097"/>
    </row>
    <row r="3098" spans="2:2" x14ac:dyDescent="0.2">
      <c r="B3098"/>
    </row>
    <row r="3099" spans="2:2" x14ac:dyDescent="0.2">
      <c r="B3099"/>
    </row>
    <row r="3100" spans="2:2" x14ac:dyDescent="0.2">
      <c r="B3100"/>
    </row>
    <row r="3101" spans="2:2" x14ac:dyDescent="0.2">
      <c r="B3101"/>
    </row>
    <row r="3102" spans="2:2" x14ac:dyDescent="0.2">
      <c r="B3102"/>
    </row>
    <row r="3103" spans="2:2" x14ac:dyDescent="0.2">
      <c r="B3103"/>
    </row>
    <row r="3104" spans="2:2" x14ac:dyDescent="0.2">
      <c r="B3104"/>
    </row>
    <row r="3105" spans="2:2" x14ac:dyDescent="0.2">
      <c r="B3105"/>
    </row>
    <row r="3106" spans="2:2" x14ac:dyDescent="0.2">
      <c r="B3106"/>
    </row>
    <row r="3107" spans="2:2" x14ac:dyDescent="0.2">
      <c r="B3107"/>
    </row>
    <row r="3108" spans="2:2" x14ac:dyDescent="0.2">
      <c r="B3108"/>
    </row>
    <row r="3109" spans="2:2" x14ac:dyDescent="0.2">
      <c r="B3109"/>
    </row>
    <row r="3110" spans="2:2" x14ac:dyDescent="0.2">
      <c r="B3110"/>
    </row>
    <row r="3111" spans="2:2" x14ac:dyDescent="0.2">
      <c r="B3111"/>
    </row>
    <row r="3112" spans="2:2" x14ac:dyDescent="0.2">
      <c r="B3112"/>
    </row>
    <row r="3113" spans="2:2" x14ac:dyDescent="0.2">
      <c r="B3113"/>
    </row>
    <row r="3114" spans="2:2" x14ac:dyDescent="0.2">
      <c r="B3114"/>
    </row>
    <row r="3115" spans="2:2" x14ac:dyDescent="0.2">
      <c r="B3115"/>
    </row>
    <row r="3116" spans="2:2" x14ac:dyDescent="0.2">
      <c r="B3116"/>
    </row>
    <row r="3117" spans="2:2" x14ac:dyDescent="0.2">
      <c r="B3117"/>
    </row>
    <row r="3118" spans="2:2" x14ac:dyDescent="0.2">
      <c r="B3118"/>
    </row>
    <row r="3119" spans="2:2" x14ac:dyDescent="0.2">
      <c r="B3119"/>
    </row>
    <row r="3120" spans="2:2" x14ac:dyDescent="0.2">
      <c r="B3120"/>
    </row>
    <row r="3121" spans="2:2" x14ac:dyDescent="0.2">
      <c r="B3121"/>
    </row>
    <row r="3122" spans="2:2" x14ac:dyDescent="0.2">
      <c r="B3122"/>
    </row>
    <row r="3123" spans="2:2" x14ac:dyDescent="0.2">
      <c r="B3123"/>
    </row>
    <row r="3124" spans="2:2" x14ac:dyDescent="0.2">
      <c r="B31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A5EFE-1FFD-1042-AD28-111B7BAE9644}">
  <dimension ref="A3:E9"/>
  <sheetViews>
    <sheetView workbookViewId="0"/>
  </sheetViews>
  <sheetFormatPr baseColWidth="10" defaultRowHeight="15" x14ac:dyDescent="0.2"/>
  <cols>
    <col min="1" max="1" width="19.6640625" bestFit="1" customWidth="1"/>
    <col min="2" max="2" width="18.33203125" customWidth="1"/>
    <col min="5" max="5" width="10.83203125" style="14"/>
  </cols>
  <sheetData>
    <row r="3" spans="1:5" x14ac:dyDescent="0.2">
      <c r="A3" s="2" t="s">
        <v>1626</v>
      </c>
      <c r="B3" t="s">
        <v>1625</v>
      </c>
    </row>
    <row r="4" spans="1:5" x14ac:dyDescent="0.2">
      <c r="A4" s="3" t="s">
        <v>1620</v>
      </c>
      <c r="B4" s="28">
        <v>83</v>
      </c>
      <c r="D4" s="3"/>
      <c r="E4"/>
    </row>
    <row r="5" spans="1:5" x14ac:dyDescent="0.2">
      <c r="A5" s="3" t="s">
        <v>1619</v>
      </c>
      <c r="B5" s="28">
        <v>160</v>
      </c>
      <c r="D5" s="3"/>
      <c r="E5"/>
    </row>
    <row r="6" spans="1:5" x14ac:dyDescent="0.2">
      <c r="A6" s="3" t="s">
        <v>1617</v>
      </c>
      <c r="B6" s="28">
        <v>173</v>
      </c>
      <c r="D6" s="3"/>
      <c r="E6"/>
    </row>
    <row r="7" spans="1:5" x14ac:dyDescent="0.2">
      <c r="A7" s="3" t="s">
        <v>1618</v>
      </c>
      <c r="B7" s="28">
        <v>220</v>
      </c>
      <c r="D7" s="3"/>
      <c r="E7"/>
    </row>
    <row r="8" spans="1:5" x14ac:dyDescent="0.2">
      <c r="A8" s="3" t="s">
        <v>1616</v>
      </c>
      <c r="B8" s="28">
        <v>924</v>
      </c>
      <c r="D8" s="3"/>
      <c r="E8"/>
    </row>
    <row r="9" spans="1:5" x14ac:dyDescent="0.2">
      <c r="A9" s="3" t="s">
        <v>1627</v>
      </c>
      <c r="B9" s="28">
        <v>1560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D3DD-8C3A-7D4D-ABE9-9AA33D2FD376}">
  <dimension ref="A3:E7"/>
  <sheetViews>
    <sheetView workbookViewId="0"/>
  </sheetViews>
  <sheetFormatPr baseColWidth="10" defaultRowHeight="15" x14ac:dyDescent="0.2"/>
  <cols>
    <col min="1" max="1" width="12.1640625" customWidth="1"/>
    <col min="2" max="2" width="18.33203125" customWidth="1"/>
    <col min="5" max="5" width="10.83203125" style="14"/>
  </cols>
  <sheetData>
    <row r="3" spans="1:4" x14ac:dyDescent="0.2">
      <c r="A3" s="2" t="s">
        <v>1626</v>
      </c>
      <c r="B3" t="s">
        <v>1625</v>
      </c>
    </row>
    <row r="4" spans="1:4" x14ac:dyDescent="0.2">
      <c r="A4" s="3" t="s">
        <v>1621</v>
      </c>
      <c r="B4" s="28">
        <v>772</v>
      </c>
      <c r="D4" s="3"/>
    </row>
    <row r="5" spans="1:4" x14ac:dyDescent="0.2">
      <c r="A5" s="3" t="s">
        <v>1622</v>
      </c>
      <c r="B5" s="28">
        <v>733</v>
      </c>
      <c r="D5" s="3"/>
    </row>
    <row r="6" spans="1:4" x14ac:dyDescent="0.2">
      <c r="A6" s="3" t="s">
        <v>1623</v>
      </c>
      <c r="B6" s="28">
        <v>55</v>
      </c>
      <c r="D6" s="3"/>
    </row>
    <row r="7" spans="1:4" x14ac:dyDescent="0.2">
      <c r="A7" s="3" t="s">
        <v>1627</v>
      </c>
      <c r="B7" s="28">
        <v>1560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129BE-41C2-3040-86A5-7997231E26D3}">
  <dimension ref="A3:E6"/>
  <sheetViews>
    <sheetView workbookViewId="0"/>
  </sheetViews>
  <sheetFormatPr baseColWidth="10" defaultRowHeight="15" x14ac:dyDescent="0.2"/>
  <cols>
    <col min="1" max="1" width="12.1640625" customWidth="1"/>
    <col min="2" max="2" width="18.33203125" customWidth="1"/>
    <col min="5" max="5" width="10.83203125" style="14"/>
  </cols>
  <sheetData>
    <row r="3" spans="1:5" x14ac:dyDescent="0.2">
      <c r="A3" s="2" t="s">
        <v>1626</v>
      </c>
      <c r="B3" t="s">
        <v>1625</v>
      </c>
    </row>
    <row r="4" spans="1:5" x14ac:dyDescent="0.2">
      <c r="A4" s="3" t="s">
        <v>1648</v>
      </c>
      <c r="B4" s="13">
        <v>0.35128205128205126</v>
      </c>
      <c r="D4" s="3" t="s">
        <v>1648</v>
      </c>
      <c r="E4" s="14">
        <f>GETPIVOTDATA("employee_id",$A$3,"Bonus Eligible_1","Eligible")</f>
        <v>0.35128205128205126</v>
      </c>
    </row>
    <row r="5" spans="1:5" x14ac:dyDescent="0.2">
      <c r="A5" s="3" t="s">
        <v>1649</v>
      </c>
      <c r="B5" s="13">
        <v>0.64871794871794874</v>
      </c>
      <c r="D5" s="3" t="s">
        <v>1649</v>
      </c>
      <c r="E5" s="14">
        <f>GETPIVOTDATA("employee_id",$A$3,"Bonus Eligible_1","Not Eligible")</f>
        <v>0.64871794871794874</v>
      </c>
    </row>
    <row r="6" spans="1:5" x14ac:dyDescent="0.2">
      <c r="A6" s="3" t="s">
        <v>1627</v>
      </c>
      <c r="B6" s="13">
        <v>1</v>
      </c>
      <c r="D6" s="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FD4DB-9384-3E42-BDF9-6BC50818FC3E}">
  <dimension ref="A3:I8"/>
  <sheetViews>
    <sheetView workbookViewId="0"/>
  </sheetViews>
  <sheetFormatPr baseColWidth="10" defaultRowHeight="15" x14ac:dyDescent="0.2"/>
  <cols>
    <col min="1" max="1" width="12.1640625" customWidth="1"/>
    <col min="2" max="2" width="10.6640625" style="11" bestFit="1" customWidth="1"/>
    <col min="3" max="3" width="11.1640625" style="11" bestFit="1" customWidth="1"/>
    <col min="4" max="4" width="14" style="11" customWidth="1"/>
    <col min="5" max="5" width="10.83203125" style="14"/>
    <col min="8" max="8" width="12.1640625" customWidth="1"/>
  </cols>
  <sheetData>
    <row r="3" spans="1:9" x14ac:dyDescent="0.2">
      <c r="A3" s="2" t="s">
        <v>1626</v>
      </c>
      <c r="B3" t="s">
        <v>1628</v>
      </c>
      <c r="C3" t="s">
        <v>1629</v>
      </c>
      <c r="D3" t="s">
        <v>1630</v>
      </c>
    </row>
    <row r="4" spans="1:9" x14ac:dyDescent="0.2">
      <c r="A4" s="3" t="s">
        <v>1622</v>
      </c>
      <c r="B4" s="4">
        <v>37158.980000000003</v>
      </c>
      <c r="C4" s="4">
        <v>274135.84999999998</v>
      </c>
      <c r="D4" s="4">
        <v>61517.959986357404</v>
      </c>
      <c r="F4" s="3"/>
      <c r="G4" s="11"/>
      <c r="H4" s="11"/>
      <c r="I4" s="11"/>
    </row>
    <row r="5" spans="1:9" x14ac:dyDescent="0.2">
      <c r="A5" s="3" t="s">
        <v>1621</v>
      </c>
      <c r="B5" s="4">
        <v>38377.24</v>
      </c>
      <c r="C5" s="4">
        <v>328104.46000000002</v>
      </c>
      <c r="D5" s="4">
        <v>62849.229339378224</v>
      </c>
      <c r="F5" s="3"/>
      <c r="G5" s="11"/>
      <c r="H5" s="11"/>
      <c r="I5" s="11"/>
    </row>
    <row r="6" spans="1:9" x14ac:dyDescent="0.2">
      <c r="A6" s="3" t="s">
        <v>1623</v>
      </c>
      <c r="B6" s="4">
        <v>40394.9</v>
      </c>
      <c r="C6" s="4">
        <v>122316.21</v>
      </c>
      <c r="D6" s="4">
        <v>62871.634363636338</v>
      </c>
      <c r="F6" s="3"/>
      <c r="G6" s="11"/>
      <c r="H6" s="11"/>
      <c r="I6" s="11"/>
    </row>
    <row r="7" spans="1:9" x14ac:dyDescent="0.2">
      <c r="A7" s="3" t="s">
        <v>1627</v>
      </c>
      <c r="B7" s="4">
        <v>37158.980000000003</v>
      </c>
      <c r="C7" s="4">
        <v>328104.46000000002</v>
      </c>
      <c r="D7" s="4">
        <v>62224.493339743531</v>
      </c>
      <c r="F7" s="3"/>
      <c r="G7" s="11"/>
      <c r="H7" s="11"/>
      <c r="I7" s="11"/>
    </row>
    <row r="8" spans="1:9" x14ac:dyDescent="0.2">
      <c r="F8" s="3"/>
      <c r="G8" s="11"/>
      <c r="H8" s="11"/>
      <c r="I8" s="11"/>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AA5CB-BE01-9F4E-9059-597FE2F19FE4}">
  <dimension ref="A3:I9"/>
  <sheetViews>
    <sheetView workbookViewId="0"/>
  </sheetViews>
  <sheetFormatPr baseColWidth="10" defaultRowHeight="15" x14ac:dyDescent="0.2"/>
  <cols>
    <col min="1" max="1" width="19.6640625" bestFit="1" customWidth="1"/>
    <col min="2" max="2" width="10.6640625" style="11" bestFit="1" customWidth="1"/>
    <col min="3" max="3" width="11.1640625" style="11" bestFit="1" customWidth="1"/>
    <col min="4" max="4" width="14" style="11" customWidth="1"/>
    <col min="5" max="5" width="10.83203125" style="14"/>
    <col min="8" max="8" width="12.1640625" customWidth="1"/>
  </cols>
  <sheetData>
    <row r="3" spans="1:9" x14ac:dyDescent="0.2">
      <c r="A3" s="2" t="s">
        <v>1626</v>
      </c>
      <c r="B3" t="s">
        <v>1628</v>
      </c>
      <c r="C3" t="s">
        <v>1629</v>
      </c>
      <c r="D3" t="s">
        <v>1630</v>
      </c>
    </row>
    <row r="4" spans="1:9" x14ac:dyDescent="0.2">
      <c r="A4" s="3" t="s">
        <v>1619</v>
      </c>
      <c r="B4" s="4">
        <v>40400.620000000003</v>
      </c>
      <c r="C4" s="4">
        <v>136266.01</v>
      </c>
      <c r="D4" s="4">
        <v>64536.863187500043</v>
      </c>
      <c r="F4" s="3"/>
      <c r="G4" s="11"/>
      <c r="H4" s="11"/>
      <c r="I4" s="11"/>
    </row>
    <row r="5" spans="1:9" x14ac:dyDescent="0.2">
      <c r="A5" s="3" t="s">
        <v>1616</v>
      </c>
      <c r="B5" s="4">
        <v>37158.980000000003</v>
      </c>
      <c r="C5" s="4">
        <v>328104.46000000002</v>
      </c>
      <c r="D5" s="4">
        <v>62201.318928571432</v>
      </c>
      <c r="F5" s="3"/>
      <c r="G5" s="11"/>
      <c r="H5" s="11"/>
      <c r="I5" s="11"/>
    </row>
    <row r="6" spans="1:9" x14ac:dyDescent="0.2">
      <c r="A6" s="3" t="s">
        <v>1618</v>
      </c>
      <c r="B6" s="4">
        <v>38671.75</v>
      </c>
      <c r="C6" s="4">
        <v>135954.07999999999</v>
      </c>
      <c r="D6" s="4">
        <v>62199.748454545457</v>
      </c>
      <c r="F6" s="3"/>
      <c r="G6" s="11"/>
      <c r="H6" s="11"/>
      <c r="I6" s="11"/>
    </row>
    <row r="7" spans="1:9" x14ac:dyDescent="0.2">
      <c r="A7" s="3" t="s">
        <v>1617</v>
      </c>
      <c r="B7" s="4">
        <v>39784.97</v>
      </c>
      <c r="C7" s="4">
        <v>117690.18</v>
      </c>
      <c r="D7" s="4">
        <v>61408.465086705182</v>
      </c>
      <c r="F7" s="3"/>
      <c r="G7" s="11"/>
      <c r="H7" s="11"/>
      <c r="I7" s="11"/>
    </row>
    <row r="8" spans="1:9" x14ac:dyDescent="0.2">
      <c r="A8" s="3" t="s">
        <v>1620</v>
      </c>
      <c r="B8" s="4">
        <v>39371.4</v>
      </c>
      <c r="C8" s="4">
        <v>117823.22</v>
      </c>
      <c r="D8" s="4">
        <v>59791.369759036148</v>
      </c>
      <c r="F8" s="3"/>
      <c r="G8" s="11"/>
      <c r="H8" s="11"/>
      <c r="I8" s="11"/>
    </row>
    <row r="9" spans="1:9" x14ac:dyDescent="0.2">
      <c r="A9" s="3" t="s">
        <v>1627</v>
      </c>
      <c r="B9" s="4">
        <v>37158.980000000003</v>
      </c>
      <c r="C9" s="4">
        <v>328104.46000000002</v>
      </c>
      <c r="D9" s="4">
        <v>62224.493339743523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8804-14C6-FE46-BDC9-1E0F5AFAA772}">
  <dimension ref="A3:E7"/>
  <sheetViews>
    <sheetView workbookViewId="0"/>
  </sheetViews>
  <sheetFormatPr baseColWidth="10" defaultRowHeight="15" x14ac:dyDescent="0.2"/>
  <cols>
    <col min="1" max="1" width="12.1640625" bestFit="1" customWidth="1"/>
    <col min="2" max="2" width="18.33203125" customWidth="1"/>
    <col min="5" max="5" width="10.83203125" style="14"/>
  </cols>
  <sheetData>
    <row r="3" spans="1:5" x14ac:dyDescent="0.2">
      <c r="A3" s="2" t="s">
        <v>1626</v>
      </c>
      <c r="B3" t="s">
        <v>1625</v>
      </c>
    </row>
    <row r="4" spans="1:5" x14ac:dyDescent="0.2">
      <c r="A4" s="3" t="s">
        <v>1650</v>
      </c>
      <c r="B4" s="13">
        <v>7.8846153846153844E-2</v>
      </c>
      <c r="D4" s="3" t="s">
        <v>1650</v>
      </c>
      <c r="E4" s="14">
        <f>GETPIVOTDATA("employee_id",$A$3,"Compa-ratio Interpretation","Above Market")</f>
        <v>7.8846153846153844E-2</v>
      </c>
    </row>
    <row r="5" spans="1:5" x14ac:dyDescent="0.2">
      <c r="A5" s="3" t="s">
        <v>1651</v>
      </c>
      <c r="B5" s="13">
        <v>7.371794871794872E-2</v>
      </c>
      <c r="D5" s="3" t="s">
        <v>1651</v>
      </c>
      <c r="E5" s="14">
        <f>GETPIVOTDATA("employee_id",$A$3,"Compa-ratio Interpretation","Below Market")</f>
        <v>7.371794871794872E-2</v>
      </c>
    </row>
    <row r="6" spans="1:5" x14ac:dyDescent="0.2">
      <c r="A6" s="3" t="s">
        <v>1652</v>
      </c>
      <c r="B6" s="13">
        <v>0.84743589743589742</v>
      </c>
      <c r="D6" s="3" t="s">
        <v>1652</v>
      </c>
      <c r="E6" s="14">
        <f>GETPIVOTDATA("employee_id",$A$3,"Compa-ratio Interpretation","Market Aligned")</f>
        <v>0.84743589743589742</v>
      </c>
    </row>
    <row r="7" spans="1:5" x14ac:dyDescent="0.2">
      <c r="A7" s="3" t="s">
        <v>1627</v>
      </c>
      <c r="B7" s="1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9D4AE-018C-C147-9064-3D7C9E7BA27E}">
  <dimension ref="A1:B7"/>
  <sheetViews>
    <sheetView workbookViewId="0"/>
  </sheetViews>
  <sheetFormatPr baseColWidth="10" defaultRowHeight="15" x14ac:dyDescent="0.2"/>
  <sheetData>
    <row r="1" spans="1:2" x14ac:dyDescent="0.2">
      <c r="A1" t="str" cm="1">
        <f t="array" ref="A1:A7">_xlfn.UNIQUE('Employee_Data (with formulas)'!F1:F1561)</f>
        <v>state</v>
      </c>
      <c r="B1" t="s">
        <v>1644</v>
      </c>
    </row>
    <row r="2" spans="1:2" x14ac:dyDescent="0.2">
      <c r="A2" t="str">
        <v>New York</v>
      </c>
      <c r="B2">
        <f>COUNTIF('Employee_Data (with formulas)'!F2:F1561,Headcount_by_state!A2)</f>
        <v>331</v>
      </c>
    </row>
    <row r="3" spans="1:2" x14ac:dyDescent="0.2">
      <c r="A3" t="str">
        <v>Colorado</v>
      </c>
      <c r="B3">
        <f>COUNTIF('Employee_Data (with formulas)'!F3:F1562,Headcount_by_state!A3)</f>
        <v>122</v>
      </c>
    </row>
    <row r="4" spans="1:2" x14ac:dyDescent="0.2">
      <c r="A4" t="str">
        <v>California</v>
      </c>
      <c r="B4">
        <f>COUNTIF('Employee_Data (with formulas)'!F4:F1563,Headcount_by_state!A4)</f>
        <v>549</v>
      </c>
    </row>
    <row r="5" spans="1:2" x14ac:dyDescent="0.2">
      <c r="A5" t="str">
        <v>Illinois</v>
      </c>
      <c r="B5">
        <f>COUNTIF('Employee_Data (with formulas)'!F5:F1564,Headcount_by_state!A5)</f>
        <v>323</v>
      </c>
    </row>
    <row r="6" spans="1:2" x14ac:dyDescent="0.2">
      <c r="A6" t="str">
        <v>Washington</v>
      </c>
      <c r="B6">
        <f>COUNTIF('Employee_Data (with formulas)'!F6:F1565,Headcount_by_state!A6)</f>
        <v>156</v>
      </c>
    </row>
    <row r="7" spans="1:2" x14ac:dyDescent="0.2">
      <c r="A7" t="str">
        <v>Texas</v>
      </c>
      <c r="B7">
        <f>COUNTIF('Employee_Data (with formulas)'!F7:F1566,Headcount_by_state!A7)</f>
        <v>79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495A-F25A-A447-B5DB-41DE3D612A08}">
  <dimension ref="A3:E14"/>
  <sheetViews>
    <sheetView workbookViewId="0"/>
  </sheetViews>
  <sheetFormatPr baseColWidth="10" defaultRowHeight="15" x14ac:dyDescent="0.2"/>
  <cols>
    <col min="1" max="1" width="14.1640625" customWidth="1"/>
    <col min="2" max="2" width="18.33203125" customWidth="1"/>
    <col min="3" max="4" width="11.1640625" customWidth="1"/>
    <col min="5" max="5" width="14" customWidth="1"/>
  </cols>
  <sheetData>
    <row r="3" spans="1:5" x14ac:dyDescent="0.2">
      <c r="A3" s="2" t="s">
        <v>1626</v>
      </c>
      <c r="B3" t="s">
        <v>1625</v>
      </c>
      <c r="C3" t="s">
        <v>1628</v>
      </c>
      <c r="D3" t="s">
        <v>1629</v>
      </c>
      <c r="E3" t="s">
        <v>1630</v>
      </c>
    </row>
    <row r="4" spans="1:5" x14ac:dyDescent="0.2">
      <c r="A4" s="3" t="s">
        <v>1570</v>
      </c>
      <c r="B4">
        <v>2</v>
      </c>
      <c r="C4" s="4">
        <v>274135.84999999998</v>
      </c>
      <c r="D4" s="4">
        <v>328104.46000000002</v>
      </c>
      <c r="E4" s="4">
        <v>301120.15500000003</v>
      </c>
    </row>
    <row r="5" spans="1:5" x14ac:dyDescent="0.2">
      <c r="A5" s="3" t="s">
        <v>1574</v>
      </c>
      <c r="B5">
        <v>10</v>
      </c>
      <c r="C5" s="4">
        <v>132735.06</v>
      </c>
      <c r="D5" s="4">
        <v>139379.18</v>
      </c>
      <c r="E5" s="4">
        <v>135133.25699999998</v>
      </c>
    </row>
    <row r="6" spans="1:5" x14ac:dyDescent="0.2">
      <c r="A6" s="3" t="s">
        <v>1571</v>
      </c>
      <c r="B6">
        <v>180</v>
      </c>
      <c r="C6" s="4">
        <v>65981.289999999994</v>
      </c>
      <c r="D6" s="4">
        <v>122316.21</v>
      </c>
      <c r="E6" s="4">
        <v>96464.549055555588</v>
      </c>
    </row>
    <row r="7" spans="1:5" x14ac:dyDescent="0.2">
      <c r="A7" s="3" t="s">
        <v>1575</v>
      </c>
      <c r="B7">
        <v>90</v>
      </c>
      <c r="C7" s="4">
        <v>69472.160000000003</v>
      </c>
      <c r="D7" s="4">
        <v>91114.38</v>
      </c>
      <c r="E7" s="4">
        <v>79494.52488888886</v>
      </c>
    </row>
    <row r="8" spans="1:5" x14ac:dyDescent="0.2">
      <c r="A8" s="3" t="s">
        <v>1579</v>
      </c>
      <c r="B8">
        <v>60</v>
      </c>
      <c r="C8" s="4">
        <v>62759.360000000001</v>
      </c>
      <c r="D8" s="4">
        <v>104034.28</v>
      </c>
      <c r="E8" s="4">
        <v>75773.075166666677</v>
      </c>
    </row>
    <row r="9" spans="1:5" x14ac:dyDescent="0.2">
      <c r="A9" s="3" t="s">
        <v>1573</v>
      </c>
      <c r="B9">
        <v>35</v>
      </c>
      <c r="C9" s="4">
        <v>64115.85</v>
      </c>
      <c r="D9" s="4">
        <v>103603.92</v>
      </c>
      <c r="E9" s="4">
        <v>71522.593999999997</v>
      </c>
    </row>
    <row r="10" spans="1:5" x14ac:dyDescent="0.2">
      <c r="A10" s="3" t="s">
        <v>1576</v>
      </c>
      <c r="B10">
        <v>80</v>
      </c>
      <c r="C10" s="4">
        <v>53372.58</v>
      </c>
      <c r="D10" s="4">
        <v>101433.4</v>
      </c>
      <c r="E10" s="4">
        <v>68676.346750000012</v>
      </c>
    </row>
    <row r="11" spans="1:5" x14ac:dyDescent="0.2">
      <c r="A11" s="3" t="s">
        <v>1572</v>
      </c>
      <c r="B11">
        <v>753</v>
      </c>
      <c r="C11" s="4">
        <v>40638.69</v>
      </c>
      <c r="D11" s="4">
        <v>94773.54</v>
      </c>
      <c r="E11" s="4">
        <v>56581.596799468782</v>
      </c>
    </row>
    <row r="12" spans="1:5" x14ac:dyDescent="0.2">
      <c r="A12" s="3" t="s">
        <v>1577</v>
      </c>
      <c r="B12">
        <v>100</v>
      </c>
      <c r="C12" s="4">
        <v>44048.36</v>
      </c>
      <c r="D12" s="4">
        <v>52435.72</v>
      </c>
      <c r="E12" s="4">
        <v>47699.80339999999</v>
      </c>
    </row>
    <row r="13" spans="1:5" x14ac:dyDescent="0.2">
      <c r="A13" s="3" t="s">
        <v>1578</v>
      </c>
      <c r="B13">
        <v>250</v>
      </c>
      <c r="C13" s="4">
        <v>37158.980000000003</v>
      </c>
      <c r="D13" s="4">
        <v>47238</v>
      </c>
      <c r="E13" s="4">
        <v>42715.21955999999</v>
      </c>
    </row>
    <row r="14" spans="1:5" x14ac:dyDescent="0.2">
      <c r="A14" s="3" t="s">
        <v>1627</v>
      </c>
      <c r="B14">
        <v>1560</v>
      </c>
      <c r="C14" s="4">
        <v>37158.980000000003</v>
      </c>
      <c r="D14" s="4">
        <v>328104.46000000002</v>
      </c>
      <c r="E14" s="4">
        <v>62224.49333974356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67EAA-DAEC-1E48-9C41-C1DC094C3B6C}">
  <dimension ref="A1:E11"/>
  <sheetViews>
    <sheetView workbookViewId="0"/>
  </sheetViews>
  <sheetFormatPr baseColWidth="10" defaultRowHeight="15" x14ac:dyDescent="0.2"/>
  <cols>
    <col min="1" max="1" width="14.1640625" customWidth="1"/>
    <col min="2" max="2" width="14.33203125" customWidth="1"/>
    <col min="3" max="3" width="12.1640625" style="11" customWidth="1"/>
    <col min="4" max="4" width="19.83203125" style="11" customWidth="1"/>
    <col min="5" max="5" width="12.1640625" style="11" customWidth="1"/>
  </cols>
  <sheetData>
    <row r="1" spans="1:5" s="6" customFormat="1" x14ac:dyDescent="0.2">
      <c r="A1" s="8" t="str" cm="1">
        <f t="array" ref="A1:A11">_xlfn.UNIQUE('Employee_Data (with formulas)'!C1:C1561)</f>
        <v>department</v>
      </c>
      <c r="B1" s="8" t="s">
        <v>1634</v>
      </c>
      <c r="C1" s="9" t="s">
        <v>1635</v>
      </c>
      <c r="D1" s="9" t="s">
        <v>1637</v>
      </c>
      <c r="E1" s="9" t="s">
        <v>1636</v>
      </c>
    </row>
    <row r="2" spans="1:5" x14ac:dyDescent="0.2">
      <c r="A2" s="7" t="str">
        <v>Executive</v>
      </c>
      <c r="B2" s="7">
        <f>COUNTIF('Employee_Data (with formulas)'!C2:C1561, 'Department(formulas)'!A2)</f>
        <v>2</v>
      </c>
      <c r="C2" s="10">
        <f>_xlfn.MINIFS('Employee_Data (with formulas)'!G:G,'Employee_Data (with formulas)'!C:C,'Department(formulas)'!A2)</f>
        <v>274135.84999999998</v>
      </c>
      <c r="D2" s="10">
        <f>_xlfn.MAXIFS('Employee_Data (with formulas)'!G:G,'Employee_Data (with formulas)'!C:C,'Department(formulas)'!A2)</f>
        <v>328104.46000000002</v>
      </c>
      <c r="E2" s="10">
        <f>AVERAGEIFS('Employee_Data (with formulas)'!G:G,'Employee_Data (with formulas)'!C:C,'Department(formulas)'!A2)</f>
        <v>301120.15500000003</v>
      </c>
    </row>
    <row r="3" spans="1:5" x14ac:dyDescent="0.2">
      <c r="A3" s="7" t="str">
        <v>IT</v>
      </c>
      <c r="B3" s="7">
        <f>COUNTIF('Employee_Data (with formulas)'!C3:C1562, 'Department(formulas)'!A3)</f>
        <v>180</v>
      </c>
      <c r="C3" s="10">
        <f>_xlfn.MINIFS('Employee_Data (with formulas)'!G:G,'Employee_Data (with formulas)'!C:C,'Department(formulas)'!A3)</f>
        <v>65981.289999999994</v>
      </c>
      <c r="D3" s="10">
        <f>_xlfn.MAXIFS('Employee_Data (with formulas)'!G:G,'Employee_Data (with formulas)'!C:C,'Department(formulas)'!A3)</f>
        <v>122316.21</v>
      </c>
      <c r="E3" s="10">
        <f>AVERAGEIFS('Employee_Data (with formulas)'!G:G,'Employee_Data (with formulas)'!C:C,'Department(formulas)'!A3)</f>
        <v>96464.549055555588</v>
      </c>
    </row>
    <row r="4" spans="1:5" x14ac:dyDescent="0.2">
      <c r="A4" s="7" t="str">
        <v>Sales</v>
      </c>
      <c r="B4" s="7">
        <f>COUNTIF('Employee_Data (with formulas)'!C4:C1563, 'Department(formulas)'!A4)</f>
        <v>753</v>
      </c>
      <c r="C4" s="10">
        <f>_xlfn.MINIFS('Employee_Data (with formulas)'!G:G,'Employee_Data (with formulas)'!C:C,'Department(formulas)'!A4)</f>
        <v>40638.69</v>
      </c>
      <c r="D4" s="10">
        <f>_xlfn.MAXIFS('Employee_Data (with formulas)'!G:G,'Employee_Data (with formulas)'!C:C,'Department(formulas)'!A4)</f>
        <v>94773.54</v>
      </c>
      <c r="E4" s="10">
        <f>AVERAGEIFS('Employee_Data (with formulas)'!G:G,'Employee_Data (with formulas)'!C:C,'Department(formulas)'!A4)</f>
        <v>56581.596799468782</v>
      </c>
    </row>
    <row r="5" spans="1:5" x14ac:dyDescent="0.2">
      <c r="A5" s="7" t="str">
        <v>HR</v>
      </c>
      <c r="B5" s="7">
        <f>COUNTIF('Employee_Data (with formulas)'!C5:C1564, 'Department(formulas)'!A5)</f>
        <v>35</v>
      </c>
      <c r="C5" s="10">
        <f>_xlfn.MINIFS('Employee_Data (with formulas)'!G:G,'Employee_Data (with formulas)'!C:C,'Department(formulas)'!A5)</f>
        <v>64115.85</v>
      </c>
      <c r="D5" s="10">
        <f>_xlfn.MAXIFS('Employee_Data (with formulas)'!G:G,'Employee_Data (with formulas)'!C:C,'Department(formulas)'!A5)</f>
        <v>103603.92</v>
      </c>
      <c r="E5" s="10">
        <f>AVERAGEIFS('Employee_Data (with formulas)'!G:G,'Employee_Data (with formulas)'!C:C,'Department(formulas)'!A5)</f>
        <v>71522.593999999997</v>
      </c>
    </row>
    <row r="6" spans="1:5" x14ac:dyDescent="0.2">
      <c r="A6" s="7" t="str">
        <v>Legal</v>
      </c>
      <c r="B6" s="7">
        <f>COUNTIF('Employee_Data (with formulas)'!C6:C1565, 'Department(formulas)'!A6)</f>
        <v>10</v>
      </c>
      <c r="C6" s="10">
        <f>_xlfn.MINIFS('Employee_Data (with formulas)'!G:G,'Employee_Data (with formulas)'!C:C,'Department(formulas)'!A6)</f>
        <v>132735.06</v>
      </c>
      <c r="D6" s="10">
        <f>_xlfn.MAXIFS('Employee_Data (with formulas)'!G:G,'Employee_Data (with formulas)'!C:C,'Department(formulas)'!A6)</f>
        <v>139379.18</v>
      </c>
      <c r="E6" s="10">
        <f>AVERAGEIFS('Employee_Data (with formulas)'!G:G,'Employee_Data (with formulas)'!C:C,'Department(formulas)'!A6)</f>
        <v>135133.25699999998</v>
      </c>
    </row>
    <row r="7" spans="1:5" x14ac:dyDescent="0.2">
      <c r="A7" s="7" t="str">
        <v>Finance</v>
      </c>
      <c r="B7" s="7">
        <f>COUNTIF('Employee_Data (with formulas)'!C7:C1566, 'Department(formulas)'!A7)</f>
        <v>90</v>
      </c>
      <c r="C7" s="10">
        <f>_xlfn.MINIFS('Employee_Data (with formulas)'!G:G,'Employee_Data (with formulas)'!C:C,'Department(formulas)'!A7)</f>
        <v>69472.160000000003</v>
      </c>
      <c r="D7" s="10">
        <f>_xlfn.MAXIFS('Employee_Data (with formulas)'!G:G,'Employee_Data (with formulas)'!C:C,'Department(formulas)'!A7)</f>
        <v>91114.38</v>
      </c>
      <c r="E7" s="10">
        <f>AVERAGEIFS('Employee_Data (with formulas)'!G:G,'Employee_Data (with formulas)'!C:C,'Department(formulas)'!A7)</f>
        <v>79494.52488888886</v>
      </c>
    </row>
    <row r="8" spans="1:5" x14ac:dyDescent="0.2">
      <c r="A8" s="7" t="str">
        <v>Operations</v>
      </c>
      <c r="B8" s="7">
        <f>COUNTIF('Employee_Data (with formulas)'!C8:C1567, 'Department(formulas)'!A8)</f>
        <v>80</v>
      </c>
      <c r="C8" s="10">
        <f>_xlfn.MINIFS('Employee_Data (with formulas)'!G:G,'Employee_Data (with formulas)'!C:C,'Department(formulas)'!A8)</f>
        <v>53372.58</v>
      </c>
      <c r="D8" s="10">
        <f>_xlfn.MAXIFS('Employee_Data (with formulas)'!G:G,'Employee_Data (with formulas)'!C:C,'Department(formulas)'!A8)</f>
        <v>101433.4</v>
      </c>
      <c r="E8" s="10">
        <f>AVERAGEIFS('Employee_Data (with formulas)'!G:G,'Employee_Data (with formulas)'!C:C,'Department(formulas)'!A8)</f>
        <v>68676.346750000012</v>
      </c>
    </row>
    <row r="9" spans="1:5" x14ac:dyDescent="0.2">
      <c r="A9" s="7" t="str">
        <v>Administration</v>
      </c>
      <c r="B9" s="7">
        <f>COUNTIF('Employee_Data (with formulas)'!C9:C1568, 'Department(formulas)'!A9)</f>
        <v>100</v>
      </c>
      <c r="C9" s="10">
        <f>_xlfn.MINIFS('Employee_Data (with formulas)'!G:G,'Employee_Data (with formulas)'!C:C,'Department(formulas)'!A9)</f>
        <v>44048.36</v>
      </c>
      <c r="D9" s="10">
        <f>_xlfn.MAXIFS('Employee_Data (with formulas)'!G:G,'Employee_Data (with formulas)'!C:C,'Department(formulas)'!A9)</f>
        <v>52435.72</v>
      </c>
      <c r="E9" s="10">
        <f>AVERAGEIFS('Employee_Data (with formulas)'!G:G,'Employee_Data (with formulas)'!C:C,'Department(formulas)'!A9)</f>
        <v>47699.80339999999</v>
      </c>
    </row>
    <row r="10" spans="1:5" x14ac:dyDescent="0.2">
      <c r="A10" s="7" t="str">
        <v>Customer Service</v>
      </c>
      <c r="B10" s="7">
        <f>COUNTIF('Employee_Data (with formulas)'!C10:C1569, 'Department(formulas)'!A10)</f>
        <v>250</v>
      </c>
      <c r="C10" s="10">
        <f>_xlfn.MINIFS('Employee_Data (with formulas)'!G:G,'Employee_Data (with formulas)'!C:C,'Department(formulas)'!A10)</f>
        <v>37158.980000000003</v>
      </c>
      <c r="D10" s="10">
        <f>_xlfn.MAXIFS('Employee_Data (with formulas)'!G:G,'Employee_Data (with formulas)'!C:C,'Department(formulas)'!A10)</f>
        <v>47238</v>
      </c>
      <c r="E10" s="10">
        <f>AVERAGEIFS('Employee_Data (with formulas)'!G:G,'Employee_Data (with formulas)'!C:C,'Department(formulas)'!A10)</f>
        <v>42715.21955999999</v>
      </c>
    </row>
    <row r="11" spans="1:5" x14ac:dyDescent="0.2">
      <c r="A11" s="7" t="str">
        <v>Marketing</v>
      </c>
      <c r="B11" s="7">
        <f>COUNTIF('Employee_Data (with formulas)'!C11:C1570, 'Department(formulas)'!A11)</f>
        <v>60</v>
      </c>
      <c r="C11" s="10">
        <f>_xlfn.MINIFS('Employee_Data (with formulas)'!G:G,'Employee_Data (with formulas)'!C:C,'Department(formulas)'!A11)</f>
        <v>62759.360000000001</v>
      </c>
      <c r="D11" s="10">
        <f>_xlfn.MAXIFS('Employee_Data (with formulas)'!G:G,'Employee_Data (with formulas)'!C:C,'Department(formulas)'!A11)</f>
        <v>104034.28</v>
      </c>
      <c r="E11" s="10">
        <f>AVERAGEIFS('Employee_Data (with formulas)'!G:G,'Employee_Data (with formulas)'!C:C,'Department(formulas)'!A11)</f>
        <v>75773.075166666677</v>
      </c>
    </row>
  </sheetData>
  <autoFilter ref="A1:E11" xr:uid="{AEC67EAA-DAEC-1E48-9C41-C1DC094C3B6C}"/>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61"/>
  <sheetViews>
    <sheetView workbookViewId="0"/>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v>1000</v>
      </c>
      <c r="B2" t="s">
        <v>10</v>
      </c>
      <c r="C2" t="s">
        <v>1570</v>
      </c>
      <c r="D2" t="s">
        <v>1580</v>
      </c>
      <c r="E2" t="s">
        <v>1597</v>
      </c>
      <c r="F2">
        <v>328104.46000000002</v>
      </c>
    </row>
    <row r="3" spans="1:6" x14ac:dyDescent="0.2">
      <c r="A3">
        <v>1001</v>
      </c>
      <c r="B3" t="s">
        <v>11</v>
      </c>
      <c r="C3" t="s">
        <v>1570</v>
      </c>
      <c r="D3" t="s">
        <v>1581</v>
      </c>
      <c r="E3" t="s">
        <v>1597</v>
      </c>
      <c r="F3">
        <v>274135.84999999998</v>
      </c>
    </row>
    <row r="4" spans="1:6" x14ac:dyDescent="0.2">
      <c r="A4">
        <v>1002</v>
      </c>
      <c r="B4" t="s">
        <v>12</v>
      </c>
      <c r="C4" t="s">
        <v>1571</v>
      </c>
      <c r="D4" t="s">
        <v>1582</v>
      </c>
      <c r="E4" t="s">
        <v>1598</v>
      </c>
      <c r="F4">
        <v>113238.44</v>
      </c>
    </row>
    <row r="5" spans="1:6" x14ac:dyDescent="0.2">
      <c r="A5">
        <v>1003</v>
      </c>
      <c r="B5" t="s">
        <v>13</v>
      </c>
      <c r="C5" t="s">
        <v>1571</v>
      </c>
      <c r="D5" t="s">
        <v>1582</v>
      </c>
      <c r="E5" t="s">
        <v>1599</v>
      </c>
      <c r="F5">
        <v>117615.15</v>
      </c>
    </row>
    <row r="6" spans="1:6" x14ac:dyDescent="0.2">
      <c r="A6">
        <v>1004</v>
      </c>
      <c r="B6" t="s">
        <v>14</v>
      </c>
      <c r="C6" t="s">
        <v>1571</v>
      </c>
      <c r="D6" t="s">
        <v>1582</v>
      </c>
      <c r="E6" t="s">
        <v>1600</v>
      </c>
      <c r="F6">
        <v>108829.23</v>
      </c>
    </row>
    <row r="7" spans="1:6" x14ac:dyDescent="0.2">
      <c r="A7">
        <v>1005</v>
      </c>
      <c r="B7" t="s">
        <v>15</v>
      </c>
      <c r="C7" t="s">
        <v>1571</v>
      </c>
      <c r="D7" t="s">
        <v>1582</v>
      </c>
      <c r="E7" t="s">
        <v>1601</v>
      </c>
      <c r="F7">
        <v>108829.32</v>
      </c>
    </row>
    <row r="8" spans="1:6" x14ac:dyDescent="0.2">
      <c r="A8">
        <v>1006</v>
      </c>
      <c r="B8" t="s">
        <v>16</v>
      </c>
      <c r="C8" t="s">
        <v>1571</v>
      </c>
      <c r="D8" t="s">
        <v>1582</v>
      </c>
      <c r="E8" t="s">
        <v>1599</v>
      </c>
      <c r="F8">
        <v>117896.06</v>
      </c>
    </row>
    <row r="9" spans="1:6" x14ac:dyDescent="0.2">
      <c r="A9">
        <v>1007</v>
      </c>
      <c r="B9" t="s">
        <v>17</v>
      </c>
      <c r="C9" t="s">
        <v>1571</v>
      </c>
      <c r="D9" t="s">
        <v>1582</v>
      </c>
      <c r="E9" t="s">
        <v>1598</v>
      </c>
      <c r="F9">
        <v>113837.17</v>
      </c>
    </row>
    <row r="10" spans="1:6" x14ac:dyDescent="0.2">
      <c r="A10">
        <v>1008</v>
      </c>
      <c r="B10" t="s">
        <v>18</v>
      </c>
      <c r="C10" t="s">
        <v>1571</v>
      </c>
      <c r="D10" t="s">
        <v>1582</v>
      </c>
      <c r="E10" t="s">
        <v>1602</v>
      </c>
      <c r="F10">
        <v>107652.63</v>
      </c>
    </row>
    <row r="11" spans="1:6" x14ac:dyDescent="0.2">
      <c r="A11">
        <v>1009</v>
      </c>
      <c r="B11" t="s">
        <v>19</v>
      </c>
      <c r="C11" t="s">
        <v>1571</v>
      </c>
      <c r="D11" t="s">
        <v>1582</v>
      </c>
      <c r="E11" t="s">
        <v>1603</v>
      </c>
      <c r="F11">
        <v>112712.8</v>
      </c>
    </row>
    <row r="12" spans="1:6" x14ac:dyDescent="0.2">
      <c r="A12">
        <v>1010</v>
      </c>
      <c r="B12" t="s">
        <v>20</v>
      </c>
      <c r="C12" t="s">
        <v>1571</v>
      </c>
      <c r="D12" t="s">
        <v>1582</v>
      </c>
      <c r="E12" t="s">
        <v>1604</v>
      </c>
      <c r="F12">
        <v>107682.91</v>
      </c>
    </row>
    <row r="13" spans="1:6" x14ac:dyDescent="0.2">
      <c r="A13">
        <v>1011</v>
      </c>
      <c r="B13" t="s">
        <v>21</v>
      </c>
      <c r="C13" t="s">
        <v>1571</v>
      </c>
      <c r="D13" t="s">
        <v>1582</v>
      </c>
      <c r="E13" t="s">
        <v>1605</v>
      </c>
      <c r="F13">
        <v>107671.35</v>
      </c>
    </row>
    <row r="14" spans="1:6" x14ac:dyDescent="0.2">
      <c r="A14">
        <v>1012</v>
      </c>
      <c r="B14" t="s">
        <v>22</v>
      </c>
      <c r="C14" t="s">
        <v>1571</v>
      </c>
      <c r="D14" t="s">
        <v>1582</v>
      </c>
      <c r="E14" t="s">
        <v>1606</v>
      </c>
      <c r="F14">
        <v>111209.81</v>
      </c>
    </row>
    <row r="15" spans="1:6" x14ac:dyDescent="0.2">
      <c r="A15">
        <v>1013</v>
      </c>
      <c r="B15" t="s">
        <v>23</v>
      </c>
      <c r="C15" t="s">
        <v>1571</v>
      </c>
      <c r="D15" t="s">
        <v>1582</v>
      </c>
      <c r="E15" t="s">
        <v>1605</v>
      </c>
      <c r="F15">
        <v>100433.60000000001</v>
      </c>
    </row>
    <row r="16" spans="1:6" x14ac:dyDescent="0.2">
      <c r="A16">
        <v>1014</v>
      </c>
      <c r="B16" t="s">
        <v>24</v>
      </c>
      <c r="C16" t="s">
        <v>1571</v>
      </c>
      <c r="D16" t="s">
        <v>1582</v>
      </c>
      <c r="E16" t="s">
        <v>1600</v>
      </c>
      <c r="F16">
        <v>101375.41</v>
      </c>
    </row>
    <row r="17" spans="1:6" x14ac:dyDescent="0.2">
      <c r="A17">
        <v>1015</v>
      </c>
      <c r="B17" t="s">
        <v>25</v>
      </c>
      <c r="C17" t="s">
        <v>1571</v>
      </c>
      <c r="D17" t="s">
        <v>1582</v>
      </c>
      <c r="E17" t="s">
        <v>1607</v>
      </c>
      <c r="F17">
        <v>107188.56</v>
      </c>
    </row>
    <row r="18" spans="1:6" x14ac:dyDescent="0.2">
      <c r="A18">
        <v>1016</v>
      </c>
      <c r="B18" t="s">
        <v>26</v>
      </c>
      <c r="C18" t="s">
        <v>1571</v>
      </c>
      <c r="D18" t="s">
        <v>1582</v>
      </c>
      <c r="E18" t="s">
        <v>1608</v>
      </c>
      <c r="F18">
        <v>104935.84</v>
      </c>
    </row>
    <row r="19" spans="1:6" x14ac:dyDescent="0.2">
      <c r="A19">
        <v>1017</v>
      </c>
      <c r="B19" t="s">
        <v>27</v>
      </c>
      <c r="C19" t="s">
        <v>1571</v>
      </c>
      <c r="D19" t="s">
        <v>1582</v>
      </c>
      <c r="E19" t="s">
        <v>1609</v>
      </c>
      <c r="F19">
        <v>111571.24</v>
      </c>
    </row>
    <row r="20" spans="1:6" x14ac:dyDescent="0.2">
      <c r="A20">
        <v>1018</v>
      </c>
      <c r="B20" t="s">
        <v>28</v>
      </c>
      <c r="C20" t="s">
        <v>1571</v>
      </c>
      <c r="D20" t="s">
        <v>1582</v>
      </c>
      <c r="E20" t="s">
        <v>1609</v>
      </c>
      <c r="F20">
        <v>105459.88</v>
      </c>
    </row>
    <row r="21" spans="1:6" x14ac:dyDescent="0.2">
      <c r="A21">
        <v>1019</v>
      </c>
      <c r="B21" t="s">
        <v>29</v>
      </c>
      <c r="C21" t="s">
        <v>1571</v>
      </c>
      <c r="D21" t="s">
        <v>1582</v>
      </c>
      <c r="E21" t="s">
        <v>1599</v>
      </c>
      <c r="F21">
        <v>102938.48</v>
      </c>
    </row>
    <row r="22" spans="1:6" x14ac:dyDescent="0.2">
      <c r="A22">
        <v>1020</v>
      </c>
      <c r="B22" t="s">
        <v>30</v>
      </c>
      <c r="C22" t="s">
        <v>1571</v>
      </c>
      <c r="D22" t="s">
        <v>1582</v>
      </c>
      <c r="E22" t="s">
        <v>1609</v>
      </c>
      <c r="F22">
        <v>117328.24</v>
      </c>
    </row>
    <row r="23" spans="1:6" x14ac:dyDescent="0.2">
      <c r="A23">
        <v>1021</v>
      </c>
      <c r="B23" t="s">
        <v>31</v>
      </c>
      <c r="C23" t="s">
        <v>1571</v>
      </c>
      <c r="D23" t="s">
        <v>1582</v>
      </c>
      <c r="E23" t="s">
        <v>1610</v>
      </c>
      <c r="F23">
        <v>108871.12</v>
      </c>
    </row>
    <row r="24" spans="1:6" x14ac:dyDescent="0.2">
      <c r="A24">
        <v>1022</v>
      </c>
      <c r="B24" t="s">
        <v>32</v>
      </c>
      <c r="C24" t="s">
        <v>1571</v>
      </c>
      <c r="D24" t="s">
        <v>1582</v>
      </c>
      <c r="E24" t="s">
        <v>1608</v>
      </c>
      <c r="F24">
        <v>110337.64</v>
      </c>
    </row>
    <row r="25" spans="1:6" x14ac:dyDescent="0.2">
      <c r="A25">
        <v>1023</v>
      </c>
      <c r="B25" t="s">
        <v>33</v>
      </c>
      <c r="C25" t="s">
        <v>1571</v>
      </c>
      <c r="D25" t="s">
        <v>1582</v>
      </c>
      <c r="E25" t="s">
        <v>1609</v>
      </c>
      <c r="F25">
        <v>102876.26</v>
      </c>
    </row>
    <row r="26" spans="1:6" x14ac:dyDescent="0.2">
      <c r="A26">
        <v>1024</v>
      </c>
      <c r="B26" t="s">
        <v>34</v>
      </c>
      <c r="C26" t="s">
        <v>1571</v>
      </c>
      <c r="D26" t="s">
        <v>1582</v>
      </c>
      <c r="E26" t="s">
        <v>1598</v>
      </c>
      <c r="F26">
        <v>107278.09</v>
      </c>
    </row>
    <row r="27" spans="1:6" x14ac:dyDescent="0.2">
      <c r="A27">
        <v>1025</v>
      </c>
      <c r="B27" t="s">
        <v>35</v>
      </c>
      <c r="C27" t="s">
        <v>1571</v>
      </c>
      <c r="D27" t="s">
        <v>1582</v>
      </c>
      <c r="E27" t="s">
        <v>1611</v>
      </c>
      <c r="F27">
        <v>110554.61</v>
      </c>
    </row>
    <row r="28" spans="1:6" x14ac:dyDescent="0.2">
      <c r="A28">
        <v>1026</v>
      </c>
      <c r="B28" t="s">
        <v>36</v>
      </c>
      <c r="C28" t="s">
        <v>1571</v>
      </c>
      <c r="D28" t="s">
        <v>1582</v>
      </c>
      <c r="E28" t="s">
        <v>1607</v>
      </c>
      <c r="F28">
        <v>104245.03</v>
      </c>
    </row>
    <row r="29" spans="1:6" x14ac:dyDescent="0.2">
      <c r="A29">
        <v>1027</v>
      </c>
      <c r="B29" t="s">
        <v>37</v>
      </c>
      <c r="C29" t="s">
        <v>1571</v>
      </c>
      <c r="D29" t="s">
        <v>1582</v>
      </c>
      <c r="E29" t="s">
        <v>1606</v>
      </c>
      <c r="F29">
        <v>111878.49</v>
      </c>
    </row>
    <row r="30" spans="1:6" x14ac:dyDescent="0.2">
      <c r="A30">
        <v>1028</v>
      </c>
      <c r="B30" t="s">
        <v>38</v>
      </c>
      <c r="C30" t="s">
        <v>1571</v>
      </c>
      <c r="D30" t="s">
        <v>1582</v>
      </c>
      <c r="E30" t="s">
        <v>1612</v>
      </c>
      <c r="F30">
        <v>106996.81</v>
      </c>
    </row>
    <row r="31" spans="1:6" x14ac:dyDescent="0.2">
      <c r="A31">
        <v>1029</v>
      </c>
      <c r="B31" t="s">
        <v>39</v>
      </c>
      <c r="C31" t="s">
        <v>1571</v>
      </c>
      <c r="D31" t="s">
        <v>1582</v>
      </c>
      <c r="E31" t="s">
        <v>1607</v>
      </c>
      <c r="F31">
        <v>108541.53</v>
      </c>
    </row>
    <row r="32" spans="1:6" x14ac:dyDescent="0.2">
      <c r="A32">
        <v>1030</v>
      </c>
      <c r="B32" t="s">
        <v>40</v>
      </c>
      <c r="C32" t="s">
        <v>1571</v>
      </c>
      <c r="D32" t="s">
        <v>1582</v>
      </c>
      <c r="E32" t="s">
        <v>1599</v>
      </c>
      <c r="F32">
        <v>106991.47</v>
      </c>
    </row>
    <row r="33" spans="1:6" x14ac:dyDescent="0.2">
      <c r="A33">
        <v>1031</v>
      </c>
      <c r="B33" t="s">
        <v>41</v>
      </c>
      <c r="C33" t="s">
        <v>1571</v>
      </c>
      <c r="D33" t="s">
        <v>1582</v>
      </c>
      <c r="E33" t="s">
        <v>1609</v>
      </c>
      <c r="F33">
        <v>119261.39</v>
      </c>
    </row>
    <row r="34" spans="1:6" x14ac:dyDescent="0.2">
      <c r="A34">
        <v>1032</v>
      </c>
      <c r="B34" t="s">
        <v>42</v>
      </c>
      <c r="C34" t="s">
        <v>1571</v>
      </c>
      <c r="D34" t="s">
        <v>1582</v>
      </c>
      <c r="E34" t="s">
        <v>1613</v>
      </c>
      <c r="F34">
        <v>109932.51</v>
      </c>
    </row>
    <row r="35" spans="1:6" x14ac:dyDescent="0.2">
      <c r="A35">
        <v>1033</v>
      </c>
      <c r="B35" t="s">
        <v>43</v>
      </c>
      <c r="C35" t="s">
        <v>1571</v>
      </c>
      <c r="D35" t="s">
        <v>1582</v>
      </c>
      <c r="E35" t="s">
        <v>1598</v>
      </c>
      <c r="F35">
        <v>104711.45</v>
      </c>
    </row>
    <row r="36" spans="1:6" x14ac:dyDescent="0.2">
      <c r="A36">
        <v>1034</v>
      </c>
      <c r="B36" t="s">
        <v>44</v>
      </c>
      <c r="C36" t="s">
        <v>1571</v>
      </c>
      <c r="D36" t="s">
        <v>1582</v>
      </c>
      <c r="E36" t="s">
        <v>1610</v>
      </c>
      <c r="F36">
        <v>114112.72</v>
      </c>
    </row>
    <row r="37" spans="1:6" x14ac:dyDescent="0.2">
      <c r="A37">
        <v>1035</v>
      </c>
      <c r="B37" t="s">
        <v>45</v>
      </c>
      <c r="C37" t="s">
        <v>1571</v>
      </c>
      <c r="D37" t="s">
        <v>1582</v>
      </c>
      <c r="E37" t="s">
        <v>1609</v>
      </c>
      <c r="F37">
        <v>103895.78</v>
      </c>
    </row>
    <row r="38" spans="1:6" x14ac:dyDescent="0.2">
      <c r="A38">
        <v>1036</v>
      </c>
      <c r="B38" t="s">
        <v>46</v>
      </c>
      <c r="C38" t="s">
        <v>1571</v>
      </c>
      <c r="D38" t="s">
        <v>1582</v>
      </c>
      <c r="E38" t="s">
        <v>1609</v>
      </c>
      <c r="F38">
        <v>111044.32</v>
      </c>
    </row>
    <row r="39" spans="1:6" x14ac:dyDescent="0.2">
      <c r="A39">
        <v>1037</v>
      </c>
      <c r="B39" t="s">
        <v>47</v>
      </c>
      <c r="C39" t="s">
        <v>1571</v>
      </c>
      <c r="D39" t="s">
        <v>1582</v>
      </c>
      <c r="E39" t="s">
        <v>1605</v>
      </c>
      <c r="F39">
        <v>100201.65</v>
      </c>
    </row>
    <row r="40" spans="1:6" x14ac:dyDescent="0.2">
      <c r="A40">
        <v>1038</v>
      </c>
      <c r="B40" t="s">
        <v>48</v>
      </c>
      <c r="C40" t="s">
        <v>1571</v>
      </c>
      <c r="D40" t="s">
        <v>1582</v>
      </c>
      <c r="E40" t="s">
        <v>1605</v>
      </c>
      <c r="F40">
        <v>103359.07</v>
      </c>
    </row>
    <row r="41" spans="1:6" x14ac:dyDescent="0.2">
      <c r="A41">
        <v>1039</v>
      </c>
      <c r="B41" t="s">
        <v>49</v>
      </c>
      <c r="C41" t="s">
        <v>1571</v>
      </c>
      <c r="D41" t="s">
        <v>1582</v>
      </c>
      <c r="E41" t="s">
        <v>1614</v>
      </c>
      <c r="F41">
        <v>110984.31</v>
      </c>
    </row>
    <row r="42" spans="1:6" x14ac:dyDescent="0.2">
      <c r="A42">
        <v>1040</v>
      </c>
      <c r="B42" t="s">
        <v>50</v>
      </c>
      <c r="C42" t="s">
        <v>1571</v>
      </c>
      <c r="D42" t="s">
        <v>1582</v>
      </c>
      <c r="E42" t="s">
        <v>1607</v>
      </c>
      <c r="F42">
        <v>113692.33</v>
      </c>
    </row>
    <row r="43" spans="1:6" x14ac:dyDescent="0.2">
      <c r="A43">
        <v>1041</v>
      </c>
      <c r="B43" t="s">
        <v>51</v>
      </c>
      <c r="C43" t="s">
        <v>1571</v>
      </c>
      <c r="D43" t="s">
        <v>1582</v>
      </c>
      <c r="E43" t="s">
        <v>1615</v>
      </c>
      <c r="F43">
        <v>110856.84</v>
      </c>
    </row>
    <row r="44" spans="1:6" x14ac:dyDescent="0.2">
      <c r="A44">
        <v>1042</v>
      </c>
      <c r="B44" t="s">
        <v>52</v>
      </c>
      <c r="C44" t="s">
        <v>1571</v>
      </c>
      <c r="D44" t="s">
        <v>1582</v>
      </c>
      <c r="E44" t="s">
        <v>1600</v>
      </c>
      <c r="F44">
        <v>109421.75999999999</v>
      </c>
    </row>
    <row r="45" spans="1:6" x14ac:dyDescent="0.2">
      <c r="A45">
        <v>1043</v>
      </c>
      <c r="B45" t="s">
        <v>53</v>
      </c>
      <c r="C45" t="s">
        <v>1571</v>
      </c>
      <c r="D45" t="s">
        <v>1582</v>
      </c>
      <c r="E45" t="s">
        <v>1603</v>
      </c>
      <c r="F45">
        <v>108494.48</v>
      </c>
    </row>
    <row r="46" spans="1:6" x14ac:dyDescent="0.2">
      <c r="A46">
        <v>1044</v>
      </c>
      <c r="B46" t="s">
        <v>54</v>
      </c>
      <c r="C46" t="s">
        <v>1571</v>
      </c>
      <c r="D46" t="s">
        <v>1582</v>
      </c>
      <c r="E46" t="s">
        <v>1611</v>
      </c>
      <c r="F46">
        <v>102607.39</v>
      </c>
    </row>
    <row r="47" spans="1:6" x14ac:dyDescent="0.2">
      <c r="A47">
        <v>1045</v>
      </c>
      <c r="B47" t="s">
        <v>55</v>
      </c>
      <c r="C47" t="s">
        <v>1571</v>
      </c>
      <c r="D47" t="s">
        <v>1582</v>
      </c>
      <c r="E47" t="s">
        <v>1607</v>
      </c>
      <c r="F47">
        <v>106400.78</v>
      </c>
    </row>
    <row r="48" spans="1:6" x14ac:dyDescent="0.2">
      <c r="A48">
        <v>1046</v>
      </c>
      <c r="B48" t="s">
        <v>56</v>
      </c>
      <c r="C48" t="s">
        <v>1571</v>
      </c>
      <c r="D48" t="s">
        <v>1582</v>
      </c>
      <c r="E48" t="s">
        <v>1601</v>
      </c>
      <c r="F48">
        <v>107696.81</v>
      </c>
    </row>
    <row r="49" spans="1:6" x14ac:dyDescent="0.2">
      <c r="A49">
        <v>1047</v>
      </c>
      <c r="B49" t="s">
        <v>57</v>
      </c>
      <c r="C49" t="s">
        <v>1571</v>
      </c>
      <c r="D49" t="s">
        <v>1582</v>
      </c>
      <c r="E49" t="s">
        <v>1602</v>
      </c>
      <c r="F49">
        <v>115285.61</v>
      </c>
    </row>
    <row r="50" spans="1:6" x14ac:dyDescent="0.2">
      <c r="A50">
        <v>1048</v>
      </c>
      <c r="B50" t="s">
        <v>58</v>
      </c>
      <c r="C50" t="s">
        <v>1571</v>
      </c>
      <c r="D50" t="s">
        <v>1582</v>
      </c>
      <c r="E50" t="s">
        <v>1607</v>
      </c>
      <c r="F50">
        <v>111718.09</v>
      </c>
    </row>
    <row r="51" spans="1:6" x14ac:dyDescent="0.2">
      <c r="A51">
        <v>1049</v>
      </c>
      <c r="B51" t="s">
        <v>59</v>
      </c>
      <c r="C51" t="s">
        <v>1571</v>
      </c>
      <c r="D51" t="s">
        <v>1582</v>
      </c>
      <c r="E51" t="s">
        <v>1607</v>
      </c>
      <c r="F51">
        <v>101184.8</v>
      </c>
    </row>
    <row r="52" spans="1:6" x14ac:dyDescent="0.2">
      <c r="A52">
        <v>1050</v>
      </c>
      <c r="B52" t="s">
        <v>60</v>
      </c>
      <c r="C52" t="s">
        <v>1571</v>
      </c>
      <c r="D52" t="s">
        <v>1582</v>
      </c>
      <c r="E52" t="s">
        <v>1613</v>
      </c>
      <c r="F52">
        <v>111620.42</v>
      </c>
    </row>
    <row r="53" spans="1:6" x14ac:dyDescent="0.2">
      <c r="A53">
        <v>1051</v>
      </c>
      <c r="B53" t="s">
        <v>61</v>
      </c>
      <c r="C53" t="s">
        <v>1571</v>
      </c>
      <c r="D53" t="s">
        <v>1582</v>
      </c>
      <c r="E53" t="s">
        <v>1600</v>
      </c>
      <c r="F53">
        <v>108074.59</v>
      </c>
    </row>
    <row r="54" spans="1:6" x14ac:dyDescent="0.2">
      <c r="A54">
        <v>1052</v>
      </c>
      <c r="B54" t="s">
        <v>62</v>
      </c>
      <c r="C54" t="s">
        <v>1571</v>
      </c>
      <c r="D54" t="s">
        <v>1582</v>
      </c>
      <c r="E54" t="s">
        <v>1614</v>
      </c>
      <c r="F54">
        <v>106615.39</v>
      </c>
    </row>
    <row r="55" spans="1:6" x14ac:dyDescent="0.2">
      <c r="A55">
        <v>1053</v>
      </c>
      <c r="B55" t="s">
        <v>63</v>
      </c>
      <c r="C55" t="s">
        <v>1571</v>
      </c>
      <c r="D55" t="s">
        <v>1582</v>
      </c>
      <c r="E55" t="s">
        <v>1615</v>
      </c>
      <c r="F55">
        <v>113058.38</v>
      </c>
    </row>
    <row r="56" spans="1:6" x14ac:dyDescent="0.2">
      <c r="A56">
        <v>1054</v>
      </c>
      <c r="B56" t="s">
        <v>64</v>
      </c>
      <c r="C56" t="s">
        <v>1571</v>
      </c>
      <c r="D56" t="s">
        <v>1582</v>
      </c>
      <c r="E56" t="s">
        <v>1600</v>
      </c>
      <c r="F56">
        <v>115155</v>
      </c>
    </row>
    <row r="57" spans="1:6" x14ac:dyDescent="0.2">
      <c r="A57">
        <v>1055</v>
      </c>
      <c r="B57" t="s">
        <v>65</v>
      </c>
      <c r="C57" t="s">
        <v>1571</v>
      </c>
      <c r="D57" t="s">
        <v>1582</v>
      </c>
      <c r="E57" t="s">
        <v>1602</v>
      </c>
      <c r="F57">
        <v>114656.4</v>
      </c>
    </row>
    <row r="58" spans="1:6" x14ac:dyDescent="0.2">
      <c r="A58">
        <v>1056</v>
      </c>
      <c r="B58" t="s">
        <v>66</v>
      </c>
      <c r="C58" t="s">
        <v>1571</v>
      </c>
      <c r="D58" t="s">
        <v>1582</v>
      </c>
      <c r="E58" t="s">
        <v>1607</v>
      </c>
      <c r="F58">
        <v>105803.91</v>
      </c>
    </row>
    <row r="59" spans="1:6" x14ac:dyDescent="0.2">
      <c r="A59">
        <v>1057</v>
      </c>
      <c r="B59" t="s">
        <v>67</v>
      </c>
      <c r="C59" t="s">
        <v>1571</v>
      </c>
      <c r="D59" t="s">
        <v>1582</v>
      </c>
      <c r="E59" t="s">
        <v>1600</v>
      </c>
      <c r="F59">
        <v>108453.94</v>
      </c>
    </row>
    <row r="60" spans="1:6" x14ac:dyDescent="0.2">
      <c r="A60">
        <v>1058</v>
      </c>
      <c r="B60" t="s">
        <v>68</v>
      </c>
      <c r="C60" t="s">
        <v>1571</v>
      </c>
      <c r="D60" t="s">
        <v>1582</v>
      </c>
      <c r="E60" t="s">
        <v>1598</v>
      </c>
      <c r="F60">
        <v>111656.32000000001</v>
      </c>
    </row>
    <row r="61" spans="1:6" x14ac:dyDescent="0.2">
      <c r="A61">
        <v>1059</v>
      </c>
      <c r="B61" t="s">
        <v>69</v>
      </c>
      <c r="C61" t="s">
        <v>1571</v>
      </c>
      <c r="D61" t="s">
        <v>1582</v>
      </c>
      <c r="E61" t="s">
        <v>1601</v>
      </c>
      <c r="F61">
        <v>114877.73</v>
      </c>
    </row>
    <row r="62" spans="1:6" x14ac:dyDescent="0.2">
      <c r="A62">
        <v>1060</v>
      </c>
      <c r="B62" t="s">
        <v>70</v>
      </c>
      <c r="C62" t="s">
        <v>1571</v>
      </c>
      <c r="D62" t="s">
        <v>1582</v>
      </c>
      <c r="E62" t="s">
        <v>1605</v>
      </c>
      <c r="F62">
        <v>107604.13</v>
      </c>
    </row>
    <row r="63" spans="1:6" x14ac:dyDescent="0.2">
      <c r="A63">
        <v>1061</v>
      </c>
      <c r="B63" t="s">
        <v>71</v>
      </c>
      <c r="C63" t="s">
        <v>1571</v>
      </c>
      <c r="D63" t="s">
        <v>1582</v>
      </c>
      <c r="E63" t="s">
        <v>1599</v>
      </c>
      <c r="F63">
        <v>109071.71</v>
      </c>
    </row>
    <row r="64" spans="1:6" x14ac:dyDescent="0.2">
      <c r="A64">
        <v>1062</v>
      </c>
      <c r="B64" t="s">
        <v>72</v>
      </c>
      <c r="C64" t="s">
        <v>1571</v>
      </c>
      <c r="D64" t="s">
        <v>1582</v>
      </c>
      <c r="E64" t="s">
        <v>1609</v>
      </c>
      <c r="F64">
        <v>104468.33</v>
      </c>
    </row>
    <row r="65" spans="1:6" x14ac:dyDescent="0.2">
      <c r="A65">
        <v>1063</v>
      </c>
      <c r="B65" t="s">
        <v>73</v>
      </c>
      <c r="C65" t="s">
        <v>1571</v>
      </c>
      <c r="D65" t="s">
        <v>1582</v>
      </c>
      <c r="E65" t="s">
        <v>1606</v>
      </c>
      <c r="F65">
        <v>104018.97</v>
      </c>
    </row>
    <row r="66" spans="1:6" x14ac:dyDescent="0.2">
      <c r="A66">
        <v>1064</v>
      </c>
      <c r="B66" t="s">
        <v>74</v>
      </c>
      <c r="C66" t="s">
        <v>1571</v>
      </c>
      <c r="D66" t="s">
        <v>1582</v>
      </c>
      <c r="E66" t="s">
        <v>1615</v>
      </c>
      <c r="F66">
        <v>114062.63</v>
      </c>
    </row>
    <row r="67" spans="1:6" x14ac:dyDescent="0.2">
      <c r="A67">
        <v>1065</v>
      </c>
      <c r="B67" t="s">
        <v>75</v>
      </c>
      <c r="C67" t="s">
        <v>1571</v>
      </c>
      <c r="D67" t="s">
        <v>1582</v>
      </c>
      <c r="E67" t="s">
        <v>1610</v>
      </c>
      <c r="F67">
        <v>116781.2</v>
      </c>
    </row>
    <row r="68" spans="1:6" x14ac:dyDescent="0.2">
      <c r="A68">
        <v>1066</v>
      </c>
      <c r="B68" t="s">
        <v>76</v>
      </c>
      <c r="C68" t="s">
        <v>1571</v>
      </c>
      <c r="D68" t="s">
        <v>1582</v>
      </c>
      <c r="E68" t="s">
        <v>1606</v>
      </c>
      <c r="F68">
        <v>109639.95</v>
      </c>
    </row>
    <row r="69" spans="1:6" x14ac:dyDescent="0.2">
      <c r="A69">
        <v>1067</v>
      </c>
      <c r="B69" t="s">
        <v>77</v>
      </c>
      <c r="C69" t="s">
        <v>1571</v>
      </c>
      <c r="D69" t="s">
        <v>1582</v>
      </c>
      <c r="E69" t="s">
        <v>1603</v>
      </c>
      <c r="F69">
        <v>115017.66</v>
      </c>
    </row>
    <row r="70" spans="1:6" x14ac:dyDescent="0.2">
      <c r="A70">
        <v>1068</v>
      </c>
      <c r="B70" t="s">
        <v>78</v>
      </c>
      <c r="C70" t="s">
        <v>1571</v>
      </c>
      <c r="D70" t="s">
        <v>1582</v>
      </c>
      <c r="E70" t="s">
        <v>1609</v>
      </c>
      <c r="F70">
        <v>111808.18</v>
      </c>
    </row>
    <row r="71" spans="1:6" x14ac:dyDescent="0.2">
      <c r="A71">
        <v>1069</v>
      </c>
      <c r="B71" t="s">
        <v>79</v>
      </c>
      <c r="C71" t="s">
        <v>1571</v>
      </c>
      <c r="D71" t="s">
        <v>1582</v>
      </c>
      <c r="E71" t="s">
        <v>1611</v>
      </c>
      <c r="F71">
        <v>106774.39999999999</v>
      </c>
    </row>
    <row r="72" spans="1:6" x14ac:dyDescent="0.2">
      <c r="A72">
        <v>1070</v>
      </c>
      <c r="B72" t="s">
        <v>80</v>
      </c>
      <c r="C72" t="s">
        <v>1571</v>
      </c>
      <c r="D72" t="s">
        <v>1582</v>
      </c>
      <c r="E72" t="s">
        <v>1613</v>
      </c>
      <c r="F72">
        <v>111806.98</v>
      </c>
    </row>
    <row r="73" spans="1:6" x14ac:dyDescent="0.2">
      <c r="A73">
        <v>1071</v>
      </c>
      <c r="B73" t="s">
        <v>81</v>
      </c>
      <c r="C73" t="s">
        <v>1571</v>
      </c>
      <c r="D73" t="s">
        <v>1582</v>
      </c>
      <c r="E73" t="s">
        <v>1607</v>
      </c>
      <c r="F73">
        <v>117690.18</v>
      </c>
    </row>
    <row r="74" spans="1:6" x14ac:dyDescent="0.2">
      <c r="A74">
        <v>1072</v>
      </c>
      <c r="B74" t="s">
        <v>82</v>
      </c>
      <c r="C74" t="s">
        <v>1571</v>
      </c>
      <c r="D74" t="s">
        <v>1582</v>
      </c>
      <c r="E74" t="s">
        <v>1599</v>
      </c>
      <c r="F74">
        <v>109820.87</v>
      </c>
    </row>
    <row r="75" spans="1:6" x14ac:dyDescent="0.2">
      <c r="A75">
        <v>1073</v>
      </c>
      <c r="B75" t="s">
        <v>83</v>
      </c>
      <c r="C75" t="s">
        <v>1571</v>
      </c>
      <c r="D75" t="s">
        <v>1582</v>
      </c>
      <c r="E75" t="s">
        <v>1605</v>
      </c>
      <c r="F75">
        <v>117823.22</v>
      </c>
    </row>
    <row r="76" spans="1:6" x14ac:dyDescent="0.2">
      <c r="A76">
        <v>1074</v>
      </c>
      <c r="B76" t="s">
        <v>84</v>
      </c>
      <c r="C76" t="s">
        <v>1571</v>
      </c>
      <c r="D76" t="s">
        <v>1582</v>
      </c>
      <c r="E76" t="s">
        <v>1613</v>
      </c>
      <c r="F76">
        <v>96901.27</v>
      </c>
    </row>
    <row r="77" spans="1:6" x14ac:dyDescent="0.2">
      <c r="A77">
        <v>1075</v>
      </c>
      <c r="B77" t="s">
        <v>85</v>
      </c>
      <c r="C77" t="s">
        <v>1571</v>
      </c>
      <c r="D77" t="s">
        <v>1582</v>
      </c>
      <c r="E77" t="s">
        <v>1601</v>
      </c>
      <c r="F77">
        <v>114109.51</v>
      </c>
    </row>
    <row r="78" spans="1:6" x14ac:dyDescent="0.2">
      <c r="A78">
        <v>1076</v>
      </c>
      <c r="B78" t="s">
        <v>86</v>
      </c>
      <c r="C78" t="s">
        <v>1571</v>
      </c>
      <c r="D78" t="s">
        <v>1582</v>
      </c>
      <c r="E78" t="s">
        <v>1611</v>
      </c>
      <c r="F78">
        <v>110435.24</v>
      </c>
    </row>
    <row r="79" spans="1:6" x14ac:dyDescent="0.2">
      <c r="A79">
        <v>1077</v>
      </c>
      <c r="B79" t="s">
        <v>87</v>
      </c>
      <c r="C79" t="s">
        <v>1571</v>
      </c>
      <c r="D79" t="s">
        <v>1582</v>
      </c>
      <c r="E79" t="s">
        <v>1608</v>
      </c>
      <c r="F79">
        <v>108504.96000000001</v>
      </c>
    </row>
    <row r="80" spans="1:6" x14ac:dyDescent="0.2">
      <c r="A80">
        <v>1078</v>
      </c>
      <c r="B80" t="s">
        <v>88</v>
      </c>
      <c r="C80" t="s">
        <v>1571</v>
      </c>
      <c r="D80" t="s">
        <v>1582</v>
      </c>
      <c r="E80" t="s">
        <v>1614</v>
      </c>
      <c r="F80">
        <v>110458.8</v>
      </c>
    </row>
    <row r="81" spans="1:6" x14ac:dyDescent="0.2">
      <c r="A81">
        <v>1079</v>
      </c>
      <c r="B81" t="s">
        <v>89</v>
      </c>
      <c r="C81" t="s">
        <v>1571</v>
      </c>
      <c r="D81" t="s">
        <v>1582</v>
      </c>
      <c r="E81" t="s">
        <v>1601</v>
      </c>
      <c r="F81">
        <v>100062.16</v>
      </c>
    </row>
    <row r="82" spans="1:6" x14ac:dyDescent="0.2">
      <c r="A82">
        <v>1080</v>
      </c>
      <c r="B82" t="s">
        <v>90</v>
      </c>
      <c r="C82" t="s">
        <v>1571</v>
      </c>
      <c r="D82" t="s">
        <v>1582</v>
      </c>
      <c r="E82" t="s">
        <v>1605</v>
      </c>
      <c r="F82">
        <v>108901.64</v>
      </c>
    </row>
    <row r="83" spans="1:6" x14ac:dyDescent="0.2">
      <c r="A83">
        <v>1081</v>
      </c>
      <c r="B83" t="s">
        <v>91</v>
      </c>
      <c r="C83" t="s">
        <v>1571</v>
      </c>
      <c r="D83" t="s">
        <v>1582</v>
      </c>
      <c r="E83" t="s">
        <v>1606</v>
      </c>
      <c r="F83">
        <v>111785.56</v>
      </c>
    </row>
    <row r="84" spans="1:6" x14ac:dyDescent="0.2">
      <c r="A84">
        <v>1082</v>
      </c>
      <c r="B84" t="s">
        <v>92</v>
      </c>
      <c r="C84" t="s">
        <v>1571</v>
      </c>
      <c r="D84" t="s">
        <v>1582</v>
      </c>
      <c r="E84" t="s">
        <v>1604</v>
      </c>
      <c r="F84">
        <v>117389.47</v>
      </c>
    </row>
    <row r="85" spans="1:6" x14ac:dyDescent="0.2">
      <c r="A85">
        <v>1083</v>
      </c>
      <c r="B85" t="s">
        <v>93</v>
      </c>
      <c r="C85" t="s">
        <v>1571</v>
      </c>
      <c r="D85" t="s">
        <v>1582</v>
      </c>
      <c r="E85" t="s">
        <v>1602</v>
      </c>
      <c r="F85">
        <v>107408.65</v>
      </c>
    </row>
    <row r="86" spans="1:6" x14ac:dyDescent="0.2">
      <c r="A86">
        <v>1084</v>
      </c>
      <c r="B86" t="s">
        <v>94</v>
      </c>
      <c r="C86" t="s">
        <v>1571</v>
      </c>
      <c r="D86" t="s">
        <v>1582</v>
      </c>
      <c r="E86" t="s">
        <v>1615</v>
      </c>
      <c r="F86">
        <v>105957.53</v>
      </c>
    </row>
    <row r="87" spans="1:6" x14ac:dyDescent="0.2">
      <c r="A87">
        <v>1085</v>
      </c>
      <c r="B87" t="s">
        <v>95</v>
      </c>
      <c r="C87" t="s">
        <v>1571</v>
      </c>
      <c r="D87" t="s">
        <v>1582</v>
      </c>
      <c r="E87" t="s">
        <v>1606</v>
      </c>
      <c r="F87">
        <v>107491.21</v>
      </c>
    </row>
    <row r="88" spans="1:6" x14ac:dyDescent="0.2">
      <c r="A88">
        <v>1086</v>
      </c>
      <c r="B88" t="s">
        <v>96</v>
      </c>
      <c r="C88" t="s">
        <v>1571</v>
      </c>
      <c r="D88" t="s">
        <v>1582</v>
      </c>
      <c r="E88" t="s">
        <v>1602</v>
      </c>
      <c r="F88">
        <v>114577.01</v>
      </c>
    </row>
    <row r="89" spans="1:6" x14ac:dyDescent="0.2">
      <c r="A89">
        <v>1087</v>
      </c>
      <c r="B89" t="s">
        <v>97</v>
      </c>
      <c r="C89" t="s">
        <v>1571</v>
      </c>
      <c r="D89" t="s">
        <v>1582</v>
      </c>
      <c r="E89" t="s">
        <v>1607</v>
      </c>
      <c r="F89">
        <v>111643.76</v>
      </c>
    </row>
    <row r="90" spans="1:6" x14ac:dyDescent="0.2">
      <c r="A90">
        <v>1088</v>
      </c>
      <c r="B90" t="s">
        <v>98</v>
      </c>
      <c r="C90" t="s">
        <v>1571</v>
      </c>
      <c r="D90" t="s">
        <v>1582</v>
      </c>
      <c r="E90" t="s">
        <v>1608</v>
      </c>
      <c r="F90">
        <v>107351.2</v>
      </c>
    </row>
    <row r="91" spans="1:6" x14ac:dyDescent="0.2">
      <c r="A91">
        <v>1089</v>
      </c>
      <c r="B91" t="s">
        <v>99</v>
      </c>
      <c r="C91" t="s">
        <v>1571</v>
      </c>
      <c r="D91" t="s">
        <v>1582</v>
      </c>
      <c r="E91" t="s">
        <v>1615</v>
      </c>
      <c r="F91">
        <v>112566.34</v>
      </c>
    </row>
    <row r="92" spans="1:6" x14ac:dyDescent="0.2">
      <c r="A92">
        <v>1090</v>
      </c>
      <c r="B92" t="s">
        <v>100</v>
      </c>
      <c r="C92" t="s">
        <v>1571</v>
      </c>
      <c r="D92" t="s">
        <v>1582</v>
      </c>
      <c r="E92" t="s">
        <v>1614</v>
      </c>
      <c r="F92">
        <v>110485.39</v>
      </c>
    </row>
    <row r="93" spans="1:6" x14ac:dyDescent="0.2">
      <c r="A93">
        <v>1091</v>
      </c>
      <c r="B93" t="s">
        <v>101</v>
      </c>
      <c r="C93" t="s">
        <v>1571</v>
      </c>
      <c r="D93" t="s">
        <v>1582</v>
      </c>
      <c r="E93" t="s">
        <v>1611</v>
      </c>
      <c r="F93">
        <v>114843.22</v>
      </c>
    </row>
    <row r="94" spans="1:6" x14ac:dyDescent="0.2">
      <c r="A94">
        <v>1092</v>
      </c>
      <c r="B94" t="s">
        <v>102</v>
      </c>
      <c r="C94" t="s">
        <v>1571</v>
      </c>
      <c r="D94" t="s">
        <v>1582</v>
      </c>
      <c r="E94" t="s">
        <v>1610</v>
      </c>
      <c r="F94">
        <v>106489.73</v>
      </c>
    </row>
    <row r="95" spans="1:6" x14ac:dyDescent="0.2">
      <c r="A95">
        <v>1093</v>
      </c>
      <c r="B95" t="s">
        <v>103</v>
      </c>
      <c r="C95" t="s">
        <v>1571</v>
      </c>
      <c r="D95" t="s">
        <v>1582</v>
      </c>
      <c r="E95" t="s">
        <v>1615</v>
      </c>
      <c r="F95">
        <v>108361.69</v>
      </c>
    </row>
    <row r="96" spans="1:6" x14ac:dyDescent="0.2">
      <c r="A96">
        <v>1094</v>
      </c>
      <c r="B96" t="s">
        <v>104</v>
      </c>
      <c r="C96" t="s">
        <v>1571</v>
      </c>
      <c r="D96" t="s">
        <v>1582</v>
      </c>
      <c r="E96" t="s">
        <v>1606</v>
      </c>
      <c r="F96">
        <v>108039.46</v>
      </c>
    </row>
    <row r="97" spans="1:6" x14ac:dyDescent="0.2">
      <c r="A97">
        <v>1095</v>
      </c>
      <c r="B97" t="s">
        <v>105</v>
      </c>
      <c r="C97" t="s">
        <v>1571</v>
      </c>
      <c r="D97" t="s">
        <v>1582</v>
      </c>
      <c r="E97" t="s">
        <v>1598</v>
      </c>
      <c r="F97">
        <v>102682.43</v>
      </c>
    </row>
    <row r="98" spans="1:6" x14ac:dyDescent="0.2">
      <c r="A98">
        <v>1096</v>
      </c>
      <c r="B98" t="s">
        <v>106</v>
      </c>
      <c r="C98" t="s">
        <v>1571</v>
      </c>
      <c r="D98" t="s">
        <v>1582</v>
      </c>
      <c r="E98" t="s">
        <v>1601</v>
      </c>
      <c r="F98">
        <v>111480.6</v>
      </c>
    </row>
    <row r="99" spans="1:6" x14ac:dyDescent="0.2">
      <c r="A99">
        <v>1097</v>
      </c>
      <c r="B99" t="s">
        <v>107</v>
      </c>
      <c r="C99" t="s">
        <v>1571</v>
      </c>
      <c r="D99" t="s">
        <v>1582</v>
      </c>
      <c r="E99" t="s">
        <v>1607</v>
      </c>
      <c r="F99">
        <v>111305.28</v>
      </c>
    </row>
    <row r="100" spans="1:6" x14ac:dyDescent="0.2">
      <c r="A100">
        <v>1098</v>
      </c>
      <c r="B100" t="s">
        <v>108</v>
      </c>
      <c r="C100" t="s">
        <v>1571</v>
      </c>
      <c r="D100" t="s">
        <v>1582</v>
      </c>
      <c r="E100" t="s">
        <v>1614</v>
      </c>
      <c r="F100">
        <v>110025.57</v>
      </c>
    </row>
    <row r="101" spans="1:6" x14ac:dyDescent="0.2">
      <c r="A101">
        <v>1099</v>
      </c>
      <c r="B101" t="s">
        <v>109</v>
      </c>
      <c r="C101" t="s">
        <v>1571</v>
      </c>
      <c r="D101" t="s">
        <v>1582</v>
      </c>
      <c r="E101" t="s">
        <v>1602</v>
      </c>
      <c r="F101">
        <v>108827.06</v>
      </c>
    </row>
    <row r="102" spans="1:6" x14ac:dyDescent="0.2">
      <c r="A102">
        <v>1100</v>
      </c>
      <c r="B102" t="s">
        <v>110</v>
      </c>
      <c r="C102" t="s">
        <v>1571</v>
      </c>
      <c r="D102" t="s">
        <v>1582</v>
      </c>
      <c r="E102" t="s">
        <v>1606</v>
      </c>
      <c r="F102">
        <v>102923.15</v>
      </c>
    </row>
    <row r="103" spans="1:6" x14ac:dyDescent="0.2">
      <c r="A103">
        <v>1101</v>
      </c>
      <c r="B103" t="s">
        <v>111</v>
      </c>
      <c r="C103" t="s">
        <v>1571</v>
      </c>
      <c r="D103" t="s">
        <v>1582</v>
      </c>
      <c r="E103" t="s">
        <v>1606</v>
      </c>
      <c r="F103">
        <v>107896.77</v>
      </c>
    </row>
    <row r="104" spans="1:6" x14ac:dyDescent="0.2">
      <c r="A104">
        <v>1102</v>
      </c>
      <c r="B104" t="s">
        <v>112</v>
      </c>
      <c r="C104" t="s">
        <v>1571</v>
      </c>
      <c r="D104" t="s">
        <v>1582</v>
      </c>
      <c r="E104" t="s">
        <v>1602</v>
      </c>
      <c r="F104">
        <v>108286.43</v>
      </c>
    </row>
    <row r="105" spans="1:6" x14ac:dyDescent="0.2">
      <c r="A105">
        <v>1103</v>
      </c>
      <c r="B105" t="s">
        <v>113</v>
      </c>
      <c r="C105" t="s">
        <v>1571</v>
      </c>
      <c r="D105" t="s">
        <v>1582</v>
      </c>
      <c r="E105" t="s">
        <v>1607</v>
      </c>
      <c r="F105">
        <v>105988.61</v>
      </c>
    </row>
    <row r="106" spans="1:6" x14ac:dyDescent="0.2">
      <c r="A106">
        <v>1104</v>
      </c>
      <c r="B106" t="s">
        <v>114</v>
      </c>
      <c r="C106" t="s">
        <v>1571</v>
      </c>
      <c r="D106" t="s">
        <v>1582</v>
      </c>
      <c r="E106" t="s">
        <v>1608</v>
      </c>
      <c r="F106">
        <v>109193.57</v>
      </c>
    </row>
    <row r="107" spans="1:6" x14ac:dyDescent="0.2">
      <c r="A107">
        <v>1105</v>
      </c>
      <c r="B107" t="s">
        <v>115</v>
      </c>
      <c r="C107" t="s">
        <v>1571</v>
      </c>
      <c r="D107" t="s">
        <v>1582</v>
      </c>
      <c r="E107" t="s">
        <v>1609</v>
      </c>
      <c r="F107">
        <v>112020.25</v>
      </c>
    </row>
    <row r="108" spans="1:6" x14ac:dyDescent="0.2">
      <c r="A108">
        <v>1106</v>
      </c>
      <c r="B108" t="s">
        <v>116</v>
      </c>
      <c r="C108" t="s">
        <v>1571</v>
      </c>
      <c r="D108" t="s">
        <v>1582</v>
      </c>
      <c r="E108" t="s">
        <v>1613</v>
      </c>
      <c r="F108">
        <v>119430.93</v>
      </c>
    </row>
    <row r="109" spans="1:6" x14ac:dyDescent="0.2">
      <c r="A109">
        <v>1107</v>
      </c>
      <c r="B109" t="s">
        <v>117</v>
      </c>
      <c r="C109" t="s">
        <v>1571</v>
      </c>
      <c r="D109" t="s">
        <v>1582</v>
      </c>
      <c r="E109" t="s">
        <v>1602</v>
      </c>
      <c r="F109">
        <v>110872.89</v>
      </c>
    </row>
    <row r="110" spans="1:6" x14ac:dyDescent="0.2">
      <c r="A110">
        <v>1108</v>
      </c>
      <c r="B110" t="s">
        <v>118</v>
      </c>
      <c r="C110" t="s">
        <v>1571</v>
      </c>
      <c r="D110" t="s">
        <v>1582</v>
      </c>
      <c r="E110" t="s">
        <v>1615</v>
      </c>
      <c r="F110">
        <v>111287.75</v>
      </c>
    </row>
    <row r="111" spans="1:6" x14ac:dyDescent="0.2">
      <c r="A111">
        <v>1109</v>
      </c>
      <c r="B111" t="s">
        <v>119</v>
      </c>
      <c r="C111" t="s">
        <v>1571</v>
      </c>
      <c r="D111" t="s">
        <v>1582</v>
      </c>
      <c r="E111" t="s">
        <v>1598</v>
      </c>
      <c r="F111">
        <v>109627.77</v>
      </c>
    </row>
    <row r="112" spans="1:6" x14ac:dyDescent="0.2">
      <c r="A112">
        <v>1110</v>
      </c>
      <c r="B112" t="s">
        <v>120</v>
      </c>
      <c r="C112" t="s">
        <v>1571</v>
      </c>
      <c r="D112" t="s">
        <v>1582</v>
      </c>
      <c r="E112" t="s">
        <v>1603</v>
      </c>
      <c r="F112">
        <v>100406.14</v>
      </c>
    </row>
    <row r="113" spans="1:6" x14ac:dyDescent="0.2">
      <c r="A113">
        <v>1111</v>
      </c>
      <c r="B113" t="s">
        <v>121</v>
      </c>
      <c r="C113" t="s">
        <v>1571</v>
      </c>
      <c r="D113" t="s">
        <v>1582</v>
      </c>
      <c r="E113" t="s">
        <v>1607</v>
      </c>
      <c r="F113">
        <v>109867.43</v>
      </c>
    </row>
    <row r="114" spans="1:6" x14ac:dyDescent="0.2">
      <c r="A114">
        <v>1112</v>
      </c>
      <c r="B114" t="s">
        <v>122</v>
      </c>
      <c r="C114" t="s">
        <v>1571</v>
      </c>
      <c r="D114" t="s">
        <v>1582</v>
      </c>
      <c r="E114" t="s">
        <v>1612</v>
      </c>
      <c r="F114">
        <v>110301.15</v>
      </c>
    </row>
    <row r="115" spans="1:6" x14ac:dyDescent="0.2">
      <c r="A115">
        <v>1113</v>
      </c>
      <c r="B115" t="s">
        <v>123</v>
      </c>
      <c r="C115" t="s">
        <v>1571</v>
      </c>
      <c r="D115" t="s">
        <v>1582</v>
      </c>
      <c r="E115" t="s">
        <v>1610</v>
      </c>
      <c r="F115">
        <v>122316.21</v>
      </c>
    </row>
    <row r="116" spans="1:6" x14ac:dyDescent="0.2">
      <c r="A116">
        <v>1114</v>
      </c>
      <c r="B116" t="s">
        <v>124</v>
      </c>
      <c r="C116" t="s">
        <v>1571</v>
      </c>
      <c r="D116" t="s">
        <v>1582</v>
      </c>
      <c r="E116" t="s">
        <v>1611</v>
      </c>
      <c r="F116">
        <v>109038.2</v>
      </c>
    </row>
    <row r="117" spans="1:6" x14ac:dyDescent="0.2">
      <c r="A117">
        <v>1115</v>
      </c>
      <c r="B117" t="s">
        <v>125</v>
      </c>
      <c r="C117" t="s">
        <v>1571</v>
      </c>
      <c r="D117" t="s">
        <v>1582</v>
      </c>
      <c r="E117" t="s">
        <v>1608</v>
      </c>
      <c r="F117">
        <v>111507.74</v>
      </c>
    </row>
    <row r="118" spans="1:6" x14ac:dyDescent="0.2">
      <c r="A118">
        <v>1116</v>
      </c>
      <c r="B118" t="s">
        <v>126</v>
      </c>
      <c r="C118" t="s">
        <v>1571</v>
      </c>
      <c r="D118" t="s">
        <v>1582</v>
      </c>
      <c r="E118" t="s">
        <v>1615</v>
      </c>
      <c r="F118">
        <v>109826.44</v>
      </c>
    </row>
    <row r="119" spans="1:6" x14ac:dyDescent="0.2">
      <c r="A119">
        <v>1117</v>
      </c>
      <c r="B119" t="s">
        <v>127</v>
      </c>
      <c r="C119" t="s">
        <v>1571</v>
      </c>
      <c r="D119" t="s">
        <v>1582</v>
      </c>
      <c r="E119" t="s">
        <v>1606</v>
      </c>
      <c r="F119">
        <v>104156.61</v>
      </c>
    </row>
    <row r="120" spans="1:6" x14ac:dyDescent="0.2">
      <c r="A120">
        <v>1118</v>
      </c>
      <c r="B120" t="s">
        <v>128</v>
      </c>
      <c r="C120" t="s">
        <v>1571</v>
      </c>
      <c r="D120" t="s">
        <v>1582</v>
      </c>
      <c r="E120" t="s">
        <v>1606</v>
      </c>
      <c r="F120">
        <v>115714.11</v>
      </c>
    </row>
    <row r="121" spans="1:6" x14ac:dyDescent="0.2">
      <c r="A121">
        <v>1119</v>
      </c>
      <c r="B121" t="s">
        <v>129</v>
      </c>
      <c r="C121" t="s">
        <v>1571</v>
      </c>
      <c r="D121" t="s">
        <v>1582</v>
      </c>
      <c r="E121" t="s">
        <v>1603</v>
      </c>
      <c r="F121">
        <v>113759.67</v>
      </c>
    </row>
    <row r="122" spans="1:6" x14ac:dyDescent="0.2">
      <c r="A122">
        <v>1120</v>
      </c>
      <c r="B122" t="s">
        <v>130</v>
      </c>
      <c r="C122" t="s">
        <v>1571</v>
      </c>
      <c r="D122" t="s">
        <v>1582</v>
      </c>
      <c r="E122" t="s">
        <v>1605</v>
      </c>
      <c r="F122">
        <v>113955.16</v>
      </c>
    </row>
    <row r="123" spans="1:6" x14ac:dyDescent="0.2">
      <c r="A123">
        <v>1121</v>
      </c>
      <c r="B123" t="s">
        <v>131</v>
      </c>
      <c r="C123" t="s">
        <v>1571</v>
      </c>
      <c r="D123" t="s">
        <v>1582</v>
      </c>
      <c r="E123" t="s">
        <v>1613</v>
      </c>
      <c r="F123">
        <v>105453.06</v>
      </c>
    </row>
    <row r="124" spans="1:6" x14ac:dyDescent="0.2">
      <c r="A124">
        <v>1122</v>
      </c>
      <c r="B124" t="s">
        <v>132</v>
      </c>
      <c r="C124" t="s">
        <v>1571</v>
      </c>
      <c r="D124" t="s">
        <v>1583</v>
      </c>
      <c r="E124" t="s">
        <v>1612</v>
      </c>
      <c r="F124">
        <v>73506.990000000005</v>
      </c>
    </row>
    <row r="125" spans="1:6" x14ac:dyDescent="0.2">
      <c r="A125">
        <v>1123</v>
      </c>
      <c r="B125" t="s">
        <v>133</v>
      </c>
      <c r="C125" t="s">
        <v>1571</v>
      </c>
      <c r="D125" t="s">
        <v>1583</v>
      </c>
      <c r="E125" t="s">
        <v>1615</v>
      </c>
      <c r="F125">
        <v>66495.37</v>
      </c>
    </row>
    <row r="126" spans="1:6" x14ac:dyDescent="0.2">
      <c r="A126">
        <v>1124</v>
      </c>
      <c r="B126" t="s">
        <v>134</v>
      </c>
      <c r="C126" t="s">
        <v>1571</v>
      </c>
      <c r="D126" t="s">
        <v>1583</v>
      </c>
      <c r="E126" t="s">
        <v>1605</v>
      </c>
      <c r="F126">
        <v>71467.14</v>
      </c>
    </row>
    <row r="127" spans="1:6" x14ac:dyDescent="0.2">
      <c r="A127">
        <v>1125</v>
      </c>
      <c r="B127" t="s">
        <v>135</v>
      </c>
      <c r="C127" t="s">
        <v>1571</v>
      </c>
      <c r="D127" t="s">
        <v>1583</v>
      </c>
      <c r="E127" t="s">
        <v>1608</v>
      </c>
      <c r="F127">
        <v>75476.14</v>
      </c>
    </row>
    <row r="128" spans="1:6" x14ac:dyDescent="0.2">
      <c r="A128">
        <v>1126</v>
      </c>
      <c r="B128" t="s">
        <v>136</v>
      </c>
      <c r="C128" t="s">
        <v>1571</v>
      </c>
      <c r="D128" t="s">
        <v>1583</v>
      </c>
      <c r="E128" t="s">
        <v>1607</v>
      </c>
      <c r="F128">
        <v>67523.66</v>
      </c>
    </row>
    <row r="129" spans="1:6" x14ac:dyDescent="0.2">
      <c r="A129">
        <v>1127</v>
      </c>
      <c r="B129" t="s">
        <v>137</v>
      </c>
      <c r="C129" t="s">
        <v>1571</v>
      </c>
      <c r="D129" t="s">
        <v>1583</v>
      </c>
      <c r="E129" t="s">
        <v>1604</v>
      </c>
      <c r="F129">
        <v>68584.259999999995</v>
      </c>
    </row>
    <row r="130" spans="1:6" x14ac:dyDescent="0.2">
      <c r="A130">
        <v>1128</v>
      </c>
      <c r="B130" t="s">
        <v>138</v>
      </c>
      <c r="C130" t="s">
        <v>1571</v>
      </c>
      <c r="D130" t="s">
        <v>1583</v>
      </c>
      <c r="E130" t="s">
        <v>1614</v>
      </c>
      <c r="F130">
        <v>70249.13</v>
      </c>
    </row>
    <row r="131" spans="1:6" x14ac:dyDescent="0.2">
      <c r="A131">
        <v>1129</v>
      </c>
      <c r="B131" t="s">
        <v>139</v>
      </c>
      <c r="C131" t="s">
        <v>1571</v>
      </c>
      <c r="D131" t="s">
        <v>1583</v>
      </c>
      <c r="E131" t="s">
        <v>1608</v>
      </c>
      <c r="F131">
        <v>68741.31</v>
      </c>
    </row>
    <row r="132" spans="1:6" x14ac:dyDescent="0.2">
      <c r="A132">
        <v>1130</v>
      </c>
      <c r="B132" t="s">
        <v>140</v>
      </c>
      <c r="C132" t="s">
        <v>1571</v>
      </c>
      <c r="D132" t="s">
        <v>1583</v>
      </c>
      <c r="E132" t="s">
        <v>1604</v>
      </c>
      <c r="F132">
        <v>66123.34</v>
      </c>
    </row>
    <row r="133" spans="1:6" x14ac:dyDescent="0.2">
      <c r="A133">
        <v>1131</v>
      </c>
      <c r="B133" t="s">
        <v>141</v>
      </c>
      <c r="C133" t="s">
        <v>1571</v>
      </c>
      <c r="D133" t="s">
        <v>1583</v>
      </c>
      <c r="E133" t="s">
        <v>1611</v>
      </c>
      <c r="F133">
        <v>70171.41</v>
      </c>
    </row>
    <row r="134" spans="1:6" x14ac:dyDescent="0.2">
      <c r="A134">
        <v>1132</v>
      </c>
      <c r="B134" t="s">
        <v>142</v>
      </c>
      <c r="C134" t="s">
        <v>1571</v>
      </c>
      <c r="D134" t="s">
        <v>1583</v>
      </c>
      <c r="E134" t="s">
        <v>1608</v>
      </c>
      <c r="F134">
        <v>67344.240000000005</v>
      </c>
    </row>
    <row r="135" spans="1:6" x14ac:dyDescent="0.2">
      <c r="A135">
        <v>1133</v>
      </c>
      <c r="B135" t="s">
        <v>143</v>
      </c>
      <c r="C135" t="s">
        <v>1571</v>
      </c>
      <c r="D135" t="s">
        <v>1583</v>
      </c>
      <c r="E135" t="s">
        <v>1612</v>
      </c>
      <c r="F135">
        <v>71183.98</v>
      </c>
    </row>
    <row r="136" spans="1:6" x14ac:dyDescent="0.2">
      <c r="A136">
        <v>1134</v>
      </c>
      <c r="B136" t="s">
        <v>144</v>
      </c>
      <c r="C136" t="s">
        <v>1571</v>
      </c>
      <c r="D136" t="s">
        <v>1583</v>
      </c>
      <c r="E136" t="s">
        <v>1600</v>
      </c>
      <c r="F136">
        <v>67701.440000000002</v>
      </c>
    </row>
    <row r="137" spans="1:6" x14ac:dyDescent="0.2">
      <c r="A137">
        <v>1135</v>
      </c>
      <c r="B137" t="s">
        <v>145</v>
      </c>
      <c r="C137" t="s">
        <v>1571</v>
      </c>
      <c r="D137" t="s">
        <v>1583</v>
      </c>
      <c r="E137" t="s">
        <v>1603</v>
      </c>
      <c r="F137">
        <v>73874.84</v>
      </c>
    </row>
    <row r="138" spans="1:6" x14ac:dyDescent="0.2">
      <c r="A138">
        <v>1136</v>
      </c>
      <c r="B138" t="s">
        <v>146</v>
      </c>
      <c r="C138" t="s">
        <v>1571</v>
      </c>
      <c r="D138" t="s">
        <v>1583</v>
      </c>
      <c r="E138" t="s">
        <v>1600</v>
      </c>
      <c r="F138">
        <v>68041.87</v>
      </c>
    </row>
    <row r="139" spans="1:6" x14ac:dyDescent="0.2">
      <c r="A139">
        <v>1137</v>
      </c>
      <c r="B139" t="s">
        <v>147</v>
      </c>
      <c r="C139" t="s">
        <v>1571</v>
      </c>
      <c r="D139" t="s">
        <v>1583</v>
      </c>
      <c r="E139" t="s">
        <v>1600</v>
      </c>
      <c r="F139">
        <v>69194.850000000006</v>
      </c>
    </row>
    <row r="140" spans="1:6" x14ac:dyDescent="0.2">
      <c r="A140">
        <v>1138</v>
      </c>
      <c r="B140" t="s">
        <v>148</v>
      </c>
      <c r="C140" t="s">
        <v>1571</v>
      </c>
      <c r="D140" t="s">
        <v>1583</v>
      </c>
      <c r="E140" t="s">
        <v>1615</v>
      </c>
      <c r="F140">
        <v>72033.789999999994</v>
      </c>
    </row>
    <row r="141" spans="1:6" x14ac:dyDescent="0.2">
      <c r="A141">
        <v>1139</v>
      </c>
      <c r="B141" t="s">
        <v>149</v>
      </c>
      <c r="C141" t="s">
        <v>1571</v>
      </c>
      <c r="D141" t="s">
        <v>1583</v>
      </c>
      <c r="E141" t="s">
        <v>1609</v>
      </c>
      <c r="F141">
        <v>66922.84</v>
      </c>
    </row>
    <row r="142" spans="1:6" x14ac:dyDescent="0.2">
      <c r="A142">
        <v>1140</v>
      </c>
      <c r="B142" t="s">
        <v>150</v>
      </c>
      <c r="C142" t="s">
        <v>1571</v>
      </c>
      <c r="D142" t="s">
        <v>1583</v>
      </c>
      <c r="E142" t="s">
        <v>1601</v>
      </c>
      <c r="F142">
        <v>70568.649999999994</v>
      </c>
    </row>
    <row r="143" spans="1:6" x14ac:dyDescent="0.2">
      <c r="A143">
        <v>1141</v>
      </c>
      <c r="B143" t="s">
        <v>151</v>
      </c>
      <c r="C143" t="s">
        <v>1571</v>
      </c>
      <c r="D143" t="s">
        <v>1583</v>
      </c>
      <c r="E143" t="s">
        <v>1606</v>
      </c>
      <c r="F143">
        <v>73267.86</v>
      </c>
    </row>
    <row r="144" spans="1:6" x14ac:dyDescent="0.2">
      <c r="A144">
        <v>1142</v>
      </c>
      <c r="B144" t="s">
        <v>152</v>
      </c>
      <c r="C144" t="s">
        <v>1571</v>
      </c>
      <c r="D144" t="s">
        <v>1583</v>
      </c>
      <c r="E144" t="s">
        <v>1615</v>
      </c>
      <c r="F144">
        <v>65981.289999999994</v>
      </c>
    </row>
    <row r="145" spans="1:6" x14ac:dyDescent="0.2">
      <c r="A145">
        <v>1143</v>
      </c>
      <c r="B145" t="s">
        <v>153</v>
      </c>
      <c r="C145" t="s">
        <v>1571</v>
      </c>
      <c r="D145" t="s">
        <v>1583</v>
      </c>
      <c r="E145" t="s">
        <v>1609</v>
      </c>
      <c r="F145">
        <v>70461.58</v>
      </c>
    </row>
    <row r="146" spans="1:6" x14ac:dyDescent="0.2">
      <c r="A146">
        <v>1144</v>
      </c>
      <c r="B146" t="s">
        <v>154</v>
      </c>
      <c r="C146" t="s">
        <v>1571</v>
      </c>
      <c r="D146" t="s">
        <v>1583</v>
      </c>
      <c r="E146" t="s">
        <v>1604</v>
      </c>
      <c r="F146">
        <v>70649.710000000006</v>
      </c>
    </row>
    <row r="147" spans="1:6" x14ac:dyDescent="0.2">
      <c r="A147">
        <v>1145</v>
      </c>
      <c r="B147" t="s">
        <v>155</v>
      </c>
      <c r="C147" t="s">
        <v>1571</v>
      </c>
      <c r="D147" t="s">
        <v>1583</v>
      </c>
      <c r="E147" t="s">
        <v>1606</v>
      </c>
      <c r="F147">
        <v>71954.559999999998</v>
      </c>
    </row>
    <row r="148" spans="1:6" x14ac:dyDescent="0.2">
      <c r="A148">
        <v>1146</v>
      </c>
      <c r="B148" t="s">
        <v>156</v>
      </c>
      <c r="C148" t="s">
        <v>1571</v>
      </c>
      <c r="D148" t="s">
        <v>1583</v>
      </c>
      <c r="E148" t="s">
        <v>1601</v>
      </c>
      <c r="F148">
        <v>66907.62</v>
      </c>
    </row>
    <row r="149" spans="1:6" x14ac:dyDescent="0.2">
      <c r="A149">
        <v>1147</v>
      </c>
      <c r="B149" t="s">
        <v>157</v>
      </c>
      <c r="C149" t="s">
        <v>1571</v>
      </c>
      <c r="D149" t="s">
        <v>1583</v>
      </c>
      <c r="E149" t="s">
        <v>1599</v>
      </c>
      <c r="F149">
        <v>66698.86</v>
      </c>
    </row>
    <row r="150" spans="1:6" x14ac:dyDescent="0.2">
      <c r="A150">
        <v>1148</v>
      </c>
      <c r="B150" t="s">
        <v>158</v>
      </c>
      <c r="C150" t="s">
        <v>1571</v>
      </c>
      <c r="D150" t="s">
        <v>1583</v>
      </c>
      <c r="E150" t="s">
        <v>1601</v>
      </c>
      <c r="F150">
        <v>71304.850000000006</v>
      </c>
    </row>
    <row r="151" spans="1:6" x14ac:dyDescent="0.2">
      <c r="A151">
        <v>1149</v>
      </c>
      <c r="B151" t="s">
        <v>159</v>
      </c>
      <c r="C151" t="s">
        <v>1571</v>
      </c>
      <c r="D151" t="s">
        <v>1583</v>
      </c>
      <c r="E151" t="s">
        <v>1615</v>
      </c>
      <c r="F151">
        <v>70742.460000000006</v>
      </c>
    </row>
    <row r="152" spans="1:6" x14ac:dyDescent="0.2">
      <c r="A152">
        <v>1150</v>
      </c>
      <c r="B152" t="s">
        <v>160</v>
      </c>
      <c r="C152" t="s">
        <v>1571</v>
      </c>
      <c r="D152" t="s">
        <v>1583</v>
      </c>
      <c r="E152" t="s">
        <v>1606</v>
      </c>
      <c r="F152">
        <v>70626.23</v>
      </c>
    </row>
    <row r="153" spans="1:6" x14ac:dyDescent="0.2">
      <c r="A153">
        <v>1151</v>
      </c>
      <c r="B153" t="s">
        <v>161</v>
      </c>
      <c r="C153" t="s">
        <v>1571</v>
      </c>
      <c r="D153" t="s">
        <v>1583</v>
      </c>
      <c r="E153" t="s">
        <v>1607</v>
      </c>
      <c r="F153">
        <v>70866.12</v>
      </c>
    </row>
    <row r="154" spans="1:6" x14ac:dyDescent="0.2">
      <c r="A154">
        <v>1152</v>
      </c>
      <c r="B154" t="s">
        <v>162</v>
      </c>
      <c r="C154" t="s">
        <v>1571</v>
      </c>
      <c r="D154" t="s">
        <v>1583</v>
      </c>
      <c r="E154" t="s">
        <v>1610</v>
      </c>
      <c r="F154">
        <v>68299.94</v>
      </c>
    </row>
    <row r="155" spans="1:6" x14ac:dyDescent="0.2">
      <c r="A155">
        <v>1153</v>
      </c>
      <c r="B155" t="s">
        <v>163</v>
      </c>
      <c r="C155" t="s">
        <v>1571</v>
      </c>
      <c r="D155" t="s">
        <v>1583</v>
      </c>
      <c r="E155" t="s">
        <v>1615</v>
      </c>
      <c r="F155">
        <v>70580.63</v>
      </c>
    </row>
    <row r="156" spans="1:6" x14ac:dyDescent="0.2">
      <c r="A156">
        <v>1154</v>
      </c>
      <c r="B156" t="s">
        <v>164</v>
      </c>
      <c r="C156" t="s">
        <v>1571</v>
      </c>
      <c r="D156" t="s">
        <v>1583</v>
      </c>
      <c r="E156" t="s">
        <v>1607</v>
      </c>
      <c r="F156">
        <v>70732.679999999993</v>
      </c>
    </row>
    <row r="157" spans="1:6" x14ac:dyDescent="0.2">
      <c r="A157">
        <v>1155</v>
      </c>
      <c r="B157" t="s">
        <v>165</v>
      </c>
      <c r="C157" t="s">
        <v>1571</v>
      </c>
      <c r="D157" t="s">
        <v>1583</v>
      </c>
      <c r="E157" t="s">
        <v>1611</v>
      </c>
      <c r="F157">
        <v>68214.12</v>
      </c>
    </row>
    <row r="158" spans="1:6" x14ac:dyDescent="0.2">
      <c r="A158">
        <v>1156</v>
      </c>
      <c r="B158" t="s">
        <v>166</v>
      </c>
      <c r="C158" t="s">
        <v>1571</v>
      </c>
      <c r="D158" t="s">
        <v>1583</v>
      </c>
      <c r="E158" t="s">
        <v>1600</v>
      </c>
      <c r="F158">
        <v>74664.44</v>
      </c>
    </row>
    <row r="159" spans="1:6" x14ac:dyDescent="0.2">
      <c r="A159">
        <v>1157</v>
      </c>
      <c r="B159" t="s">
        <v>167</v>
      </c>
      <c r="C159" t="s">
        <v>1571</v>
      </c>
      <c r="D159" t="s">
        <v>1583</v>
      </c>
      <c r="E159" t="s">
        <v>1607</v>
      </c>
      <c r="F159">
        <v>71184.58</v>
      </c>
    </row>
    <row r="160" spans="1:6" x14ac:dyDescent="0.2">
      <c r="A160">
        <v>1158</v>
      </c>
      <c r="B160" t="s">
        <v>168</v>
      </c>
      <c r="C160" t="s">
        <v>1571</v>
      </c>
      <c r="D160" t="s">
        <v>1583</v>
      </c>
      <c r="E160" t="s">
        <v>1613</v>
      </c>
      <c r="F160">
        <v>67021.740000000005</v>
      </c>
    </row>
    <row r="161" spans="1:6" x14ac:dyDescent="0.2">
      <c r="A161">
        <v>1159</v>
      </c>
      <c r="B161" t="s">
        <v>169</v>
      </c>
      <c r="C161" t="s">
        <v>1571</v>
      </c>
      <c r="D161" t="s">
        <v>1583</v>
      </c>
      <c r="E161" t="s">
        <v>1598</v>
      </c>
      <c r="F161">
        <v>71641.38</v>
      </c>
    </row>
    <row r="162" spans="1:6" x14ac:dyDescent="0.2">
      <c r="A162">
        <v>1160</v>
      </c>
      <c r="B162" t="s">
        <v>170</v>
      </c>
      <c r="C162" t="s">
        <v>1571</v>
      </c>
      <c r="D162" t="s">
        <v>1583</v>
      </c>
      <c r="E162" t="s">
        <v>1615</v>
      </c>
      <c r="F162">
        <v>67563.3</v>
      </c>
    </row>
    <row r="163" spans="1:6" x14ac:dyDescent="0.2">
      <c r="A163">
        <v>1161</v>
      </c>
      <c r="B163" t="s">
        <v>171</v>
      </c>
      <c r="C163" t="s">
        <v>1571</v>
      </c>
      <c r="D163" t="s">
        <v>1583</v>
      </c>
      <c r="E163" t="s">
        <v>1602</v>
      </c>
      <c r="F163">
        <v>71967.710000000006</v>
      </c>
    </row>
    <row r="164" spans="1:6" x14ac:dyDescent="0.2">
      <c r="A164">
        <v>1162</v>
      </c>
      <c r="B164" t="s">
        <v>172</v>
      </c>
      <c r="C164" t="s">
        <v>1571</v>
      </c>
      <c r="D164" t="s">
        <v>1583</v>
      </c>
      <c r="E164" t="s">
        <v>1602</v>
      </c>
      <c r="F164">
        <v>72896.490000000005</v>
      </c>
    </row>
    <row r="165" spans="1:6" x14ac:dyDescent="0.2">
      <c r="A165">
        <v>1163</v>
      </c>
      <c r="B165" t="s">
        <v>173</v>
      </c>
      <c r="C165" t="s">
        <v>1571</v>
      </c>
      <c r="D165" t="s">
        <v>1583</v>
      </c>
      <c r="E165" t="s">
        <v>1614</v>
      </c>
      <c r="F165">
        <v>67948.289999999994</v>
      </c>
    </row>
    <row r="166" spans="1:6" x14ac:dyDescent="0.2">
      <c r="A166">
        <v>1164</v>
      </c>
      <c r="B166" t="s">
        <v>174</v>
      </c>
      <c r="C166" t="s">
        <v>1571</v>
      </c>
      <c r="D166" t="s">
        <v>1583</v>
      </c>
      <c r="E166" t="s">
        <v>1607</v>
      </c>
      <c r="F166">
        <v>72408.44</v>
      </c>
    </row>
    <row r="167" spans="1:6" x14ac:dyDescent="0.2">
      <c r="A167">
        <v>1165</v>
      </c>
      <c r="B167" t="s">
        <v>175</v>
      </c>
      <c r="C167" t="s">
        <v>1571</v>
      </c>
      <c r="D167" t="s">
        <v>1583</v>
      </c>
      <c r="E167" t="s">
        <v>1604</v>
      </c>
      <c r="F167">
        <v>71031.95</v>
      </c>
    </row>
    <row r="168" spans="1:6" x14ac:dyDescent="0.2">
      <c r="A168">
        <v>1166</v>
      </c>
      <c r="B168" t="s">
        <v>176</v>
      </c>
      <c r="C168" t="s">
        <v>1571</v>
      </c>
      <c r="D168" t="s">
        <v>1583</v>
      </c>
      <c r="E168" t="s">
        <v>1602</v>
      </c>
      <c r="F168">
        <v>72055.149999999994</v>
      </c>
    </row>
    <row r="169" spans="1:6" x14ac:dyDescent="0.2">
      <c r="A169">
        <v>1167</v>
      </c>
      <c r="B169" t="s">
        <v>177</v>
      </c>
      <c r="C169" t="s">
        <v>1571</v>
      </c>
      <c r="D169" t="s">
        <v>1583</v>
      </c>
      <c r="E169" t="s">
        <v>1608</v>
      </c>
      <c r="F169">
        <v>74741.98</v>
      </c>
    </row>
    <row r="170" spans="1:6" x14ac:dyDescent="0.2">
      <c r="A170">
        <v>1168</v>
      </c>
      <c r="B170" t="s">
        <v>178</v>
      </c>
      <c r="C170" t="s">
        <v>1571</v>
      </c>
      <c r="D170" t="s">
        <v>1583</v>
      </c>
      <c r="E170" t="s">
        <v>1613</v>
      </c>
      <c r="F170">
        <v>69386.53</v>
      </c>
    </row>
    <row r="171" spans="1:6" x14ac:dyDescent="0.2">
      <c r="A171">
        <v>1169</v>
      </c>
      <c r="B171" t="s">
        <v>179</v>
      </c>
      <c r="C171" t="s">
        <v>1571</v>
      </c>
      <c r="D171" t="s">
        <v>1583</v>
      </c>
      <c r="E171" t="s">
        <v>1609</v>
      </c>
      <c r="F171">
        <v>68115.66</v>
      </c>
    </row>
    <row r="172" spans="1:6" x14ac:dyDescent="0.2">
      <c r="A172">
        <v>1170</v>
      </c>
      <c r="B172" t="s">
        <v>180</v>
      </c>
      <c r="C172" t="s">
        <v>1571</v>
      </c>
      <c r="D172" t="s">
        <v>1583</v>
      </c>
      <c r="E172" t="s">
        <v>1600</v>
      </c>
      <c r="F172">
        <v>67776.210000000006</v>
      </c>
    </row>
    <row r="173" spans="1:6" x14ac:dyDescent="0.2">
      <c r="A173">
        <v>1171</v>
      </c>
      <c r="B173" t="s">
        <v>181</v>
      </c>
      <c r="C173" t="s">
        <v>1571</v>
      </c>
      <c r="D173" t="s">
        <v>1583</v>
      </c>
      <c r="E173" t="s">
        <v>1615</v>
      </c>
      <c r="F173">
        <v>67960.47</v>
      </c>
    </row>
    <row r="174" spans="1:6" x14ac:dyDescent="0.2">
      <c r="A174">
        <v>1172</v>
      </c>
      <c r="B174" t="s">
        <v>182</v>
      </c>
      <c r="C174" t="s">
        <v>1571</v>
      </c>
      <c r="D174" t="s">
        <v>1583</v>
      </c>
      <c r="E174" t="s">
        <v>1614</v>
      </c>
      <c r="F174">
        <v>69807.25</v>
      </c>
    </row>
    <row r="175" spans="1:6" x14ac:dyDescent="0.2">
      <c r="A175">
        <v>1173</v>
      </c>
      <c r="B175" t="s">
        <v>183</v>
      </c>
      <c r="C175" t="s">
        <v>1571</v>
      </c>
      <c r="D175" t="s">
        <v>1583</v>
      </c>
      <c r="E175" t="s">
        <v>1607</v>
      </c>
      <c r="F175">
        <v>70852.88</v>
      </c>
    </row>
    <row r="176" spans="1:6" x14ac:dyDescent="0.2">
      <c r="A176">
        <v>1174</v>
      </c>
      <c r="B176" t="s">
        <v>184</v>
      </c>
      <c r="C176" t="s">
        <v>1571</v>
      </c>
      <c r="D176" t="s">
        <v>1583</v>
      </c>
      <c r="E176" t="s">
        <v>1613</v>
      </c>
      <c r="F176">
        <v>70691.73</v>
      </c>
    </row>
    <row r="177" spans="1:6" x14ac:dyDescent="0.2">
      <c r="A177">
        <v>1175</v>
      </c>
      <c r="B177" t="s">
        <v>185</v>
      </c>
      <c r="C177" t="s">
        <v>1571</v>
      </c>
      <c r="D177" t="s">
        <v>1583</v>
      </c>
      <c r="E177" t="s">
        <v>1605</v>
      </c>
      <c r="F177">
        <v>72067.960000000006</v>
      </c>
    </row>
    <row r="178" spans="1:6" x14ac:dyDescent="0.2">
      <c r="A178">
        <v>1176</v>
      </c>
      <c r="B178" t="s">
        <v>186</v>
      </c>
      <c r="C178" t="s">
        <v>1571</v>
      </c>
      <c r="D178" t="s">
        <v>1583</v>
      </c>
      <c r="E178" t="s">
        <v>1612</v>
      </c>
      <c r="F178">
        <v>70032.5</v>
      </c>
    </row>
    <row r="179" spans="1:6" x14ac:dyDescent="0.2">
      <c r="A179">
        <v>1177</v>
      </c>
      <c r="B179" t="s">
        <v>187</v>
      </c>
      <c r="C179" t="s">
        <v>1571</v>
      </c>
      <c r="D179" t="s">
        <v>1583</v>
      </c>
      <c r="E179" t="s">
        <v>1599</v>
      </c>
      <c r="F179">
        <v>73633.84</v>
      </c>
    </row>
    <row r="180" spans="1:6" x14ac:dyDescent="0.2">
      <c r="A180">
        <v>1178</v>
      </c>
      <c r="B180" t="s">
        <v>188</v>
      </c>
      <c r="C180" t="s">
        <v>1571</v>
      </c>
      <c r="D180" t="s">
        <v>1583</v>
      </c>
      <c r="E180" t="s">
        <v>1598</v>
      </c>
      <c r="F180">
        <v>69338.36</v>
      </c>
    </row>
    <row r="181" spans="1:6" x14ac:dyDescent="0.2">
      <c r="A181">
        <v>1179</v>
      </c>
      <c r="B181" t="s">
        <v>189</v>
      </c>
      <c r="C181" t="s">
        <v>1571</v>
      </c>
      <c r="D181" t="s">
        <v>1583</v>
      </c>
      <c r="E181" t="s">
        <v>1602</v>
      </c>
      <c r="F181">
        <v>76800.42</v>
      </c>
    </row>
    <row r="182" spans="1:6" x14ac:dyDescent="0.2">
      <c r="A182">
        <v>1180</v>
      </c>
      <c r="B182" t="s">
        <v>190</v>
      </c>
      <c r="C182" t="s">
        <v>1571</v>
      </c>
      <c r="D182" t="s">
        <v>1583</v>
      </c>
      <c r="E182" t="s">
        <v>1602</v>
      </c>
      <c r="F182">
        <v>71564.17</v>
      </c>
    </row>
    <row r="183" spans="1:6" x14ac:dyDescent="0.2">
      <c r="A183">
        <v>1181</v>
      </c>
      <c r="B183" t="s">
        <v>191</v>
      </c>
      <c r="C183" t="s">
        <v>1571</v>
      </c>
      <c r="D183" t="s">
        <v>1583</v>
      </c>
      <c r="E183" t="s">
        <v>1599</v>
      </c>
      <c r="F183">
        <v>67857.11</v>
      </c>
    </row>
    <row r="184" spans="1:6" x14ac:dyDescent="0.2">
      <c r="A184">
        <v>1182</v>
      </c>
      <c r="B184" t="s">
        <v>192</v>
      </c>
      <c r="C184" t="s">
        <v>1572</v>
      </c>
      <c r="D184" t="s">
        <v>1584</v>
      </c>
      <c r="E184" t="s">
        <v>1614</v>
      </c>
      <c r="F184">
        <v>52322.77</v>
      </c>
    </row>
    <row r="185" spans="1:6" x14ac:dyDescent="0.2">
      <c r="A185">
        <v>1183</v>
      </c>
      <c r="B185" t="s">
        <v>193</v>
      </c>
      <c r="C185" t="s">
        <v>1572</v>
      </c>
      <c r="D185" t="s">
        <v>1584</v>
      </c>
      <c r="E185" t="s">
        <v>1604</v>
      </c>
      <c r="F185">
        <v>56206.18</v>
      </c>
    </row>
    <row r="186" spans="1:6" x14ac:dyDescent="0.2">
      <c r="A186">
        <v>1184</v>
      </c>
      <c r="B186" t="s">
        <v>194</v>
      </c>
      <c r="C186" t="s">
        <v>1572</v>
      </c>
      <c r="D186" t="s">
        <v>1584</v>
      </c>
      <c r="E186" t="s">
        <v>1601</v>
      </c>
      <c r="F186">
        <v>54441.34</v>
      </c>
    </row>
    <row r="187" spans="1:6" x14ac:dyDescent="0.2">
      <c r="A187">
        <v>1185</v>
      </c>
      <c r="B187" t="s">
        <v>195</v>
      </c>
      <c r="C187" t="s">
        <v>1572</v>
      </c>
      <c r="D187" t="s">
        <v>1584</v>
      </c>
      <c r="E187" t="s">
        <v>1601</v>
      </c>
      <c r="F187">
        <v>56785</v>
      </c>
    </row>
    <row r="188" spans="1:6" x14ac:dyDescent="0.2">
      <c r="A188">
        <v>1186</v>
      </c>
      <c r="B188" t="s">
        <v>196</v>
      </c>
      <c r="C188" t="s">
        <v>1572</v>
      </c>
      <c r="D188" t="s">
        <v>1584</v>
      </c>
      <c r="E188" t="s">
        <v>1610</v>
      </c>
      <c r="F188">
        <v>56183.09</v>
      </c>
    </row>
    <row r="189" spans="1:6" x14ac:dyDescent="0.2">
      <c r="A189">
        <v>1187</v>
      </c>
      <c r="B189" t="s">
        <v>197</v>
      </c>
      <c r="C189" t="s">
        <v>1572</v>
      </c>
      <c r="D189" t="s">
        <v>1584</v>
      </c>
      <c r="E189" t="s">
        <v>1605</v>
      </c>
      <c r="F189">
        <v>54817.93</v>
      </c>
    </row>
    <row r="190" spans="1:6" x14ac:dyDescent="0.2">
      <c r="A190">
        <v>1188</v>
      </c>
      <c r="B190" t="s">
        <v>198</v>
      </c>
      <c r="C190" t="s">
        <v>1572</v>
      </c>
      <c r="D190" t="s">
        <v>1584</v>
      </c>
      <c r="E190" t="s">
        <v>1602</v>
      </c>
      <c r="F190">
        <v>52883.02</v>
      </c>
    </row>
    <row r="191" spans="1:6" x14ac:dyDescent="0.2">
      <c r="A191">
        <v>1189</v>
      </c>
      <c r="B191" t="s">
        <v>199</v>
      </c>
      <c r="C191" t="s">
        <v>1572</v>
      </c>
      <c r="D191" t="s">
        <v>1584</v>
      </c>
      <c r="E191" t="s">
        <v>1598</v>
      </c>
      <c r="F191">
        <v>51212.88</v>
      </c>
    </row>
    <row r="192" spans="1:6" x14ac:dyDescent="0.2">
      <c r="A192">
        <v>1190</v>
      </c>
      <c r="B192" t="s">
        <v>200</v>
      </c>
      <c r="C192" t="s">
        <v>1572</v>
      </c>
      <c r="D192" t="s">
        <v>1584</v>
      </c>
      <c r="E192" t="s">
        <v>1609</v>
      </c>
      <c r="F192">
        <v>53883.71</v>
      </c>
    </row>
    <row r="193" spans="1:6" x14ac:dyDescent="0.2">
      <c r="A193">
        <v>1191</v>
      </c>
      <c r="B193" t="s">
        <v>201</v>
      </c>
      <c r="C193" t="s">
        <v>1572</v>
      </c>
      <c r="D193" t="s">
        <v>1584</v>
      </c>
      <c r="E193" t="s">
        <v>1600</v>
      </c>
      <c r="F193">
        <v>57141</v>
      </c>
    </row>
    <row r="194" spans="1:6" x14ac:dyDescent="0.2">
      <c r="A194">
        <v>1192</v>
      </c>
      <c r="B194" t="s">
        <v>202</v>
      </c>
      <c r="C194" t="s">
        <v>1572</v>
      </c>
      <c r="D194" t="s">
        <v>1584</v>
      </c>
      <c r="E194" t="s">
        <v>1598</v>
      </c>
      <c r="F194">
        <v>55535.23</v>
      </c>
    </row>
    <row r="195" spans="1:6" x14ac:dyDescent="0.2">
      <c r="A195">
        <v>1193</v>
      </c>
      <c r="B195" t="s">
        <v>203</v>
      </c>
      <c r="C195" t="s">
        <v>1572</v>
      </c>
      <c r="D195" t="s">
        <v>1584</v>
      </c>
      <c r="E195" t="s">
        <v>1598</v>
      </c>
      <c r="F195">
        <v>51885.65</v>
      </c>
    </row>
    <row r="196" spans="1:6" x14ac:dyDescent="0.2">
      <c r="A196">
        <v>1194</v>
      </c>
      <c r="B196" t="s">
        <v>204</v>
      </c>
      <c r="C196" t="s">
        <v>1572</v>
      </c>
      <c r="D196" t="s">
        <v>1584</v>
      </c>
      <c r="E196" t="s">
        <v>1610</v>
      </c>
      <c r="F196">
        <v>55432.95</v>
      </c>
    </row>
    <row r="197" spans="1:6" x14ac:dyDescent="0.2">
      <c r="A197">
        <v>1195</v>
      </c>
      <c r="B197" t="s">
        <v>205</v>
      </c>
      <c r="C197" t="s">
        <v>1572</v>
      </c>
      <c r="D197" t="s">
        <v>1584</v>
      </c>
      <c r="E197" t="s">
        <v>1614</v>
      </c>
      <c r="F197">
        <v>55963.29</v>
      </c>
    </row>
    <row r="198" spans="1:6" x14ac:dyDescent="0.2">
      <c r="A198">
        <v>1196</v>
      </c>
      <c r="B198" t="s">
        <v>206</v>
      </c>
      <c r="C198" t="s">
        <v>1572</v>
      </c>
      <c r="D198" t="s">
        <v>1584</v>
      </c>
      <c r="E198" t="s">
        <v>1608</v>
      </c>
      <c r="F198">
        <v>52790.36</v>
      </c>
    </row>
    <row r="199" spans="1:6" x14ac:dyDescent="0.2">
      <c r="A199">
        <v>1197</v>
      </c>
      <c r="B199" t="s">
        <v>207</v>
      </c>
      <c r="C199" t="s">
        <v>1572</v>
      </c>
      <c r="D199" t="s">
        <v>1584</v>
      </c>
      <c r="E199" t="s">
        <v>1603</v>
      </c>
      <c r="F199">
        <v>55384.31</v>
      </c>
    </row>
    <row r="200" spans="1:6" x14ac:dyDescent="0.2">
      <c r="A200">
        <v>1198</v>
      </c>
      <c r="B200" t="s">
        <v>208</v>
      </c>
      <c r="C200" t="s">
        <v>1572</v>
      </c>
      <c r="D200" t="s">
        <v>1584</v>
      </c>
      <c r="E200" t="s">
        <v>1614</v>
      </c>
      <c r="F200">
        <v>55145.52</v>
      </c>
    </row>
    <row r="201" spans="1:6" x14ac:dyDescent="0.2">
      <c r="A201">
        <v>1199</v>
      </c>
      <c r="B201" t="s">
        <v>209</v>
      </c>
      <c r="C201" t="s">
        <v>1572</v>
      </c>
      <c r="D201" t="s">
        <v>1584</v>
      </c>
      <c r="E201" t="s">
        <v>1608</v>
      </c>
      <c r="F201">
        <v>52142.57</v>
      </c>
    </row>
    <row r="202" spans="1:6" x14ac:dyDescent="0.2">
      <c r="A202">
        <v>1200</v>
      </c>
      <c r="B202" t="s">
        <v>210</v>
      </c>
      <c r="C202" t="s">
        <v>1572</v>
      </c>
      <c r="D202" t="s">
        <v>1584</v>
      </c>
      <c r="E202" t="s">
        <v>1604</v>
      </c>
      <c r="F202">
        <v>55894.47</v>
      </c>
    </row>
    <row r="203" spans="1:6" x14ac:dyDescent="0.2">
      <c r="A203">
        <v>1201</v>
      </c>
      <c r="B203" t="s">
        <v>211</v>
      </c>
      <c r="C203" t="s">
        <v>1572</v>
      </c>
      <c r="D203" t="s">
        <v>1584</v>
      </c>
      <c r="E203" t="s">
        <v>1599</v>
      </c>
      <c r="F203">
        <v>56401.96</v>
      </c>
    </row>
    <row r="204" spans="1:6" x14ac:dyDescent="0.2">
      <c r="A204">
        <v>1202</v>
      </c>
      <c r="B204" t="s">
        <v>212</v>
      </c>
      <c r="C204" t="s">
        <v>1572</v>
      </c>
      <c r="D204" t="s">
        <v>1584</v>
      </c>
      <c r="E204" t="s">
        <v>1613</v>
      </c>
      <c r="F204">
        <v>57707.63</v>
      </c>
    </row>
    <row r="205" spans="1:6" x14ac:dyDescent="0.2">
      <c r="A205">
        <v>1203</v>
      </c>
      <c r="B205" t="s">
        <v>213</v>
      </c>
      <c r="C205" t="s">
        <v>1572</v>
      </c>
      <c r="D205" t="s">
        <v>1584</v>
      </c>
      <c r="E205" t="s">
        <v>1610</v>
      </c>
      <c r="F205">
        <v>57634.51</v>
      </c>
    </row>
    <row r="206" spans="1:6" x14ac:dyDescent="0.2">
      <c r="A206">
        <v>1204</v>
      </c>
      <c r="B206" t="s">
        <v>214</v>
      </c>
      <c r="C206" t="s">
        <v>1572</v>
      </c>
      <c r="D206" t="s">
        <v>1584</v>
      </c>
      <c r="E206" t="s">
        <v>1601</v>
      </c>
      <c r="F206">
        <v>51555.83</v>
      </c>
    </row>
    <row r="207" spans="1:6" x14ac:dyDescent="0.2">
      <c r="A207">
        <v>1205</v>
      </c>
      <c r="B207" t="s">
        <v>215</v>
      </c>
      <c r="C207" t="s">
        <v>1572</v>
      </c>
      <c r="D207" t="s">
        <v>1584</v>
      </c>
      <c r="E207" t="s">
        <v>1614</v>
      </c>
      <c r="F207">
        <v>52655.44</v>
      </c>
    </row>
    <row r="208" spans="1:6" x14ac:dyDescent="0.2">
      <c r="A208">
        <v>1206</v>
      </c>
      <c r="B208" t="s">
        <v>216</v>
      </c>
      <c r="C208" t="s">
        <v>1572</v>
      </c>
      <c r="D208" t="s">
        <v>1584</v>
      </c>
      <c r="E208" t="s">
        <v>1615</v>
      </c>
      <c r="F208">
        <v>56287.59</v>
      </c>
    </row>
    <row r="209" spans="1:6" x14ac:dyDescent="0.2">
      <c r="A209">
        <v>1207</v>
      </c>
      <c r="B209" t="s">
        <v>217</v>
      </c>
      <c r="C209" t="s">
        <v>1572</v>
      </c>
      <c r="D209" t="s">
        <v>1584</v>
      </c>
      <c r="E209" t="s">
        <v>1611</v>
      </c>
      <c r="F209">
        <v>56284.46</v>
      </c>
    </row>
    <row r="210" spans="1:6" x14ac:dyDescent="0.2">
      <c r="A210">
        <v>1208</v>
      </c>
      <c r="B210" t="s">
        <v>218</v>
      </c>
      <c r="C210" t="s">
        <v>1572</v>
      </c>
      <c r="D210" t="s">
        <v>1584</v>
      </c>
      <c r="E210" t="s">
        <v>1610</v>
      </c>
      <c r="F210">
        <v>56287.62</v>
      </c>
    </row>
    <row r="211" spans="1:6" x14ac:dyDescent="0.2">
      <c r="A211">
        <v>1209</v>
      </c>
      <c r="B211" t="s">
        <v>219</v>
      </c>
      <c r="C211" t="s">
        <v>1572</v>
      </c>
      <c r="D211" t="s">
        <v>1584</v>
      </c>
      <c r="E211" t="s">
        <v>1608</v>
      </c>
      <c r="F211">
        <v>64631.83</v>
      </c>
    </row>
    <row r="212" spans="1:6" x14ac:dyDescent="0.2">
      <c r="A212">
        <v>1210</v>
      </c>
      <c r="B212" t="s">
        <v>220</v>
      </c>
      <c r="C212" t="s">
        <v>1572</v>
      </c>
      <c r="D212" t="s">
        <v>1584</v>
      </c>
      <c r="E212" t="s">
        <v>1600</v>
      </c>
      <c r="F212">
        <v>56427.23</v>
      </c>
    </row>
    <row r="213" spans="1:6" x14ac:dyDescent="0.2">
      <c r="A213">
        <v>1211</v>
      </c>
      <c r="B213" t="s">
        <v>221</v>
      </c>
      <c r="C213" t="s">
        <v>1572</v>
      </c>
      <c r="D213" t="s">
        <v>1584</v>
      </c>
      <c r="E213" t="s">
        <v>1597</v>
      </c>
      <c r="F213">
        <v>57838.91</v>
      </c>
    </row>
    <row r="214" spans="1:6" x14ac:dyDescent="0.2">
      <c r="A214">
        <v>1212</v>
      </c>
      <c r="B214" t="s">
        <v>222</v>
      </c>
      <c r="C214" t="s">
        <v>1572</v>
      </c>
      <c r="D214" t="s">
        <v>1584</v>
      </c>
      <c r="E214" t="s">
        <v>1608</v>
      </c>
      <c r="F214">
        <v>57385</v>
      </c>
    </row>
    <row r="215" spans="1:6" x14ac:dyDescent="0.2">
      <c r="A215">
        <v>1213</v>
      </c>
      <c r="B215" t="s">
        <v>223</v>
      </c>
      <c r="C215" t="s">
        <v>1572</v>
      </c>
      <c r="D215" t="s">
        <v>1584</v>
      </c>
      <c r="E215" t="s">
        <v>1611</v>
      </c>
      <c r="F215">
        <v>56628.480000000003</v>
      </c>
    </row>
    <row r="216" spans="1:6" x14ac:dyDescent="0.2">
      <c r="A216">
        <v>1214</v>
      </c>
      <c r="B216" t="s">
        <v>224</v>
      </c>
      <c r="C216" t="s">
        <v>1572</v>
      </c>
      <c r="D216" t="s">
        <v>1584</v>
      </c>
      <c r="E216" t="s">
        <v>1598</v>
      </c>
      <c r="F216">
        <v>54211.83</v>
      </c>
    </row>
    <row r="217" spans="1:6" x14ac:dyDescent="0.2">
      <c r="A217">
        <v>1215</v>
      </c>
      <c r="B217" t="s">
        <v>225</v>
      </c>
      <c r="C217" t="s">
        <v>1572</v>
      </c>
      <c r="D217" t="s">
        <v>1584</v>
      </c>
      <c r="E217" t="s">
        <v>1610</v>
      </c>
      <c r="F217">
        <v>56897.42</v>
      </c>
    </row>
    <row r="218" spans="1:6" x14ac:dyDescent="0.2">
      <c r="A218">
        <v>1216</v>
      </c>
      <c r="B218" t="s">
        <v>226</v>
      </c>
      <c r="C218" t="s">
        <v>1572</v>
      </c>
      <c r="D218" t="s">
        <v>1584</v>
      </c>
      <c r="E218" t="s">
        <v>1605</v>
      </c>
      <c r="F218">
        <v>53067.94</v>
      </c>
    </row>
    <row r="219" spans="1:6" x14ac:dyDescent="0.2">
      <c r="A219">
        <v>1217</v>
      </c>
      <c r="B219" t="s">
        <v>227</v>
      </c>
      <c r="C219" t="s">
        <v>1572</v>
      </c>
      <c r="D219" t="s">
        <v>1584</v>
      </c>
      <c r="E219" t="s">
        <v>1612</v>
      </c>
      <c r="F219">
        <v>54407.95</v>
      </c>
    </row>
    <row r="220" spans="1:6" x14ac:dyDescent="0.2">
      <c r="A220">
        <v>1218</v>
      </c>
      <c r="B220" t="s">
        <v>228</v>
      </c>
      <c r="C220" t="s">
        <v>1572</v>
      </c>
      <c r="D220" t="s">
        <v>1584</v>
      </c>
      <c r="E220" t="s">
        <v>1597</v>
      </c>
      <c r="F220">
        <v>53786.59</v>
      </c>
    </row>
    <row r="221" spans="1:6" x14ac:dyDescent="0.2">
      <c r="A221">
        <v>1219</v>
      </c>
      <c r="B221" t="s">
        <v>229</v>
      </c>
      <c r="C221" t="s">
        <v>1572</v>
      </c>
      <c r="D221" t="s">
        <v>1584</v>
      </c>
      <c r="E221" t="s">
        <v>1612</v>
      </c>
      <c r="F221">
        <v>55204.69</v>
      </c>
    </row>
    <row r="222" spans="1:6" x14ac:dyDescent="0.2">
      <c r="A222">
        <v>1220</v>
      </c>
      <c r="B222" t="s">
        <v>230</v>
      </c>
      <c r="C222" t="s">
        <v>1572</v>
      </c>
      <c r="D222" t="s">
        <v>1584</v>
      </c>
      <c r="E222" t="s">
        <v>1612</v>
      </c>
      <c r="F222">
        <v>60786.65</v>
      </c>
    </row>
    <row r="223" spans="1:6" x14ac:dyDescent="0.2">
      <c r="A223">
        <v>1221</v>
      </c>
      <c r="B223" t="s">
        <v>231</v>
      </c>
      <c r="C223" t="s">
        <v>1572</v>
      </c>
      <c r="D223" t="s">
        <v>1584</v>
      </c>
      <c r="E223" t="s">
        <v>1612</v>
      </c>
      <c r="F223">
        <v>50331.839999999997</v>
      </c>
    </row>
    <row r="224" spans="1:6" x14ac:dyDescent="0.2">
      <c r="A224">
        <v>1222</v>
      </c>
      <c r="B224" t="s">
        <v>232</v>
      </c>
      <c r="C224" t="s">
        <v>1572</v>
      </c>
      <c r="D224" t="s">
        <v>1584</v>
      </c>
      <c r="E224" t="s">
        <v>1607</v>
      </c>
      <c r="F224">
        <v>56715.65</v>
      </c>
    </row>
    <row r="225" spans="1:6" x14ac:dyDescent="0.2">
      <c r="A225">
        <v>1223</v>
      </c>
      <c r="B225" t="s">
        <v>233</v>
      </c>
      <c r="C225" t="s">
        <v>1572</v>
      </c>
      <c r="D225" t="s">
        <v>1584</v>
      </c>
      <c r="E225" t="s">
        <v>1601</v>
      </c>
      <c r="F225">
        <v>50968.21</v>
      </c>
    </row>
    <row r="226" spans="1:6" x14ac:dyDescent="0.2">
      <c r="A226">
        <v>1224</v>
      </c>
      <c r="B226" t="s">
        <v>234</v>
      </c>
      <c r="C226" t="s">
        <v>1572</v>
      </c>
      <c r="D226" t="s">
        <v>1584</v>
      </c>
      <c r="E226" t="s">
        <v>1608</v>
      </c>
      <c r="F226">
        <v>53820.17</v>
      </c>
    </row>
    <row r="227" spans="1:6" x14ac:dyDescent="0.2">
      <c r="A227">
        <v>1225</v>
      </c>
      <c r="B227" t="s">
        <v>235</v>
      </c>
      <c r="C227" t="s">
        <v>1572</v>
      </c>
      <c r="D227" t="s">
        <v>1584</v>
      </c>
      <c r="E227" t="s">
        <v>1604</v>
      </c>
      <c r="F227">
        <v>57722.38</v>
      </c>
    </row>
    <row r="228" spans="1:6" x14ac:dyDescent="0.2">
      <c r="A228">
        <v>1226</v>
      </c>
      <c r="B228" t="s">
        <v>236</v>
      </c>
      <c r="C228" t="s">
        <v>1572</v>
      </c>
      <c r="D228" t="s">
        <v>1584</v>
      </c>
      <c r="E228" t="s">
        <v>1607</v>
      </c>
      <c r="F228">
        <v>55160.7</v>
      </c>
    </row>
    <row r="229" spans="1:6" x14ac:dyDescent="0.2">
      <c r="A229">
        <v>1227</v>
      </c>
      <c r="B229" t="s">
        <v>237</v>
      </c>
      <c r="C229" t="s">
        <v>1572</v>
      </c>
      <c r="D229" t="s">
        <v>1584</v>
      </c>
      <c r="E229" t="s">
        <v>1609</v>
      </c>
      <c r="F229">
        <v>52305.64</v>
      </c>
    </row>
    <row r="230" spans="1:6" x14ac:dyDescent="0.2">
      <c r="A230">
        <v>1228</v>
      </c>
      <c r="B230" t="s">
        <v>238</v>
      </c>
      <c r="C230" t="s">
        <v>1572</v>
      </c>
      <c r="D230" t="s">
        <v>1584</v>
      </c>
      <c r="E230" t="s">
        <v>1600</v>
      </c>
      <c r="F230">
        <v>53211.74</v>
      </c>
    </row>
    <row r="231" spans="1:6" x14ac:dyDescent="0.2">
      <c r="A231">
        <v>1229</v>
      </c>
      <c r="B231" t="s">
        <v>239</v>
      </c>
      <c r="C231" t="s">
        <v>1572</v>
      </c>
      <c r="D231" t="s">
        <v>1584</v>
      </c>
      <c r="E231" t="s">
        <v>1615</v>
      </c>
      <c r="F231">
        <v>56698.99</v>
      </c>
    </row>
    <row r="232" spans="1:6" x14ac:dyDescent="0.2">
      <c r="A232">
        <v>1230</v>
      </c>
      <c r="B232" t="s">
        <v>240</v>
      </c>
      <c r="C232" t="s">
        <v>1572</v>
      </c>
      <c r="D232" t="s">
        <v>1584</v>
      </c>
      <c r="E232" t="s">
        <v>1612</v>
      </c>
      <c r="F232">
        <v>53174.080000000002</v>
      </c>
    </row>
    <row r="233" spans="1:6" x14ac:dyDescent="0.2">
      <c r="A233">
        <v>1231</v>
      </c>
      <c r="B233" t="s">
        <v>241</v>
      </c>
      <c r="C233" t="s">
        <v>1572</v>
      </c>
      <c r="D233" t="s">
        <v>1584</v>
      </c>
      <c r="E233" t="s">
        <v>1605</v>
      </c>
      <c r="F233">
        <v>55541.15</v>
      </c>
    </row>
    <row r="234" spans="1:6" x14ac:dyDescent="0.2">
      <c r="A234">
        <v>1232</v>
      </c>
      <c r="B234" t="s">
        <v>242</v>
      </c>
      <c r="C234" t="s">
        <v>1572</v>
      </c>
      <c r="D234" t="s">
        <v>1584</v>
      </c>
      <c r="E234" t="s">
        <v>1601</v>
      </c>
      <c r="F234">
        <v>55113.93</v>
      </c>
    </row>
    <row r="235" spans="1:6" x14ac:dyDescent="0.2">
      <c r="A235">
        <v>1233</v>
      </c>
      <c r="B235" t="s">
        <v>243</v>
      </c>
      <c r="C235" t="s">
        <v>1572</v>
      </c>
      <c r="D235" t="s">
        <v>1584</v>
      </c>
      <c r="E235" t="s">
        <v>1609</v>
      </c>
      <c r="F235">
        <v>53371</v>
      </c>
    </row>
    <row r="236" spans="1:6" x14ac:dyDescent="0.2">
      <c r="A236">
        <v>1234</v>
      </c>
      <c r="B236" t="s">
        <v>244</v>
      </c>
      <c r="C236" t="s">
        <v>1572</v>
      </c>
      <c r="D236" t="s">
        <v>1584</v>
      </c>
      <c r="E236" t="s">
        <v>1600</v>
      </c>
      <c r="F236">
        <v>60359.86</v>
      </c>
    </row>
    <row r="237" spans="1:6" x14ac:dyDescent="0.2">
      <c r="A237">
        <v>1235</v>
      </c>
      <c r="B237" t="s">
        <v>245</v>
      </c>
      <c r="C237" t="s">
        <v>1572</v>
      </c>
      <c r="D237" t="s">
        <v>1584</v>
      </c>
      <c r="E237" t="s">
        <v>1611</v>
      </c>
      <c r="F237">
        <v>56584.800000000003</v>
      </c>
    </row>
    <row r="238" spans="1:6" x14ac:dyDescent="0.2">
      <c r="A238">
        <v>1236</v>
      </c>
      <c r="B238" t="s">
        <v>246</v>
      </c>
      <c r="C238" t="s">
        <v>1572</v>
      </c>
      <c r="D238" t="s">
        <v>1584</v>
      </c>
      <c r="E238" t="s">
        <v>1604</v>
      </c>
      <c r="F238">
        <v>49937.14</v>
      </c>
    </row>
    <row r="239" spans="1:6" x14ac:dyDescent="0.2">
      <c r="A239">
        <v>1237</v>
      </c>
      <c r="B239" t="s">
        <v>247</v>
      </c>
      <c r="C239" t="s">
        <v>1572</v>
      </c>
      <c r="D239" t="s">
        <v>1584</v>
      </c>
      <c r="E239" t="s">
        <v>1614</v>
      </c>
      <c r="F239">
        <v>55466.14</v>
      </c>
    </row>
    <row r="240" spans="1:6" x14ac:dyDescent="0.2">
      <c r="A240">
        <v>1238</v>
      </c>
      <c r="B240" t="s">
        <v>248</v>
      </c>
      <c r="C240" t="s">
        <v>1572</v>
      </c>
      <c r="D240" t="s">
        <v>1584</v>
      </c>
      <c r="E240" t="s">
        <v>1611</v>
      </c>
      <c r="F240">
        <v>53345.53</v>
      </c>
    </row>
    <row r="241" spans="1:6" x14ac:dyDescent="0.2">
      <c r="A241">
        <v>1239</v>
      </c>
      <c r="B241" t="s">
        <v>249</v>
      </c>
      <c r="C241" t="s">
        <v>1572</v>
      </c>
      <c r="D241" t="s">
        <v>1584</v>
      </c>
      <c r="E241" t="s">
        <v>1605</v>
      </c>
      <c r="F241">
        <v>57131.08</v>
      </c>
    </row>
    <row r="242" spans="1:6" x14ac:dyDescent="0.2">
      <c r="A242">
        <v>1240</v>
      </c>
      <c r="B242" t="s">
        <v>250</v>
      </c>
      <c r="C242" t="s">
        <v>1572</v>
      </c>
      <c r="D242" t="s">
        <v>1584</v>
      </c>
      <c r="E242" t="s">
        <v>1611</v>
      </c>
      <c r="F242">
        <v>53018.7</v>
      </c>
    </row>
    <row r="243" spans="1:6" x14ac:dyDescent="0.2">
      <c r="A243">
        <v>1241</v>
      </c>
      <c r="B243" t="s">
        <v>251</v>
      </c>
      <c r="C243" t="s">
        <v>1572</v>
      </c>
      <c r="D243" t="s">
        <v>1584</v>
      </c>
      <c r="E243" t="s">
        <v>1601</v>
      </c>
      <c r="F243">
        <v>54713.16</v>
      </c>
    </row>
    <row r="244" spans="1:6" x14ac:dyDescent="0.2">
      <c r="A244">
        <v>1242</v>
      </c>
      <c r="B244" t="s">
        <v>252</v>
      </c>
      <c r="C244" t="s">
        <v>1572</v>
      </c>
      <c r="D244" t="s">
        <v>1584</v>
      </c>
      <c r="E244" t="s">
        <v>1611</v>
      </c>
      <c r="F244">
        <v>56262.47</v>
      </c>
    </row>
    <row r="245" spans="1:6" x14ac:dyDescent="0.2">
      <c r="A245">
        <v>1243</v>
      </c>
      <c r="B245" t="s">
        <v>253</v>
      </c>
      <c r="C245" t="s">
        <v>1572</v>
      </c>
      <c r="D245" t="s">
        <v>1584</v>
      </c>
      <c r="E245" t="s">
        <v>1597</v>
      </c>
      <c r="F245">
        <v>57164.39</v>
      </c>
    </row>
    <row r="246" spans="1:6" x14ac:dyDescent="0.2">
      <c r="A246">
        <v>1244</v>
      </c>
      <c r="B246" t="s">
        <v>254</v>
      </c>
      <c r="C246" t="s">
        <v>1572</v>
      </c>
      <c r="D246" t="s">
        <v>1584</v>
      </c>
      <c r="E246" t="s">
        <v>1613</v>
      </c>
      <c r="F246">
        <v>51999.26</v>
      </c>
    </row>
    <row r="247" spans="1:6" x14ac:dyDescent="0.2">
      <c r="A247">
        <v>1245</v>
      </c>
      <c r="B247" t="s">
        <v>255</v>
      </c>
      <c r="C247" t="s">
        <v>1572</v>
      </c>
      <c r="D247" t="s">
        <v>1584</v>
      </c>
      <c r="E247" t="s">
        <v>1607</v>
      </c>
      <c r="F247">
        <v>54163.75</v>
      </c>
    </row>
    <row r="248" spans="1:6" x14ac:dyDescent="0.2">
      <c r="A248">
        <v>1246</v>
      </c>
      <c r="B248" t="s">
        <v>256</v>
      </c>
      <c r="C248" t="s">
        <v>1572</v>
      </c>
      <c r="D248" t="s">
        <v>1584</v>
      </c>
      <c r="E248" t="s">
        <v>1614</v>
      </c>
      <c r="F248">
        <v>53812.639999999999</v>
      </c>
    </row>
    <row r="249" spans="1:6" x14ac:dyDescent="0.2">
      <c r="A249">
        <v>1247</v>
      </c>
      <c r="B249" t="s">
        <v>257</v>
      </c>
      <c r="C249" t="s">
        <v>1572</v>
      </c>
      <c r="D249" t="s">
        <v>1584</v>
      </c>
      <c r="E249" t="s">
        <v>1612</v>
      </c>
      <c r="F249">
        <v>53366.68</v>
      </c>
    </row>
    <row r="250" spans="1:6" x14ac:dyDescent="0.2">
      <c r="A250">
        <v>1248</v>
      </c>
      <c r="B250" t="s">
        <v>258</v>
      </c>
      <c r="C250" t="s">
        <v>1572</v>
      </c>
      <c r="D250" t="s">
        <v>1584</v>
      </c>
      <c r="E250" t="s">
        <v>1604</v>
      </c>
      <c r="F250">
        <v>59413.64</v>
      </c>
    </row>
    <row r="251" spans="1:6" x14ac:dyDescent="0.2">
      <c r="A251">
        <v>1249</v>
      </c>
      <c r="B251" t="s">
        <v>259</v>
      </c>
      <c r="C251" t="s">
        <v>1572</v>
      </c>
      <c r="D251" t="s">
        <v>1584</v>
      </c>
      <c r="E251" t="s">
        <v>1613</v>
      </c>
      <c r="F251">
        <v>56012.45</v>
      </c>
    </row>
    <row r="252" spans="1:6" x14ac:dyDescent="0.2">
      <c r="A252">
        <v>1250</v>
      </c>
      <c r="B252" t="s">
        <v>260</v>
      </c>
      <c r="C252" t="s">
        <v>1572</v>
      </c>
      <c r="D252" t="s">
        <v>1584</v>
      </c>
      <c r="E252" t="s">
        <v>1600</v>
      </c>
      <c r="F252">
        <v>51847.79</v>
      </c>
    </row>
    <row r="253" spans="1:6" x14ac:dyDescent="0.2">
      <c r="A253">
        <v>1251</v>
      </c>
      <c r="B253" t="s">
        <v>261</v>
      </c>
      <c r="C253" t="s">
        <v>1572</v>
      </c>
      <c r="D253" t="s">
        <v>1584</v>
      </c>
      <c r="E253" t="s">
        <v>1603</v>
      </c>
      <c r="F253">
        <v>57294.65</v>
      </c>
    </row>
    <row r="254" spans="1:6" x14ac:dyDescent="0.2">
      <c r="A254">
        <v>1252</v>
      </c>
      <c r="B254" t="s">
        <v>262</v>
      </c>
      <c r="C254" t="s">
        <v>1572</v>
      </c>
      <c r="D254" t="s">
        <v>1584</v>
      </c>
      <c r="E254" t="s">
        <v>1603</v>
      </c>
      <c r="F254">
        <v>60305.39</v>
      </c>
    </row>
    <row r="255" spans="1:6" x14ac:dyDescent="0.2">
      <c r="A255">
        <v>1253</v>
      </c>
      <c r="B255" t="s">
        <v>263</v>
      </c>
      <c r="C255" t="s">
        <v>1572</v>
      </c>
      <c r="D255" t="s">
        <v>1584</v>
      </c>
      <c r="E255" t="s">
        <v>1600</v>
      </c>
      <c r="F255">
        <v>57581.16</v>
      </c>
    </row>
    <row r="256" spans="1:6" x14ac:dyDescent="0.2">
      <c r="A256">
        <v>1254</v>
      </c>
      <c r="B256" t="s">
        <v>264</v>
      </c>
      <c r="C256" t="s">
        <v>1572</v>
      </c>
      <c r="D256" t="s">
        <v>1584</v>
      </c>
      <c r="E256" t="s">
        <v>1598</v>
      </c>
      <c r="F256">
        <v>51201.58</v>
      </c>
    </row>
    <row r="257" spans="1:6" x14ac:dyDescent="0.2">
      <c r="A257">
        <v>1255</v>
      </c>
      <c r="B257" t="s">
        <v>265</v>
      </c>
      <c r="C257" t="s">
        <v>1572</v>
      </c>
      <c r="D257" t="s">
        <v>1584</v>
      </c>
      <c r="E257" t="s">
        <v>1601</v>
      </c>
      <c r="F257">
        <v>53789.41</v>
      </c>
    </row>
    <row r="258" spans="1:6" x14ac:dyDescent="0.2">
      <c r="A258">
        <v>1256</v>
      </c>
      <c r="B258" t="s">
        <v>266</v>
      </c>
      <c r="C258" t="s">
        <v>1572</v>
      </c>
      <c r="D258" t="s">
        <v>1584</v>
      </c>
      <c r="E258" t="s">
        <v>1615</v>
      </c>
      <c r="F258">
        <v>58167.28</v>
      </c>
    </row>
    <row r="259" spans="1:6" x14ac:dyDescent="0.2">
      <c r="A259">
        <v>1257</v>
      </c>
      <c r="B259" t="s">
        <v>267</v>
      </c>
      <c r="C259" t="s">
        <v>1572</v>
      </c>
      <c r="D259" t="s">
        <v>1584</v>
      </c>
      <c r="E259" t="s">
        <v>1607</v>
      </c>
      <c r="F259">
        <v>53230.83</v>
      </c>
    </row>
    <row r="260" spans="1:6" x14ac:dyDescent="0.2">
      <c r="A260">
        <v>1258</v>
      </c>
      <c r="B260" t="s">
        <v>268</v>
      </c>
      <c r="C260" t="s">
        <v>1572</v>
      </c>
      <c r="D260" t="s">
        <v>1584</v>
      </c>
      <c r="E260" t="s">
        <v>1614</v>
      </c>
      <c r="F260">
        <v>56109.55</v>
      </c>
    </row>
    <row r="261" spans="1:6" x14ac:dyDescent="0.2">
      <c r="A261">
        <v>1259</v>
      </c>
      <c r="B261" t="s">
        <v>269</v>
      </c>
      <c r="C261" t="s">
        <v>1572</v>
      </c>
      <c r="D261" t="s">
        <v>1584</v>
      </c>
      <c r="E261" t="s">
        <v>1614</v>
      </c>
      <c r="F261">
        <v>56936.59</v>
      </c>
    </row>
    <row r="262" spans="1:6" x14ac:dyDescent="0.2">
      <c r="A262">
        <v>1260</v>
      </c>
      <c r="B262" t="s">
        <v>270</v>
      </c>
      <c r="C262" t="s">
        <v>1572</v>
      </c>
      <c r="D262" t="s">
        <v>1584</v>
      </c>
      <c r="E262" t="s">
        <v>1613</v>
      </c>
      <c r="F262">
        <v>52682.67</v>
      </c>
    </row>
    <row r="263" spans="1:6" x14ac:dyDescent="0.2">
      <c r="A263">
        <v>1261</v>
      </c>
      <c r="B263" t="s">
        <v>271</v>
      </c>
      <c r="C263" t="s">
        <v>1572</v>
      </c>
      <c r="D263" t="s">
        <v>1584</v>
      </c>
      <c r="E263" t="s">
        <v>1597</v>
      </c>
      <c r="F263">
        <v>54851.19</v>
      </c>
    </row>
    <row r="264" spans="1:6" x14ac:dyDescent="0.2">
      <c r="A264">
        <v>1262</v>
      </c>
      <c r="B264" t="s">
        <v>272</v>
      </c>
      <c r="C264" t="s">
        <v>1572</v>
      </c>
      <c r="D264" t="s">
        <v>1584</v>
      </c>
      <c r="E264" t="s">
        <v>1611</v>
      </c>
      <c r="F264">
        <v>46896.83</v>
      </c>
    </row>
    <row r="265" spans="1:6" x14ac:dyDescent="0.2">
      <c r="A265">
        <v>1263</v>
      </c>
      <c r="B265" t="s">
        <v>273</v>
      </c>
      <c r="C265" t="s">
        <v>1572</v>
      </c>
      <c r="D265" t="s">
        <v>1584</v>
      </c>
      <c r="E265" t="s">
        <v>1604</v>
      </c>
      <c r="F265">
        <v>52439.03</v>
      </c>
    </row>
    <row r="266" spans="1:6" x14ac:dyDescent="0.2">
      <c r="A266">
        <v>1264</v>
      </c>
      <c r="B266" t="s">
        <v>274</v>
      </c>
      <c r="C266" t="s">
        <v>1572</v>
      </c>
      <c r="D266" t="s">
        <v>1584</v>
      </c>
      <c r="E266" t="s">
        <v>1608</v>
      </c>
      <c r="F266">
        <v>54368.58</v>
      </c>
    </row>
    <row r="267" spans="1:6" x14ac:dyDescent="0.2">
      <c r="A267">
        <v>1265</v>
      </c>
      <c r="B267" t="s">
        <v>275</v>
      </c>
      <c r="C267" t="s">
        <v>1572</v>
      </c>
      <c r="D267" t="s">
        <v>1584</v>
      </c>
      <c r="E267" t="s">
        <v>1597</v>
      </c>
      <c r="F267">
        <v>51880.54</v>
      </c>
    </row>
    <row r="268" spans="1:6" x14ac:dyDescent="0.2">
      <c r="A268">
        <v>1266</v>
      </c>
      <c r="B268" t="s">
        <v>276</v>
      </c>
      <c r="C268" t="s">
        <v>1572</v>
      </c>
      <c r="D268" t="s">
        <v>1584</v>
      </c>
      <c r="E268" t="s">
        <v>1607</v>
      </c>
      <c r="F268">
        <v>59081.03</v>
      </c>
    </row>
    <row r="269" spans="1:6" x14ac:dyDescent="0.2">
      <c r="A269">
        <v>1267</v>
      </c>
      <c r="B269" t="s">
        <v>277</v>
      </c>
      <c r="C269" t="s">
        <v>1572</v>
      </c>
      <c r="D269" t="s">
        <v>1584</v>
      </c>
      <c r="E269" t="s">
        <v>1597</v>
      </c>
      <c r="F269">
        <v>51424.65</v>
      </c>
    </row>
    <row r="270" spans="1:6" x14ac:dyDescent="0.2">
      <c r="A270">
        <v>1268</v>
      </c>
      <c r="B270" t="s">
        <v>278</v>
      </c>
      <c r="C270" t="s">
        <v>1572</v>
      </c>
      <c r="D270" t="s">
        <v>1584</v>
      </c>
      <c r="E270" t="s">
        <v>1609</v>
      </c>
      <c r="F270">
        <v>53899.89</v>
      </c>
    </row>
    <row r="271" spans="1:6" x14ac:dyDescent="0.2">
      <c r="A271">
        <v>1269</v>
      </c>
      <c r="B271" t="s">
        <v>279</v>
      </c>
      <c r="C271" t="s">
        <v>1572</v>
      </c>
      <c r="D271" t="s">
        <v>1584</v>
      </c>
      <c r="E271" t="s">
        <v>1614</v>
      </c>
      <c r="F271">
        <v>55326.85</v>
      </c>
    </row>
    <row r="272" spans="1:6" x14ac:dyDescent="0.2">
      <c r="A272">
        <v>1270</v>
      </c>
      <c r="B272" t="s">
        <v>280</v>
      </c>
      <c r="C272" t="s">
        <v>1572</v>
      </c>
      <c r="D272" t="s">
        <v>1584</v>
      </c>
      <c r="E272" t="s">
        <v>1608</v>
      </c>
      <c r="F272">
        <v>58603.18</v>
      </c>
    </row>
    <row r="273" spans="1:6" x14ac:dyDescent="0.2">
      <c r="A273">
        <v>1271</v>
      </c>
      <c r="B273" t="s">
        <v>281</v>
      </c>
      <c r="C273" t="s">
        <v>1572</v>
      </c>
      <c r="D273" t="s">
        <v>1584</v>
      </c>
      <c r="E273" t="s">
        <v>1607</v>
      </c>
      <c r="F273">
        <v>51410.34</v>
      </c>
    </row>
    <row r="274" spans="1:6" x14ac:dyDescent="0.2">
      <c r="A274">
        <v>1272</v>
      </c>
      <c r="B274" t="s">
        <v>282</v>
      </c>
      <c r="C274" t="s">
        <v>1572</v>
      </c>
      <c r="D274" t="s">
        <v>1584</v>
      </c>
      <c r="E274" t="s">
        <v>1610</v>
      </c>
      <c r="F274">
        <v>57907.91</v>
      </c>
    </row>
    <row r="275" spans="1:6" x14ac:dyDescent="0.2">
      <c r="A275">
        <v>1273</v>
      </c>
      <c r="B275" t="s">
        <v>283</v>
      </c>
      <c r="C275" t="s">
        <v>1572</v>
      </c>
      <c r="D275" t="s">
        <v>1584</v>
      </c>
      <c r="E275" t="s">
        <v>1598</v>
      </c>
      <c r="F275">
        <v>55025.58</v>
      </c>
    </row>
    <row r="276" spans="1:6" x14ac:dyDescent="0.2">
      <c r="A276">
        <v>1274</v>
      </c>
      <c r="B276" t="s">
        <v>284</v>
      </c>
      <c r="C276" t="s">
        <v>1572</v>
      </c>
      <c r="D276" t="s">
        <v>1584</v>
      </c>
      <c r="E276" t="s">
        <v>1606</v>
      </c>
      <c r="F276">
        <v>52546.23</v>
      </c>
    </row>
    <row r="277" spans="1:6" x14ac:dyDescent="0.2">
      <c r="A277">
        <v>1275</v>
      </c>
      <c r="B277" t="s">
        <v>285</v>
      </c>
      <c r="C277" t="s">
        <v>1572</v>
      </c>
      <c r="D277" t="s">
        <v>1584</v>
      </c>
      <c r="E277" t="s">
        <v>1603</v>
      </c>
      <c r="F277">
        <v>56155.26</v>
      </c>
    </row>
    <row r="278" spans="1:6" x14ac:dyDescent="0.2">
      <c r="A278">
        <v>1276</v>
      </c>
      <c r="B278" t="s">
        <v>286</v>
      </c>
      <c r="C278" t="s">
        <v>1572</v>
      </c>
      <c r="D278" t="s">
        <v>1584</v>
      </c>
      <c r="E278" t="s">
        <v>1612</v>
      </c>
      <c r="F278">
        <v>55497.65</v>
      </c>
    </row>
    <row r="279" spans="1:6" x14ac:dyDescent="0.2">
      <c r="A279">
        <v>1277</v>
      </c>
      <c r="B279" t="s">
        <v>287</v>
      </c>
      <c r="C279" t="s">
        <v>1572</v>
      </c>
      <c r="D279" t="s">
        <v>1584</v>
      </c>
      <c r="E279" t="s">
        <v>1615</v>
      </c>
      <c r="F279">
        <v>53499.46</v>
      </c>
    </row>
    <row r="280" spans="1:6" x14ac:dyDescent="0.2">
      <c r="A280">
        <v>1278</v>
      </c>
      <c r="B280" t="s">
        <v>288</v>
      </c>
      <c r="C280" t="s">
        <v>1572</v>
      </c>
      <c r="D280" t="s">
        <v>1584</v>
      </c>
      <c r="E280" t="s">
        <v>1613</v>
      </c>
      <c r="F280">
        <v>55174.51</v>
      </c>
    </row>
    <row r="281" spans="1:6" x14ac:dyDescent="0.2">
      <c r="A281">
        <v>1279</v>
      </c>
      <c r="B281" t="s">
        <v>289</v>
      </c>
      <c r="C281" t="s">
        <v>1572</v>
      </c>
      <c r="D281" t="s">
        <v>1584</v>
      </c>
      <c r="E281" t="s">
        <v>1599</v>
      </c>
      <c r="F281">
        <v>54036.72</v>
      </c>
    </row>
    <row r="282" spans="1:6" x14ac:dyDescent="0.2">
      <c r="A282">
        <v>1280</v>
      </c>
      <c r="B282" t="s">
        <v>290</v>
      </c>
      <c r="C282" t="s">
        <v>1572</v>
      </c>
      <c r="D282" t="s">
        <v>1584</v>
      </c>
      <c r="E282" t="s">
        <v>1612</v>
      </c>
      <c r="F282">
        <v>55283.79</v>
      </c>
    </row>
    <row r="283" spans="1:6" x14ac:dyDescent="0.2">
      <c r="A283">
        <v>1281</v>
      </c>
      <c r="B283" t="s">
        <v>291</v>
      </c>
      <c r="C283" t="s">
        <v>1572</v>
      </c>
      <c r="D283" t="s">
        <v>1584</v>
      </c>
      <c r="E283" t="s">
        <v>1608</v>
      </c>
      <c r="F283">
        <v>56655.33</v>
      </c>
    </row>
    <row r="284" spans="1:6" x14ac:dyDescent="0.2">
      <c r="A284">
        <v>1282</v>
      </c>
      <c r="B284" t="s">
        <v>292</v>
      </c>
      <c r="C284" t="s">
        <v>1572</v>
      </c>
      <c r="D284" t="s">
        <v>1584</v>
      </c>
      <c r="E284" t="s">
        <v>1613</v>
      </c>
      <c r="F284">
        <v>58965.04</v>
      </c>
    </row>
    <row r="285" spans="1:6" x14ac:dyDescent="0.2">
      <c r="A285">
        <v>1283</v>
      </c>
      <c r="B285" t="s">
        <v>293</v>
      </c>
      <c r="C285" t="s">
        <v>1572</v>
      </c>
      <c r="D285" t="s">
        <v>1584</v>
      </c>
      <c r="E285" t="s">
        <v>1615</v>
      </c>
      <c r="F285">
        <v>51905.46</v>
      </c>
    </row>
    <row r="286" spans="1:6" x14ac:dyDescent="0.2">
      <c r="A286">
        <v>1284</v>
      </c>
      <c r="B286" t="s">
        <v>294</v>
      </c>
      <c r="C286" t="s">
        <v>1572</v>
      </c>
      <c r="D286" t="s">
        <v>1584</v>
      </c>
      <c r="E286" t="s">
        <v>1608</v>
      </c>
      <c r="F286">
        <v>60332.58</v>
      </c>
    </row>
    <row r="287" spans="1:6" x14ac:dyDescent="0.2">
      <c r="A287">
        <v>1285</v>
      </c>
      <c r="B287" t="s">
        <v>295</v>
      </c>
      <c r="C287" t="s">
        <v>1572</v>
      </c>
      <c r="D287" t="s">
        <v>1584</v>
      </c>
      <c r="E287" t="s">
        <v>1610</v>
      </c>
      <c r="F287">
        <v>50119.78</v>
      </c>
    </row>
    <row r="288" spans="1:6" x14ac:dyDescent="0.2">
      <c r="A288">
        <v>1286</v>
      </c>
      <c r="B288" t="s">
        <v>296</v>
      </c>
      <c r="C288" t="s">
        <v>1572</v>
      </c>
      <c r="D288" t="s">
        <v>1584</v>
      </c>
      <c r="E288" t="s">
        <v>1603</v>
      </c>
      <c r="F288">
        <v>54620.54</v>
      </c>
    </row>
    <row r="289" spans="1:6" x14ac:dyDescent="0.2">
      <c r="A289">
        <v>1287</v>
      </c>
      <c r="B289" t="s">
        <v>297</v>
      </c>
      <c r="C289" t="s">
        <v>1572</v>
      </c>
      <c r="D289" t="s">
        <v>1584</v>
      </c>
      <c r="E289" t="s">
        <v>1614</v>
      </c>
      <c r="F289">
        <v>56470.79</v>
      </c>
    </row>
    <row r="290" spans="1:6" x14ac:dyDescent="0.2">
      <c r="A290">
        <v>1288</v>
      </c>
      <c r="B290" t="s">
        <v>298</v>
      </c>
      <c r="C290" t="s">
        <v>1572</v>
      </c>
      <c r="D290" t="s">
        <v>1584</v>
      </c>
      <c r="E290" t="s">
        <v>1598</v>
      </c>
      <c r="F290">
        <v>55702.48</v>
      </c>
    </row>
    <row r="291" spans="1:6" x14ac:dyDescent="0.2">
      <c r="A291">
        <v>1289</v>
      </c>
      <c r="B291" t="s">
        <v>299</v>
      </c>
      <c r="C291" t="s">
        <v>1572</v>
      </c>
      <c r="D291" t="s">
        <v>1584</v>
      </c>
      <c r="E291" t="s">
        <v>1615</v>
      </c>
      <c r="F291">
        <v>53443.25</v>
      </c>
    </row>
    <row r="292" spans="1:6" x14ac:dyDescent="0.2">
      <c r="A292">
        <v>1290</v>
      </c>
      <c r="B292" t="s">
        <v>300</v>
      </c>
      <c r="C292" t="s">
        <v>1572</v>
      </c>
      <c r="D292" t="s">
        <v>1584</v>
      </c>
      <c r="E292" t="s">
        <v>1607</v>
      </c>
      <c r="F292">
        <v>54479.69</v>
      </c>
    </row>
    <row r="293" spans="1:6" x14ac:dyDescent="0.2">
      <c r="A293">
        <v>1291</v>
      </c>
      <c r="B293" t="s">
        <v>301</v>
      </c>
      <c r="C293" t="s">
        <v>1572</v>
      </c>
      <c r="D293" t="s">
        <v>1584</v>
      </c>
      <c r="E293" t="s">
        <v>1599</v>
      </c>
      <c r="F293">
        <v>53767.5</v>
      </c>
    </row>
    <row r="294" spans="1:6" x14ac:dyDescent="0.2">
      <c r="A294">
        <v>1292</v>
      </c>
      <c r="B294" t="s">
        <v>302</v>
      </c>
      <c r="C294" t="s">
        <v>1572</v>
      </c>
      <c r="D294" t="s">
        <v>1584</v>
      </c>
      <c r="E294" t="s">
        <v>1606</v>
      </c>
      <c r="F294">
        <v>53526.59</v>
      </c>
    </row>
    <row r="295" spans="1:6" x14ac:dyDescent="0.2">
      <c r="A295">
        <v>1293</v>
      </c>
      <c r="B295" t="s">
        <v>303</v>
      </c>
      <c r="C295" t="s">
        <v>1572</v>
      </c>
      <c r="D295" t="s">
        <v>1584</v>
      </c>
      <c r="E295" t="s">
        <v>1612</v>
      </c>
      <c r="F295">
        <v>57124.01</v>
      </c>
    </row>
    <row r="296" spans="1:6" x14ac:dyDescent="0.2">
      <c r="A296">
        <v>1294</v>
      </c>
      <c r="B296" t="s">
        <v>304</v>
      </c>
      <c r="C296" t="s">
        <v>1572</v>
      </c>
      <c r="D296" t="s">
        <v>1584</v>
      </c>
      <c r="E296" t="s">
        <v>1611</v>
      </c>
      <c r="F296">
        <v>55892.54</v>
      </c>
    </row>
    <row r="297" spans="1:6" x14ac:dyDescent="0.2">
      <c r="A297">
        <v>1295</v>
      </c>
      <c r="B297" t="s">
        <v>305</v>
      </c>
      <c r="C297" t="s">
        <v>1572</v>
      </c>
      <c r="D297" t="s">
        <v>1584</v>
      </c>
      <c r="E297" t="s">
        <v>1612</v>
      </c>
      <c r="F297">
        <v>53267.73</v>
      </c>
    </row>
    <row r="298" spans="1:6" x14ac:dyDescent="0.2">
      <c r="A298">
        <v>1296</v>
      </c>
      <c r="B298" t="s">
        <v>306</v>
      </c>
      <c r="C298" t="s">
        <v>1572</v>
      </c>
      <c r="D298" t="s">
        <v>1584</v>
      </c>
      <c r="E298" t="s">
        <v>1602</v>
      </c>
      <c r="F298">
        <v>57249</v>
      </c>
    </row>
    <row r="299" spans="1:6" x14ac:dyDescent="0.2">
      <c r="A299">
        <v>1297</v>
      </c>
      <c r="B299" t="s">
        <v>307</v>
      </c>
      <c r="C299" t="s">
        <v>1572</v>
      </c>
      <c r="D299" t="s">
        <v>1584</v>
      </c>
      <c r="E299" t="s">
        <v>1603</v>
      </c>
      <c r="F299">
        <v>55768.25</v>
      </c>
    </row>
    <row r="300" spans="1:6" x14ac:dyDescent="0.2">
      <c r="A300">
        <v>1298</v>
      </c>
      <c r="B300" t="s">
        <v>308</v>
      </c>
      <c r="C300" t="s">
        <v>1572</v>
      </c>
      <c r="D300" t="s">
        <v>1584</v>
      </c>
      <c r="E300" t="s">
        <v>1613</v>
      </c>
      <c r="F300">
        <v>57032.160000000003</v>
      </c>
    </row>
    <row r="301" spans="1:6" x14ac:dyDescent="0.2">
      <c r="A301">
        <v>1299</v>
      </c>
      <c r="B301" t="s">
        <v>309</v>
      </c>
      <c r="C301" t="s">
        <v>1572</v>
      </c>
      <c r="D301" t="s">
        <v>1584</v>
      </c>
      <c r="E301" t="s">
        <v>1597</v>
      </c>
      <c r="F301">
        <v>56574.07</v>
      </c>
    </row>
    <row r="302" spans="1:6" x14ac:dyDescent="0.2">
      <c r="A302">
        <v>1300</v>
      </c>
      <c r="B302" t="s">
        <v>310</v>
      </c>
      <c r="C302" t="s">
        <v>1572</v>
      </c>
      <c r="D302" t="s">
        <v>1584</v>
      </c>
      <c r="E302" t="s">
        <v>1602</v>
      </c>
      <c r="F302">
        <v>52927.51</v>
      </c>
    </row>
    <row r="303" spans="1:6" x14ac:dyDescent="0.2">
      <c r="A303">
        <v>1301</v>
      </c>
      <c r="B303" t="s">
        <v>311</v>
      </c>
      <c r="C303" t="s">
        <v>1572</v>
      </c>
      <c r="D303" t="s">
        <v>1584</v>
      </c>
      <c r="E303" t="s">
        <v>1609</v>
      </c>
      <c r="F303">
        <v>53599.55</v>
      </c>
    </row>
    <row r="304" spans="1:6" x14ac:dyDescent="0.2">
      <c r="A304">
        <v>1302</v>
      </c>
      <c r="B304" t="s">
        <v>312</v>
      </c>
      <c r="C304" t="s">
        <v>1572</v>
      </c>
      <c r="D304" t="s">
        <v>1584</v>
      </c>
      <c r="E304" t="s">
        <v>1606</v>
      </c>
      <c r="F304">
        <v>56868.23</v>
      </c>
    </row>
    <row r="305" spans="1:6" x14ac:dyDescent="0.2">
      <c r="A305">
        <v>1303</v>
      </c>
      <c r="B305" t="s">
        <v>313</v>
      </c>
      <c r="C305" t="s">
        <v>1572</v>
      </c>
      <c r="D305" t="s">
        <v>1584</v>
      </c>
      <c r="E305" t="s">
        <v>1610</v>
      </c>
      <c r="F305">
        <v>56525.93</v>
      </c>
    </row>
    <row r="306" spans="1:6" x14ac:dyDescent="0.2">
      <c r="A306">
        <v>1304</v>
      </c>
      <c r="B306" t="s">
        <v>314</v>
      </c>
      <c r="C306" t="s">
        <v>1572</v>
      </c>
      <c r="D306" t="s">
        <v>1584</v>
      </c>
      <c r="E306" t="s">
        <v>1607</v>
      </c>
      <c r="F306">
        <v>54947.75</v>
      </c>
    </row>
    <row r="307" spans="1:6" x14ac:dyDescent="0.2">
      <c r="A307">
        <v>1305</v>
      </c>
      <c r="B307" t="s">
        <v>315</v>
      </c>
      <c r="C307" t="s">
        <v>1572</v>
      </c>
      <c r="D307" t="s">
        <v>1584</v>
      </c>
      <c r="E307" t="s">
        <v>1599</v>
      </c>
      <c r="F307">
        <v>55293.32</v>
      </c>
    </row>
    <row r="308" spans="1:6" x14ac:dyDescent="0.2">
      <c r="A308">
        <v>1306</v>
      </c>
      <c r="B308" t="s">
        <v>316</v>
      </c>
      <c r="C308" t="s">
        <v>1572</v>
      </c>
      <c r="D308" t="s">
        <v>1584</v>
      </c>
      <c r="E308" t="s">
        <v>1597</v>
      </c>
      <c r="F308">
        <v>58194.16</v>
      </c>
    </row>
    <row r="309" spans="1:6" x14ac:dyDescent="0.2">
      <c r="A309">
        <v>1307</v>
      </c>
      <c r="B309" t="s">
        <v>317</v>
      </c>
      <c r="C309" t="s">
        <v>1572</v>
      </c>
      <c r="D309" t="s">
        <v>1584</v>
      </c>
      <c r="E309" t="s">
        <v>1611</v>
      </c>
      <c r="F309">
        <v>53521.07</v>
      </c>
    </row>
    <row r="310" spans="1:6" x14ac:dyDescent="0.2">
      <c r="A310">
        <v>1308</v>
      </c>
      <c r="B310" t="s">
        <v>318</v>
      </c>
      <c r="C310" t="s">
        <v>1572</v>
      </c>
      <c r="D310" t="s">
        <v>1584</v>
      </c>
      <c r="E310" t="s">
        <v>1601</v>
      </c>
      <c r="F310">
        <v>56367.74</v>
      </c>
    </row>
    <row r="311" spans="1:6" x14ac:dyDescent="0.2">
      <c r="A311">
        <v>1309</v>
      </c>
      <c r="B311" t="s">
        <v>319</v>
      </c>
      <c r="C311" t="s">
        <v>1572</v>
      </c>
      <c r="D311" t="s">
        <v>1584</v>
      </c>
      <c r="E311" t="s">
        <v>1605</v>
      </c>
      <c r="F311">
        <v>54494.52</v>
      </c>
    </row>
    <row r="312" spans="1:6" x14ac:dyDescent="0.2">
      <c r="A312">
        <v>1310</v>
      </c>
      <c r="B312" t="s">
        <v>320</v>
      </c>
      <c r="C312" t="s">
        <v>1572</v>
      </c>
      <c r="D312" t="s">
        <v>1584</v>
      </c>
      <c r="E312" t="s">
        <v>1608</v>
      </c>
      <c r="F312">
        <v>54455.8</v>
      </c>
    </row>
    <row r="313" spans="1:6" x14ac:dyDescent="0.2">
      <c r="A313">
        <v>1311</v>
      </c>
      <c r="B313" t="s">
        <v>321</v>
      </c>
      <c r="C313" t="s">
        <v>1572</v>
      </c>
      <c r="D313" t="s">
        <v>1584</v>
      </c>
      <c r="E313" t="s">
        <v>1611</v>
      </c>
      <c r="F313">
        <v>57746.94</v>
      </c>
    </row>
    <row r="314" spans="1:6" x14ac:dyDescent="0.2">
      <c r="A314">
        <v>1312</v>
      </c>
      <c r="B314" t="s">
        <v>322</v>
      </c>
      <c r="C314" t="s">
        <v>1572</v>
      </c>
      <c r="D314" t="s">
        <v>1584</v>
      </c>
      <c r="E314" t="s">
        <v>1602</v>
      </c>
      <c r="F314">
        <v>57063.54</v>
      </c>
    </row>
    <row r="315" spans="1:6" x14ac:dyDescent="0.2">
      <c r="A315">
        <v>1313</v>
      </c>
      <c r="B315" t="s">
        <v>323</v>
      </c>
      <c r="C315" t="s">
        <v>1572</v>
      </c>
      <c r="D315" t="s">
        <v>1584</v>
      </c>
      <c r="E315" t="s">
        <v>1615</v>
      </c>
      <c r="F315">
        <v>57033.77</v>
      </c>
    </row>
    <row r="316" spans="1:6" x14ac:dyDescent="0.2">
      <c r="A316">
        <v>1314</v>
      </c>
      <c r="B316" t="s">
        <v>324</v>
      </c>
      <c r="C316" t="s">
        <v>1572</v>
      </c>
      <c r="D316" t="s">
        <v>1584</v>
      </c>
      <c r="E316" t="s">
        <v>1615</v>
      </c>
      <c r="F316">
        <v>58263.7</v>
      </c>
    </row>
    <row r="317" spans="1:6" x14ac:dyDescent="0.2">
      <c r="A317">
        <v>1315</v>
      </c>
      <c r="B317" t="s">
        <v>325</v>
      </c>
      <c r="C317" t="s">
        <v>1572</v>
      </c>
      <c r="D317" t="s">
        <v>1584</v>
      </c>
      <c r="E317" t="s">
        <v>1607</v>
      </c>
      <c r="F317">
        <v>55052.51</v>
      </c>
    </row>
    <row r="318" spans="1:6" x14ac:dyDescent="0.2">
      <c r="A318">
        <v>1316</v>
      </c>
      <c r="B318" t="s">
        <v>326</v>
      </c>
      <c r="C318" t="s">
        <v>1572</v>
      </c>
      <c r="D318" t="s">
        <v>1584</v>
      </c>
      <c r="E318" t="s">
        <v>1599</v>
      </c>
      <c r="F318">
        <v>56704.88</v>
      </c>
    </row>
    <row r="319" spans="1:6" x14ac:dyDescent="0.2">
      <c r="A319">
        <v>1317</v>
      </c>
      <c r="B319" t="s">
        <v>327</v>
      </c>
      <c r="C319" t="s">
        <v>1572</v>
      </c>
      <c r="D319" t="s">
        <v>1584</v>
      </c>
      <c r="E319" t="s">
        <v>1601</v>
      </c>
      <c r="F319">
        <v>54224.33</v>
      </c>
    </row>
    <row r="320" spans="1:6" x14ac:dyDescent="0.2">
      <c r="A320">
        <v>1318</v>
      </c>
      <c r="B320" t="s">
        <v>328</v>
      </c>
      <c r="C320" t="s">
        <v>1572</v>
      </c>
      <c r="D320" t="s">
        <v>1584</v>
      </c>
      <c r="E320" t="s">
        <v>1614</v>
      </c>
      <c r="F320">
        <v>55810.42</v>
      </c>
    </row>
    <row r="321" spans="1:6" x14ac:dyDescent="0.2">
      <c r="A321">
        <v>1319</v>
      </c>
      <c r="B321" t="s">
        <v>329</v>
      </c>
      <c r="C321" t="s">
        <v>1572</v>
      </c>
      <c r="D321" t="s">
        <v>1584</v>
      </c>
      <c r="E321" t="s">
        <v>1599</v>
      </c>
      <c r="F321">
        <v>54674.64</v>
      </c>
    </row>
    <row r="322" spans="1:6" x14ac:dyDescent="0.2">
      <c r="A322">
        <v>1320</v>
      </c>
      <c r="B322" t="s">
        <v>330</v>
      </c>
      <c r="C322" t="s">
        <v>1572</v>
      </c>
      <c r="D322" t="s">
        <v>1584</v>
      </c>
      <c r="E322" t="s">
        <v>1615</v>
      </c>
      <c r="F322">
        <v>55242.49</v>
      </c>
    </row>
    <row r="323" spans="1:6" x14ac:dyDescent="0.2">
      <c r="A323">
        <v>1321</v>
      </c>
      <c r="B323" t="s">
        <v>331</v>
      </c>
      <c r="C323" t="s">
        <v>1572</v>
      </c>
      <c r="D323" t="s">
        <v>1584</v>
      </c>
      <c r="E323" t="s">
        <v>1600</v>
      </c>
      <c r="F323">
        <v>56487.89</v>
      </c>
    </row>
    <row r="324" spans="1:6" x14ac:dyDescent="0.2">
      <c r="A324">
        <v>1322</v>
      </c>
      <c r="B324" t="s">
        <v>332</v>
      </c>
      <c r="C324" t="s">
        <v>1572</v>
      </c>
      <c r="D324" t="s">
        <v>1584</v>
      </c>
      <c r="E324" t="s">
        <v>1597</v>
      </c>
      <c r="F324">
        <v>52954.45</v>
      </c>
    </row>
    <row r="325" spans="1:6" x14ac:dyDescent="0.2">
      <c r="A325">
        <v>1323</v>
      </c>
      <c r="B325" t="s">
        <v>333</v>
      </c>
      <c r="C325" t="s">
        <v>1572</v>
      </c>
      <c r="D325" t="s">
        <v>1584</v>
      </c>
      <c r="E325" t="s">
        <v>1603</v>
      </c>
      <c r="F325">
        <v>60230.97</v>
      </c>
    </row>
    <row r="326" spans="1:6" x14ac:dyDescent="0.2">
      <c r="A326">
        <v>1324</v>
      </c>
      <c r="B326" t="s">
        <v>334</v>
      </c>
      <c r="C326" t="s">
        <v>1572</v>
      </c>
      <c r="D326" t="s">
        <v>1584</v>
      </c>
      <c r="E326" t="s">
        <v>1607</v>
      </c>
      <c r="F326">
        <v>52484.959999999999</v>
      </c>
    </row>
    <row r="327" spans="1:6" x14ac:dyDescent="0.2">
      <c r="A327">
        <v>1325</v>
      </c>
      <c r="B327" t="s">
        <v>335</v>
      </c>
      <c r="C327" t="s">
        <v>1572</v>
      </c>
      <c r="D327" t="s">
        <v>1584</v>
      </c>
      <c r="E327" t="s">
        <v>1609</v>
      </c>
      <c r="F327">
        <v>51964.53</v>
      </c>
    </row>
    <row r="328" spans="1:6" x14ac:dyDescent="0.2">
      <c r="A328">
        <v>1326</v>
      </c>
      <c r="B328" t="s">
        <v>336</v>
      </c>
      <c r="C328" t="s">
        <v>1572</v>
      </c>
      <c r="D328" t="s">
        <v>1584</v>
      </c>
      <c r="E328" t="s">
        <v>1612</v>
      </c>
      <c r="F328">
        <v>57895.28</v>
      </c>
    </row>
    <row r="329" spans="1:6" x14ac:dyDescent="0.2">
      <c r="A329">
        <v>1327</v>
      </c>
      <c r="B329" t="s">
        <v>337</v>
      </c>
      <c r="C329" t="s">
        <v>1572</v>
      </c>
      <c r="D329" t="s">
        <v>1584</v>
      </c>
      <c r="E329" t="s">
        <v>1615</v>
      </c>
      <c r="F329">
        <v>56979.16</v>
      </c>
    </row>
    <row r="330" spans="1:6" x14ac:dyDescent="0.2">
      <c r="A330">
        <v>1328</v>
      </c>
      <c r="B330" t="s">
        <v>338</v>
      </c>
      <c r="C330" t="s">
        <v>1572</v>
      </c>
      <c r="D330" t="s">
        <v>1584</v>
      </c>
      <c r="E330" t="s">
        <v>1614</v>
      </c>
      <c r="F330">
        <v>56560.3</v>
      </c>
    </row>
    <row r="331" spans="1:6" x14ac:dyDescent="0.2">
      <c r="A331">
        <v>1329</v>
      </c>
      <c r="B331" t="s">
        <v>339</v>
      </c>
      <c r="C331" t="s">
        <v>1572</v>
      </c>
      <c r="D331" t="s">
        <v>1584</v>
      </c>
      <c r="E331" t="s">
        <v>1599</v>
      </c>
      <c r="F331">
        <v>56570.86</v>
      </c>
    </row>
    <row r="332" spans="1:6" x14ac:dyDescent="0.2">
      <c r="A332">
        <v>1330</v>
      </c>
      <c r="B332" t="s">
        <v>340</v>
      </c>
      <c r="C332" t="s">
        <v>1572</v>
      </c>
      <c r="D332" t="s">
        <v>1584</v>
      </c>
      <c r="E332" t="s">
        <v>1609</v>
      </c>
      <c r="F332">
        <v>54969.38</v>
      </c>
    </row>
    <row r="333" spans="1:6" x14ac:dyDescent="0.2">
      <c r="A333">
        <v>1331</v>
      </c>
      <c r="B333" t="s">
        <v>341</v>
      </c>
      <c r="C333" t="s">
        <v>1572</v>
      </c>
      <c r="D333" t="s">
        <v>1584</v>
      </c>
      <c r="E333" t="s">
        <v>1602</v>
      </c>
      <c r="F333">
        <v>52756.86</v>
      </c>
    </row>
    <row r="334" spans="1:6" x14ac:dyDescent="0.2">
      <c r="A334">
        <v>1332</v>
      </c>
      <c r="B334" t="s">
        <v>342</v>
      </c>
      <c r="C334" t="s">
        <v>1572</v>
      </c>
      <c r="D334" t="s">
        <v>1584</v>
      </c>
      <c r="E334" t="s">
        <v>1613</v>
      </c>
      <c r="F334">
        <v>55189.51</v>
      </c>
    </row>
    <row r="335" spans="1:6" x14ac:dyDescent="0.2">
      <c r="A335">
        <v>1333</v>
      </c>
      <c r="B335" t="s">
        <v>343</v>
      </c>
      <c r="C335" t="s">
        <v>1572</v>
      </c>
      <c r="D335" t="s">
        <v>1584</v>
      </c>
      <c r="E335" t="s">
        <v>1599</v>
      </c>
      <c r="F335">
        <v>53307.1</v>
      </c>
    </row>
    <row r="336" spans="1:6" x14ac:dyDescent="0.2">
      <c r="A336">
        <v>1334</v>
      </c>
      <c r="B336" t="s">
        <v>344</v>
      </c>
      <c r="C336" t="s">
        <v>1572</v>
      </c>
      <c r="D336" t="s">
        <v>1584</v>
      </c>
      <c r="E336" t="s">
        <v>1597</v>
      </c>
      <c r="F336">
        <v>57437.8</v>
      </c>
    </row>
    <row r="337" spans="1:6" x14ac:dyDescent="0.2">
      <c r="A337">
        <v>1335</v>
      </c>
      <c r="B337" t="s">
        <v>345</v>
      </c>
      <c r="C337" t="s">
        <v>1572</v>
      </c>
      <c r="D337" t="s">
        <v>1584</v>
      </c>
      <c r="E337" t="s">
        <v>1599</v>
      </c>
      <c r="F337">
        <v>54632.36</v>
      </c>
    </row>
    <row r="338" spans="1:6" x14ac:dyDescent="0.2">
      <c r="A338">
        <v>1336</v>
      </c>
      <c r="B338" t="s">
        <v>346</v>
      </c>
      <c r="C338" t="s">
        <v>1572</v>
      </c>
      <c r="D338" t="s">
        <v>1584</v>
      </c>
      <c r="E338" t="s">
        <v>1601</v>
      </c>
      <c r="F338">
        <v>52936.26</v>
      </c>
    </row>
    <row r="339" spans="1:6" x14ac:dyDescent="0.2">
      <c r="A339">
        <v>1337</v>
      </c>
      <c r="B339" t="s">
        <v>347</v>
      </c>
      <c r="C339" t="s">
        <v>1572</v>
      </c>
      <c r="D339" t="s">
        <v>1584</v>
      </c>
      <c r="E339" t="s">
        <v>1612</v>
      </c>
      <c r="F339">
        <v>54196.54</v>
      </c>
    </row>
    <row r="340" spans="1:6" x14ac:dyDescent="0.2">
      <c r="A340">
        <v>1338</v>
      </c>
      <c r="B340" t="s">
        <v>348</v>
      </c>
      <c r="C340" t="s">
        <v>1572</v>
      </c>
      <c r="D340" t="s">
        <v>1584</v>
      </c>
      <c r="E340" t="s">
        <v>1609</v>
      </c>
      <c r="F340">
        <v>56032.33</v>
      </c>
    </row>
    <row r="341" spans="1:6" x14ac:dyDescent="0.2">
      <c r="A341">
        <v>1339</v>
      </c>
      <c r="B341" t="s">
        <v>349</v>
      </c>
      <c r="C341" t="s">
        <v>1572</v>
      </c>
      <c r="D341" t="s">
        <v>1584</v>
      </c>
      <c r="E341" t="s">
        <v>1614</v>
      </c>
      <c r="F341">
        <v>53590.69</v>
      </c>
    </row>
    <row r="342" spans="1:6" x14ac:dyDescent="0.2">
      <c r="A342">
        <v>1340</v>
      </c>
      <c r="B342" t="s">
        <v>350</v>
      </c>
      <c r="C342" t="s">
        <v>1572</v>
      </c>
      <c r="D342" t="s">
        <v>1584</v>
      </c>
      <c r="E342" t="s">
        <v>1615</v>
      </c>
      <c r="F342">
        <v>52944.45</v>
      </c>
    </row>
    <row r="343" spans="1:6" x14ac:dyDescent="0.2">
      <c r="A343">
        <v>1341</v>
      </c>
      <c r="B343" t="s">
        <v>351</v>
      </c>
      <c r="C343" t="s">
        <v>1572</v>
      </c>
      <c r="D343" t="s">
        <v>1584</v>
      </c>
      <c r="E343" t="s">
        <v>1601</v>
      </c>
      <c r="F343">
        <v>55609.22</v>
      </c>
    </row>
    <row r="344" spans="1:6" x14ac:dyDescent="0.2">
      <c r="A344">
        <v>1342</v>
      </c>
      <c r="B344" t="s">
        <v>352</v>
      </c>
      <c r="C344" t="s">
        <v>1572</v>
      </c>
      <c r="D344" t="s">
        <v>1584</v>
      </c>
      <c r="E344" t="s">
        <v>1611</v>
      </c>
      <c r="F344">
        <v>55612.42</v>
      </c>
    </row>
    <row r="345" spans="1:6" x14ac:dyDescent="0.2">
      <c r="A345">
        <v>1343</v>
      </c>
      <c r="B345" t="s">
        <v>353</v>
      </c>
      <c r="C345" t="s">
        <v>1572</v>
      </c>
      <c r="D345" t="s">
        <v>1584</v>
      </c>
      <c r="E345" t="s">
        <v>1599</v>
      </c>
      <c r="F345">
        <v>53732.639999999999</v>
      </c>
    </row>
    <row r="346" spans="1:6" x14ac:dyDescent="0.2">
      <c r="A346">
        <v>1344</v>
      </c>
      <c r="B346" t="s">
        <v>354</v>
      </c>
      <c r="C346" t="s">
        <v>1572</v>
      </c>
      <c r="D346" t="s">
        <v>1584</v>
      </c>
      <c r="E346" t="s">
        <v>1615</v>
      </c>
      <c r="F346">
        <v>53822.400000000001</v>
      </c>
    </row>
    <row r="347" spans="1:6" x14ac:dyDescent="0.2">
      <c r="A347">
        <v>1345</v>
      </c>
      <c r="B347" t="s">
        <v>355</v>
      </c>
      <c r="C347" t="s">
        <v>1572</v>
      </c>
      <c r="D347" t="s">
        <v>1584</v>
      </c>
      <c r="E347" t="s">
        <v>1603</v>
      </c>
      <c r="F347">
        <v>55580.12</v>
      </c>
    </row>
    <row r="348" spans="1:6" x14ac:dyDescent="0.2">
      <c r="A348">
        <v>1346</v>
      </c>
      <c r="B348" t="s">
        <v>356</v>
      </c>
      <c r="C348" t="s">
        <v>1572</v>
      </c>
      <c r="D348" t="s">
        <v>1584</v>
      </c>
      <c r="E348" t="s">
        <v>1602</v>
      </c>
      <c r="F348">
        <v>51379.79</v>
      </c>
    </row>
    <row r="349" spans="1:6" x14ac:dyDescent="0.2">
      <c r="A349">
        <v>1347</v>
      </c>
      <c r="B349" t="s">
        <v>357</v>
      </c>
      <c r="C349" t="s">
        <v>1572</v>
      </c>
      <c r="D349" t="s">
        <v>1584</v>
      </c>
      <c r="E349" t="s">
        <v>1607</v>
      </c>
      <c r="F349">
        <v>51481.34</v>
      </c>
    </row>
    <row r="350" spans="1:6" x14ac:dyDescent="0.2">
      <c r="A350">
        <v>1348</v>
      </c>
      <c r="B350" t="s">
        <v>358</v>
      </c>
      <c r="C350" t="s">
        <v>1572</v>
      </c>
      <c r="D350" t="s">
        <v>1584</v>
      </c>
      <c r="E350" t="s">
        <v>1599</v>
      </c>
      <c r="F350">
        <v>53203.89</v>
      </c>
    </row>
    <row r="351" spans="1:6" x14ac:dyDescent="0.2">
      <c r="A351">
        <v>1349</v>
      </c>
      <c r="B351" t="s">
        <v>359</v>
      </c>
      <c r="C351" t="s">
        <v>1572</v>
      </c>
      <c r="D351" t="s">
        <v>1584</v>
      </c>
      <c r="E351" t="s">
        <v>1600</v>
      </c>
      <c r="F351">
        <v>54466.38</v>
      </c>
    </row>
    <row r="352" spans="1:6" x14ac:dyDescent="0.2">
      <c r="A352">
        <v>1350</v>
      </c>
      <c r="B352" t="s">
        <v>360</v>
      </c>
      <c r="C352" t="s">
        <v>1572</v>
      </c>
      <c r="D352" t="s">
        <v>1584</v>
      </c>
      <c r="E352" t="s">
        <v>1614</v>
      </c>
      <c r="F352">
        <v>55777.27</v>
      </c>
    </row>
    <row r="353" spans="1:6" x14ac:dyDescent="0.2">
      <c r="A353">
        <v>1351</v>
      </c>
      <c r="B353" t="s">
        <v>361</v>
      </c>
      <c r="C353" t="s">
        <v>1572</v>
      </c>
      <c r="D353" t="s">
        <v>1584</v>
      </c>
      <c r="E353" t="s">
        <v>1597</v>
      </c>
      <c r="F353">
        <v>58688.39</v>
      </c>
    </row>
    <row r="354" spans="1:6" x14ac:dyDescent="0.2">
      <c r="A354">
        <v>1352</v>
      </c>
      <c r="B354" t="s">
        <v>362</v>
      </c>
      <c r="C354" t="s">
        <v>1572</v>
      </c>
      <c r="D354" t="s">
        <v>1584</v>
      </c>
      <c r="E354" t="s">
        <v>1598</v>
      </c>
      <c r="F354">
        <v>57144.15</v>
      </c>
    </row>
    <row r="355" spans="1:6" x14ac:dyDescent="0.2">
      <c r="A355">
        <v>1353</v>
      </c>
      <c r="B355" t="s">
        <v>363</v>
      </c>
      <c r="C355" t="s">
        <v>1572</v>
      </c>
      <c r="D355" t="s">
        <v>1584</v>
      </c>
      <c r="E355" t="s">
        <v>1609</v>
      </c>
      <c r="F355">
        <v>54600.15</v>
      </c>
    </row>
    <row r="356" spans="1:6" x14ac:dyDescent="0.2">
      <c r="A356">
        <v>1354</v>
      </c>
      <c r="B356" t="s">
        <v>364</v>
      </c>
      <c r="C356" t="s">
        <v>1572</v>
      </c>
      <c r="D356" t="s">
        <v>1584</v>
      </c>
      <c r="E356" t="s">
        <v>1597</v>
      </c>
      <c r="F356">
        <v>54952.46</v>
      </c>
    </row>
    <row r="357" spans="1:6" x14ac:dyDescent="0.2">
      <c r="A357">
        <v>1355</v>
      </c>
      <c r="B357" t="s">
        <v>365</v>
      </c>
      <c r="C357" t="s">
        <v>1572</v>
      </c>
      <c r="D357" t="s">
        <v>1584</v>
      </c>
      <c r="E357" t="s">
        <v>1610</v>
      </c>
      <c r="F357">
        <v>52493.68</v>
      </c>
    </row>
    <row r="358" spans="1:6" x14ac:dyDescent="0.2">
      <c r="A358">
        <v>1356</v>
      </c>
      <c r="B358" t="s">
        <v>366</v>
      </c>
      <c r="C358" t="s">
        <v>1572</v>
      </c>
      <c r="D358" t="s">
        <v>1584</v>
      </c>
      <c r="E358" t="s">
        <v>1601</v>
      </c>
      <c r="F358">
        <v>54953.72</v>
      </c>
    </row>
    <row r="359" spans="1:6" x14ac:dyDescent="0.2">
      <c r="A359">
        <v>1357</v>
      </c>
      <c r="B359" t="s">
        <v>367</v>
      </c>
      <c r="C359" t="s">
        <v>1572</v>
      </c>
      <c r="D359" t="s">
        <v>1584</v>
      </c>
      <c r="E359" t="s">
        <v>1602</v>
      </c>
      <c r="F359">
        <v>54278.35</v>
      </c>
    </row>
    <row r="360" spans="1:6" x14ac:dyDescent="0.2">
      <c r="A360">
        <v>1358</v>
      </c>
      <c r="B360" t="s">
        <v>368</v>
      </c>
      <c r="C360" t="s">
        <v>1572</v>
      </c>
      <c r="D360" t="s">
        <v>1584</v>
      </c>
      <c r="E360" t="s">
        <v>1613</v>
      </c>
      <c r="F360">
        <v>55806.8</v>
      </c>
    </row>
    <row r="361" spans="1:6" x14ac:dyDescent="0.2">
      <c r="A361">
        <v>1359</v>
      </c>
      <c r="B361" t="s">
        <v>369</v>
      </c>
      <c r="C361" t="s">
        <v>1572</v>
      </c>
      <c r="D361" t="s">
        <v>1584</v>
      </c>
      <c r="E361" t="s">
        <v>1597</v>
      </c>
      <c r="F361">
        <v>52931.92</v>
      </c>
    </row>
    <row r="362" spans="1:6" x14ac:dyDescent="0.2">
      <c r="A362">
        <v>1360</v>
      </c>
      <c r="B362" t="s">
        <v>370</v>
      </c>
      <c r="C362" t="s">
        <v>1572</v>
      </c>
      <c r="D362" t="s">
        <v>1584</v>
      </c>
      <c r="E362" t="s">
        <v>1604</v>
      </c>
      <c r="F362">
        <v>56298.37</v>
      </c>
    </row>
    <row r="363" spans="1:6" x14ac:dyDescent="0.2">
      <c r="A363">
        <v>1361</v>
      </c>
      <c r="B363" t="s">
        <v>371</v>
      </c>
      <c r="C363" t="s">
        <v>1572</v>
      </c>
      <c r="D363" t="s">
        <v>1584</v>
      </c>
      <c r="E363" t="s">
        <v>1601</v>
      </c>
      <c r="F363">
        <v>58831.85</v>
      </c>
    </row>
    <row r="364" spans="1:6" x14ac:dyDescent="0.2">
      <c r="A364">
        <v>1362</v>
      </c>
      <c r="B364" t="s">
        <v>372</v>
      </c>
      <c r="C364" t="s">
        <v>1572</v>
      </c>
      <c r="D364" t="s">
        <v>1584</v>
      </c>
      <c r="E364" t="s">
        <v>1602</v>
      </c>
      <c r="F364">
        <v>54728.1</v>
      </c>
    </row>
    <row r="365" spans="1:6" x14ac:dyDescent="0.2">
      <c r="A365">
        <v>1363</v>
      </c>
      <c r="B365" t="s">
        <v>373</v>
      </c>
      <c r="C365" t="s">
        <v>1572</v>
      </c>
      <c r="D365" t="s">
        <v>1584</v>
      </c>
      <c r="E365" t="s">
        <v>1608</v>
      </c>
      <c r="F365">
        <v>56004.28</v>
      </c>
    </row>
    <row r="366" spans="1:6" x14ac:dyDescent="0.2">
      <c r="A366">
        <v>1364</v>
      </c>
      <c r="B366" t="s">
        <v>374</v>
      </c>
      <c r="C366" t="s">
        <v>1572</v>
      </c>
      <c r="D366" t="s">
        <v>1584</v>
      </c>
      <c r="E366" t="s">
        <v>1604</v>
      </c>
      <c r="F366">
        <v>56725.36</v>
      </c>
    </row>
    <row r="367" spans="1:6" x14ac:dyDescent="0.2">
      <c r="A367">
        <v>1365</v>
      </c>
      <c r="B367" t="s">
        <v>375</v>
      </c>
      <c r="C367" t="s">
        <v>1572</v>
      </c>
      <c r="D367" t="s">
        <v>1584</v>
      </c>
      <c r="E367" t="s">
        <v>1598</v>
      </c>
      <c r="F367">
        <v>53996.95</v>
      </c>
    </row>
    <row r="368" spans="1:6" x14ac:dyDescent="0.2">
      <c r="A368">
        <v>1366</v>
      </c>
      <c r="B368" t="s">
        <v>376</v>
      </c>
      <c r="C368" t="s">
        <v>1572</v>
      </c>
      <c r="D368" t="s">
        <v>1584</v>
      </c>
      <c r="E368" t="s">
        <v>1604</v>
      </c>
      <c r="F368">
        <v>55560.23</v>
      </c>
    </row>
    <row r="369" spans="1:6" x14ac:dyDescent="0.2">
      <c r="A369">
        <v>1367</v>
      </c>
      <c r="B369" t="s">
        <v>377</v>
      </c>
      <c r="C369" t="s">
        <v>1572</v>
      </c>
      <c r="D369" t="s">
        <v>1584</v>
      </c>
      <c r="E369" t="s">
        <v>1602</v>
      </c>
      <c r="F369">
        <v>55031.48</v>
      </c>
    </row>
    <row r="370" spans="1:6" x14ac:dyDescent="0.2">
      <c r="A370">
        <v>1368</v>
      </c>
      <c r="B370" t="s">
        <v>378</v>
      </c>
      <c r="C370" t="s">
        <v>1572</v>
      </c>
      <c r="D370" t="s">
        <v>1584</v>
      </c>
      <c r="E370" t="s">
        <v>1597</v>
      </c>
      <c r="F370">
        <v>55244.19</v>
      </c>
    </row>
    <row r="371" spans="1:6" x14ac:dyDescent="0.2">
      <c r="A371">
        <v>1369</v>
      </c>
      <c r="B371" t="s">
        <v>379</v>
      </c>
      <c r="C371" t="s">
        <v>1572</v>
      </c>
      <c r="D371" t="s">
        <v>1584</v>
      </c>
      <c r="E371" t="s">
        <v>1612</v>
      </c>
      <c r="F371">
        <v>53067.48</v>
      </c>
    </row>
    <row r="372" spans="1:6" x14ac:dyDescent="0.2">
      <c r="A372">
        <v>1370</v>
      </c>
      <c r="B372" t="s">
        <v>380</v>
      </c>
      <c r="C372" t="s">
        <v>1572</v>
      </c>
      <c r="D372" t="s">
        <v>1584</v>
      </c>
      <c r="E372" t="s">
        <v>1598</v>
      </c>
      <c r="F372">
        <v>55061.279999999999</v>
      </c>
    </row>
    <row r="373" spans="1:6" x14ac:dyDescent="0.2">
      <c r="A373">
        <v>1371</v>
      </c>
      <c r="B373" t="s">
        <v>381</v>
      </c>
      <c r="C373" t="s">
        <v>1572</v>
      </c>
      <c r="D373" t="s">
        <v>1584</v>
      </c>
      <c r="E373" t="s">
        <v>1611</v>
      </c>
      <c r="F373">
        <v>56245</v>
      </c>
    </row>
    <row r="374" spans="1:6" x14ac:dyDescent="0.2">
      <c r="A374">
        <v>1372</v>
      </c>
      <c r="B374" t="s">
        <v>382</v>
      </c>
      <c r="C374" t="s">
        <v>1572</v>
      </c>
      <c r="D374" t="s">
        <v>1584</v>
      </c>
      <c r="E374" t="s">
        <v>1604</v>
      </c>
      <c r="F374">
        <v>58627.86</v>
      </c>
    </row>
    <row r="375" spans="1:6" x14ac:dyDescent="0.2">
      <c r="A375">
        <v>1373</v>
      </c>
      <c r="B375" t="s">
        <v>383</v>
      </c>
      <c r="C375" t="s">
        <v>1572</v>
      </c>
      <c r="D375" t="s">
        <v>1584</v>
      </c>
      <c r="E375" t="s">
        <v>1599</v>
      </c>
      <c r="F375">
        <v>57398.18</v>
      </c>
    </row>
    <row r="376" spans="1:6" x14ac:dyDescent="0.2">
      <c r="A376">
        <v>1374</v>
      </c>
      <c r="B376" t="s">
        <v>384</v>
      </c>
      <c r="C376" t="s">
        <v>1572</v>
      </c>
      <c r="D376" t="s">
        <v>1584</v>
      </c>
      <c r="E376" t="s">
        <v>1597</v>
      </c>
      <c r="F376">
        <v>60382.96</v>
      </c>
    </row>
    <row r="377" spans="1:6" x14ac:dyDescent="0.2">
      <c r="A377">
        <v>1375</v>
      </c>
      <c r="B377" t="s">
        <v>385</v>
      </c>
      <c r="C377" t="s">
        <v>1572</v>
      </c>
      <c r="D377" t="s">
        <v>1584</v>
      </c>
      <c r="E377" t="s">
        <v>1611</v>
      </c>
      <c r="F377">
        <v>53081.63</v>
      </c>
    </row>
    <row r="378" spans="1:6" x14ac:dyDescent="0.2">
      <c r="A378">
        <v>1376</v>
      </c>
      <c r="B378" t="s">
        <v>386</v>
      </c>
      <c r="C378" t="s">
        <v>1572</v>
      </c>
      <c r="D378" t="s">
        <v>1584</v>
      </c>
      <c r="E378" t="s">
        <v>1600</v>
      </c>
      <c r="F378">
        <v>57180.800000000003</v>
      </c>
    </row>
    <row r="379" spans="1:6" x14ac:dyDescent="0.2">
      <c r="A379">
        <v>1377</v>
      </c>
      <c r="B379" t="s">
        <v>387</v>
      </c>
      <c r="C379" t="s">
        <v>1572</v>
      </c>
      <c r="D379" t="s">
        <v>1584</v>
      </c>
      <c r="E379" t="s">
        <v>1613</v>
      </c>
      <c r="F379">
        <v>55458.36</v>
      </c>
    </row>
    <row r="380" spans="1:6" x14ac:dyDescent="0.2">
      <c r="A380">
        <v>1378</v>
      </c>
      <c r="B380" t="s">
        <v>388</v>
      </c>
      <c r="C380" t="s">
        <v>1572</v>
      </c>
      <c r="D380" t="s">
        <v>1584</v>
      </c>
      <c r="E380" t="s">
        <v>1602</v>
      </c>
      <c r="F380">
        <v>60474.51</v>
      </c>
    </row>
    <row r="381" spans="1:6" x14ac:dyDescent="0.2">
      <c r="A381">
        <v>1379</v>
      </c>
      <c r="B381" t="s">
        <v>389</v>
      </c>
      <c r="C381" t="s">
        <v>1572</v>
      </c>
      <c r="D381" t="s">
        <v>1584</v>
      </c>
      <c r="E381" t="s">
        <v>1601</v>
      </c>
      <c r="F381">
        <v>52979.25</v>
      </c>
    </row>
    <row r="382" spans="1:6" x14ac:dyDescent="0.2">
      <c r="A382">
        <v>1380</v>
      </c>
      <c r="B382" t="s">
        <v>390</v>
      </c>
      <c r="C382" t="s">
        <v>1572</v>
      </c>
      <c r="D382" t="s">
        <v>1584</v>
      </c>
      <c r="E382" t="s">
        <v>1615</v>
      </c>
      <c r="F382">
        <v>52900.7</v>
      </c>
    </row>
    <row r="383" spans="1:6" x14ac:dyDescent="0.2">
      <c r="A383">
        <v>1381</v>
      </c>
      <c r="B383" t="s">
        <v>391</v>
      </c>
      <c r="C383" t="s">
        <v>1572</v>
      </c>
      <c r="D383" t="s">
        <v>1584</v>
      </c>
      <c r="E383" t="s">
        <v>1601</v>
      </c>
      <c r="F383">
        <v>53501.52</v>
      </c>
    </row>
    <row r="384" spans="1:6" x14ac:dyDescent="0.2">
      <c r="A384">
        <v>1382</v>
      </c>
      <c r="B384" t="s">
        <v>392</v>
      </c>
      <c r="C384" t="s">
        <v>1572</v>
      </c>
      <c r="D384" t="s">
        <v>1584</v>
      </c>
      <c r="E384" t="s">
        <v>1600</v>
      </c>
      <c r="F384">
        <v>49690.26</v>
      </c>
    </row>
    <row r="385" spans="1:6" x14ac:dyDescent="0.2">
      <c r="A385">
        <v>1383</v>
      </c>
      <c r="B385" t="s">
        <v>393</v>
      </c>
      <c r="C385" t="s">
        <v>1572</v>
      </c>
      <c r="D385" t="s">
        <v>1584</v>
      </c>
      <c r="E385" t="s">
        <v>1611</v>
      </c>
      <c r="F385">
        <v>53685.61</v>
      </c>
    </row>
    <row r="386" spans="1:6" x14ac:dyDescent="0.2">
      <c r="A386">
        <v>1384</v>
      </c>
      <c r="B386" t="s">
        <v>394</v>
      </c>
      <c r="C386" t="s">
        <v>1572</v>
      </c>
      <c r="D386" t="s">
        <v>1584</v>
      </c>
      <c r="E386" t="s">
        <v>1597</v>
      </c>
      <c r="F386">
        <v>53102.17</v>
      </c>
    </row>
    <row r="387" spans="1:6" x14ac:dyDescent="0.2">
      <c r="A387">
        <v>1385</v>
      </c>
      <c r="B387" t="s">
        <v>395</v>
      </c>
      <c r="C387" t="s">
        <v>1572</v>
      </c>
      <c r="D387" t="s">
        <v>1584</v>
      </c>
      <c r="E387" t="s">
        <v>1606</v>
      </c>
      <c r="F387">
        <v>55375.98</v>
      </c>
    </row>
    <row r="388" spans="1:6" x14ac:dyDescent="0.2">
      <c r="A388">
        <v>1386</v>
      </c>
      <c r="B388" t="s">
        <v>396</v>
      </c>
      <c r="C388" t="s">
        <v>1572</v>
      </c>
      <c r="D388" t="s">
        <v>1584</v>
      </c>
      <c r="E388" t="s">
        <v>1605</v>
      </c>
      <c r="F388">
        <v>55854.39</v>
      </c>
    </row>
    <row r="389" spans="1:6" x14ac:dyDescent="0.2">
      <c r="A389">
        <v>1387</v>
      </c>
      <c r="B389" t="s">
        <v>397</v>
      </c>
      <c r="C389" t="s">
        <v>1572</v>
      </c>
      <c r="D389" t="s">
        <v>1584</v>
      </c>
      <c r="E389" t="s">
        <v>1608</v>
      </c>
      <c r="F389">
        <v>59690.43</v>
      </c>
    </row>
    <row r="390" spans="1:6" x14ac:dyDescent="0.2">
      <c r="A390">
        <v>1388</v>
      </c>
      <c r="B390" t="s">
        <v>398</v>
      </c>
      <c r="C390" t="s">
        <v>1572</v>
      </c>
      <c r="D390" t="s">
        <v>1584</v>
      </c>
      <c r="E390" t="s">
        <v>1604</v>
      </c>
      <c r="F390">
        <v>57376.06</v>
      </c>
    </row>
    <row r="391" spans="1:6" x14ac:dyDescent="0.2">
      <c r="A391">
        <v>1389</v>
      </c>
      <c r="B391" t="s">
        <v>399</v>
      </c>
      <c r="C391" t="s">
        <v>1572</v>
      </c>
      <c r="D391" t="s">
        <v>1584</v>
      </c>
      <c r="E391" t="s">
        <v>1597</v>
      </c>
      <c r="F391">
        <v>53557.74</v>
      </c>
    </row>
    <row r="392" spans="1:6" x14ac:dyDescent="0.2">
      <c r="A392">
        <v>1390</v>
      </c>
      <c r="B392" t="s">
        <v>400</v>
      </c>
      <c r="C392" t="s">
        <v>1572</v>
      </c>
      <c r="D392" t="s">
        <v>1584</v>
      </c>
      <c r="E392" t="s">
        <v>1601</v>
      </c>
      <c r="F392">
        <v>52753.96</v>
      </c>
    </row>
    <row r="393" spans="1:6" x14ac:dyDescent="0.2">
      <c r="A393">
        <v>1391</v>
      </c>
      <c r="B393" t="s">
        <v>401</v>
      </c>
      <c r="C393" t="s">
        <v>1572</v>
      </c>
      <c r="D393" t="s">
        <v>1584</v>
      </c>
      <c r="E393" t="s">
        <v>1609</v>
      </c>
      <c r="F393">
        <v>56229.8</v>
      </c>
    </row>
    <row r="394" spans="1:6" x14ac:dyDescent="0.2">
      <c r="A394">
        <v>1392</v>
      </c>
      <c r="B394" t="s">
        <v>402</v>
      </c>
      <c r="C394" t="s">
        <v>1572</v>
      </c>
      <c r="D394" t="s">
        <v>1584</v>
      </c>
      <c r="E394" t="s">
        <v>1604</v>
      </c>
      <c r="F394">
        <v>51699.42</v>
      </c>
    </row>
    <row r="395" spans="1:6" x14ac:dyDescent="0.2">
      <c r="A395">
        <v>1393</v>
      </c>
      <c r="B395" t="s">
        <v>403</v>
      </c>
      <c r="C395" t="s">
        <v>1572</v>
      </c>
      <c r="D395" t="s">
        <v>1584</v>
      </c>
      <c r="E395" t="s">
        <v>1608</v>
      </c>
      <c r="F395">
        <v>59578.65</v>
      </c>
    </row>
    <row r="396" spans="1:6" x14ac:dyDescent="0.2">
      <c r="A396">
        <v>1394</v>
      </c>
      <c r="B396" t="s">
        <v>404</v>
      </c>
      <c r="C396" t="s">
        <v>1572</v>
      </c>
      <c r="D396" t="s">
        <v>1584</v>
      </c>
      <c r="E396" t="s">
        <v>1603</v>
      </c>
      <c r="F396">
        <v>57948.6</v>
      </c>
    </row>
    <row r="397" spans="1:6" x14ac:dyDescent="0.2">
      <c r="A397">
        <v>1395</v>
      </c>
      <c r="B397" t="s">
        <v>405</v>
      </c>
      <c r="C397" t="s">
        <v>1572</v>
      </c>
      <c r="D397" t="s">
        <v>1584</v>
      </c>
      <c r="E397" t="s">
        <v>1609</v>
      </c>
      <c r="F397">
        <v>53827.06</v>
      </c>
    </row>
    <row r="398" spans="1:6" x14ac:dyDescent="0.2">
      <c r="A398">
        <v>1396</v>
      </c>
      <c r="B398" t="s">
        <v>406</v>
      </c>
      <c r="C398" t="s">
        <v>1572</v>
      </c>
      <c r="D398" t="s">
        <v>1584</v>
      </c>
      <c r="E398" t="s">
        <v>1605</v>
      </c>
      <c r="F398">
        <v>50717.16</v>
      </c>
    </row>
    <row r="399" spans="1:6" x14ac:dyDescent="0.2">
      <c r="A399">
        <v>1397</v>
      </c>
      <c r="B399" t="s">
        <v>407</v>
      </c>
      <c r="C399" t="s">
        <v>1572</v>
      </c>
      <c r="D399" t="s">
        <v>1584</v>
      </c>
      <c r="E399" t="s">
        <v>1604</v>
      </c>
      <c r="F399">
        <v>58384.68</v>
      </c>
    </row>
    <row r="400" spans="1:6" x14ac:dyDescent="0.2">
      <c r="A400">
        <v>1398</v>
      </c>
      <c r="B400" t="s">
        <v>408</v>
      </c>
      <c r="C400" t="s">
        <v>1572</v>
      </c>
      <c r="D400" t="s">
        <v>1584</v>
      </c>
      <c r="E400" t="s">
        <v>1611</v>
      </c>
      <c r="F400">
        <v>54713.65</v>
      </c>
    </row>
    <row r="401" spans="1:6" x14ac:dyDescent="0.2">
      <c r="A401">
        <v>1399</v>
      </c>
      <c r="B401" t="s">
        <v>409</v>
      </c>
      <c r="C401" t="s">
        <v>1572</v>
      </c>
      <c r="D401" t="s">
        <v>1584</v>
      </c>
      <c r="E401" t="s">
        <v>1610</v>
      </c>
      <c r="F401">
        <v>58094.54</v>
      </c>
    </row>
    <row r="402" spans="1:6" x14ac:dyDescent="0.2">
      <c r="A402">
        <v>1400</v>
      </c>
      <c r="B402" t="s">
        <v>410</v>
      </c>
      <c r="C402" t="s">
        <v>1572</v>
      </c>
      <c r="D402" t="s">
        <v>1584</v>
      </c>
      <c r="E402" t="s">
        <v>1602</v>
      </c>
      <c r="F402">
        <v>51013.93</v>
      </c>
    </row>
    <row r="403" spans="1:6" x14ac:dyDescent="0.2">
      <c r="A403">
        <v>1401</v>
      </c>
      <c r="B403" t="s">
        <v>411</v>
      </c>
      <c r="C403" t="s">
        <v>1572</v>
      </c>
      <c r="D403" t="s">
        <v>1584</v>
      </c>
      <c r="E403" t="s">
        <v>1601</v>
      </c>
      <c r="F403">
        <v>53501.56</v>
      </c>
    </row>
    <row r="404" spans="1:6" x14ac:dyDescent="0.2">
      <c r="A404">
        <v>1402</v>
      </c>
      <c r="B404" t="s">
        <v>412</v>
      </c>
      <c r="C404" t="s">
        <v>1572</v>
      </c>
      <c r="D404" t="s">
        <v>1584</v>
      </c>
      <c r="E404" t="s">
        <v>1615</v>
      </c>
      <c r="F404">
        <v>55013.11</v>
      </c>
    </row>
    <row r="405" spans="1:6" x14ac:dyDescent="0.2">
      <c r="A405">
        <v>1403</v>
      </c>
      <c r="B405" t="s">
        <v>413</v>
      </c>
      <c r="C405" t="s">
        <v>1572</v>
      </c>
      <c r="D405" t="s">
        <v>1584</v>
      </c>
      <c r="E405" t="s">
        <v>1598</v>
      </c>
      <c r="F405">
        <v>55117.45</v>
      </c>
    </row>
    <row r="406" spans="1:6" x14ac:dyDescent="0.2">
      <c r="A406">
        <v>1404</v>
      </c>
      <c r="B406" t="s">
        <v>414</v>
      </c>
      <c r="C406" t="s">
        <v>1572</v>
      </c>
      <c r="D406" t="s">
        <v>1584</v>
      </c>
      <c r="E406" t="s">
        <v>1604</v>
      </c>
      <c r="F406">
        <v>53874.84</v>
      </c>
    </row>
    <row r="407" spans="1:6" x14ac:dyDescent="0.2">
      <c r="A407">
        <v>1405</v>
      </c>
      <c r="B407" t="s">
        <v>415</v>
      </c>
      <c r="C407" t="s">
        <v>1572</v>
      </c>
      <c r="D407" t="s">
        <v>1584</v>
      </c>
      <c r="E407" t="s">
        <v>1613</v>
      </c>
      <c r="F407">
        <v>56557.120000000003</v>
      </c>
    </row>
    <row r="408" spans="1:6" x14ac:dyDescent="0.2">
      <c r="A408">
        <v>1406</v>
      </c>
      <c r="B408" t="s">
        <v>416</v>
      </c>
      <c r="C408" t="s">
        <v>1572</v>
      </c>
      <c r="D408" t="s">
        <v>1584</v>
      </c>
      <c r="E408" t="s">
        <v>1603</v>
      </c>
      <c r="F408">
        <v>52330.95</v>
      </c>
    </row>
    <row r="409" spans="1:6" x14ac:dyDescent="0.2">
      <c r="A409">
        <v>1407</v>
      </c>
      <c r="B409" t="s">
        <v>417</v>
      </c>
      <c r="C409" t="s">
        <v>1572</v>
      </c>
      <c r="D409" t="s">
        <v>1584</v>
      </c>
      <c r="E409" t="s">
        <v>1614</v>
      </c>
      <c r="F409">
        <v>54644.05</v>
      </c>
    </row>
    <row r="410" spans="1:6" x14ac:dyDescent="0.2">
      <c r="A410">
        <v>1408</v>
      </c>
      <c r="B410" t="s">
        <v>418</v>
      </c>
      <c r="C410" t="s">
        <v>1572</v>
      </c>
      <c r="D410" t="s">
        <v>1584</v>
      </c>
      <c r="E410" t="s">
        <v>1603</v>
      </c>
      <c r="F410">
        <v>55300.74</v>
      </c>
    </row>
    <row r="411" spans="1:6" x14ac:dyDescent="0.2">
      <c r="A411">
        <v>1409</v>
      </c>
      <c r="B411" t="s">
        <v>419</v>
      </c>
      <c r="C411" t="s">
        <v>1572</v>
      </c>
      <c r="D411" t="s">
        <v>1584</v>
      </c>
      <c r="E411" t="s">
        <v>1607</v>
      </c>
      <c r="F411">
        <v>56286.1</v>
      </c>
    </row>
    <row r="412" spans="1:6" x14ac:dyDescent="0.2">
      <c r="A412">
        <v>1410</v>
      </c>
      <c r="B412" t="s">
        <v>420</v>
      </c>
      <c r="C412" t="s">
        <v>1572</v>
      </c>
      <c r="D412" t="s">
        <v>1584</v>
      </c>
      <c r="E412" t="s">
        <v>1606</v>
      </c>
      <c r="F412">
        <v>56779.040000000001</v>
      </c>
    </row>
    <row r="413" spans="1:6" x14ac:dyDescent="0.2">
      <c r="A413">
        <v>1411</v>
      </c>
      <c r="B413" t="s">
        <v>421</v>
      </c>
      <c r="C413" t="s">
        <v>1572</v>
      </c>
      <c r="D413" t="s">
        <v>1584</v>
      </c>
      <c r="E413" t="s">
        <v>1606</v>
      </c>
      <c r="F413">
        <v>52188.39</v>
      </c>
    </row>
    <row r="414" spans="1:6" x14ac:dyDescent="0.2">
      <c r="A414">
        <v>1412</v>
      </c>
      <c r="B414" t="s">
        <v>422</v>
      </c>
      <c r="C414" t="s">
        <v>1572</v>
      </c>
      <c r="D414" t="s">
        <v>1584</v>
      </c>
      <c r="E414" t="s">
        <v>1599</v>
      </c>
      <c r="F414">
        <v>51164.71</v>
      </c>
    </row>
    <row r="415" spans="1:6" x14ac:dyDescent="0.2">
      <c r="A415">
        <v>1413</v>
      </c>
      <c r="B415" t="s">
        <v>423</v>
      </c>
      <c r="C415" t="s">
        <v>1572</v>
      </c>
      <c r="D415" t="s">
        <v>1584</v>
      </c>
      <c r="E415" t="s">
        <v>1601</v>
      </c>
      <c r="F415">
        <v>58194.19</v>
      </c>
    </row>
    <row r="416" spans="1:6" x14ac:dyDescent="0.2">
      <c r="A416">
        <v>1414</v>
      </c>
      <c r="B416" t="s">
        <v>424</v>
      </c>
      <c r="C416" t="s">
        <v>1572</v>
      </c>
      <c r="D416" t="s">
        <v>1584</v>
      </c>
      <c r="E416" t="s">
        <v>1605</v>
      </c>
      <c r="F416">
        <v>55830.79</v>
      </c>
    </row>
    <row r="417" spans="1:6" x14ac:dyDescent="0.2">
      <c r="A417">
        <v>1415</v>
      </c>
      <c r="B417" t="s">
        <v>425</v>
      </c>
      <c r="C417" t="s">
        <v>1572</v>
      </c>
      <c r="D417" t="s">
        <v>1584</v>
      </c>
      <c r="E417" t="s">
        <v>1608</v>
      </c>
      <c r="F417">
        <v>53128.78</v>
      </c>
    </row>
    <row r="418" spans="1:6" x14ac:dyDescent="0.2">
      <c r="A418">
        <v>1416</v>
      </c>
      <c r="B418" t="s">
        <v>426</v>
      </c>
      <c r="C418" t="s">
        <v>1572</v>
      </c>
      <c r="D418" t="s">
        <v>1584</v>
      </c>
      <c r="E418" t="s">
        <v>1609</v>
      </c>
      <c r="F418">
        <v>58877.88</v>
      </c>
    </row>
    <row r="419" spans="1:6" x14ac:dyDescent="0.2">
      <c r="A419">
        <v>1417</v>
      </c>
      <c r="B419" t="s">
        <v>427</v>
      </c>
      <c r="C419" t="s">
        <v>1572</v>
      </c>
      <c r="D419" t="s">
        <v>1584</v>
      </c>
      <c r="E419" t="s">
        <v>1608</v>
      </c>
      <c r="F419">
        <v>55289.19</v>
      </c>
    </row>
    <row r="420" spans="1:6" x14ac:dyDescent="0.2">
      <c r="A420">
        <v>1418</v>
      </c>
      <c r="B420" t="s">
        <v>428</v>
      </c>
      <c r="C420" t="s">
        <v>1572</v>
      </c>
      <c r="D420" t="s">
        <v>1584</v>
      </c>
      <c r="E420" t="s">
        <v>1606</v>
      </c>
      <c r="F420">
        <v>57948.24</v>
      </c>
    </row>
    <row r="421" spans="1:6" x14ac:dyDescent="0.2">
      <c r="A421">
        <v>1419</v>
      </c>
      <c r="B421" t="s">
        <v>429</v>
      </c>
      <c r="C421" t="s">
        <v>1572</v>
      </c>
      <c r="D421" t="s">
        <v>1584</v>
      </c>
      <c r="E421" t="s">
        <v>1615</v>
      </c>
      <c r="F421">
        <v>55168.800000000003</v>
      </c>
    </row>
    <row r="422" spans="1:6" x14ac:dyDescent="0.2">
      <c r="A422">
        <v>1420</v>
      </c>
      <c r="B422" t="s">
        <v>430</v>
      </c>
      <c r="C422" t="s">
        <v>1572</v>
      </c>
      <c r="D422" t="s">
        <v>1584</v>
      </c>
      <c r="E422" t="s">
        <v>1612</v>
      </c>
      <c r="F422">
        <v>60151.87</v>
      </c>
    </row>
    <row r="423" spans="1:6" x14ac:dyDescent="0.2">
      <c r="A423">
        <v>1421</v>
      </c>
      <c r="B423" t="s">
        <v>431</v>
      </c>
      <c r="C423" t="s">
        <v>1572</v>
      </c>
      <c r="D423" t="s">
        <v>1584</v>
      </c>
      <c r="E423" t="s">
        <v>1610</v>
      </c>
      <c r="F423">
        <v>59388.35</v>
      </c>
    </row>
    <row r="424" spans="1:6" x14ac:dyDescent="0.2">
      <c r="A424">
        <v>1422</v>
      </c>
      <c r="B424" t="s">
        <v>432</v>
      </c>
      <c r="C424" t="s">
        <v>1572</v>
      </c>
      <c r="D424" t="s">
        <v>1584</v>
      </c>
      <c r="E424" t="s">
        <v>1608</v>
      </c>
      <c r="F424">
        <v>54377.59</v>
      </c>
    </row>
    <row r="425" spans="1:6" x14ac:dyDescent="0.2">
      <c r="A425">
        <v>1423</v>
      </c>
      <c r="B425" t="s">
        <v>433</v>
      </c>
      <c r="C425" t="s">
        <v>1572</v>
      </c>
      <c r="D425" t="s">
        <v>1584</v>
      </c>
      <c r="E425" t="s">
        <v>1601</v>
      </c>
      <c r="F425">
        <v>57428.93</v>
      </c>
    </row>
    <row r="426" spans="1:6" x14ac:dyDescent="0.2">
      <c r="A426">
        <v>1424</v>
      </c>
      <c r="B426" t="s">
        <v>434</v>
      </c>
      <c r="C426" t="s">
        <v>1572</v>
      </c>
      <c r="D426" t="s">
        <v>1584</v>
      </c>
      <c r="E426" t="s">
        <v>1600</v>
      </c>
      <c r="F426">
        <v>56613.440000000002</v>
      </c>
    </row>
    <row r="427" spans="1:6" x14ac:dyDescent="0.2">
      <c r="A427">
        <v>1425</v>
      </c>
      <c r="B427" t="s">
        <v>435</v>
      </c>
      <c r="C427" t="s">
        <v>1572</v>
      </c>
      <c r="D427" t="s">
        <v>1584</v>
      </c>
      <c r="E427" t="s">
        <v>1604</v>
      </c>
      <c r="F427">
        <v>58421.58</v>
      </c>
    </row>
    <row r="428" spans="1:6" x14ac:dyDescent="0.2">
      <c r="A428">
        <v>1426</v>
      </c>
      <c r="B428" t="s">
        <v>436</v>
      </c>
      <c r="C428" t="s">
        <v>1572</v>
      </c>
      <c r="D428" t="s">
        <v>1584</v>
      </c>
      <c r="E428" t="s">
        <v>1606</v>
      </c>
      <c r="F428">
        <v>52587.69</v>
      </c>
    </row>
    <row r="429" spans="1:6" x14ac:dyDescent="0.2">
      <c r="A429">
        <v>1427</v>
      </c>
      <c r="B429" t="s">
        <v>437</v>
      </c>
      <c r="C429" t="s">
        <v>1572</v>
      </c>
      <c r="D429" t="s">
        <v>1584</v>
      </c>
      <c r="E429" t="s">
        <v>1613</v>
      </c>
      <c r="F429">
        <v>56715.13</v>
      </c>
    </row>
    <row r="430" spans="1:6" x14ac:dyDescent="0.2">
      <c r="A430">
        <v>1428</v>
      </c>
      <c r="B430" t="s">
        <v>438</v>
      </c>
      <c r="C430" t="s">
        <v>1572</v>
      </c>
      <c r="D430" t="s">
        <v>1584</v>
      </c>
      <c r="E430" t="s">
        <v>1600</v>
      </c>
      <c r="F430">
        <v>57646.06</v>
      </c>
    </row>
    <row r="431" spans="1:6" x14ac:dyDescent="0.2">
      <c r="A431">
        <v>1429</v>
      </c>
      <c r="B431" t="s">
        <v>439</v>
      </c>
      <c r="C431" t="s">
        <v>1572</v>
      </c>
      <c r="D431" t="s">
        <v>1584</v>
      </c>
      <c r="E431" t="s">
        <v>1615</v>
      </c>
      <c r="F431">
        <v>50603.15</v>
      </c>
    </row>
    <row r="432" spans="1:6" x14ac:dyDescent="0.2">
      <c r="A432">
        <v>1430</v>
      </c>
      <c r="B432" t="s">
        <v>440</v>
      </c>
      <c r="C432" t="s">
        <v>1572</v>
      </c>
      <c r="D432" t="s">
        <v>1584</v>
      </c>
      <c r="E432" t="s">
        <v>1615</v>
      </c>
      <c r="F432">
        <v>52041.85</v>
      </c>
    </row>
    <row r="433" spans="1:6" x14ac:dyDescent="0.2">
      <c r="A433">
        <v>1431</v>
      </c>
      <c r="B433" t="s">
        <v>441</v>
      </c>
      <c r="C433" t="s">
        <v>1572</v>
      </c>
      <c r="D433" t="s">
        <v>1584</v>
      </c>
      <c r="E433" t="s">
        <v>1613</v>
      </c>
      <c r="F433">
        <v>49901.919999999998</v>
      </c>
    </row>
    <row r="434" spans="1:6" x14ac:dyDescent="0.2">
      <c r="A434">
        <v>1432</v>
      </c>
      <c r="B434" t="s">
        <v>442</v>
      </c>
      <c r="C434" t="s">
        <v>1572</v>
      </c>
      <c r="D434" t="s">
        <v>1584</v>
      </c>
      <c r="E434" t="s">
        <v>1599</v>
      </c>
      <c r="F434">
        <v>54326.48</v>
      </c>
    </row>
    <row r="435" spans="1:6" x14ac:dyDescent="0.2">
      <c r="A435">
        <v>1433</v>
      </c>
      <c r="B435" t="s">
        <v>443</v>
      </c>
      <c r="C435" t="s">
        <v>1572</v>
      </c>
      <c r="D435" t="s">
        <v>1584</v>
      </c>
      <c r="E435" t="s">
        <v>1597</v>
      </c>
      <c r="F435">
        <v>56793.86</v>
      </c>
    </row>
    <row r="436" spans="1:6" x14ac:dyDescent="0.2">
      <c r="A436">
        <v>1434</v>
      </c>
      <c r="B436" t="s">
        <v>444</v>
      </c>
      <c r="C436" t="s">
        <v>1572</v>
      </c>
      <c r="D436" t="s">
        <v>1584</v>
      </c>
      <c r="E436" t="s">
        <v>1603</v>
      </c>
      <c r="F436">
        <v>58755.89</v>
      </c>
    </row>
    <row r="437" spans="1:6" x14ac:dyDescent="0.2">
      <c r="A437">
        <v>1435</v>
      </c>
      <c r="B437" t="s">
        <v>445</v>
      </c>
      <c r="C437" t="s">
        <v>1572</v>
      </c>
      <c r="D437" t="s">
        <v>1584</v>
      </c>
      <c r="E437" t="s">
        <v>1603</v>
      </c>
      <c r="F437">
        <v>55185.24</v>
      </c>
    </row>
    <row r="438" spans="1:6" x14ac:dyDescent="0.2">
      <c r="A438">
        <v>1436</v>
      </c>
      <c r="B438" t="s">
        <v>446</v>
      </c>
      <c r="C438" t="s">
        <v>1572</v>
      </c>
      <c r="D438" t="s">
        <v>1584</v>
      </c>
      <c r="E438" t="s">
        <v>1597</v>
      </c>
      <c r="F438">
        <v>59071.54</v>
      </c>
    </row>
    <row r="439" spans="1:6" x14ac:dyDescent="0.2">
      <c r="A439">
        <v>1437</v>
      </c>
      <c r="B439" t="s">
        <v>447</v>
      </c>
      <c r="C439" t="s">
        <v>1572</v>
      </c>
      <c r="D439" t="s">
        <v>1584</v>
      </c>
      <c r="E439" t="s">
        <v>1615</v>
      </c>
      <c r="F439">
        <v>51549.75</v>
      </c>
    </row>
    <row r="440" spans="1:6" x14ac:dyDescent="0.2">
      <c r="A440">
        <v>1438</v>
      </c>
      <c r="B440" t="s">
        <v>448</v>
      </c>
      <c r="C440" t="s">
        <v>1572</v>
      </c>
      <c r="D440" t="s">
        <v>1584</v>
      </c>
      <c r="E440" t="s">
        <v>1608</v>
      </c>
      <c r="F440">
        <v>50741.54</v>
      </c>
    </row>
    <row r="441" spans="1:6" x14ac:dyDescent="0.2">
      <c r="A441">
        <v>1439</v>
      </c>
      <c r="B441" t="s">
        <v>449</v>
      </c>
      <c r="C441" t="s">
        <v>1572</v>
      </c>
      <c r="D441" t="s">
        <v>1584</v>
      </c>
      <c r="E441" t="s">
        <v>1605</v>
      </c>
      <c r="F441">
        <v>54861.13</v>
      </c>
    </row>
    <row r="442" spans="1:6" x14ac:dyDescent="0.2">
      <c r="A442">
        <v>1440</v>
      </c>
      <c r="B442" t="s">
        <v>450</v>
      </c>
      <c r="C442" t="s">
        <v>1572</v>
      </c>
      <c r="D442" t="s">
        <v>1584</v>
      </c>
      <c r="E442" t="s">
        <v>1603</v>
      </c>
      <c r="F442">
        <v>55960.160000000003</v>
      </c>
    </row>
    <row r="443" spans="1:6" x14ac:dyDescent="0.2">
      <c r="A443">
        <v>1441</v>
      </c>
      <c r="B443" t="s">
        <v>451</v>
      </c>
      <c r="C443" t="s">
        <v>1572</v>
      </c>
      <c r="D443" t="s">
        <v>1584</v>
      </c>
      <c r="E443" t="s">
        <v>1606</v>
      </c>
      <c r="F443">
        <v>54918.26</v>
      </c>
    </row>
    <row r="444" spans="1:6" x14ac:dyDescent="0.2">
      <c r="A444">
        <v>1442</v>
      </c>
      <c r="B444" t="s">
        <v>452</v>
      </c>
      <c r="C444" t="s">
        <v>1572</v>
      </c>
      <c r="D444" t="s">
        <v>1584</v>
      </c>
      <c r="E444" t="s">
        <v>1599</v>
      </c>
      <c r="F444">
        <v>49831.39</v>
      </c>
    </row>
    <row r="445" spans="1:6" x14ac:dyDescent="0.2">
      <c r="A445">
        <v>1443</v>
      </c>
      <c r="B445" t="s">
        <v>453</v>
      </c>
      <c r="C445" t="s">
        <v>1572</v>
      </c>
      <c r="D445" t="s">
        <v>1584</v>
      </c>
      <c r="E445" t="s">
        <v>1604</v>
      </c>
      <c r="F445">
        <v>54777.2</v>
      </c>
    </row>
    <row r="446" spans="1:6" x14ac:dyDescent="0.2">
      <c r="A446">
        <v>1444</v>
      </c>
      <c r="B446" t="s">
        <v>454</v>
      </c>
      <c r="C446" t="s">
        <v>1572</v>
      </c>
      <c r="D446" t="s">
        <v>1584</v>
      </c>
      <c r="E446" t="s">
        <v>1604</v>
      </c>
      <c r="F446">
        <v>51738.83</v>
      </c>
    </row>
    <row r="447" spans="1:6" x14ac:dyDescent="0.2">
      <c r="A447">
        <v>1445</v>
      </c>
      <c r="B447" t="s">
        <v>455</v>
      </c>
      <c r="C447" t="s">
        <v>1572</v>
      </c>
      <c r="D447" t="s">
        <v>1584</v>
      </c>
      <c r="E447" t="s">
        <v>1607</v>
      </c>
      <c r="F447">
        <v>56674.18</v>
      </c>
    </row>
    <row r="448" spans="1:6" x14ac:dyDescent="0.2">
      <c r="A448">
        <v>1446</v>
      </c>
      <c r="B448" t="s">
        <v>456</v>
      </c>
      <c r="C448" t="s">
        <v>1572</v>
      </c>
      <c r="D448" t="s">
        <v>1584</v>
      </c>
      <c r="E448" t="s">
        <v>1603</v>
      </c>
      <c r="F448">
        <v>55916.5</v>
      </c>
    </row>
    <row r="449" spans="1:6" x14ac:dyDescent="0.2">
      <c r="A449">
        <v>1447</v>
      </c>
      <c r="B449" t="s">
        <v>457</v>
      </c>
      <c r="C449" t="s">
        <v>1572</v>
      </c>
      <c r="D449" t="s">
        <v>1584</v>
      </c>
      <c r="E449" t="s">
        <v>1600</v>
      </c>
      <c r="F449">
        <v>52650.3</v>
      </c>
    </row>
    <row r="450" spans="1:6" x14ac:dyDescent="0.2">
      <c r="A450">
        <v>1448</v>
      </c>
      <c r="B450" t="s">
        <v>458</v>
      </c>
      <c r="C450" t="s">
        <v>1572</v>
      </c>
      <c r="D450" t="s">
        <v>1584</v>
      </c>
      <c r="E450" t="s">
        <v>1610</v>
      </c>
      <c r="F450">
        <v>53715.33</v>
      </c>
    </row>
    <row r="451" spans="1:6" x14ac:dyDescent="0.2">
      <c r="A451">
        <v>1449</v>
      </c>
      <c r="B451" t="s">
        <v>459</v>
      </c>
      <c r="C451" t="s">
        <v>1572</v>
      </c>
      <c r="D451" t="s">
        <v>1584</v>
      </c>
      <c r="E451" t="s">
        <v>1613</v>
      </c>
      <c r="F451">
        <v>52351.97</v>
      </c>
    </row>
    <row r="452" spans="1:6" x14ac:dyDescent="0.2">
      <c r="A452">
        <v>1450</v>
      </c>
      <c r="B452" t="s">
        <v>460</v>
      </c>
      <c r="C452" t="s">
        <v>1572</v>
      </c>
      <c r="D452" t="s">
        <v>1584</v>
      </c>
      <c r="E452" t="s">
        <v>1597</v>
      </c>
      <c r="F452">
        <v>54843.3</v>
      </c>
    </row>
    <row r="453" spans="1:6" x14ac:dyDescent="0.2">
      <c r="A453">
        <v>1451</v>
      </c>
      <c r="B453" t="s">
        <v>461</v>
      </c>
      <c r="C453" t="s">
        <v>1572</v>
      </c>
      <c r="D453" t="s">
        <v>1584</v>
      </c>
      <c r="E453" t="s">
        <v>1601</v>
      </c>
      <c r="F453">
        <v>57387.86</v>
      </c>
    </row>
    <row r="454" spans="1:6" x14ac:dyDescent="0.2">
      <c r="A454">
        <v>1452</v>
      </c>
      <c r="B454" t="s">
        <v>462</v>
      </c>
      <c r="C454" t="s">
        <v>1572</v>
      </c>
      <c r="D454" t="s">
        <v>1584</v>
      </c>
      <c r="E454" t="s">
        <v>1611</v>
      </c>
      <c r="F454">
        <v>52535.68</v>
      </c>
    </row>
    <row r="455" spans="1:6" x14ac:dyDescent="0.2">
      <c r="A455">
        <v>1453</v>
      </c>
      <c r="B455" t="s">
        <v>463</v>
      </c>
      <c r="C455" t="s">
        <v>1572</v>
      </c>
      <c r="D455" t="s">
        <v>1584</v>
      </c>
      <c r="E455" t="s">
        <v>1601</v>
      </c>
      <c r="F455">
        <v>56260.12</v>
      </c>
    </row>
    <row r="456" spans="1:6" x14ac:dyDescent="0.2">
      <c r="A456">
        <v>1454</v>
      </c>
      <c r="B456" t="s">
        <v>464</v>
      </c>
      <c r="C456" t="s">
        <v>1572</v>
      </c>
      <c r="D456" t="s">
        <v>1584</v>
      </c>
      <c r="E456" t="s">
        <v>1604</v>
      </c>
      <c r="F456">
        <v>53674.36</v>
      </c>
    </row>
    <row r="457" spans="1:6" x14ac:dyDescent="0.2">
      <c r="A457">
        <v>1455</v>
      </c>
      <c r="B457" t="s">
        <v>465</v>
      </c>
      <c r="C457" t="s">
        <v>1572</v>
      </c>
      <c r="D457" t="s">
        <v>1584</v>
      </c>
      <c r="E457" t="s">
        <v>1610</v>
      </c>
      <c r="F457">
        <v>53017.82</v>
      </c>
    </row>
    <row r="458" spans="1:6" x14ac:dyDescent="0.2">
      <c r="A458">
        <v>1456</v>
      </c>
      <c r="B458" t="s">
        <v>466</v>
      </c>
      <c r="C458" t="s">
        <v>1572</v>
      </c>
      <c r="D458" t="s">
        <v>1584</v>
      </c>
      <c r="E458" t="s">
        <v>1597</v>
      </c>
      <c r="F458">
        <v>54732.42</v>
      </c>
    </row>
    <row r="459" spans="1:6" x14ac:dyDescent="0.2">
      <c r="A459">
        <v>1457</v>
      </c>
      <c r="B459" t="s">
        <v>467</v>
      </c>
      <c r="C459" t="s">
        <v>1572</v>
      </c>
      <c r="D459" t="s">
        <v>1584</v>
      </c>
      <c r="E459" t="s">
        <v>1606</v>
      </c>
      <c r="F459">
        <v>52411.89</v>
      </c>
    </row>
    <row r="460" spans="1:6" x14ac:dyDescent="0.2">
      <c r="A460">
        <v>1458</v>
      </c>
      <c r="B460" t="s">
        <v>468</v>
      </c>
      <c r="C460" t="s">
        <v>1572</v>
      </c>
      <c r="D460" t="s">
        <v>1584</v>
      </c>
      <c r="E460" t="s">
        <v>1608</v>
      </c>
      <c r="F460">
        <v>53615.88</v>
      </c>
    </row>
    <row r="461" spans="1:6" x14ac:dyDescent="0.2">
      <c r="A461">
        <v>1459</v>
      </c>
      <c r="B461" t="s">
        <v>469</v>
      </c>
      <c r="C461" t="s">
        <v>1572</v>
      </c>
      <c r="D461" t="s">
        <v>1584</v>
      </c>
      <c r="E461" t="s">
        <v>1612</v>
      </c>
      <c r="F461">
        <v>52005.31</v>
      </c>
    </row>
    <row r="462" spans="1:6" x14ac:dyDescent="0.2">
      <c r="A462">
        <v>1460</v>
      </c>
      <c r="B462" t="s">
        <v>470</v>
      </c>
      <c r="C462" t="s">
        <v>1572</v>
      </c>
      <c r="D462" t="s">
        <v>1584</v>
      </c>
      <c r="E462" t="s">
        <v>1609</v>
      </c>
      <c r="F462">
        <v>59911.81</v>
      </c>
    </row>
    <row r="463" spans="1:6" x14ac:dyDescent="0.2">
      <c r="A463">
        <v>1461</v>
      </c>
      <c r="B463" t="s">
        <v>471</v>
      </c>
      <c r="C463" t="s">
        <v>1572</v>
      </c>
      <c r="D463" t="s">
        <v>1584</v>
      </c>
      <c r="E463" t="s">
        <v>1609</v>
      </c>
      <c r="F463">
        <v>55088.160000000003</v>
      </c>
    </row>
    <row r="464" spans="1:6" x14ac:dyDescent="0.2">
      <c r="A464">
        <v>1462</v>
      </c>
      <c r="B464" t="s">
        <v>472</v>
      </c>
      <c r="C464" t="s">
        <v>1572</v>
      </c>
      <c r="D464" t="s">
        <v>1584</v>
      </c>
      <c r="E464" t="s">
        <v>1613</v>
      </c>
      <c r="F464">
        <v>53250.69</v>
      </c>
    </row>
    <row r="465" spans="1:6" x14ac:dyDescent="0.2">
      <c r="A465">
        <v>1463</v>
      </c>
      <c r="B465" t="s">
        <v>473</v>
      </c>
      <c r="C465" t="s">
        <v>1572</v>
      </c>
      <c r="D465" t="s">
        <v>1584</v>
      </c>
      <c r="E465" t="s">
        <v>1606</v>
      </c>
      <c r="F465">
        <v>55534.95</v>
      </c>
    </row>
    <row r="466" spans="1:6" x14ac:dyDescent="0.2">
      <c r="A466">
        <v>1464</v>
      </c>
      <c r="B466" t="s">
        <v>474</v>
      </c>
      <c r="C466" t="s">
        <v>1572</v>
      </c>
      <c r="D466" t="s">
        <v>1584</v>
      </c>
      <c r="E466" t="s">
        <v>1615</v>
      </c>
      <c r="F466">
        <v>54719.18</v>
      </c>
    </row>
    <row r="467" spans="1:6" x14ac:dyDescent="0.2">
      <c r="A467">
        <v>1465</v>
      </c>
      <c r="B467" t="s">
        <v>475</v>
      </c>
      <c r="C467" t="s">
        <v>1572</v>
      </c>
      <c r="D467" t="s">
        <v>1584</v>
      </c>
      <c r="E467" t="s">
        <v>1607</v>
      </c>
      <c r="F467">
        <v>54447.58</v>
      </c>
    </row>
    <row r="468" spans="1:6" x14ac:dyDescent="0.2">
      <c r="A468">
        <v>1466</v>
      </c>
      <c r="B468" t="s">
        <v>476</v>
      </c>
      <c r="C468" t="s">
        <v>1572</v>
      </c>
      <c r="D468" t="s">
        <v>1584</v>
      </c>
      <c r="E468" t="s">
        <v>1609</v>
      </c>
      <c r="F468">
        <v>56535.42</v>
      </c>
    </row>
    <row r="469" spans="1:6" x14ac:dyDescent="0.2">
      <c r="A469">
        <v>1467</v>
      </c>
      <c r="B469" t="s">
        <v>477</v>
      </c>
      <c r="C469" t="s">
        <v>1572</v>
      </c>
      <c r="D469" t="s">
        <v>1584</v>
      </c>
      <c r="E469" t="s">
        <v>1612</v>
      </c>
      <c r="F469">
        <v>56893.77</v>
      </c>
    </row>
    <row r="470" spans="1:6" x14ac:dyDescent="0.2">
      <c r="A470">
        <v>1468</v>
      </c>
      <c r="B470" t="s">
        <v>478</v>
      </c>
      <c r="C470" t="s">
        <v>1572</v>
      </c>
      <c r="D470" t="s">
        <v>1584</v>
      </c>
      <c r="E470" t="s">
        <v>1598</v>
      </c>
      <c r="F470">
        <v>53673.75</v>
      </c>
    </row>
    <row r="471" spans="1:6" x14ac:dyDescent="0.2">
      <c r="A471">
        <v>1469</v>
      </c>
      <c r="B471" t="s">
        <v>479</v>
      </c>
      <c r="C471" t="s">
        <v>1572</v>
      </c>
      <c r="D471" t="s">
        <v>1584</v>
      </c>
      <c r="E471" t="s">
        <v>1611</v>
      </c>
      <c r="F471">
        <v>53560.45</v>
      </c>
    </row>
    <row r="472" spans="1:6" x14ac:dyDescent="0.2">
      <c r="A472">
        <v>1470</v>
      </c>
      <c r="B472" t="s">
        <v>480</v>
      </c>
      <c r="C472" t="s">
        <v>1572</v>
      </c>
      <c r="D472" t="s">
        <v>1584</v>
      </c>
      <c r="E472" t="s">
        <v>1603</v>
      </c>
      <c r="F472">
        <v>54312.37</v>
      </c>
    </row>
    <row r="473" spans="1:6" x14ac:dyDescent="0.2">
      <c r="A473">
        <v>1471</v>
      </c>
      <c r="B473" t="s">
        <v>481</v>
      </c>
      <c r="C473" t="s">
        <v>1572</v>
      </c>
      <c r="D473" t="s">
        <v>1584</v>
      </c>
      <c r="E473" t="s">
        <v>1597</v>
      </c>
      <c r="F473">
        <v>49245.2</v>
      </c>
    </row>
    <row r="474" spans="1:6" x14ac:dyDescent="0.2">
      <c r="A474">
        <v>1472</v>
      </c>
      <c r="B474" t="s">
        <v>482</v>
      </c>
      <c r="C474" t="s">
        <v>1572</v>
      </c>
      <c r="D474" t="s">
        <v>1584</v>
      </c>
      <c r="E474" t="s">
        <v>1598</v>
      </c>
      <c r="F474">
        <v>51212.02</v>
      </c>
    </row>
    <row r="475" spans="1:6" x14ac:dyDescent="0.2">
      <c r="A475">
        <v>1473</v>
      </c>
      <c r="B475" t="s">
        <v>483</v>
      </c>
      <c r="C475" t="s">
        <v>1572</v>
      </c>
      <c r="D475" t="s">
        <v>1584</v>
      </c>
      <c r="E475" t="s">
        <v>1597</v>
      </c>
      <c r="F475">
        <v>58417.19</v>
      </c>
    </row>
    <row r="476" spans="1:6" x14ac:dyDescent="0.2">
      <c r="A476">
        <v>1474</v>
      </c>
      <c r="B476" t="s">
        <v>484</v>
      </c>
      <c r="C476" t="s">
        <v>1572</v>
      </c>
      <c r="D476" t="s">
        <v>1584</v>
      </c>
      <c r="E476" t="s">
        <v>1611</v>
      </c>
      <c r="F476">
        <v>59112.42</v>
      </c>
    </row>
    <row r="477" spans="1:6" x14ac:dyDescent="0.2">
      <c r="A477">
        <v>1475</v>
      </c>
      <c r="B477" t="s">
        <v>485</v>
      </c>
      <c r="C477" t="s">
        <v>1572</v>
      </c>
      <c r="D477" t="s">
        <v>1584</v>
      </c>
      <c r="E477" t="s">
        <v>1597</v>
      </c>
      <c r="F477">
        <v>54377.41</v>
      </c>
    </row>
    <row r="478" spans="1:6" x14ac:dyDescent="0.2">
      <c r="A478">
        <v>1476</v>
      </c>
      <c r="B478" t="s">
        <v>486</v>
      </c>
      <c r="C478" t="s">
        <v>1572</v>
      </c>
      <c r="D478" t="s">
        <v>1584</v>
      </c>
      <c r="E478" t="s">
        <v>1613</v>
      </c>
      <c r="F478">
        <v>56441.39</v>
      </c>
    </row>
    <row r="479" spans="1:6" x14ac:dyDescent="0.2">
      <c r="A479">
        <v>1477</v>
      </c>
      <c r="B479" t="s">
        <v>487</v>
      </c>
      <c r="C479" t="s">
        <v>1572</v>
      </c>
      <c r="D479" t="s">
        <v>1584</v>
      </c>
      <c r="E479" t="s">
        <v>1597</v>
      </c>
      <c r="F479">
        <v>55778.13</v>
      </c>
    </row>
    <row r="480" spans="1:6" x14ac:dyDescent="0.2">
      <c r="A480">
        <v>1478</v>
      </c>
      <c r="B480" t="s">
        <v>488</v>
      </c>
      <c r="C480" t="s">
        <v>1572</v>
      </c>
      <c r="D480" t="s">
        <v>1584</v>
      </c>
      <c r="E480" t="s">
        <v>1609</v>
      </c>
      <c r="F480">
        <v>62697.2</v>
      </c>
    </row>
    <row r="481" spans="1:6" x14ac:dyDescent="0.2">
      <c r="A481">
        <v>1479</v>
      </c>
      <c r="B481" t="s">
        <v>489</v>
      </c>
      <c r="C481" t="s">
        <v>1572</v>
      </c>
      <c r="D481" t="s">
        <v>1584</v>
      </c>
      <c r="E481" t="s">
        <v>1599</v>
      </c>
      <c r="F481">
        <v>57798.94</v>
      </c>
    </row>
    <row r="482" spans="1:6" x14ac:dyDescent="0.2">
      <c r="A482">
        <v>1480</v>
      </c>
      <c r="B482" t="s">
        <v>490</v>
      </c>
      <c r="C482" t="s">
        <v>1572</v>
      </c>
      <c r="D482" t="s">
        <v>1584</v>
      </c>
      <c r="E482" t="s">
        <v>1597</v>
      </c>
      <c r="F482">
        <v>54680.21</v>
      </c>
    </row>
    <row r="483" spans="1:6" x14ac:dyDescent="0.2">
      <c r="A483">
        <v>1481</v>
      </c>
      <c r="B483" t="s">
        <v>491</v>
      </c>
      <c r="C483" t="s">
        <v>1572</v>
      </c>
      <c r="D483" t="s">
        <v>1584</v>
      </c>
      <c r="E483" t="s">
        <v>1614</v>
      </c>
      <c r="F483">
        <v>52611.15</v>
      </c>
    </row>
    <row r="484" spans="1:6" x14ac:dyDescent="0.2">
      <c r="A484">
        <v>1482</v>
      </c>
      <c r="B484" t="s">
        <v>492</v>
      </c>
      <c r="C484" t="s">
        <v>1572</v>
      </c>
      <c r="D484" t="s">
        <v>1585</v>
      </c>
      <c r="E484" t="s">
        <v>1603</v>
      </c>
      <c r="F484">
        <v>85983.88</v>
      </c>
    </row>
    <row r="485" spans="1:6" x14ac:dyDescent="0.2">
      <c r="A485">
        <v>1483</v>
      </c>
      <c r="B485" t="s">
        <v>493</v>
      </c>
      <c r="C485" t="s">
        <v>1572</v>
      </c>
      <c r="D485" t="s">
        <v>1585</v>
      </c>
      <c r="E485" t="s">
        <v>1611</v>
      </c>
      <c r="F485">
        <v>90508.66</v>
      </c>
    </row>
    <row r="486" spans="1:6" x14ac:dyDescent="0.2">
      <c r="A486">
        <v>1484</v>
      </c>
      <c r="B486" t="s">
        <v>494</v>
      </c>
      <c r="C486" t="s">
        <v>1572</v>
      </c>
      <c r="D486" t="s">
        <v>1585</v>
      </c>
      <c r="E486" t="s">
        <v>1597</v>
      </c>
      <c r="F486">
        <v>88109.119999999995</v>
      </c>
    </row>
    <row r="487" spans="1:6" x14ac:dyDescent="0.2">
      <c r="A487">
        <v>1485</v>
      </c>
      <c r="B487" t="s">
        <v>495</v>
      </c>
      <c r="C487" t="s">
        <v>1572</v>
      </c>
      <c r="D487" t="s">
        <v>1585</v>
      </c>
      <c r="E487" t="s">
        <v>1615</v>
      </c>
      <c r="F487">
        <v>86444.37</v>
      </c>
    </row>
    <row r="488" spans="1:6" x14ac:dyDescent="0.2">
      <c r="A488">
        <v>1486</v>
      </c>
      <c r="B488" t="s">
        <v>496</v>
      </c>
      <c r="C488" t="s">
        <v>1572</v>
      </c>
      <c r="D488" t="s">
        <v>1585</v>
      </c>
      <c r="E488" t="s">
        <v>1615</v>
      </c>
      <c r="F488">
        <v>88383.57</v>
      </c>
    </row>
    <row r="489" spans="1:6" x14ac:dyDescent="0.2">
      <c r="A489">
        <v>1487</v>
      </c>
      <c r="B489" t="s">
        <v>497</v>
      </c>
      <c r="C489" t="s">
        <v>1572</v>
      </c>
      <c r="D489" t="s">
        <v>1585</v>
      </c>
      <c r="E489" t="s">
        <v>1614</v>
      </c>
      <c r="F489">
        <v>87296.13</v>
      </c>
    </row>
    <row r="490" spans="1:6" x14ac:dyDescent="0.2">
      <c r="A490">
        <v>1488</v>
      </c>
      <c r="B490" t="s">
        <v>498</v>
      </c>
      <c r="C490" t="s">
        <v>1572</v>
      </c>
      <c r="D490" t="s">
        <v>1585</v>
      </c>
      <c r="E490" t="s">
        <v>1609</v>
      </c>
      <c r="F490">
        <v>94217.85</v>
      </c>
    </row>
    <row r="491" spans="1:6" x14ac:dyDescent="0.2">
      <c r="A491">
        <v>1489</v>
      </c>
      <c r="B491" t="s">
        <v>499</v>
      </c>
      <c r="C491" t="s">
        <v>1572</v>
      </c>
      <c r="D491" t="s">
        <v>1585</v>
      </c>
      <c r="E491" t="s">
        <v>1607</v>
      </c>
      <c r="F491">
        <v>92204.1</v>
      </c>
    </row>
    <row r="492" spans="1:6" x14ac:dyDescent="0.2">
      <c r="A492">
        <v>1490</v>
      </c>
      <c r="B492" t="s">
        <v>500</v>
      </c>
      <c r="C492" t="s">
        <v>1572</v>
      </c>
      <c r="D492" t="s">
        <v>1585</v>
      </c>
      <c r="E492" t="s">
        <v>1603</v>
      </c>
      <c r="F492">
        <v>89980.07</v>
      </c>
    </row>
    <row r="493" spans="1:6" x14ac:dyDescent="0.2">
      <c r="A493">
        <v>1491</v>
      </c>
      <c r="B493" t="s">
        <v>501</v>
      </c>
      <c r="C493" t="s">
        <v>1572</v>
      </c>
      <c r="D493" t="s">
        <v>1585</v>
      </c>
      <c r="E493" t="s">
        <v>1608</v>
      </c>
      <c r="F493">
        <v>93699.86</v>
      </c>
    </row>
    <row r="494" spans="1:6" x14ac:dyDescent="0.2">
      <c r="A494">
        <v>1492</v>
      </c>
      <c r="B494" t="s">
        <v>502</v>
      </c>
      <c r="C494" t="s">
        <v>1572</v>
      </c>
      <c r="D494" t="s">
        <v>1585</v>
      </c>
      <c r="E494" t="s">
        <v>1597</v>
      </c>
      <c r="F494">
        <v>90193.42</v>
      </c>
    </row>
    <row r="495" spans="1:6" x14ac:dyDescent="0.2">
      <c r="A495">
        <v>1493</v>
      </c>
      <c r="B495" t="s">
        <v>503</v>
      </c>
      <c r="C495" t="s">
        <v>1572</v>
      </c>
      <c r="D495" t="s">
        <v>1585</v>
      </c>
      <c r="E495" t="s">
        <v>1598</v>
      </c>
      <c r="F495">
        <v>87846.79</v>
      </c>
    </row>
    <row r="496" spans="1:6" x14ac:dyDescent="0.2">
      <c r="A496">
        <v>1494</v>
      </c>
      <c r="B496" t="s">
        <v>504</v>
      </c>
      <c r="C496" t="s">
        <v>1572</v>
      </c>
      <c r="D496" t="s">
        <v>1585</v>
      </c>
      <c r="E496" t="s">
        <v>1601</v>
      </c>
      <c r="F496">
        <v>93807.81</v>
      </c>
    </row>
    <row r="497" spans="1:6" x14ac:dyDescent="0.2">
      <c r="A497">
        <v>1495</v>
      </c>
      <c r="B497" t="s">
        <v>505</v>
      </c>
      <c r="C497" t="s">
        <v>1572</v>
      </c>
      <c r="D497" t="s">
        <v>1585</v>
      </c>
      <c r="E497" t="s">
        <v>1603</v>
      </c>
      <c r="F497">
        <v>91347.28</v>
      </c>
    </row>
    <row r="498" spans="1:6" x14ac:dyDescent="0.2">
      <c r="A498">
        <v>1496</v>
      </c>
      <c r="B498" t="s">
        <v>506</v>
      </c>
      <c r="C498" t="s">
        <v>1572</v>
      </c>
      <c r="D498" t="s">
        <v>1585</v>
      </c>
      <c r="E498" t="s">
        <v>1608</v>
      </c>
      <c r="F498">
        <v>87406.88</v>
      </c>
    </row>
    <row r="499" spans="1:6" x14ac:dyDescent="0.2">
      <c r="A499">
        <v>1497</v>
      </c>
      <c r="B499" t="s">
        <v>507</v>
      </c>
      <c r="C499" t="s">
        <v>1572</v>
      </c>
      <c r="D499" t="s">
        <v>1585</v>
      </c>
      <c r="E499" t="s">
        <v>1602</v>
      </c>
      <c r="F499">
        <v>89524.15</v>
      </c>
    </row>
    <row r="500" spans="1:6" x14ac:dyDescent="0.2">
      <c r="A500">
        <v>1498</v>
      </c>
      <c r="B500" t="s">
        <v>508</v>
      </c>
      <c r="C500" t="s">
        <v>1572</v>
      </c>
      <c r="D500" t="s">
        <v>1585</v>
      </c>
      <c r="E500" t="s">
        <v>1599</v>
      </c>
      <c r="F500">
        <v>87810.95</v>
      </c>
    </row>
    <row r="501" spans="1:6" x14ac:dyDescent="0.2">
      <c r="A501">
        <v>1499</v>
      </c>
      <c r="B501" t="s">
        <v>509</v>
      </c>
      <c r="C501" t="s">
        <v>1572</v>
      </c>
      <c r="D501" t="s">
        <v>1585</v>
      </c>
      <c r="E501" t="s">
        <v>1604</v>
      </c>
      <c r="F501">
        <v>86543</v>
      </c>
    </row>
    <row r="502" spans="1:6" x14ac:dyDescent="0.2">
      <c r="A502">
        <v>1500</v>
      </c>
      <c r="B502" t="s">
        <v>510</v>
      </c>
      <c r="C502" t="s">
        <v>1572</v>
      </c>
      <c r="D502" t="s">
        <v>1585</v>
      </c>
      <c r="E502" t="s">
        <v>1605</v>
      </c>
      <c r="F502">
        <v>92315.44</v>
      </c>
    </row>
    <row r="503" spans="1:6" x14ac:dyDescent="0.2">
      <c r="A503">
        <v>1501</v>
      </c>
      <c r="B503" t="s">
        <v>511</v>
      </c>
      <c r="C503" t="s">
        <v>1572</v>
      </c>
      <c r="D503" t="s">
        <v>1585</v>
      </c>
      <c r="E503" t="s">
        <v>1613</v>
      </c>
      <c r="F503">
        <v>94773.54</v>
      </c>
    </row>
    <row r="504" spans="1:6" x14ac:dyDescent="0.2">
      <c r="A504">
        <v>1502</v>
      </c>
      <c r="B504" t="s">
        <v>512</v>
      </c>
      <c r="C504" t="s">
        <v>1572</v>
      </c>
      <c r="D504" t="s">
        <v>1585</v>
      </c>
      <c r="E504" t="s">
        <v>1602</v>
      </c>
      <c r="F504">
        <v>86503.58</v>
      </c>
    </row>
    <row r="505" spans="1:6" x14ac:dyDescent="0.2">
      <c r="A505">
        <v>1503</v>
      </c>
      <c r="B505" t="s">
        <v>513</v>
      </c>
      <c r="C505" t="s">
        <v>1572</v>
      </c>
      <c r="D505" t="s">
        <v>1585</v>
      </c>
      <c r="E505" t="s">
        <v>1599</v>
      </c>
      <c r="F505">
        <v>91407.42</v>
      </c>
    </row>
    <row r="506" spans="1:6" x14ac:dyDescent="0.2">
      <c r="A506">
        <v>1504</v>
      </c>
      <c r="B506" t="s">
        <v>514</v>
      </c>
      <c r="C506" t="s">
        <v>1572</v>
      </c>
      <c r="D506" t="s">
        <v>1585</v>
      </c>
      <c r="E506" t="s">
        <v>1604</v>
      </c>
      <c r="F506">
        <v>88373.39</v>
      </c>
    </row>
    <row r="507" spans="1:6" x14ac:dyDescent="0.2">
      <c r="A507">
        <v>1505</v>
      </c>
      <c r="B507" t="s">
        <v>515</v>
      </c>
      <c r="C507" t="s">
        <v>1572</v>
      </c>
      <c r="D507" t="s">
        <v>1585</v>
      </c>
      <c r="E507" t="s">
        <v>1601</v>
      </c>
      <c r="F507">
        <v>88782.19</v>
      </c>
    </row>
    <row r="508" spans="1:6" x14ac:dyDescent="0.2">
      <c r="A508">
        <v>1506</v>
      </c>
      <c r="B508" t="s">
        <v>516</v>
      </c>
      <c r="C508" t="s">
        <v>1572</v>
      </c>
      <c r="D508" t="s">
        <v>1585</v>
      </c>
      <c r="E508" t="s">
        <v>1602</v>
      </c>
      <c r="F508">
        <v>88519.02</v>
      </c>
    </row>
    <row r="509" spans="1:6" x14ac:dyDescent="0.2">
      <c r="A509">
        <v>1507</v>
      </c>
      <c r="B509" t="s">
        <v>517</v>
      </c>
      <c r="C509" t="s">
        <v>1572</v>
      </c>
      <c r="D509" t="s">
        <v>1585</v>
      </c>
      <c r="E509" t="s">
        <v>1601</v>
      </c>
      <c r="F509">
        <v>87840.02</v>
      </c>
    </row>
    <row r="510" spans="1:6" x14ac:dyDescent="0.2">
      <c r="A510">
        <v>1508</v>
      </c>
      <c r="B510" t="s">
        <v>518</v>
      </c>
      <c r="C510" t="s">
        <v>1572</v>
      </c>
      <c r="D510" t="s">
        <v>1585</v>
      </c>
      <c r="E510" t="s">
        <v>1614</v>
      </c>
      <c r="F510">
        <v>90121.3</v>
      </c>
    </row>
    <row r="511" spans="1:6" x14ac:dyDescent="0.2">
      <c r="A511">
        <v>1509</v>
      </c>
      <c r="B511" t="s">
        <v>519</v>
      </c>
      <c r="C511" t="s">
        <v>1572</v>
      </c>
      <c r="D511" t="s">
        <v>1585</v>
      </c>
      <c r="E511" t="s">
        <v>1611</v>
      </c>
      <c r="F511">
        <v>87922.62</v>
      </c>
    </row>
    <row r="512" spans="1:6" x14ac:dyDescent="0.2">
      <c r="A512">
        <v>1510</v>
      </c>
      <c r="B512" t="s">
        <v>520</v>
      </c>
      <c r="C512" t="s">
        <v>1572</v>
      </c>
      <c r="D512" t="s">
        <v>1585</v>
      </c>
      <c r="E512" t="s">
        <v>1598</v>
      </c>
      <c r="F512">
        <v>90676.14</v>
      </c>
    </row>
    <row r="513" spans="1:6" x14ac:dyDescent="0.2">
      <c r="A513">
        <v>1511</v>
      </c>
      <c r="B513" t="s">
        <v>521</v>
      </c>
      <c r="C513" t="s">
        <v>1572</v>
      </c>
      <c r="D513" t="s">
        <v>1585</v>
      </c>
      <c r="E513" t="s">
        <v>1599</v>
      </c>
      <c r="F513">
        <v>89874.4</v>
      </c>
    </row>
    <row r="514" spans="1:6" x14ac:dyDescent="0.2">
      <c r="A514">
        <v>1512</v>
      </c>
      <c r="B514" t="s">
        <v>522</v>
      </c>
      <c r="C514" t="s">
        <v>1573</v>
      </c>
      <c r="D514" t="s">
        <v>1586</v>
      </c>
      <c r="E514" t="s">
        <v>1610</v>
      </c>
      <c r="F514">
        <v>67051.97</v>
      </c>
    </row>
    <row r="515" spans="1:6" x14ac:dyDescent="0.2">
      <c r="A515">
        <v>1513</v>
      </c>
      <c r="B515" t="s">
        <v>523</v>
      </c>
      <c r="C515" t="s">
        <v>1573</v>
      </c>
      <c r="D515" t="s">
        <v>1586</v>
      </c>
      <c r="E515" t="s">
        <v>1600</v>
      </c>
      <c r="F515">
        <v>65798.320000000007</v>
      </c>
    </row>
    <row r="516" spans="1:6" x14ac:dyDescent="0.2">
      <c r="A516">
        <v>1514</v>
      </c>
      <c r="B516" t="s">
        <v>524</v>
      </c>
      <c r="C516" t="s">
        <v>1573</v>
      </c>
      <c r="D516" t="s">
        <v>1586</v>
      </c>
      <c r="E516" t="s">
        <v>1600</v>
      </c>
      <c r="F516">
        <v>66418.55</v>
      </c>
    </row>
    <row r="517" spans="1:6" x14ac:dyDescent="0.2">
      <c r="A517">
        <v>1515</v>
      </c>
      <c r="B517" t="s">
        <v>525</v>
      </c>
      <c r="C517" t="s">
        <v>1573</v>
      </c>
      <c r="D517" t="s">
        <v>1586</v>
      </c>
      <c r="E517" t="s">
        <v>1602</v>
      </c>
      <c r="F517">
        <v>68916.36</v>
      </c>
    </row>
    <row r="518" spans="1:6" x14ac:dyDescent="0.2">
      <c r="A518">
        <v>1516</v>
      </c>
      <c r="B518" t="s">
        <v>526</v>
      </c>
      <c r="C518" t="s">
        <v>1573</v>
      </c>
      <c r="D518" t="s">
        <v>1586</v>
      </c>
      <c r="E518" t="s">
        <v>1608</v>
      </c>
      <c r="F518">
        <v>68439.22</v>
      </c>
    </row>
    <row r="519" spans="1:6" x14ac:dyDescent="0.2">
      <c r="A519">
        <v>1517</v>
      </c>
      <c r="B519" t="s">
        <v>527</v>
      </c>
      <c r="C519" t="s">
        <v>1573</v>
      </c>
      <c r="D519" t="s">
        <v>1586</v>
      </c>
      <c r="E519" t="s">
        <v>1603</v>
      </c>
      <c r="F519">
        <v>65667.08</v>
      </c>
    </row>
    <row r="520" spans="1:6" x14ac:dyDescent="0.2">
      <c r="A520">
        <v>1518</v>
      </c>
      <c r="B520" t="s">
        <v>528</v>
      </c>
      <c r="C520" t="s">
        <v>1573</v>
      </c>
      <c r="D520" t="s">
        <v>1586</v>
      </c>
      <c r="E520" t="s">
        <v>1612</v>
      </c>
      <c r="F520">
        <v>67686.25</v>
      </c>
    </row>
    <row r="521" spans="1:6" x14ac:dyDescent="0.2">
      <c r="A521">
        <v>1519</v>
      </c>
      <c r="B521" t="s">
        <v>529</v>
      </c>
      <c r="C521" t="s">
        <v>1573</v>
      </c>
      <c r="D521" t="s">
        <v>1586</v>
      </c>
      <c r="E521" t="s">
        <v>1599</v>
      </c>
      <c r="F521">
        <v>68908.850000000006</v>
      </c>
    </row>
    <row r="522" spans="1:6" x14ac:dyDescent="0.2">
      <c r="A522">
        <v>1520</v>
      </c>
      <c r="B522" t="s">
        <v>530</v>
      </c>
      <c r="C522" t="s">
        <v>1573</v>
      </c>
      <c r="D522" t="s">
        <v>1586</v>
      </c>
      <c r="E522" t="s">
        <v>1601</v>
      </c>
      <c r="F522">
        <v>64369.87</v>
      </c>
    </row>
    <row r="523" spans="1:6" x14ac:dyDescent="0.2">
      <c r="A523">
        <v>1521</v>
      </c>
      <c r="B523" t="s">
        <v>531</v>
      </c>
      <c r="C523" t="s">
        <v>1573</v>
      </c>
      <c r="D523" t="s">
        <v>1586</v>
      </c>
      <c r="E523" t="s">
        <v>1608</v>
      </c>
      <c r="F523">
        <v>68518.8</v>
      </c>
    </row>
    <row r="524" spans="1:6" x14ac:dyDescent="0.2">
      <c r="A524">
        <v>1522</v>
      </c>
      <c r="B524" t="s">
        <v>532</v>
      </c>
      <c r="C524" t="s">
        <v>1573</v>
      </c>
      <c r="D524" t="s">
        <v>1586</v>
      </c>
      <c r="E524" t="s">
        <v>1610</v>
      </c>
      <c r="F524">
        <v>66257.58</v>
      </c>
    </row>
    <row r="525" spans="1:6" x14ac:dyDescent="0.2">
      <c r="A525">
        <v>1523</v>
      </c>
      <c r="B525" t="s">
        <v>533</v>
      </c>
      <c r="C525" t="s">
        <v>1573</v>
      </c>
      <c r="D525" t="s">
        <v>1586</v>
      </c>
      <c r="E525" t="s">
        <v>1612</v>
      </c>
      <c r="F525">
        <v>68569.87</v>
      </c>
    </row>
    <row r="526" spans="1:6" x14ac:dyDescent="0.2">
      <c r="A526">
        <v>1524</v>
      </c>
      <c r="B526" t="s">
        <v>534</v>
      </c>
      <c r="C526" t="s">
        <v>1573</v>
      </c>
      <c r="D526" t="s">
        <v>1586</v>
      </c>
      <c r="E526" t="s">
        <v>1614</v>
      </c>
      <c r="F526">
        <v>66068.89</v>
      </c>
    </row>
    <row r="527" spans="1:6" x14ac:dyDescent="0.2">
      <c r="A527">
        <v>1525</v>
      </c>
      <c r="B527" t="s">
        <v>535</v>
      </c>
      <c r="C527" t="s">
        <v>1573</v>
      </c>
      <c r="D527" t="s">
        <v>1586</v>
      </c>
      <c r="E527" t="s">
        <v>1599</v>
      </c>
      <c r="F527">
        <v>64115.85</v>
      </c>
    </row>
    <row r="528" spans="1:6" x14ac:dyDescent="0.2">
      <c r="A528">
        <v>1526</v>
      </c>
      <c r="B528" t="s">
        <v>536</v>
      </c>
      <c r="C528" t="s">
        <v>1573</v>
      </c>
      <c r="D528" t="s">
        <v>1586</v>
      </c>
      <c r="E528" t="s">
        <v>1615</v>
      </c>
      <c r="F528">
        <v>64448.36</v>
      </c>
    </row>
    <row r="529" spans="1:6" x14ac:dyDescent="0.2">
      <c r="A529">
        <v>1527</v>
      </c>
      <c r="B529" t="s">
        <v>537</v>
      </c>
      <c r="C529" t="s">
        <v>1573</v>
      </c>
      <c r="D529" t="s">
        <v>1586</v>
      </c>
      <c r="E529" t="s">
        <v>1599</v>
      </c>
      <c r="F529">
        <v>67590.16</v>
      </c>
    </row>
    <row r="530" spans="1:6" x14ac:dyDescent="0.2">
      <c r="A530">
        <v>1528</v>
      </c>
      <c r="B530" t="s">
        <v>538</v>
      </c>
      <c r="C530" t="s">
        <v>1573</v>
      </c>
      <c r="D530" t="s">
        <v>1586</v>
      </c>
      <c r="E530" t="s">
        <v>1598</v>
      </c>
      <c r="F530">
        <v>67986.98</v>
      </c>
    </row>
    <row r="531" spans="1:6" x14ac:dyDescent="0.2">
      <c r="A531">
        <v>1529</v>
      </c>
      <c r="B531" t="s">
        <v>539</v>
      </c>
      <c r="C531" t="s">
        <v>1573</v>
      </c>
      <c r="D531" t="s">
        <v>1586</v>
      </c>
      <c r="E531" t="s">
        <v>1604</v>
      </c>
      <c r="F531">
        <v>65804.41</v>
      </c>
    </row>
    <row r="532" spans="1:6" x14ac:dyDescent="0.2">
      <c r="A532">
        <v>1530</v>
      </c>
      <c r="B532" t="s">
        <v>540</v>
      </c>
      <c r="C532" t="s">
        <v>1573</v>
      </c>
      <c r="D532" t="s">
        <v>1586</v>
      </c>
      <c r="E532" t="s">
        <v>1604</v>
      </c>
      <c r="F532">
        <v>68697.36</v>
      </c>
    </row>
    <row r="533" spans="1:6" x14ac:dyDescent="0.2">
      <c r="A533">
        <v>1531</v>
      </c>
      <c r="B533" t="s">
        <v>541</v>
      </c>
      <c r="C533" t="s">
        <v>1573</v>
      </c>
      <c r="D533" t="s">
        <v>1586</v>
      </c>
      <c r="E533" t="s">
        <v>1609</v>
      </c>
      <c r="F533">
        <v>64384.65</v>
      </c>
    </row>
    <row r="534" spans="1:6" x14ac:dyDescent="0.2">
      <c r="A534">
        <v>1532</v>
      </c>
      <c r="B534" t="s">
        <v>542</v>
      </c>
      <c r="C534" t="s">
        <v>1573</v>
      </c>
      <c r="D534" t="s">
        <v>1586</v>
      </c>
      <c r="E534" t="s">
        <v>1604</v>
      </c>
      <c r="F534">
        <v>67376.100000000006</v>
      </c>
    </row>
    <row r="535" spans="1:6" x14ac:dyDescent="0.2">
      <c r="A535">
        <v>1533</v>
      </c>
      <c r="B535" t="s">
        <v>543</v>
      </c>
      <c r="C535" t="s">
        <v>1573</v>
      </c>
      <c r="D535" t="s">
        <v>1586</v>
      </c>
      <c r="E535" t="s">
        <v>1607</v>
      </c>
      <c r="F535">
        <v>65229.34</v>
      </c>
    </row>
    <row r="536" spans="1:6" x14ac:dyDescent="0.2">
      <c r="A536">
        <v>1534</v>
      </c>
      <c r="B536" t="s">
        <v>544</v>
      </c>
      <c r="C536" t="s">
        <v>1573</v>
      </c>
      <c r="D536" t="s">
        <v>1586</v>
      </c>
      <c r="E536" t="s">
        <v>1600</v>
      </c>
      <c r="F536">
        <v>66277.81</v>
      </c>
    </row>
    <row r="537" spans="1:6" x14ac:dyDescent="0.2">
      <c r="A537">
        <v>1535</v>
      </c>
      <c r="B537" t="s">
        <v>545</v>
      </c>
      <c r="C537" t="s">
        <v>1573</v>
      </c>
      <c r="D537" t="s">
        <v>1586</v>
      </c>
      <c r="E537" t="s">
        <v>1615</v>
      </c>
      <c r="F537">
        <v>67588.87</v>
      </c>
    </row>
    <row r="538" spans="1:6" x14ac:dyDescent="0.2">
      <c r="A538">
        <v>1536</v>
      </c>
      <c r="B538" t="s">
        <v>546</v>
      </c>
      <c r="C538" t="s">
        <v>1573</v>
      </c>
      <c r="D538" t="s">
        <v>1586</v>
      </c>
      <c r="E538" t="s">
        <v>1605</v>
      </c>
      <c r="F538">
        <v>65886.720000000001</v>
      </c>
    </row>
    <row r="539" spans="1:6" x14ac:dyDescent="0.2">
      <c r="A539">
        <v>1537</v>
      </c>
      <c r="B539" t="s">
        <v>547</v>
      </c>
      <c r="C539" t="s">
        <v>1573</v>
      </c>
      <c r="D539" t="s">
        <v>1586</v>
      </c>
      <c r="E539" t="s">
        <v>1609</v>
      </c>
      <c r="F539">
        <v>66778.960000000006</v>
      </c>
    </row>
    <row r="540" spans="1:6" x14ac:dyDescent="0.2">
      <c r="A540">
        <v>1538</v>
      </c>
      <c r="B540" t="s">
        <v>548</v>
      </c>
      <c r="C540" t="s">
        <v>1573</v>
      </c>
      <c r="D540" t="s">
        <v>1586</v>
      </c>
      <c r="E540" t="s">
        <v>1600</v>
      </c>
      <c r="F540">
        <v>69386.8</v>
      </c>
    </row>
    <row r="541" spans="1:6" x14ac:dyDescent="0.2">
      <c r="A541">
        <v>1539</v>
      </c>
      <c r="B541" t="s">
        <v>549</v>
      </c>
      <c r="C541" t="s">
        <v>1573</v>
      </c>
      <c r="D541" t="s">
        <v>1586</v>
      </c>
      <c r="E541" t="s">
        <v>1609</v>
      </c>
      <c r="F541">
        <v>66418.33</v>
      </c>
    </row>
    <row r="542" spans="1:6" x14ac:dyDescent="0.2">
      <c r="A542">
        <v>1540</v>
      </c>
      <c r="B542" t="s">
        <v>550</v>
      </c>
      <c r="C542" t="s">
        <v>1573</v>
      </c>
      <c r="D542" t="s">
        <v>1586</v>
      </c>
      <c r="E542" t="s">
        <v>1597</v>
      </c>
      <c r="F542">
        <v>69066.92</v>
      </c>
    </row>
    <row r="543" spans="1:6" x14ac:dyDescent="0.2">
      <c r="A543">
        <v>1541</v>
      </c>
      <c r="B543" t="s">
        <v>551</v>
      </c>
      <c r="C543" t="s">
        <v>1573</v>
      </c>
      <c r="D543" t="s">
        <v>1586</v>
      </c>
      <c r="E543" t="s">
        <v>1605</v>
      </c>
      <c r="F543">
        <v>65381.8</v>
      </c>
    </row>
    <row r="544" spans="1:6" x14ac:dyDescent="0.2">
      <c r="A544">
        <v>1542</v>
      </c>
      <c r="B544" t="s">
        <v>552</v>
      </c>
      <c r="C544" t="s">
        <v>1573</v>
      </c>
      <c r="D544" t="s">
        <v>1587</v>
      </c>
      <c r="E544" t="s">
        <v>1597</v>
      </c>
      <c r="F544">
        <v>101324.51</v>
      </c>
    </row>
    <row r="545" spans="1:6" x14ac:dyDescent="0.2">
      <c r="A545">
        <v>1543</v>
      </c>
      <c r="B545" t="s">
        <v>553</v>
      </c>
      <c r="C545" t="s">
        <v>1573</v>
      </c>
      <c r="D545" t="s">
        <v>1587</v>
      </c>
      <c r="E545" t="s">
        <v>1597</v>
      </c>
      <c r="F545">
        <v>103603.92</v>
      </c>
    </row>
    <row r="546" spans="1:6" x14ac:dyDescent="0.2">
      <c r="A546">
        <v>1544</v>
      </c>
      <c r="B546" t="s">
        <v>554</v>
      </c>
      <c r="C546" t="s">
        <v>1573</v>
      </c>
      <c r="D546" t="s">
        <v>1587</v>
      </c>
      <c r="E546" t="s">
        <v>1597</v>
      </c>
      <c r="F546">
        <v>93820.89</v>
      </c>
    </row>
    <row r="547" spans="1:6" x14ac:dyDescent="0.2">
      <c r="A547">
        <v>1545</v>
      </c>
      <c r="B547" t="s">
        <v>555</v>
      </c>
      <c r="C547" t="s">
        <v>1573</v>
      </c>
      <c r="D547" t="s">
        <v>1587</v>
      </c>
      <c r="E547" t="s">
        <v>1597</v>
      </c>
      <c r="F547">
        <v>98007.76</v>
      </c>
    </row>
    <row r="548" spans="1:6" x14ac:dyDescent="0.2">
      <c r="A548">
        <v>1546</v>
      </c>
      <c r="B548" t="s">
        <v>556</v>
      </c>
      <c r="C548" t="s">
        <v>1573</v>
      </c>
      <c r="D548" t="s">
        <v>1587</v>
      </c>
      <c r="E548" t="s">
        <v>1597</v>
      </c>
      <c r="F548">
        <v>101442.68</v>
      </c>
    </row>
    <row r="549" spans="1:6" x14ac:dyDescent="0.2">
      <c r="A549">
        <v>1547</v>
      </c>
      <c r="B549" t="s">
        <v>557</v>
      </c>
      <c r="C549" t="s">
        <v>1574</v>
      </c>
      <c r="D549" t="s">
        <v>1588</v>
      </c>
      <c r="E549" t="s">
        <v>1597</v>
      </c>
      <c r="F549">
        <v>134238.57999999999</v>
      </c>
    </row>
    <row r="550" spans="1:6" x14ac:dyDescent="0.2">
      <c r="A550">
        <v>1548</v>
      </c>
      <c r="B550" t="s">
        <v>558</v>
      </c>
      <c r="C550" t="s">
        <v>1574</v>
      </c>
      <c r="D550" t="s">
        <v>1588</v>
      </c>
      <c r="E550" t="s">
        <v>1597</v>
      </c>
      <c r="F550">
        <v>136391.79999999999</v>
      </c>
    </row>
    <row r="551" spans="1:6" x14ac:dyDescent="0.2">
      <c r="A551">
        <v>1549</v>
      </c>
      <c r="B551" t="s">
        <v>559</v>
      </c>
      <c r="C551" t="s">
        <v>1574</v>
      </c>
      <c r="D551" t="s">
        <v>1588</v>
      </c>
      <c r="E551" t="s">
        <v>1597</v>
      </c>
      <c r="F551">
        <v>132735.06</v>
      </c>
    </row>
    <row r="552" spans="1:6" x14ac:dyDescent="0.2">
      <c r="A552">
        <v>1550</v>
      </c>
      <c r="B552" t="s">
        <v>560</v>
      </c>
      <c r="C552" t="s">
        <v>1574</v>
      </c>
      <c r="D552" t="s">
        <v>1588</v>
      </c>
      <c r="E552" t="s">
        <v>1597</v>
      </c>
      <c r="F552">
        <v>135324.71</v>
      </c>
    </row>
    <row r="553" spans="1:6" x14ac:dyDescent="0.2">
      <c r="A553">
        <v>1551</v>
      </c>
      <c r="B553" t="s">
        <v>561</v>
      </c>
      <c r="C553" t="s">
        <v>1574</v>
      </c>
      <c r="D553" t="s">
        <v>1588</v>
      </c>
      <c r="E553" t="s">
        <v>1597</v>
      </c>
      <c r="F553">
        <v>134416.21</v>
      </c>
    </row>
    <row r="554" spans="1:6" x14ac:dyDescent="0.2">
      <c r="A554">
        <v>1552</v>
      </c>
      <c r="B554" t="s">
        <v>562</v>
      </c>
      <c r="C554" t="s">
        <v>1574</v>
      </c>
      <c r="D554" t="s">
        <v>1588</v>
      </c>
      <c r="E554" t="s">
        <v>1597</v>
      </c>
      <c r="F554">
        <v>139379.18</v>
      </c>
    </row>
    <row r="555" spans="1:6" x14ac:dyDescent="0.2">
      <c r="A555">
        <v>1553</v>
      </c>
      <c r="B555" t="s">
        <v>563</v>
      </c>
      <c r="C555" t="s">
        <v>1574</v>
      </c>
      <c r="D555" t="s">
        <v>1588</v>
      </c>
      <c r="E555" t="s">
        <v>1597</v>
      </c>
      <c r="F555">
        <v>135954.07999999999</v>
      </c>
    </row>
    <row r="556" spans="1:6" x14ac:dyDescent="0.2">
      <c r="A556">
        <v>1554</v>
      </c>
      <c r="B556" t="s">
        <v>564</v>
      </c>
      <c r="C556" t="s">
        <v>1574</v>
      </c>
      <c r="D556" t="s">
        <v>1588</v>
      </c>
      <c r="E556" t="s">
        <v>1597</v>
      </c>
      <c r="F556">
        <v>136266.01</v>
      </c>
    </row>
    <row r="557" spans="1:6" x14ac:dyDescent="0.2">
      <c r="A557">
        <v>1555</v>
      </c>
      <c r="B557" t="s">
        <v>565</v>
      </c>
      <c r="C557" t="s">
        <v>1574</v>
      </c>
      <c r="D557" t="s">
        <v>1588</v>
      </c>
      <c r="E557" t="s">
        <v>1597</v>
      </c>
      <c r="F557">
        <v>133455.46</v>
      </c>
    </row>
    <row r="558" spans="1:6" x14ac:dyDescent="0.2">
      <c r="A558">
        <v>1556</v>
      </c>
      <c r="B558" t="s">
        <v>566</v>
      </c>
      <c r="C558" t="s">
        <v>1574</v>
      </c>
      <c r="D558" t="s">
        <v>1588</v>
      </c>
      <c r="E558" t="s">
        <v>1597</v>
      </c>
      <c r="F558">
        <v>133171.48000000001</v>
      </c>
    </row>
    <row r="559" spans="1:6" x14ac:dyDescent="0.2">
      <c r="A559">
        <v>1557</v>
      </c>
      <c r="B559" t="s">
        <v>567</v>
      </c>
      <c r="C559" t="s">
        <v>1575</v>
      </c>
      <c r="D559" t="s">
        <v>1589</v>
      </c>
      <c r="E559" t="s">
        <v>1604</v>
      </c>
      <c r="F559">
        <v>73918.600000000006</v>
      </c>
    </row>
    <row r="560" spans="1:6" x14ac:dyDescent="0.2">
      <c r="A560">
        <v>1558</v>
      </c>
      <c r="B560" t="s">
        <v>568</v>
      </c>
      <c r="C560" t="s">
        <v>1575</v>
      </c>
      <c r="D560" t="s">
        <v>1589</v>
      </c>
      <c r="E560" t="s">
        <v>1597</v>
      </c>
      <c r="F560">
        <v>75986.13</v>
      </c>
    </row>
    <row r="561" spans="1:6" x14ac:dyDescent="0.2">
      <c r="A561">
        <v>1559</v>
      </c>
      <c r="B561" t="s">
        <v>569</v>
      </c>
      <c r="C561" t="s">
        <v>1575</v>
      </c>
      <c r="D561" t="s">
        <v>1589</v>
      </c>
      <c r="E561" t="s">
        <v>1609</v>
      </c>
      <c r="F561">
        <v>73947.539999999994</v>
      </c>
    </row>
    <row r="562" spans="1:6" x14ac:dyDescent="0.2">
      <c r="A562">
        <v>1560</v>
      </c>
      <c r="B562" t="s">
        <v>570</v>
      </c>
      <c r="C562" t="s">
        <v>1575</v>
      </c>
      <c r="D562" t="s">
        <v>1589</v>
      </c>
      <c r="E562" t="s">
        <v>1613</v>
      </c>
      <c r="F562">
        <v>75724.44</v>
      </c>
    </row>
    <row r="563" spans="1:6" x14ac:dyDescent="0.2">
      <c r="A563">
        <v>1561</v>
      </c>
      <c r="B563" t="s">
        <v>571</v>
      </c>
      <c r="C563" t="s">
        <v>1575</v>
      </c>
      <c r="D563" t="s">
        <v>1589</v>
      </c>
      <c r="E563" t="s">
        <v>1615</v>
      </c>
      <c r="F563">
        <v>80188.5</v>
      </c>
    </row>
    <row r="564" spans="1:6" x14ac:dyDescent="0.2">
      <c r="A564">
        <v>1562</v>
      </c>
      <c r="B564" t="s">
        <v>572</v>
      </c>
      <c r="C564" t="s">
        <v>1575</v>
      </c>
      <c r="D564" t="s">
        <v>1589</v>
      </c>
      <c r="E564" t="s">
        <v>1598</v>
      </c>
      <c r="F564">
        <v>77177.81</v>
      </c>
    </row>
    <row r="565" spans="1:6" x14ac:dyDescent="0.2">
      <c r="A565">
        <v>1563</v>
      </c>
      <c r="B565" t="s">
        <v>573</v>
      </c>
      <c r="C565" t="s">
        <v>1575</v>
      </c>
      <c r="D565" t="s">
        <v>1589</v>
      </c>
      <c r="E565" t="s">
        <v>1611</v>
      </c>
      <c r="F565">
        <v>74184.94</v>
      </c>
    </row>
    <row r="566" spans="1:6" x14ac:dyDescent="0.2">
      <c r="A566">
        <v>1564</v>
      </c>
      <c r="B566" t="s">
        <v>574</v>
      </c>
      <c r="C566" t="s">
        <v>1575</v>
      </c>
      <c r="D566" t="s">
        <v>1589</v>
      </c>
      <c r="E566" t="s">
        <v>1601</v>
      </c>
      <c r="F566">
        <v>78003.03</v>
      </c>
    </row>
    <row r="567" spans="1:6" x14ac:dyDescent="0.2">
      <c r="A567">
        <v>1565</v>
      </c>
      <c r="B567" t="s">
        <v>575</v>
      </c>
      <c r="C567" t="s">
        <v>1575</v>
      </c>
      <c r="D567" t="s">
        <v>1589</v>
      </c>
      <c r="E567" t="s">
        <v>1599</v>
      </c>
      <c r="F567">
        <v>73979.81</v>
      </c>
    </row>
    <row r="568" spans="1:6" x14ac:dyDescent="0.2">
      <c r="A568">
        <v>1566</v>
      </c>
      <c r="B568" t="s">
        <v>576</v>
      </c>
      <c r="C568" t="s">
        <v>1575</v>
      </c>
      <c r="D568" t="s">
        <v>1589</v>
      </c>
      <c r="E568" t="s">
        <v>1609</v>
      </c>
      <c r="F568">
        <v>69904.69</v>
      </c>
    </row>
    <row r="569" spans="1:6" x14ac:dyDescent="0.2">
      <c r="A569">
        <v>1567</v>
      </c>
      <c r="B569" t="s">
        <v>577</v>
      </c>
      <c r="C569" t="s">
        <v>1575</v>
      </c>
      <c r="D569" t="s">
        <v>1589</v>
      </c>
      <c r="E569" t="s">
        <v>1597</v>
      </c>
      <c r="F569">
        <v>72479.78</v>
      </c>
    </row>
    <row r="570" spans="1:6" x14ac:dyDescent="0.2">
      <c r="A570">
        <v>1568</v>
      </c>
      <c r="B570" t="s">
        <v>578</v>
      </c>
      <c r="C570" t="s">
        <v>1575</v>
      </c>
      <c r="D570" t="s">
        <v>1589</v>
      </c>
      <c r="E570" t="s">
        <v>1602</v>
      </c>
      <c r="F570">
        <v>70323.02</v>
      </c>
    </row>
    <row r="571" spans="1:6" x14ac:dyDescent="0.2">
      <c r="A571">
        <v>1569</v>
      </c>
      <c r="B571" t="s">
        <v>579</v>
      </c>
      <c r="C571" t="s">
        <v>1575</v>
      </c>
      <c r="D571" t="s">
        <v>1589</v>
      </c>
      <c r="E571" t="s">
        <v>1598</v>
      </c>
      <c r="F571">
        <v>74121.22</v>
      </c>
    </row>
    <row r="572" spans="1:6" x14ac:dyDescent="0.2">
      <c r="A572">
        <v>1570</v>
      </c>
      <c r="B572" t="s">
        <v>580</v>
      </c>
      <c r="C572" t="s">
        <v>1575</v>
      </c>
      <c r="D572" t="s">
        <v>1589</v>
      </c>
      <c r="E572" t="s">
        <v>1610</v>
      </c>
      <c r="F572">
        <v>75046.05</v>
      </c>
    </row>
    <row r="573" spans="1:6" x14ac:dyDescent="0.2">
      <c r="A573">
        <v>1571</v>
      </c>
      <c r="B573" t="s">
        <v>581</v>
      </c>
      <c r="C573" t="s">
        <v>1575</v>
      </c>
      <c r="D573" t="s">
        <v>1589</v>
      </c>
      <c r="E573" t="s">
        <v>1609</v>
      </c>
      <c r="F573">
        <v>79191.09</v>
      </c>
    </row>
    <row r="574" spans="1:6" x14ac:dyDescent="0.2">
      <c r="A574">
        <v>1572</v>
      </c>
      <c r="B574" t="s">
        <v>582</v>
      </c>
      <c r="C574" t="s">
        <v>1575</v>
      </c>
      <c r="D574" t="s">
        <v>1589</v>
      </c>
      <c r="E574" t="s">
        <v>1614</v>
      </c>
      <c r="F574">
        <v>75817.320000000007</v>
      </c>
    </row>
    <row r="575" spans="1:6" x14ac:dyDescent="0.2">
      <c r="A575">
        <v>1573</v>
      </c>
      <c r="B575" t="s">
        <v>583</v>
      </c>
      <c r="C575" t="s">
        <v>1575</v>
      </c>
      <c r="D575" t="s">
        <v>1589</v>
      </c>
      <c r="E575" t="s">
        <v>1597</v>
      </c>
      <c r="F575">
        <v>74452.25</v>
      </c>
    </row>
    <row r="576" spans="1:6" x14ac:dyDescent="0.2">
      <c r="A576">
        <v>1574</v>
      </c>
      <c r="B576" t="s">
        <v>584</v>
      </c>
      <c r="C576" t="s">
        <v>1575</v>
      </c>
      <c r="D576" t="s">
        <v>1589</v>
      </c>
      <c r="E576" t="s">
        <v>1604</v>
      </c>
      <c r="F576">
        <v>77073.509999999995</v>
      </c>
    </row>
    <row r="577" spans="1:6" x14ac:dyDescent="0.2">
      <c r="A577">
        <v>1575</v>
      </c>
      <c r="B577" t="s">
        <v>585</v>
      </c>
      <c r="C577" t="s">
        <v>1575</v>
      </c>
      <c r="D577" t="s">
        <v>1589</v>
      </c>
      <c r="E577" t="s">
        <v>1614</v>
      </c>
      <c r="F577">
        <v>69472.160000000003</v>
      </c>
    </row>
    <row r="578" spans="1:6" x14ac:dyDescent="0.2">
      <c r="A578">
        <v>1576</v>
      </c>
      <c r="B578" t="s">
        <v>586</v>
      </c>
      <c r="C578" t="s">
        <v>1575</v>
      </c>
      <c r="D578" t="s">
        <v>1589</v>
      </c>
      <c r="E578" t="s">
        <v>1614</v>
      </c>
      <c r="F578">
        <v>75589.039999999994</v>
      </c>
    </row>
    <row r="579" spans="1:6" x14ac:dyDescent="0.2">
      <c r="A579">
        <v>1577</v>
      </c>
      <c r="B579" t="s">
        <v>587</v>
      </c>
      <c r="C579" t="s">
        <v>1575</v>
      </c>
      <c r="D579" t="s">
        <v>1589</v>
      </c>
      <c r="E579" t="s">
        <v>1599</v>
      </c>
      <c r="F579">
        <v>76927.16</v>
      </c>
    </row>
    <row r="580" spans="1:6" x14ac:dyDescent="0.2">
      <c r="A580">
        <v>1578</v>
      </c>
      <c r="B580" t="s">
        <v>588</v>
      </c>
      <c r="C580" t="s">
        <v>1575</v>
      </c>
      <c r="D580" t="s">
        <v>1589</v>
      </c>
      <c r="E580" t="s">
        <v>1600</v>
      </c>
      <c r="F580">
        <v>71303.53</v>
      </c>
    </row>
    <row r="581" spans="1:6" x14ac:dyDescent="0.2">
      <c r="A581">
        <v>1579</v>
      </c>
      <c r="B581" t="s">
        <v>589</v>
      </c>
      <c r="C581" t="s">
        <v>1575</v>
      </c>
      <c r="D581" t="s">
        <v>1589</v>
      </c>
      <c r="E581" t="s">
        <v>1610</v>
      </c>
      <c r="F581">
        <v>77859.39</v>
      </c>
    </row>
    <row r="582" spans="1:6" x14ac:dyDescent="0.2">
      <c r="A582">
        <v>1580</v>
      </c>
      <c r="B582" t="s">
        <v>590</v>
      </c>
      <c r="C582" t="s">
        <v>1575</v>
      </c>
      <c r="D582" t="s">
        <v>1589</v>
      </c>
      <c r="E582" t="s">
        <v>1609</v>
      </c>
      <c r="F582">
        <v>75846.240000000005</v>
      </c>
    </row>
    <row r="583" spans="1:6" x14ac:dyDescent="0.2">
      <c r="A583">
        <v>1581</v>
      </c>
      <c r="B583" t="s">
        <v>591</v>
      </c>
      <c r="C583" t="s">
        <v>1575</v>
      </c>
      <c r="D583" t="s">
        <v>1589</v>
      </c>
      <c r="E583" t="s">
        <v>1598</v>
      </c>
      <c r="F583">
        <v>73961.78</v>
      </c>
    </row>
    <row r="584" spans="1:6" x14ac:dyDescent="0.2">
      <c r="A584">
        <v>1582</v>
      </c>
      <c r="B584" t="s">
        <v>592</v>
      </c>
      <c r="C584" t="s">
        <v>1575</v>
      </c>
      <c r="D584" t="s">
        <v>1589</v>
      </c>
      <c r="E584" t="s">
        <v>1603</v>
      </c>
      <c r="F584">
        <v>76581.95</v>
      </c>
    </row>
    <row r="585" spans="1:6" x14ac:dyDescent="0.2">
      <c r="A585">
        <v>1583</v>
      </c>
      <c r="B585" t="s">
        <v>593</v>
      </c>
      <c r="C585" t="s">
        <v>1575</v>
      </c>
      <c r="D585" t="s">
        <v>1589</v>
      </c>
      <c r="E585" t="s">
        <v>1614</v>
      </c>
      <c r="F585">
        <v>80676.73</v>
      </c>
    </row>
    <row r="586" spans="1:6" x14ac:dyDescent="0.2">
      <c r="A586">
        <v>1584</v>
      </c>
      <c r="B586" t="s">
        <v>594</v>
      </c>
      <c r="C586" t="s">
        <v>1575</v>
      </c>
      <c r="D586" t="s">
        <v>1589</v>
      </c>
      <c r="E586" t="s">
        <v>1611</v>
      </c>
      <c r="F586">
        <v>75454.67</v>
      </c>
    </row>
    <row r="587" spans="1:6" x14ac:dyDescent="0.2">
      <c r="A587">
        <v>1585</v>
      </c>
      <c r="B587" t="s">
        <v>595</v>
      </c>
      <c r="C587" t="s">
        <v>1575</v>
      </c>
      <c r="D587" t="s">
        <v>1589</v>
      </c>
      <c r="E587" t="s">
        <v>1598</v>
      </c>
      <c r="F587">
        <v>75620.55</v>
      </c>
    </row>
    <row r="588" spans="1:6" x14ac:dyDescent="0.2">
      <c r="A588">
        <v>1586</v>
      </c>
      <c r="B588" t="s">
        <v>596</v>
      </c>
      <c r="C588" t="s">
        <v>1575</v>
      </c>
      <c r="D588" t="s">
        <v>1589</v>
      </c>
      <c r="E588" t="s">
        <v>1615</v>
      </c>
      <c r="F588">
        <v>73851.600000000006</v>
      </c>
    </row>
    <row r="589" spans="1:6" x14ac:dyDescent="0.2">
      <c r="A589">
        <v>1587</v>
      </c>
      <c r="B589" t="s">
        <v>597</v>
      </c>
      <c r="C589" t="s">
        <v>1575</v>
      </c>
      <c r="D589" t="s">
        <v>1589</v>
      </c>
      <c r="E589" t="s">
        <v>1610</v>
      </c>
      <c r="F589">
        <v>72875.39</v>
      </c>
    </row>
    <row r="590" spans="1:6" x14ac:dyDescent="0.2">
      <c r="A590">
        <v>1588</v>
      </c>
      <c r="B590" t="s">
        <v>598</v>
      </c>
      <c r="C590" t="s">
        <v>1575</v>
      </c>
      <c r="D590" t="s">
        <v>1589</v>
      </c>
      <c r="E590" t="s">
        <v>1597</v>
      </c>
      <c r="F590">
        <v>77075.839999999997</v>
      </c>
    </row>
    <row r="591" spans="1:6" x14ac:dyDescent="0.2">
      <c r="A591">
        <v>1589</v>
      </c>
      <c r="B591" t="s">
        <v>599</v>
      </c>
      <c r="C591" t="s">
        <v>1575</v>
      </c>
      <c r="D591" t="s">
        <v>1589</v>
      </c>
      <c r="E591" t="s">
        <v>1597</v>
      </c>
      <c r="F591">
        <v>72859.789999999994</v>
      </c>
    </row>
    <row r="592" spans="1:6" x14ac:dyDescent="0.2">
      <c r="A592">
        <v>1590</v>
      </c>
      <c r="B592" t="s">
        <v>600</v>
      </c>
      <c r="C592" t="s">
        <v>1575</v>
      </c>
      <c r="D592" t="s">
        <v>1589</v>
      </c>
      <c r="E592" t="s">
        <v>1613</v>
      </c>
      <c r="F592">
        <v>75178.92</v>
      </c>
    </row>
    <row r="593" spans="1:6" x14ac:dyDescent="0.2">
      <c r="A593">
        <v>1591</v>
      </c>
      <c r="B593" t="s">
        <v>601</v>
      </c>
      <c r="C593" t="s">
        <v>1575</v>
      </c>
      <c r="D593" t="s">
        <v>1589</v>
      </c>
      <c r="E593" t="s">
        <v>1612</v>
      </c>
      <c r="F593">
        <v>73805.86</v>
      </c>
    </row>
    <row r="594" spans="1:6" x14ac:dyDescent="0.2">
      <c r="A594">
        <v>1592</v>
      </c>
      <c r="B594" t="s">
        <v>602</v>
      </c>
      <c r="C594" t="s">
        <v>1575</v>
      </c>
      <c r="D594" t="s">
        <v>1589</v>
      </c>
      <c r="E594" t="s">
        <v>1612</v>
      </c>
      <c r="F594">
        <v>76197.45</v>
      </c>
    </row>
    <row r="595" spans="1:6" x14ac:dyDescent="0.2">
      <c r="A595">
        <v>1593</v>
      </c>
      <c r="B595" t="s">
        <v>603</v>
      </c>
      <c r="C595" t="s">
        <v>1575</v>
      </c>
      <c r="D595" t="s">
        <v>1589</v>
      </c>
      <c r="E595" t="s">
        <v>1611</v>
      </c>
      <c r="F595">
        <v>75834.16</v>
      </c>
    </row>
    <row r="596" spans="1:6" x14ac:dyDescent="0.2">
      <c r="A596">
        <v>1594</v>
      </c>
      <c r="B596" t="s">
        <v>604</v>
      </c>
      <c r="C596" t="s">
        <v>1575</v>
      </c>
      <c r="D596" t="s">
        <v>1589</v>
      </c>
      <c r="E596" t="s">
        <v>1599</v>
      </c>
      <c r="F596">
        <v>77593.850000000006</v>
      </c>
    </row>
    <row r="597" spans="1:6" x14ac:dyDescent="0.2">
      <c r="A597">
        <v>1595</v>
      </c>
      <c r="B597" t="s">
        <v>605</v>
      </c>
      <c r="C597" t="s">
        <v>1575</v>
      </c>
      <c r="D597" t="s">
        <v>1589</v>
      </c>
      <c r="E597" t="s">
        <v>1605</v>
      </c>
      <c r="F597">
        <v>73724.960000000006</v>
      </c>
    </row>
    <row r="598" spans="1:6" x14ac:dyDescent="0.2">
      <c r="A598">
        <v>1596</v>
      </c>
      <c r="B598" t="s">
        <v>606</v>
      </c>
      <c r="C598" t="s">
        <v>1575</v>
      </c>
      <c r="D598" t="s">
        <v>1589</v>
      </c>
      <c r="E598" t="s">
        <v>1600</v>
      </c>
      <c r="F598">
        <v>74325.31</v>
      </c>
    </row>
    <row r="599" spans="1:6" x14ac:dyDescent="0.2">
      <c r="A599">
        <v>1597</v>
      </c>
      <c r="B599" t="s">
        <v>607</v>
      </c>
      <c r="C599" t="s">
        <v>1575</v>
      </c>
      <c r="D599" t="s">
        <v>1589</v>
      </c>
      <c r="E599" t="s">
        <v>1597</v>
      </c>
      <c r="F599">
        <v>72553.09</v>
      </c>
    </row>
    <row r="600" spans="1:6" x14ac:dyDescent="0.2">
      <c r="A600">
        <v>1598</v>
      </c>
      <c r="B600" t="s">
        <v>608</v>
      </c>
      <c r="C600" t="s">
        <v>1575</v>
      </c>
      <c r="D600" t="s">
        <v>1589</v>
      </c>
      <c r="E600" t="s">
        <v>1604</v>
      </c>
      <c r="F600">
        <v>73889.27</v>
      </c>
    </row>
    <row r="601" spans="1:6" x14ac:dyDescent="0.2">
      <c r="A601">
        <v>1599</v>
      </c>
      <c r="B601" t="s">
        <v>609</v>
      </c>
      <c r="C601" t="s">
        <v>1575</v>
      </c>
      <c r="D601" t="s">
        <v>1589</v>
      </c>
      <c r="E601" t="s">
        <v>1613</v>
      </c>
      <c r="F601">
        <v>75943.25</v>
      </c>
    </row>
    <row r="602" spans="1:6" x14ac:dyDescent="0.2">
      <c r="A602">
        <v>1600</v>
      </c>
      <c r="B602" t="s">
        <v>610</v>
      </c>
      <c r="C602" t="s">
        <v>1575</v>
      </c>
      <c r="D602" t="s">
        <v>1589</v>
      </c>
      <c r="E602" t="s">
        <v>1603</v>
      </c>
      <c r="F602">
        <v>76892.47</v>
      </c>
    </row>
    <row r="603" spans="1:6" x14ac:dyDescent="0.2">
      <c r="A603">
        <v>1601</v>
      </c>
      <c r="B603" t="s">
        <v>611</v>
      </c>
      <c r="C603" t="s">
        <v>1575</v>
      </c>
      <c r="D603" t="s">
        <v>1589</v>
      </c>
      <c r="E603" t="s">
        <v>1598</v>
      </c>
      <c r="F603">
        <v>72694.59</v>
      </c>
    </row>
    <row r="604" spans="1:6" x14ac:dyDescent="0.2">
      <c r="A604">
        <v>1602</v>
      </c>
      <c r="B604" t="s">
        <v>612</v>
      </c>
      <c r="C604" t="s">
        <v>1575</v>
      </c>
      <c r="D604" t="s">
        <v>1589</v>
      </c>
      <c r="E604" t="s">
        <v>1611</v>
      </c>
      <c r="F604">
        <v>77174.009999999995</v>
      </c>
    </row>
    <row r="605" spans="1:6" x14ac:dyDescent="0.2">
      <c r="A605">
        <v>1603</v>
      </c>
      <c r="B605" t="s">
        <v>613</v>
      </c>
      <c r="C605" t="s">
        <v>1575</v>
      </c>
      <c r="D605" t="s">
        <v>1589</v>
      </c>
      <c r="E605" t="s">
        <v>1598</v>
      </c>
      <c r="F605">
        <v>78389.09</v>
      </c>
    </row>
    <row r="606" spans="1:6" x14ac:dyDescent="0.2">
      <c r="A606">
        <v>1604</v>
      </c>
      <c r="B606" t="s">
        <v>614</v>
      </c>
      <c r="C606" t="s">
        <v>1575</v>
      </c>
      <c r="D606" t="s">
        <v>1589</v>
      </c>
      <c r="E606" t="s">
        <v>1600</v>
      </c>
      <c r="F606">
        <v>76033.59</v>
      </c>
    </row>
    <row r="607" spans="1:6" x14ac:dyDescent="0.2">
      <c r="A607">
        <v>1605</v>
      </c>
      <c r="B607" t="s">
        <v>615</v>
      </c>
      <c r="C607" t="s">
        <v>1575</v>
      </c>
      <c r="D607" t="s">
        <v>1589</v>
      </c>
      <c r="E607" t="s">
        <v>1602</v>
      </c>
      <c r="F607">
        <v>79691.990000000005</v>
      </c>
    </row>
    <row r="608" spans="1:6" x14ac:dyDescent="0.2">
      <c r="A608">
        <v>1606</v>
      </c>
      <c r="B608" t="s">
        <v>616</v>
      </c>
      <c r="C608" t="s">
        <v>1575</v>
      </c>
      <c r="D608" t="s">
        <v>1589</v>
      </c>
      <c r="E608" t="s">
        <v>1605</v>
      </c>
      <c r="F608">
        <v>73065.53</v>
      </c>
    </row>
    <row r="609" spans="1:6" x14ac:dyDescent="0.2">
      <c r="A609">
        <v>1607</v>
      </c>
      <c r="B609" t="s">
        <v>617</v>
      </c>
      <c r="C609" t="s">
        <v>1575</v>
      </c>
      <c r="D609" t="s">
        <v>1590</v>
      </c>
      <c r="E609" t="s">
        <v>1608</v>
      </c>
      <c r="F609">
        <v>81888.36</v>
      </c>
    </row>
    <row r="610" spans="1:6" x14ac:dyDescent="0.2">
      <c r="A610">
        <v>1608</v>
      </c>
      <c r="B610" t="s">
        <v>618</v>
      </c>
      <c r="C610" t="s">
        <v>1575</v>
      </c>
      <c r="D610" t="s">
        <v>1590</v>
      </c>
      <c r="E610" t="s">
        <v>1601</v>
      </c>
      <c r="F610">
        <v>80553.2</v>
      </c>
    </row>
    <row r="611" spans="1:6" x14ac:dyDescent="0.2">
      <c r="A611">
        <v>1609</v>
      </c>
      <c r="B611" t="s">
        <v>619</v>
      </c>
      <c r="C611" t="s">
        <v>1575</v>
      </c>
      <c r="D611" t="s">
        <v>1590</v>
      </c>
      <c r="E611" t="s">
        <v>1612</v>
      </c>
      <c r="F611">
        <v>88740.11</v>
      </c>
    </row>
    <row r="612" spans="1:6" x14ac:dyDescent="0.2">
      <c r="A612">
        <v>1610</v>
      </c>
      <c r="B612" t="s">
        <v>620</v>
      </c>
      <c r="C612" t="s">
        <v>1575</v>
      </c>
      <c r="D612" t="s">
        <v>1590</v>
      </c>
      <c r="E612" t="s">
        <v>1600</v>
      </c>
      <c r="F612">
        <v>86635.91</v>
      </c>
    </row>
    <row r="613" spans="1:6" x14ac:dyDescent="0.2">
      <c r="A613">
        <v>1611</v>
      </c>
      <c r="B613" t="s">
        <v>621</v>
      </c>
      <c r="C613" t="s">
        <v>1575</v>
      </c>
      <c r="D613" t="s">
        <v>1590</v>
      </c>
      <c r="E613" t="s">
        <v>1613</v>
      </c>
      <c r="F613">
        <v>84861.04</v>
      </c>
    </row>
    <row r="614" spans="1:6" x14ac:dyDescent="0.2">
      <c r="A614">
        <v>1612</v>
      </c>
      <c r="B614" t="s">
        <v>622</v>
      </c>
      <c r="C614" t="s">
        <v>1575</v>
      </c>
      <c r="D614" t="s">
        <v>1590</v>
      </c>
      <c r="E614" t="s">
        <v>1611</v>
      </c>
      <c r="F614">
        <v>85699.92</v>
      </c>
    </row>
    <row r="615" spans="1:6" x14ac:dyDescent="0.2">
      <c r="A615">
        <v>1613</v>
      </c>
      <c r="B615" t="s">
        <v>623</v>
      </c>
      <c r="C615" t="s">
        <v>1575</v>
      </c>
      <c r="D615" t="s">
        <v>1590</v>
      </c>
      <c r="E615" t="s">
        <v>1603</v>
      </c>
      <c r="F615">
        <v>82186.28</v>
      </c>
    </row>
    <row r="616" spans="1:6" x14ac:dyDescent="0.2">
      <c r="A616">
        <v>1614</v>
      </c>
      <c r="B616" t="s">
        <v>624</v>
      </c>
      <c r="C616" t="s">
        <v>1575</v>
      </c>
      <c r="D616" t="s">
        <v>1590</v>
      </c>
      <c r="E616" t="s">
        <v>1605</v>
      </c>
      <c r="F616">
        <v>91114.38</v>
      </c>
    </row>
    <row r="617" spans="1:6" x14ac:dyDescent="0.2">
      <c r="A617">
        <v>1615</v>
      </c>
      <c r="B617" t="s">
        <v>625</v>
      </c>
      <c r="C617" t="s">
        <v>1575</v>
      </c>
      <c r="D617" t="s">
        <v>1590</v>
      </c>
      <c r="E617" t="s">
        <v>1607</v>
      </c>
      <c r="F617">
        <v>85323.05</v>
      </c>
    </row>
    <row r="618" spans="1:6" x14ac:dyDescent="0.2">
      <c r="A618">
        <v>1616</v>
      </c>
      <c r="B618" t="s">
        <v>626</v>
      </c>
      <c r="C618" t="s">
        <v>1575</v>
      </c>
      <c r="D618" t="s">
        <v>1590</v>
      </c>
      <c r="E618" t="s">
        <v>1608</v>
      </c>
      <c r="F618">
        <v>85273.49</v>
      </c>
    </row>
    <row r="619" spans="1:6" x14ac:dyDescent="0.2">
      <c r="A619">
        <v>1617</v>
      </c>
      <c r="B619" t="s">
        <v>627</v>
      </c>
      <c r="C619" t="s">
        <v>1575</v>
      </c>
      <c r="D619" t="s">
        <v>1590</v>
      </c>
      <c r="E619" t="s">
        <v>1607</v>
      </c>
      <c r="F619">
        <v>86814.42</v>
      </c>
    </row>
    <row r="620" spans="1:6" x14ac:dyDescent="0.2">
      <c r="A620">
        <v>1618</v>
      </c>
      <c r="B620" t="s">
        <v>628</v>
      </c>
      <c r="C620" t="s">
        <v>1575</v>
      </c>
      <c r="D620" t="s">
        <v>1590</v>
      </c>
      <c r="E620" t="s">
        <v>1605</v>
      </c>
      <c r="F620">
        <v>86202.52</v>
      </c>
    </row>
    <row r="621" spans="1:6" x14ac:dyDescent="0.2">
      <c r="A621">
        <v>1619</v>
      </c>
      <c r="B621" t="s">
        <v>629</v>
      </c>
      <c r="C621" t="s">
        <v>1575</v>
      </c>
      <c r="D621" t="s">
        <v>1590</v>
      </c>
      <c r="E621" t="s">
        <v>1614</v>
      </c>
      <c r="F621">
        <v>85559.71</v>
      </c>
    </row>
    <row r="622" spans="1:6" x14ac:dyDescent="0.2">
      <c r="A622">
        <v>1620</v>
      </c>
      <c r="B622" t="s">
        <v>630</v>
      </c>
      <c r="C622" t="s">
        <v>1575</v>
      </c>
      <c r="D622" t="s">
        <v>1590</v>
      </c>
      <c r="E622" t="s">
        <v>1609</v>
      </c>
      <c r="F622">
        <v>83023.81</v>
      </c>
    </row>
    <row r="623" spans="1:6" x14ac:dyDescent="0.2">
      <c r="A623">
        <v>1621</v>
      </c>
      <c r="B623" t="s">
        <v>631</v>
      </c>
      <c r="C623" t="s">
        <v>1575</v>
      </c>
      <c r="D623" t="s">
        <v>1590</v>
      </c>
      <c r="E623" t="s">
        <v>1604</v>
      </c>
      <c r="F623">
        <v>86178.67</v>
      </c>
    </row>
    <row r="624" spans="1:6" x14ac:dyDescent="0.2">
      <c r="A624">
        <v>1622</v>
      </c>
      <c r="B624" t="s">
        <v>632</v>
      </c>
      <c r="C624" t="s">
        <v>1575</v>
      </c>
      <c r="D624" t="s">
        <v>1590</v>
      </c>
      <c r="E624" t="s">
        <v>1601</v>
      </c>
      <c r="F624">
        <v>89705.06</v>
      </c>
    </row>
    <row r="625" spans="1:6" x14ac:dyDescent="0.2">
      <c r="A625">
        <v>1623</v>
      </c>
      <c r="B625" t="s">
        <v>633</v>
      </c>
      <c r="C625" t="s">
        <v>1575</v>
      </c>
      <c r="D625" t="s">
        <v>1590</v>
      </c>
      <c r="E625" t="s">
        <v>1606</v>
      </c>
      <c r="F625">
        <v>88363.55</v>
      </c>
    </row>
    <row r="626" spans="1:6" x14ac:dyDescent="0.2">
      <c r="A626">
        <v>1624</v>
      </c>
      <c r="B626" t="s">
        <v>634</v>
      </c>
      <c r="C626" t="s">
        <v>1575</v>
      </c>
      <c r="D626" t="s">
        <v>1590</v>
      </c>
      <c r="E626" t="s">
        <v>1610</v>
      </c>
      <c r="F626">
        <v>88982.97</v>
      </c>
    </row>
    <row r="627" spans="1:6" x14ac:dyDescent="0.2">
      <c r="A627">
        <v>1625</v>
      </c>
      <c r="B627" t="s">
        <v>635</v>
      </c>
      <c r="C627" t="s">
        <v>1575</v>
      </c>
      <c r="D627" t="s">
        <v>1590</v>
      </c>
      <c r="E627" t="s">
        <v>1605</v>
      </c>
      <c r="F627">
        <v>83721.960000000006</v>
      </c>
    </row>
    <row r="628" spans="1:6" x14ac:dyDescent="0.2">
      <c r="A628">
        <v>1626</v>
      </c>
      <c r="B628" t="s">
        <v>636</v>
      </c>
      <c r="C628" t="s">
        <v>1575</v>
      </c>
      <c r="D628" t="s">
        <v>1590</v>
      </c>
      <c r="E628" t="s">
        <v>1611</v>
      </c>
      <c r="F628">
        <v>82525.990000000005</v>
      </c>
    </row>
    <row r="629" spans="1:6" x14ac:dyDescent="0.2">
      <c r="A629">
        <v>1627</v>
      </c>
      <c r="B629" t="s">
        <v>637</v>
      </c>
      <c r="C629" t="s">
        <v>1575</v>
      </c>
      <c r="D629" t="s">
        <v>1590</v>
      </c>
      <c r="E629" t="s">
        <v>1611</v>
      </c>
      <c r="F629">
        <v>84685.53</v>
      </c>
    </row>
    <row r="630" spans="1:6" x14ac:dyDescent="0.2">
      <c r="A630">
        <v>1628</v>
      </c>
      <c r="B630" t="s">
        <v>638</v>
      </c>
      <c r="C630" t="s">
        <v>1575</v>
      </c>
      <c r="D630" t="s">
        <v>1590</v>
      </c>
      <c r="E630" t="s">
        <v>1598</v>
      </c>
      <c r="F630">
        <v>85139.31</v>
      </c>
    </row>
    <row r="631" spans="1:6" x14ac:dyDescent="0.2">
      <c r="A631">
        <v>1629</v>
      </c>
      <c r="B631" t="s">
        <v>639</v>
      </c>
      <c r="C631" t="s">
        <v>1575</v>
      </c>
      <c r="D631" t="s">
        <v>1590</v>
      </c>
      <c r="E631" t="s">
        <v>1614</v>
      </c>
      <c r="F631">
        <v>87735.48</v>
      </c>
    </row>
    <row r="632" spans="1:6" x14ac:dyDescent="0.2">
      <c r="A632">
        <v>1630</v>
      </c>
      <c r="B632" t="s">
        <v>640</v>
      </c>
      <c r="C632" t="s">
        <v>1575</v>
      </c>
      <c r="D632" t="s">
        <v>1590</v>
      </c>
      <c r="E632" t="s">
        <v>1602</v>
      </c>
      <c r="F632">
        <v>80768.84</v>
      </c>
    </row>
    <row r="633" spans="1:6" x14ac:dyDescent="0.2">
      <c r="A633">
        <v>1631</v>
      </c>
      <c r="B633" t="s">
        <v>641</v>
      </c>
      <c r="C633" t="s">
        <v>1575</v>
      </c>
      <c r="D633" t="s">
        <v>1590</v>
      </c>
      <c r="E633" t="s">
        <v>1603</v>
      </c>
      <c r="F633">
        <v>88823.88</v>
      </c>
    </row>
    <row r="634" spans="1:6" x14ac:dyDescent="0.2">
      <c r="A634">
        <v>1632</v>
      </c>
      <c r="B634" t="s">
        <v>642</v>
      </c>
      <c r="C634" t="s">
        <v>1575</v>
      </c>
      <c r="D634" t="s">
        <v>1590</v>
      </c>
      <c r="E634" t="s">
        <v>1602</v>
      </c>
      <c r="F634">
        <v>84604.98</v>
      </c>
    </row>
    <row r="635" spans="1:6" x14ac:dyDescent="0.2">
      <c r="A635">
        <v>1633</v>
      </c>
      <c r="B635" t="s">
        <v>643</v>
      </c>
      <c r="C635" t="s">
        <v>1575</v>
      </c>
      <c r="D635" t="s">
        <v>1590</v>
      </c>
      <c r="E635" t="s">
        <v>1609</v>
      </c>
      <c r="F635">
        <v>83932.800000000003</v>
      </c>
    </row>
    <row r="636" spans="1:6" x14ac:dyDescent="0.2">
      <c r="A636">
        <v>1634</v>
      </c>
      <c r="B636" t="s">
        <v>644</v>
      </c>
      <c r="C636" t="s">
        <v>1575</v>
      </c>
      <c r="D636" t="s">
        <v>1590</v>
      </c>
      <c r="E636" t="s">
        <v>1608</v>
      </c>
      <c r="F636">
        <v>82469.740000000005</v>
      </c>
    </row>
    <row r="637" spans="1:6" x14ac:dyDescent="0.2">
      <c r="A637">
        <v>1635</v>
      </c>
      <c r="B637" t="s">
        <v>645</v>
      </c>
      <c r="C637" t="s">
        <v>1575</v>
      </c>
      <c r="D637" t="s">
        <v>1590</v>
      </c>
      <c r="E637" t="s">
        <v>1604</v>
      </c>
      <c r="F637">
        <v>80862.86</v>
      </c>
    </row>
    <row r="638" spans="1:6" x14ac:dyDescent="0.2">
      <c r="A638">
        <v>1636</v>
      </c>
      <c r="B638" t="s">
        <v>646</v>
      </c>
      <c r="C638" t="s">
        <v>1575</v>
      </c>
      <c r="D638" t="s">
        <v>1590</v>
      </c>
      <c r="E638" t="s">
        <v>1597</v>
      </c>
      <c r="F638">
        <v>87057.93</v>
      </c>
    </row>
    <row r="639" spans="1:6" x14ac:dyDescent="0.2">
      <c r="A639">
        <v>1637</v>
      </c>
      <c r="B639" t="s">
        <v>647</v>
      </c>
      <c r="C639" t="s">
        <v>1575</v>
      </c>
      <c r="D639" t="s">
        <v>1590</v>
      </c>
      <c r="E639" t="s">
        <v>1602</v>
      </c>
      <c r="F639">
        <v>85183.29</v>
      </c>
    </row>
    <row r="640" spans="1:6" x14ac:dyDescent="0.2">
      <c r="A640">
        <v>1638</v>
      </c>
      <c r="B640" t="s">
        <v>648</v>
      </c>
      <c r="C640" t="s">
        <v>1575</v>
      </c>
      <c r="D640" t="s">
        <v>1590</v>
      </c>
      <c r="E640" t="s">
        <v>1604</v>
      </c>
      <c r="F640">
        <v>81775.100000000006</v>
      </c>
    </row>
    <row r="641" spans="1:6" x14ac:dyDescent="0.2">
      <c r="A641">
        <v>1639</v>
      </c>
      <c r="B641" t="s">
        <v>649</v>
      </c>
      <c r="C641" t="s">
        <v>1575</v>
      </c>
      <c r="D641" t="s">
        <v>1590</v>
      </c>
      <c r="E641" t="s">
        <v>1612</v>
      </c>
      <c r="F641">
        <v>81762.3</v>
      </c>
    </row>
    <row r="642" spans="1:6" x14ac:dyDescent="0.2">
      <c r="A642">
        <v>1640</v>
      </c>
      <c r="B642" t="s">
        <v>650</v>
      </c>
      <c r="C642" t="s">
        <v>1575</v>
      </c>
      <c r="D642" t="s">
        <v>1590</v>
      </c>
      <c r="E642" t="s">
        <v>1609</v>
      </c>
      <c r="F642">
        <v>84160.54</v>
      </c>
    </row>
    <row r="643" spans="1:6" x14ac:dyDescent="0.2">
      <c r="A643">
        <v>1641</v>
      </c>
      <c r="B643" t="s">
        <v>651</v>
      </c>
      <c r="C643" t="s">
        <v>1575</v>
      </c>
      <c r="D643" t="s">
        <v>1590</v>
      </c>
      <c r="E643" t="s">
        <v>1607</v>
      </c>
      <c r="F643">
        <v>89172.55</v>
      </c>
    </row>
    <row r="644" spans="1:6" x14ac:dyDescent="0.2">
      <c r="A644">
        <v>1642</v>
      </c>
      <c r="B644" t="s">
        <v>652</v>
      </c>
      <c r="C644" t="s">
        <v>1575</v>
      </c>
      <c r="D644" t="s">
        <v>1590</v>
      </c>
      <c r="E644" t="s">
        <v>1609</v>
      </c>
      <c r="F644">
        <v>84351.02</v>
      </c>
    </row>
    <row r="645" spans="1:6" x14ac:dyDescent="0.2">
      <c r="A645">
        <v>1643</v>
      </c>
      <c r="B645" t="s">
        <v>653</v>
      </c>
      <c r="C645" t="s">
        <v>1575</v>
      </c>
      <c r="D645" t="s">
        <v>1590</v>
      </c>
      <c r="E645" t="s">
        <v>1597</v>
      </c>
      <c r="F645">
        <v>81242.14</v>
      </c>
    </row>
    <row r="646" spans="1:6" x14ac:dyDescent="0.2">
      <c r="A646">
        <v>1644</v>
      </c>
      <c r="B646" t="s">
        <v>654</v>
      </c>
      <c r="C646" t="s">
        <v>1575</v>
      </c>
      <c r="D646" t="s">
        <v>1590</v>
      </c>
      <c r="E646" t="s">
        <v>1600</v>
      </c>
      <c r="F646">
        <v>84385.64</v>
      </c>
    </row>
    <row r="647" spans="1:6" x14ac:dyDescent="0.2">
      <c r="A647">
        <v>1645</v>
      </c>
      <c r="B647" t="s">
        <v>655</v>
      </c>
      <c r="C647" t="s">
        <v>1575</v>
      </c>
      <c r="D647" t="s">
        <v>1590</v>
      </c>
      <c r="E647" t="s">
        <v>1615</v>
      </c>
      <c r="F647">
        <v>84318.19</v>
      </c>
    </row>
    <row r="648" spans="1:6" x14ac:dyDescent="0.2">
      <c r="A648">
        <v>1646</v>
      </c>
      <c r="B648" t="s">
        <v>656</v>
      </c>
      <c r="C648" t="s">
        <v>1575</v>
      </c>
      <c r="D648" t="s">
        <v>1590</v>
      </c>
      <c r="E648" t="s">
        <v>1615</v>
      </c>
      <c r="F648">
        <v>78257.78</v>
      </c>
    </row>
    <row r="649" spans="1:6" x14ac:dyDescent="0.2">
      <c r="A649">
        <v>1647</v>
      </c>
      <c r="B649" t="s">
        <v>657</v>
      </c>
      <c r="C649" t="s">
        <v>1576</v>
      </c>
      <c r="D649" t="s">
        <v>1591</v>
      </c>
      <c r="E649" t="s">
        <v>1597</v>
      </c>
      <c r="F649">
        <v>94864.26</v>
      </c>
    </row>
    <row r="650" spans="1:6" x14ac:dyDescent="0.2">
      <c r="A650">
        <v>1648</v>
      </c>
      <c r="B650" t="s">
        <v>658</v>
      </c>
      <c r="C650" t="s">
        <v>1576</v>
      </c>
      <c r="D650" t="s">
        <v>1591</v>
      </c>
      <c r="E650" t="s">
        <v>1597</v>
      </c>
      <c r="F650">
        <v>94422.66</v>
      </c>
    </row>
    <row r="651" spans="1:6" x14ac:dyDescent="0.2">
      <c r="A651">
        <v>1649</v>
      </c>
      <c r="B651" t="s">
        <v>659</v>
      </c>
      <c r="C651" t="s">
        <v>1576</v>
      </c>
      <c r="D651" t="s">
        <v>1591</v>
      </c>
      <c r="E651" t="s">
        <v>1597</v>
      </c>
      <c r="F651">
        <v>96740.52</v>
      </c>
    </row>
    <row r="652" spans="1:6" x14ac:dyDescent="0.2">
      <c r="A652">
        <v>1650</v>
      </c>
      <c r="B652" t="s">
        <v>660</v>
      </c>
      <c r="C652" t="s">
        <v>1576</v>
      </c>
      <c r="D652" t="s">
        <v>1591</v>
      </c>
      <c r="E652" t="s">
        <v>1597</v>
      </c>
      <c r="F652">
        <v>99622.39</v>
      </c>
    </row>
    <row r="653" spans="1:6" x14ac:dyDescent="0.2">
      <c r="A653">
        <v>1651</v>
      </c>
      <c r="B653" t="s">
        <v>661</v>
      </c>
      <c r="C653" t="s">
        <v>1576</v>
      </c>
      <c r="D653" t="s">
        <v>1591</v>
      </c>
      <c r="E653" t="s">
        <v>1597</v>
      </c>
      <c r="F653">
        <v>97816.41</v>
      </c>
    </row>
    <row r="654" spans="1:6" x14ac:dyDescent="0.2">
      <c r="A654">
        <v>1652</v>
      </c>
      <c r="B654" t="s">
        <v>662</v>
      </c>
      <c r="C654" t="s">
        <v>1576</v>
      </c>
      <c r="D654" t="s">
        <v>1591</v>
      </c>
      <c r="E654" t="s">
        <v>1597</v>
      </c>
      <c r="F654">
        <v>94327.78</v>
      </c>
    </row>
    <row r="655" spans="1:6" x14ac:dyDescent="0.2">
      <c r="A655">
        <v>1653</v>
      </c>
      <c r="B655" t="s">
        <v>663</v>
      </c>
      <c r="C655" t="s">
        <v>1576</v>
      </c>
      <c r="D655" t="s">
        <v>1591</v>
      </c>
      <c r="E655" t="s">
        <v>1597</v>
      </c>
      <c r="F655">
        <v>92233.69</v>
      </c>
    </row>
    <row r="656" spans="1:6" x14ac:dyDescent="0.2">
      <c r="A656">
        <v>1654</v>
      </c>
      <c r="B656" t="s">
        <v>664</v>
      </c>
      <c r="C656" t="s">
        <v>1576</v>
      </c>
      <c r="D656" t="s">
        <v>1591</v>
      </c>
      <c r="E656" t="s">
        <v>1597</v>
      </c>
      <c r="F656">
        <v>101433.4</v>
      </c>
    </row>
    <row r="657" spans="1:6" x14ac:dyDescent="0.2">
      <c r="A657">
        <v>1655</v>
      </c>
      <c r="B657" t="s">
        <v>665</v>
      </c>
      <c r="C657" t="s">
        <v>1576</v>
      </c>
      <c r="D657" t="s">
        <v>1591</v>
      </c>
      <c r="E657" t="s">
        <v>1597</v>
      </c>
      <c r="F657">
        <v>95148.05</v>
      </c>
    </row>
    <row r="658" spans="1:6" x14ac:dyDescent="0.2">
      <c r="A658">
        <v>1656</v>
      </c>
      <c r="B658" t="s">
        <v>666</v>
      </c>
      <c r="C658" t="s">
        <v>1576</v>
      </c>
      <c r="D658" t="s">
        <v>1591</v>
      </c>
      <c r="E658" t="s">
        <v>1597</v>
      </c>
      <c r="F658">
        <v>95034.82</v>
      </c>
    </row>
    <row r="659" spans="1:6" x14ac:dyDescent="0.2">
      <c r="A659">
        <v>1657</v>
      </c>
      <c r="B659" t="s">
        <v>667</v>
      </c>
      <c r="C659" t="s">
        <v>1576</v>
      </c>
      <c r="D659" t="s">
        <v>1591</v>
      </c>
      <c r="E659" t="s">
        <v>1597</v>
      </c>
      <c r="F659">
        <v>94939.69</v>
      </c>
    </row>
    <row r="660" spans="1:6" x14ac:dyDescent="0.2">
      <c r="A660">
        <v>1658</v>
      </c>
      <c r="B660" t="s">
        <v>668</v>
      </c>
      <c r="C660" t="s">
        <v>1576</v>
      </c>
      <c r="D660" t="s">
        <v>1591</v>
      </c>
      <c r="E660" t="s">
        <v>1597</v>
      </c>
      <c r="F660">
        <v>95495.21</v>
      </c>
    </row>
    <row r="661" spans="1:6" x14ac:dyDescent="0.2">
      <c r="A661">
        <v>1659</v>
      </c>
      <c r="B661" t="s">
        <v>669</v>
      </c>
      <c r="C661" t="s">
        <v>1576</v>
      </c>
      <c r="D661" t="s">
        <v>1591</v>
      </c>
      <c r="E661" t="s">
        <v>1597</v>
      </c>
      <c r="F661">
        <v>94639.1</v>
      </c>
    </row>
    <row r="662" spans="1:6" x14ac:dyDescent="0.2">
      <c r="A662">
        <v>1660</v>
      </c>
      <c r="B662" t="s">
        <v>670</v>
      </c>
      <c r="C662" t="s">
        <v>1576</v>
      </c>
      <c r="D662" t="s">
        <v>1591</v>
      </c>
      <c r="E662" t="s">
        <v>1597</v>
      </c>
      <c r="F662">
        <v>93565.84</v>
      </c>
    </row>
    <row r="663" spans="1:6" x14ac:dyDescent="0.2">
      <c r="A663">
        <v>1661</v>
      </c>
      <c r="B663" t="s">
        <v>671</v>
      </c>
      <c r="C663" t="s">
        <v>1576</v>
      </c>
      <c r="D663" t="s">
        <v>1591</v>
      </c>
      <c r="E663" t="s">
        <v>1597</v>
      </c>
      <c r="F663">
        <v>93632.85</v>
      </c>
    </row>
    <row r="664" spans="1:6" x14ac:dyDescent="0.2">
      <c r="A664">
        <v>1662</v>
      </c>
      <c r="B664" t="s">
        <v>672</v>
      </c>
      <c r="C664" t="s">
        <v>1576</v>
      </c>
      <c r="D664" t="s">
        <v>1591</v>
      </c>
      <c r="E664" t="s">
        <v>1597</v>
      </c>
      <c r="F664">
        <v>94918.12</v>
      </c>
    </row>
    <row r="665" spans="1:6" x14ac:dyDescent="0.2">
      <c r="A665">
        <v>1663</v>
      </c>
      <c r="B665" t="s">
        <v>673</v>
      </c>
      <c r="C665" t="s">
        <v>1576</v>
      </c>
      <c r="D665" t="s">
        <v>1591</v>
      </c>
      <c r="E665" t="s">
        <v>1597</v>
      </c>
      <c r="F665">
        <v>93641.44</v>
      </c>
    </row>
    <row r="666" spans="1:6" x14ac:dyDescent="0.2">
      <c r="A666">
        <v>1664</v>
      </c>
      <c r="B666" t="s">
        <v>674</v>
      </c>
      <c r="C666" t="s">
        <v>1576</v>
      </c>
      <c r="D666" t="s">
        <v>1591</v>
      </c>
      <c r="E666" t="s">
        <v>1597</v>
      </c>
      <c r="F666">
        <v>93217.89</v>
      </c>
    </row>
    <row r="667" spans="1:6" x14ac:dyDescent="0.2">
      <c r="A667">
        <v>1665</v>
      </c>
      <c r="B667" t="s">
        <v>675</v>
      </c>
      <c r="C667" t="s">
        <v>1576</v>
      </c>
      <c r="D667" t="s">
        <v>1591</v>
      </c>
      <c r="E667" t="s">
        <v>1597</v>
      </c>
      <c r="F667">
        <v>95266.08</v>
      </c>
    </row>
    <row r="668" spans="1:6" x14ac:dyDescent="0.2">
      <c r="A668">
        <v>1666</v>
      </c>
      <c r="B668" t="s">
        <v>676</v>
      </c>
      <c r="C668" t="s">
        <v>1576</v>
      </c>
      <c r="D668" t="s">
        <v>1591</v>
      </c>
      <c r="E668" t="s">
        <v>1597</v>
      </c>
      <c r="F668">
        <v>94362.559999999998</v>
      </c>
    </row>
    <row r="669" spans="1:6" x14ac:dyDescent="0.2">
      <c r="A669">
        <v>1667</v>
      </c>
      <c r="B669" t="s">
        <v>677</v>
      </c>
      <c r="C669" t="s">
        <v>1576</v>
      </c>
      <c r="D669" t="s">
        <v>1592</v>
      </c>
      <c r="E669" t="s">
        <v>1601</v>
      </c>
      <c r="F669">
        <v>63759.98</v>
      </c>
    </row>
    <row r="670" spans="1:6" x14ac:dyDescent="0.2">
      <c r="A670">
        <v>1668</v>
      </c>
      <c r="B670" t="s">
        <v>678</v>
      </c>
      <c r="C670" t="s">
        <v>1576</v>
      </c>
      <c r="D670" t="s">
        <v>1592</v>
      </c>
      <c r="E670" t="s">
        <v>1612</v>
      </c>
      <c r="F670">
        <v>53372.58</v>
      </c>
    </row>
    <row r="671" spans="1:6" x14ac:dyDescent="0.2">
      <c r="A671">
        <v>1669</v>
      </c>
      <c r="B671" t="s">
        <v>679</v>
      </c>
      <c r="C671" t="s">
        <v>1576</v>
      </c>
      <c r="D671" t="s">
        <v>1592</v>
      </c>
      <c r="E671" t="s">
        <v>1608</v>
      </c>
      <c r="F671">
        <v>62728.77</v>
      </c>
    </row>
    <row r="672" spans="1:6" x14ac:dyDescent="0.2">
      <c r="A672">
        <v>1670</v>
      </c>
      <c r="B672" t="s">
        <v>680</v>
      </c>
      <c r="C672" t="s">
        <v>1576</v>
      </c>
      <c r="D672" t="s">
        <v>1592</v>
      </c>
      <c r="E672" t="s">
        <v>1609</v>
      </c>
      <c r="F672">
        <v>63115.21</v>
      </c>
    </row>
    <row r="673" spans="1:6" x14ac:dyDescent="0.2">
      <c r="A673">
        <v>1671</v>
      </c>
      <c r="B673" t="s">
        <v>681</v>
      </c>
      <c r="C673" t="s">
        <v>1576</v>
      </c>
      <c r="D673" t="s">
        <v>1592</v>
      </c>
      <c r="E673" t="s">
        <v>1603</v>
      </c>
      <c r="F673">
        <v>54816.52</v>
      </c>
    </row>
    <row r="674" spans="1:6" x14ac:dyDescent="0.2">
      <c r="A674">
        <v>1672</v>
      </c>
      <c r="B674" t="s">
        <v>682</v>
      </c>
      <c r="C674" t="s">
        <v>1576</v>
      </c>
      <c r="D674" t="s">
        <v>1592</v>
      </c>
      <c r="E674" t="s">
        <v>1605</v>
      </c>
      <c r="F674">
        <v>59143.28</v>
      </c>
    </row>
    <row r="675" spans="1:6" x14ac:dyDescent="0.2">
      <c r="A675">
        <v>1673</v>
      </c>
      <c r="B675" t="s">
        <v>683</v>
      </c>
      <c r="C675" t="s">
        <v>1576</v>
      </c>
      <c r="D675" t="s">
        <v>1592</v>
      </c>
      <c r="E675" t="s">
        <v>1615</v>
      </c>
      <c r="F675">
        <v>59071.4</v>
      </c>
    </row>
    <row r="676" spans="1:6" x14ac:dyDescent="0.2">
      <c r="A676">
        <v>1674</v>
      </c>
      <c r="B676" t="s">
        <v>684</v>
      </c>
      <c r="C676" t="s">
        <v>1576</v>
      </c>
      <c r="D676" t="s">
        <v>1592</v>
      </c>
      <c r="E676" t="s">
        <v>1600</v>
      </c>
      <c r="F676">
        <v>56481.22</v>
      </c>
    </row>
    <row r="677" spans="1:6" x14ac:dyDescent="0.2">
      <c r="A677">
        <v>1675</v>
      </c>
      <c r="B677" t="s">
        <v>685</v>
      </c>
      <c r="C677" t="s">
        <v>1576</v>
      </c>
      <c r="D677" t="s">
        <v>1592</v>
      </c>
      <c r="E677" t="s">
        <v>1614</v>
      </c>
      <c r="F677">
        <v>58055.46</v>
      </c>
    </row>
    <row r="678" spans="1:6" x14ac:dyDescent="0.2">
      <c r="A678">
        <v>1676</v>
      </c>
      <c r="B678" t="s">
        <v>686</v>
      </c>
      <c r="C678" t="s">
        <v>1576</v>
      </c>
      <c r="D678" t="s">
        <v>1592</v>
      </c>
      <c r="E678" t="s">
        <v>1607</v>
      </c>
      <c r="F678">
        <v>57223.56</v>
      </c>
    </row>
    <row r="679" spans="1:6" x14ac:dyDescent="0.2">
      <c r="A679">
        <v>1677</v>
      </c>
      <c r="B679" t="s">
        <v>687</v>
      </c>
      <c r="C679" t="s">
        <v>1576</v>
      </c>
      <c r="D679" t="s">
        <v>1592</v>
      </c>
      <c r="E679" t="s">
        <v>1598</v>
      </c>
      <c r="F679">
        <v>64380.68</v>
      </c>
    </row>
    <row r="680" spans="1:6" x14ac:dyDescent="0.2">
      <c r="A680">
        <v>1678</v>
      </c>
      <c r="B680" t="s">
        <v>688</v>
      </c>
      <c r="C680" t="s">
        <v>1576</v>
      </c>
      <c r="D680" t="s">
        <v>1592</v>
      </c>
      <c r="E680" t="s">
        <v>1612</v>
      </c>
      <c r="F680">
        <v>62339.199999999997</v>
      </c>
    </row>
    <row r="681" spans="1:6" x14ac:dyDescent="0.2">
      <c r="A681">
        <v>1679</v>
      </c>
      <c r="B681" t="s">
        <v>689</v>
      </c>
      <c r="C681" t="s">
        <v>1576</v>
      </c>
      <c r="D681" t="s">
        <v>1592</v>
      </c>
      <c r="E681" t="s">
        <v>1604</v>
      </c>
      <c r="F681">
        <v>63178.89</v>
      </c>
    </row>
    <row r="682" spans="1:6" x14ac:dyDescent="0.2">
      <c r="A682">
        <v>1680</v>
      </c>
      <c r="B682" t="s">
        <v>690</v>
      </c>
      <c r="C682" t="s">
        <v>1576</v>
      </c>
      <c r="D682" t="s">
        <v>1592</v>
      </c>
      <c r="E682" t="s">
        <v>1611</v>
      </c>
      <c r="F682">
        <v>61804.18</v>
      </c>
    </row>
    <row r="683" spans="1:6" x14ac:dyDescent="0.2">
      <c r="A683">
        <v>1681</v>
      </c>
      <c r="B683" t="s">
        <v>691</v>
      </c>
      <c r="C683" t="s">
        <v>1576</v>
      </c>
      <c r="D683" t="s">
        <v>1592</v>
      </c>
      <c r="E683" t="s">
        <v>1602</v>
      </c>
      <c r="F683">
        <v>57177.37</v>
      </c>
    </row>
    <row r="684" spans="1:6" x14ac:dyDescent="0.2">
      <c r="A684">
        <v>1682</v>
      </c>
      <c r="B684" t="s">
        <v>692</v>
      </c>
      <c r="C684" t="s">
        <v>1576</v>
      </c>
      <c r="D684" t="s">
        <v>1592</v>
      </c>
      <c r="E684" t="s">
        <v>1615</v>
      </c>
      <c r="F684">
        <v>58688.7</v>
      </c>
    </row>
    <row r="685" spans="1:6" x14ac:dyDescent="0.2">
      <c r="A685">
        <v>1683</v>
      </c>
      <c r="B685" t="s">
        <v>693</v>
      </c>
      <c r="C685" t="s">
        <v>1576</v>
      </c>
      <c r="D685" t="s">
        <v>1592</v>
      </c>
      <c r="E685" t="s">
        <v>1607</v>
      </c>
      <c r="F685">
        <v>61223.44</v>
      </c>
    </row>
    <row r="686" spans="1:6" x14ac:dyDescent="0.2">
      <c r="A686">
        <v>1684</v>
      </c>
      <c r="B686" t="s">
        <v>694</v>
      </c>
      <c r="C686" t="s">
        <v>1576</v>
      </c>
      <c r="D686" t="s">
        <v>1592</v>
      </c>
      <c r="E686" t="s">
        <v>1611</v>
      </c>
      <c r="F686">
        <v>56944.68</v>
      </c>
    </row>
    <row r="687" spans="1:6" x14ac:dyDescent="0.2">
      <c r="A687">
        <v>1685</v>
      </c>
      <c r="B687" t="s">
        <v>695</v>
      </c>
      <c r="C687" t="s">
        <v>1576</v>
      </c>
      <c r="D687" t="s">
        <v>1592</v>
      </c>
      <c r="E687" t="s">
        <v>1605</v>
      </c>
      <c r="F687">
        <v>61782.5</v>
      </c>
    </row>
    <row r="688" spans="1:6" x14ac:dyDescent="0.2">
      <c r="A688">
        <v>1686</v>
      </c>
      <c r="B688" t="s">
        <v>696</v>
      </c>
      <c r="C688" t="s">
        <v>1576</v>
      </c>
      <c r="D688" t="s">
        <v>1592</v>
      </c>
      <c r="E688" t="s">
        <v>1607</v>
      </c>
      <c r="F688">
        <v>59399.19</v>
      </c>
    </row>
    <row r="689" spans="1:6" x14ac:dyDescent="0.2">
      <c r="A689">
        <v>1687</v>
      </c>
      <c r="B689" t="s">
        <v>697</v>
      </c>
      <c r="C689" t="s">
        <v>1576</v>
      </c>
      <c r="D689" t="s">
        <v>1592</v>
      </c>
      <c r="E689" t="s">
        <v>1599</v>
      </c>
      <c r="F689">
        <v>59062.95</v>
      </c>
    </row>
    <row r="690" spans="1:6" x14ac:dyDescent="0.2">
      <c r="A690">
        <v>1688</v>
      </c>
      <c r="B690" t="s">
        <v>698</v>
      </c>
      <c r="C690" t="s">
        <v>1576</v>
      </c>
      <c r="D690" t="s">
        <v>1592</v>
      </c>
      <c r="E690" t="s">
        <v>1605</v>
      </c>
      <c r="F690">
        <v>61777.4</v>
      </c>
    </row>
    <row r="691" spans="1:6" x14ac:dyDescent="0.2">
      <c r="A691">
        <v>1689</v>
      </c>
      <c r="B691" t="s">
        <v>699</v>
      </c>
      <c r="C691" t="s">
        <v>1576</v>
      </c>
      <c r="D691" t="s">
        <v>1592</v>
      </c>
      <c r="E691" t="s">
        <v>1610</v>
      </c>
      <c r="F691">
        <v>61110.66</v>
      </c>
    </row>
    <row r="692" spans="1:6" x14ac:dyDescent="0.2">
      <c r="A692">
        <v>1690</v>
      </c>
      <c r="B692" t="s">
        <v>700</v>
      </c>
      <c r="C692" t="s">
        <v>1576</v>
      </c>
      <c r="D692" t="s">
        <v>1592</v>
      </c>
      <c r="E692" t="s">
        <v>1600</v>
      </c>
      <c r="F692">
        <v>59097.58</v>
      </c>
    </row>
    <row r="693" spans="1:6" x14ac:dyDescent="0.2">
      <c r="A693">
        <v>1691</v>
      </c>
      <c r="B693" t="s">
        <v>701</v>
      </c>
      <c r="C693" t="s">
        <v>1576</v>
      </c>
      <c r="D693" t="s">
        <v>1592</v>
      </c>
      <c r="E693" t="s">
        <v>1613</v>
      </c>
      <c r="F693">
        <v>62898.32</v>
      </c>
    </row>
    <row r="694" spans="1:6" x14ac:dyDescent="0.2">
      <c r="A694">
        <v>1692</v>
      </c>
      <c r="B694" t="s">
        <v>702</v>
      </c>
      <c r="C694" t="s">
        <v>1576</v>
      </c>
      <c r="D694" t="s">
        <v>1592</v>
      </c>
      <c r="E694" t="s">
        <v>1598</v>
      </c>
      <c r="F694">
        <v>57297.34</v>
      </c>
    </row>
    <row r="695" spans="1:6" x14ac:dyDescent="0.2">
      <c r="A695">
        <v>1693</v>
      </c>
      <c r="B695" t="s">
        <v>703</v>
      </c>
      <c r="C695" t="s">
        <v>1576</v>
      </c>
      <c r="D695" t="s">
        <v>1592</v>
      </c>
      <c r="E695" t="s">
        <v>1610</v>
      </c>
      <c r="F695">
        <v>61539.839999999997</v>
      </c>
    </row>
    <row r="696" spans="1:6" x14ac:dyDescent="0.2">
      <c r="A696">
        <v>1694</v>
      </c>
      <c r="B696" t="s">
        <v>704</v>
      </c>
      <c r="C696" t="s">
        <v>1576</v>
      </c>
      <c r="D696" t="s">
        <v>1592</v>
      </c>
      <c r="E696" t="s">
        <v>1607</v>
      </c>
      <c r="F696">
        <v>61482.75</v>
      </c>
    </row>
    <row r="697" spans="1:6" x14ac:dyDescent="0.2">
      <c r="A697">
        <v>1695</v>
      </c>
      <c r="B697" t="s">
        <v>705</v>
      </c>
      <c r="C697" t="s">
        <v>1576</v>
      </c>
      <c r="D697" t="s">
        <v>1592</v>
      </c>
      <c r="E697" t="s">
        <v>1609</v>
      </c>
      <c r="F697">
        <v>59226.13</v>
      </c>
    </row>
    <row r="698" spans="1:6" x14ac:dyDescent="0.2">
      <c r="A698">
        <v>1696</v>
      </c>
      <c r="B698" t="s">
        <v>706</v>
      </c>
      <c r="C698" t="s">
        <v>1576</v>
      </c>
      <c r="D698" t="s">
        <v>1592</v>
      </c>
      <c r="E698" t="s">
        <v>1597</v>
      </c>
      <c r="F698">
        <v>60815.33</v>
      </c>
    </row>
    <row r="699" spans="1:6" x14ac:dyDescent="0.2">
      <c r="A699">
        <v>1697</v>
      </c>
      <c r="B699" t="s">
        <v>707</v>
      </c>
      <c r="C699" t="s">
        <v>1576</v>
      </c>
      <c r="D699" t="s">
        <v>1592</v>
      </c>
      <c r="E699" t="s">
        <v>1614</v>
      </c>
      <c r="F699">
        <v>56872.22</v>
      </c>
    </row>
    <row r="700" spans="1:6" x14ac:dyDescent="0.2">
      <c r="A700">
        <v>1698</v>
      </c>
      <c r="B700" t="s">
        <v>708</v>
      </c>
      <c r="C700" t="s">
        <v>1576</v>
      </c>
      <c r="D700" t="s">
        <v>1592</v>
      </c>
      <c r="E700" t="s">
        <v>1606</v>
      </c>
      <c r="F700">
        <v>62310.07</v>
      </c>
    </row>
    <row r="701" spans="1:6" x14ac:dyDescent="0.2">
      <c r="A701">
        <v>1699</v>
      </c>
      <c r="B701" t="s">
        <v>709</v>
      </c>
      <c r="C701" t="s">
        <v>1576</v>
      </c>
      <c r="D701" t="s">
        <v>1592</v>
      </c>
      <c r="E701" t="s">
        <v>1612</v>
      </c>
      <c r="F701">
        <v>59537.74</v>
      </c>
    </row>
    <row r="702" spans="1:6" x14ac:dyDescent="0.2">
      <c r="A702">
        <v>1700</v>
      </c>
      <c r="B702" t="s">
        <v>710</v>
      </c>
      <c r="C702" t="s">
        <v>1576</v>
      </c>
      <c r="D702" t="s">
        <v>1592</v>
      </c>
      <c r="E702" t="s">
        <v>1605</v>
      </c>
      <c r="F702">
        <v>58693.19</v>
      </c>
    </row>
    <row r="703" spans="1:6" x14ac:dyDescent="0.2">
      <c r="A703">
        <v>1701</v>
      </c>
      <c r="B703" t="s">
        <v>711</v>
      </c>
      <c r="C703" t="s">
        <v>1576</v>
      </c>
      <c r="D703" t="s">
        <v>1592</v>
      </c>
      <c r="E703" t="s">
        <v>1600</v>
      </c>
      <c r="F703">
        <v>62622.52</v>
      </c>
    </row>
    <row r="704" spans="1:6" x14ac:dyDescent="0.2">
      <c r="A704">
        <v>1702</v>
      </c>
      <c r="B704" t="s">
        <v>712</v>
      </c>
      <c r="C704" t="s">
        <v>1576</v>
      </c>
      <c r="D704" t="s">
        <v>1592</v>
      </c>
      <c r="E704" t="s">
        <v>1611</v>
      </c>
      <c r="F704">
        <v>58239.14</v>
      </c>
    </row>
    <row r="705" spans="1:6" x14ac:dyDescent="0.2">
      <c r="A705">
        <v>1703</v>
      </c>
      <c r="B705" t="s">
        <v>713</v>
      </c>
      <c r="C705" t="s">
        <v>1576</v>
      </c>
      <c r="D705" t="s">
        <v>1592</v>
      </c>
      <c r="E705" t="s">
        <v>1615</v>
      </c>
      <c r="F705">
        <v>56478.85</v>
      </c>
    </row>
    <row r="706" spans="1:6" x14ac:dyDescent="0.2">
      <c r="A706">
        <v>1704</v>
      </c>
      <c r="B706" t="s">
        <v>714</v>
      </c>
      <c r="C706" t="s">
        <v>1576</v>
      </c>
      <c r="D706" t="s">
        <v>1592</v>
      </c>
      <c r="E706" t="s">
        <v>1609</v>
      </c>
      <c r="F706">
        <v>56108.43</v>
      </c>
    </row>
    <row r="707" spans="1:6" x14ac:dyDescent="0.2">
      <c r="A707">
        <v>1705</v>
      </c>
      <c r="B707" t="s">
        <v>715</v>
      </c>
      <c r="C707" t="s">
        <v>1576</v>
      </c>
      <c r="D707" t="s">
        <v>1592</v>
      </c>
      <c r="E707" t="s">
        <v>1609</v>
      </c>
      <c r="F707">
        <v>61515.02</v>
      </c>
    </row>
    <row r="708" spans="1:6" x14ac:dyDescent="0.2">
      <c r="A708">
        <v>1706</v>
      </c>
      <c r="B708" t="s">
        <v>716</v>
      </c>
      <c r="C708" t="s">
        <v>1576</v>
      </c>
      <c r="D708" t="s">
        <v>1592</v>
      </c>
      <c r="E708" t="s">
        <v>1598</v>
      </c>
      <c r="F708">
        <v>56798.93</v>
      </c>
    </row>
    <row r="709" spans="1:6" x14ac:dyDescent="0.2">
      <c r="A709">
        <v>1707</v>
      </c>
      <c r="B709" t="s">
        <v>717</v>
      </c>
      <c r="C709" t="s">
        <v>1576</v>
      </c>
      <c r="D709" t="s">
        <v>1592</v>
      </c>
      <c r="E709" t="s">
        <v>1601</v>
      </c>
      <c r="F709">
        <v>64386.99</v>
      </c>
    </row>
    <row r="710" spans="1:6" x14ac:dyDescent="0.2">
      <c r="A710">
        <v>1708</v>
      </c>
      <c r="B710" t="s">
        <v>718</v>
      </c>
      <c r="C710" t="s">
        <v>1576</v>
      </c>
      <c r="D710" t="s">
        <v>1592</v>
      </c>
      <c r="E710" t="s">
        <v>1614</v>
      </c>
      <c r="F710">
        <v>54795.18</v>
      </c>
    </row>
    <row r="711" spans="1:6" x14ac:dyDescent="0.2">
      <c r="A711">
        <v>1709</v>
      </c>
      <c r="B711" t="s">
        <v>719</v>
      </c>
      <c r="C711" t="s">
        <v>1576</v>
      </c>
      <c r="D711" t="s">
        <v>1592</v>
      </c>
      <c r="E711" t="s">
        <v>1614</v>
      </c>
      <c r="F711">
        <v>64241.14</v>
      </c>
    </row>
    <row r="712" spans="1:6" x14ac:dyDescent="0.2">
      <c r="A712">
        <v>1710</v>
      </c>
      <c r="B712" t="s">
        <v>720</v>
      </c>
      <c r="C712" t="s">
        <v>1576</v>
      </c>
      <c r="D712" t="s">
        <v>1592</v>
      </c>
      <c r="E712" t="s">
        <v>1611</v>
      </c>
      <c r="F712">
        <v>60527.54</v>
      </c>
    </row>
    <row r="713" spans="1:6" x14ac:dyDescent="0.2">
      <c r="A713">
        <v>1711</v>
      </c>
      <c r="B713" t="s">
        <v>721</v>
      </c>
      <c r="C713" t="s">
        <v>1576</v>
      </c>
      <c r="D713" t="s">
        <v>1592</v>
      </c>
      <c r="E713" t="s">
        <v>1608</v>
      </c>
      <c r="F713">
        <v>59758.22</v>
      </c>
    </row>
    <row r="714" spans="1:6" x14ac:dyDescent="0.2">
      <c r="A714">
        <v>1712</v>
      </c>
      <c r="B714" t="s">
        <v>722</v>
      </c>
      <c r="C714" t="s">
        <v>1576</v>
      </c>
      <c r="D714" t="s">
        <v>1592</v>
      </c>
      <c r="E714" t="s">
        <v>1599</v>
      </c>
      <c r="F714">
        <v>58637.7</v>
      </c>
    </row>
    <row r="715" spans="1:6" x14ac:dyDescent="0.2">
      <c r="A715">
        <v>1713</v>
      </c>
      <c r="B715" t="s">
        <v>723</v>
      </c>
      <c r="C715" t="s">
        <v>1576</v>
      </c>
      <c r="D715" t="s">
        <v>1592</v>
      </c>
      <c r="E715" t="s">
        <v>1602</v>
      </c>
      <c r="F715">
        <v>60997.84</v>
      </c>
    </row>
    <row r="716" spans="1:6" x14ac:dyDescent="0.2">
      <c r="A716">
        <v>1714</v>
      </c>
      <c r="B716" t="s">
        <v>724</v>
      </c>
      <c r="C716" t="s">
        <v>1576</v>
      </c>
      <c r="D716" t="s">
        <v>1592</v>
      </c>
      <c r="E716" t="s">
        <v>1603</v>
      </c>
      <c r="F716">
        <v>59905.91</v>
      </c>
    </row>
    <row r="717" spans="1:6" x14ac:dyDescent="0.2">
      <c r="A717">
        <v>1715</v>
      </c>
      <c r="B717" t="s">
        <v>725</v>
      </c>
      <c r="C717" t="s">
        <v>1576</v>
      </c>
      <c r="D717" t="s">
        <v>1592</v>
      </c>
      <c r="E717" t="s">
        <v>1597</v>
      </c>
      <c r="F717">
        <v>62758.25</v>
      </c>
    </row>
    <row r="718" spans="1:6" x14ac:dyDescent="0.2">
      <c r="A718">
        <v>1716</v>
      </c>
      <c r="B718" t="s">
        <v>726</v>
      </c>
      <c r="C718" t="s">
        <v>1576</v>
      </c>
      <c r="D718" t="s">
        <v>1592</v>
      </c>
      <c r="E718" t="s">
        <v>1610</v>
      </c>
      <c r="F718">
        <v>60285.57</v>
      </c>
    </row>
    <row r="719" spans="1:6" x14ac:dyDescent="0.2">
      <c r="A719">
        <v>1717</v>
      </c>
      <c r="B719" t="s">
        <v>727</v>
      </c>
      <c r="C719" t="s">
        <v>1576</v>
      </c>
      <c r="D719" t="s">
        <v>1592</v>
      </c>
      <c r="E719" t="s">
        <v>1600</v>
      </c>
      <c r="F719">
        <v>60375.75</v>
      </c>
    </row>
    <row r="720" spans="1:6" x14ac:dyDescent="0.2">
      <c r="A720">
        <v>1718</v>
      </c>
      <c r="B720" t="s">
        <v>728</v>
      </c>
      <c r="C720" t="s">
        <v>1576</v>
      </c>
      <c r="D720" t="s">
        <v>1592</v>
      </c>
      <c r="E720" t="s">
        <v>1600</v>
      </c>
      <c r="F720">
        <v>59090.97</v>
      </c>
    </row>
    <row r="721" spans="1:6" x14ac:dyDescent="0.2">
      <c r="A721">
        <v>1719</v>
      </c>
      <c r="B721" t="s">
        <v>729</v>
      </c>
      <c r="C721" t="s">
        <v>1576</v>
      </c>
      <c r="D721" t="s">
        <v>1592</v>
      </c>
      <c r="E721" t="s">
        <v>1606</v>
      </c>
      <c r="F721">
        <v>59857.64</v>
      </c>
    </row>
    <row r="722" spans="1:6" x14ac:dyDescent="0.2">
      <c r="A722">
        <v>1720</v>
      </c>
      <c r="B722" t="s">
        <v>730</v>
      </c>
      <c r="C722" t="s">
        <v>1576</v>
      </c>
      <c r="D722" t="s">
        <v>1592</v>
      </c>
      <c r="E722" t="s">
        <v>1602</v>
      </c>
      <c r="F722">
        <v>60769.5</v>
      </c>
    </row>
    <row r="723" spans="1:6" x14ac:dyDescent="0.2">
      <c r="A723">
        <v>1721</v>
      </c>
      <c r="B723" t="s">
        <v>731</v>
      </c>
      <c r="C723" t="s">
        <v>1576</v>
      </c>
      <c r="D723" t="s">
        <v>1592</v>
      </c>
      <c r="E723" t="s">
        <v>1607</v>
      </c>
      <c r="F723">
        <v>55724.58</v>
      </c>
    </row>
    <row r="724" spans="1:6" x14ac:dyDescent="0.2">
      <c r="A724">
        <v>1722</v>
      </c>
      <c r="B724" t="s">
        <v>732</v>
      </c>
      <c r="C724" t="s">
        <v>1576</v>
      </c>
      <c r="D724" t="s">
        <v>1592</v>
      </c>
      <c r="E724" t="s">
        <v>1606</v>
      </c>
      <c r="F724">
        <v>56629.54</v>
      </c>
    </row>
    <row r="725" spans="1:6" x14ac:dyDescent="0.2">
      <c r="A725">
        <v>1723</v>
      </c>
      <c r="B725" t="s">
        <v>733</v>
      </c>
      <c r="C725" t="s">
        <v>1576</v>
      </c>
      <c r="D725" t="s">
        <v>1592</v>
      </c>
      <c r="E725" t="s">
        <v>1613</v>
      </c>
      <c r="F725">
        <v>61858.16</v>
      </c>
    </row>
    <row r="726" spans="1:6" x14ac:dyDescent="0.2">
      <c r="A726">
        <v>1724</v>
      </c>
      <c r="B726" t="s">
        <v>734</v>
      </c>
      <c r="C726" t="s">
        <v>1576</v>
      </c>
      <c r="D726" t="s">
        <v>1592</v>
      </c>
      <c r="E726" t="s">
        <v>1604</v>
      </c>
      <c r="F726">
        <v>60427.16</v>
      </c>
    </row>
    <row r="727" spans="1:6" x14ac:dyDescent="0.2">
      <c r="A727">
        <v>1725</v>
      </c>
      <c r="B727" t="s">
        <v>735</v>
      </c>
      <c r="C727" t="s">
        <v>1576</v>
      </c>
      <c r="D727" t="s">
        <v>1592</v>
      </c>
      <c r="E727" t="s">
        <v>1610</v>
      </c>
      <c r="F727">
        <v>59540.04</v>
      </c>
    </row>
    <row r="728" spans="1:6" x14ac:dyDescent="0.2">
      <c r="A728">
        <v>1726</v>
      </c>
      <c r="B728" t="s">
        <v>736</v>
      </c>
      <c r="C728" t="s">
        <v>1576</v>
      </c>
      <c r="D728" t="s">
        <v>1592</v>
      </c>
      <c r="E728" t="s">
        <v>1614</v>
      </c>
      <c r="F728">
        <v>60046.080000000002</v>
      </c>
    </row>
    <row r="729" spans="1:6" x14ac:dyDescent="0.2">
      <c r="A729">
        <v>1727</v>
      </c>
      <c r="B729" t="s">
        <v>737</v>
      </c>
      <c r="C729" t="s">
        <v>1577</v>
      </c>
      <c r="D729" t="s">
        <v>1593</v>
      </c>
      <c r="E729" t="s">
        <v>1615</v>
      </c>
      <c r="F729">
        <v>48151.72</v>
      </c>
    </row>
    <row r="730" spans="1:6" x14ac:dyDescent="0.2">
      <c r="A730">
        <v>1728</v>
      </c>
      <c r="B730" t="s">
        <v>738</v>
      </c>
      <c r="C730" t="s">
        <v>1577</v>
      </c>
      <c r="D730" t="s">
        <v>1593</v>
      </c>
      <c r="E730" t="s">
        <v>1613</v>
      </c>
      <c r="F730">
        <v>46487.95</v>
      </c>
    </row>
    <row r="731" spans="1:6" x14ac:dyDescent="0.2">
      <c r="A731">
        <v>1729</v>
      </c>
      <c r="B731" t="s">
        <v>739</v>
      </c>
      <c r="C731" t="s">
        <v>1577</v>
      </c>
      <c r="D731" t="s">
        <v>1593</v>
      </c>
      <c r="E731" t="s">
        <v>1612</v>
      </c>
      <c r="F731">
        <v>46040.68</v>
      </c>
    </row>
    <row r="732" spans="1:6" x14ac:dyDescent="0.2">
      <c r="A732">
        <v>1730</v>
      </c>
      <c r="B732" t="s">
        <v>740</v>
      </c>
      <c r="C732" t="s">
        <v>1577</v>
      </c>
      <c r="D732" t="s">
        <v>1593</v>
      </c>
      <c r="E732" t="s">
        <v>1605</v>
      </c>
      <c r="F732">
        <v>47867.21</v>
      </c>
    </row>
    <row r="733" spans="1:6" x14ac:dyDescent="0.2">
      <c r="A733">
        <v>1731</v>
      </c>
      <c r="B733" t="s">
        <v>741</v>
      </c>
      <c r="C733" t="s">
        <v>1577</v>
      </c>
      <c r="D733" t="s">
        <v>1593</v>
      </c>
      <c r="E733" t="s">
        <v>1612</v>
      </c>
      <c r="F733">
        <v>45665.55</v>
      </c>
    </row>
    <row r="734" spans="1:6" x14ac:dyDescent="0.2">
      <c r="A734">
        <v>1732</v>
      </c>
      <c r="B734" t="s">
        <v>742</v>
      </c>
      <c r="C734" t="s">
        <v>1577</v>
      </c>
      <c r="D734" t="s">
        <v>1593</v>
      </c>
      <c r="E734" t="s">
        <v>1608</v>
      </c>
      <c r="F734">
        <v>48265.47</v>
      </c>
    </row>
    <row r="735" spans="1:6" x14ac:dyDescent="0.2">
      <c r="A735">
        <v>1733</v>
      </c>
      <c r="B735" t="s">
        <v>743</v>
      </c>
      <c r="C735" t="s">
        <v>1577</v>
      </c>
      <c r="D735" t="s">
        <v>1593</v>
      </c>
      <c r="E735" t="s">
        <v>1597</v>
      </c>
      <c r="F735">
        <v>44307.66</v>
      </c>
    </row>
    <row r="736" spans="1:6" x14ac:dyDescent="0.2">
      <c r="A736">
        <v>1734</v>
      </c>
      <c r="B736" t="s">
        <v>744</v>
      </c>
      <c r="C736" t="s">
        <v>1577</v>
      </c>
      <c r="D736" t="s">
        <v>1593</v>
      </c>
      <c r="E736" t="s">
        <v>1602</v>
      </c>
      <c r="F736">
        <v>49429.67</v>
      </c>
    </row>
    <row r="737" spans="1:6" x14ac:dyDescent="0.2">
      <c r="A737">
        <v>1735</v>
      </c>
      <c r="B737" t="s">
        <v>745</v>
      </c>
      <c r="C737" t="s">
        <v>1577</v>
      </c>
      <c r="D737" t="s">
        <v>1593</v>
      </c>
      <c r="E737" t="s">
        <v>1612</v>
      </c>
      <c r="F737">
        <v>48386.12</v>
      </c>
    </row>
    <row r="738" spans="1:6" x14ac:dyDescent="0.2">
      <c r="A738">
        <v>1736</v>
      </c>
      <c r="B738" t="s">
        <v>746</v>
      </c>
      <c r="C738" t="s">
        <v>1577</v>
      </c>
      <c r="D738" t="s">
        <v>1593</v>
      </c>
      <c r="E738" t="s">
        <v>1614</v>
      </c>
      <c r="F738">
        <v>47980.06</v>
      </c>
    </row>
    <row r="739" spans="1:6" x14ac:dyDescent="0.2">
      <c r="A739">
        <v>1737</v>
      </c>
      <c r="B739" t="s">
        <v>747</v>
      </c>
      <c r="C739" t="s">
        <v>1577</v>
      </c>
      <c r="D739" t="s">
        <v>1593</v>
      </c>
      <c r="E739" t="s">
        <v>1608</v>
      </c>
      <c r="F739">
        <v>49342.55</v>
      </c>
    </row>
    <row r="740" spans="1:6" x14ac:dyDescent="0.2">
      <c r="A740">
        <v>1738</v>
      </c>
      <c r="B740" t="s">
        <v>748</v>
      </c>
      <c r="C740" t="s">
        <v>1577</v>
      </c>
      <c r="D740" t="s">
        <v>1593</v>
      </c>
      <c r="E740" t="s">
        <v>1599</v>
      </c>
      <c r="F740">
        <v>50622.76</v>
      </c>
    </row>
    <row r="741" spans="1:6" x14ac:dyDescent="0.2">
      <c r="A741">
        <v>1739</v>
      </c>
      <c r="B741" t="s">
        <v>749</v>
      </c>
      <c r="C741" t="s">
        <v>1577</v>
      </c>
      <c r="D741" t="s">
        <v>1593</v>
      </c>
      <c r="E741" t="s">
        <v>1597</v>
      </c>
      <c r="F741">
        <v>49401.94</v>
      </c>
    </row>
    <row r="742" spans="1:6" x14ac:dyDescent="0.2">
      <c r="A742">
        <v>1740</v>
      </c>
      <c r="B742" t="s">
        <v>750</v>
      </c>
      <c r="C742" t="s">
        <v>1577</v>
      </c>
      <c r="D742" t="s">
        <v>1593</v>
      </c>
      <c r="E742" t="s">
        <v>1610</v>
      </c>
      <c r="F742">
        <v>44048.36</v>
      </c>
    </row>
    <row r="743" spans="1:6" x14ac:dyDescent="0.2">
      <c r="A743">
        <v>1741</v>
      </c>
      <c r="B743" t="s">
        <v>751</v>
      </c>
      <c r="C743" t="s">
        <v>1577</v>
      </c>
      <c r="D743" t="s">
        <v>1593</v>
      </c>
      <c r="E743" t="s">
        <v>1597</v>
      </c>
      <c r="F743">
        <v>45100.79</v>
      </c>
    </row>
    <row r="744" spans="1:6" x14ac:dyDescent="0.2">
      <c r="A744">
        <v>1742</v>
      </c>
      <c r="B744" t="s">
        <v>752</v>
      </c>
      <c r="C744" t="s">
        <v>1577</v>
      </c>
      <c r="D744" t="s">
        <v>1593</v>
      </c>
      <c r="E744" t="s">
        <v>1603</v>
      </c>
      <c r="F744">
        <v>46328.47</v>
      </c>
    </row>
    <row r="745" spans="1:6" x14ac:dyDescent="0.2">
      <c r="A745">
        <v>1743</v>
      </c>
      <c r="B745" t="s">
        <v>753</v>
      </c>
      <c r="C745" t="s">
        <v>1577</v>
      </c>
      <c r="D745" t="s">
        <v>1593</v>
      </c>
      <c r="E745" t="s">
        <v>1608</v>
      </c>
      <c r="F745">
        <v>47548.92</v>
      </c>
    </row>
    <row r="746" spans="1:6" x14ac:dyDescent="0.2">
      <c r="A746">
        <v>1744</v>
      </c>
      <c r="B746" t="s">
        <v>754</v>
      </c>
      <c r="C746" t="s">
        <v>1577</v>
      </c>
      <c r="D746" t="s">
        <v>1593</v>
      </c>
      <c r="E746" t="s">
        <v>1603</v>
      </c>
      <c r="F746">
        <v>48470.61</v>
      </c>
    </row>
    <row r="747" spans="1:6" x14ac:dyDescent="0.2">
      <c r="A747">
        <v>1745</v>
      </c>
      <c r="B747" t="s">
        <v>755</v>
      </c>
      <c r="C747" t="s">
        <v>1577</v>
      </c>
      <c r="D747" t="s">
        <v>1593</v>
      </c>
      <c r="E747" t="s">
        <v>1600</v>
      </c>
      <c r="F747">
        <v>46139.23</v>
      </c>
    </row>
    <row r="748" spans="1:6" x14ac:dyDescent="0.2">
      <c r="A748">
        <v>1746</v>
      </c>
      <c r="B748" t="s">
        <v>756</v>
      </c>
      <c r="C748" t="s">
        <v>1577</v>
      </c>
      <c r="D748" t="s">
        <v>1593</v>
      </c>
      <c r="E748" t="s">
        <v>1615</v>
      </c>
      <c r="F748">
        <v>47850.19</v>
      </c>
    </row>
    <row r="749" spans="1:6" x14ac:dyDescent="0.2">
      <c r="A749">
        <v>1747</v>
      </c>
      <c r="B749" t="s">
        <v>757</v>
      </c>
      <c r="C749" t="s">
        <v>1577</v>
      </c>
      <c r="D749" t="s">
        <v>1593</v>
      </c>
      <c r="E749" t="s">
        <v>1601</v>
      </c>
      <c r="F749">
        <v>46083.66</v>
      </c>
    </row>
    <row r="750" spans="1:6" x14ac:dyDescent="0.2">
      <c r="A750">
        <v>1748</v>
      </c>
      <c r="B750" t="s">
        <v>758</v>
      </c>
      <c r="C750" t="s">
        <v>1577</v>
      </c>
      <c r="D750" t="s">
        <v>1593</v>
      </c>
      <c r="E750" t="s">
        <v>1607</v>
      </c>
      <c r="F750">
        <v>46353.4</v>
      </c>
    </row>
    <row r="751" spans="1:6" x14ac:dyDescent="0.2">
      <c r="A751">
        <v>1749</v>
      </c>
      <c r="B751" t="s">
        <v>759</v>
      </c>
      <c r="C751" t="s">
        <v>1577</v>
      </c>
      <c r="D751" t="s">
        <v>1593</v>
      </c>
      <c r="E751" t="s">
        <v>1602</v>
      </c>
      <c r="F751">
        <v>44862.51</v>
      </c>
    </row>
    <row r="752" spans="1:6" x14ac:dyDescent="0.2">
      <c r="A752">
        <v>1750</v>
      </c>
      <c r="B752" t="s">
        <v>760</v>
      </c>
      <c r="C752" t="s">
        <v>1577</v>
      </c>
      <c r="D752" t="s">
        <v>1593</v>
      </c>
      <c r="E752" t="s">
        <v>1609</v>
      </c>
      <c r="F752">
        <v>45768.94</v>
      </c>
    </row>
    <row r="753" spans="1:6" x14ac:dyDescent="0.2">
      <c r="A753">
        <v>1751</v>
      </c>
      <c r="B753" t="s">
        <v>761</v>
      </c>
      <c r="C753" t="s">
        <v>1577</v>
      </c>
      <c r="D753" t="s">
        <v>1593</v>
      </c>
      <c r="E753" t="s">
        <v>1600</v>
      </c>
      <c r="F753">
        <v>44965.59</v>
      </c>
    </row>
    <row r="754" spans="1:6" x14ac:dyDescent="0.2">
      <c r="A754">
        <v>1752</v>
      </c>
      <c r="B754" t="s">
        <v>762</v>
      </c>
      <c r="C754" t="s">
        <v>1577</v>
      </c>
      <c r="D754" t="s">
        <v>1593</v>
      </c>
      <c r="E754" t="s">
        <v>1604</v>
      </c>
      <c r="F754">
        <v>45670.239999999998</v>
      </c>
    </row>
    <row r="755" spans="1:6" x14ac:dyDescent="0.2">
      <c r="A755">
        <v>1753</v>
      </c>
      <c r="B755" t="s">
        <v>763</v>
      </c>
      <c r="C755" t="s">
        <v>1577</v>
      </c>
      <c r="D755" t="s">
        <v>1593</v>
      </c>
      <c r="E755" t="s">
        <v>1614</v>
      </c>
      <c r="F755">
        <v>49475.58</v>
      </c>
    </row>
    <row r="756" spans="1:6" x14ac:dyDescent="0.2">
      <c r="A756">
        <v>1754</v>
      </c>
      <c r="B756" t="s">
        <v>764</v>
      </c>
      <c r="C756" t="s">
        <v>1577</v>
      </c>
      <c r="D756" t="s">
        <v>1593</v>
      </c>
      <c r="E756" t="s">
        <v>1605</v>
      </c>
      <c r="F756">
        <v>45719.88</v>
      </c>
    </row>
    <row r="757" spans="1:6" x14ac:dyDescent="0.2">
      <c r="A757">
        <v>1755</v>
      </c>
      <c r="B757" t="s">
        <v>765</v>
      </c>
      <c r="C757" t="s">
        <v>1577</v>
      </c>
      <c r="D757" t="s">
        <v>1593</v>
      </c>
      <c r="E757" t="s">
        <v>1613</v>
      </c>
      <c r="F757">
        <v>52435.72</v>
      </c>
    </row>
    <row r="758" spans="1:6" x14ac:dyDescent="0.2">
      <c r="A758">
        <v>1756</v>
      </c>
      <c r="B758" t="s">
        <v>766</v>
      </c>
      <c r="C758" t="s">
        <v>1577</v>
      </c>
      <c r="D758" t="s">
        <v>1593</v>
      </c>
      <c r="E758" t="s">
        <v>1609</v>
      </c>
      <c r="F758">
        <v>48424.97</v>
      </c>
    </row>
    <row r="759" spans="1:6" x14ac:dyDescent="0.2">
      <c r="A759">
        <v>1757</v>
      </c>
      <c r="B759" t="s">
        <v>767</v>
      </c>
      <c r="C759" t="s">
        <v>1577</v>
      </c>
      <c r="D759" t="s">
        <v>1593</v>
      </c>
      <c r="E759" t="s">
        <v>1610</v>
      </c>
      <c r="F759">
        <v>47846.57</v>
      </c>
    </row>
    <row r="760" spans="1:6" x14ac:dyDescent="0.2">
      <c r="A760">
        <v>1758</v>
      </c>
      <c r="B760" t="s">
        <v>768</v>
      </c>
      <c r="C760" t="s">
        <v>1577</v>
      </c>
      <c r="D760" t="s">
        <v>1593</v>
      </c>
      <c r="E760" t="s">
        <v>1609</v>
      </c>
      <c r="F760">
        <v>45890.58</v>
      </c>
    </row>
    <row r="761" spans="1:6" x14ac:dyDescent="0.2">
      <c r="A761">
        <v>1759</v>
      </c>
      <c r="B761" t="s">
        <v>769</v>
      </c>
      <c r="C761" t="s">
        <v>1577</v>
      </c>
      <c r="D761" t="s">
        <v>1593</v>
      </c>
      <c r="E761" t="s">
        <v>1611</v>
      </c>
      <c r="F761">
        <v>48813.08</v>
      </c>
    </row>
    <row r="762" spans="1:6" x14ac:dyDescent="0.2">
      <c r="A762">
        <v>1760</v>
      </c>
      <c r="B762" t="s">
        <v>770</v>
      </c>
      <c r="C762" t="s">
        <v>1577</v>
      </c>
      <c r="D762" t="s">
        <v>1593</v>
      </c>
      <c r="E762" t="s">
        <v>1600</v>
      </c>
      <c r="F762">
        <v>46420.68</v>
      </c>
    </row>
    <row r="763" spans="1:6" x14ac:dyDescent="0.2">
      <c r="A763">
        <v>1761</v>
      </c>
      <c r="B763" t="s">
        <v>771</v>
      </c>
      <c r="C763" t="s">
        <v>1577</v>
      </c>
      <c r="D763" t="s">
        <v>1593</v>
      </c>
      <c r="E763" t="s">
        <v>1597</v>
      </c>
      <c r="F763">
        <v>47728.77</v>
      </c>
    </row>
    <row r="764" spans="1:6" x14ac:dyDescent="0.2">
      <c r="A764">
        <v>1762</v>
      </c>
      <c r="B764" t="s">
        <v>772</v>
      </c>
      <c r="C764" t="s">
        <v>1577</v>
      </c>
      <c r="D764" t="s">
        <v>1593</v>
      </c>
      <c r="E764" t="s">
        <v>1608</v>
      </c>
      <c r="F764">
        <v>52300.160000000003</v>
      </c>
    </row>
    <row r="765" spans="1:6" x14ac:dyDescent="0.2">
      <c r="A765">
        <v>1763</v>
      </c>
      <c r="B765" t="s">
        <v>773</v>
      </c>
      <c r="C765" t="s">
        <v>1577</v>
      </c>
      <c r="D765" t="s">
        <v>1593</v>
      </c>
      <c r="E765" t="s">
        <v>1602</v>
      </c>
      <c r="F765">
        <v>47319.89</v>
      </c>
    </row>
    <row r="766" spans="1:6" x14ac:dyDescent="0.2">
      <c r="A766">
        <v>1764</v>
      </c>
      <c r="B766" t="s">
        <v>774</v>
      </c>
      <c r="C766" t="s">
        <v>1577</v>
      </c>
      <c r="D766" t="s">
        <v>1593</v>
      </c>
      <c r="E766" t="s">
        <v>1597</v>
      </c>
      <c r="F766">
        <v>49654.89</v>
      </c>
    </row>
    <row r="767" spans="1:6" x14ac:dyDescent="0.2">
      <c r="A767">
        <v>1765</v>
      </c>
      <c r="B767" t="s">
        <v>775</v>
      </c>
      <c r="C767" t="s">
        <v>1577</v>
      </c>
      <c r="D767" t="s">
        <v>1593</v>
      </c>
      <c r="E767" t="s">
        <v>1615</v>
      </c>
      <c r="F767">
        <v>46181.54</v>
      </c>
    </row>
    <row r="768" spans="1:6" x14ac:dyDescent="0.2">
      <c r="A768">
        <v>1766</v>
      </c>
      <c r="B768" t="s">
        <v>776</v>
      </c>
      <c r="C768" t="s">
        <v>1577</v>
      </c>
      <c r="D768" t="s">
        <v>1593</v>
      </c>
      <c r="E768" t="s">
        <v>1602</v>
      </c>
      <c r="F768">
        <v>47434.400000000001</v>
      </c>
    </row>
    <row r="769" spans="1:6" x14ac:dyDescent="0.2">
      <c r="A769">
        <v>1767</v>
      </c>
      <c r="B769" t="s">
        <v>777</v>
      </c>
      <c r="C769" t="s">
        <v>1577</v>
      </c>
      <c r="D769" t="s">
        <v>1593</v>
      </c>
      <c r="E769" t="s">
        <v>1597</v>
      </c>
      <c r="F769">
        <v>50820.25</v>
      </c>
    </row>
    <row r="770" spans="1:6" x14ac:dyDescent="0.2">
      <c r="A770">
        <v>1768</v>
      </c>
      <c r="B770" t="s">
        <v>778</v>
      </c>
      <c r="C770" t="s">
        <v>1577</v>
      </c>
      <c r="D770" t="s">
        <v>1593</v>
      </c>
      <c r="E770" t="s">
        <v>1606</v>
      </c>
      <c r="F770">
        <v>46324.44</v>
      </c>
    </row>
    <row r="771" spans="1:6" x14ac:dyDescent="0.2">
      <c r="A771">
        <v>1769</v>
      </c>
      <c r="B771" t="s">
        <v>779</v>
      </c>
      <c r="C771" t="s">
        <v>1577</v>
      </c>
      <c r="D771" t="s">
        <v>1593</v>
      </c>
      <c r="E771" t="s">
        <v>1599</v>
      </c>
      <c r="F771">
        <v>50898.34</v>
      </c>
    </row>
    <row r="772" spans="1:6" x14ac:dyDescent="0.2">
      <c r="A772">
        <v>1770</v>
      </c>
      <c r="B772" t="s">
        <v>780</v>
      </c>
      <c r="C772" t="s">
        <v>1577</v>
      </c>
      <c r="D772" t="s">
        <v>1593</v>
      </c>
      <c r="E772" t="s">
        <v>1599</v>
      </c>
      <c r="F772">
        <v>48827.03</v>
      </c>
    </row>
    <row r="773" spans="1:6" x14ac:dyDescent="0.2">
      <c r="A773">
        <v>1771</v>
      </c>
      <c r="B773" t="s">
        <v>781</v>
      </c>
      <c r="C773" t="s">
        <v>1577</v>
      </c>
      <c r="D773" t="s">
        <v>1593</v>
      </c>
      <c r="E773" t="s">
        <v>1598</v>
      </c>
      <c r="F773">
        <v>46445.37</v>
      </c>
    </row>
    <row r="774" spans="1:6" x14ac:dyDescent="0.2">
      <c r="A774">
        <v>1772</v>
      </c>
      <c r="B774" t="s">
        <v>782</v>
      </c>
      <c r="C774" t="s">
        <v>1577</v>
      </c>
      <c r="D774" t="s">
        <v>1593</v>
      </c>
      <c r="E774" t="s">
        <v>1598</v>
      </c>
      <c r="F774">
        <v>48685.760000000002</v>
      </c>
    </row>
    <row r="775" spans="1:6" x14ac:dyDescent="0.2">
      <c r="A775">
        <v>1773</v>
      </c>
      <c r="B775" t="s">
        <v>783</v>
      </c>
      <c r="C775" t="s">
        <v>1577</v>
      </c>
      <c r="D775" t="s">
        <v>1593</v>
      </c>
      <c r="E775" t="s">
        <v>1601</v>
      </c>
      <c r="F775">
        <v>49323.54</v>
      </c>
    </row>
    <row r="776" spans="1:6" x14ac:dyDescent="0.2">
      <c r="A776">
        <v>1774</v>
      </c>
      <c r="B776" t="s">
        <v>784</v>
      </c>
      <c r="C776" t="s">
        <v>1577</v>
      </c>
      <c r="D776" t="s">
        <v>1593</v>
      </c>
      <c r="E776" t="s">
        <v>1598</v>
      </c>
      <c r="F776">
        <v>48665.89</v>
      </c>
    </row>
    <row r="777" spans="1:6" x14ac:dyDescent="0.2">
      <c r="A777">
        <v>1775</v>
      </c>
      <c r="B777" t="s">
        <v>785</v>
      </c>
      <c r="C777" t="s">
        <v>1577</v>
      </c>
      <c r="D777" t="s">
        <v>1593</v>
      </c>
      <c r="E777" t="s">
        <v>1611</v>
      </c>
      <c r="F777">
        <v>44555.83</v>
      </c>
    </row>
    <row r="778" spans="1:6" x14ac:dyDescent="0.2">
      <c r="A778">
        <v>1776</v>
      </c>
      <c r="B778" t="s">
        <v>786</v>
      </c>
      <c r="C778" t="s">
        <v>1577</v>
      </c>
      <c r="D778" t="s">
        <v>1593</v>
      </c>
      <c r="E778" t="s">
        <v>1606</v>
      </c>
      <c r="F778">
        <v>46136.62</v>
      </c>
    </row>
    <row r="779" spans="1:6" x14ac:dyDescent="0.2">
      <c r="A779">
        <v>1777</v>
      </c>
      <c r="B779" t="s">
        <v>787</v>
      </c>
      <c r="C779" t="s">
        <v>1577</v>
      </c>
      <c r="D779" t="s">
        <v>1593</v>
      </c>
      <c r="E779" t="s">
        <v>1606</v>
      </c>
      <c r="F779">
        <v>47035.9</v>
      </c>
    </row>
    <row r="780" spans="1:6" x14ac:dyDescent="0.2">
      <c r="A780">
        <v>1778</v>
      </c>
      <c r="B780" t="s">
        <v>788</v>
      </c>
      <c r="C780" t="s">
        <v>1577</v>
      </c>
      <c r="D780" t="s">
        <v>1593</v>
      </c>
      <c r="E780" t="s">
        <v>1605</v>
      </c>
      <c r="F780">
        <v>47360.44</v>
      </c>
    </row>
    <row r="781" spans="1:6" x14ac:dyDescent="0.2">
      <c r="A781">
        <v>1779</v>
      </c>
      <c r="B781" t="s">
        <v>789</v>
      </c>
      <c r="C781" t="s">
        <v>1577</v>
      </c>
      <c r="D781" t="s">
        <v>1593</v>
      </c>
      <c r="E781" t="s">
        <v>1606</v>
      </c>
      <c r="F781">
        <v>48663.76</v>
      </c>
    </row>
    <row r="782" spans="1:6" x14ac:dyDescent="0.2">
      <c r="A782">
        <v>1780</v>
      </c>
      <c r="B782" t="s">
        <v>790</v>
      </c>
      <c r="C782" t="s">
        <v>1577</v>
      </c>
      <c r="D782" t="s">
        <v>1593</v>
      </c>
      <c r="E782" t="s">
        <v>1607</v>
      </c>
      <c r="F782">
        <v>47833.19</v>
      </c>
    </row>
    <row r="783" spans="1:6" x14ac:dyDescent="0.2">
      <c r="A783">
        <v>1781</v>
      </c>
      <c r="B783" t="s">
        <v>791</v>
      </c>
      <c r="C783" t="s">
        <v>1577</v>
      </c>
      <c r="D783" t="s">
        <v>1593</v>
      </c>
      <c r="E783" t="s">
        <v>1601</v>
      </c>
      <c r="F783">
        <v>44996.23</v>
      </c>
    </row>
    <row r="784" spans="1:6" x14ac:dyDescent="0.2">
      <c r="A784">
        <v>1782</v>
      </c>
      <c r="B784" t="s">
        <v>792</v>
      </c>
      <c r="C784" t="s">
        <v>1577</v>
      </c>
      <c r="D784" t="s">
        <v>1593</v>
      </c>
      <c r="E784" t="s">
        <v>1598</v>
      </c>
      <c r="F784">
        <v>48212.87</v>
      </c>
    </row>
    <row r="785" spans="1:6" x14ac:dyDescent="0.2">
      <c r="A785">
        <v>1783</v>
      </c>
      <c r="B785" t="s">
        <v>793</v>
      </c>
      <c r="C785" t="s">
        <v>1577</v>
      </c>
      <c r="D785" t="s">
        <v>1593</v>
      </c>
      <c r="E785" t="s">
        <v>1610</v>
      </c>
      <c r="F785">
        <v>48644.85</v>
      </c>
    </row>
    <row r="786" spans="1:6" x14ac:dyDescent="0.2">
      <c r="A786">
        <v>1784</v>
      </c>
      <c r="B786" t="s">
        <v>794</v>
      </c>
      <c r="C786" t="s">
        <v>1577</v>
      </c>
      <c r="D786" t="s">
        <v>1593</v>
      </c>
      <c r="E786" t="s">
        <v>1604</v>
      </c>
      <c r="F786">
        <v>48549.61</v>
      </c>
    </row>
    <row r="787" spans="1:6" x14ac:dyDescent="0.2">
      <c r="A787">
        <v>1785</v>
      </c>
      <c r="B787" t="s">
        <v>795</v>
      </c>
      <c r="C787" t="s">
        <v>1577</v>
      </c>
      <c r="D787" t="s">
        <v>1593</v>
      </c>
      <c r="E787" t="s">
        <v>1614</v>
      </c>
      <c r="F787">
        <v>49526.46</v>
      </c>
    </row>
    <row r="788" spans="1:6" x14ac:dyDescent="0.2">
      <c r="A788">
        <v>1786</v>
      </c>
      <c r="B788" t="s">
        <v>796</v>
      </c>
      <c r="C788" t="s">
        <v>1577</v>
      </c>
      <c r="D788" t="s">
        <v>1593</v>
      </c>
      <c r="E788" t="s">
        <v>1610</v>
      </c>
      <c r="F788">
        <v>49063.6</v>
      </c>
    </row>
    <row r="789" spans="1:6" x14ac:dyDescent="0.2">
      <c r="A789">
        <v>1787</v>
      </c>
      <c r="B789" t="s">
        <v>797</v>
      </c>
      <c r="C789" t="s">
        <v>1577</v>
      </c>
      <c r="D789" t="s">
        <v>1593</v>
      </c>
      <c r="E789" t="s">
        <v>1598</v>
      </c>
      <c r="F789">
        <v>48360.959999999999</v>
      </c>
    </row>
    <row r="790" spans="1:6" x14ac:dyDescent="0.2">
      <c r="A790">
        <v>1788</v>
      </c>
      <c r="B790" t="s">
        <v>798</v>
      </c>
      <c r="C790" t="s">
        <v>1577</v>
      </c>
      <c r="D790" t="s">
        <v>1593</v>
      </c>
      <c r="E790" t="s">
        <v>1605</v>
      </c>
      <c r="F790">
        <v>47368.44</v>
      </c>
    </row>
    <row r="791" spans="1:6" x14ac:dyDescent="0.2">
      <c r="A791">
        <v>1789</v>
      </c>
      <c r="B791" t="s">
        <v>799</v>
      </c>
      <c r="C791" t="s">
        <v>1577</v>
      </c>
      <c r="D791" t="s">
        <v>1593</v>
      </c>
      <c r="E791" t="s">
        <v>1597</v>
      </c>
      <c r="F791">
        <v>44385.7</v>
      </c>
    </row>
    <row r="792" spans="1:6" x14ac:dyDescent="0.2">
      <c r="A792">
        <v>1790</v>
      </c>
      <c r="B792" t="s">
        <v>800</v>
      </c>
      <c r="C792" t="s">
        <v>1577</v>
      </c>
      <c r="D792" t="s">
        <v>1593</v>
      </c>
      <c r="E792" t="s">
        <v>1614</v>
      </c>
      <c r="F792">
        <v>48305.53</v>
      </c>
    </row>
    <row r="793" spans="1:6" x14ac:dyDescent="0.2">
      <c r="A793">
        <v>1791</v>
      </c>
      <c r="B793" t="s">
        <v>801</v>
      </c>
      <c r="C793" t="s">
        <v>1577</v>
      </c>
      <c r="D793" t="s">
        <v>1593</v>
      </c>
      <c r="E793" t="s">
        <v>1599</v>
      </c>
      <c r="F793">
        <v>47889.41</v>
      </c>
    </row>
    <row r="794" spans="1:6" x14ac:dyDescent="0.2">
      <c r="A794">
        <v>1792</v>
      </c>
      <c r="B794" t="s">
        <v>802</v>
      </c>
      <c r="C794" t="s">
        <v>1577</v>
      </c>
      <c r="D794" t="s">
        <v>1593</v>
      </c>
      <c r="E794" t="s">
        <v>1601</v>
      </c>
      <c r="F794">
        <v>48009.21</v>
      </c>
    </row>
    <row r="795" spans="1:6" x14ac:dyDescent="0.2">
      <c r="A795">
        <v>1793</v>
      </c>
      <c r="B795" t="s">
        <v>803</v>
      </c>
      <c r="C795" t="s">
        <v>1577</v>
      </c>
      <c r="D795" t="s">
        <v>1593</v>
      </c>
      <c r="E795" t="s">
        <v>1603</v>
      </c>
      <c r="F795">
        <v>45106.1</v>
      </c>
    </row>
    <row r="796" spans="1:6" x14ac:dyDescent="0.2">
      <c r="A796">
        <v>1794</v>
      </c>
      <c r="B796" t="s">
        <v>804</v>
      </c>
      <c r="C796" t="s">
        <v>1577</v>
      </c>
      <c r="D796" t="s">
        <v>1593</v>
      </c>
      <c r="E796" t="s">
        <v>1597</v>
      </c>
      <c r="F796">
        <v>45473.02</v>
      </c>
    </row>
    <row r="797" spans="1:6" x14ac:dyDescent="0.2">
      <c r="A797">
        <v>1795</v>
      </c>
      <c r="B797" t="s">
        <v>805</v>
      </c>
      <c r="C797" t="s">
        <v>1577</v>
      </c>
      <c r="D797" t="s">
        <v>1593</v>
      </c>
      <c r="E797" t="s">
        <v>1613</v>
      </c>
      <c r="F797">
        <v>49474.66</v>
      </c>
    </row>
    <row r="798" spans="1:6" x14ac:dyDescent="0.2">
      <c r="A798">
        <v>1796</v>
      </c>
      <c r="B798" t="s">
        <v>806</v>
      </c>
      <c r="C798" t="s">
        <v>1577</v>
      </c>
      <c r="D798" t="s">
        <v>1593</v>
      </c>
      <c r="E798" t="s">
        <v>1612</v>
      </c>
      <c r="F798">
        <v>47425.83</v>
      </c>
    </row>
    <row r="799" spans="1:6" x14ac:dyDescent="0.2">
      <c r="A799">
        <v>1797</v>
      </c>
      <c r="B799" t="s">
        <v>807</v>
      </c>
      <c r="C799" t="s">
        <v>1577</v>
      </c>
      <c r="D799" t="s">
        <v>1593</v>
      </c>
      <c r="E799" t="s">
        <v>1606</v>
      </c>
      <c r="F799">
        <v>48777.81</v>
      </c>
    </row>
    <row r="800" spans="1:6" x14ac:dyDescent="0.2">
      <c r="A800">
        <v>1798</v>
      </c>
      <c r="B800" t="s">
        <v>808</v>
      </c>
      <c r="C800" t="s">
        <v>1577</v>
      </c>
      <c r="D800" t="s">
        <v>1593</v>
      </c>
      <c r="E800" t="s">
        <v>1610</v>
      </c>
      <c r="F800">
        <v>47553.1</v>
      </c>
    </row>
    <row r="801" spans="1:6" x14ac:dyDescent="0.2">
      <c r="A801">
        <v>1799</v>
      </c>
      <c r="B801" t="s">
        <v>809</v>
      </c>
      <c r="C801" t="s">
        <v>1577</v>
      </c>
      <c r="D801" t="s">
        <v>1593</v>
      </c>
      <c r="E801" t="s">
        <v>1601</v>
      </c>
      <c r="F801">
        <v>47555.79</v>
      </c>
    </row>
    <row r="802" spans="1:6" x14ac:dyDescent="0.2">
      <c r="A802">
        <v>1800</v>
      </c>
      <c r="B802" t="s">
        <v>810</v>
      </c>
      <c r="C802" t="s">
        <v>1577</v>
      </c>
      <c r="D802" t="s">
        <v>1593</v>
      </c>
      <c r="E802" t="s">
        <v>1609</v>
      </c>
      <c r="F802">
        <v>49259.28</v>
      </c>
    </row>
    <row r="803" spans="1:6" x14ac:dyDescent="0.2">
      <c r="A803">
        <v>1801</v>
      </c>
      <c r="B803" t="s">
        <v>811</v>
      </c>
      <c r="C803" t="s">
        <v>1577</v>
      </c>
      <c r="D803" t="s">
        <v>1593</v>
      </c>
      <c r="E803" t="s">
        <v>1607</v>
      </c>
      <c r="F803">
        <v>46532.42</v>
      </c>
    </row>
    <row r="804" spans="1:6" x14ac:dyDescent="0.2">
      <c r="A804">
        <v>1802</v>
      </c>
      <c r="B804" t="s">
        <v>812</v>
      </c>
      <c r="C804" t="s">
        <v>1577</v>
      </c>
      <c r="D804" t="s">
        <v>1593</v>
      </c>
      <c r="E804" t="s">
        <v>1611</v>
      </c>
      <c r="F804">
        <v>47680.23</v>
      </c>
    </row>
    <row r="805" spans="1:6" x14ac:dyDescent="0.2">
      <c r="A805">
        <v>1803</v>
      </c>
      <c r="B805" t="s">
        <v>813</v>
      </c>
      <c r="C805" t="s">
        <v>1577</v>
      </c>
      <c r="D805" t="s">
        <v>1593</v>
      </c>
      <c r="E805" t="s">
        <v>1608</v>
      </c>
      <c r="F805">
        <v>46633.23</v>
      </c>
    </row>
    <row r="806" spans="1:6" x14ac:dyDescent="0.2">
      <c r="A806">
        <v>1804</v>
      </c>
      <c r="B806" t="s">
        <v>814</v>
      </c>
      <c r="C806" t="s">
        <v>1577</v>
      </c>
      <c r="D806" t="s">
        <v>1593</v>
      </c>
      <c r="E806" t="s">
        <v>1598</v>
      </c>
      <c r="F806">
        <v>46685.32</v>
      </c>
    </row>
    <row r="807" spans="1:6" x14ac:dyDescent="0.2">
      <c r="A807">
        <v>1805</v>
      </c>
      <c r="B807" t="s">
        <v>815</v>
      </c>
      <c r="C807" t="s">
        <v>1577</v>
      </c>
      <c r="D807" t="s">
        <v>1593</v>
      </c>
      <c r="E807" t="s">
        <v>1601</v>
      </c>
      <c r="F807">
        <v>46920.3</v>
      </c>
    </row>
    <row r="808" spans="1:6" x14ac:dyDescent="0.2">
      <c r="A808">
        <v>1806</v>
      </c>
      <c r="B808" t="s">
        <v>816</v>
      </c>
      <c r="C808" t="s">
        <v>1577</v>
      </c>
      <c r="D808" t="s">
        <v>1593</v>
      </c>
      <c r="E808" t="s">
        <v>1606</v>
      </c>
      <c r="F808">
        <v>47916.5</v>
      </c>
    </row>
    <row r="809" spans="1:6" x14ac:dyDescent="0.2">
      <c r="A809">
        <v>1807</v>
      </c>
      <c r="B809" t="s">
        <v>817</v>
      </c>
      <c r="C809" t="s">
        <v>1577</v>
      </c>
      <c r="D809" t="s">
        <v>1593</v>
      </c>
      <c r="E809" t="s">
        <v>1605</v>
      </c>
      <c r="F809">
        <v>46602.35</v>
      </c>
    </row>
    <row r="810" spans="1:6" x14ac:dyDescent="0.2">
      <c r="A810">
        <v>1808</v>
      </c>
      <c r="B810" t="s">
        <v>818</v>
      </c>
      <c r="C810" t="s">
        <v>1577</v>
      </c>
      <c r="D810" t="s">
        <v>1593</v>
      </c>
      <c r="E810" t="s">
        <v>1608</v>
      </c>
      <c r="F810">
        <v>49854.54</v>
      </c>
    </row>
    <row r="811" spans="1:6" x14ac:dyDescent="0.2">
      <c r="A811">
        <v>1809</v>
      </c>
      <c r="B811" t="s">
        <v>819</v>
      </c>
      <c r="C811" t="s">
        <v>1577</v>
      </c>
      <c r="D811" t="s">
        <v>1593</v>
      </c>
      <c r="E811" t="s">
        <v>1605</v>
      </c>
      <c r="F811">
        <v>45822.61</v>
      </c>
    </row>
    <row r="812" spans="1:6" x14ac:dyDescent="0.2">
      <c r="A812">
        <v>1810</v>
      </c>
      <c r="B812" t="s">
        <v>820</v>
      </c>
      <c r="C812" t="s">
        <v>1577</v>
      </c>
      <c r="D812" t="s">
        <v>1593</v>
      </c>
      <c r="E812" t="s">
        <v>1600</v>
      </c>
      <c r="F812">
        <v>47149.62</v>
      </c>
    </row>
    <row r="813" spans="1:6" x14ac:dyDescent="0.2">
      <c r="A813">
        <v>1811</v>
      </c>
      <c r="B813" t="s">
        <v>821</v>
      </c>
      <c r="C813" t="s">
        <v>1577</v>
      </c>
      <c r="D813" t="s">
        <v>1593</v>
      </c>
      <c r="E813" t="s">
        <v>1605</v>
      </c>
      <c r="F813">
        <v>46675.5</v>
      </c>
    </row>
    <row r="814" spans="1:6" x14ac:dyDescent="0.2">
      <c r="A814">
        <v>1812</v>
      </c>
      <c r="B814" t="s">
        <v>822</v>
      </c>
      <c r="C814" t="s">
        <v>1577</v>
      </c>
      <c r="D814" t="s">
        <v>1593</v>
      </c>
      <c r="E814" t="s">
        <v>1607</v>
      </c>
      <c r="F814">
        <v>50213.08</v>
      </c>
    </row>
    <row r="815" spans="1:6" x14ac:dyDescent="0.2">
      <c r="A815">
        <v>1813</v>
      </c>
      <c r="B815" t="s">
        <v>823</v>
      </c>
      <c r="C815" t="s">
        <v>1577</v>
      </c>
      <c r="D815" t="s">
        <v>1593</v>
      </c>
      <c r="E815" t="s">
        <v>1607</v>
      </c>
      <c r="F815">
        <v>47868.54</v>
      </c>
    </row>
    <row r="816" spans="1:6" x14ac:dyDescent="0.2">
      <c r="A816">
        <v>1814</v>
      </c>
      <c r="B816" t="s">
        <v>824</v>
      </c>
      <c r="C816" t="s">
        <v>1577</v>
      </c>
      <c r="D816" t="s">
        <v>1593</v>
      </c>
      <c r="E816" t="s">
        <v>1611</v>
      </c>
      <c r="F816">
        <v>49434.71</v>
      </c>
    </row>
    <row r="817" spans="1:6" x14ac:dyDescent="0.2">
      <c r="A817">
        <v>1815</v>
      </c>
      <c r="B817" t="s">
        <v>825</v>
      </c>
      <c r="C817" t="s">
        <v>1577</v>
      </c>
      <c r="D817" t="s">
        <v>1593</v>
      </c>
      <c r="E817" t="s">
        <v>1598</v>
      </c>
      <c r="F817">
        <v>44714.57</v>
      </c>
    </row>
    <row r="818" spans="1:6" x14ac:dyDescent="0.2">
      <c r="A818">
        <v>1816</v>
      </c>
      <c r="B818" t="s">
        <v>826</v>
      </c>
      <c r="C818" t="s">
        <v>1577</v>
      </c>
      <c r="D818" t="s">
        <v>1593</v>
      </c>
      <c r="E818" t="s">
        <v>1611</v>
      </c>
      <c r="F818">
        <v>48000.72</v>
      </c>
    </row>
    <row r="819" spans="1:6" x14ac:dyDescent="0.2">
      <c r="A819">
        <v>1817</v>
      </c>
      <c r="B819" t="s">
        <v>827</v>
      </c>
      <c r="C819" t="s">
        <v>1577</v>
      </c>
      <c r="D819" t="s">
        <v>1593</v>
      </c>
      <c r="E819" t="s">
        <v>1607</v>
      </c>
      <c r="F819">
        <v>49168.06</v>
      </c>
    </row>
    <row r="820" spans="1:6" x14ac:dyDescent="0.2">
      <c r="A820">
        <v>1818</v>
      </c>
      <c r="B820" t="s">
        <v>828</v>
      </c>
      <c r="C820" t="s">
        <v>1577</v>
      </c>
      <c r="D820" t="s">
        <v>1593</v>
      </c>
      <c r="E820" t="s">
        <v>1598</v>
      </c>
      <c r="F820">
        <v>47654.28</v>
      </c>
    </row>
    <row r="821" spans="1:6" x14ac:dyDescent="0.2">
      <c r="A821">
        <v>1819</v>
      </c>
      <c r="B821" t="s">
        <v>829</v>
      </c>
      <c r="C821" t="s">
        <v>1577</v>
      </c>
      <c r="D821" t="s">
        <v>1593</v>
      </c>
      <c r="E821" t="s">
        <v>1615</v>
      </c>
      <c r="F821">
        <v>49497.78</v>
      </c>
    </row>
    <row r="822" spans="1:6" x14ac:dyDescent="0.2">
      <c r="A822">
        <v>1820</v>
      </c>
      <c r="B822" t="s">
        <v>830</v>
      </c>
      <c r="C822" t="s">
        <v>1577</v>
      </c>
      <c r="D822" t="s">
        <v>1593</v>
      </c>
      <c r="E822" t="s">
        <v>1607</v>
      </c>
      <c r="F822">
        <v>46530.080000000002</v>
      </c>
    </row>
    <row r="823" spans="1:6" x14ac:dyDescent="0.2">
      <c r="A823">
        <v>1821</v>
      </c>
      <c r="B823" t="s">
        <v>831</v>
      </c>
      <c r="C823" t="s">
        <v>1577</v>
      </c>
      <c r="D823" t="s">
        <v>1593</v>
      </c>
      <c r="E823" t="s">
        <v>1612</v>
      </c>
      <c r="F823">
        <v>50142.53</v>
      </c>
    </row>
    <row r="824" spans="1:6" x14ac:dyDescent="0.2">
      <c r="A824">
        <v>1822</v>
      </c>
      <c r="B824" t="s">
        <v>832</v>
      </c>
      <c r="C824" t="s">
        <v>1577</v>
      </c>
      <c r="D824" t="s">
        <v>1593</v>
      </c>
      <c r="E824" t="s">
        <v>1608</v>
      </c>
      <c r="F824">
        <v>51810.43</v>
      </c>
    </row>
    <row r="825" spans="1:6" x14ac:dyDescent="0.2">
      <c r="A825">
        <v>1823</v>
      </c>
      <c r="B825" t="s">
        <v>833</v>
      </c>
      <c r="C825" t="s">
        <v>1577</v>
      </c>
      <c r="D825" t="s">
        <v>1593</v>
      </c>
      <c r="E825" t="s">
        <v>1598</v>
      </c>
      <c r="F825">
        <v>46819.68</v>
      </c>
    </row>
    <row r="826" spans="1:6" x14ac:dyDescent="0.2">
      <c r="A826">
        <v>1824</v>
      </c>
      <c r="B826" t="s">
        <v>834</v>
      </c>
      <c r="C826" t="s">
        <v>1577</v>
      </c>
      <c r="D826" t="s">
        <v>1593</v>
      </c>
      <c r="E826" t="s">
        <v>1614</v>
      </c>
      <c r="F826">
        <v>46664.68</v>
      </c>
    </row>
    <row r="827" spans="1:6" x14ac:dyDescent="0.2">
      <c r="A827">
        <v>1825</v>
      </c>
      <c r="B827" t="s">
        <v>835</v>
      </c>
      <c r="C827" t="s">
        <v>1577</v>
      </c>
      <c r="D827" t="s">
        <v>1593</v>
      </c>
      <c r="E827" t="s">
        <v>1606</v>
      </c>
      <c r="F827">
        <v>50225.1</v>
      </c>
    </row>
    <row r="828" spans="1:6" x14ac:dyDescent="0.2">
      <c r="A828">
        <v>1826</v>
      </c>
      <c r="B828" t="s">
        <v>836</v>
      </c>
      <c r="C828" t="s">
        <v>1577</v>
      </c>
      <c r="D828" t="s">
        <v>1593</v>
      </c>
      <c r="E828" t="s">
        <v>1603</v>
      </c>
      <c r="F828">
        <v>50461.7</v>
      </c>
    </row>
    <row r="829" spans="1:6" x14ac:dyDescent="0.2">
      <c r="A829">
        <v>1827</v>
      </c>
      <c r="B829" t="s">
        <v>837</v>
      </c>
      <c r="C829" t="s">
        <v>1578</v>
      </c>
      <c r="D829" t="s">
        <v>1594</v>
      </c>
      <c r="E829" t="s">
        <v>1610</v>
      </c>
      <c r="F829">
        <v>41519.64</v>
      </c>
    </row>
    <row r="830" spans="1:6" x14ac:dyDescent="0.2">
      <c r="A830">
        <v>1828</v>
      </c>
      <c r="B830" t="s">
        <v>838</v>
      </c>
      <c r="C830" t="s">
        <v>1578</v>
      </c>
      <c r="D830" t="s">
        <v>1594</v>
      </c>
      <c r="E830" t="s">
        <v>1600</v>
      </c>
      <c r="F830">
        <v>41712.15</v>
      </c>
    </row>
    <row r="831" spans="1:6" x14ac:dyDescent="0.2">
      <c r="A831">
        <v>1829</v>
      </c>
      <c r="B831" t="s">
        <v>839</v>
      </c>
      <c r="C831" t="s">
        <v>1578</v>
      </c>
      <c r="D831" t="s">
        <v>1594</v>
      </c>
      <c r="E831" t="s">
        <v>1604</v>
      </c>
      <c r="F831">
        <v>41971.65</v>
      </c>
    </row>
    <row r="832" spans="1:6" x14ac:dyDescent="0.2">
      <c r="A832">
        <v>1830</v>
      </c>
      <c r="B832" t="s">
        <v>840</v>
      </c>
      <c r="C832" t="s">
        <v>1578</v>
      </c>
      <c r="D832" t="s">
        <v>1594</v>
      </c>
      <c r="E832" t="s">
        <v>1597</v>
      </c>
      <c r="F832">
        <v>39979.160000000003</v>
      </c>
    </row>
    <row r="833" spans="1:6" x14ac:dyDescent="0.2">
      <c r="A833">
        <v>1831</v>
      </c>
      <c r="B833" t="s">
        <v>841</v>
      </c>
      <c r="C833" t="s">
        <v>1578</v>
      </c>
      <c r="D833" t="s">
        <v>1594</v>
      </c>
      <c r="E833" t="s">
        <v>1597</v>
      </c>
      <c r="F833">
        <v>40777.53</v>
      </c>
    </row>
    <row r="834" spans="1:6" x14ac:dyDescent="0.2">
      <c r="A834">
        <v>1832</v>
      </c>
      <c r="B834" t="s">
        <v>842</v>
      </c>
      <c r="C834" t="s">
        <v>1578</v>
      </c>
      <c r="D834" t="s">
        <v>1594</v>
      </c>
      <c r="E834" t="s">
        <v>1610</v>
      </c>
      <c r="F834">
        <v>40617.24</v>
      </c>
    </row>
    <row r="835" spans="1:6" x14ac:dyDescent="0.2">
      <c r="A835">
        <v>1833</v>
      </c>
      <c r="B835" t="s">
        <v>843</v>
      </c>
      <c r="C835" t="s">
        <v>1578</v>
      </c>
      <c r="D835" t="s">
        <v>1594</v>
      </c>
      <c r="E835" t="s">
        <v>1609</v>
      </c>
      <c r="F835">
        <v>41060.379999999997</v>
      </c>
    </row>
    <row r="836" spans="1:6" x14ac:dyDescent="0.2">
      <c r="A836">
        <v>1834</v>
      </c>
      <c r="B836" t="s">
        <v>844</v>
      </c>
      <c r="C836" t="s">
        <v>1578</v>
      </c>
      <c r="D836" t="s">
        <v>1594</v>
      </c>
      <c r="E836" t="s">
        <v>1599</v>
      </c>
      <c r="F836">
        <v>42434.97</v>
      </c>
    </row>
    <row r="837" spans="1:6" x14ac:dyDescent="0.2">
      <c r="A837">
        <v>1835</v>
      </c>
      <c r="B837" t="s">
        <v>845</v>
      </c>
      <c r="C837" t="s">
        <v>1578</v>
      </c>
      <c r="D837" t="s">
        <v>1594</v>
      </c>
      <c r="E837" t="s">
        <v>1605</v>
      </c>
      <c r="F837">
        <v>42939.15</v>
      </c>
    </row>
    <row r="838" spans="1:6" x14ac:dyDescent="0.2">
      <c r="A838">
        <v>1836</v>
      </c>
      <c r="B838" t="s">
        <v>846</v>
      </c>
      <c r="C838" t="s">
        <v>1578</v>
      </c>
      <c r="D838" t="s">
        <v>1594</v>
      </c>
      <c r="E838" t="s">
        <v>1614</v>
      </c>
      <c r="F838">
        <v>45407.19</v>
      </c>
    </row>
    <row r="839" spans="1:6" x14ac:dyDescent="0.2">
      <c r="A839">
        <v>1837</v>
      </c>
      <c r="B839" t="s">
        <v>847</v>
      </c>
      <c r="C839" t="s">
        <v>1578</v>
      </c>
      <c r="D839" t="s">
        <v>1594</v>
      </c>
      <c r="E839" t="s">
        <v>1599</v>
      </c>
      <c r="F839">
        <v>40628.089999999997</v>
      </c>
    </row>
    <row r="840" spans="1:6" x14ac:dyDescent="0.2">
      <c r="A840">
        <v>1838</v>
      </c>
      <c r="B840" t="s">
        <v>848</v>
      </c>
      <c r="C840" t="s">
        <v>1578</v>
      </c>
      <c r="D840" t="s">
        <v>1594</v>
      </c>
      <c r="E840" t="s">
        <v>1609</v>
      </c>
      <c r="F840">
        <v>44345.599999999999</v>
      </c>
    </row>
    <row r="841" spans="1:6" x14ac:dyDescent="0.2">
      <c r="A841">
        <v>1839</v>
      </c>
      <c r="B841" t="s">
        <v>849</v>
      </c>
      <c r="C841" t="s">
        <v>1578</v>
      </c>
      <c r="D841" t="s">
        <v>1594</v>
      </c>
      <c r="E841" t="s">
        <v>1600</v>
      </c>
      <c r="F841">
        <v>42098.77</v>
      </c>
    </row>
    <row r="842" spans="1:6" x14ac:dyDescent="0.2">
      <c r="A842">
        <v>1840</v>
      </c>
      <c r="B842" t="s">
        <v>850</v>
      </c>
      <c r="C842" t="s">
        <v>1578</v>
      </c>
      <c r="D842" t="s">
        <v>1594</v>
      </c>
      <c r="E842" t="s">
        <v>1614</v>
      </c>
      <c r="F842">
        <v>42407.26</v>
      </c>
    </row>
    <row r="843" spans="1:6" x14ac:dyDescent="0.2">
      <c r="A843">
        <v>1841</v>
      </c>
      <c r="B843" t="s">
        <v>851</v>
      </c>
      <c r="C843" t="s">
        <v>1578</v>
      </c>
      <c r="D843" t="s">
        <v>1594</v>
      </c>
      <c r="E843" t="s">
        <v>1614</v>
      </c>
      <c r="F843">
        <v>43765.29</v>
      </c>
    </row>
    <row r="844" spans="1:6" x14ac:dyDescent="0.2">
      <c r="A844">
        <v>1842</v>
      </c>
      <c r="B844" t="s">
        <v>852</v>
      </c>
      <c r="C844" t="s">
        <v>1578</v>
      </c>
      <c r="D844" t="s">
        <v>1594</v>
      </c>
      <c r="E844" t="s">
        <v>1602</v>
      </c>
      <c r="F844">
        <v>40394.9</v>
      </c>
    </row>
    <row r="845" spans="1:6" x14ac:dyDescent="0.2">
      <c r="A845">
        <v>1843</v>
      </c>
      <c r="B845" t="s">
        <v>853</v>
      </c>
      <c r="C845" t="s">
        <v>1578</v>
      </c>
      <c r="D845" t="s">
        <v>1594</v>
      </c>
      <c r="E845" t="s">
        <v>1597</v>
      </c>
      <c r="F845">
        <v>43217.02</v>
      </c>
    </row>
    <row r="846" spans="1:6" x14ac:dyDescent="0.2">
      <c r="A846">
        <v>1844</v>
      </c>
      <c r="B846" t="s">
        <v>854</v>
      </c>
      <c r="C846" t="s">
        <v>1578</v>
      </c>
      <c r="D846" t="s">
        <v>1594</v>
      </c>
      <c r="E846" t="s">
        <v>1601</v>
      </c>
      <c r="F846">
        <v>42812.1</v>
      </c>
    </row>
    <row r="847" spans="1:6" x14ac:dyDescent="0.2">
      <c r="A847">
        <v>1845</v>
      </c>
      <c r="B847" t="s">
        <v>855</v>
      </c>
      <c r="C847" t="s">
        <v>1578</v>
      </c>
      <c r="D847" t="s">
        <v>1594</v>
      </c>
      <c r="E847" t="s">
        <v>1607</v>
      </c>
      <c r="F847">
        <v>43423.35</v>
      </c>
    </row>
    <row r="848" spans="1:6" x14ac:dyDescent="0.2">
      <c r="A848">
        <v>1846</v>
      </c>
      <c r="B848" t="s">
        <v>856</v>
      </c>
      <c r="C848" t="s">
        <v>1578</v>
      </c>
      <c r="D848" t="s">
        <v>1594</v>
      </c>
      <c r="E848" t="s">
        <v>1612</v>
      </c>
      <c r="F848">
        <v>43042.19</v>
      </c>
    </row>
    <row r="849" spans="1:6" x14ac:dyDescent="0.2">
      <c r="A849">
        <v>1847</v>
      </c>
      <c r="B849" t="s">
        <v>857</v>
      </c>
      <c r="C849" t="s">
        <v>1578</v>
      </c>
      <c r="D849" t="s">
        <v>1594</v>
      </c>
      <c r="E849" t="s">
        <v>1604</v>
      </c>
      <c r="F849">
        <v>47103.69</v>
      </c>
    </row>
    <row r="850" spans="1:6" x14ac:dyDescent="0.2">
      <c r="A850">
        <v>1848</v>
      </c>
      <c r="B850" t="s">
        <v>858</v>
      </c>
      <c r="C850" t="s">
        <v>1578</v>
      </c>
      <c r="D850" t="s">
        <v>1594</v>
      </c>
      <c r="E850" t="s">
        <v>1598</v>
      </c>
      <c r="F850">
        <v>41304.239999999998</v>
      </c>
    </row>
    <row r="851" spans="1:6" x14ac:dyDescent="0.2">
      <c r="A851">
        <v>1849</v>
      </c>
      <c r="B851" t="s">
        <v>859</v>
      </c>
      <c r="C851" t="s">
        <v>1578</v>
      </c>
      <c r="D851" t="s">
        <v>1594</v>
      </c>
      <c r="E851" t="s">
        <v>1605</v>
      </c>
      <c r="F851">
        <v>41504.379999999997</v>
      </c>
    </row>
    <row r="852" spans="1:6" x14ac:dyDescent="0.2">
      <c r="A852">
        <v>1850</v>
      </c>
      <c r="B852" t="s">
        <v>860</v>
      </c>
      <c r="C852" t="s">
        <v>1578</v>
      </c>
      <c r="D852" t="s">
        <v>1594</v>
      </c>
      <c r="E852" t="s">
        <v>1613</v>
      </c>
      <c r="F852">
        <v>41331.61</v>
      </c>
    </row>
    <row r="853" spans="1:6" x14ac:dyDescent="0.2">
      <c r="A853">
        <v>1851</v>
      </c>
      <c r="B853" t="s">
        <v>861</v>
      </c>
      <c r="C853" t="s">
        <v>1578</v>
      </c>
      <c r="D853" t="s">
        <v>1594</v>
      </c>
      <c r="E853" t="s">
        <v>1608</v>
      </c>
      <c r="F853">
        <v>41458.480000000003</v>
      </c>
    </row>
    <row r="854" spans="1:6" x14ac:dyDescent="0.2">
      <c r="A854">
        <v>1852</v>
      </c>
      <c r="B854" t="s">
        <v>862</v>
      </c>
      <c r="C854" t="s">
        <v>1578</v>
      </c>
      <c r="D854" t="s">
        <v>1594</v>
      </c>
      <c r="E854" t="s">
        <v>1610</v>
      </c>
      <c r="F854">
        <v>41304.9</v>
      </c>
    </row>
    <row r="855" spans="1:6" x14ac:dyDescent="0.2">
      <c r="A855">
        <v>1853</v>
      </c>
      <c r="B855" t="s">
        <v>863</v>
      </c>
      <c r="C855" t="s">
        <v>1578</v>
      </c>
      <c r="D855" t="s">
        <v>1594</v>
      </c>
      <c r="E855" t="s">
        <v>1597</v>
      </c>
      <c r="F855">
        <v>44729.41</v>
      </c>
    </row>
    <row r="856" spans="1:6" x14ac:dyDescent="0.2">
      <c r="A856">
        <v>1854</v>
      </c>
      <c r="B856" t="s">
        <v>864</v>
      </c>
      <c r="C856" t="s">
        <v>1578</v>
      </c>
      <c r="D856" t="s">
        <v>1594</v>
      </c>
      <c r="E856" t="s">
        <v>1602</v>
      </c>
      <c r="F856">
        <v>45163.45</v>
      </c>
    </row>
    <row r="857" spans="1:6" x14ac:dyDescent="0.2">
      <c r="A857">
        <v>1855</v>
      </c>
      <c r="B857" t="s">
        <v>865</v>
      </c>
      <c r="C857" t="s">
        <v>1578</v>
      </c>
      <c r="D857" t="s">
        <v>1594</v>
      </c>
      <c r="E857" t="s">
        <v>1597</v>
      </c>
      <c r="F857">
        <v>41429.85</v>
      </c>
    </row>
    <row r="858" spans="1:6" x14ac:dyDescent="0.2">
      <c r="A858">
        <v>1856</v>
      </c>
      <c r="B858" t="s">
        <v>866</v>
      </c>
      <c r="C858" t="s">
        <v>1578</v>
      </c>
      <c r="D858" t="s">
        <v>1594</v>
      </c>
      <c r="E858" t="s">
        <v>1609</v>
      </c>
      <c r="F858">
        <v>40939.33</v>
      </c>
    </row>
    <row r="859" spans="1:6" x14ac:dyDescent="0.2">
      <c r="A859">
        <v>1857</v>
      </c>
      <c r="B859" t="s">
        <v>867</v>
      </c>
      <c r="C859" t="s">
        <v>1578</v>
      </c>
      <c r="D859" t="s">
        <v>1594</v>
      </c>
      <c r="E859" t="s">
        <v>1605</v>
      </c>
      <c r="F859">
        <v>43383.9</v>
      </c>
    </row>
    <row r="860" spans="1:6" x14ac:dyDescent="0.2">
      <c r="A860">
        <v>1858</v>
      </c>
      <c r="B860" t="s">
        <v>868</v>
      </c>
      <c r="C860" t="s">
        <v>1578</v>
      </c>
      <c r="D860" t="s">
        <v>1594</v>
      </c>
      <c r="E860" t="s">
        <v>1604</v>
      </c>
      <c r="F860">
        <v>41464.58</v>
      </c>
    </row>
    <row r="861" spans="1:6" x14ac:dyDescent="0.2">
      <c r="A861">
        <v>1859</v>
      </c>
      <c r="B861" t="s">
        <v>869</v>
      </c>
      <c r="C861" t="s">
        <v>1578</v>
      </c>
      <c r="D861" t="s">
        <v>1594</v>
      </c>
      <c r="E861" t="s">
        <v>1611</v>
      </c>
      <c r="F861">
        <v>43686.75</v>
      </c>
    </row>
    <row r="862" spans="1:6" x14ac:dyDescent="0.2">
      <c r="A862">
        <v>1860</v>
      </c>
      <c r="B862" t="s">
        <v>870</v>
      </c>
      <c r="C862" t="s">
        <v>1578</v>
      </c>
      <c r="D862" t="s">
        <v>1594</v>
      </c>
      <c r="E862" t="s">
        <v>1613</v>
      </c>
      <c r="F862">
        <v>42880.480000000003</v>
      </c>
    </row>
    <row r="863" spans="1:6" x14ac:dyDescent="0.2">
      <c r="A863">
        <v>1861</v>
      </c>
      <c r="B863" t="s">
        <v>871</v>
      </c>
      <c r="C863" t="s">
        <v>1578</v>
      </c>
      <c r="D863" t="s">
        <v>1594</v>
      </c>
      <c r="E863" t="s">
        <v>1611</v>
      </c>
      <c r="F863">
        <v>39657.980000000003</v>
      </c>
    </row>
    <row r="864" spans="1:6" x14ac:dyDescent="0.2">
      <c r="A864">
        <v>1862</v>
      </c>
      <c r="B864" t="s">
        <v>872</v>
      </c>
      <c r="C864" t="s">
        <v>1578</v>
      </c>
      <c r="D864" t="s">
        <v>1594</v>
      </c>
      <c r="E864" t="s">
        <v>1611</v>
      </c>
      <c r="F864">
        <v>45401.57</v>
      </c>
    </row>
    <row r="865" spans="1:6" x14ac:dyDescent="0.2">
      <c r="A865">
        <v>1863</v>
      </c>
      <c r="B865" t="s">
        <v>873</v>
      </c>
      <c r="C865" t="s">
        <v>1578</v>
      </c>
      <c r="D865" t="s">
        <v>1594</v>
      </c>
      <c r="E865" t="s">
        <v>1599</v>
      </c>
      <c r="F865">
        <v>45867.27</v>
      </c>
    </row>
    <row r="866" spans="1:6" x14ac:dyDescent="0.2">
      <c r="A866">
        <v>1864</v>
      </c>
      <c r="B866" t="s">
        <v>874</v>
      </c>
      <c r="C866" t="s">
        <v>1578</v>
      </c>
      <c r="D866" t="s">
        <v>1594</v>
      </c>
      <c r="E866" t="s">
        <v>1601</v>
      </c>
      <c r="F866">
        <v>41351.019999999997</v>
      </c>
    </row>
    <row r="867" spans="1:6" x14ac:dyDescent="0.2">
      <c r="A867">
        <v>1865</v>
      </c>
      <c r="B867" t="s">
        <v>875</v>
      </c>
      <c r="C867" t="s">
        <v>1578</v>
      </c>
      <c r="D867" t="s">
        <v>1594</v>
      </c>
      <c r="E867" t="s">
        <v>1607</v>
      </c>
      <c r="F867">
        <v>41773.06</v>
      </c>
    </row>
    <row r="868" spans="1:6" x14ac:dyDescent="0.2">
      <c r="A868">
        <v>1866</v>
      </c>
      <c r="B868" t="s">
        <v>876</v>
      </c>
      <c r="C868" t="s">
        <v>1578</v>
      </c>
      <c r="D868" t="s">
        <v>1594</v>
      </c>
      <c r="E868" t="s">
        <v>1598</v>
      </c>
      <c r="F868">
        <v>43036</v>
      </c>
    </row>
    <row r="869" spans="1:6" x14ac:dyDescent="0.2">
      <c r="A869">
        <v>1867</v>
      </c>
      <c r="B869" t="s">
        <v>877</v>
      </c>
      <c r="C869" t="s">
        <v>1578</v>
      </c>
      <c r="D869" t="s">
        <v>1594</v>
      </c>
      <c r="E869" t="s">
        <v>1608</v>
      </c>
      <c r="F869">
        <v>43127.11</v>
      </c>
    </row>
    <row r="870" spans="1:6" x14ac:dyDescent="0.2">
      <c r="A870">
        <v>1868</v>
      </c>
      <c r="B870" t="s">
        <v>878</v>
      </c>
      <c r="C870" t="s">
        <v>1578</v>
      </c>
      <c r="D870" t="s">
        <v>1594</v>
      </c>
      <c r="E870" t="s">
        <v>1613</v>
      </c>
      <c r="F870">
        <v>43734.77</v>
      </c>
    </row>
    <row r="871" spans="1:6" x14ac:dyDescent="0.2">
      <c r="A871">
        <v>1869</v>
      </c>
      <c r="B871" t="s">
        <v>879</v>
      </c>
      <c r="C871" t="s">
        <v>1578</v>
      </c>
      <c r="D871" t="s">
        <v>1594</v>
      </c>
      <c r="E871" t="s">
        <v>1612</v>
      </c>
      <c r="F871">
        <v>46269.13</v>
      </c>
    </row>
    <row r="872" spans="1:6" x14ac:dyDescent="0.2">
      <c r="A872">
        <v>1870</v>
      </c>
      <c r="B872" t="s">
        <v>880</v>
      </c>
      <c r="C872" t="s">
        <v>1578</v>
      </c>
      <c r="D872" t="s">
        <v>1594</v>
      </c>
      <c r="E872" t="s">
        <v>1605</v>
      </c>
      <c r="F872">
        <v>42168.22</v>
      </c>
    </row>
    <row r="873" spans="1:6" x14ac:dyDescent="0.2">
      <c r="A873">
        <v>1871</v>
      </c>
      <c r="B873" t="s">
        <v>881</v>
      </c>
      <c r="C873" t="s">
        <v>1578</v>
      </c>
      <c r="D873" t="s">
        <v>1594</v>
      </c>
      <c r="E873" t="s">
        <v>1604</v>
      </c>
      <c r="F873">
        <v>41003.19</v>
      </c>
    </row>
    <row r="874" spans="1:6" x14ac:dyDescent="0.2">
      <c r="A874">
        <v>1872</v>
      </c>
      <c r="B874" t="s">
        <v>882</v>
      </c>
      <c r="C874" t="s">
        <v>1578</v>
      </c>
      <c r="D874" t="s">
        <v>1594</v>
      </c>
      <c r="E874" t="s">
        <v>1614</v>
      </c>
      <c r="F874">
        <v>39913.78</v>
      </c>
    </row>
    <row r="875" spans="1:6" x14ac:dyDescent="0.2">
      <c r="A875">
        <v>1873</v>
      </c>
      <c r="B875" t="s">
        <v>883</v>
      </c>
      <c r="C875" t="s">
        <v>1578</v>
      </c>
      <c r="D875" t="s">
        <v>1594</v>
      </c>
      <c r="E875" t="s">
        <v>1598</v>
      </c>
      <c r="F875">
        <v>41129.51</v>
      </c>
    </row>
    <row r="876" spans="1:6" x14ac:dyDescent="0.2">
      <c r="A876">
        <v>1874</v>
      </c>
      <c r="B876" t="s">
        <v>884</v>
      </c>
      <c r="C876" t="s">
        <v>1578</v>
      </c>
      <c r="D876" t="s">
        <v>1594</v>
      </c>
      <c r="E876" t="s">
        <v>1614</v>
      </c>
      <c r="F876">
        <v>42437.89</v>
      </c>
    </row>
    <row r="877" spans="1:6" x14ac:dyDescent="0.2">
      <c r="A877">
        <v>1875</v>
      </c>
      <c r="B877" t="s">
        <v>885</v>
      </c>
      <c r="C877" t="s">
        <v>1578</v>
      </c>
      <c r="D877" t="s">
        <v>1594</v>
      </c>
      <c r="E877" t="s">
        <v>1601</v>
      </c>
      <c r="F877">
        <v>45864.800000000003</v>
      </c>
    </row>
    <row r="878" spans="1:6" x14ac:dyDescent="0.2">
      <c r="A878">
        <v>1876</v>
      </c>
      <c r="B878" t="s">
        <v>886</v>
      </c>
      <c r="C878" t="s">
        <v>1578</v>
      </c>
      <c r="D878" t="s">
        <v>1594</v>
      </c>
      <c r="E878" t="s">
        <v>1601</v>
      </c>
      <c r="F878">
        <v>41529.480000000003</v>
      </c>
    </row>
    <row r="879" spans="1:6" x14ac:dyDescent="0.2">
      <c r="A879">
        <v>1877</v>
      </c>
      <c r="B879" t="s">
        <v>887</v>
      </c>
      <c r="C879" t="s">
        <v>1578</v>
      </c>
      <c r="D879" t="s">
        <v>1594</v>
      </c>
      <c r="E879" t="s">
        <v>1597</v>
      </c>
      <c r="F879">
        <v>42919.6</v>
      </c>
    </row>
    <row r="880" spans="1:6" x14ac:dyDescent="0.2">
      <c r="A880">
        <v>1878</v>
      </c>
      <c r="B880" t="s">
        <v>888</v>
      </c>
      <c r="C880" t="s">
        <v>1578</v>
      </c>
      <c r="D880" t="s">
        <v>1594</v>
      </c>
      <c r="E880" t="s">
        <v>1599</v>
      </c>
      <c r="F880">
        <v>42469.21</v>
      </c>
    </row>
    <row r="881" spans="1:6" x14ac:dyDescent="0.2">
      <c r="A881">
        <v>1879</v>
      </c>
      <c r="B881" t="s">
        <v>889</v>
      </c>
      <c r="C881" t="s">
        <v>1578</v>
      </c>
      <c r="D881" t="s">
        <v>1594</v>
      </c>
      <c r="E881" t="s">
        <v>1603</v>
      </c>
      <c r="F881">
        <v>44728.24</v>
      </c>
    </row>
    <row r="882" spans="1:6" x14ac:dyDescent="0.2">
      <c r="A882">
        <v>1880</v>
      </c>
      <c r="B882" t="s">
        <v>890</v>
      </c>
      <c r="C882" t="s">
        <v>1578</v>
      </c>
      <c r="D882" t="s">
        <v>1594</v>
      </c>
      <c r="E882" t="s">
        <v>1600</v>
      </c>
      <c r="F882">
        <v>47238</v>
      </c>
    </row>
    <row r="883" spans="1:6" x14ac:dyDescent="0.2">
      <c r="A883">
        <v>1881</v>
      </c>
      <c r="B883" t="s">
        <v>891</v>
      </c>
      <c r="C883" t="s">
        <v>1578</v>
      </c>
      <c r="D883" t="s">
        <v>1594</v>
      </c>
      <c r="E883" t="s">
        <v>1600</v>
      </c>
      <c r="F883">
        <v>41504.620000000003</v>
      </c>
    </row>
    <row r="884" spans="1:6" x14ac:dyDescent="0.2">
      <c r="A884">
        <v>1882</v>
      </c>
      <c r="B884" t="s">
        <v>892</v>
      </c>
      <c r="C884" t="s">
        <v>1578</v>
      </c>
      <c r="D884" t="s">
        <v>1594</v>
      </c>
      <c r="E884" t="s">
        <v>1611</v>
      </c>
      <c r="F884">
        <v>41582.300000000003</v>
      </c>
    </row>
    <row r="885" spans="1:6" x14ac:dyDescent="0.2">
      <c r="A885">
        <v>1883</v>
      </c>
      <c r="B885" t="s">
        <v>893</v>
      </c>
      <c r="C885" t="s">
        <v>1578</v>
      </c>
      <c r="D885" t="s">
        <v>1594</v>
      </c>
      <c r="E885" t="s">
        <v>1613</v>
      </c>
      <c r="F885">
        <v>44457.8</v>
      </c>
    </row>
    <row r="886" spans="1:6" x14ac:dyDescent="0.2">
      <c r="A886">
        <v>1884</v>
      </c>
      <c r="B886" t="s">
        <v>894</v>
      </c>
      <c r="C886" t="s">
        <v>1578</v>
      </c>
      <c r="D886" t="s">
        <v>1594</v>
      </c>
      <c r="E886" t="s">
        <v>1597</v>
      </c>
      <c r="F886">
        <v>43778.55</v>
      </c>
    </row>
    <row r="887" spans="1:6" x14ac:dyDescent="0.2">
      <c r="A887">
        <v>1885</v>
      </c>
      <c r="B887" t="s">
        <v>895</v>
      </c>
      <c r="C887" t="s">
        <v>1578</v>
      </c>
      <c r="D887" t="s">
        <v>1594</v>
      </c>
      <c r="E887" t="s">
        <v>1615</v>
      </c>
      <c r="F887">
        <v>45962.58</v>
      </c>
    </row>
    <row r="888" spans="1:6" x14ac:dyDescent="0.2">
      <c r="A888">
        <v>1886</v>
      </c>
      <c r="B888" t="s">
        <v>896</v>
      </c>
      <c r="C888" t="s">
        <v>1578</v>
      </c>
      <c r="D888" t="s">
        <v>1594</v>
      </c>
      <c r="E888" t="s">
        <v>1597</v>
      </c>
      <c r="F888">
        <v>43594.87</v>
      </c>
    </row>
    <row r="889" spans="1:6" x14ac:dyDescent="0.2">
      <c r="A889">
        <v>1887</v>
      </c>
      <c r="B889" t="s">
        <v>897</v>
      </c>
      <c r="C889" t="s">
        <v>1578</v>
      </c>
      <c r="D889" t="s">
        <v>1594</v>
      </c>
      <c r="E889" t="s">
        <v>1603</v>
      </c>
      <c r="F889">
        <v>41826.33</v>
      </c>
    </row>
    <row r="890" spans="1:6" x14ac:dyDescent="0.2">
      <c r="A890">
        <v>1888</v>
      </c>
      <c r="B890" t="s">
        <v>898</v>
      </c>
      <c r="C890" t="s">
        <v>1578</v>
      </c>
      <c r="D890" t="s">
        <v>1594</v>
      </c>
      <c r="E890" t="s">
        <v>1602</v>
      </c>
      <c r="F890">
        <v>43607.48</v>
      </c>
    </row>
    <row r="891" spans="1:6" x14ac:dyDescent="0.2">
      <c r="A891">
        <v>1889</v>
      </c>
      <c r="B891" t="s">
        <v>899</v>
      </c>
      <c r="C891" t="s">
        <v>1578</v>
      </c>
      <c r="D891" t="s">
        <v>1594</v>
      </c>
      <c r="E891" t="s">
        <v>1611</v>
      </c>
      <c r="F891">
        <v>44578.82</v>
      </c>
    </row>
    <row r="892" spans="1:6" x14ac:dyDescent="0.2">
      <c r="A892">
        <v>1890</v>
      </c>
      <c r="B892" t="s">
        <v>900</v>
      </c>
      <c r="C892" t="s">
        <v>1578</v>
      </c>
      <c r="D892" t="s">
        <v>1594</v>
      </c>
      <c r="E892" t="s">
        <v>1613</v>
      </c>
      <c r="F892">
        <v>44038.400000000001</v>
      </c>
    </row>
    <row r="893" spans="1:6" x14ac:dyDescent="0.2">
      <c r="A893">
        <v>1891</v>
      </c>
      <c r="B893" t="s">
        <v>901</v>
      </c>
      <c r="C893" t="s">
        <v>1578</v>
      </c>
      <c r="D893" t="s">
        <v>1594</v>
      </c>
      <c r="E893" t="s">
        <v>1607</v>
      </c>
      <c r="F893">
        <v>43451.14</v>
      </c>
    </row>
    <row r="894" spans="1:6" x14ac:dyDescent="0.2">
      <c r="A894">
        <v>1892</v>
      </c>
      <c r="B894" t="s">
        <v>902</v>
      </c>
      <c r="C894" t="s">
        <v>1578</v>
      </c>
      <c r="D894" t="s">
        <v>1594</v>
      </c>
      <c r="E894" t="s">
        <v>1597</v>
      </c>
      <c r="F894">
        <v>44500.02</v>
      </c>
    </row>
    <row r="895" spans="1:6" x14ac:dyDescent="0.2">
      <c r="A895">
        <v>1893</v>
      </c>
      <c r="B895" t="s">
        <v>903</v>
      </c>
      <c r="C895" t="s">
        <v>1578</v>
      </c>
      <c r="D895" t="s">
        <v>1594</v>
      </c>
      <c r="E895" t="s">
        <v>1612</v>
      </c>
      <c r="F895">
        <v>44692.43</v>
      </c>
    </row>
    <row r="896" spans="1:6" x14ac:dyDescent="0.2">
      <c r="A896">
        <v>1894</v>
      </c>
      <c r="B896" t="s">
        <v>904</v>
      </c>
      <c r="C896" t="s">
        <v>1578</v>
      </c>
      <c r="D896" t="s">
        <v>1594</v>
      </c>
      <c r="E896" t="s">
        <v>1609</v>
      </c>
      <c r="F896">
        <v>45091.55</v>
      </c>
    </row>
    <row r="897" spans="1:6" x14ac:dyDescent="0.2">
      <c r="A897">
        <v>1895</v>
      </c>
      <c r="B897" t="s">
        <v>905</v>
      </c>
      <c r="C897" t="s">
        <v>1578</v>
      </c>
      <c r="D897" t="s">
        <v>1594</v>
      </c>
      <c r="E897" t="s">
        <v>1607</v>
      </c>
      <c r="F897">
        <v>43716.33</v>
      </c>
    </row>
    <row r="898" spans="1:6" x14ac:dyDescent="0.2">
      <c r="A898">
        <v>1896</v>
      </c>
      <c r="B898" t="s">
        <v>906</v>
      </c>
      <c r="C898" t="s">
        <v>1578</v>
      </c>
      <c r="D898" t="s">
        <v>1594</v>
      </c>
      <c r="E898" t="s">
        <v>1608</v>
      </c>
      <c r="F898">
        <v>42186.65</v>
      </c>
    </row>
    <row r="899" spans="1:6" x14ac:dyDescent="0.2">
      <c r="A899">
        <v>1897</v>
      </c>
      <c r="B899" t="s">
        <v>907</v>
      </c>
      <c r="C899" t="s">
        <v>1578</v>
      </c>
      <c r="D899" t="s">
        <v>1594</v>
      </c>
      <c r="E899" t="s">
        <v>1602</v>
      </c>
      <c r="F899">
        <v>42775.09</v>
      </c>
    </row>
    <row r="900" spans="1:6" x14ac:dyDescent="0.2">
      <c r="A900">
        <v>1898</v>
      </c>
      <c r="B900" t="s">
        <v>908</v>
      </c>
      <c r="C900" t="s">
        <v>1578</v>
      </c>
      <c r="D900" t="s">
        <v>1594</v>
      </c>
      <c r="E900" t="s">
        <v>1605</v>
      </c>
      <c r="F900">
        <v>44762.2</v>
      </c>
    </row>
    <row r="901" spans="1:6" x14ac:dyDescent="0.2">
      <c r="A901">
        <v>1899</v>
      </c>
      <c r="B901" t="s">
        <v>909</v>
      </c>
      <c r="C901" t="s">
        <v>1578</v>
      </c>
      <c r="D901" t="s">
        <v>1594</v>
      </c>
      <c r="E901" t="s">
        <v>1599</v>
      </c>
      <c r="F901">
        <v>40968.25</v>
      </c>
    </row>
    <row r="902" spans="1:6" x14ac:dyDescent="0.2">
      <c r="A902">
        <v>1900</v>
      </c>
      <c r="B902" t="s">
        <v>910</v>
      </c>
      <c r="C902" t="s">
        <v>1578</v>
      </c>
      <c r="D902" t="s">
        <v>1594</v>
      </c>
      <c r="E902" t="s">
        <v>1606</v>
      </c>
      <c r="F902">
        <v>43191.26</v>
      </c>
    </row>
    <row r="903" spans="1:6" x14ac:dyDescent="0.2">
      <c r="A903">
        <v>1901</v>
      </c>
      <c r="B903" t="s">
        <v>911</v>
      </c>
      <c r="C903" t="s">
        <v>1578</v>
      </c>
      <c r="D903" t="s">
        <v>1594</v>
      </c>
      <c r="E903" t="s">
        <v>1605</v>
      </c>
      <c r="F903">
        <v>41762.49</v>
      </c>
    </row>
    <row r="904" spans="1:6" x14ac:dyDescent="0.2">
      <c r="A904">
        <v>1902</v>
      </c>
      <c r="B904" t="s">
        <v>912</v>
      </c>
      <c r="C904" t="s">
        <v>1578</v>
      </c>
      <c r="D904" t="s">
        <v>1594</v>
      </c>
      <c r="E904" t="s">
        <v>1604</v>
      </c>
      <c r="F904">
        <v>42553.9</v>
      </c>
    </row>
    <row r="905" spans="1:6" x14ac:dyDescent="0.2">
      <c r="A905">
        <v>1903</v>
      </c>
      <c r="B905" t="s">
        <v>913</v>
      </c>
      <c r="C905" t="s">
        <v>1578</v>
      </c>
      <c r="D905" t="s">
        <v>1594</v>
      </c>
      <c r="E905" t="s">
        <v>1597</v>
      </c>
      <c r="F905">
        <v>44897.1</v>
      </c>
    </row>
    <row r="906" spans="1:6" x14ac:dyDescent="0.2">
      <c r="A906">
        <v>1904</v>
      </c>
      <c r="B906" t="s">
        <v>914</v>
      </c>
      <c r="C906" t="s">
        <v>1578</v>
      </c>
      <c r="D906" t="s">
        <v>1594</v>
      </c>
      <c r="E906" t="s">
        <v>1601</v>
      </c>
      <c r="F906">
        <v>42858.31</v>
      </c>
    </row>
    <row r="907" spans="1:6" x14ac:dyDescent="0.2">
      <c r="A907">
        <v>1905</v>
      </c>
      <c r="B907" t="s">
        <v>915</v>
      </c>
      <c r="C907" t="s">
        <v>1578</v>
      </c>
      <c r="D907" t="s">
        <v>1594</v>
      </c>
      <c r="E907" t="s">
        <v>1611</v>
      </c>
      <c r="F907">
        <v>42587.07</v>
      </c>
    </row>
    <row r="908" spans="1:6" x14ac:dyDescent="0.2">
      <c r="A908">
        <v>1906</v>
      </c>
      <c r="B908" t="s">
        <v>916</v>
      </c>
      <c r="C908" t="s">
        <v>1578</v>
      </c>
      <c r="D908" t="s">
        <v>1594</v>
      </c>
      <c r="E908" t="s">
        <v>1610</v>
      </c>
      <c r="F908">
        <v>39950.269999999997</v>
      </c>
    </row>
    <row r="909" spans="1:6" x14ac:dyDescent="0.2">
      <c r="A909">
        <v>1907</v>
      </c>
      <c r="B909" t="s">
        <v>917</v>
      </c>
      <c r="C909" t="s">
        <v>1578</v>
      </c>
      <c r="D909" t="s">
        <v>1594</v>
      </c>
      <c r="E909" t="s">
        <v>1599</v>
      </c>
      <c r="F909">
        <v>43899.23</v>
      </c>
    </row>
    <row r="910" spans="1:6" x14ac:dyDescent="0.2">
      <c r="A910">
        <v>1908</v>
      </c>
      <c r="B910" t="s">
        <v>918</v>
      </c>
      <c r="C910" t="s">
        <v>1578</v>
      </c>
      <c r="D910" t="s">
        <v>1594</v>
      </c>
      <c r="E910" t="s">
        <v>1598</v>
      </c>
      <c r="F910">
        <v>43710.28</v>
      </c>
    </row>
    <row r="911" spans="1:6" x14ac:dyDescent="0.2">
      <c r="A911">
        <v>1909</v>
      </c>
      <c r="B911" t="s">
        <v>919</v>
      </c>
      <c r="C911" t="s">
        <v>1578</v>
      </c>
      <c r="D911" t="s">
        <v>1594</v>
      </c>
      <c r="E911" t="s">
        <v>1602</v>
      </c>
      <c r="F911">
        <v>46556.1</v>
      </c>
    </row>
    <row r="912" spans="1:6" x14ac:dyDescent="0.2">
      <c r="A912">
        <v>1910</v>
      </c>
      <c r="B912" t="s">
        <v>920</v>
      </c>
      <c r="C912" t="s">
        <v>1578</v>
      </c>
      <c r="D912" t="s">
        <v>1594</v>
      </c>
      <c r="E912" t="s">
        <v>1615</v>
      </c>
      <c r="F912">
        <v>41922.92</v>
      </c>
    </row>
    <row r="913" spans="1:6" x14ac:dyDescent="0.2">
      <c r="A913">
        <v>1911</v>
      </c>
      <c r="B913" t="s">
        <v>921</v>
      </c>
      <c r="C913" t="s">
        <v>1578</v>
      </c>
      <c r="D913" t="s">
        <v>1594</v>
      </c>
      <c r="E913" t="s">
        <v>1610</v>
      </c>
      <c r="F913">
        <v>42910.91</v>
      </c>
    </row>
    <row r="914" spans="1:6" x14ac:dyDescent="0.2">
      <c r="A914">
        <v>1912</v>
      </c>
      <c r="B914" t="s">
        <v>922</v>
      </c>
      <c r="C914" t="s">
        <v>1578</v>
      </c>
      <c r="D914" t="s">
        <v>1594</v>
      </c>
      <c r="E914" t="s">
        <v>1608</v>
      </c>
      <c r="F914">
        <v>42967.59</v>
      </c>
    </row>
    <row r="915" spans="1:6" x14ac:dyDescent="0.2">
      <c r="A915">
        <v>1913</v>
      </c>
      <c r="B915" t="s">
        <v>923</v>
      </c>
      <c r="C915" t="s">
        <v>1578</v>
      </c>
      <c r="D915" t="s">
        <v>1594</v>
      </c>
      <c r="E915" t="s">
        <v>1614</v>
      </c>
      <c r="F915">
        <v>45457.72</v>
      </c>
    </row>
    <row r="916" spans="1:6" x14ac:dyDescent="0.2">
      <c r="A916">
        <v>1914</v>
      </c>
      <c r="B916" t="s">
        <v>924</v>
      </c>
      <c r="C916" t="s">
        <v>1578</v>
      </c>
      <c r="D916" t="s">
        <v>1594</v>
      </c>
      <c r="E916" t="s">
        <v>1601</v>
      </c>
      <c r="F916">
        <v>42321.32</v>
      </c>
    </row>
    <row r="917" spans="1:6" x14ac:dyDescent="0.2">
      <c r="A917">
        <v>1915</v>
      </c>
      <c r="B917" t="s">
        <v>925</v>
      </c>
      <c r="C917" t="s">
        <v>1578</v>
      </c>
      <c r="D917" t="s">
        <v>1594</v>
      </c>
      <c r="E917" t="s">
        <v>1610</v>
      </c>
      <c r="F917">
        <v>43023.17</v>
      </c>
    </row>
    <row r="918" spans="1:6" x14ac:dyDescent="0.2">
      <c r="A918">
        <v>1916</v>
      </c>
      <c r="B918" t="s">
        <v>926</v>
      </c>
      <c r="C918" t="s">
        <v>1578</v>
      </c>
      <c r="D918" t="s">
        <v>1594</v>
      </c>
      <c r="E918" t="s">
        <v>1609</v>
      </c>
      <c r="F918">
        <v>43639.81</v>
      </c>
    </row>
    <row r="919" spans="1:6" x14ac:dyDescent="0.2">
      <c r="A919">
        <v>1917</v>
      </c>
      <c r="B919" t="s">
        <v>927</v>
      </c>
      <c r="C919" t="s">
        <v>1578</v>
      </c>
      <c r="D919" t="s">
        <v>1594</v>
      </c>
      <c r="E919" t="s">
        <v>1614</v>
      </c>
      <c r="F919">
        <v>42849.89</v>
      </c>
    </row>
    <row r="920" spans="1:6" x14ac:dyDescent="0.2">
      <c r="A920">
        <v>1918</v>
      </c>
      <c r="B920" t="s">
        <v>928</v>
      </c>
      <c r="C920" t="s">
        <v>1578</v>
      </c>
      <c r="D920" t="s">
        <v>1594</v>
      </c>
      <c r="E920" t="s">
        <v>1597</v>
      </c>
      <c r="F920">
        <v>41662.94</v>
      </c>
    </row>
    <row r="921" spans="1:6" x14ac:dyDescent="0.2">
      <c r="A921">
        <v>1919</v>
      </c>
      <c r="B921" t="s">
        <v>929</v>
      </c>
      <c r="C921" t="s">
        <v>1578</v>
      </c>
      <c r="D921" t="s">
        <v>1594</v>
      </c>
      <c r="E921" t="s">
        <v>1600</v>
      </c>
      <c r="F921">
        <v>42863.92</v>
      </c>
    </row>
    <row r="922" spans="1:6" x14ac:dyDescent="0.2">
      <c r="A922">
        <v>1920</v>
      </c>
      <c r="B922" t="s">
        <v>930</v>
      </c>
      <c r="C922" t="s">
        <v>1578</v>
      </c>
      <c r="D922" t="s">
        <v>1594</v>
      </c>
      <c r="E922" t="s">
        <v>1598</v>
      </c>
      <c r="F922">
        <v>44513.06</v>
      </c>
    </row>
    <row r="923" spans="1:6" x14ac:dyDescent="0.2">
      <c r="A923">
        <v>1921</v>
      </c>
      <c r="B923" t="s">
        <v>931</v>
      </c>
      <c r="C923" t="s">
        <v>1578</v>
      </c>
      <c r="D923" t="s">
        <v>1594</v>
      </c>
      <c r="E923" t="s">
        <v>1606</v>
      </c>
      <c r="F923">
        <v>40575.279999999999</v>
      </c>
    </row>
    <row r="924" spans="1:6" x14ac:dyDescent="0.2">
      <c r="A924">
        <v>1922</v>
      </c>
      <c r="B924" t="s">
        <v>932</v>
      </c>
      <c r="C924" t="s">
        <v>1578</v>
      </c>
      <c r="D924" t="s">
        <v>1594</v>
      </c>
      <c r="E924" t="s">
        <v>1608</v>
      </c>
      <c r="F924">
        <v>42749.32</v>
      </c>
    </row>
    <row r="925" spans="1:6" x14ac:dyDescent="0.2">
      <c r="A925">
        <v>1923</v>
      </c>
      <c r="B925" t="s">
        <v>933</v>
      </c>
      <c r="C925" t="s">
        <v>1578</v>
      </c>
      <c r="D925" t="s">
        <v>1594</v>
      </c>
      <c r="E925" t="s">
        <v>1597</v>
      </c>
      <c r="F925">
        <v>41187.269999999997</v>
      </c>
    </row>
    <row r="926" spans="1:6" x14ac:dyDescent="0.2">
      <c r="A926">
        <v>1924</v>
      </c>
      <c r="B926" t="s">
        <v>934</v>
      </c>
      <c r="C926" t="s">
        <v>1578</v>
      </c>
      <c r="D926" t="s">
        <v>1594</v>
      </c>
      <c r="E926" t="s">
        <v>1612</v>
      </c>
      <c r="F926">
        <v>44740.71</v>
      </c>
    </row>
    <row r="927" spans="1:6" x14ac:dyDescent="0.2">
      <c r="A927">
        <v>1925</v>
      </c>
      <c r="B927" t="s">
        <v>935</v>
      </c>
      <c r="C927" t="s">
        <v>1578</v>
      </c>
      <c r="D927" t="s">
        <v>1594</v>
      </c>
      <c r="E927" t="s">
        <v>1601</v>
      </c>
      <c r="F927">
        <v>39644.019999999997</v>
      </c>
    </row>
    <row r="928" spans="1:6" x14ac:dyDescent="0.2">
      <c r="A928">
        <v>1926</v>
      </c>
      <c r="B928" t="s">
        <v>936</v>
      </c>
      <c r="C928" t="s">
        <v>1578</v>
      </c>
      <c r="D928" t="s">
        <v>1594</v>
      </c>
      <c r="E928" t="s">
        <v>1603</v>
      </c>
      <c r="F928">
        <v>41452.019999999997</v>
      </c>
    </row>
    <row r="929" spans="1:6" x14ac:dyDescent="0.2">
      <c r="A929">
        <v>1927</v>
      </c>
      <c r="B929" t="s">
        <v>937</v>
      </c>
      <c r="C929" t="s">
        <v>1578</v>
      </c>
      <c r="D929" t="s">
        <v>1594</v>
      </c>
      <c r="E929" t="s">
        <v>1612</v>
      </c>
      <c r="F929">
        <v>43207.27</v>
      </c>
    </row>
    <row r="930" spans="1:6" x14ac:dyDescent="0.2">
      <c r="A930">
        <v>1928</v>
      </c>
      <c r="B930" t="s">
        <v>938</v>
      </c>
      <c r="C930" t="s">
        <v>1578</v>
      </c>
      <c r="D930" t="s">
        <v>1594</v>
      </c>
      <c r="E930" t="s">
        <v>1597</v>
      </c>
      <c r="F930">
        <v>45435.360000000001</v>
      </c>
    </row>
    <row r="931" spans="1:6" x14ac:dyDescent="0.2">
      <c r="A931">
        <v>1929</v>
      </c>
      <c r="B931" t="s">
        <v>939</v>
      </c>
      <c r="C931" t="s">
        <v>1578</v>
      </c>
      <c r="D931" t="s">
        <v>1594</v>
      </c>
      <c r="E931" t="s">
        <v>1615</v>
      </c>
      <c r="F931">
        <v>42376.72</v>
      </c>
    </row>
    <row r="932" spans="1:6" x14ac:dyDescent="0.2">
      <c r="A932">
        <v>1930</v>
      </c>
      <c r="B932" t="s">
        <v>940</v>
      </c>
      <c r="C932" t="s">
        <v>1578</v>
      </c>
      <c r="D932" t="s">
        <v>1594</v>
      </c>
      <c r="E932" t="s">
        <v>1610</v>
      </c>
      <c r="F932">
        <v>41459</v>
      </c>
    </row>
    <row r="933" spans="1:6" x14ac:dyDescent="0.2">
      <c r="A933">
        <v>1931</v>
      </c>
      <c r="B933" t="s">
        <v>941</v>
      </c>
      <c r="C933" t="s">
        <v>1578</v>
      </c>
      <c r="D933" t="s">
        <v>1594</v>
      </c>
      <c r="E933" t="s">
        <v>1614</v>
      </c>
      <c r="F933">
        <v>46027.17</v>
      </c>
    </row>
    <row r="934" spans="1:6" x14ac:dyDescent="0.2">
      <c r="A934">
        <v>1932</v>
      </c>
      <c r="B934" t="s">
        <v>942</v>
      </c>
      <c r="C934" t="s">
        <v>1578</v>
      </c>
      <c r="D934" t="s">
        <v>1594</v>
      </c>
      <c r="E934" t="s">
        <v>1599</v>
      </c>
      <c r="F934">
        <v>39784.97</v>
      </c>
    </row>
    <row r="935" spans="1:6" x14ac:dyDescent="0.2">
      <c r="A935">
        <v>1933</v>
      </c>
      <c r="B935" t="s">
        <v>943</v>
      </c>
      <c r="C935" t="s">
        <v>1578</v>
      </c>
      <c r="D935" t="s">
        <v>1594</v>
      </c>
      <c r="E935" t="s">
        <v>1608</v>
      </c>
      <c r="F935">
        <v>38377.24</v>
      </c>
    </row>
    <row r="936" spans="1:6" x14ac:dyDescent="0.2">
      <c r="A936">
        <v>1934</v>
      </c>
      <c r="B936" t="s">
        <v>944</v>
      </c>
      <c r="C936" t="s">
        <v>1578</v>
      </c>
      <c r="D936" t="s">
        <v>1594</v>
      </c>
      <c r="E936" t="s">
        <v>1612</v>
      </c>
      <c r="F936">
        <v>43325.03</v>
      </c>
    </row>
    <row r="937" spans="1:6" x14ac:dyDescent="0.2">
      <c r="A937">
        <v>1935</v>
      </c>
      <c r="B937" t="s">
        <v>945</v>
      </c>
      <c r="C937" t="s">
        <v>1578</v>
      </c>
      <c r="D937" t="s">
        <v>1594</v>
      </c>
      <c r="E937" t="s">
        <v>1597</v>
      </c>
      <c r="F937">
        <v>41558.65</v>
      </c>
    </row>
    <row r="938" spans="1:6" x14ac:dyDescent="0.2">
      <c r="A938">
        <v>1936</v>
      </c>
      <c r="B938" t="s">
        <v>946</v>
      </c>
      <c r="C938" t="s">
        <v>1578</v>
      </c>
      <c r="D938" t="s">
        <v>1594</v>
      </c>
      <c r="E938" t="s">
        <v>1609</v>
      </c>
      <c r="F938">
        <v>40585.19</v>
      </c>
    </row>
    <row r="939" spans="1:6" x14ac:dyDescent="0.2">
      <c r="A939">
        <v>1937</v>
      </c>
      <c r="B939" t="s">
        <v>947</v>
      </c>
      <c r="C939" t="s">
        <v>1578</v>
      </c>
      <c r="D939" t="s">
        <v>1594</v>
      </c>
      <c r="E939" t="s">
        <v>1604</v>
      </c>
      <c r="F939">
        <v>43828.17</v>
      </c>
    </row>
    <row r="940" spans="1:6" x14ac:dyDescent="0.2">
      <c r="A940">
        <v>1938</v>
      </c>
      <c r="B940" t="s">
        <v>948</v>
      </c>
      <c r="C940" t="s">
        <v>1578</v>
      </c>
      <c r="D940" t="s">
        <v>1594</v>
      </c>
      <c r="E940" t="s">
        <v>1597</v>
      </c>
      <c r="F940">
        <v>42957.13</v>
      </c>
    </row>
    <row r="941" spans="1:6" x14ac:dyDescent="0.2">
      <c r="A941">
        <v>1939</v>
      </c>
      <c r="B941" t="s">
        <v>949</v>
      </c>
      <c r="C941" t="s">
        <v>1578</v>
      </c>
      <c r="D941" t="s">
        <v>1594</v>
      </c>
      <c r="E941" t="s">
        <v>1604</v>
      </c>
      <c r="F941">
        <v>41442.35</v>
      </c>
    </row>
    <row r="942" spans="1:6" x14ac:dyDescent="0.2">
      <c r="A942">
        <v>1940</v>
      </c>
      <c r="B942" t="s">
        <v>950</v>
      </c>
      <c r="C942" t="s">
        <v>1578</v>
      </c>
      <c r="D942" t="s">
        <v>1594</v>
      </c>
      <c r="E942" t="s">
        <v>1610</v>
      </c>
      <c r="F942">
        <v>40099.43</v>
      </c>
    </row>
    <row r="943" spans="1:6" x14ac:dyDescent="0.2">
      <c r="A943">
        <v>1941</v>
      </c>
      <c r="B943" t="s">
        <v>951</v>
      </c>
      <c r="C943" t="s">
        <v>1578</v>
      </c>
      <c r="D943" t="s">
        <v>1594</v>
      </c>
      <c r="E943" t="s">
        <v>1615</v>
      </c>
      <c r="F943">
        <v>44135.86</v>
      </c>
    </row>
    <row r="944" spans="1:6" x14ac:dyDescent="0.2">
      <c r="A944">
        <v>1942</v>
      </c>
      <c r="B944" t="s">
        <v>952</v>
      </c>
      <c r="C944" t="s">
        <v>1578</v>
      </c>
      <c r="D944" t="s">
        <v>1594</v>
      </c>
      <c r="E944" t="s">
        <v>1607</v>
      </c>
      <c r="F944">
        <v>43719.13</v>
      </c>
    </row>
    <row r="945" spans="1:6" x14ac:dyDescent="0.2">
      <c r="A945">
        <v>1943</v>
      </c>
      <c r="B945" t="s">
        <v>953</v>
      </c>
      <c r="C945" t="s">
        <v>1578</v>
      </c>
      <c r="D945" t="s">
        <v>1594</v>
      </c>
      <c r="E945" t="s">
        <v>1614</v>
      </c>
      <c r="F945">
        <v>42314.05</v>
      </c>
    </row>
    <row r="946" spans="1:6" x14ac:dyDescent="0.2">
      <c r="A946">
        <v>1944</v>
      </c>
      <c r="B946" t="s">
        <v>954</v>
      </c>
      <c r="C946" t="s">
        <v>1578</v>
      </c>
      <c r="D946" t="s">
        <v>1594</v>
      </c>
      <c r="E946" t="s">
        <v>1597</v>
      </c>
      <c r="F946">
        <v>45962.44</v>
      </c>
    </row>
    <row r="947" spans="1:6" x14ac:dyDescent="0.2">
      <c r="A947">
        <v>1945</v>
      </c>
      <c r="B947" t="s">
        <v>955</v>
      </c>
      <c r="C947" t="s">
        <v>1578</v>
      </c>
      <c r="D947" t="s">
        <v>1594</v>
      </c>
      <c r="E947" t="s">
        <v>1606</v>
      </c>
      <c r="F947">
        <v>40493.589999999997</v>
      </c>
    </row>
    <row r="948" spans="1:6" x14ac:dyDescent="0.2">
      <c r="A948">
        <v>1946</v>
      </c>
      <c r="B948" t="s">
        <v>956</v>
      </c>
      <c r="C948" t="s">
        <v>1578</v>
      </c>
      <c r="D948" t="s">
        <v>1594</v>
      </c>
      <c r="E948" t="s">
        <v>1602</v>
      </c>
      <c r="F948">
        <v>39639.64</v>
      </c>
    </row>
    <row r="949" spans="1:6" x14ac:dyDescent="0.2">
      <c r="A949">
        <v>1947</v>
      </c>
      <c r="B949" t="s">
        <v>957</v>
      </c>
      <c r="C949" t="s">
        <v>1578</v>
      </c>
      <c r="D949" t="s">
        <v>1594</v>
      </c>
      <c r="E949" t="s">
        <v>1599</v>
      </c>
      <c r="F949">
        <v>41202.67</v>
      </c>
    </row>
    <row r="950" spans="1:6" x14ac:dyDescent="0.2">
      <c r="A950">
        <v>1948</v>
      </c>
      <c r="B950" t="s">
        <v>958</v>
      </c>
      <c r="C950" t="s">
        <v>1578</v>
      </c>
      <c r="D950" t="s">
        <v>1594</v>
      </c>
      <c r="E950" t="s">
        <v>1612</v>
      </c>
      <c r="F950">
        <v>42414.53</v>
      </c>
    </row>
    <row r="951" spans="1:6" x14ac:dyDescent="0.2">
      <c r="A951">
        <v>1949</v>
      </c>
      <c r="B951" t="s">
        <v>959</v>
      </c>
      <c r="C951" t="s">
        <v>1578</v>
      </c>
      <c r="D951" t="s">
        <v>1594</v>
      </c>
      <c r="E951" t="s">
        <v>1611</v>
      </c>
      <c r="F951">
        <v>42956.26</v>
      </c>
    </row>
    <row r="952" spans="1:6" x14ac:dyDescent="0.2">
      <c r="A952">
        <v>1950</v>
      </c>
      <c r="B952" t="s">
        <v>960</v>
      </c>
      <c r="C952" t="s">
        <v>1578</v>
      </c>
      <c r="D952" t="s">
        <v>1594</v>
      </c>
      <c r="E952" t="s">
        <v>1606</v>
      </c>
      <c r="F952">
        <v>42047.68</v>
      </c>
    </row>
    <row r="953" spans="1:6" x14ac:dyDescent="0.2">
      <c r="A953">
        <v>1951</v>
      </c>
      <c r="B953" t="s">
        <v>961</v>
      </c>
      <c r="C953" t="s">
        <v>1578</v>
      </c>
      <c r="D953" t="s">
        <v>1594</v>
      </c>
      <c r="E953" t="s">
        <v>1597</v>
      </c>
      <c r="F953">
        <v>43160.1</v>
      </c>
    </row>
    <row r="954" spans="1:6" x14ac:dyDescent="0.2">
      <c r="A954">
        <v>1952</v>
      </c>
      <c r="B954" t="s">
        <v>962</v>
      </c>
      <c r="C954" t="s">
        <v>1578</v>
      </c>
      <c r="D954" t="s">
        <v>1594</v>
      </c>
      <c r="E954" t="s">
        <v>1614</v>
      </c>
      <c r="F954">
        <v>40153.360000000001</v>
      </c>
    </row>
    <row r="955" spans="1:6" x14ac:dyDescent="0.2">
      <c r="A955">
        <v>1953</v>
      </c>
      <c r="B955" t="s">
        <v>963</v>
      </c>
      <c r="C955" t="s">
        <v>1578</v>
      </c>
      <c r="D955" t="s">
        <v>1594</v>
      </c>
      <c r="E955" t="s">
        <v>1611</v>
      </c>
      <c r="F955">
        <v>45207.06</v>
      </c>
    </row>
    <row r="956" spans="1:6" x14ac:dyDescent="0.2">
      <c r="A956">
        <v>1954</v>
      </c>
      <c r="B956" t="s">
        <v>964</v>
      </c>
      <c r="C956" t="s">
        <v>1578</v>
      </c>
      <c r="D956" t="s">
        <v>1594</v>
      </c>
      <c r="E956" t="s">
        <v>1605</v>
      </c>
      <c r="F956">
        <v>42345.97</v>
      </c>
    </row>
    <row r="957" spans="1:6" x14ac:dyDescent="0.2">
      <c r="A957">
        <v>1955</v>
      </c>
      <c r="B957" t="s">
        <v>965</v>
      </c>
      <c r="C957" t="s">
        <v>1578</v>
      </c>
      <c r="D957" t="s">
        <v>1594</v>
      </c>
      <c r="E957" t="s">
        <v>1612</v>
      </c>
      <c r="F957">
        <v>44594.93</v>
      </c>
    </row>
    <row r="958" spans="1:6" x14ac:dyDescent="0.2">
      <c r="A958">
        <v>1956</v>
      </c>
      <c r="B958" t="s">
        <v>966</v>
      </c>
      <c r="C958" t="s">
        <v>1578</v>
      </c>
      <c r="D958" t="s">
        <v>1594</v>
      </c>
      <c r="E958" t="s">
        <v>1612</v>
      </c>
      <c r="F958">
        <v>43142.61</v>
      </c>
    </row>
    <row r="959" spans="1:6" x14ac:dyDescent="0.2">
      <c r="A959">
        <v>1957</v>
      </c>
      <c r="B959" t="s">
        <v>967</v>
      </c>
      <c r="C959" t="s">
        <v>1578</v>
      </c>
      <c r="D959" t="s">
        <v>1594</v>
      </c>
      <c r="E959" t="s">
        <v>1603</v>
      </c>
      <c r="F959">
        <v>43356.41</v>
      </c>
    </row>
    <row r="960" spans="1:6" x14ac:dyDescent="0.2">
      <c r="A960">
        <v>1958</v>
      </c>
      <c r="B960" t="s">
        <v>968</v>
      </c>
      <c r="C960" t="s">
        <v>1578</v>
      </c>
      <c r="D960" t="s">
        <v>1594</v>
      </c>
      <c r="E960" t="s">
        <v>1601</v>
      </c>
      <c r="F960">
        <v>43568.31</v>
      </c>
    </row>
    <row r="961" spans="1:6" x14ac:dyDescent="0.2">
      <c r="A961">
        <v>1959</v>
      </c>
      <c r="B961" t="s">
        <v>969</v>
      </c>
      <c r="C961" t="s">
        <v>1578</v>
      </c>
      <c r="D961" t="s">
        <v>1594</v>
      </c>
      <c r="E961" t="s">
        <v>1611</v>
      </c>
      <c r="F961">
        <v>43339.45</v>
      </c>
    </row>
    <row r="962" spans="1:6" x14ac:dyDescent="0.2">
      <c r="A962">
        <v>1960</v>
      </c>
      <c r="B962" t="s">
        <v>970</v>
      </c>
      <c r="C962" t="s">
        <v>1578</v>
      </c>
      <c r="D962" t="s">
        <v>1594</v>
      </c>
      <c r="E962" t="s">
        <v>1602</v>
      </c>
      <c r="F962">
        <v>43705.11</v>
      </c>
    </row>
    <row r="963" spans="1:6" x14ac:dyDescent="0.2">
      <c r="A963">
        <v>1961</v>
      </c>
      <c r="B963" t="s">
        <v>971</v>
      </c>
      <c r="C963" t="s">
        <v>1578</v>
      </c>
      <c r="D963" t="s">
        <v>1594</v>
      </c>
      <c r="E963" t="s">
        <v>1607</v>
      </c>
      <c r="F963">
        <v>44992.160000000003</v>
      </c>
    </row>
    <row r="964" spans="1:6" x14ac:dyDescent="0.2">
      <c r="A964">
        <v>1962</v>
      </c>
      <c r="B964" t="s">
        <v>972</v>
      </c>
      <c r="C964" t="s">
        <v>1578</v>
      </c>
      <c r="D964" t="s">
        <v>1594</v>
      </c>
      <c r="E964" t="s">
        <v>1607</v>
      </c>
      <c r="F964">
        <v>42868.480000000003</v>
      </c>
    </row>
    <row r="965" spans="1:6" x14ac:dyDescent="0.2">
      <c r="A965">
        <v>1963</v>
      </c>
      <c r="B965" t="s">
        <v>973</v>
      </c>
      <c r="C965" t="s">
        <v>1578</v>
      </c>
      <c r="D965" t="s">
        <v>1594</v>
      </c>
      <c r="E965" t="s">
        <v>1605</v>
      </c>
      <c r="F965">
        <v>43829.38</v>
      </c>
    </row>
    <row r="966" spans="1:6" x14ac:dyDescent="0.2">
      <c r="A966">
        <v>1964</v>
      </c>
      <c r="B966" t="s">
        <v>974</v>
      </c>
      <c r="C966" t="s">
        <v>1578</v>
      </c>
      <c r="D966" t="s">
        <v>1594</v>
      </c>
      <c r="E966" t="s">
        <v>1610</v>
      </c>
      <c r="F966">
        <v>42331.75</v>
      </c>
    </row>
    <row r="967" spans="1:6" x14ac:dyDescent="0.2">
      <c r="A967">
        <v>1965</v>
      </c>
      <c r="B967" t="s">
        <v>975</v>
      </c>
      <c r="C967" t="s">
        <v>1578</v>
      </c>
      <c r="D967" t="s">
        <v>1594</v>
      </c>
      <c r="E967" t="s">
        <v>1608</v>
      </c>
      <c r="F967">
        <v>45200.22</v>
      </c>
    </row>
    <row r="968" spans="1:6" x14ac:dyDescent="0.2">
      <c r="A968">
        <v>1966</v>
      </c>
      <c r="B968" t="s">
        <v>976</v>
      </c>
      <c r="C968" t="s">
        <v>1578</v>
      </c>
      <c r="D968" t="s">
        <v>1594</v>
      </c>
      <c r="E968" t="s">
        <v>1610</v>
      </c>
      <c r="F968">
        <v>41231.760000000002</v>
      </c>
    </row>
    <row r="969" spans="1:6" x14ac:dyDescent="0.2">
      <c r="A969">
        <v>1967</v>
      </c>
      <c r="B969" t="s">
        <v>977</v>
      </c>
      <c r="C969" t="s">
        <v>1578</v>
      </c>
      <c r="D969" t="s">
        <v>1594</v>
      </c>
      <c r="E969" t="s">
        <v>1598</v>
      </c>
      <c r="F969">
        <v>45876.76</v>
      </c>
    </row>
    <row r="970" spans="1:6" x14ac:dyDescent="0.2">
      <c r="A970">
        <v>1968</v>
      </c>
      <c r="B970" t="s">
        <v>978</v>
      </c>
      <c r="C970" t="s">
        <v>1578</v>
      </c>
      <c r="D970" t="s">
        <v>1594</v>
      </c>
      <c r="E970" t="s">
        <v>1599</v>
      </c>
      <c r="F970">
        <v>42424.7</v>
      </c>
    </row>
    <row r="971" spans="1:6" x14ac:dyDescent="0.2">
      <c r="A971">
        <v>1969</v>
      </c>
      <c r="B971" t="s">
        <v>979</v>
      </c>
      <c r="C971" t="s">
        <v>1578</v>
      </c>
      <c r="D971" t="s">
        <v>1594</v>
      </c>
      <c r="E971" t="s">
        <v>1609</v>
      </c>
      <c r="F971">
        <v>39817.300000000003</v>
      </c>
    </row>
    <row r="972" spans="1:6" x14ac:dyDescent="0.2">
      <c r="A972">
        <v>1970</v>
      </c>
      <c r="B972" t="s">
        <v>980</v>
      </c>
      <c r="C972" t="s">
        <v>1578</v>
      </c>
      <c r="D972" t="s">
        <v>1594</v>
      </c>
      <c r="E972" t="s">
        <v>1603</v>
      </c>
      <c r="F972">
        <v>42740.2</v>
      </c>
    </row>
    <row r="973" spans="1:6" x14ac:dyDescent="0.2">
      <c r="A973">
        <v>1971</v>
      </c>
      <c r="B973" t="s">
        <v>981</v>
      </c>
      <c r="C973" t="s">
        <v>1578</v>
      </c>
      <c r="D973" t="s">
        <v>1594</v>
      </c>
      <c r="E973" t="s">
        <v>1609</v>
      </c>
      <c r="F973">
        <v>41223.03</v>
      </c>
    </row>
    <row r="974" spans="1:6" x14ac:dyDescent="0.2">
      <c r="A974">
        <v>1972</v>
      </c>
      <c r="B974" t="s">
        <v>982</v>
      </c>
      <c r="C974" t="s">
        <v>1578</v>
      </c>
      <c r="D974" t="s">
        <v>1594</v>
      </c>
      <c r="E974" t="s">
        <v>1602</v>
      </c>
      <c r="F974">
        <v>44076.21</v>
      </c>
    </row>
    <row r="975" spans="1:6" x14ac:dyDescent="0.2">
      <c r="A975">
        <v>1973</v>
      </c>
      <c r="B975" t="s">
        <v>983</v>
      </c>
      <c r="C975" t="s">
        <v>1578</v>
      </c>
      <c r="D975" t="s">
        <v>1594</v>
      </c>
      <c r="E975" t="s">
        <v>1603</v>
      </c>
      <c r="F975">
        <v>41276.33</v>
      </c>
    </row>
    <row r="976" spans="1:6" x14ac:dyDescent="0.2">
      <c r="A976">
        <v>1974</v>
      </c>
      <c r="B976" t="s">
        <v>984</v>
      </c>
      <c r="C976" t="s">
        <v>1578</v>
      </c>
      <c r="D976" t="s">
        <v>1594</v>
      </c>
      <c r="E976" t="s">
        <v>1597</v>
      </c>
      <c r="F976">
        <v>41663.410000000003</v>
      </c>
    </row>
    <row r="977" spans="1:6" x14ac:dyDescent="0.2">
      <c r="A977">
        <v>1975</v>
      </c>
      <c r="B977" t="s">
        <v>985</v>
      </c>
      <c r="C977" t="s">
        <v>1578</v>
      </c>
      <c r="D977" t="s">
        <v>1594</v>
      </c>
      <c r="E977" t="s">
        <v>1610</v>
      </c>
      <c r="F977">
        <v>38957.11</v>
      </c>
    </row>
    <row r="978" spans="1:6" x14ac:dyDescent="0.2">
      <c r="A978">
        <v>1976</v>
      </c>
      <c r="B978" t="s">
        <v>986</v>
      </c>
      <c r="C978" t="s">
        <v>1578</v>
      </c>
      <c r="D978" t="s">
        <v>1594</v>
      </c>
      <c r="E978" t="s">
        <v>1614</v>
      </c>
      <c r="F978">
        <v>41651.93</v>
      </c>
    </row>
    <row r="979" spans="1:6" x14ac:dyDescent="0.2">
      <c r="A979">
        <v>1977</v>
      </c>
      <c r="B979" t="s">
        <v>987</v>
      </c>
      <c r="C979" t="s">
        <v>1578</v>
      </c>
      <c r="D979" t="s">
        <v>1594</v>
      </c>
      <c r="E979" t="s">
        <v>1598</v>
      </c>
      <c r="F979">
        <v>37955.230000000003</v>
      </c>
    </row>
    <row r="980" spans="1:6" x14ac:dyDescent="0.2">
      <c r="A980">
        <v>1978</v>
      </c>
      <c r="B980" t="s">
        <v>988</v>
      </c>
      <c r="C980" t="s">
        <v>1578</v>
      </c>
      <c r="D980" t="s">
        <v>1594</v>
      </c>
      <c r="E980" t="s">
        <v>1597</v>
      </c>
      <c r="F980">
        <v>39530.18</v>
      </c>
    </row>
    <row r="981" spans="1:6" x14ac:dyDescent="0.2">
      <c r="A981">
        <v>1979</v>
      </c>
      <c r="B981" t="s">
        <v>989</v>
      </c>
      <c r="C981" t="s">
        <v>1578</v>
      </c>
      <c r="D981" t="s">
        <v>1594</v>
      </c>
      <c r="E981" t="s">
        <v>1615</v>
      </c>
      <c r="F981">
        <v>43925.78</v>
      </c>
    </row>
    <row r="982" spans="1:6" x14ac:dyDescent="0.2">
      <c r="A982">
        <v>1980</v>
      </c>
      <c r="B982" t="s">
        <v>990</v>
      </c>
      <c r="C982" t="s">
        <v>1578</v>
      </c>
      <c r="D982" t="s">
        <v>1594</v>
      </c>
      <c r="E982" t="s">
        <v>1612</v>
      </c>
      <c r="F982">
        <v>43973.38</v>
      </c>
    </row>
    <row r="983" spans="1:6" x14ac:dyDescent="0.2">
      <c r="A983">
        <v>1981</v>
      </c>
      <c r="B983" t="s">
        <v>991</v>
      </c>
      <c r="C983" t="s">
        <v>1578</v>
      </c>
      <c r="D983" t="s">
        <v>1594</v>
      </c>
      <c r="E983" t="s">
        <v>1600</v>
      </c>
      <c r="F983">
        <v>43297.73</v>
      </c>
    </row>
    <row r="984" spans="1:6" x14ac:dyDescent="0.2">
      <c r="A984">
        <v>1982</v>
      </c>
      <c r="B984" t="s">
        <v>992</v>
      </c>
      <c r="C984" t="s">
        <v>1578</v>
      </c>
      <c r="D984" t="s">
        <v>1594</v>
      </c>
      <c r="E984" t="s">
        <v>1612</v>
      </c>
      <c r="F984">
        <v>40686.92</v>
      </c>
    </row>
    <row r="985" spans="1:6" x14ac:dyDescent="0.2">
      <c r="A985">
        <v>1983</v>
      </c>
      <c r="B985" t="s">
        <v>993</v>
      </c>
      <c r="C985" t="s">
        <v>1578</v>
      </c>
      <c r="D985" t="s">
        <v>1594</v>
      </c>
      <c r="E985" t="s">
        <v>1604</v>
      </c>
      <c r="F985">
        <v>42410.54</v>
      </c>
    </row>
    <row r="986" spans="1:6" x14ac:dyDescent="0.2">
      <c r="A986">
        <v>1984</v>
      </c>
      <c r="B986" t="s">
        <v>994</v>
      </c>
      <c r="C986" t="s">
        <v>1578</v>
      </c>
      <c r="D986" t="s">
        <v>1594</v>
      </c>
      <c r="E986" t="s">
        <v>1598</v>
      </c>
      <c r="F986">
        <v>42493.25</v>
      </c>
    </row>
    <row r="987" spans="1:6" x14ac:dyDescent="0.2">
      <c r="A987">
        <v>1985</v>
      </c>
      <c r="B987" t="s">
        <v>995</v>
      </c>
      <c r="C987" t="s">
        <v>1578</v>
      </c>
      <c r="D987" t="s">
        <v>1594</v>
      </c>
      <c r="E987" t="s">
        <v>1612</v>
      </c>
      <c r="F987">
        <v>40328.07</v>
      </c>
    </row>
    <row r="988" spans="1:6" x14ac:dyDescent="0.2">
      <c r="A988">
        <v>1986</v>
      </c>
      <c r="B988" t="s">
        <v>996</v>
      </c>
      <c r="C988" t="s">
        <v>1578</v>
      </c>
      <c r="D988" t="s">
        <v>1594</v>
      </c>
      <c r="E988" t="s">
        <v>1604</v>
      </c>
      <c r="F988">
        <v>45318.87</v>
      </c>
    </row>
    <row r="989" spans="1:6" x14ac:dyDescent="0.2">
      <c r="A989">
        <v>1987</v>
      </c>
      <c r="B989" t="s">
        <v>997</v>
      </c>
      <c r="C989" t="s">
        <v>1578</v>
      </c>
      <c r="D989" t="s">
        <v>1594</v>
      </c>
      <c r="E989" t="s">
        <v>1601</v>
      </c>
      <c r="F989">
        <v>44145.05</v>
      </c>
    </row>
    <row r="990" spans="1:6" x14ac:dyDescent="0.2">
      <c r="A990">
        <v>1988</v>
      </c>
      <c r="B990" t="s">
        <v>998</v>
      </c>
      <c r="C990" t="s">
        <v>1578</v>
      </c>
      <c r="D990" t="s">
        <v>1594</v>
      </c>
      <c r="E990" t="s">
        <v>1610</v>
      </c>
      <c r="F990">
        <v>42085.69</v>
      </c>
    </row>
    <row r="991" spans="1:6" x14ac:dyDescent="0.2">
      <c r="A991">
        <v>1989</v>
      </c>
      <c r="B991" t="s">
        <v>999</v>
      </c>
      <c r="C991" t="s">
        <v>1578</v>
      </c>
      <c r="D991" t="s">
        <v>1594</v>
      </c>
      <c r="E991" t="s">
        <v>1613</v>
      </c>
      <c r="F991">
        <v>42550.41</v>
      </c>
    </row>
    <row r="992" spans="1:6" x14ac:dyDescent="0.2">
      <c r="A992">
        <v>1990</v>
      </c>
      <c r="B992" t="s">
        <v>1000</v>
      </c>
      <c r="C992" t="s">
        <v>1578</v>
      </c>
      <c r="D992" t="s">
        <v>1594</v>
      </c>
      <c r="E992" t="s">
        <v>1603</v>
      </c>
      <c r="F992">
        <v>42890.720000000001</v>
      </c>
    </row>
    <row r="993" spans="1:6" x14ac:dyDescent="0.2">
      <c r="A993">
        <v>1991</v>
      </c>
      <c r="B993" t="s">
        <v>1001</v>
      </c>
      <c r="C993" t="s">
        <v>1578</v>
      </c>
      <c r="D993" t="s">
        <v>1594</v>
      </c>
      <c r="E993" t="s">
        <v>1602</v>
      </c>
      <c r="F993">
        <v>38671.75</v>
      </c>
    </row>
    <row r="994" spans="1:6" x14ac:dyDescent="0.2">
      <c r="A994">
        <v>1992</v>
      </c>
      <c r="B994" t="s">
        <v>1002</v>
      </c>
      <c r="C994" t="s">
        <v>1578</v>
      </c>
      <c r="D994" t="s">
        <v>1594</v>
      </c>
      <c r="E994" t="s">
        <v>1611</v>
      </c>
      <c r="F994">
        <v>42036.54</v>
      </c>
    </row>
    <row r="995" spans="1:6" x14ac:dyDescent="0.2">
      <c r="A995">
        <v>1993</v>
      </c>
      <c r="B995" t="s">
        <v>1003</v>
      </c>
      <c r="C995" t="s">
        <v>1578</v>
      </c>
      <c r="D995" t="s">
        <v>1594</v>
      </c>
      <c r="E995" t="s">
        <v>1597</v>
      </c>
      <c r="F995">
        <v>41221.279999999999</v>
      </c>
    </row>
    <row r="996" spans="1:6" x14ac:dyDescent="0.2">
      <c r="A996">
        <v>1994</v>
      </c>
      <c r="B996" t="s">
        <v>1004</v>
      </c>
      <c r="C996" t="s">
        <v>1578</v>
      </c>
      <c r="D996" t="s">
        <v>1594</v>
      </c>
      <c r="E996" t="s">
        <v>1612</v>
      </c>
      <c r="F996">
        <v>40621.96</v>
      </c>
    </row>
    <row r="997" spans="1:6" x14ac:dyDescent="0.2">
      <c r="A997">
        <v>1995</v>
      </c>
      <c r="B997" t="s">
        <v>1005</v>
      </c>
      <c r="C997" t="s">
        <v>1578</v>
      </c>
      <c r="D997" t="s">
        <v>1594</v>
      </c>
      <c r="E997" t="s">
        <v>1601</v>
      </c>
      <c r="F997">
        <v>41972.94</v>
      </c>
    </row>
    <row r="998" spans="1:6" x14ac:dyDescent="0.2">
      <c r="A998">
        <v>1996</v>
      </c>
      <c r="B998" t="s">
        <v>1006</v>
      </c>
      <c r="C998" t="s">
        <v>1578</v>
      </c>
      <c r="D998" t="s">
        <v>1594</v>
      </c>
      <c r="E998" t="s">
        <v>1610</v>
      </c>
      <c r="F998">
        <v>45870.66</v>
      </c>
    </row>
    <row r="999" spans="1:6" x14ac:dyDescent="0.2">
      <c r="A999">
        <v>1997</v>
      </c>
      <c r="B999" t="s">
        <v>1007</v>
      </c>
      <c r="C999" t="s">
        <v>1578</v>
      </c>
      <c r="D999" t="s">
        <v>1594</v>
      </c>
      <c r="E999" t="s">
        <v>1614</v>
      </c>
      <c r="F999">
        <v>43701.58</v>
      </c>
    </row>
    <row r="1000" spans="1:6" x14ac:dyDescent="0.2">
      <c r="A1000">
        <v>1998</v>
      </c>
      <c r="B1000" t="s">
        <v>1008</v>
      </c>
      <c r="C1000" t="s">
        <v>1578</v>
      </c>
      <c r="D1000" t="s">
        <v>1594</v>
      </c>
      <c r="E1000" t="s">
        <v>1603</v>
      </c>
      <c r="F1000">
        <v>41429.040000000001</v>
      </c>
    </row>
    <row r="1001" spans="1:6" x14ac:dyDescent="0.2">
      <c r="A1001">
        <v>1999</v>
      </c>
      <c r="B1001" t="s">
        <v>1009</v>
      </c>
      <c r="C1001" t="s">
        <v>1578</v>
      </c>
      <c r="D1001" t="s">
        <v>1594</v>
      </c>
      <c r="E1001" t="s">
        <v>1604</v>
      </c>
      <c r="F1001">
        <v>43573.59</v>
      </c>
    </row>
    <row r="1002" spans="1:6" x14ac:dyDescent="0.2">
      <c r="A1002">
        <v>2000</v>
      </c>
      <c r="B1002" t="s">
        <v>1010</v>
      </c>
      <c r="C1002" t="s">
        <v>1578</v>
      </c>
      <c r="D1002" t="s">
        <v>1594</v>
      </c>
      <c r="E1002" t="s">
        <v>1602</v>
      </c>
      <c r="F1002">
        <v>45123.79</v>
      </c>
    </row>
    <row r="1003" spans="1:6" x14ac:dyDescent="0.2">
      <c r="A1003">
        <v>2001</v>
      </c>
      <c r="B1003" t="s">
        <v>1011</v>
      </c>
      <c r="C1003" t="s">
        <v>1578</v>
      </c>
      <c r="D1003" t="s">
        <v>1594</v>
      </c>
      <c r="E1003" t="s">
        <v>1602</v>
      </c>
      <c r="F1003">
        <v>44233.69</v>
      </c>
    </row>
    <row r="1004" spans="1:6" x14ac:dyDescent="0.2">
      <c r="A1004">
        <v>2002</v>
      </c>
      <c r="B1004" t="s">
        <v>1012</v>
      </c>
      <c r="C1004" t="s">
        <v>1578</v>
      </c>
      <c r="D1004" t="s">
        <v>1594</v>
      </c>
      <c r="E1004" t="s">
        <v>1606</v>
      </c>
      <c r="F1004">
        <v>42611.81</v>
      </c>
    </row>
    <row r="1005" spans="1:6" x14ac:dyDescent="0.2">
      <c r="A1005">
        <v>2003</v>
      </c>
      <c r="B1005" t="s">
        <v>1013</v>
      </c>
      <c r="C1005" t="s">
        <v>1578</v>
      </c>
      <c r="D1005" t="s">
        <v>1594</v>
      </c>
      <c r="E1005" t="s">
        <v>1609</v>
      </c>
      <c r="F1005">
        <v>41286.99</v>
      </c>
    </row>
    <row r="1006" spans="1:6" x14ac:dyDescent="0.2">
      <c r="A1006">
        <v>2004</v>
      </c>
      <c r="B1006" t="s">
        <v>1014</v>
      </c>
      <c r="C1006" t="s">
        <v>1578</v>
      </c>
      <c r="D1006" t="s">
        <v>1594</v>
      </c>
      <c r="E1006" t="s">
        <v>1613</v>
      </c>
      <c r="F1006">
        <v>43809.17</v>
      </c>
    </row>
    <row r="1007" spans="1:6" x14ac:dyDescent="0.2">
      <c r="A1007">
        <v>2005</v>
      </c>
      <c r="B1007" t="s">
        <v>1015</v>
      </c>
      <c r="C1007" t="s">
        <v>1578</v>
      </c>
      <c r="D1007" t="s">
        <v>1594</v>
      </c>
      <c r="E1007" t="s">
        <v>1612</v>
      </c>
      <c r="F1007">
        <v>43237.79</v>
      </c>
    </row>
    <row r="1008" spans="1:6" x14ac:dyDescent="0.2">
      <c r="A1008">
        <v>2006</v>
      </c>
      <c r="B1008" t="s">
        <v>1016</v>
      </c>
      <c r="C1008" t="s">
        <v>1578</v>
      </c>
      <c r="D1008" t="s">
        <v>1594</v>
      </c>
      <c r="E1008" t="s">
        <v>1615</v>
      </c>
      <c r="F1008">
        <v>44178.49</v>
      </c>
    </row>
    <row r="1009" spans="1:6" x14ac:dyDescent="0.2">
      <c r="A1009">
        <v>2007</v>
      </c>
      <c r="B1009" t="s">
        <v>1017</v>
      </c>
      <c r="C1009" t="s">
        <v>1578</v>
      </c>
      <c r="D1009" t="s">
        <v>1594</v>
      </c>
      <c r="E1009" t="s">
        <v>1613</v>
      </c>
      <c r="F1009">
        <v>43690.95</v>
      </c>
    </row>
    <row r="1010" spans="1:6" x14ac:dyDescent="0.2">
      <c r="A1010">
        <v>2008</v>
      </c>
      <c r="B1010" t="s">
        <v>1018</v>
      </c>
      <c r="C1010" t="s">
        <v>1578</v>
      </c>
      <c r="D1010" t="s">
        <v>1594</v>
      </c>
      <c r="E1010" t="s">
        <v>1604</v>
      </c>
      <c r="F1010">
        <v>44467.91</v>
      </c>
    </row>
    <row r="1011" spans="1:6" x14ac:dyDescent="0.2">
      <c r="A1011">
        <v>2009</v>
      </c>
      <c r="B1011" t="s">
        <v>1019</v>
      </c>
      <c r="C1011" t="s">
        <v>1578</v>
      </c>
      <c r="D1011" t="s">
        <v>1594</v>
      </c>
      <c r="E1011" t="s">
        <v>1610</v>
      </c>
      <c r="F1011">
        <v>41496.43</v>
      </c>
    </row>
    <row r="1012" spans="1:6" x14ac:dyDescent="0.2">
      <c r="A1012">
        <v>2010</v>
      </c>
      <c r="B1012" t="s">
        <v>1020</v>
      </c>
      <c r="C1012" t="s">
        <v>1578</v>
      </c>
      <c r="D1012" t="s">
        <v>1594</v>
      </c>
      <c r="E1012" t="s">
        <v>1599</v>
      </c>
      <c r="F1012">
        <v>44970.11</v>
      </c>
    </row>
    <row r="1013" spans="1:6" x14ac:dyDescent="0.2">
      <c r="A1013">
        <v>2011</v>
      </c>
      <c r="B1013" t="s">
        <v>1021</v>
      </c>
      <c r="C1013" t="s">
        <v>1578</v>
      </c>
      <c r="D1013" t="s">
        <v>1594</v>
      </c>
      <c r="E1013" t="s">
        <v>1600</v>
      </c>
      <c r="F1013">
        <v>42870.5</v>
      </c>
    </row>
    <row r="1014" spans="1:6" x14ac:dyDescent="0.2">
      <c r="A1014">
        <v>2012</v>
      </c>
      <c r="B1014" t="s">
        <v>1022</v>
      </c>
      <c r="C1014" t="s">
        <v>1578</v>
      </c>
      <c r="D1014" t="s">
        <v>1594</v>
      </c>
      <c r="E1014" t="s">
        <v>1602</v>
      </c>
      <c r="F1014">
        <v>46391.11</v>
      </c>
    </row>
    <row r="1015" spans="1:6" x14ac:dyDescent="0.2">
      <c r="A1015">
        <v>2013</v>
      </c>
      <c r="B1015" t="s">
        <v>1023</v>
      </c>
      <c r="C1015" t="s">
        <v>1578</v>
      </c>
      <c r="D1015" t="s">
        <v>1594</v>
      </c>
      <c r="E1015" t="s">
        <v>1603</v>
      </c>
      <c r="F1015">
        <v>41207.769999999997</v>
      </c>
    </row>
    <row r="1016" spans="1:6" x14ac:dyDescent="0.2">
      <c r="A1016">
        <v>2014</v>
      </c>
      <c r="B1016" t="s">
        <v>1024</v>
      </c>
      <c r="C1016" t="s">
        <v>1578</v>
      </c>
      <c r="D1016" t="s">
        <v>1594</v>
      </c>
      <c r="E1016" t="s">
        <v>1600</v>
      </c>
      <c r="F1016">
        <v>45754.93</v>
      </c>
    </row>
    <row r="1017" spans="1:6" x14ac:dyDescent="0.2">
      <c r="A1017">
        <v>2015</v>
      </c>
      <c r="B1017" t="s">
        <v>1025</v>
      </c>
      <c r="C1017" t="s">
        <v>1578</v>
      </c>
      <c r="D1017" t="s">
        <v>1594</v>
      </c>
      <c r="E1017" t="s">
        <v>1604</v>
      </c>
      <c r="F1017">
        <v>42871.08</v>
      </c>
    </row>
    <row r="1018" spans="1:6" x14ac:dyDescent="0.2">
      <c r="A1018">
        <v>2016</v>
      </c>
      <c r="B1018" t="s">
        <v>1026</v>
      </c>
      <c r="C1018" t="s">
        <v>1578</v>
      </c>
      <c r="D1018" t="s">
        <v>1594</v>
      </c>
      <c r="E1018" t="s">
        <v>1613</v>
      </c>
      <c r="F1018">
        <v>41278.589999999997</v>
      </c>
    </row>
    <row r="1019" spans="1:6" x14ac:dyDescent="0.2">
      <c r="A1019">
        <v>2017</v>
      </c>
      <c r="B1019" t="s">
        <v>1027</v>
      </c>
      <c r="C1019" t="s">
        <v>1578</v>
      </c>
      <c r="D1019" t="s">
        <v>1594</v>
      </c>
      <c r="E1019" t="s">
        <v>1612</v>
      </c>
      <c r="F1019">
        <v>41592.71</v>
      </c>
    </row>
    <row r="1020" spans="1:6" x14ac:dyDescent="0.2">
      <c r="A1020">
        <v>2018</v>
      </c>
      <c r="B1020" t="s">
        <v>1028</v>
      </c>
      <c r="C1020" t="s">
        <v>1578</v>
      </c>
      <c r="D1020" t="s">
        <v>1594</v>
      </c>
      <c r="E1020" t="s">
        <v>1614</v>
      </c>
      <c r="F1020">
        <v>41899.35</v>
      </c>
    </row>
    <row r="1021" spans="1:6" x14ac:dyDescent="0.2">
      <c r="A1021">
        <v>2019</v>
      </c>
      <c r="B1021" t="s">
        <v>1029</v>
      </c>
      <c r="C1021" t="s">
        <v>1578</v>
      </c>
      <c r="D1021" t="s">
        <v>1594</v>
      </c>
      <c r="E1021" t="s">
        <v>1613</v>
      </c>
      <c r="F1021">
        <v>43295.31</v>
      </c>
    </row>
    <row r="1022" spans="1:6" x14ac:dyDescent="0.2">
      <c r="A1022">
        <v>2020</v>
      </c>
      <c r="B1022" t="s">
        <v>1030</v>
      </c>
      <c r="C1022" t="s">
        <v>1578</v>
      </c>
      <c r="D1022" t="s">
        <v>1594</v>
      </c>
      <c r="E1022" t="s">
        <v>1615</v>
      </c>
      <c r="F1022">
        <v>43480.32</v>
      </c>
    </row>
    <row r="1023" spans="1:6" x14ac:dyDescent="0.2">
      <c r="A1023">
        <v>2021</v>
      </c>
      <c r="B1023" t="s">
        <v>1031</v>
      </c>
      <c r="C1023" t="s">
        <v>1578</v>
      </c>
      <c r="D1023" t="s">
        <v>1594</v>
      </c>
      <c r="E1023" t="s">
        <v>1598</v>
      </c>
      <c r="F1023">
        <v>41424.31</v>
      </c>
    </row>
    <row r="1024" spans="1:6" x14ac:dyDescent="0.2">
      <c r="A1024">
        <v>2022</v>
      </c>
      <c r="B1024" t="s">
        <v>1032</v>
      </c>
      <c r="C1024" t="s">
        <v>1578</v>
      </c>
      <c r="D1024" t="s">
        <v>1594</v>
      </c>
      <c r="E1024" t="s">
        <v>1605</v>
      </c>
      <c r="F1024">
        <v>42454.34</v>
      </c>
    </row>
    <row r="1025" spans="1:6" x14ac:dyDescent="0.2">
      <c r="A1025">
        <v>2023</v>
      </c>
      <c r="B1025" t="s">
        <v>1033</v>
      </c>
      <c r="C1025" t="s">
        <v>1578</v>
      </c>
      <c r="D1025" t="s">
        <v>1594</v>
      </c>
      <c r="E1025" t="s">
        <v>1606</v>
      </c>
      <c r="F1025">
        <v>46516.76</v>
      </c>
    </row>
    <row r="1026" spans="1:6" x14ac:dyDescent="0.2">
      <c r="A1026">
        <v>2024</v>
      </c>
      <c r="B1026" t="s">
        <v>1034</v>
      </c>
      <c r="C1026" t="s">
        <v>1578</v>
      </c>
      <c r="D1026" t="s">
        <v>1594</v>
      </c>
      <c r="E1026" t="s">
        <v>1613</v>
      </c>
      <c r="F1026">
        <v>45739.14</v>
      </c>
    </row>
    <row r="1027" spans="1:6" x14ac:dyDescent="0.2">
      <c r="A1027">
        <v>2025</v>
      </c>
      <c r="B1027" t="s">
        <v>1035</v>
      </c>
      <c r="C1027" t="s">
        <v>1578</v>
      </c>
      <c r="D1027" t="s">
        <v>1594</v>
      </c>
      <c r="E1027" t="s">
        <v>1603</v>
      </c>
      <c r="F1027">
        <v>43318.11</v>
      </c>
    </row>
    <row r="1028" spans="1:6" x14ac:dyDescent="0.2">
      <c r="A1028">
        <v>2026</v>
      </c>
      <c r="B1028" t="s">
        <v>1036</v>
      </c>
      <c r="C1028" t="s">
        <v>1578</v>
      </c>
      <c r="D1028" t="s">
        <v>1594</v>
      </c>
      <c r="E1028" t="s">
        <v>1615</v>
      </c>
      <c r="F1028">
        <v>42571.26</v>
      </c>
    </row>
    <row r="1029" spans="1:6" x14ac:dyDescent="0.2">
      <c r="A1029">
        <v>2027</v>
      </c>
      <c r="B1029" t="s">
        <v>1037</v>
      </c>
      <c r="C1029" t="s">
        <v>1578</v>
      </c>
      <c r="D1029" t="s">
        <v>1594</v>
      </c>
      <c r="E1029" t="s">
        <v>1599</v>
      </c>
      <c r="F1029">
        <v>42725.06</v>
      </c>
    </row>
    <row r="1030" spans="1:6" x14ac:dyDescent="0.2">
      <c r="A1030">
        <v>2028</v>
      </c>
      <c r="B1030" t="s">
        <v>1038</v>
      </c>
      <c r="C1030" t="s">
        <v>1578</v>
      </c>
      <c r="D1030" t="s">
        <v>1594</v>
      </c>
      <c r="E1030" t="s">
        <v>1606</v>
      </c>
      <c r="F1030">
        <v>43650.35</v>
      </c>
    </row>
    <row r="1031" spans="1:6" x14ac:dyDescent="0.2">
      <c r="A1031">
        <v>2029</v>
      </c>
      <c r="B1031" t="s">
        <v>1039</v>
      </c>
      <c r="C1031" t="s">
        <v>1578</v>
      </c>
      <c r="D1031" t="s">
        <v>1594</v>
      </c>
      <c r="E1031" t="s">
        <v>1608</v>
      </c>
      <c r="F1031">
        <v>40582.26</v>
      </c>
    </row>
    <row r="1032" spans="1:6" x14ac:dyDescent="0.2">
      <c r="A1032">
        <v>2030</v>
      </c>
      <c r="B1032" t="s">
        <v>1040</v>
      </c>
      <c r="C1032" t="s">
        <v>1578</v>
      </c>
      <c r="D1032" t="s">
        <v>1594</v>
      </c>
      <c r="E1032" t="s">
        <v>1602</v>
      </c>
      <c r="F1032">
        <v>42017.42</v>
      </c>
    </row>
    <row r="1033" spans="1:6" x14ac:dyDescent="0.2">
      <c r="A1033">
        <v>2031</v>
      </c>
      <c r="B1033" t="s">
        <v>1041</v>
      </c>
      <c r="C1033" t="s">
        <v>1578</v>
      </c>
      <c r="D1033" t="s">
        <v>1594</v>
      </c>
      <c r="E1033" t="s">
        <v>1599</v>
      </c>
      <c r="F1033">
        <v>39371.4</v>
      </c>
    </row>
    <row r="1034" spans="1:6" x14ac:dyDescent="0.2">
      <c r="A1034">
        <v>2032</v>
      </c>
      <c r="B1034" t="s">
        <v>1042</v>
      </c>
      <c r="C1034" t="s">
        <v>1578</v>
      </c>
      <c r="D1034" t="s">
        <v>1594</v>
      </c>
      <c r="E1034" t="s">
        <v>1601</v>
      </c>
      <c r="F1034">
        <v>43248.54</v>
      </c>
    </row>
    <row r="1035" spans="1:6" x14ac:dyDescent="0.2">
      <c r="A1035">
        <v>2033</v>
      </c>
      <c r="B1035" t="s">
        <v>1043</v>
      </c>
      <c r="C1035" t="s">
        <v>1578</v>
      </c>
      <c r="D1035" t="s">
        <v>1594</v>
      </c>
      <c r="E1035" t="s">
        <v>1609</v>
      </c>
      <c r="F1035">
        <v>43713.49</v>
      </c>
    </row>
    <row r="1036" spans="1:6" x14ac:dyDescent="0.2">
      <c r="A1036">
        <v>2034</v>
      </c>
      <c r="B1036" t="s">
        <v>1044</v>
      </c>
      <c r="C1036" t="s">
        <v>1578</v>
      </c>
      <c r="D1036" t="s">
        <v>1594</v>
      </c>
      <c r="E1036" t="s">
        <v>1611</v>
      </c>
      <c r="F1036">
        <v>41594.03</v>
      </c>
    </row>
    <row r="1037" spans="1:6" x14ac:dyDescent="0.2">
      <c r="A1037">
        <v>2035</v>
      </c>
      <c r="B1037" t="s">
        <v>1045</v>
      </c>
      <c r="C1037" t="s">
        <v>1578</v>
      </c>
      <c r="D1037" t="s">
        <v>1594</v>
      </c>
      <c r="E1037" t="s">
        <v>1604</v>
      </c>
      <c r="F1037">
        <v>45451.23</v>
      </c>
    </row>
    <row r="1038" spans="1:6" x14ac:dyDescent="0.2">
      <c r="A1038">
        <v>2036</v>
      </c>
      <c r="B1038" t="s">
        <v>1046</v>
      </c>
      <c r="C1038" t="s">
        <v>1578</v>
      </c>
      <c r="D1038" t="s">
        <v>1594</v>
      </c>
      <c r="E1038" t="s">
        <v>1601</v>
      </c>
      <c r="F1038">
        <v>40201.69</v>
      </c>
    </row>
    <row r="1039" spans="1:6" x14ac:dyDescent="0.2">
      <c r="A1039">
        <v>2037</v>
      </c>
      <c r="B1039" t="s">
        <v>1047</v>
      </c>
      <c r="C1039" t="s">
        <v>1578</v>
      </c>
      <c r="D1039" t="s">
        <v>1594</v>
      </c>
      <c r="E1039" t="s">
        <v>1598</v>
      </c>
      <c r="F1039">
        <v>39754.300000000003</v>
      </c>
    </row>
    <row r="1040" spans="1:6" x14ac:dyDescent="0.2">
      <c r="A1040">
        <v>2038</v>
      </c>
      <c r="B1040" t="s">
        <v>1048</v>
      </c>
      <c r="C1040" t="s">
        <v>1578</v>
      </c>
      <c r="D1040" t="s">
        <v>1594</v>
      </c>
      <c r="E1040" t="s">
        <v>1613</v>
      </c>
      <c r="F1040">
        <v>42920.85</v>
      </c>
    </row>
    <row r="1041" spans="1:6" x14ac:dyDescent="0.2">
      <c r="A1041">
        <v>2039</v>
      </c>
      <c r="B1041" t="s">
        <v>1049</v>
      </c>
      <c r="C1041" t="s">
        <v>1578</v>
      </c>
      <c r="D1041" t="s">
        <v>1594</v>
      </c>
      <c r="E1041" t="s">
        <v>1597</v>
      </c>
      <c r="F1041">
        <v>44463.31</v>
      </c>
    </row>
    <row r="1042" spans="1:6" x14ac:dyDescent="0.2">
      <c r="A1042">
        <v>2040</v>
      </c>
      <c r="B1042" t="s">
        <v>1050</v>
      </c>
      <c r="C1042" t="s">
        <v>1578</v>
      </c>
      <c r="D1042" t="s">
        <v>1594</v>
      </c>
      <c r="E1042" t="s">
        <v>1606</v>
      </c>
      <c r="F1042">
        <v>45657.36</v>
      </c>
    </row>
    <row r="1043" spans="1:6" x14ac:dyDescent="0.2">
      <c r="A1043">
        <v>2041</v>
      </c>
      <c r="B1043" t="s">
        <v>1051</v>
      </c>
      <c r="C1043" t="s">
        <v>1578</v>
      </c>
      <c r="D1043" t="s">
        <v>1594</v>
      </c>
      <c r="E1043" t="s">
        <v>1597</v>
      </c>
      <c r="F1043">
        <v>41639.589999999997</v>
      </c>
    </row>
    <row r="1044" spans="1:6" x14ac:dyDescent="0.2">
      <c r="A1044">
        <v>2042</v>
      </c>
      <c r="B1044" t="s">
        <v>1052</v>
      </c>
      <c r="C1044" t="s">
        <v>1578</v>
      </c>
      <c r="D1044" t="s">
        <v>1594</v>
      </c>
      <c r="E1044" t="s">
        <v>1597</v>
      </c>
      <c r="F1044">
        <v>44522.53</v>
      </c>
    </row>
    <row r="1045" spans="1:6" x14ac:dyDescent="0.2">
      <c r="A1045">
        <v>2043</v>
      </c>
      <c r="B1045" t="s">
        <v>1053</v>
      </c>
      <c r="C1045" t="s">
        <v>1578</v>
      </c>
      <c r="D1045" t="s">
        <v>1594</v>
      </c>
      <c r="E1045" t="s">
        <v>1609</v>
      </c>
      <c r="F1045">
        <v>42427.8</v>
      </c>
    </row>
    <row r="1046" spans="1:6" x14ac:dyDescent="0.2">
      <c r="A1046">
        <v>2044</v>
      </c>
      <c r="B1046" t="s">
        <v>1054</v>
      </c>
      <c r="C1046" t="s">
        <v>1578</v>
      </c>
      <c r="D1046" t="s">
        <v>1594</v>
      </c>
      <c r="E1046" t="s">
        <v>1608</v>
      </c>
      <c r="F1046">
        <v>42176.32</v>
      </c>
    </row>
    <row r="1047" spans="1:6" x14ac:dyDescent="0.2">
      <c r="A1047">
        <v>2045</v>
      </c>
      <c r="B1047" t="s">
        <v>1055</v>
      </c>
      <c r="C1047" t="s">
        <v>1578</v>
      </c>
      <c r="D1047" t="s">
        <v>1594</v>
      </c>
      <c r="E1047" t="s">
        <v>1611</v>
      </c>
      <c r="F1047">
        <v>44156.86</v>
      </c>
    </row>
    <row r="1048" spans="1:6" x14ac:dyDescent="0.2">
      <c r="A1048">
        <v>2046</v>
      </c>
      <c r="B1048" t="s">
        <v>1056</v>
      </c>
      <c r="C1048" t="s">
        <v>1578</v>
      </c>
      <c r="D1048" t="s">
        <v>1594</v>
      </c>
      <c r="E1048" t="s">
        <v>1600</v>
      </c>
      <c r="F1048">
        <v>43723.11</v>
      </c>
    </row>
    <row r="1049" spans="1:6" x14ac:dyDescent="0.2">
      <c r="A1049">
        <v>2047</v>
      </c>
      <c r="B1049" t="s">
        <v>1057</v>
      </c>
      <c r="C1049" t="s">
        <v>1578</v>
      </c>
      <c r="D1049" t="s">
        <v>1594</v>
      </c>
      <c r="E1049" t="s">
        <v>1610</v>
      </c>
      <c r="F1049">
        <v>39544.26</v>
      </c>
    </row>
    <row r="1050" spans="1:6" x14ac:dyDescent="0.2">
      <c r="A1050">
        <v>2048</v>
      </c>
      <c r="B1050" t="s">
        <v>1058</v>
      </c>
      <c r="C1050" t="s">
        <v>1578</v>
      </c>
      <c r="D1050" t="s">
        <v>1594</v>
      </c>
      <c r="E1050" t="s">
        <v>1597</v>
      </c>
      <c r="F1050">
        <v>45268.51</v>
      </c>
    </row>
    <row r="1051" spans="1:6" x14ac:dyDescent="0.2">
      <c r="A1051">
        <v>2049</v>
      </c>
      <c r="B1051" t="s">
        <v>1059</v>
      </c>
      <c r="C1051" t="s">
        <v>1578</v>
      </c>
      <c r="D1051" t="s">
        <v>1594</v>
      </c>
      <c r="E1051" t="s">
        <v>1608</v>
      </c>
      <c r="F1051">
        <v>45087.67</v>
      </c>
    </row>
    <row r="1052" spans="1:6" x14ac:dyDescent="0.2">
      <c r="A1052">
        <v>2050</v>
      </c>
      <c r="B1052" t="s">
        <v>1060</v>
      </c>
      <c r="C1052" t="s">
        <v>1578</v>
      </c>
      <c r="D1052" t="s">
        <v>1594</v>
      </c>
      <c r="E1052" t="s">
        <v>1606</v>
      </c>
      <c r="F1052">
        <v>41327.07</v>
      </c>
    </row>
    <row r="1053" spans="1:6" x14ac:dyDescent="0.2">
      <c r="A1053">
        <v>2051</v>
      </c>
      <c r="B1053" t="s">
        <v>1061</v>
      </c>
      <c r="C1053" t="s">
        <v>1578</v>
      </c>
      <c r="D1053" t="s">
        <v>1594</v>
      </c>
      <c r="E1053" t="s">
        <v>1603</v>
      </c>
      <c r="F1053">
        <v>43242.13</v>
      </c>
    </row>
    <row r="1054" spans="1:6" x14ac:dyDescent="0.2">
      <c r="A1054">
        <v>2052</v>
      </c>
      <c r="B1054" t="s">
        <v>1062</v>
      </c>
      <c r="C1054" t="s">
        <v>1578</v>
      </c>
      <c r="D1054" t="s">
        <v>1594</v>
      </c>
      <c r="E1054" t="s">
        <v>1602</v>
      </c>
      <c r="F1054">
        <v>43426.31</v>
      </c>
    </row>
    <row r="1055" spans="1:6" x14ac:dyDescent="0.2">
      <c r="A1055">
        <v>2053</v>
      </c>
      <c r="B1055" t="s">
        <v>1063</v>
      </c>
      <c r="C1055" t="s">
        <v>1578</v>
      </c>
      <c r="D1055" t="s">
        <v>1594</v>
      </c>
      <c r="E1055" t="s">
        <v>1606</v>
      </c>
      <c r="F1055">
        <v>42988.76</v>
      </c>
    </row>
    <row r="1056" spans="1:6" x14ac:dyDescent="0.2">
      <c r="A1056">
        <v>2054</v>
      </c>
      <c r="B1056" t="s">
        <v>1064</v>
      </c>
      <c r="C1056" t="s">
        <v>1578</v>
      </c>
      <c r="D1056" t="s">
        <v>1594</v>
      </c>
      <c r="E1056" t="s">
        <v>1609</v>
      </c>
      <c r="F1056">
        <v>41468.18</v>
      </c>
    </row>
    <row r="1057" spans="1:6" x14ac:dyDescent="0.2">
      <c r="A1057">
        <v>2055</v>
      </c>
      <c r="B1057" t="s">
        <v>1065</v>
      </c>
      <c r="C1057" t="s">
        <v>1578</v>
      </c>
      <c r="D1057" t="s">
        <v>1594</v>
      </c>
      <c r="E1057" t="s">
        <v>1607</v>
      </c>
      <c r="F1057">
        <v>41240.71</v>
      </c>
    </row>
    <row r="1058" spans="1:6" x14ac:dyDescent="0.2">
      <c r="A1058">
        <v>2056</v>
      </c>
      <c r="B1058" t="s">
        <v>1066</v>
      </c>
      <c r="C1058" t="s">
        <v>1578</v>
      </c>
      <c r="D1058" t="s">
        <v>1594</v>
      </c>
      <c r="E1058" t="s">
        <v>1609</v>
      </c>
      <c r="F1058">
        <v>42452.09</v>
      </c>
    </row>
    <row r="1059" spans="1:6" x14ac:dyDescent="0.2">
      <c r="A1059">
        <v>2057</v>
      </c>
      <c r="B1059" t="s">
        <v>1067</v>
      </c>
      <c r="C1059" t="s">
        <v>1578</v>
      </c>
      <c r="D1059" t="s">
        <v>1594</v>
      </c>
      <c r="E1059" t="s">
        <v>1601</v>
      </c>
      <c r="F1059">
        <v>44698.87</v>
      </c>
    </row>
    <row r="1060" spans="1:6" x14ac:dyDescent="0.2">
      <c r="A1060">
        <v>2058</v>
      </c>
      <c r="B1060" t="s">
        <v>1068</v>
      </c>
      <c r="C1060" t="s">
        <v>1578</v>
      </c>
      <c r="D1060" t="s">
        <v>1594</v>
      </c>
      <c r="E1060" t="s">
        <v>1612</v>
      </c>
      <c r="F1060">
        <v>43519.25</v>
      </c>
    </row>
    <row r="1061" spans="1:6" x14ac:dyDescent="0.2">
      <c r="A1061">
        <v>2059</v>
      </c>
      <c r="B1061" t="s">
        <v>1069</v>
      </c>
      <c r="C1061" t="s">
        <v>1578</v>
      </c>
      <c r="D1061" t="s">
        <v>1594</v>
      </c>
      <c r="E1061" t="s">
        <v>1608</v>
      </c>
      <c r="F1061">
        <v>41805.1</v>
      </c>
    </row>
    <row r="1062" spans="1:6" x14ac:dyDescent="0.2">
      <c r="A1062">
        <v>2060</v>
      </c>
      <c r="B1062" t="s">
        <v>1070</v>
      </c>
      <c r="C1062" t="s">
        <v>1578</v>
      </c>
      <c r="D1062" t="s">
        <v>1594</v>
      </c>
      <c r="E1062" t="s">
        <v>1601</v>
      </c>
      <c r="F1062">
        <v>43946.94</v>
      </c>
    </row>
    <row r="1063" spans="1:6" x14ac:dyDescent="0.2">
      <c r="A1063">
        <v>2061</v>
      </c>
      <c r="B1063" t="s">
        <v>1071</v>
      </c>
      <c r="C1063" t="s">
        <v>1578</v>
      </c>
      <c r="D1063" t="s">
        <v>1594</v>
      </c>
      <c r="E1063" t="s">
        <v>1604</v>
      </c>
      <c r="F1063">
        <v>37158.980000000003</v>
      </c>
    </row>
    <row r="1064" spans="1:6" x14ac:dyDescent="0.2">
      <c r="A1064">
        <v>2062</v>
      </c>
      <c r="B1064" t="s">
        <v>1072</v>
      </c>
      <c r="C1064" t="s">
        <v>1578</v>
      </c>
      <c r="D1064" t="s">
        <v>1594</v>
      </c>
      <c r="E1064" t="s">
        <v>1614</v>
      </c>
      <c r="F1064">
        <v>44653.94</v>
      </c>
    </row>
    <row r="1065" spans="1:6" x14ac:dyDescent="0.2">
      <c r="A1065">
        <v>2063</v>
      </c>
      <c r="B1065" t="s">
        <v>1073</v>
      </c>
      <c r="C1065" t="s">
        <v>1578</v>
      </c>
      <c r="D1065" t="s">
        <v>1594</v>
      </c>
      <c r="E1065" t="s">
        <v>1603</v>
      </c>
      <c r="F1065">
        <v>39238.04</v>
      </c>
    </row>
    <row r="1066" spans="1:6" x14ac:dyDescent="0.2">
      <c r="A1066">
        <v>2064</v>
      </c>
      <c r="B1066" t="s">
        <v>1074</v>
      </c>
      <c r="C1066" t="s">
        <v>1578</v>
      </c>
      <c r="D1066" t="s">
        <v>1594</v>
      </c>
      <c r="E1066" t="s">
        <v>1613</v>
      </c>
      <c r="F1066">
        <v>41820.42</v>
      </c>
    </row>
    <row r="1067" spans="1:6" x14ac:dyDescent="0.2">
      <c r="A1067">
        <v>2065</v>
      </c>
      <c r="B1067" t="s">
        <v>1075</v>
      </c>
      <c r="C1067" t="s">
        <v>1578</v>
      </c>
      <c r="D1067" t="s">
        <v>1594</v>
      </c>
      <c r="E1067" t="s">
        <v>1615</v>
      </c>
      <c r="F1067">
        <v>40400.620000000003</v>
      </c>
    </row>
    <row r="1068" spans="1:6" x14ac:dyDescent="0.2">
      <c r="A1068">
        <v>2066</v>
      </c>
      <c r="B1068" t="s">
        <v>1076</v>
      </c>
      <c r="C1068" t="s">
        <v>1578</v>
      </c>
      <c r="D1068" t="s">
        <v>1594</v>
      </c>
      <c r="E1068" t="s">
        <v>1599</v>
      </c>
      <c r="F1068">
        <v>40072.47</v>
      </c>
    </row>
    <row r="1069" spans="1:6" x14ac:dyDescent="0.2">
      <c r="A1069">
        <v>2067</v>
      </c>
      <c r="B1069" t="s">
        <v>1077</v>
      </c>
      <c r="C1069" t="s">
        <v>1578</v>
      </c>
      <c r="D1069" t="s">
        <v>1594</v>
      </c>
      <c r="E1069" t="s">
        <v>1615</v>
      </c>
      <c r="F1069">
        <v>44676.55</v>
      </c>
    </row>
    <row r="1070" spans="1:6" x14ac:dyDescent="0.2">
      <c r="A1070">
        <v>2068</v>
      </c>
      <c r="B1070" t="s">
        <v>1078</v>
      </c>
      <c r="C1070" t="s">
        <v>1578</v>
      </c>
      <c r="D1070" t="s">
        <v>1594</v>
      </c>
      <c r="E1070" t="s">
        <v>1611</v>
      </c>
      <c r="F1070">
        <v>41623.06</v>
      </c>
    </row>
    <row r="1071" spans="1:6" x14ac:dyDescent="0.2">
      <c r="A1071">
        <v>2069</v>
      </c>
      <c r="B1071" t="s">
        <v>1079</v>
      </c>
      <c r="C1071" t="s">
        <v>1578</v>
      </c>
      <c r="D1071" t="s">
        <v>1594</v>
      </c>
      <c r="E1071" t="s">
        <v>1612</v>
      </c>
      <c r="F1071">
        <v>43149.69</v>
      </c>
    </row>
    <row r="1072" spans="1:6" x14ac:dyDescent="0.2">
      <c r="A1072">
        <v>2070</v>
      </c>
      <c r="B1072" t="s">
        <v>1080</v>
      </c>
      <c r="C1072" t="s">
        <v>1578</v>
      </c>
      <c r="D1072" t="s">
        <v>1594</v>
      </c>
      <c r="E1072" t="s">
        <v>1609</v>
      </c>
      <c r="F1072">
        <v>42412.02</v>
      </c>
    </row>
    <row r="1073" spans="1:6" x14ac:dyDescent="0.2">
      <c r="A1073">
        <v>2071</v>
      </c>
      <c r="B1073" t="s">
        <v>1081</v>
      </c>
      <c r="C1073" t="s">
        <v>1578</v>
      </c>
      <c r="D1073" t="s">
        <v>1594</v>
      </c>
      <c r="E1073" t="s">
        <v>1604</v>
      </c>
      <c r="F1073">
        <v>43394.45</v>
      </c>
    </row>
    <row r="1074" spans="1:6" x14ac:dyDescent="0.2">
      <c r="A1074">
        <v>2072</v>
      </c>
      <c r="B1074" t="s">
        <v>1082</v>
      </c>
      <c r="C1074" t="s">
        <v>1578</v>
      </c>
      <c r="D1074" t="s">
        <v>1594</v>
      </c>
      <c r="E1074" t="s">
        <v>1597</v>
      </c>
      <c r="F1074">
        <v>42644.04</v>
      </c>
    </row>
    <row r="1075" spans="1:6" x14ac:dyDescent="0.2">
      <c r="A1075">
        <v>2073</v>
      </c>
      <c r="B1075" t="s">
        <v>1083</v>
      </c>
      <c r="C1075" t="s">
        <v>1578</v>
      </c>
      <c r="D1075" t="s">
        <v>1594</v>
      </c>
      <c r="E1075" t="s">
        <v>1600</v>
      </c>
      <c r="F1075">
        <v>40094.39</v>
      </c>
    </row>
    <row r="1076" spans="1:6" x14ac:dyDescent="0.2">
      <c r="A1076">
        <v>2074</v>
      </c>
      <c r="B1076" t="s">
        <v>1084</v>
      </c>
      <c r="C1076" t="s">
        <v>1578</v>
      </c>
      <c r="D1076" t="s">
        <v>1594</v>
      </c>
      <c r="E1076" t="s">
        <v>1604</v>
      </c>
      <c r="F1076">
        <v>44368</v>
      </c>
    </row>
    <row r="1077" spans="1:6" x14ac:dyDescent="0.2">
      <c r="A1077">
        <v>2075</v>
      </c>
      <c r="B1077" t="s">
        <v>1085</v>
      </c>
      <c r="C1077" t="s">
        <v>1578</v>
      </c>
      <c r="D1077" t="s">
        <v>1594</v>
      </c>
      <c r="E1077" t="s">
        <v>1613</v>
      </c>
      <c r="F1077">
        <v>41574.21</v>
      </c>
    </row>
    <row r="1078" spans="1:6" x14ac:dyDescent="0.2">
      <c r="A1078">
        <v>2076</v>
      </c>
      <c r="B1078" t="s">
        <v>1086</v>
      </c>
      <c r="C1078" t="s">
        <v>1578</v>
      </c>
      <c r="D1078" t="s">
        <v>1594</v>
      </c>
      <c r="E1078" t="s">
        <v>1607</v>
      </c>
      <c r="F1078">
        <v>39581.410000000003</v>
      </c>
    </row>
    <row r="1079" spans="1:6" x14ac:dyDescent="0.2">
      <c r="A1079">
        <v>2077</v>
      </c>
      <c r="B1079" t="s">
        <v>1087</v>
      </c>
      <c r="C1079" t="s">
        <v>1579</v>
      </c>
      <c r="D1079" t="s">
        <v>1595</v>
      </c>
      <c r="E1079" t="s">
        <v>1611</v>
      </c>
      <c r="F1079">
        <v>68929.710000000006</v>
      </c>
    </row>
    <row r="1080" spans="1:6" x14ac:dyDescent="0.2">
      <c r="A1080">
        <v>2078</v>
      </c>
      <c r="B1080" t="s">
        <v>1088</v>
      </c>
      <c r="C1080" t="s">
        <v>1579</v>
      </c>
      <c r="D1080" t="s">
        <v>1595</v>
      </c>
      <c r="E1080" t="s">
        <v>1609</v>
      </c>
      <c r="F1080">
        <v>73751.899999999994</v>
      </c>
    </row>
    <row r="1081" spans="1:6" x14ac:dyDescent="0.2">
      <c r="A1081">
        <v>2079</v>
      </c>
      <c r="B1081" t="s">
        <v>1089</v>
      </c>
      <c r="C1081" t="s">
        <v>1579</v>
      </c>
      <c r="D1081" t="s">
        <v>1595</v>
      </c>
      <c r="E1081" t="s">
        <v>1603</v>
      </c>
      <c r="F1081">
        <v>72125.55</v>
      </c>
    </row>
    <row r="1082" spans="1:6" x14ac:dyDescent="0.2">
      <c r="A1082">
        <v>2080</v>
      </c>
      <c r="B1082" t="s">
        <v>1090</v>
      </c>
      <c r="C1082" t="s">
        <v>1579</v>
      </c>
      <c r="D1082" t="s">
        <v>1595</v>
      </c>
      <c r="E1082" t="s">
        <v>1615</v>
      </c>
      <c r="F1082">
        <v>69128.37</v>
      </c>
    </row>
    <row r="1083" spans="1:6" x14ac:dyDescent="0.2">
      <c r="A1083">
        <v>2081</v>
      </c>
      <c r="B1083" t="s">
        <v>1091</v>
      </c>
      <c r="C1083" t="s">
        <v>1579</v>
      </c>
      <c r="D1083" t="s">
        <v>1595</v>
      </c>
      <c r="E1083" t="s">
        <v>1597</v>
      </c>
      <c r="F1083">
        <v>69126.86</v>
      </c>
    </row>
    <row r="1084" spans="1:6" x14ac:dyDescent="0.2">
      <c r="A1084">
        <v>2082</v>
      </c>
      <c r="B1084" t="s">
        <v>1092</v>
      </c>
      <c r="C1084" t="s">
        <v>1579</v>
      </c>
      <c r="D1084" t="s">
        <v>1595</v>
      </c>
      <c r="E1084" t="s">
        <v>1601</v>
      </c>
      <c r="F1084">
        <v>69195.91</v>
      </c>
    </row>
    <row r="1085" spans="1:6" x14ac:dyDescent="0.2">
      <c r="A1085">
        <v>2083</v>
      </c>
      <c r="B1085" t="s">
        <v>1093</v>
      </c>
      <c r="C1085" t="s">
        <v>1579</v>
      </c>
      <c r="D1085" t="s">
        <v>1595</v>
      </c>
      <c r="E1085" t="s">
        <v>1603</v>
      </c>
      <c r="F1085">
        <v>75191.87</v>
      </c>
    </row>
    <row r="1086" spans="1:6" x14ac:dyDescent="0.2">
      <c r="A1086">
        <v>2084</v>
      </c>
      <c r="B1086" t="s">
        <v>1094</v>
      </c>
      <c r="C1086" t="s">
        <v>1579</v>
      </c>
      <c r="D1086" t="s">
        <v>1595</v>
      </c>
      <c r="E1086" t="s">
        <v>1602</v>
      </c>
      <c r="F1086">
        <v>70954.84</v>
      </c>
    </row>
    <row r="1087" spans="1:6" x14ac:dyDescent="0.2">
      <c r="A1087">
        <v>2085</v>
      </c>
      <c r="B1087" t="s">
        <v>1095</v>
      </c>
      <c r="C1087" t="s">
        <v>1579</v>
      </c>
      <c r="D1087" t="s">
        <v>1595</v>
      </c>
      <c r="E1087" t="s">
        <v>1606</v>
      </c>
      <c r="F1087">
        <v>71075.100000000006</v>
      </c>
    </row>
    <row r="1088" spans="1:6" x14ac:dyDescent="0.2">
      <c r="A1088">
        <v>2086</v>
      </c>
      <c r="B1088" t="s">
        <v>1096</v>
      </c>
      <c r="C1088" t="s">
        <v>1579</v>
      </c>
      <c r="D1088" t="s">
        <v>1595</v>
      </c>
      <c r="E1088" t="s">
        <v>1607</v>
      </c>
      <c r="F1088">
        <v>72575.710000000006</v>
      </c>
    </row>
    <row r="1089" spans="1:6" x14ac:dyDescent="0.2">
      <c r="A1089">
        <v>2087</v>
      </c>
      <c r="B1089" t="s">
        <v>1097</v>
      </c>
      <c r="C1089" t="s">
        <v>1579</v>
      </c>
      <c r="D1089" t="s">
        <v>1595</v>
      </c>
      <c r="E1089" t="s">
        <v>1608</v>
      </c>
      <c r="F1089">
        <v>70596.97</v>
      </c>
    </row>
    <row r="1090" spans="1:6" x14ac:dyDescent="0.2">
      <c r="A1090">
        <v>2088</v>
      </c>
      <c r="B1090" t="s">
        <v>1098</v>
      </c>
      <c r="C1090" t="s">
        <v>1579</v>
      </c>
      <c r="D1090" t="s">
        <v>1595</v>
      </c>
      <c r="E1090" t="s">
        <v>1608</v>
      </c>
      <c r="F1090">
        <v>69352.39</v>
      </c>
    </row>
    <row r="1091" spans="1:6" x14ac:dyDescent="0.2">
      <c r="A1091">
        <v>2089</v>
      </c>
      <c r="B1091" t="s">
        <v>1099</v>
      </c>
      <c r="C1091" t="s">
        <v>1579</v>
      </c>
      <c r="D1091" t="s">
        <v>1595</v>
      </c>
      <c r="E1091" t="s">
        <v>1609</v>
      </c>
      <c r="F1091">
        <v>69509.13</v>
      </c>
    </row>
    <row r="1092" spans="1:6" x14ac:dyDescent="0.2">
      <c r="A1092">
        <v>2090</v>
      </c>
      <c r="B1092" t="s">
        <v>1100</v>
      </c>
      <c r="C1092" t="s">
        <v>1579</v>
      </c>
      <c r="D1092" t="s">
        <v>1595</v>
      </c>
      <c r="E1092" t="s">
        <v>1607</v>
      </c>
      <c r="F1092">
        <v>69821</v>
      </c>
    </row>
    <row r="1093" spans="1:6" x14ac:dyDescent="0.2">
      <c r="A1093">
        <v>2091</v>
      </c>
      <c r="B1093" t="s">
        <v>1101</v>
      </c>
      <c r="C1093" t="s">
        <v>1579</v>
      </c>
      <c r="D1093" t="s">
        <v>1595</v>
      </c>
      <c r="E1093" t="s">
        <v>1606</v>
      </c>
      <c r="F1093">
        <v>69906.94</v>
      </c>
    </row>
    <row r="1094" spans="1:6" x14ac:dyDescent="0.2">
      <c r="A1094">
        <v>2092</v>
      </c>
      <c r="B1094" t="s">
        <v>1102</v>
      </c>
      <c r="C1094" t="s">
        <v>1579</v>
      </c>
      <c r="D1094" t="s">
        <v>1595</v>
      </c>
      <c r="E1094" t="s">
        <v>1610</v>
      </c>
      <c r="F1094">
        <v>71819.070000000007</v>
      </c>
    </row>
    <row r="1095" spans="1:6" x14ac:dyDescent="0.2">
      <c r="A1095">
        <v>2093</v>
      </c>
      <c r="B1095" t="s">
        <v>1103</v>
      </c>
      <c r="C1095" t="s">
        <v>1579</v>
      </c>
      <c r="D1095" t="s">
        <v>1595</v>
      </c>
      <c r="E1095" t="s">
        <v>1599</v>
      </c>
      <c r="F1095">
        <v>70129.86</v>
      </c>
    </row>
    <row r="1096" spans="1:6" x14ac:dyDescent="0.2">
      <c r="A1096">
        <v>2094</v>
      </c>
      <c r="B1096" t="s">
        <v>1104</v>
      </c>
      <c r="C1096" t="s">
        <v>1579</v>
      </c>
      <c r="D1096" t="s">
        <v>1595</v>
      </c>
      <c r="E1096" t="s">
        <v>1598</v>
      </c>
      <c r="F1096">
        <v>71831.600000000006</v>
      </c>
    </row>
    <row r="1097" spans="1:6" x14ac:dyDescent="0.2">
      <c r="A1097">
        <v>2095</v>
      </c>
      <c r="B1097" t="s">
        <v>1105</v>
      </c>
      <c r="C1097" t="s">
        <v>1579</v>
      </c>
      <c r="D1097" t="s">
        <v>1595</v>
      </c>
      <c r="E1097" t="s">
        <v>1609</v>
      </c>
      <c r="F1097">
        <v>69798.210000000006</v>
      </c>
    </row>
    <row r="1098" spans="1:6" x14ac:dyDescent="0.2">
      <c r="A1098">
        <v>2096</v>
      </c>
      <c r="B1098" t="s">
        <v>1106</v>
      </c>
      <c r="C1098" t="s">
        <v>1579</v>
      </c>
      <c r="D1098" t="s">
        <v>1595</v>
      </c>
      <c r="E1098" t="s">
        <v>1598</v>
      </c>
      <c r="F1098">
        <v>70196.59</v>
      </c>
    </row>
    <row r="1099" spans="1:6" x14ac:dyDescent="0.2">
      <c r="A1099">
        <v>2097</v>
      </c>
      <c r="B1099" t="s">
        <v>1107</v>
      </c>
      <c r="C1099" t="s">
        <v>1579</v>
      </c>
      <c r="D1099" t="s">
        <v>1595</v>
      </c>
      <c r="E1099" t="s">
        <v>1602</v>
      </c>
      <c r="F1099">
        <v>65004.5</v>
      </c>
    </row>
    <row r="1100" spans="1:6" x14ac:dyDescent="0.2">
      <c r="A1100">
        <v>2098</v>
      </c>
      <c r="B1100" t="s">
        <v>1108</v>
      </c>
      <c r="C1100" t="s">
        <v>1579</v>
      </c>
      <c r="D1100" t="s">
        <v>1595</v>
      </c>
      <c r="E1100" t="s">
        <v>1604</v>
      </c>
      <c r="F1100">
        <v>72290.820000000007</v>
      </c>
    </row>
    <row r="1101" spans="1:6" x14ac:dyDescent="0.2">
      <c r="A1101">
        <v>2099</v>
      </c>
      <c r="B1101" t="s">
        <v>1109</v>
      </c>
      <c r="C1101" t="s">
        <v>1579</v>
      </c>
      <c r="D1101" t="s">
        <v>1595</v>
      </c>
      <c r="E1101" t="s">
        <v>1611</v>
      </c>
      <c r="F1101">
        <v>70866.22</v>
      </c>
    </row>
    <row r="1102" spans="1:6" x14ac:dyDescent="0.2">
      <c r="A1102">
        <v>2100</v>
      </c>
      <c r="B1102" t="s">
        <v>1110</v>
      </c>
      <c r="C1102" t="s">
        <v>1579</v>
      </c>
      <c r="D1102" t="s">
        <v>1595</v>
      </c>
      <c r="E1102" t="s">
        <v>1615</v>
      </c>
      <c r="F1102">
        <v>72495.03</v>
      </c>
    </row>
    <row r="1103" spans="1:6" x14ac:dyDescent="0.2">
      <c r="A1103">
        <v>2101</v>
      </c>
      <c r="B1103" t="s">
        <v>1111</v>
      </c>
      <c r="C1103" t="s">
        <v>1579</v>
      </c>
      <c r="D1103" t="s">
        <v>1595</v>
      </c>
      <c r="E1103" t="s">
        <v>1605</v>
      </c>
      <c r="F1103">
        <v>62759.360000000001</v>
      </c>
    </row>
    <row r="1104" spans="1:6" x14ac:dyDescent="0.2">
      <c r="A1104">
        <v>2102</v>
      </c>
      <c r="B1104" t="s">
        <v>1112</v>
      </c>
      <c r="C1104" t="s">
        <v>1579</v>
      </c>
      <c r="D1104" t="s">
        <v>1595</v>
      </c>
      <c r="E1104" t="s">
        <v>1610</v>
      </c>
      <c r="F1104">
        <v>75220.94</v>
      </c>
    </row>
    <row r="1105" spans="1:6" x14ac:dyDescent="0.2">
      <c r="A1105">
        <v>2103</v>
      </c>
      <c r="B1105" t="s">
        <v>1113</v>
      </c>
      <c r="C1105" t="s">
        <v>1579</v>
      </c>
      <c r="D1105" t="s">
        <v>1595</v>
      </c>
      <c r="E1105" t="s">
        <v>1609</v>
      </c>
      <c r="F1105">
        <v>69651.03</v>
      </c>
    </row>
    <row r="1106" spans="1:6" x14ac:dyDescent="0.2">
      <c r="A1106">
        <v>2104</v>
      </c>
      <c r="B1106" t="s">
        <v>1114</v>
      </c>
      <c r="C1106" t="s">
        <v>1579</v>
      </c>
      <c r="D1106" t="s">
        <v>1595</v>
      </c>
      <c r="E1106" t="s">
        <v>1608</v>
      </c>
      <c r="F1106">
        <v>72770.460000000006</v>
      </c>
    </row>
    <row r="1107" spans="1:6" x14ac:dyDescent="0.2">
      <c r="A1107">
        <v>2105</v>
      </c>
      <c r="B1107" t="s">
        <v>1115</v>
      </c>
      <c r="C1107" t="s">
        <v>1579</v>
      </c>
      <c r="D1107" t="s">
        <v>1595</v>
      </c>
      <c r="E1107" t="s">
        <v>1612</v>
      </c>
      <c r="F1107">
        <v>67400.240000000005</v>
      </c>
    </row>
    <row r="1108" spans="1:6" x14ac:dyDescent="0.2">
      <c r="A1108">
        <v>2106</v>
      </c>
      <c r="B1108" t="s">
        <v>1116</v>
      </c>
      <c r="C1108" t="s">
        <v>1579</v>
      </c>
      <c r="D1108" t="s">
        <v>1595</v>
      </c>
      <c r="E1108" t="s">
        <v>1610</v>
      </c>
      <c r="F1108">
        <v>71531.929999999993</v>
      </c>
    </row>
    <row r="1109" spans="1:6" x14ac:dyDescent="0.2">
      <c r="A1109">
        <v>2107</v>
      </c>
      <c r="B1109" t="s">
        <v>1117</v>
      </c>
      <c r="C1109" t="s">
        <v>1579</v>
      </c>
      <c r="D1109" t="s">
        <v>1595</v>
      </c>
      <c r="E1109" t="s">
        <v>1600</v>
      </c>
      <c r="F1109">
        <v>67366.460000000006</v>
      </c>
    </row>
    <row r="1110" spans="1:6" x14ac:dyDescent="0.2">
      <c r="A1110">
        <v>2108</v>
      </c>
      <c r="B1110" t="s">
        <v>1118</v>
      </c>
      <c r="C1110" t="s">
        <v>1579</v>
      </c>
      <c r="D1110" t="s">
        <v>1595</v>
      </c>
      <c r="E1110" t="s">
        <v>1599</v>
      </c>
      <c r="F1110">
        <v>68440.58</v>
      </c>
    </row>
    <row r="1111" spans="1:6" x14ac:dyDescent="0.2">
      <c r="A1111">
        <v>2109</v>
      </c>
      <c r="B1111" t="s">
        <v>1119</v>
      </c>
      <c r="C1111" t="s">
        <v>1579</v>
      </c>
      <c r="D1111" t="s">
        <v>1595</v>
      </c>
      <c r="E1111" t="s">
        <v>1600</v>
      </c>
      <c r="F1111">
        <v>74785.08</v>
      </c>
    </row>
    <row r="1112" spans="1:6" x14ac:dyDescent="0.2">
      <c r="A1112">
        <v>2110</v>
      </c>
      <c r="B1112" t="s">
        <v>1120</v>
      </c>
      <c r="C1112" t="s">
        <v>1579</v>
      </c>
      <c r="D1112" t="s">
        <v>1595</v>
      </c>
      <c r="E1112" t="s">
        <v>1605</v>
      </c>
      <c r="F1112">
        <v>69523.289999999994</v>
      </c>
    </row>
    <row r="1113" spans="1:6" x14ac:dyDescent="0.2">
      <c r="A1113">
        <v>2111</v>
      </c>
      <c r="B1113" t="s">
        <v>1121</v>
      </c>
      <c r="C1113" t="s">
        <v>1579</v>
      </c>
      <c r="D1113" t="s">
        <v>1595</v>
      </c>
      <c r="E1113" t="s">
        <v>1614</v>
      </c>
      <c r="F1113">
        <v>70543.58</v>
      </c>
    </row>
    <row r="1114" spans="1:6" x14ac:dyDescent="0.2">
      <c r="A1114">
        <v>2112</v>
      </c>
      <c r="B1114" t="s">
        <v>1122</v>
      </c>
      <c r="C1114" t="s">
        <v>1579</v>
      </c>
      <c r="D1114" t="s">
        <v>1595</v>
      </c>
      <c r="E1114" t="s">
        <v>1601</v>
      </c>
      <c r="F1114">
        <v>72175.17</v>
      </c>
    </row>
    <row r="1115" spans="1:6" x14ac:dyDescent="0.2">
      <c r="A1115">
        <v>2113</v>
      </c>
      <c r="B1115" t="s">
        <v>1123</v>
      </c>
      <c r="C1115" t="s">
        <v>1579</v>
      </c>
      <c r="D1115" t="s">
        <v>1595</v>
      </c>
      <c r="E1115" t="s">
        <v>1598</v>
      </c>
      <c r="F1115">
        <v>71239.199999999997</v>
      </c>
    </row>
    <row r="1116" spans="1:6" x14ac:dyDescent="0.2">
      <c r="A1116">
        <v>2114</v>
      </c>
      <c r="B1116" t="s">
        <v>1124</v>
      </c>
      <c r="C1116" t="s">
        <v>1579</v>
      </c>
      <c r="D1116" t="s">
        <v>1595</v>
      </c>
      <c r="E1116" t="s">
        <v>1611</v>
      </c>
      <c r="F1116">
        <v>70376.05</v>
      </c>
    </row>
    <row r="1117" spans="1:6" x14ac:dyDescent="0.2">
      <c r="A1117">
        <v>2115</v>
      </c>
      <c r="B1117" t="s">
        <v>1125</v>
      </c>
      <c r="C1117" t="s">
        <v>1579</v>
      </c>
      <c r="D1117" t="s">
        <v>1595</v>
      </c>
      <c r="E1117" t="s">
        <v>1603</v>
      </c>
      <c r="F1117">
        <v>70912.399999999994</v>
      </c>
    </row>
    <row r="1118" spans="1:6" x14ac:dyDescent="0.2">
      <c r="A1118">
        <v>2116</v>
      </c>
      <c r="B1118" t="s">
        <v>1126</v>
      </c>
      <c r="C1118" t="s">
        <v>1579</v>
      </c>
      <c r="D1118" t="s">
        <v>1595</v>
      </c>
      <c r="E1118" t="s">
        <v>1607</v>
      </c>
      <c r="F1118">
        <v>76008.539999999994</v>
      </c>
    </row>
    <row r="1119" spans="1:6" x14ac:dyDescent="0.2">
      <c r="A1119">
        <v>2117</v>
      </c>
      <c r="B1119" t="s">
        <v>1127</v>
      </c>
      <c r="C1119" t="s">
        <v>1579</v>
      </c>
      <c r="D1119" t="s">
        <v>1595</v>
      </c>
      <c r="E1119" t="s">
        <v>1614</v>
      </c>
      <c r="F1119">
        <v>69855.95</v>
      </c>
    </row>
    <row r="1120" spans="1:6" x14ac:dyDescent="0.2">
      <c r="A1120">
        <v>2118</v>
      </c>
      <c r="B1120" t="s">
        <v>1128</v>
      </c>
      <c r="C1120" t="s">
        <v>1579</v>
      </c>
      <c r="D1120" t="s">
        <v>1595</v>
      </c>
      <c r="E1120" t="s">
        <v>1597</v>
      </c>
      <c r="F1120">
        <v>70502.75</v>
      </c>
    </row>
    <row r="1121" spans="1:6" x14ac:dyDescent="0.2">
      <c r="A1121">
        <v>2119</v>
      </c>
      <c r="B1121" t="s">
        <v>1129</v>
      </c>
      <c r="C1121" t="s">
        <v>1579</v>
      </c>
      <c r="D1121" t="s">
        <v>1595</v>
      </c>
      <c r="E1121" t="s">
        <v>1600</v>
      </c>
      <c r="F1121">
        <v>72626.64</v>
      </c>
    </row>
    <row r="1122" spans="1:6" x14ac:dyDescent="0.2">
      <c r="A1122">
        <v>2120</v>
      </c>
      <c r="B1122" t="s">
        <v>1130</v>
      </c>
      <c r="C1122" t="s">
        <v>1579</v>
      </c>
      <c r="D1122" t="s">
        <v>1595</v>
      </c>
      <c r="E1122" t="s">
        <v>1605</v>
      </c>
      <c r="F1122">
        <v>72763.81</v>
      </c>
    </row>
    <row r="1123" spans="1:6" x14ac:dyDescent="0.2">
      <c r="A1123">
        <v>2121</v>
      </c>
      <c r="B1123" t="s">
        <v>1131</v>
      </c>
      <c r="C1123" t="s">
        <v>1579</v>
      </c>
      <c r="D1123" t="s">
        <v>1595</v>
      </c>
      <c r="E1123" t="s">
        <v>1599</v>
      </c>
      <c r="F1123">
        <v>72967.58</v>
      </c>
    </row>
    <row r="1124" spans="1:6" x14ac:dyDescent="0.2">
      <c r="A1124">
        <v>2122</v>
      </c>
      <c r="B1124" t="s">
        <v>1132</v>
      </c>
      <c r="C1124" t="s">
        <v>1579</v>
      </c>
      <c r="D1124" t="s">
        <v>1595</v>
      </c>
      <c r="E1124" t="s">
        <v>1608</v>
      </c>
      <c r="F1124">
        <v>71596.83</v>
      </c>
    </row>
    <row r="1125" spans="1:6" x14ac:dyDescent="0.2">
      <c r="A1125">
        <v>2123</v>
      </c>
      <c r="B1125" t="s">
        <v>1133</v>
      </c>
      <c r="C1125" t="s">
        <v>1579</v>
      </c>
      <c r="D1125" t="s">
        <v>1595</v>
      </c>
      <c r="E1125" t="s">
        <v>1607</v>
      </c>
      <c r="F1125">
        <v>67142.490000000005</v>
      </c>
    </row>
    <row r="1126" spans="1:6" x14ac:dyDescent="0.2">
      <c r="A1126">
        <v>2124</v>
      </c>
      <c r="B1126" t="s">
        <v>1134</v>
      </c>
      <c r="C1126" t="s">
        <v>1579</v>
      </c>
      <c r="D1126" t="s">
        <v>1595</v>
      </c>
      <c r="E1126" t="s">
        <v>1611</v>
      </c>
      <c r="F1126">
        <v>74083.58</v>
      </c>
    </row>
    <row r="1127" spans="1:6" x14ac:dyDescent="0.2">
      <c r="A1127">
        <v>2125</v>
      </c>
      <c r="B1127" t="s">
        <v>1135</v>
      </c>
      <c r="C1127" t="s">
        <v>1579</v>
      </c>
      <c r="D1127" t="s">
        <v>1595</v>
      </c>
      <c r="E1127" t="s">
        <v>1606</v>
      </c>
      <c r="F1127">
        <v>67134.14</v>
      </c>
    </row>
    <row r="1128" spans="1:6" x14ac:dyDescent="0.2">
      <c r="A1128">
        <v>2126</v>
      </c>
      <c r="B1128" t="s">
        <v>1136</v>
      </c>
      <c r="C1128" t="s">
        <v>1579</v>
      </c>
      <c r="D1128" t="s">
        <v>1595</v>
      </c>
      <c r="E1128" t="s">
        <v>1605</v>
      </c>
      <c r="F1128">
        <v>70756.59</v>
      </c>
    </row>
    <row r="1129" spans="1:6" x14ac:dyDescent="0.2">
      <c r="A1129">
        <v>2127</v>
      </c>
      <c r="B1129" t="s">
        <v>1137</v>
      </c>
      <c r="C1129" t="s">
        <v>1579</v>
      </c>
      <c r="D1129" t="s">
        <v>1596</v>
      </c>
      <c r="E1129" t="s">
        <v>1597</v>
      </c>
      <c r="F1129">
        <v>98114.31</v>
      </c>
    </row>
    <row r="1130" spans="1:6" x14ac:dyDescent="0.2">
      <c r="A1130">
        <v>2128</v>
      </c>
      <c r="B1130" t="s">
        <v>1138</v>
      </c>
      <c r="C1130" t="s">
        <v>1579</v>
      </c>
      <c r="D1130" t="s">
        <v>1596</v>
      </c>
      <c r="E1130" t="s">
        <v>1597</v>
      </c>
      <c r="F1130">
        <v>99839.65</v>
      </c>
    </row>
    <row r="1131" spans="1:6" x14ac:dyDescent="0.2">
      <c r="A1131">
        <v>2129</v>
      </c>
      <c r="B1131" t="s">
        <v>1139</v>
      </c>
      <c r="C1131" t="s">
        <v>1579</v>
      </c>
      <c r="D1131" t="s">
        <v>1596</v>
      </c>
      <c r="E1131" t="s">
        <v>1597</v>
      </c>
      <c r="F1131">
        <v>100821.91</v>
      </c>
    </row>
    <row r="1132" spans="1:6" x14ac:dyDescent="0.2">
      <c r="A1132">
        <v>2130</v>
      </c>
      <c r="B1132" t="s">
        <v>1140</v>
      </c>
      <c r="C1132" t="s">
        <v>1579</v>
      </c>
      <c r="D1132" t="s">
        <v>1596</v>
      </c>
      <c r="E1132" t="s">
        <v>1597</v>
      </c>
      <c r="F1132">
        <v>100803.39</v>
      </c>
    </row>
    <row r="1133" spans="1:6" x14ac:dyDescent="0.2">
      <c r="A1133">
        <v>2131</v>
      </c>
      <c r="B1133" t="s">
        <v>1141</v>
      </c>
      <c r="C1133" t="s">
        <v>1579</v>
      </c>
      <c r="D1133" t="s">
        <v>1596</v>
      </c>
      <c r="E1133" t="s">
        <v>1597</v>
      </c>
      <c r="F1133">
        <v>101054.8</v>
      </c>
    </row>
    <row r="1134" spans="1:6" x14ac:dyDescent="0.2">
      <c r="A1134">
        <v>2132</v>
      </c>
      <c r="B1134" t="s">
        <v>1142</v>
      </c>
      <c r="C1134" t="s">
        <v>1579</v>
      </c>
      <c r="D1134" t="s">
        <v>1596</v>
      </c>
      <c r="E1134" t="s">
        <v>1597</v>
      </c>
      <c r="F1134">
        <v>104034.28</v>
      </c>
    </row>
    <row r="1135" spans="1:6" x14ac:dyDescent="0.2">
      <c r="A1135">
        <v>2133</v>
      </c>
      <c r="B1135" t="s">
        <v>1143</v>
      </c>
      <c r="C1135" t="s">
        <v>1579</v>
      </c>
      <c r="D1135" t="s">
        <v>1596</v>
      </c>
      <c r="E1135" t="s">
        <v>1597</v>
      </c>
      <c r="F1135">
        <v>101133.84</v>
      </c>
    </row>
    <row r="1136" spans="1:6" x14ac:dyDescent="0.2">
      <c r="A1136">
        <v>2134</v>
      </c>
      <c r="B1136" t="s">
        <v>1144</v>
      </c>
      <c r="C1136" t="s">
        <v>1579</v>
      </c>
      <c r="D1136" t="s">
        <v>1596</v>
      </c>
      <c r="E1136" t="s">
        <v>1597</v>
      </c>
      <c r="F1136">
        <v>99389.61</v>
      </c>
    </row>
    <row r="1137" spans="1:6" x14ac:dyDescent="0.2">
      <c r="A1137">
        <v>2135</v>
      </c>
      <c r="B1137" t="s">
        <v>1145</v>
      </c>
      <c r="C1137" t="s">
        <v>1579</v>
      </c>
      <c r="D1137" t="s">
        <v>1596</v>
      </c>
      <c r="E1137" t="s">
        <v>1597</v>
      </c>
      <c r="F1137">
        <v>102410.22</v>
      </c>
    </row>
    <row r="1138" spans="1:6" x14ac:dyDescent="0.2">
      <c r="A1138">
        <v>2136</v>
      </c>
      <c r="B1138" t="s">
        <v>1146</v>
      </c>
      <c r="C1138" t="s">
        <v>1579</v>
      </c>
      <c r="D1138" t="s">
        <v>1596</v>
      </c>
      <c r="E1138" t="s">
        <v>1597</v>
      </c>
      <c r="F1138">
        <v>102973.68</v>
      </c>
    </row>
    <row r="1139" spans="1:6" x14ac:dyDescent="0.2">
      <c r="A1139">
        <v>2137</v>
      </c>
      <c r="B1139" t="s">
        <v>1147</v>
      </c>
      <c r="C1139" t="s">
        <v>1572</v>
      </c>
      <c r="D1139" t="s">
        <v>1584</v>
      </c>
      <c r="E1139" t="s">
        <v>1597</v>
      </c>
      <c r="F1139">
        <v>48861.96</v>
      </c>
    </row>
    <row r="1140" spans="1:6" x14ac:dyDescent="0.2">
      <c r="A1140">
        <v>2138</v>
      </c>
      <c r="B1140" t="s">
        <v>1148</v>
      </c>
      <c r="C1140" t="s">
        <v>1572</v>
      </c>
      <c r="D1140" t="s">
        <v>1584</v>
      </c>
      <c r="E1140" t="s">
        <v>1605</v>
      </c>
      <c r="F1140">
        <v>57987</v>
      </c>
    </row>
    <row r="1141" spans="1:6" x14ac:dyDescent="0.2">
      <c r="A1141">
        <v>2139</v>
      </c>
      <c r="B1141" t="s">
        <v>1149</v>
      </c>
      <c r="C1141" t="s">
        <v>1572</v>
      </c>
      <c r="D1141" t="s">
        <v>1584</v>
      </c>
      <c r="E1141" t="s">
        <v>1605</v>
      </c>
      <c r="F1141">
        <v>58505.86</v>
      </c>
    </row>
    <row r="1142" spans="1:6" x14ac:dyDescent="0.2">
      <c r="A1142">
        <v>2140</v>
      </c>
      <c r="B1142" t="s">
        <v>1150</v>
      </c>
      <c r="C1142" t="s">
        <v>1572</v>
      </c>
      <c r="D1142" t="s">
        <v>1584</v>
      </c>
      <c r="E1142" t="s">
        <v>1606</v>
      </c>
      <c r="F1142">
        <v>53512.18</v>
      </c>
    </row>
    <row r="1143" spans="1:6" x14ac:dyDescent="0.2">
      <c r="A1143">
        <v>2141</v>
      </c>
      <c r="B1143" t="s">
        <v>1151</v>
      </c>
      <c r="C1143" t="s">
        <v>1572</v>
      </c>
      <c r="D1143" t="s">
        <v>1584</v>
      </c>
      <c r="E1143" t="s">
        <v>1607</v>
      </c>
      <c r="F1143">
        <v>61878.53</v>
      </c>
    </row>
    <row r="1144" spans="1:6" x14ac:dyDescent="0.2">
      <c r="A1144">
        <v>2142</v>
      </c>
      <c r="B1144" t="s">
        <v>1152</v>
      </c>
      <c r="C1144" t="s">
        <v>1572</v>
      </c>
      <c r="D1144" t="s">
        <v>1584</v>
      </c>
      <c r="E1144" t="s">
        <v>1613</v>
      </c>
      <c r="F1144">
        <v>54249.72</v>
      </c>
    </row>
    <row r="1145" spans="1:6" x14ac:dyDescent="0.2">
      <c r="A1145">
        <v>2143</v>
      </c>
      <c r="B1145" t="s">
        <v>1153</v>
      </c>
      <c r="C1145" t="s">
        <v>1572</v>
      </c>
      <c r="D1145" t="s">
        <v>1584</v>
      </c>
      <c r="E1145" t="s">
        <v>1602</v>
      </c>
      <c r="F1145">
        <v>55627.88</v>
      </c>
    </row>
    <row r="1146" spans="1:6" x14ac:dyDescent="0.2">
      <c r="A1146">
        <v>2144</v>
      </c>
      <c r="B1146" t="s">
        <v>1154</v>
      </c>
      <c r="C1146" t="s">
        <v>1572</v>
      </c>
      <c r="D1146" t="s">
        <v>1584</v>
      </c>
      <c r="E1146" t="s">
        <v>1605</v>
      </c>
      <c r="F1146">
        <v>54134.64</v>
      </c>
    </row>
    <row r="1147" spans="1:6" x14ac:dyDescent="0.2">
      <c r="A1147">
        <v>2145</v>
      </c>
      <c r="B1147" t="s">
        <v>1155</v>
      </c>
      <c r="C1147" t="s">
        <v>1572</v>
      </c>
      <c r="D1147" t="s">
        <v>1584</v>
      </c>
      <c r="E1147" t="s">
        <v>1597</v>
      </c>
      <c r="F1147">
        <v>55077.9</v>
      </c>
    </row>
    <row r="1148" spans="1:6" x14ac:dyDescent="0.2">
      <c r="A1148">
        <v>2146</v>
      </c>
      <c r="B1148" t="s">
        <v>1156</v>
      </c>
      <c r="C1148" t="s">
        <v>1572</v>
      </c>
      <c r="D1148" t="s">
        <v>1584</v>
      </c>
      <c r="E1148" t="s">
        <v>1606</v>
      </c>
      <c r="F1148">
        <v>49518.62</v>
      </c>
    </row>
    <row r="1149" spans="1:6" x14ac:dyDescent="0.2">
      <c r="A1149">
        <v>2147</v>
      </c>
      <c r="B1149" t="s">
        <v>1157</v>
      </c>
      <c r="C1149" t="s">
        <v>1572</v>
      </c>
      <c r="D1149" t="s">
        <v>1584</v>
      </c>
      <c r="E1149" t="s">
        <v>1607</v>
      </c>
      <c r="F1149">
        <v>47799.75</v>
      </c>
    </row>
    <row r="1150" spans="1:6" x14ac:dyDescent="0.2">
      <c r="A1150">
        <v>2148</v>
      </c>
      <c r="B1150" t="s">
        <v>1158</v>
      </c>
      <c r="C1150" t="s">
        <v>1572</v>
      </c>
      <c r="D1150" t="s">
        <v>1584</v>
      </c>
      <c r="E1150" t="s">
        <v>1609</v>
      </c>
      <c r="F1150">
        <v>62972.53</v>
      </c>
    </row>
    <row r="1151" spans="1:6" x14ac:dyDescent="0.2">
      <c r="A1151">
        <v>2149</v>
      </c>
      <c r="B1151" t="s">
        <v>1159</v>
      </c>
      <c r="C1151" t="s">
        <v>1572</v>
      </c>
      <c r="D1151" t="s">
        <v>1584</v>
      </c>
      <c r="E1151" t="s">
        <v>1605</v>
      </c>
      <c r="F1151">
        <v>50765.19</v>
      </c>
    </row>
    <row r="1152" spans="1:6" x14ac:dyDescent="0.2">
      <c r="A1152">
        <v>2150</v>
      </c>
      <c r="B1152" t="s">
        <v>1160</v>
      </c>
      <c r="C1152" t="s">
        <v>1572</v>
      </c>
      <c r="D1152" t="s">
        <v>1584</v>
      </c>
      <c r="E1152" t="s">
        <v>1608</v>
      </c>
      <c r="F1152">
        <v>50043.040000000001</v>
      </c>
    </row>
    <row r="1153" spans="1:6" x14ac:dyDescent="0.2">
      <c r="A1153">
        <v>2151</v>
      </c>
      <c r="B1153" t="s">
        <v>1161</v>
      </c>
      <c r="C1153" t="s">
        <v>1572</v>
      </c>
      <c r="D1153" t="s">
        <v>1584</v>
      </c>
      <c r="E1153" t="s">
        <v>1607</v>
      </c>
      <c r="F1153">
        <v>44233.05</v>
      </c>
    </row>
    <row r="1154" spans="1:6" x14ac:dyDescent="0.2">
      <c r="A1154">
        <v>2152</v>
      </c>
      <c r="B1154" t="s">
        <v>1162</v>
      </c>
      <c r="C1154" t="s">
        <v>1572</v>
      </c>
      <c r="D1154" t="s">
        <v>1584</v>
      </c>
      <c r="E1154" t="s">
        <v>1609</v>
      </c>
      <c r="F1154">
        <v>51805.19</v>
      </c>
    </row>
    <row r="1155" spans="1:6" x14ac:dyDescent="0.2">
      <c r="A1155">
        <v>2153</v>
      </c>
      <c r="B1155" t="s">
        <v>1163</v>
      </c>
      <c r="C1155" t="s">
        <v>1572</v>
      </c>
      <c r="D1155" t="s">
        <v>1584</v>
      </c>
      <c r="E1155" t="s">
        <v>1600</v>
      </c>
      <c r="F1155">
        <v>48384.55</v>
      </c>
    </row>
    <row r="1156" spans="1:6" x14ac:dyDescent="0.2">
      <c r="A1156">
        <v>2154</v>
      </c>
      <c r="B1156" t="s">
        <v>1164</v>
      </c>
      <c r="C1156" t="s">
        <v>1572</v>
      </c>
      <c r="D1156" t="s">
        <v>1584</v>
      </c>
      <c r="E1156" t="s">
        <v>1615</v>
      </c>
      <c r="F1156">
        <v>63210.080000000002</v>
      </c>
    </row>
    <row r="1157" spans="1:6" x14ac:dyDescent="0.2">
      <c r="A1157">
        <v>2155</v>
      </c>
      <c r="B1157" t="s">
        <v>1165</v>
      </c>
      <c r="C1157" t="s">
        <v>1572</v>
      </c>
      <c r="D1157" t="s">
        <v>1584</v>
      </c>
      <c r="E1157" t="s">
        <v>1602</v>
      </c>
      <c r="F1157">
        <v>60049.09</v>
      </c>
    </row>
    <row r="1158" spans="1:6" x14ac:dyDescent="0.2">
      <c r="A1158">
        <v>2156</v>
      </c>
      <c r="B1158" t="s">
        <v>1166</v>
      </c>
      <c r="C1158" t="s">
        <v>1572</v>
      </c>
      <c r="D1158" t="s">
        <v>1584</v>
      </c>
      <c r="E1158" t="s">
        <v>1604</v>
      </c>
      <c r="F1158">
        <v>51559.25</v>
      </c>
    </row>
    <row r="1159" spans="1:6" x14ac:dyDescent="0.2">
      <c r="A1159">
        <v>2157</v>
      </c>
      <c r="B1159" t="s">
        <v>1167</v>
      </c>
      <c r="C1159" t="s">
        <v>1572</v>
      </c>
      <c r="D1159" t="s">
        <v>1584</v>
      </c>
      <c r="E1159" t="s">
        <v>1610</v>
      </c>
      <c r="F1159">
        <v>66262.179999999993</v>
      </c>
    </row>
    <row r="1160" spans="1:6" x14ac:dyDescent="0.2">
      <c r="A1160">
        <v>2158</v>
      </c>
      <c r="B1160" t="s">
        <v>1168</v>
      </c>
      <c r="C1160" t="s">
        <v>1572</v>
      </c>
      <c r="D1160" t="s">
        <v>1584</v>
      </c>
      <c r="E1160" t="s">
        <v>1615</v>
      </c>
      <c r="F1160">
        <v>59908.83</v>
      </c>
    </row>
    <row r="1161" spans="1:6" x14ac:dyDescent="0.2">
      <c r="A1161">
        <v>2159</v>
      </c>
      <c r="B1161" t="s">
        <v>1169</v>
      </c>
      <c r="C1161" t="s">
        <v>1572</v>
      </c>
      <c r="D1161" t="s">
        <v>1584</v>
      </c>
      <c r="E1161" t="s">
        <v>1603</v>
      </c>
      <c r="F1161">
        <v>53375.839999999997</v>
      </c>
    </row>
    <row r="1162" spans="1:6" x14ac:dyDescent="0.2">
      <c r="A1162">
        <v>2160</v>
      </c>
      <c r="B1162" t="s">
        <v>1170</v>
      </c>
      <c r="C1162" t="s">
        <v>1572</v>
      </c>
      <c r="D1162" t="s">
        <v>1584</v>
      </c>
      <c r="E1162" t="s">
        <v>1602</v>
      </c>
      <c r="F1162">
        <v>42502.97</v>
      </c>
    </row>
    <row r="1163" spans="1:6" x14ac:dyDescent="0.2">
      <c r="A1163">
        <v>2161</v>
      </c>
      <c r="B1163" t="s">
        <v>1171</v>
      </c>
      <c r="C1163" t="s">
        <v>1572</v>
      </c>
      <c r="D1163" t="s">
        <v>1584</v>
      </c>
      <c r="E1163" t="s">
        <v>1607</v>
      </c>
      <c r="F1163">
        <v>66454.710000000006</v>
      </c>
    </row>
    <row r="1164" spans="1:6" x14ac:dyDescent="0.2">
      <c r="A1164">
        <v>2162</v>
      </c>
      <c r="B1164" t="s">
        <v>1172</v>
      </c>
      <c r="C1164" t="s">
        <v>1572</v>
      </c>
      <c r="D1164" t="s">
        <v>1584</v>
      </c>
      <c r="E1164" t="s">
        <v>1614</v>
      </c>
      <c r="F1164">
        <v>48052.14</v>
      </c>
    </row>
    <row r="1165" spans="1:6" x14ac:dyDescent="0.2">
      <c r="A1165">
        <v>2163</v>
      </c>
      <c r="B1165" t="s">
        <v>1173</v>
      </c>
      <c r="C1165" t="s">
        <v>1572</v>
      </c>
      <c r="D1165" t="s">
        <v>1584</v>
      </c>
      <c r="E1165" t="s">
        <v>1598</v>
      </c>
      <c r="F1165">
        <v>46773.01</v>
      </c>
    </row>
    <row r="1166" spans="1:6" x14ac:dyDescent="0.2">
      <c r="A1166">
        <v>2164</v>
      </c>
      <c r="B1166" t="s">
        <v>1174</v>
      </c>
      <c r="C1166" t="s">
        <v>1572</v>
      </c>
      <c r="D1166" t="s">
        <v>1584</v>
      </c>
      <c r="E1166" t="s">
        <v>1605</v>
      </c>
      <c r="F1166">
        <v>60112.85</v>
      </c>
    </row>
    <row r="1167" spans="1:6" x14ac:dyDescent="0.2">
      <c r="A1167">
        <v>2165</v>
      </c>
      <c r="B1167" t="s">
        <v>1175</v>
      </c>
      <c r="C1167" t="s">
        <v>1572</v>
      </c>
      <c r="D1167" t="s">
        <v>1584</v>
      </c>
      <c r="E1167" t="s">
        <v>1615</v>
      </c>
      <c r="F1167">
        <v>67198.759999999995</v>
      </c>
    </row>
    <row r="1168" spans="1:6" x14ac:dyDescent="0.2">
      <c r="A1168">
        <v>2166</v>
      </c>
      <c r="B1168" t="s">
        <v>1176</v>
      </c>
      <c r="C1168" t="s">
        <v>1572</v>
      </c>
      <c r="D1168" t="s">
        <v>1584</v>
      </c>
      <c r="E1168" t="s">
        <v>1606</v>
      </c>
      <c r="F1168">
        <v>61921.36</v>
      </c>
    </row>
    <row r="1169" spans="1:6" x14ac:dyDescent="0.2">
      <c r="A1169">
        <v>2167</v>
      </c>
      <c r="B1169" t="s">
        <v>1177</v>
      </c>
      <c r="C1169" t="s">
        <v>1572</v>
      </c>
      <c r="D1169" t="s">
        <v>1584</v>
      </c>
      <c r="E1169" t="s">
        <v>1611</v>
      </c>
      <c r="F1169">
        <v>57819.55</v>
      </c>
    </row>
    <row r="1170" spans="1:6" x14ac:dyDescent="0.2">
      <c r="A1170">
        <v>2168</v>
      </c>
      <c r="B1170" t="s">
        <v>1178</v>
      </c>
      <c r="C1170" t="s">
        <v>1572</v>
      </c>
      <c r="D1170" t="s">
        <v>1584</v>
      </c>
      <c r="E1170" t="s">
        <v>1606</v>
      </c>
      <c r="F1170">
        <v>57973.77</v>
      </c>
    </row>
    <row r="1171" spans="1:6" x14ac:dyDescent="0.2">
      <c r="A1171">
        <v>2169</v>
      </c>
      <c r="B1171" t="s">
        <v>1179</v>
      </c>
      <c r="C1171" t="s">
        <v>1572</v>
      </c>
      <c r="D1171" t="s">
        <v>1584</v>
      </c>
      <c r="E1171" t="s">
        <v>1608</v>
      </c>
      <c r="F1171">
        <v>59267.08</v>
      </c>
    </row>
    <row r="1172" spans="1:6" x14ac:dyDescent="0.2">
      <c r="A1172">
        <v>2170</v>
      </c>
      <c r="B1172" t="s">
        <v>1180</v>
      </c>
      <c r="C1172" t="s">
        <v>1572</v>
      </c>
      <c r="D1172" t="s">
        <v>1584</v>
      </c>
      <c r="E1172" t="s">
        <v>1614</v>
      </c>
      <c r="F1172">
        <v>58794.64</v>
      </c>
    </row>
    <row r="1173" spans="1:6" x14ac:dyDescent="0.2">
      <c r="A1173">
        <v>2171</v>
      </c>
      <c r="B1173" t="s">
        <v>1181</v>
      </c>
      <c r="C1173" t="s">
        <v>1572</v>
      </c>
      <c r="D1173" t="s">
        <v>1584</v>
      </c>
      <c r="E1173" t="s">
        <v>1602</v>
      </c>
      <c r="F1173">
        <v>56405.96</v>
      </c>
    </row>
    <row r="1174" spans="1:6" x14ac:dyDescent="0.2">
      <c r="A1174">
        <v>2172</v>
      </c>
      <c r="B1174" t="s">
        <v>1182</v>
      </c>
      <c r="C1174" t="s">
        <v>1572</v>
      </c>
      <c r="D1174" t="s">
        <v>1584</v>
      </c>
      <c r="E1174" t="s">
        <v>1611</v>
      </c>
      <c r="F1174">
        <v>55521.01</v>
      </c>
    </row>
    <row r="1175" spans="1:6" x14ac:dyDescent="0.2">
      <c r="A1175">
        <v>2173</v>
      </c>
      <c r="B1175" t="s">
        <v>1183</v>
      </c>
      <c r="C1175" t="s">
        <v>1572</v>
      </c>
      <c r="D1175" t="s">
        <v>1584</v>
      </c>
      <c r="E1175" t="s">
        <v>1612</v>
      </c>
      <c r="F1175">
        <v>54687.03</v>
      </c>
    </row>
    <row r="1176" spans="1:6" x14ac:dyDescent="0.2">
      <c r="A1176">
        <v>2174</v>
      </c>
      <c r="B1176" t="s">
        <v>1184</v>
      </c>
      <c r="C1176" t="s">
        <v>1572</v>
      </c>
      <c r="D1176" t="s">
        <v>1584</v>
      </c>
      <c r="E1176" t="s">
        <v>1599</v>
      </c>
      <c r="F1176">
        <v>51230.18</v>
      </c>
    </row>
    <row r="1177" spans="1:6" x14ac:dyDescent="0.2">
      <c r="A1177">
        <v>2175</v>
      </c>
      <c r="B1177" t="s">
        <v>1185</v>
      </c>
      <c r="C1177" t="s">
        <v>1572</v>
      </c>
      <c r="D1177" t="s">
        <v>1584</v>
      </c>
      <c r="E1177" t="s">
        <v>1613</v>
      </c>
      <c r="F1177">
        <v>53596.62</v>
      </c>
    </row>
    <row r="1178" spans="1:6" x14ac:dyDescent="0.2">
      <c r="A1178">
        <v>2176</v>
      </c>
      <c r="B1178" t="s">
        <v>1186</v>
      </c>
      <c r="C1178" t="s">
        <v>1572</v>
      </c>
      <c r="D1178" t="s">
        <v>1584</v>
      </c>
      <c r="E1178" t="s">
        <v>1612</v>
      </c>
      <c r="F1178">
        <v>46535.22</v>
      </c>
    </row>
    <row r="1179" spans="1:6" x14ac:dyDescent="0.2">
      <c r="A1179">
        <v>2177</v>
      </c>
      <c r="B1179" t="s">
        <v>1187</v>
      </c>
      <c r="C1179" t="s">
        <v>1572</v>
      </c>
      <c r="D1179" t="s">
        <v>1584</v>
      </c>
      <c r="E1179" t="s">
        <v>1602</v>
      </c>
      <c r="F1179">
        <v>54508.3</v>
      </c>
    </row>
    <row r="1180" spans="1:6" x14ac:dyDescent="0.2">
      <c r="A1180">
        <v>2178</v>
      </c>
      <c r="B1180" t="s">
        <v>1188</v>
      </c>
      <c r="C1180" t="s">
        <v>1572</v>
      </c>
      <c r="D1180" t="s">
        <v>1584</v>
      </c>
      <c r="E1180" t="s">
        <v>1598</v>
      </c>
      <c r="F1180">
        <v>50057.04</v>
      </c>
    </row>
    <row r="1181" spans="1:6" x14ac:dyDescent="0.2">
      <c r="A1181">
        <v>2179</v>
      </c>
      <c r="B1181" t="s">
        <v>1189</v>
      </c>
      <c r="C1181" t="s">
        <v>1572</v>
      </c>
      <c r="D1181" t="s">
        <v>1584</v>
      </c>
      <c r="E1181" t="s">
        <v>1613</v>
      </c>
      <c r="F1181">
        <v>49482.05</v>
      </c>
    </row>
    <row r="1182" spans="1:6" x14ac:dyDescent="0.2">
      <c r="A1182">
        <v>2180</v>
      </c>
      <c r="B1182" t="s">
        <v>1190</v>
      </c>
      <c r="C1182" t="s">
        <v>1572</v>
      </c>
      <c r="D1182" t="s">
        <v>1584</v>
      </c>
      <c r="E1182" t="s">
        <v>1611</v>
      </c>
      <c r="F1182">
        <v>55899.47</v>
      </c>
    </row>
    <row r="1183" spans="1:6" x14ac:dyDescent="0.2">
      <c r="A1183">
        <v>2181</v>
      </c>
      <c r="B1183" t="s">
        <v>1191</v>
      </c>
      <c r="C1183" t="s">
        <v>1572</v>
      </c>
      <c r="D1183" t="s">
        <v>1584</v>
      </c>
      <c r="E1183" t="s">
        <v>1615</v>
      </c>
      <c r="F1183">
        <v>61960.01</v>
      </c>
    </row>
    <row r="1184" spans="1:6" x14ac:dyDescent="0.2">
      <c r="A1184">
        <v>2182</v>
      </c>
      <c r="B1184" t="s">
        <v>1192</v>
      </c>
      <c r="C1184" t="s">
        <v>1572</v>
      </c>
      <c r="D1184" t="s">
        <v>1584</v>
      </c>
      <c r="E1184" t="s">
        <v>1602</v>
      </c>
      <c r="F1184">
        <v>59591.58</v>
      </c>
    </row>
    <row r="1185" spans="1:6" x14ac:dyDescent="0.2">
      <c r="A1185">
        <v>2183</v>
      </c>
      <c r="B1185" t="s">
        <v>1193</v>
      </c>
      <c r="C1185" t="s">
        <v>1572</v>
      </c>
      <c r="D1185" t="s">
        <v>1584</v>
      </c>
      <c r="E1185" t="s">
        <v>1601</v>
      </c>
      <c r="F1185">
        <v>47147.5</v>
      </c>
    </row>
    <row r="1186" spans="1:6" x14ac:dyDescent="0.2">
      <c r="A1186">
        <v>2184</v>
      </c>
      <c r="B1186" t="s">
        <v>1194</v>
      </c>
      <c r="C1186" t="s">
        <v>1572</v>
      </c>
      <c r="D1186" t="s">
        <v>1584</v>
      </c>
      <c r="E1186" t="s">
        <v>1600</v>
      </c>
      <c r="F1186">
        <v>50051.86</v>
      </c>
    </row>
    <row r="1187" spans="1:6" x14ac:dyDescent="0.2">
      <c r="A1187">
        <v>2185</v>
      </c>
      <c r="B1187" t="s">
        <v>1195</v>
      </c>
      <c r="C1187" t="s">
        <v>1572</v>
      </c>
      <c r="D1187" t="s">
        <v>1584</v>
      </c>
      <c r="E1187" t="s">
        <v>1610</v>
      </c>
      <c r="F1187">
        <v>59703.86</v>
      </c>
    </row>
    <row r="1188" spans="1:6" x14ac:dyDescent="0.2">
      <c r="A1188">
        <v>2186</v>
      </c>
      <c r="B1188" t="s">
        <v>1196</v>
      </c>
      <c r="C1188" t="s">
        <v>1572</v>
      </c>
      <c r="D1188" t="s">
        <v>1584</v>
      </c>
      <c r="E1188" t="s">
        <v>1605</v>
      </c>
      <c r="F1188">
        <v>50087.56</v>
      </c>
    </row>
    <row r="1189" spans="1:6" x14ac:dyDescent="0.2">
      <c r="A1189">
        <v>2187</v>
      </c>
      <c r="B1189" t="s">
        <v>1197</v>
      </c>
      <c r="C1189" t="s">
        <v>1572</v>
      </c>
      <c r="D1189" t="s">
        <v>1584</v>
      </c>
      <c r="E1189" t="s">
        <v>1597</v>
      </c>
      <c r="F1189">
        <v>53876.83</v>
      </c>
    </row>
    <row r="1190" spans="1:6" x14ac:dyDescent="0.2">
      <c r="A1190">
        <v>2188</v>
      </c>
      <c r="B1190" t="s">
        <v>1198</v>
      </c>
      <c r="C1190" t="s">
        <v>1572</v>
      </c>
      <c r="D1190" t="s">
        <v>1584</v>
      </c>
      <c r="E1190" t="s">
        <v>1604</v>
      </c>
      <c r="F1190">
        <v>57750.26</v>
      </c>
    </row>
    <row r="1191" spans="1:6" x14ac:dyDescent="0.2">
      <c r="A1191">
        <v>2189</v>
      </c>
      <c r="B1191" t="s">
        <v>1199</v>
      </c>
      <c r="C1191" t="s">
        <v>1572</v>
      </c>
      <c r="D1191" t="s">
        <v>1584</v>
      </c>
      <c r="E1191" t="s">
        <v>1613</v>
      </c>
      <c r="F1191">
        <v>50158.28</v>
      </c>
    </row>
    <row r="1192" spans="1:6" x14ac:dyDescent="0.2">
      <c r="A1192">
        <v>2190</v>
      </c>
      <c r="B1192" t="s">
        <v>1200</v>
      </c>
      <c r="C1192" t="s">
        <v>1572</v>
      </c>
      <c r="D1192" t="s">
        <v>1584</v>
      </c>
      <c r="E1192" t="s">
        <v>1603</v>
      </c>
      <c r="F1192">
        <v>55526.879999999997</v>
      </c>
    </row>
    <row r="1193" spans="1:6" x14ac:dyDescent="0.2">
      <c r="A1193">
        <v>2191</v>
      </c>
      <c r="B1193" t="s">
        <v>1201</v>
      </c>
      <c r="C1193" t="s">
        <v>1572</v>
      </c>
      <c r="D1193" t="s">
        <v>1584</v>
      </c>
      <c r="E1193" t="s">
        <v>1608</v>
      </c>
      <c r="F1193">
        <v>48329.87</v>
      </c>
    </row>
    <row r="1194" spans="1:6" x14ac:dyDescent="0.2">
      <c r="A1194">
        <v>2192</v>
      </c>
      <c r="B1194" t="s">
        <v>1202</v>
      </c>
      <c r="C1194" t="s">
        <v>1572</v>
      </c>
      <c r="D1194" t="s">
        <v>1584</v>
      </c>
      <c r="E1194" t="s">
        <v>1603</v>
      </c>
      <c r="F1194">
        <v>51993.16</v>
      </c>
    </row>
    <row r="1195" spans="1:6" x14ac:dyDescent="0.2">
      <c r="A1195">
        <v>2193</v>
      </c>
      <c r="B1195" t="s">
        <v>1203</v>
      </c>
      <c r="C1195" t="s">
        <v>1572</v>
      </c>
      <c r="D1195" t="s">
        <v>1584</v>
      </c>
      <c r="E1195" t="s">
        <v>1597</v>
      </c>
      <c r="F1195">
        <v>56598.91</v>
      </c>
    </row>
    <row r="1196" spans="1:6" x14ac:dyDescent="0.2">
      <c r="A1196">
        <v>2194</v>
      </c>
      <c r="B1196" t="s">
        <v>1204</v>
      </c>
      <c r="C1196" t="s">
        <v>1572</v>
      </c>
      <c r="D1196" t="s">
        <v>1584</v>
      </c>
      <c r="E1196" t="s">
        <v>1599</v>
      </c>
      <c r="F1196">
        <v>47035.03</v>
      </c>
    </row>
    <row r="1197" spans="1:6" x14ac:dyDescent="0.2">
      <c r="A1197">
        <v>2195</v>
      </c>
      <c r="B1197" t="s">
        <v>1205</v>
      </c>
      <c r="C1197" t="s">
        <v>1572</v>
      </c>
      <c r="D1197" t="s">
        <v>1584</v>
      </c>
      <c r="E1197" t="s">
        <v>1606</v>
      </c>
      <c r="F1197">
        <v>57202.37</v>
      </c>
    </row>
    <row r="1198" spans="1:6" x14ac:dyDescent="0.2">
      <c r="A1198">
        <v>2196</v>
      </c>
      <c r="B1198" t="s">
        <v>1206</v>
      </c>
      <c r="C1198" t="s">
        <v>1572</v>
      </c>
      <c r="D1198" t="s">
        <v>1584</v>
      </c>
      <c r="E1198" t="s">
        <v>1599</v>
      </c>
      <c r="F1198">
        <v>54901.81</v>
      </c>
    </row>
    <row r="1199" spans="1:6" x14ac:dyDescent="0.2">
      <c r="A1199">
        <v>2197</v>
      </c>
      <c r="B1199" t="s">
        <v>1207</v>
      </c>
      <c r="C1199" t="s">
        <v>1572</v>
      </c>
      <c r="D1199" t="s">
        <v>1584</v>
      </c>
      <c r="E1199" t="s">
        <v>1613</v>
      </c>
      <c r="F1199">
        <v>57762.45</v>
      </c>
    </row>
    <row r="1200" spans="1:6" x14ac:dyDescent="0.2">
      <c r="A1200">
        <v>2198</v>
      </c>
      <c r="B1200" t="s">
        <v>1208</v>
      </c>
      <c r="C1200" t="s">
        <v>1572</v>
      </c>
      <c r="D1200" t="s">
        <v>1584</v>
      </c>
      <c r="E1200" t="s">
        <v>1611</v>
      </c>
      <c r="F1200">
        <v>56119.57</v>
      </c>
    </row>
    <row r="1201" spans="1:6" x14ac:dyDescent="0.2">
      <c r="A1201">
        <v>2199</v>
      </c>
      <c r="B1201" t="s">
        <v>1209</v>
      </c>
      <c r="C1201" t="s">
        <v>1572</v>
      </c>
      <c r="D1201" t="s">
        <v>1584</v>
      </c>
      <c r="E1201" t="s">
        <v>1600</v>
      </c>
      <c r="F1201">
        <v>61820.7</v>
      </c>
    </row>
    <row r="1202" spans="1:6" x14ac:dyDescent="0.2">
      <c r="A1202">
        <v>2200</v>
      </c>
      <c r="B1202" t="s">
        <v>1210</v>
      </c>
      <c r="C1202" t="s">
        <v>1572</v>
      </c>
      <c r="D1202" t="s">
        <v>1584</v>
      </c>
      <c r="E1202" t="s">
        <v>1597</v>
      </c>
      <c r="F1202">
        <v>55626.12</v>
      </c>
    </row>
    <row r="1203" spans="1:6" x14ac:dyDescent="0.2">
      <c r="A1203">
        <v>2201</v>
      </c>
      <c r="B1203" t="s">
        <v>1211</v>
      </c>
      <c r="C1203" t="s">
        <v>1572</v>
      </c>
      <c r="D1203" t="s">
        <v>1584</v>
      </c>
      <c r="E1203" t="s">
        <v>1605</v>
      </c>
      <c r="F1203">
        <v>52852.97</v>
      </c>
    </row>
    <row r="1204" spans="1:6" x14ac:dyDescent="0.2">
      <c r="A1204">
        <v>2202</v>
      </c>
      <c r="B1204" t="s">
        <v>1212</v>
      </c>
      <c r="C1204" t="s">
        <v>1572</v>
      </c>
      <c r="D1204" t="s">
        <v>1584</v>
      </c>
      <c r="E1204" t="s">
        <v>1597</v>
      </c>
      <c r="F1204">
        <v>55611.49</v>
      </c>
    </row>
    <row r="1205" spans="1:6" x14ac:dyDescent="0.2">
      <c r="A1205">
        <v>2203</v>
      </c>
      <c r="B1205" t="s">
        <v>1213</v>
      </c>
      <c r="C1205" t="s">
        <v>1572</v>
      </c>
      <c r="D1205" t="s">
        <v>1584</v>
      </c>
      <c r="E1205" t="s">
        <v>1613</v>
      </c>
      <c r="F1205">
        <v>57716.49</v>
      </c>
    </row>
    <row r="1206" spans="1:6" x14ac:dyDescent="0.2">
      <c r="A1206">
        <v>2204</v>
      </c>
      <c r="B1206" t="s">
        <v>1214</v>
      </c>
      <c r="C1206" t="s">
        <v>1572</v>
      </c>
      <c r="D1206" t="s">
        <v>1584</v>
      </c>
      <c r="E1206" t="s">
        <v>1615</v>
      </c>
      <c r="F1206">
        <v>55244.3</v>
      </c>
    </row>
    <row r="1207" spans="1:6" x14ac:dyDescent="0.2">
      <c r="A1207">
        <v>2205</v>
      </c>
      <c r="B1207" t="s">
        <v>1215</v>
      </c>
      <c r="C1207" t="s">
        <v>1572</v>
      </c>
      <c r="D1207" t="s">
        <v>1584</v>
      </c>
      <c r="E1207" t="s">
        <v>1605</v>
      </c>
      <c r="F1207">
        <v>55202.96</v>
      </c>
    </row>
    <row r="1208" spans="1:6" x14ac:dyDescent="0.2">
      <c r="A1208">
        <v>2206</v>
      </c>
      <c r="B1208" t="s">
        <v>1216</v>
      </c>
      <c r="C1208" t="s">
        <v>1572</v>
      </c>
      <c r="D1208" t="s">
        <v>1584</v>
      </c>
      <c r="E1208" t="s">
        <v>1598</v>
      </c>
      <c r="F1208">
        <v>51490.04</v>
      </c>
    </row>
    <row r="1209" spans="1:6" x14ac:dyDescent="0.2">
      <c r="A1209">
        <v>2207</v>
      </c>
      <c r="B1209" t="s">
        <v>1217</v>
      </c>
      <c r="C1209" t="s">
        <v>1572</v>
      </c>
      <c r="D1209" t="s">
        <v>1584</v>
      </c>
      <c r="E1209" t="s">
        <v>1609</v>
      </c>
      <c r="F1209">
        <v>51685.5</v>
      </c>
    </row>
    <row r="1210" spans="1:6" x14ac:dyDescent="0.2">
      <c r="A1210">
        <v>2208</v>
      </c>
      <c r="B1210" t="s">
        <v>1218</v>
      </c>
      <c r="C1210" t="s">
        <v>1572</v>
      </c>
      <c r="D1210" t="s">
        <v>1584</v>
      </c>
      <c r="E1210" t="s">
        <v>1598</v>
      </c>
      <c r="F1210">
        <v>47986.97</v>
      </c>
    </row>
    <row r="1211" spans="1:6" x14ac:dyDescent="0.2">
      <c r="A1211">
        <v>2209</v>
      </c>
      <c r="B1211" t="s">
        <v>1219</v>
      </c>
      <c r="C1211" t="s">
        <v>1572</v>
      </c>
      <c r="D1211" t="s">
        <v>1584</v>
      </c>
      <c r="E1211" t="s">
        <v>1615</v>
      </c>
      <c r="F1211">
        <v>63747.88</v>
      </c>
    </row>
    <row r="1212" spans="1:6" x14ac:dyDescent="0.2">
      <c r="A1212">
        <v>2210</v>
      </c>
      <c r="B1212" t="s">
        <v>1220</v>
      </c>
      <c r="C1212" t="s">
        <v>1572</v>
      </c>
      <c r="D1212" t="s">
        <v>1584</v>
      </c>
      <c r="E1212" t="s">
        <v>1612</v>
      </c>
      <c r="F1212">
        <v>48780.68</v>
      </c>
    </row>
    <row r="1213" spans="1:6" x14ac:dyDescent="0.2">
      <c r="A1213">
        <v>2211</v>
      </c>
      <c r="B1213" t="s">
        <v>1221</v>
      </c>
      <c r="C1213" t="s">
        <v>1572</v>
      </c>
      <c r="D1213" t="s">
        <v>1584</v>
      </c>
      <c r="E1213" t="s">
        <v>1611</v>
      </c>
      <c r="F1213">
        <v>51535.47</v>
      </c>
    </row>
    <row r="1214" spans="1:6" x14ac:dyDescent="0.2">
      <c r="A1214">
        <v>2212</v>
      </c>
      <c r="B1214" t="s">
        <v>1222</v>
      </c>
      <c r="C1214" t="s">
        <v>1572</v>
      </c>
      <c r="D1214" t="s">
        <v>1584</v>
      </c>
      <c r="E1214" t="s">
        <v>1597</v>
      </c>
      <c r="F1214">
        <v>51407.96</v>
      </c>
    </row>
    <row r="1215" spans="1:6" x14ac:dyDescent="0.2">
      <c r="A1215">
        <v>2213</v>
      </c>
      <c r="B1215" t="s">
        <v>1223</v>
      </c>
      <c r="C1215" t="s">
        <v>1572</v>
      </c>
      <c r="D1215" t="s">
        <v>1584</v>
      </c>
      <c r="E1215" t="s">
        <v>1612</v>
      </c>
      <c r="F1215">
        <v>59474.62</v>
      </c>
    </row>
    <row r="1216" spans="1:6" x14ac:dyDescent="0.2">
      <c r="A1216">
        <v>2214</v>
      </c>
      <c r="B1216" t="s">
        <v>1224</v>
      </c>
      <c r="C1216" t="s">
        <v>1572</v>
      </c>
      <c r="D1216" t="s">
        <v>1584</v>
      </c>
      <c r="E1216" t="s">
        <v>1605</v>
      </c>
      <c r="F1216">
        <v>53525.25</v>
      </c>
    </row>
    <row r="1217" spans="1:6" x14ac:dyDescent="0.2">
      <c r="A1217">
        <v>2215</v>
      </c>
      <c r="B1217" t="s">
        <v>1225</v>
      </c>
      <c r="C1217" t="s">
        <v>1572</v>
      </c>
      <c r="D1217" t="s">
        <v>1584</v>
      </c>
      <c r="E1217" t="s">
        <v>1614</v>
      </c>
      <c r="F1217">
        <v>61238.71</v>
      </c>
    </row>
    <row r="1218" spans="1:6" x14ac:dyDescent="0.2">
      <c r="A1218">
        <v>2216</v>
      </c>
      <c r="B1218" t="s">
        <v>1226</v>
      </c>
      <c r="C1218" t="s">
        <v>1572</v>
      </c>
      <c r="D1218" t="s">
        <v>1584</v>
      </c>
      <c r="E1218" t="s">
        <v>1609</v>
      </c>
      <c r="F1218">
        <v>51632.55</v>
      </c>
    </row>
    <row r="1219" spans="1:6" x14ac:dyDescent="0.2">
      <c r="A1219">
        <v>2217</v>
      </c>
      <c r="B1219" t="s">
        <v>1227</v>
      </c>
      <c r="C1219" t="s">
        <v>1572</v>
      </c>
      <c r="D1219" t="s">
        <v>1584</v>
      </c>
      <c r="E1219" t="s">
        <v>1606</v>
      </c>
      <c r="F1219">
        <v>56394.97</v>
      </c>
    </row>
    <row r="1220" spans="1:6" x14ac:dyDescent="0.2">
      <c r="A1220">
        <v>2218</v>
      </c>
      <c r="B1220" t="s">
        <v>1228</v>
      </c>
      <c r="C1220" t="s">
        <v>1572</v>
      </c>
      <c r="D1220" t="s">
        <v>1584</v>
      </c>
      <c r="E1220" t="s">
        <v>1613</v>
      </c>
      <c r="F1220">
        <v>50823.26</v>
      </c>
    </row>
    <row r="1221" spans="1:6" x14ac:dyDescent="0.2">
      <c r="A1221">
        <v>2219</v>
      </c>
      <c r="B1221" t="s">
        <v>1229</v>
      </c>
      <c r="C1221" t="s">
        <v>1572</v>
      </c>
      <c r="D1221" t="s">
        <v>1584</v>
      </c>
      <c r="E1221" t="s">
        <v>1606</v>
      </c>
      <c r="F1221">
        <v>65725.75</v>
      </c>
    </row>
    <row r="1222" spans="1:6" x14ac:dyDescent="0.2">
      <c r="A1222">
        <v>2220</v>
      </c>
      <c r="B1222" t="s">
        <v>1230</v>
      </c>
      <c r="C1222" t="s">
        <v>1572</v>
      </c>
      <c r="D1222" t="s">
        <v>1584</v>
      </c>
      <c r="E1222" t="s">
        <v>1614</v>
      </c>
      <c r="F1222">
        <v>49062.01</v>
      </c>
    </row>
    <row r="1223" spans="1:6" x14ac:dyDescent="0.2">
      <c r="A1223">
        <v>2221</v>
      </c>
      <c r="B1223" t="s">
        <v>1231</v>
      </c>
      <c r="C1223" t="s">
        <v>1572</v>
      </c>
      <c r="D1223" t="s">
        <v>1584</v>
      </c>
      <c r="E1223" t="s">
        <v>1613</v>
      </c>
      <c r="F1223">
        <v>56549.1</v>
      </c>
    </row>
    <row r="1224" spans="1:6" x14ac:dyDescent="0.2">
      <c r="A1224">
        <v>2222</v>
      </c>
      <c r="B1224" t="s">
        <v>1232</v>
      </c>
      <c r="C1224" t="s">
        <v>1572</v>
      </c>
      <c r="D1224" t="s">
        <v>1584</v>
      </c>
      <c r="E1224" t="s">
        <v>1610</v>
      </c>
      <c r="F1224">
        <v>58168.88</v>
      </c>
    </row>
    <row r="1225" spans="1:6" x14ac:dyDescent="0.2">
      <c r="A1225">
        <v>2223</v>
      </c>
      <c r="B1225" t="s">
        <v>1233</v>
      </c>
      <c r="C1225" t="s">
        <v>1572</v>
      </c>
      <c r="D1225" t="s">
        <v>1584</v>
      </c>
      <c r="E1225" t="s">
        <v>1598</v>
      </c>
      <c r="F1225">
        <v>57069</v>
      </c>
    </row>
    <row r="1226" spans="1:6" x14ac:dyDescent="0.2">
      <c r="A1226">
        <v>2224</v>
      </c>
      <c r="B1226" t="s">
        <v>1234</v>
      </c>
      <c r="C1226" t="s">
        <v>1572</v>
      </c>
      <c r="D1226" t="s">
        <v>1584</v>
      </c>
      <c r="E1226" t="s">
        <v>1609</v>
      </c>
      <c r="F1226">
        <v>54073.56</v>
      </c>
    </row>
    <row r="1227" spans="1:6" x14ac:dyDescent="0.2">
      <c r="A1227">
        <v>2225</v>
      </c>
      <c r="B1227" t="s">
        <v>1235</v>
      </c>
      <c r="C1227" t="s">
        <v>1572</v>
      </c>
      <c r="D1227" t="s">
        <v>1584</v>
      </c>
      <c r="E1227" t="s">
        <v>1614</v>
      </c>
      <c r="F1227">
        <v>54350.9</v>
      </c>
    </row>
    <row r="1228" spans="1:6" x14ac:dyDescent="0.2">
      <c r="A1228">
        <v>2226</v>
      </c>
      <c r="B1228" t="s">
        <v>1236</v>
      </c>
      <c r="C1228" t="s">
        <v>1572</v>
      </c>
      <c r="D1228" t="s">
        <v>1584</v>
      </c>
      <c r="E1228" t="s">
        <v>1604</v>
      </c>
      <c r="F1228">
        <v>55219.06</v>
      </c>
    </row>
    <row r="1229" spans="1:6" x14ac:dyDescent="0.2">
      <c r="A1229">
        <v>2227</v>
      </c>
      <c r="B1229" t="s">
        <v>1237</v>
      </c>
      <c r="C1229" t="s">
        <v>1572</v>
      </c>
      <c r="D1229" t="s">
        <v>1584</v>
      </c>
      <c r="E1229" t="s">
        <v>1614</v>
      </c>
      <c r="F1229">
        <v>54264.99</v>
      </c>
    </row>
    <row r="1230" spans="1:6" x14ac:dyDescent="0.2">
      <c r="A1230">
        <v>2228</v>
      </c>
      <c r="B1230" t="s">
        <v>1238</v>
      </c>
      <c r="C1230" t="s">
        <v>1572</v>
      </c>
      <c r="D1230" t="s">
        <v>1584</v>
      </c>
      <c r="E1230" t="s">
        <v>1597</v>
      </c>
      <c r="F1230">
        <v>59819.4</v>
      </c>
    </row>
    <row r="1231" spans="1:6" x14ac:dyDescent="0.2">
      <c r="A1231">
        <v>2229</v>
      </c>
      <c r="B1231" t="s">
        <v>1239</v>
      </c>
      <c r="C1231" t="s">
        <v>1572</v>
      </c>
      <c r="D1231" t="s">
        <v>1584</v>
      </c>
      <c r="E1231" t="s">
        <v>1604</v>
      </c>
      <c r="F1231">
        <v>66052.62</v>
      </c>
    </row>
    <row r="1232" spans="1:6" x14ac:dyDescent="0.2">
      <c r="A1232">
        <v>2230</v>
      </c>
      <c r="B1232" t="s">
        <v>1240</v>
      </c>
      <c r="C1232" t="s">
        <v>1572</v>
      </c>
      <c r="D1232" t="s">
        <v>1584</v>
      </c>
      <c r="E1232" t="s">
        <v>1614</v>
      </c>
      <c r="F1232">
        <v>52212.54</v>
      </c>
    </row>
    <row r="1233" spans="1:6" x14ac:dyDescent="0.2">
      <c r="A1233">
        <v>2231</v>
      </c>
      <c r="B1233" t="s">
        <v>1241</v>
      </c>
      <c r="C1233" t="s">
        <v>1572</v>
      </c>
      <c r="D1233" t="s">
        <v>1584</v>
      </c>
      <c r="E1233" t="s">
        <v>1602</v>
      </c>
      <c r="F1233">
        <v>48150.99</v>
      </c>
    </row>
    <row r="1234" spans="1:6" x14ac:dyDescent="0.2">
      <c r="A1234">
        <v>2232</v>
      </c>
      <c r="B1234" t="s">
        <v>1242</v>
      </c>
      <c r="C1234" t="s">
        <v>1572</v>
      </c>
      <c r="D1234" t="s">
        <v>1584</v>
      </c>
      <c r="E1234" t="s">
        <v>1613</v>
      </c>
      <c r="F1234">
        <v>54558.59</v>
      </c>
    </row>
    <row r="1235" spans="1:6" x14ac:dyDescent="0.2">
      <c r="A1235">
        <v>2233</v>
      </c>
      <c r="B1235" t="s">
        <v>1243</v>
      </c>
      <c r="C1235" t="s">
        <v>1572</v>
      </c>
      <c r="D1235" t="s">
        <v>1584</v>
      </c>
      <c r="E1235" t="s">
        <v>1603</v>
      </c>
      <c r="F1235">
        <v>67898.55</v>
      </c>
    </row>
    <row r="1236" spans="1:6" x14ac:dyDescent="0.2">
      <c r="A1236">
        <v>2234</v>
      </c>
      <c r="B1236" t="s">
        <v>1244</v>
      </c>
      <c r="C1236" t="s">
        <v>1572</v>
      </c>
      <c r="D1236" t="s">
        <v>1584</v>
      </c>
      <c r="E1236" t="s">
        <v>1600</v>
      </c>
      <c r="F1236">
        <v>50981.63</v>
      </c>
    </row>
    <row r="1237" spans="1:6" x14ac:dyDescent="0.2">
      <c r="A1237">
        <v>2235</v>
      </c>
      <c r="B1237" t="s">
        <v>1245</v>
      </c>
      <c r="C1237" t="s">
        <v>1572</v>
      </c>
      <c r="D1237" t="s">
        <v>1584</v>
      </c>
      <c r="E1237" t="s">
        <v>1597</v>
      </c>
      <c r="F1237">
        <v>63195.58</v>
      </c>
    </row>
    <row r="1238" spans="1:6" x14ac:dyDescent="0.2">
      <c r="A1238">
        <v>2236</v>
      </c>
      <c r="B1238" t="s">
        <v>1246</v>
      </c>
      <c r="C1238" t="s">
        <v>1572</v>
      </c>
      <c r="D1238" t="s">
        <v>1584</v>
      </c>
      <c r="E1238" t="s">
        <v>1598</v>
      </c>
      <c r="F1238">
        <v>63388.5</v>
      </c>
    </row>
    <row r="1239" spans="1:6" x14ac:dyDescent="0.2">
      <c r="A1239">
        <v>2237</v>
      </c>
      <c r="B1239" t="s">
        <v>1247</v>
      </c>
      <c r="C1239" t="s">
        <v>1572</v>
      </c>
      <c r="D1239" t="s">
        <v>1584</v>
      </c>
      <c r="E1239" t="s">
        <v>1605</v>
      </c>
      <c r="F1239">
        <v>52232.06</v>
      </c>
    </row>
    <row r="1240" spans="1:6" x14ac:dyDescent="0.2">
      <c r="A1240">
        <v>2238</v>
      </c>
      <c r="B1240" t="s">
        <v>1248</v>
      </c>
      <c r="C1240" t="s">
        <v>1572</v>
      </c>
      <c r="D1240" t="s">
        <v>1584</v>
      </c>
      <c r="E1240" t="s">
        <v>1609</v>
      </c>
      <c r="F1240">
        <v>57844.92</v>
      </c>
    </row>
    <row r="1241" spans="1:6" x14ac:dyDescent="0.2">
      <c r="A1241">
        <v>2239</v>
      </c>
      <c r="B1241" t="s">
        <v>1249</v>
      </c>
      <c r="C1241" t="s">
        <v>1572</v>
      </c>
      <c r="D1241" t="s">
        <v>1584</v>
      </c>
      <c r="E1241" t="s">
        <v>1608</v>
      </c>
      <c r="F1241">
        <v>63141.98</v>
      </c>
    </row>
    <row r="1242" spans="1:6" x14ac:dyDescent="0.2">
      <c r="A1242">
        <v>2240</v>
      </c>
      <c r="B1242" t="s">
        <v>1250</v>
      </c>
      <c r="C1242" t="s">
        <v>1572</v>
      </c>
      <c r="D1242" t="s">
        <v>1584</v>
      </c>
      <c r="E1242" t="s">
        <v>1611</v>
      </c>
      <c r="F1242">
        <v>53104.36</v>
      </c>
    </row>
    <row r="1243" spans="1:6" x14ac:dyDescent="0.2">
      <c r="A1243">
        <v>2241</v>
      </c>
      <c r="B1243" t="s">
        <v>1251</v>
      </c>
      <c r="C1243" t="s">
        <v>1572</v>
      </c>
      <c r="D1243" t="s">
        <v>1584</v>
      </c>
      <c r="E1243" t="s">
        <v>1610</v>
      </c>
      <c r="F1243">
        <v>53982.1</v>
      </c>
    </row>
    <row r="1244" spans="1:6" x14ac:dyDescent="0.2">
      <c r="A1244">
        <v>2242</v>
      </c>
      <c r="B1244" t="s">
        <v>1252</v>
      </c>
      <c r="C1244" t="s">
        <v>1572</v>
      </c>
      <c r="D1244" t="s">
        <v>1584</v>
      </c>
      <c r="E1244" t="s">
        <v>1598</v>
      </c>
      <c r="F1244">
        <v>52091.6</v>
      </c>
    </row>
    <row r="1245" spans="1:6" x14ac:dyDescent="0.2">
      <c r="A1245">
        <v>2243</v>
      </c>
      <c r="B1245" t="s">
        <v>1253</v>
      </c>
      <c r="C1245" t="s">
        <v>1572</v>
      </c>
      <c r="D1245" t="s">
        <v>1584</v>
      </c>
      <c r="E1245" t="s">
        <v>1601</v>
      </c>
      <c r="F1245">
        <v>49926.22</v>
      </c>
    </row>
    <row r="1246" spans="1:6" x14ac:dyDescent="0.2">
      <c r="A1246">
        <v>2244</v>
      </c>
      <c r="B1246" t="s">
        <v>1254</v>
      </c>
      <c r="C1246" t="s">
        <v>1572</v>
      </c>
      <c r="D1246" t="s">
        <v>1584</v>
      </c>
      <c r="E1246" t="s">
        <v>1611</v>
      </c>
      <c r="F1246">
        <v>51753.61</v>
      </c>
    </row>
    <row r="1247" spans="1:6" x14ac:dyDescent="0.2">
      <c r="A1247">
        <v>2245</v>
      </c>
      <c r="B1247" t="s">
        <v>1255</v>
      </c>
      <c r="C1247" t="s">
        <v>1572</v>
      </c>
      <c r="D1247" t="s">
        <v>1584</v>
      </c>
      <c r="E1247" t="s">
        <v>1602</v>
      </c>
      <c r="F1247">
        <v>48880.3</v>
      </c>
    </row>
    <row r="1248" spans="1:6" x14ac:dyDescent="0.2">
      <c r="A1248">
        <v>2246</v>
      </c>
      <c r="B1248" t="s">
        <v>1256</v>
      </c>
      <c r="C1248" t="s">
        <v>1572</v>
      </c>
      <c r="D1248" t="s">
        <v>1584</v>
      </c>
      <c r="E1248" t="s">
        <v>1601</v>
      </c>
      <c r="F1248">
        <v>55170.42</v>
      </c>
    </row>
    <row r="1249" spans="1:6" x14ac:dyDescent="0.2">
      <c r="A1249">
        <v>2247</v>
      </c>
      <c r="B1249" t="s">
        <v>1257</v>
      </c>
      <c r="C1249" t="s">
        <v>1572</v>
      </c>
      <c r="D1249" t="s">
        <v>1584</v>
      </c>
      <c r="E1249" t="s">
        <v>1613</v>
      </c>
      <c r="F1249">
        <v>51150.13</v>
      </c>
    </row>
    <row r="1250" spans="1:6" x14ac:dyDescent="0.2">
      <c r="A1250">
        <v>2248</v>
      </c>
      <c r="B1250" t="s">
        <v>1258</v>
      </c>
      <c r="C1250" t="s">
        <v>1572</v>
      </c>
      <c r="D1250" t="s">
        <v>1584</v>
      </c>
      <c r="E1250" t="s">
        <v>1600</v>
      </c>
      <c r="F1250">
        <v>56168.93</v>
      </c>
    </row>
    <row r="1251" spans="1:6" x14ac:dyDescent="0.2">
      <c r="A1251">
        <v>2249</v>
      </c>
      <c r="B1251" t="s">
        <v>1259</v>
      </c>
      <c r="C1251" t="s">
        <v>1572</v>
      </c>
      <c r="D1251" t="s">
        <v>1584</v>
      </c>
      <c r="E1251" t="s">
        <v>1614</v>
      </c>
      <c r="F1251">
        <v>47220.52</v>
      </c>
    </row>
    <row r="1252" spans="1:6" x14ac:dyDescent="0.2">
      <c r="A1252">
        <v>2250</v>
      </c>
      <c r="B1252" t="s">
        <v>1260</v>
      </c>
      <c r="C1252" t="s">
        <v>1572</v>
      </c>
      <c r="D1252" t="s">
        <v>1584</v>
      </c>
      <c r="E1252" t="s">
        <v>1606</v>
      </c>
      <c r="F1252">
        <v>56654.400000000001</v>
      </c>
    </row>
    <row r="1253" spans="1:6" x14ac:dyDescent="0.2">
      <c r="A1253">
        <v>2251</v>
      </c>
      <c r="B1253" t="s">
        <v>1261</v>
      </c>
      <c r="C1253" t="s">
        <v>1572</v>
      </c>
      <c r="D1253" t="s">
        <v>1584</v>
      </c>
      <c r="E1253" t="s">
        <v>1601</v>
      </c>
      <c r="F1253">
        <v>59167.64</v>
      </c>
    </row>
    <row r="1254" spans="1:6" x14ac:dyDescent="0.2">
      <c r="A1254">
        <v>2252</v>
      </c>
      <c r="B1254" t="s">
        <v>1262</v>
      </c>
      <c r="C1254" t="s">
        <v>1572</v>
      </c>
      <c r="D1254" t="s">
        <v>1584</v>
      </c>
      <c r="E1254" t="s">
        <v>1614</v>
      </c>
      <c r="F1254">
        <v>45031.32</v>
      </c>
    </row>
    <row r="1255" spans="1:6" x14ac:dyDescent="0.2">
      <c r="A1255">
        <v>2253</v>
      </c>
      <c r="B1255" t="s">
        <v>1263</v>
      </c>
      <c r="C1255" t="s">
        <v>1572</v>
      </c>
      <c r="D1255" t="s">
        <v>1584</v>
      </c>
      <c r="E1255" t="s">
        <v>1601</v>
      </c>
      <c r="F1255">
        <v>56870.28</v>
      </c>
    </row>
    <row r="1256" spans="1:6" x14ac:dyDescent="0.2">
      <c r="A1256">
        <v>2254</v>
      </c>
      <c r="B1256" t="s">
        <v>1264</v>
      </c>
      <c r="C1256" t="s">
        <v>1572</v>
      </c>
      <c r="D1256" t="s">
        <v>1584</v>
      </c>
      <c r="E1256" t="s">
        <v>1611</v>
      </c>
      <c r="F1256">
        <v>61138.34</v>
      </c>
    </row>
    <row r="1257" spans="1:6" x14ac:dyDescent="0.2">
      <c r="A1257">
        <v>2255</v>
      </c>
      <c r="B1257" t="s">
        <v>1265</v>
      </c>
      <c r="C1257" t="s">
        <v>1572</v>
      </c>
      <c r="D1257" t="s">
        <v>1584</v>
      </c>
      <c r="E1257" t="s">
        <v>1597</v>
      </c>
      <c r="F1257">
        <v>48951.79</v>
      </c>
    </row>
    <row r="1258" spans="1:6" x14ac:dyDescent="0.2">
      <c r="A1258">
        <v>2256</v>
      </c>
      <c r="B1258" t="s">
        <v>1266</v>
      </c>
      <c r="C1258" t="s">
        <v>1572</v>
      </c>
      <c r="D1258" t="s">
        <v>1584</v>
      </c>
      <c r="E1258" t="s">
        <v>1614</v>
      </c>
      <c r="F1258">
        <v>63362.86</v>
      </c>
    </row>
    <row r="1259" spans="1:6" x14ac:dyDescent="0.2">
      <c r="A1259">
        <v>2257</v>
      </c>
      <c r="B1259" t="s">
        <v>1267</v>
      </c>
      <c r="C1259" t="s">
        <v>1572</v>
      </c>
      <c r="D1259" t="s">
        <v>1584</v>
      </c>
      <c r="E1259" t="s">
        <v>1608</v>
      </c>
      <c r="F1259">
        <v>57095.1</v>
      </c>
    </row>
    <row r="1260" spans="1:6" x14ac:dyDescent="0.2">
      <c r="A1260">
        <v>2258</v>
      </c>
      <c r="B1260" t="s">
        <v>1268</v>
      </c>
      <c r="C1260" t="s">
        <v>1572</v>
      </c>
      <c r="D1260" t="s">
        <v>1584</v>
      </c>
      <c r="E1260" t="s">
        <v>1612</v>
      </c>
      <c r="F1260">
        <v>51474.94</v>
      </c>
    </row>
    <row r="1261" spans="1:6" x14ac:dyDescent="0.2">
      <c r="A1261">
        <v>2259</v>
      </c>
      <c r="B1261" t="s">
        <v>1269</v>
      </c>
      <c r="C1261" t="s">
        <v>1572</v>
      </c>
      <c r="D1261" t="s">
        <v>1584</v>
      </c>
      <c r="E1261" t="s">
        <v>1597</v>
      </c>
      <c r="F1261">
        <v>54721.15</v>
      </c>
    </row>
    <row r="1262" spans="1:6" x14ac:dyDescent="0.2">
      <c r="A1262">
        <v>2260</v>
      </c>
      <c r="B1262" t="s">
        <v>1270</v>
      </c>
      <c r="C1262" t="s">
        <v>1572</v>
      </c>
      <c r="D1262" t="s">
        <v>1584</v>
      </c>
      <c r="E1262" t="s">
        <v>1604</v>
      </c>
      <c r="F1262">
        <v>57791.63</v>
      </c>
    </row>
    <row r="1263" spans="1:6" x14ac:dyDescent="0.2">
      <c r="A1263">
        <v>2261</v>
      </c>
      <c r="B1263" t="s">
        <v>1271</v>
      </c>
      <c r="C1263" t="s">
        <v>1572</v>
      </c>
      <c r="D1263" t="s">
        <v>1584</v>
      </c>
      <c r="E1263" t="s">
        <v>1597</v>
      </c>
      <c r="F1263">
        <v>55380.03</v>
      </c>
    </row>
    <row r="1264" spans="1:6" x14ac:dyDescent="0.2">
      <c r="A1264">
        <v>2262</v>
      </c>
      <c r="B1264" t="s">
        <v>1272</v>
      </c>
      <c r="C1264" t="s">
        <v>1572</v>
      </c>
      <c r="D1264" t="s">
        <v>1584</v>
      </c>
      <c r="E1264" t="s">
        <v>1597</v>
      </c>
      <c r="F1264">
        <v>57693.78</v>
      </c>
    </row>
    <row r="1265" spans="1:6" x14ac:dyDescent="0.2">
      <c r="A1265">
        <v>2263</v>
      </c>
      <c r="B1265" t="s">
        <v>1273</v>
      </c>
      <c r="C1265" t="s">
        <v>1572</v>
      </c>
      <c r="D1265" t="s">
        <v>1584</v>
      </c>
      <c r="E1265" t="s">
        <v>1610</v>
      </c>
      <c r="F1265">
        <v>50396.63</v>
      </c>
    </row>
    <row r="1266" spans="1:6" x14ac:dyDescent="0.2">
      <c r="A1266">
        <v>2264</v>
      </c>
      <c r="B1266" t="s">
        <v>1274</v>
      </c>
      <c r="C1266" t="s">
        <v>1572</v>
      </c>
      <c r="D1266" t="s">
        <v>1584</v>
      </c>
      <c r="E1266" t="s">
        <v>1607</v>
      </c>
      <c r="F1266">
        <v>55846.8</v>
      </c>
    </row>
    <row r="1267" spans="1:6" x14ac:dyDescent="0.2">
      <c r="A1267">
        <v>2265</v>
      </c>
      <c r="B1267" t="s">
        <v>1275</v>
      </c>
      <c r="C1267" t="s">
        <v>1572</v>
      </c>
      <c r="D1267" t="s">
        <v>1584</v>
      </c>
      <c r="E1267" t="s">
        <v>1597</v>
      </c>
      <c r="F1267">
        <v>47931.43</v>
      </c>
    </row>
    <row r="1268" spans="1:6" x14ac:dyDescent="0.2">
      <c r="A1268">
        <v>2266</v>
      </c>
      <c r="B1268" t="s">
        <v>1276</v>
      </c>
      <c r="C1268" t="s">
        <v>1572</v>
      </c>
      <c r="D1268" t="s">
        <v>1584</v>
      </c>
      <c r="E1268" t="s">
        <v>1610</v>
      </c>
      <c r="F1268">
        <v>54443.87</v>
      </c>
    </row>
    <row r="1269" spans="1:6" x14ac:dyDescent="0.2">
      <c r="A1269">
        <v>2267</v>
      </c>
      <c r="B1269" t="s">
        <v>1277</v>
      </c>
      <c r="C1269" t="s">
        <v>1572</v>
      </c>
      <c r="D1269" t="s">
        <v>1584</v>
      </c>
      <c r="E1269" t="s">
        <v>1611</v>
      </c>
      <c r="F1269">
        <v>50480.46</v>
      </c>
    </row>
    <row r="1270" spans="1:6" x14ac:dyDescent="0.2">
      <c r="A1270">
        <v>2268</v>
      </c>
      <c r="B1270" t="s">
        <v>1278</v>
      </c>
      <c r="C1270" t="s">
        <v>1572</v>
      </c>
      <c r="D1270" t="s">
        <v>1584</v>
      </c>
      <c r="E1270" t="s">
        <v>1615</v>
      </c>
      <c r="F1270">
        <v>51322.35</v>
      </c>
    </row>
    <row r="1271" spans="1:6" x14ac:dyDescent="0.2">
      <c r="A1271">
        <v>2269</v>
      </c>
      <c r="B1271" t="s">
        <v>1279</v>
      </c>
      <c r="C1271" t="s">
        <v>1572</v>
      </c>
      <c r="D1271" t="s">
        <v>1584</v>
      </c>
      <c r="E1271" t="s">
        <v>1610</v>
      </c>
      <c r="F1271">
        <v>61180.47</v>
      </c>
    </row>
    <row r="1272" spans="1:6" x14ac:dyDescent="0.2">
      <c r="A1272">
        <v>2270</v>
      </c>
      <c r="B1272" t="s">
        <v>1280</v>
      </c>
      <c r="C1272" t="s">
        <v>1572</v>
      </c>
      <c r="D1272" t="s">
        <v>1584</v>
      </c>
      <c r="E1272" t="s">
        <v>1609</v>
      </c>
      <c r="F1272">
        <v>60456.55</v>
      </c>
    </row>
    <row r="1273" spans="1:6" x14ac:dyDescent="0.2">
      <c r="A1273">
        <v>2271</v>
      </c>
      <c r="B1273" t="s">
        <v>1281</v>
      </c>
      <c r="C1273" t="s">
        <v>1572</v>
      </c>
      <c r="D1273" t="s">
        <v>1584</v>
      </c>
      <c r="E1273" t="s">
        <v>1598</v>
      </c>
      <c r="F1273">
        <v>58045.69</v>
      </c>
    </row>
    <row r="1274" spans="1:6" x14ac:dyDescent="0.2">
      <c r="A1274">
        <v>2272</v>
      </c>
      <c r="B1274" t="s">
        <v>1282</v>
      </c>
      <c r="C1274" t="s">
        <v>1572</v>
      </c>
      <c r="D1274" t="s">
        <v>1584</v>
      </c>
      <c r="E1274" t="s">
        <v>1610</v>
      </c>
      <c r="F1274">
        <v>49538.44</v>
      </c>
    </row>
    <row r="1275" spans="1:6" x14ac:dyDescent="0.2">
      <c r="A1275">
        <v>2273</v>
      </c>
      <c r="B1275" t="s">
        <v>1283</v>
      </c>
      <c r="C1275" t="s">
        <v>1572</v>
      </c>
      <c r="D1275" t="s">
        <v>1584</v>
      </c>
      <c r="E1275" t="s">
        <v>1611</v>
      </c>
      <c r="F1275">
        <v>53417.96</v>
      </c>
    </row>
    <row r="1276" spans="1:6" x14ac:dyDescent="0.2">
      <c r="A1276">
        <v>2274</v>
      </c>
      <c r="B1276" t="s">
        <v>1284</v>
      </c>
      <c r="C1276" t="s">
        <v>1572</v>
      </c>
      <c r="D1276" t="s">
        <v>1584</v>
      </c>
      <c r="E1276" t="s">
        <v>1602</v>
      </c>
      <c r="F1276">
        <v>61065.49</v>
      </c>
    </row>
    <row r="1277" spans="1:6" x14ac:dyDescent="0.2">
      <c r="A1277">
        <v>2275</v>
      </c>
      <c r="B1277" t="s">
        <v>1285</v>
      </c>
      <c r="C1277" t="s">
        <v>1572</v>
      </c>
      <c r="D1277" t="s">
        <v>1584</v>
      </c>
      <c r="E1277" t="s">
        <v>1600</v>
      </c>
      <c r="F1277">
        <v>55708.58</v>
      </c>
    </row>
    <row r="1278" spans="1:6" x14ac:dyDescent="0.2">
      <c r="A1278">
        <v>2276</v>
      </c>
      <c r="B1278" t="s">
        <v>1286</v>
      </c>
      <c r="C1278" t="s">
        <v>1572</v>
      </c>
      <c r="D1278" t="s">
        <v>1584</v>
      </c>
      <c r="E1278" t="s">
        <v>1599</v>
      </c>
      <c r="F1278">
        <v>66596.649999999994</v>
      </c>
    </row>
    <row r="1279" spans="1:6" x14ac:dyDescent="0.2">
      <c r="A1279">
        <v>2277</v>
      </c>
      <c r="B1279" t="s">
        <v>1287</v>
      </c>
      <c r="C1279" t="s">
        <v>1572</v>
      </c>
      <c r="D1279" t="s">
        <v>1584</v>
      </c>
      <c r="E1279" t="s">
        <v>1603</v>
      </c>
      <c r="F1279">
        <v>56966.59</v>
      </c>
    </row>
    <row r="1280" spans="1:6" x14ac:dyDescent="0.2">
      <c r="A1280">
        <v>2278</v>
      </c>
      <c r="B1280" t="s">
        <v>1288</v>
      </c>
      <c r="C1280" t="s">
        <v>1572</v>
      </c>
      <c r="D1280" t="s">
        <v>1584</v>
      </c>
      <c r="E1280" t="s">
        <v>1601</v>
      </c>
      <c r="F1280">
        <v>55960.25</v>
      </c>
    </row>
    <row r="1281" spans="1:6" x14ac:dyDescent="0.2">
      <c r="A1281">
        <v>2279</v>
      </c>
      <c r="B1281" t="s">
        <v>1289</v>
      </c>
      <c r="C1281" t="s">
        <v>1572</v>
      </c>
      <c r="D1281" t="s">
        <v>1584</v>
      </c>
      <c r="E1281" t="s">
        <v>1601</v>
      </c>
      <c r="F1281">
        <v>53454.42</v>
      </c>
    </row>
    <row r="1282" spans="1:6" x14ac:dyDescent="0.2">
      <c r="A1282">
        <v>2280</v>
      </c>
      <c r="B1282" t="s">
        <v>1290</v>
      </c>
      <c r="C1282" t="s">
        <v>1572</v>
      </c>
      <c r="D1282" t="s">
        <v>1584</v>
      </c>
      <c r="E1282" t="s">
        <v>1597</v>
      </c>
      <c r="F1282">
        <v>55667.7</v>
      </c>
    </row>
    <row r="1283" spans="1:6" x14ac:dyDescent="0.2">
      <c r="A1283">
        <v>2281</v>
      </c>
      <c r="B1283" t="s">
        <v>1291</v>
      </c>
      <c r="C1283" t="s">
        <v>1572</v>
      </c>
      <c r="D1283" t="s">
        <v>1584</v>
      </c>
      <c r="E1283" t="s">
        <v>1609</v>
      </c>
      <c r="F1283">
        <v>54237.65</v>
      </c>
    </row>
    <row r="1284" spans="1:6" x14ac:dyDescent="0.2">
      <c r="A1284">
        <v>2282</v>
      </c>
      <c r="B1284" t="s">
        <v>1292</v>
      </c>
      <c r="C1284" t="s">
        <v>1572</v>
      </c>
      <c r="D1284" t="s">
        <v>1584</v>
      </c>
      <c r="E1284" t="s">
        <v>1598</v>
      </c>
      <c r="F1284">
        <v>58540.54</v>
      </c>
    </row>
    <row r="1285" spans="1:6" x14ac:dyDescent="0.2">
      <c r="A1285">
        <v>2283</v>
      </c>
      <c r="B1285" t="s">
        <v>1293</v>
      </c>
      <c r="C1285" t="s">
        <v>1572</v>
      </c>
      <c r="D1285" t="s">
        <v>1584</v>
      </c>
      <c r="E1285" t="s">
        <v>1597</v>
      </c>
      <c r="F1285">
        <v>59783.51</v>
      </c>
    </row>
    <row r="1286" spans="1:6" x14ac:dyDescent="0.2">
      <c r="A1286">
        <v>2284</v>
      </c>
      <c r="B1286" t="s">
        <v>1294</v>
      </c>
      <c r="C1286" t="s">
        <v>1572</v>
      </c>
      <c r="D1286" t="s">
        <v>1584</v>
      </c>
      <c r="E1286" t="s">
        <v>1597</v>
      </c>
      <c r="F1286">
        <v>51070.05</v>
      </c>
    </row>
    <row r="1287" spans="1:6" x14ac:dyDescent="0.2">
      <c r="A1287">
        <v>2285</v>
      </c>
      <c r="B1287" t="s">
        <v>1295</v>
      </c>
      <c r="C1287" t="s">
        <v>1572</v>
      </c>
      <c r="D1287" t="s">
        <v>1584</v>
      </c>
      <c r="E1287" t="s">
        <v>1599</v>
      </c>
      <c r="F1287">
        <v>48343.839999999997</v>
      </c>
    </row>
    <row r="1288" spans="1:6" x14ac:dyDescent="0.2">
      <c r="A1288">
        <v>2286</v>
      </c>
      <c r="B1288" t="s">
        <v>1296</v>
      </c>
      <c r="C1288" t="s">
        <v>1572</v>
      </c>
      <c r="D1288" t="s">
        <v>1584</v>
      </c>
      <c r="E1288" t="s">
        <v>1606</v>
      </c>
      <c r="F1288">
        <v>45818.97</v>
      </c>
    </row>
    <row r="1289" spans="1:6" x14ac:dyDescent="0.2">
      <c r="A1289">
        <v>2287</v>
      </c>
      <c r="B1289" t="s">
        <v>1297</v>
      </c>
      <c r="C1289" t="s">
        <v>1572</v>
      </c>
      <c r="D1289" t="s">
        <v>1584</v>
      </c>
      <c r="E1289" t="s">
        <v>1603</v>
      </c>
      <c r="F1289">
        <v>57539.96</v>
      </c>
    </row>
    <row r="1290" spans="1:6" x14ac:dyDescent="0.2">
      <c r="A1290">
        <v>2288</v>
      </c>
      <c r="B1290" t="s">
        <v>1298</v>
      </c>
      <c r="C1290" t="s">
        <v>1572</v>
      </c>
      <c r="D1290" t="s">
        <v>1584</v>
      </c>
      <c r="E1290" t="s">
        <v>1615</v>
      </c>
      <c r="F1290">
        <v>49483.17</v>
      </c>
    </row>
    <row r="1291" spans="1:6" x14ac:dyDescent="0.2">
      <c r="A1291">
        <v>2289</v>
      </c>
      <c r="B1291" t="s">
        <v>1299</v>
      </c>
      <c r="C1291" t="s">
        <v>1572</v>
      </c>
      <c r="D1291" t="s">
        <v>1584</v>
      </c>
      <c r="E1291" t="s">
        <v>1598</v>
      </c>
      <c r="F1291">
        <v>44235.55</v>
      </c>
    </row>
    <row r="1292" spans="1:6" x14ac:dyDescent="0.2">
      <c r="A1292">
        <v>2290</v>
      </c>
      <c r="B1292" t="s">
        <v>1300</v>
      </c>
      <c r="C1292" t="s">
        <v>1572</v>
      </c>
      <c r="D1292" t="s">
        <v>1584</v>
      </c>
      <c r="E1292" t="s">
        <v>1602</v>
      </c>
      <c r="F1292">
        <v>56942.89</v>
      </c>
    </row>
    <row r="1293" spans="1:6" x14ac:dyDescent="0.2">
      <c r="A1293">
        <v>2291</v>
      </c>
      <c r="B1293" t="s">
        <v>1301</v>
      </c>
      <c r="C1293" t="s">
        <v>1572</v>
      </c>
      <c r="D1293" t="s">
        <v>1584</v>
      </c>
      <c r="E1293" t="s">
        <v>1607</v>
      </c>
      <c r="F1293">
        <v>67465</v>
      </c>
    </row>
    <row r="1294" spans="1:6" x14ac:dyDescent="0.2">
      <c r="A1294">
        <v>2292</v>
      </c>
      <c r="B1294" t="s">
        <v>1302</v>
      </c>
      <c r="C1294" t="s">
        <v>1572</v>
      </c>
      <c r="D1294" t="s">
        <v>1584</v>
      </c>
      <c r="E1294" t="s">
        <v>1614</v>
      </c>
      <c r="F1294">
        <v>54969.65</v>
      </c>
    </row>
    <row r="1295" spans="1:6" x14ac:dyDescent="0.2">
      <c r="A1295">
        <v>2293</v>
      </c>
      <c r="B1295" t="s">
        <v>1303</v>
      </c>
      <c r="C1295" t="s">
        <v>1572</v>
      </c>
      <c r="D1295" t="s">
        <v>1584</v>
      </c>
      <c r="E1295" t="s">
        <v>1605</v>
      </c>
      <c r="F1295">
        <v>59192.45</v>
      </c>
    </row>
    <row r="1296" spans="1:6" x14ac:dyDescent="0.2">
      <c r="A1296">
        <v>2294</v>
      </c>
      <c r="B1296" t="s">
        <v>1304</v>
      </c>
      <c r="C1296" t="s">
        <v>1572</v>
      </c>
      <c r="D1296" t="s">
        <v>1584</v>
      </c>
      <c r="E1296" t="s">
        <v>1597</v>
      </c>
      <c r="F1296">
        <v>55409.15</v>
      </c>
    </row>
    <row r="1297" spans="1:6" x14ac:dyDescent="0.2">
      <c r="A1297">
        <v>2295</v>
      </c>
      <c r="B1297" t="s">
        <v>1305</v>
      </c>
      <c r="C1297" t="s">
        <v>1572</v>
      </c>
      <c r="D1297" t="s">
        <v>1584</v>
      </c>
      <c r="E1297" t="s">
        <v>1602</v>
      </c>
      <c r="F1297">
        <v>54505.55</v>
      </c>
    </row>
    <row r="1298" spans="1:6" x14ac:dyDescent="0.2">
      <c r="A1298">
        <v>2296</v>
      </c>
      <c r="B1298" t="s">
        <v>1306</v>
      </c>
      <c r="C1298" t="s">
        <v>1572</v>
      </c>
      <c r="D1298" t="s">
        <v>1584</v>
      </c>
      <c r="E1298" t="s">
        <v>1597</v>
      </c>
      <c r="F1298">
        <v>59595.38</v>
      </c>
    </row>
    <row r="1299" spans="1:6" x14ac:dyDescent="0.2">
      <c r="A1299">
        <v>2297</v>
      </c>
      <c r="B1299" t="s">
        <v>1307</v>
      </c>
      <c r="C1299" t="s">
        <v>1572</v>
      </c>
      <c r="D1299" t="s">
        <v>1584</v>
      </c>
      <c r="E1299" t="s">
        <v>1597</v>
      </c>
      <c r="F1299">
        <v>53548.63</v>
      </c>
    </row>
    <row r="1300" spans="1:6" x14ac:dyDescent="0.2">
      <c r="A1300">
        <v>2298</v>
      </c>
      <c r="B1300" t="s">
        <v>1308</v>
      </c>
      <c r="C1300" t="s">
        <v>1572</v>
      </c>
      <c r="D1300" t="s">
        <v>1584</v>
      </c>
      <c r="E1300" t="s">
        <v>1613</v>
      </c>
      <c r="F1300">
        <v>56336.959999999999</v>
      </c>
    </row>
    <row r="1301" spans="1:6" x14ac:dyDescent="0.2">
      <c r="A1301">
        <v>2299</v>
      </c>
      <c r="B1301" t="s">
        <v>1309</v>
      </c>
      <c r="C1301" t="s">
        <v>1572</v>
      </c>
      <c r="D1301" t="s">
        <v>1584</v>
      </c>
      <c r="E1301" t="s">
        <v>1602</v>
      </c>
      <c r="F1301">
        <v>56608.49</v>
      </c>
    </row>
    <row r="1302" spans="1:6" x14ac:dyDescent="0.2">
      <c r="A1302">
        <v>2300</v>
      </c>
      <c r="B1302" t="s">
        <v>1310</v>
      </c>
      <c r="C1302" t="s">
        <v>1572</v>
      </c>
      <c r="D1302" t="s">
        <v>1584</v>
      </c>
      <c r="E1302" t="s">
        <v>1604</v>
      </c>
      <c r="F1302">
        <v>51659.55</v>
      </c>
    </row>
    <row r="1303" spans="1:6" x14ac:dyDescent="0.2">
      <c r="A1303">
        <v>2301</v>
      </c>
      <c r="B1303" t="s">
        <v>1311</v>
      </c>
      <c r="C1303" t="s">
        <v>1572</v>
      </c>
      <c r="D1303" t="s">
        <v>1584</v>
      </c>
      <c r="E1303" t="s">
        <v>1611</v>
      </c>
      <c r="F1303">
        <v>59960.21</v>
      </c>
    </row>
    <row r="1304" spans="1:6" x14ac:dyDescent="0.2">
      <c r="A1304">
        <v>2302</v>
      </c>
      <c r="B1304" t="s">
        <v>1312</v>
      </c>
      <c r="C1304" t="s">
        <v>1572</v>
      </c>
      <c r="D1304" t="s">
        <v>1584</v>
      </c>
      <c r="E1304" t="s">
        <v>1604</v>
      </c>
      <c r="F1304">
        <v>54125.2</v>
      </c>
    </row>
    <row r="1305" spans="1:6" x14ac:dyDescent="0.2">
      <c r="A1305">
        <v>2303</v>
      </c>
      <c r="B1305" t="s">
        <v>1313</v>
      </c>
      <c r="C1305" t="s">
        <v>1572</v>
      </c>
      <c r="D1305" t="s">
        <v>1584</v>
      </c>
      <c r="E1305" t="s">
        <v>1610</v>
      </c>
      <c r="F1305">
        <v>51221.27</v>
      </c>
    </row>
    <row r="1306" spans="1:6" x14ac:dyDescent="0.2">
      <c r="A1306">
        <v>2304</v>
      </c>
      <c r="B1306" t="s">
        <v>1314</v>
      </c>
      <c r="C1306" t="s">
        <v>1572</v>
      </c>
      <c r="D1306" t="s">
        <v>1584</v>
      </c>
      <c r="E1306" t="s">
        <v>1597</v>
      </c>
      <c r="F1306">
        <v>57682.55</v>
      </c>
    </row>
    <row r="1307" spans="1:6" x14ac:dyDescent="0.2">
      <c r="A1307">
        <v>2305</v>
      </c>
      <c r="B1307" t="s">
        <v>1315</v>
      </c>
      <c r="C1307" t="s">
        <v>1572</v>
      </c>
      <c r="D1307" t="s">
        <v>1584</v>
      </c>
      <c r="E1307" t="s">
        <v>1602</v>
      </c>
      <c r="F1307">
        <v>50507.66</v>
      </c>
    </row>
    <row r="1308" spans="1:6" x14ac:dyDescent="0.2">
      <c r="A1308">
        <v>2306</v>
      </c>
      <c r="B1308" t="s">
        <v>1316</v>
      </c>
      <c r="C1308" t="s">
        <v>1572</v>
      </c>
      <c r="D1308" t="s">
        <v>1584</v>
      </c>
      <c r="E1308" t="s">
        <v>1599</v>
      </c>
      <c r="F1308">
        <v>55140.91</v>
      </c>
    </row>
    <row r="1309" spans="1:6" x14ac:dyDescent="0.2">
      <c r="A1309">
        <v>2307</v>
      </c>
      <c r="B1309" t="s">
        <v>1317</v>
      </c>
      <c r="C1309" t="s">
        <v>1572</v>
      </c>
      <c r="D1309" t="s">
        <v>1584</v>
      </c>
      <c r="E1309" t="s">
        <v>1609</v>
      </c>
      <c r="F1309">
        <v>54954.41</v>
      </c>
    </row>
    <row r="1310" spans="1:6" x14ac:dyDescent="0.2">
      <c r="A1310">
        <v>2308</v>
      </c>
      <c r="B1310" t="s">
        <v>1318</v>
      </c>
      <c r="C1310" t="s">
        <v>1572</v>
      </c>
      <c r="D1310" t="s">
        <v>1584</v>
      </c>
      <c r="E1310" t="s">
        <v>1613</v>
      </c>
      <c r="F1310">
        <v>60429.48</v>
      </c>
    </row>
    <row r="1311" spans="1:6" x14ac:dyDescent="0.2">
      <c r="A1311">
        <v>2309</v>
      </c>
      <c r="B1311" t="s">
        <v>1319</v>
      </c>
      <c r="C1311" t="s">
        <v>1572</v>
      </c>
      <c r="D1311" t="s">
        <v>1584</v>
      </c>
      <c r="E1311" t="s">
        <v>1597</v>
      </c>
      <c r="F1311">
        <v>57373.49</v>
      </c>
    </row>
    <row r="1312" spans="1:6" x14ac:dyDescent="0.2">
      <c r="A1312">
        <v>2310</v>
      </c>
      <c r="B1312" t="s">
        <v>1320</v>
      </c>
      <c r="C1312" t="s">
        <v>1572</v>
      </c>
      <c r="D1312" t="s">
        <v>1584</v>
      </c>
      <c r="E1312" t="s">
        <v>1610</v>
      </c>
      <c r="F1312">
        <v>54874.87</v>
      </c>
    </row>
    <row r="1313" spans="1:6" x14ac:dyDescent="0.2">
      <c r="A1313">
        <v>2311</v>
      </c>
      <c r="B1313" t="s">
        <v>1321</v>
      </c>
      <c r="C1313" t="s">
        <v>1572</v>
      </c>
      <c r="D1313" t="s">
        <v>1584</v>
      </c>
      <c r="E1313" t="s">
        <v>1602</v>
      </c>
      <c r="F1313">
        <v>59088.83</v>
      </c>
    </row>
    <row r="1314" spans="1:6" x14ac:dyDescent="0.2">
      <c r="A1314">
        <v>2312</v>
      </c>
      <c r="B1314" t="s">
        <v>1322</v>
      </c>
      <c r="C1314" t="s">
        <v>1572</v>
      </c>
      <c r="D1314" t="s">
        <v>1584</v>
      </c>
      <c r="E1314" t="s">
        <v>1601</v>
      </c>
      <c r="F1314">
        <v>61951.040000000001</v>
      </c>
    </row>
    <row r="1315" spans="1:6" x14ac:dyDescent="0.2">
      <c r="A1315">
        <v>2313</v>
      </c>
      <c r="B1315" t="s">
        <v>1323</v>
      </c>
      <c r="C1315" t="s">
        <v>1572</v>
      </c>
      <c r="D1315" t="s">
        <v>1584</v>
      </c>
      <c r="E1315" t="s">
        <v>1599</v>
      </c>
      <c r="F1315">
        <v>57789.05</v>
      </c>
    </row>
    <row r="1316" spans="1:6" x14ac:dyDescent="0.2">
      <c r="A1316">
        <v>2314</v>
      </c>
      <c r="B1316" t="s">
        <v>1324</v>
      </c>
      <c r="C1316" t="s">
        <v>1572</v>
      </c>
      <c r="D1316" t="s">
        <v>1584</v>
      </c>
      <c r="E1316" t="s">
        <v>1601</v>
      </c>
      <c r="F1316">
        <v>55051.76</v>
      </c>
    </row>
    <row r="1317" spans="1:6" x14ac:dyDescent="0.2">
      <c r="A1317">
        <v>2315</v>
      </c>
      <c r="B1317" t="s">
        <v>1325</v>
      </c>
      <c r="C1317" t="s">
        <v>1572</v>
      </c>
      <c r="D1317" t="s">
        <v>1584</v>
      </c>
      <c r="E1317" t="s">
        <v>1604</v>
      </c>
      <c r="F1317">
        <v>48440.82</v>
      </c>
    </row>
    <row r="1318" spans="1:6" x14ac:dyDescent="0.2">
      <c r="A1318">
        <v>2316</v>
      </c>
      <c r="B1318" t="s">
        <v>1326</v>
      </c>
      <c r="C1318" t="s">
        <v>1572</v>
      </c>
      <c r="D1318" t="s">
        <v>1584</v>
      </c>
      <c r="E1318" t="s">
        <v>1610</v>
      </c>
      <c r="F1318">
        <v>49674.43</v>
      </c>
    </row>
    <row r="1319" spans="1:6" x14ac:dyDescent="0.2">
      <c r="A1319">
        <v>2317</v>
      </c>
      <c r="B1319" t="s">
        <v>1327</v>
      </c>
      <c r="C1319" t="s">
        <v>1572</v>
      </c>
      <c r="D1319" t="s">
        <v>1584</v>
      </c>
      <c r="E1319" t="s">
        <v>1597</v>
      </c>
      <c r="F1319">
        <v>53473.88</v>
      </c>
    </row>
    <row r="1320" spans="1:6" x14ac:dyDescent="0.2">
      <c r="A1320">
        <v>2318</v>
      </c>
      <c r="B1320" t="s">
        <v>1328</v>
      </c>
      <c r="C1320" t="s">
        <v>1572</v>
      </c>
      <c r="D1320" t="s">
        <v>1584</v>
      </c>
      <c r="E1320" t="s">
        <v>1597</v>
      </c>
      <c r="F1320">
        <v>51952.44</v>
      </c>
    </row>
    <row r="1321" spans="1:6" x14ac:dyDescent="0.2">
      <c r="A1321">
        <v>2319</v>
      </c>
      <c r="B1321" t="s">
        <v>1329</v>
      </c>
      <c r="C1321" t="s">
        <v>1572</v>
      </c>
      <c r="D1321" t="s">
        <v>1584</v>
      </c>
      <c r="E1321" t="s">
        <v>1605</v>
      </c>
      <c r="F1321">
        <v>54065.14</v>
      </c>
    </row>
    <row r="1322" spans="1:6" x14ac:dyDescent="0.2">
      <c r="A1322">
        <v>2320</v>
      </c>
      <c r="B1322" t="s">
        <v>1330</v>
      </c>
      <c r="C1322" t="s">
        <v>1572</v>
      </c>
      <c r="D1322" t="s">
        <v>1584</v>
      </c>
      <c r="E1322" t="s">
        <v>1607</v>
      </c>
      <c r="F1322">
        <v>55283.25</v>
      </c>
    </row>
    <row r="1323" spans="1:6" x14ac:dyDescent="0.2">
      <c r="A1323">
        <v>2321</v>
      </c>
      <c r="B1323" t="s">
        <v>1331</v>
      </c>
      <c r="C1323" t="s">
        <v>1572</v>
      </c>
      <c r="D1323" t="s">
        <v>1584</v>
      </c>
      <c r="E1323" t="s">
        <v>1605</v>
      </c>
      <c r="F1323">
        <v>57648.46</v>
      </c>
    </row>
    <row r="1324" spans="1:6" x14ac:dyDescent="0.2">
      <c r="A1324">
        <v>2322</v>
      </c>
      <c r="B1324" t="s">
        <v>1332</v>
      </c>
      <c r="C1324" t="s">
        <v>1572</v>
      </c>
      <c r="D1324" t="s">
        <v>1584</v>
      </c>
      <c r="E1324" t="s">
        <v>1611</v>
      </c>
      <c r="F1324">
        <v>54647.51</v>
      </c>
    </row>
    <row r="1325" spans="1:6" x14ac:dyDescent="0.2">
      <c r="A1325">
        <v>2323</v>
      </c>
      <c r="B1325" t="s">
        <v>1333</v>
      </c>
      <c r="C1325" t="s">
        <v>1572</v>
      </c>
      <c r="D1325" t="s">
        <v>1584</v>
      </c>
      <c r="E1325" t="s">
        <v>1602</v>
      </c>
      <c r="F1325">
        <v>57432.51</v>
      </c>
    </row>
    <row r="1326" spans="1:6" x14ac:dyDescent="0.2">
      <c r="A1326">
        <v>2324</v>
      </c>
      <c r="B1326" t="s">
        <v>1334</v>
      </c>
      <c r="C1326" t="s">
        <v>1572</v>
      </c>
      <c r="D1326" t="s">
        <v>1584</v>
      </c>
      <c r="E1326" t="s">
        <v>1611</v>
      </c>
      <c r="F1326">
        <v>55322.37</v>
      </c>
    </row>
    <row r="1327" spans="1:6" x14ac:dyDescent="0.2">
      <c r="A1327">
        <v>2325</v>
      </c>
      <c r="B1327" t="s">
        <v>1335</v>
      </c>
      <c r="C1327" t="s">
        <v>1572</v>
      </c>
      <c r="D1327" t="s">
        <v>1584</v>
      </c>
      <c r="E1327" t="s">
        <v>1615</v>
      </c>
      <c r="F1327">
        <v>45122.67</v>
      </c>
    </row>
    <row r="1328" spans="1:6" x14ac:dyDescent="0.2">
      <c r="A1328">
        <v>2326</v>
      </c>
      <c r="B1328" t="s">
        <v>1336</v>
      </c>
      <c r="C1328" t="s">
        <v>1572</v>
      </c>
      <c r="D1328" t="s">
        <v>1584</v>
      </c>
      <c r="E1328" t="s">
        <v>1609</v>
      </c>
      <c r="F1328">
        <v>50303.32</v>
      </c>
    </row>
    <row r="1329" spans="1:6" x14ac:dyDescent="0.2">
      <c r="A1329">
        <v>2327</v>
      </c>
      <c r="B1329" t="s">
        <v>1337</v>
      </c>
      <c r="C1329" t="s">
        <v>1572</v>
      </c>
      <c r="D1329" t="s">
        <v>1584</v>
      </c>
      <c r="E1329" t="s">
        <v>1611</v>
      </c>
      <c r="F1329">
        <v>54279.56</v>
      </c>
    </row>
    <row r="1330" spans="1:6" x14ac:dyDescent="0.2">
      <c r="A1330">
        <v>2328</v>
      </c>
      <c r="B1330" t="s">
        <v>1338</v>
      </c>
      <c r="C1330" t="s">
        <v>1572</v>
      </c>
      <c r="D1330" t="s">
        <v>1584</v>
      </c>
      <c r="E1330" t="s">
        <v>1606</v>
      </c>
      <c r="F1330">
        <v>48951.53</v>
      </c>
    </row>
    <row r="1331" spans="1:6" x14ac:dyDescent="0.2">
      <c r="A1331">
        <v>2329</v>
      </c>
      <c r="B1331" t="s">
        <v>1339</v>
      </c>
      <c r="C1331" t="s">
        <v>1572</v>
      </c>
      <c r="D1331" t="s">
        <v>1584</v>
      </c>
      <c r="E1331" t="s">
        <v>1601</v>
      </c>
      <c r="F1331">
        <v>57999.64</v>
      </c>
    </row>
    <row r="1332" spans="1:6" x14ac:dyDescent="0.2">
      <c r="A1332">
        <v>2330</v>
      </c>
      <c r="B1332" t="s">
        <v>1340</v>
      </c>
      <c r="C1332" t="s">
        <v>1572</v>
      </c>
      <c r="D1332" t="s">
        <v>1584</v>
      </c>
      <c r="E1332" t="s">
        <v>1608</v>
      </c>
      <c r="F1332">
        <v>62653.75</v>
      </c>
    </row>
    <row r="1333" spans="1:6" x14ac:dyDescent="0.2">
      <c r="A1333">
        <v>2331</v>
      </c>
      <c r="B1333" t="s">
        <v>1341</v>
      </c>
      <c r="C1333" t="s">
        <v>1572</v>
      </c>
      <c r="D1333" t="s">
        <v>1584</v>
      </c>
      <c r="E1333" t="s">
        <v>1597</v>
      </c>
      <c r="F1333">
        <v>61093.81</v>
      </c>
    </row>
    <row r="1334" spans="1:6" x14ac:dyDescent="0.2">
      <c r="A1334">
        <v>2332</v>
      </c>
      <c r="B1334" t="s">
        <v>1342</v>
      </c>
      <c r="C1334" t="s">
        <v>1572</v>
      </c>
      <c r="D1334" t="s">
        <v>1584</v>
      </c>
      <c r="E1334" t="s">
        <v>1609</v>
      </c>
      <c r="F1334">
        <v>53932.79</v>
      </c>
    </row>
    <row r="1335" spans="1:6" x14ac:dyDescent="0.2">
      <c r="A1335">
        <v>2333</v>
      </c>
      <c r="B1335" t="s">
        <v>1343</v>
      </c>
      <c r="C1335" t="s">
        <v>1572</v>
      </c>
      <c r="D1335" t="s">
        <v>1584</v>
      </c>
      <c r="E1335" t="s">
        <v>1613</v>
      </c>
      <c r="F1335">
        <v>62453.63</v>
      </c>
    </row>
    <row r="1336" spans="1:6" x14ac:dyDescent="0.2">
      <c r="A1336">
        <v>2334</v>
      </c>
      <c r="B1336" t="s">
        <v>1344</v>
      </c>
      <c r="C1336" t="s">
        <v>1572</v>
      </c>
      <c r="D1336" t="s">
        <v>1584</v>
      </c>
      <c r="E1336" t="s">
        <v>1606</v>
      </c>
      <c r="F1336">
        <v>55743.34</v>
      </c>
    </row>
    <row r="1337" spans="1:6" x14ac:dyDescent="0.2">
      <c r="A1337">
        <v>2335</v>
      </c>
      <c r="B1337" t="s">
        <v>1345</v>
      </c>
      <c r="C1337" t="s">
        <v>1572</v>
      </c>
      <c r="D1337" t="s">
        <v>1584</v>
      </c>
      <c r="E1337" t="s">
        <v>1615</v>
      </c>
      <c r="F1337">
        <v>53314.57</v>
      </c>
    </row>
    <row r="1338" spans="1:6" x14ac:dyDescent="0.2">
      <c r="A1338">
        <v>2336</v>
      </c>
      <c r="B1338" t="s">
        <v>1346</v>
      </c>
      <c r="C1338" t="s">
        <v>1572</v>
      </c>
      <c r="D1338" t="s">
        <v>1584</v>
      </c>
      <c r="E1338" t="s">
        <v>1604</v>
      </c>
      <c r="F1338">
        <v>51932.99</v>
      </c>
    </row>
    <row r="1339" spans="1:6" x14ac:dyDescent="0.2">
      <c r="A1339">
        <v>2337</v>
      </c>
      <c r="B1339" t="s">
        <v>1347</v>
      </c>
      <c r="C1339" t="s">
        <v>1572</v>
      </c>
      <c r="D1339" t="s">
        <v>1584</v>
      </c>
      <c r="E1339" t="s">
        <v>1614</v>
      </c>
      <c r="F1339">
        <v>53487.65</v>
      </c>
    </row>
    <row r="1340" spans="1:6" x14ac:dyDescent="0.2">
      <c r="A1340">
        <v>2338</v>
      </c>
      <c r="B1340" t="s">
        <v>1348</v>
      </c>
      <c r="C1340" t="s">
        <v>1572</v>
      </c>
      <c r="D1340" t="s">
        <v>1584</v>
      </c>
      <c r="E1340" t="s">
        <v>1600</v>
      </c>
      <c r="F1340">
        <v>53059.12</v>
      </c>
    </row>
    <row r="1341" spans="1:6" x14ac:dyDescent="0.2">
      <c r="A1341">
        <v>2339</v>
      </c>
      <c r="B1341" t="s">
        <v>1349</v>
      </c>
      <c r="C1341" t="s">
        <v>1572</v>
      </c>
      <c r="D1341" t="s">
        <v>1584</v>
      </c>
      <c r="E1341" t="s">
        <v>1605</v>
      </c>
      <c r="F1341">
        <v>55852.08</v>
      </c>
    </row>
    <row r="1342" spans="1:6" x14ac:dyDescent="0.2">
      <c r="A1342">
        <v>2340</v>
      </c>
      <c r="B1342" t="s">
        <v>1350</v>
      </c>
      <c r="C1342" t="s">
        <v>1572</v>
      </c>
      <c r="D1342" t="s">
        <v>1584</v>
      </c>
      <c r="E1342" t="s">
        <v>1600</v>
      </c>
      <c r="F1342">
        <v>55802.87</v>
      </c>
    </row>
    <row r="1343" spans="1:6" x14ac:dyDescent="0.2">
      <c r="A1343">
        <v>2341</v>
      </c>
      <c r="B1343" t="s">
        <v>1351</v>
      </c>
      <c r="C1343" t="s">
        <v>1572</v>
      </c>
      <c r="D1343" t="s">
        <v>1584</v>
      </c>
      <c r="E1343" t="s">
        <v>1613</v>
      </c>
      <c r="F1343">
        <v>55015.23</v>
      </c>
    </row>
    <row r="1344" spans="1:6" x14ac:dyDescent="0.2">
      <c r="A1344">
        <v>2342</v>
      </c>
      <c r="B1344" t="s">
        <v>1352</v>
      </c>
      <c r="C1344" t="s">
        <v>1572</v>
      </c>
      <c r="D1344" t="s">
        <v>1584</v>
      </c>
      <c r="E1344" t="s">
        <v>1601</v>
      </c>
      <c r="F1344">
        <v>57184.69</v>
      </c>
    </row>
    <row r="1345" spans="1:6" x14ac:dyDescent="0.2">
      <c r="A1345">
        <v>2343</v>
      </c>
      <c r="B1345" t="s">
        <v>1353</v>
      </c>
      <c r="C1345" t="s">
        <v>1572</v>
      </c>
      <c r="D1345" t="s">
        <v>1584</v>
      </c>
      <c r="E1345" t="s">
        <v>1607</v>
      </c>
      <c r="F1345">
        <v>60953.23</v>
      </c>
    </row>
    <row r="1346" spans="1:6" x14ac:dyDescent="0.2">
      <c r="A1346">
        <v>2344</v>
      </c>
      <c r="B1346" t="s">
        <v>1354</v>
      </c>
      <c r="C1346" t="s">
        <v>1572</v>
      </c>
      <c r="D1346" t="s">
        <v>1584</v>
      </c>
      <c r="E1346" t="s">
        <v>1601</v>
      </c>
      <c r="F1346">
        <v>59747.77</v>
      </c>
    </row>
    <row r="1347" spans="1:6" x14ac:dyDescent="0.2">
      <c r="A1347">
        <v>2345</v>
      </c>
      <c r="B1347" t="s">
        <v>1355</v>
      </c>
      <c r="C1347" t="s">
        <v>1572</v>
      </c>
      <c r="D1347" t="s">
        <v>1584</v>
      </c>
      <c r="E1347" t="s">
        <v>1612</v>
      </c>
      <c r="F1347">
        <v>47575.51</v>
      </c>
    </row>
    <row r="1348" spans="1:6" x14ac:dyDescent="0.2">
      <c r="A1348">
        <v>2346</v>
      </c>
      <c r="B1348" t="s">
        <v>1356</v>
      </c>
      <c r="C1348" t="s">
        <v>1572</v>
      </c>
      <c r="D1348" t="s">
        <v>1584</v>
      </c>
      <c r="E1348" t="s">
        <v>1615</v>
      </c>
      <c r="F1348">
        <v>42230.39</v>
      </c>
    </row>
    <row r="1349" spans="1:6" x14ac:dyDescent="0.2">
      <c r="A1349">
        <v>2347</v>
      </c>
      <c r="B1349" t="s">
        <v>1357</v>
      </c>
      <c r="C1349" t="s">
        <v>1572</v>
      </c>
      <c r="D1349" t="s">
        <v>1584</v>
      </c>
      <c r="E1349" t="s">
        <v>1607</v>
      </c>
      <c r="F1349">
        <v>59671.6</v>
      </c>
    </row>
    <row r="1350" spans="1:6" x14ac:dyDescent="0.2">
      <c r="A1350">
        <v>2348</v>
      </c>
      <c r="B1350" t="s">
        <v>1358</v>
      </c>
      <c r="C1350" t="s">
        <v>1572</v>
      </c>
      <c r="D1350" t="s">
        <v>1584</v>
      </c>
      <c r="E1350" t="s">
        <v>1612</v>
      </c>
      <c r="F1350">
        <v>48165.61</v>
      </c>
    </row>
    <row r="1351" spans="1:6" x14ac:dyDescent="0.2">
      <c r="A1351">
        <v>2349</v>
      </c>
      <c r="B1351" t="s">
        <v>1359</v>
      </c>
      <c r="C1351" t="s">
        <v>1572</v>
      </c>
      <c r="D1351" t="s">
        <v>1584</v>
      </c>
      <c r="E1351" t="s">
        <v>1612</v>
      </c>
      <c r="F1351">
        <v>53876.17</v>
      </c>
    </row>
    <row r="1352" spans="1:6" x14ac:dyDescent="0.2">
      <c r="A1352">
        <v>2350</v>
      </c>
      <c r="B1352" t="s">
        <v>1360</v>
      </c>
      <c r="C1352" t="s">
        <v>1572</v>
      </c>
      <c r="D1352" t="s">
        <v>1584</v>
      </c>
      <c r="E1352" t="s">
        <v>1603</v>
      </c>
      <c r="F1352">
        <v>49149.43</v>
      </c>
    </row>
    <row r="1353" spans="1:6" x14ac:dyDescent="0.2">
      <c r="A1353">
        <v>2351</v>
      </c>
      <c r="B1353" t="s">
        <v>1361</v>
      </c>
      <c r="C1353" t="s">
        <v>1572</v>
      </c>
      <c r="D1353" t="s">
        <v>1584</v>
      </c>
      <c r="E1353" t="s">
        <v>1597</v>
      </c>
      <c r="F1353">
        <v>45990.1</v>
      </c>
    </row>
    <row r="1354" spans="1:6" x14ac:dyDescent="0.2">
      <c r="A1354">
        <v>2352</v>
      </c>
      <c r="B1354" t="s">
        <v>1362</v>
      </c>
      <c r="C1354" t="s">
        <v>1572</v>
      </c>
      <c r="D1354" t="s">
        <v>1584</v>
      </c>
      <c r="E1354" t="s">
        <v>1603</v>
      </c>
      <c r="F1354">
        <v>57707.31</v>
      </c>
    </row>
    <row r="1355" spans="1:6" x14ac:dyDescent="0.2">
      <c r="A1355">
        <v>2353</v>
      </c>
      <c r="B1355" t="s">
        <v>1363</v>
      </c>
      <c r="C1355" t="s">
        <v>1572</v>
      </c>
      <c r="D1355" t="s">
        <v>1584</v>
      </c>
      <c r="E1355" t="s">
        <v>1608</v>
      </c>
      <c r="F1355">
        <v>58795.78</v>
      </c>
    </row>
    <row r="1356" spans="1:6" x14ac:dyDescent="0.2">
      <c r="A1356">
        <v>2354</v>
      </c>
      <c r="B1356" t="s">
        <v>1364</v>
      </c>
      <c r="C1356" t="s">
        <v>1572</v>
      </c>
      <c r="D1356" t="s">
        <v>1584</v>
      </c>
      <c r="E1356" t="s">
        <v>1611</v>
      </c>
      <c r="F1356">
        <v>52117.45</v>
      </c>
    </row>
    <row r="1357" spans="1:6" x14ac:dyDescent="0.2">
      <c r="A1357">
        <v>2355</v>
      </c>
      <c r="B1357" t="s">
        <v>1365</v>
      </c>
      <c r="C1357" t="s">
        <v>1572</v>
      </c>
      <c r="D1357" t="s">
        <v>1584</v>
      </c>
      <c r="E1357" t="s">
        <v>1611</v>
      </c>
      <c r="F1357">
        <v>42044.79</v>
      </c>
    </row>
    <row r="1358" spans="1:6" x14ac:dyDescent="0.2">
      <c r="A1358">
        <v>2356</v>
      </c>
      <c r="B1358" t="s">
        <v>1366</v>
      </c>
      <c r="C1358" t="s">
        <v>1572</v>
      </c>
      <c r="D1358" t="s">
        <v>1584</v>
      </c>
      <c r="E1358" t="s">
        <v>1601</v>
      </c>
      <c r="F1358">
        <v>52268.78</v>
      </c>
    </row>
    <row r="1359" spans="1:6" x14ac:dyDescent="0.2">
      <c r="A1359">
        <v>2357</v>
      </c>
      <c r="B1359" t="s">
        <v>1367</v>
      </c>
      <c r="C1359" t="s">
        <v>1572</v>
      </c>
      <c r="D1359" t="s">
        <v>1584</v>
      </c>
      <c r="E1359" t="s">
        <v>1603</v>
      </c>
      <c r="F1359">
        <v>56959.02</v>
      </c>
    </row>
    <row r="1360" spans="1:6" x14ac:dyDescent="0.2">
      <c r="A1360">
        <v>2358</v>
      </c>
      <c r="B1360" t="s">
        <v>1368</v>
      </c>
      <c r="C1360" t="s">
        <v>1572</v>
      </c>
      <c r="D1360" t="s">
        <v>1584</v>
      </c>
      <c r="E1360" t="s">
        <v>1613</v>
      </c>
      <c r="F1360">
        <v>47605.440000000002</v>
      </c>
    </row>
    <row r="1361" spans="1:6" x14ac:dyDescent="0.2">
      <c r="A1361">
        <v>2359</v>
      </c>
      <c r="B1361" t="s">
        <v>1369</v>
      </c>
      <c r="C1361" t="s">
        <v>1572</v>
      </c>
      <c r="D1361" t="s">
        <v>1584</v>
      </c>
      <c r="E1361" t="s">
        <v>1606</v>
      </c>
      <c r="F1361">
        <v>55916.800000000003</v>
      </c>
    </row>
    <row r="1362" spans="1:6" x14ac:dyDescent="0.2">
      <c r="A1362">
        <v>2360</v>
      </c>
      <c r="B1362" t="s">
        <v>1370</v>
      </c>
      <c r="C1362" t="s">
        <v>1572</v>
      </c>
      <c r="D1362" t="s">
        <v>1584</v>
      </c>
      <c r="E1362" t="s">
        <v>1607</v>
      </c>
      <c r="F1362">
        <v>54923.45</v>
      </c>
    </row>
    <row r="1363" spans="1:6" x14ac:dyDescent="0.2">
      <c r="A1363">
        <v>2361</v>
      </c>
      <c r="B1363" t="s">
        <v>1371</v>
      </c>
      <c r="C1363" t="s">
        <v>1572</v>
      </c>
      <c r="D1363" t="s">
        <v>1584</v>
      </c>
      <c r="E1363" t="s">
        <v>1602</v>
      </c>
      <c r="F1363">
        <v>57896.46</v>
      </c>
    </row>
    <row r="1364" spans="1:6" x14ac:dyDescent="0.2">
      <c r="A1364">
        <v>2362</v>
      </c>
      <c r="B1364" t="s">
        <v>1372</v>
      </c>
      <c r="C1364" t="s">
        <v>1572</v>
      </c>
      <c r="D1364" t="s">
        <v>1584</v>
      </c>
      <c r="E1364" t="s">
        <v>1600</v>
      </c>
      <c r="F1364">
        <v>55597.9</v>
      </c>
    </row>
    <row r="1365" spans="1:6" x14ac:dyDescent="0.2">
      <c r="A1365">
        <v>2363</v>
      </c>
      <c r="B1365" t="s">
        <v>1373</v>
      </c>
      <c r="C1365" t="s">
        <v>1572</v>
      </c>
      <c r="D1365" t="s">
        <v>1584</v>
      </c>
      <c r="E1365" t="s">
        <v>1601</v>
      </c>
      <c r="F1365">
        <v>50134.66</v>
      </c>
    </row>
    <row r="1366" spans="1:6" x14ac:dyDescent="0.2">
      <c r="A1366">
        <v>2364</v>
      </c>
      <c r="B1366" t="s">
        <v>1374</v>
      </c>
      <c r="C1366" t="s">
        <v>1572</v>
      </c>
      <c r="D1366" t="s">
        <v>1584</v>
      </c>
      <c r="E1366" t="s">
        <v>1600</v>
      </c>
      <c r="F1366">
        <v>60982.86</v>
      </c>
    </row>
    <row r="1367" spans="1:6" x14ac:dyDescent="0.2">
      <c r="A1367">
        <v>2365</v>
      </c>
      <c r="B1367" t="s">
        <v>1375</v>
      </c>
      <c r="C1367" t="s">
        <v>1572</v>
      </c>
      <c r="D1367" t="s">
        <v>1584</v>
      </c>
      <c r="E1367" t="s">
        <v>1605</v>
      </c>
      <c r="F1367">
        <v>54207.35</v>
      </c>
    </row>
    <row r="1368" spans="1:6" x14ac:dyDescent="0.2">
      <c r="A1368">
        <v>2366</v>
      </c>
      <c r="B1368" t="s">
        <v>1376</v>
      </c>
      <c r="C1368" t="s">
        <v>1572</v>
      </c>
      <c r="D1368" t="s">
        <v>1584</v>
      </c>
      <c r="E1368" t="s">
        <v>1615</v>
      </c>
      <c r="F1368">
        <v>54863.48</v>
      </c>
    </row>
    <row r="1369" spans="1:6" x14ac:dyDescent="0.2">
      <c r="A1369">
        <v>2367</v>
      </c>
      <c r="B1369" t="s">
        <v>1377</v>
      </c>
      <c r="C1369" t="s">
        <v>1572</v>
      </c>
      <c r="D1369" t="s">
        <v>1584</v>
      </c>
      <c r="E1369" t="s">
        <v>1597</v>
      </c>
      <c r="F1369">
        <v>50333.66</v>
      </c>
    </row>
    <row r="1370" spans="1:6" x14ac:dyDescent="0.2">
      <c r="A1370">
        <v>2368</v>
      </c>
      <c r="B1370" t="s">
        <v>1378</v>
      </c>
      <c r="C1370" t="s">
        <v>1572</v>
      </c>
      <c r="D1370" t="s">
        <v>1584</v>
      </c>
      <c r="E1370" t="s">
        <v>1600</v>
      </c>
      <c r="F1370">
        <v>52783.59</v>
      </c>
    </row>
    <row r="1371" spans="1:6" x14ac:dyDescent="0.2">
      <c r="A1371">
        <v>2369</v>
      </c>
      <c r="B1371" t="s">
        <v>1379</v>
      </c>
      <c r="C1371" t="s">
        <v>1572</v>
      </c>
      <c r="D1371" t="s">
        <v>1584</v>
      </c>
      <c r="E1371" t="s">
        <v>1611</v>
      </c>
      <c r="F1371">
        <v>50575.99</v>
      </c>
    </row>
    <row r="1372" spans="1:6" x14ac:dyDescent="0.2">
      <c r="A1372">
        <v>2370</v>
      </c>
      <c r="B1372" t="s">
        <v>1380</v>
      </c>
      <c r="C1372" t="s">
        <v>1572</v>
      </c>
      <c r="D1372" t="s">
        <v>1584</v>
      </c>
      <c r="E1372" t="s">
        <v>1610</v>
      </c>
      <c r="F1372">
        <v>54135.27</v>
      </c>
    </row>
    <row r="1373" spans="1:6" x14ac:dyDescent="0.2">
      <c r="A1373">
        <v>2371</v>
      </c>
      <c r="B1373" t="s">
        <v>1381</v>
      </c>
      <c r="C1373" t="s">
        <v>1572</v>
      </c>
      <c r="D1373" t="s">
        <v>1584</v>
      </c>
      <c r="E1373" t="s">
        <v>1612</v>
      </c>
      <c r="F1373">
        <v>63558.54</v>
      </c>
    </row>
    <row r="1374" spans="1:6" x14ac:dyDescent="0.2">
      <c r="A1374">
        <v>2372</v>
      </c>
      <c r="B1374" t="s">
        <v>1382</v>
      </c>
      <c r="C1374" t="s">
        <v>1572</v>
      </c>
      <c r="D1374" t="s">
        <v>1584</v>
      </c>
      <c r="E1374" t="s">
        <v>1612</v>
      </c>
      <c r="F1374">
        <v>48140.49</v>
      </c>
    </row>
    <row r="1375" spans="1:6" x14ac:dyDescent="0.2">
      <c r="A1375">
        <v>2373</v>
      </c>
      <c r="B1375" t="s">
        <v>1383</v>
      </c>
      <c r="C1375" t="s">
        <v>1572</v>
      </c>
      <c r="D1375" t="s">
        <v>1584</v>
      </c>
      <c r="E1375" t="s">
        <v>1610</v>
      </c>
      <c r="F1375">
        <v>46932.19</v>
      </c>
    </row>
    <row r="1376" spans="1:6" x14ac:dyDescent="0.2">
      <c r="A1376">
        <v>2374</v>
      </c>
      <c r="B1376" t="s">
        <v>1384</v>
      </c>
      <c r="C1376" t="s">
        <v>1572</v>
      </c>
      <c r="D1376" t="s">
        <v>1584</v>
      </c>
      <c r="E1376" t="s">
        <v>1610</v>
      </c>
      <c r="F1376">
        <v>62355.85</v>
      </c>
    </row>
    <row r="1377" spans="1:6" x14ac:dyDescent="0.2">
      <c r="A1377">
        <v>2375</v>
      </c>
      <c r="B1377" t="s">
        <v>1385</v>
      </c>
      <c r="C1377" t="s">
        <v>1572</v>
      </c>
      <c r="D1377" t="s">
        <v>1584</v>
      </c>
      <c r="E1377" t="s">
        <v>1600</v>
      </c>
      <c r="F1377">
        <v>53953.38</v>
      </c>
    </row>
    <row r="1378" spans="1:6" x14ac:dyDescent="0.2">
      <c r="A1378">
        <v>2376</v>
      </c>
      <c r="B1378" t="s">
        <v>1386</v>
      </c>
      <c r="C1378" t="s">
        <v>1572</v>
      </c>
      <c r="D1378" t="s">
        <v>1584</v>
      </c>
      <c r="E1378" t="s">
        <v>1603</v>
      </c>
      <c r="F1378">
        <v>51654.64</v>
      </c>
    </row>
    <row r="1379" spans="1:6" x14ac:dyDescent="0.2">
      <c r="A1379">
        <v>2377</v>
      </c>
      <c r="B1379" t="s">
        <v>1387</v>
      </c>
      <c r="C1379" t="s">
        <v>1572</v>
      </c>
      <c r="D1379" t="s">
        <v>1584</v>
      </c>
      <c r="E1379" t="s">
        <v>1601</v>
      </c>
      <c r="F1379">
        <v>60199.519999999997</v>
      </c>
    </row>
    <row r="1380" spans="1:6" x14ac:dyDescent="0.2">
      <c r="A1380">
        <v>2378</v>
      </c>
      <c r="B1380" t="s">
        <v>1388</v>
      </c>
      <c r="C1380" t="s">
        <v>1572</v>
      </c>
      <c r="D1380" t="s">
        <v>1584</v>
      </c>
      <c r="E1380" t="s">
        <v>1602</v>
      </c>
      <c r="F1380">
        <v>51971.92</v>
      </c>
    </row>
    <row r="1381" spans="1:6" x14ac:dyDescent="0.2">
      <c r="A1381">
        <v>2379</v>
      </c>
      <c r="B1381" t="s">
        <v>1389</v>
      </c>
      <c r="C1381" t="s">
        <v>1572</v>
      </c>
      <c r="D1381" t="s">
        <v>1584</v>
      </c>
      <c r="E1381" t="s">
        <v>1604</v>
      </c>
      <c r="F1381">
        <v>64130.05</v>
      </c>
    </row>
    <row r="1382" spans="1:6" x14ac:dyDescent="0.2">
      <c r="A1382">
        <v>2380</v>
      </c>
      <c r="B1382" t="s">
        <v>1390</v>
      </c>
      <c r="C1382" t="s">
        <v>1572</v>
      </c>
      <c r="D1382" t="s">
        <v>1584</v>
      </c>
      <c r="E1382" t="s">
        <v>1603</v>
      </c>
      <c r="F1382">
        <v>58389.63</v>
      </c>
    </row>
    <row r="1383" spans="1:6" x14ac:dyDescent="0.2">
      <c r="A1383">
        <v>2381</v>
      </c>
      <c r="B1383" t="s">
        <v>1391</v>
      </c>
      <c r="C1383" t="s">
        <v>1572</v>
      </c>
      <c r="D1383" t="s">
        <v>1584</v>
      </c>
      <c r="E1383" t="s">
        <v>1610</v>
      </c>
      <c r="F1383">
        <v>52560.44</v>
      </c>
    </row>
    <row r="1384" spans="1:6" x14ac:dyDescent="0.2">
      <c r="A1384">
        <v>2382</v>
      </c>
      <c r="B1384" t="s">
        <v>1392</v>
      </c>
      <c r="C1384" t="s">
        <v>1572</v>
      </c>
      <c r="D1384" t="s">
        <v>1584</v>
      </c>
      <c r="E1384" t="s">
        <v>1606</v>
      </c>
      <c r="F1384">
        <v>65786.539999999994</v>
      </c>
    </row>
    <row r="1385" spans="1:6" x14ac:dyDescent="0.2">
      <c r="A1385">
        <v>2383</v>
      </c>
      <c r="B1385" t="s">
        <v>1393</v>
      </c>
      <c r="C1385" t="s">
        <v>1572</v>
      </c>
      <c r="D1385" t="s">
        <v>1584</v>
      </c>
      <c r="E1385" t="s">
        <v>1600</v>
      </c>
      <c r="F1385">
        <v>51971.43</v>
      </c>
    </row>
    <row r="1386" spans="1:6" x14ac:dyDescent="0.2">
      <c r="A1386">
        <v>2384</v>
      </c>
      <c r="B1386" t="s">
        <v>1394</v>
      </c>
      <c r="C1386" t="s">
        <v>1572</v>
      </c>
      <c r="D1386" t="s">
        <v>1584</v>
      </c>
      <c r="E1386" t="s">
        <v>1598</v>
      </c>
      <c r="F1386">
        <v>58710.48</v>
      </c>
    </row>
    <row r="1387" spans="1:6" x14ac:dyDescent="0.2">
      <c r="A1387">
        <v>2385</v>
      </c>
      <c r="B1387" t="s">
        <v>1395</v>
      </c>
      <c r="C1387" t="s">
        <v>1572</v>
      </c>
      <c r="D1387" t="s">
        <v>1584</v>
      </c>
      <c r="E1387" t="s">
        <v>1605</v>
      </c>
      <c r="F1387">
        <v>56496.46</v>
      </c>
    </row>
    <row r="1388" spans="1:6" x14ac:dyDescent="0.2">
      <c r="A1388">
        <v>2386</v>
      </c>
      <c r="B1388" t="s">
        <v>1396</v>
      </c>
      <c r="C1388" t="s">
        <v>1572</v>
      </c>
      <c r="D1388" t="s">
        <v>1584</v>
      </c>
      <c r="E1388" t="s">
        <v>1605</v>
      </c>
      <c r="F1388">
        <v>61508.71</v>
      </c>
    </row>
    <row r="1389" spans="1:6" x14ac:dyDescent="0.2">
      <c r="A1389">
        <v>2387</v>
      </c>
      <c r="B1389" t="s">
        <v>1397</v>
      </c>
      <c r="C1389" t="s">
        <v>1572</v>
      </c>
      <c r="D1389" t="s">
        <v>1584</v>
      </c>
      <c r="E1389" t="s">
        <v>1600</v>
      </c>
      <c r="F1389">
        <v>62807.56</v>
      </c>
    </row>
    <row r="1390" spans="1:6" x14ac:dyDescent="0.2">
      <c r="A1390">
        <v>2388</v>
      </c>
      <c r="B1390" t="s">
        <v>1398</v>
      </c>
      <c r="C1390" t="s">
        <v>1572</v>
      </c>
      <c r="D1390" t="s">
        <v>1584</v>
      </c>
      <c r="E1390" t="s">
        <v>1606</v>
      </c>
      <c r="F1390">
        <v>55160.02</v>
      </c>
    </row>
    <row r="1391" spans="1:6" x14ac:dyDescent="0.2">
      <c r="A1391">
        <v>2389</v>
      </c>
      <c r="B1391" t="s">
        <v>1399</v>
      </c>
      <c r="C1391" t="s">
        <v>1572</v>
      </c>
      <c r="D1391" t="s">
        <v>1584</v>
      </c>
      <c r="E1391" t="s">
        <v>1615</v>
      </c>
      <c r="F1391">
        <v>51232.91</v>
      </c>
    </row>
    <row r="1392" spans="1:6" x14ac:dyDescent="0.2">
      <c r="A1392">
        <v>2390</v>
      </c>
      <c r="B1392" t="s">
        <v>1400</v>
      </c>
      <c r="C1392" t="s">
        <v>1572</v>
      </c>
      <c r="D1392" t="s">
        <v>1584</v>
      </c>
      <c r="E1392" t="s">
        <v>1601</v>
      </c>
      <c r="F1392">
        <v>57299.86</v>
      </c>
    </row>
    <row r="1393" spans="1:6" x14ac:dyDescent="0.2">
      <c r="A1393">
        <v>2391</v>
      </c>
      <c r="B1393" t="s">
        <v>1401</v>
      </c>
      <c r="C1393" t="s">
        <v>1572</v>
      </c>
      <c r="D1393" t="s">
        <v>1584</v>
      </c>
      <c r="E1393" t="s">
        <v>1607</v>
      </c>
      <c r="F1393">
        <v>51611.42</v>
      </c>
    </row>
    <row r="1394" spans="1:6" x14ac:dyDescent="0.2">
      <c r="A1394">
        <v>2392</v>
      </c>
      <c r="B1394" t="s">
        <v>1402</v>
      </c>
      <c r="C1394" t="s">
        <v>1572</v>
      </c>
      <c r="D1394" t="s">
        <v>1584</v>
      </c>
      <c r="E1394" t="s">
        <v>1609</v>
      </c>
      <c r="F1394">
        <v>65066.94</v>
      </c>
    </row>
    <row r="1395" spans="1:6" x14ac:dyDescent="0.2">
      <c r="A1395">
        <v>2393</v>
      </c>
      <c r="B1395" t="s">
        <v>1403</v>
      </c>
      <c r="C1395" t="s">
        <v>1572</v>
      </c>
      <c r="D1395" t="s">
        <v>1584</v>
      </c>
      <c r="E1395" t="s">
        <v>1611</v>
      </c>
      <c r="F1395">
        <v>55682.68</v>
      </c>
    </row>
    <row r="1396" spans="1:6" x14ac:dyDescent="0.2">
      <c r="A1396">
        <v>2394</v>
      </c>
      <c r="B1396" t="s">
        <v>1404</v>
      </c>
      <c r="C1396" t="s">
        <v>1572</v>
      </c>
      <c r="D1396" t="s">
        <v>1584</v>
      </c>
      <c r="E1396" t="s">
        <v>1597</v>
      </c>
      <c r="F1396">
        <v>53173.39</v>
      </c>
    </row>
    <row r="1397" spans="1:6" x14ac:dyDescent="0.2">
      <c r="A1397">
        <v>2395</v>
      </c>
      <c r="B1397" t="s">
        <v>1405</v>
      </c>
      <c r="C1397" t="s">
        <v>1572</v>
      </c>
      <c r="D1397" t="s">
        <v>1584</v>
      </c>
      <c r="E1397" t="s">
        <v>1599</v>
      </c>
      <c r="F1397">
        <v>55923.4</v>
      </c>
    </row>
    <row r="1398" spans="1:6" x14ac:dyDescent="0.2">
      <c r="A1398">
        <v>2396</v>
      </c>
      <c r="B1398" t="s">
        <v>1406</v>
      </c>
      <c r="C1398" t="s">
        <v>1572</v>
      </c>
      <c r="D1398" t="s">
        <v>1584</v>
      </c>
      <c r="E1398" t="s">
        <v>1615</v>
      </c>
      <c r="F1398">
        <v>48264.37</v>
      </c>
    </row>
    <row r="1399" spans="1:6" x14ac:dyDescent="0.2">
      <c r="A1399">
        <v>2397</v>
      </c>
      <c r="B1399" t="s">
        <v>1407</v>
      </c>
      <c r="C1399" t="s">
        <v>1572</v>
      </c>
      <c r="D1399" t="s">
        <v>1584</v>
      </c>
      <c r="E1399" t="s">
        <v>1615</v>
      </c>
      <c r="F1399">
        <v>50141.93</v>
      </c>
    </row>
    <row r="1400" spans="1:6" x14ac:dyDescent="0.2">
      <c r="A1400">
        <v>2398</v>
      </c>
      <c r="B1400" t="s">
        <v>1408</v>
      </c>
      <c r="C1400" t="s">
        <v>1572</v>
      </c>
      <c r="D1400" t="s">
        <v>1584</v>
      </c>
      <c r="E1400" t="s">
        <v>1604</v>
      </c>
      <c r="F1400">
        <v>61002.07</v>
      </c>
    </row>
    <row r="1401" spans="1:6" x14ac:dyDescent="0.2">
      <c r="A1401">
        <v>2399</v>
      </c>
      <c r="B1401" t="s">
        <v>1409</v>
      </c>
      <c r="C1401" t="s">
        <v>1572</v>
      </c>
      <c r="D1401" t="s">
        <v>1584</v>
      </c>
      <c r="E1401" t="s">
        <v>1615</v>
      </c>
      <c r="F1401">
        <v>51715.53</v>
      </c>
    </row>
    <row r="1402" spans="1:6" x14ac:dyDescent="0.2">
      <c r="A1402">
        <v>2400</v>
      </c>
      <c r="B1402" t="s">
        <v>1410</v>
      </c>
      <c r="C1402" t="s">
        <v>1572</v>
      </c>
      <c r="D1402" t="s">
        <v>1584</v>
      </c>
      <c r="E1402" t="s">
        <v>1601</v>
      </c>
      <c r="F1402">
        <v>49765.45</v>
      </c>
    </row>
    <row r="1403" spans="1:6" x14ac:dyDescent="0.2">
      <c r="A1403">
        <v>2401</v>
      </c>
      <c r="B1403" t="s">
        <v>1411</v>
      </c>
      <c r="C1403" t="s">
        <v>1572</v>
      </c>
      <c r="D1403" t="s">
        <v>1584</v>
      </c>
      <c r="E1403" t="s">
        <v>1611</v>
      </c>
      <c r="F1403">
        <v>57683.26</v>
      </c>
    </row>
    <row r="1404" spans="1:6" x14ac:dyDescent="0.2">
      <c r="A1404">
        <v>2402</v>
      </c>
      <c r="B1404" t="s">
        <v>1412</v>
      </c>
      <c r="C1404" t="s">
        <v>1572</v>
      </c>
      <c r="D1404" t="s">
        <v>1584</v>
      </c>
      <c r="E1404" t="s">
        <v>1599</v>
      </c>
      <c r="F1404">
        <v>60928.52</v>
      </c>
    </row>
    <row r="1405" spans="1:6" x14ac:dyDescent="0.2">
      <c r="A1405">
        <v>2403</v>
      </c>
      <c r="B1405" t="s">
        <v>1413</v>
      </c>
      <c r="C1405" t="s">
        <v>1572</v>
      </c>
      <c r="D1405" t="s">
        <v>1584</v>
      </c>
      <c r="E1405" t="s">
        <v>1600</v>
      </c>
      <c r="F1405">
        <v>58594.77</v>
      </c>
    </row>
    <row r="1406" spans="1:6" x14ac:dyDescent="0.2">
      <c r="A1406">
        <v>2404</v>
      </c>
      <c r="B1406" t="s">
        <v>1414</v>
      </c>
      <c r="C1406" t="s">
        <v>1572</v>
      </c>
      <c r="D1406" t="s">
        <v>1584</v>
      </c>
      <c r="E1406" t="s">
        <v>1602</v>
      </c>
      <c r="F1406">
        <v>59980.24</v>
      </c>
    </row>
    <row r="1407" spans="1:6" x14ac:dyDescent="0.2">
      <c r="A1407">
        <v>2405</v>
      </c>
      <c r="B1407" t="s">
        <v>1415</v>
      </c>
      <c r="C1407" t="s">
        <v>1572</v>
      </c>
      <c r="D1407" t="s">
        <v>1584</v>
      </c>
      <c r="E1407" t="s">
        <v>1605</v>
      </c>
      <c r="F1407">
        <v>51216.02</v>
      </c>
    </row>
    <row r="1408" spans="1:6" x14ac:dyDescent="0.2">
      <c r="A1408">
        <v>2406</v>
      </c>
      <c r="B1408" t="s">
        <v>1416</v>
      </c>
      <c r="C1408" t="s">
        <v>1572</v>
      </c>
      <c r="D1408" t="s">
        <v>1584</v>
      </c>
      <c r="E1408" t="s">
        <v>1611</v>
      </c>
      <c r="F1408">
        <v>47890.95</v>
      </c>
    </row>
    <row r="1409" spans="1:6" x14ac:dyDescent="0.2">
      <c r="A1409">
        <v>2407</v>
      </c>
      <c r="B1409" t="s">
        <v>1417</v>
      </c>
      <c r="C1409" t="s">
        <v>1572</v>
      </c>
      <c r="D1409" t="s">
        <v>1584</v>
      </c>
      <c r="E1409" t="s">
        <v>1601</v>
      </c>
      <c r="F1409">
        <v>62506.67</v>
      </c>
    </row>
    <row r="1410" spans="1:6" x14ac:dyDescent="0.2">
      <c r="A1410">
        <v>2408</v>
      </c>
      <c r="B1410" t="s">
        <v>1418</v>
      </c>
      <c r="C1410" t="s">
        <v>1572</v>
      </c>
      <c r="D1410" t="s">
        <v>1584</v>
      </c>
      <c r="E1410" t="s">
        <v>1598</v>
      </c>
      <c r="F1410">
        <v>53386.6</v>
      </c>
    </row>
    <row r="1411" spans="1:6" x14ac:dyDescent="0.2">
      <c r="A1411">
        <v>2409</v>
      </c>
      <c r="B1411" t="s">
        <v>1419</v>
      </c>
      <c r="C1411" t="s">
        <v>1572</v>
      </c>
      <c r="D1411" t="s">
        <v>1584</v>
      </c>
      <c r="E1411" t="s">
        <v>1608</v>
      </c>
      <c r="F1411">
        <v>53745.83</v>
      </c>
    </row>
    <row r="1412" spans="1:6" x14ac:dyDescent="0.2">
      <c r="A1412">
        <v>2410</v>
      </c>
      <c r="B1412" t="s">
        <v>1420</v>
      </c>
      <c r="C1412" t="s">
        <v>1572</v>
      </c>
      <c r="D1412" t="s">
        <v>1584</v>
      </c>
      <c r="E1412" t="s">
        <v>1600</v>
      </c>
      <c r="F1412">
        <v>61640.97</v>
      </c>
    </row>
    <row r="1413" spans="1:6" x14ac:dyDescent="0.2">
      <c r="A1413">
        <v>2411</v>
      </c>
      <c r="B1413" t="s">
        <v>1421</v>
      </c>
      <c r="C1413" t="s">
        <v>1572</v>
      </c>
      <c r="D1413" t="s">
        <v>1584</v>
      </c>
      <c r="E1413" t="s">
        <v>1611</v>
      </c>
      <c r="F1413">
        <v>57781.15</v>
      </c>
    </row>
    <row r="1414" spans="1:6" x14ac:dyDescent="0.2">
      <c r="A1414">
        <v>2412</v>
      </c>
      <c r="B1414" t="s">
        <v>1422</v>
      </c>
      <c r="C1414" t="s">
        <v>1572</v>
      </c>
      <c r="D1414" t="s">
        <v>1584</v>
      </c>
      <c r="E1414" t="s">
        <v>1597</v>
      </c>
      <c r="F1414">
        <v>57279.44</v>
      </c>
    </row>
    <row r="1415" spans="1:6" x14ac:dyDescent="0.2">
      <c r="A1415">
        <v>2413</v>
      </c>
      <c r="B1415" t="s">
        <v>1423</v>
      </c>
      <c r="C1415" t="s">
        <v>1572</v>
      </c>
      <c r="D1415" t="s">
        <v>1584</v>
      </c>
      <c r="E1415" t="s">
        <v>1597</v>
      </c>
      <c r="F1415">
        <v>65825.009999999995</v>
      </c>
    </row>
    <row r="1416" spans="1:6" x14ac:dyDescent="0.2">
      <c r="A1416">
        <v>2414</v>
      </c>
      <c r="B1416" t="s">
        <v>1424</v>
      </c>
      <c r="C1416" t="s">
        <v>1572</v>
      </c>
      <c r="D1416" t="s">
        <v>1584</v>
      </c>
      <c r="E1416" t="s">
        <v>1614</v>
      </c>
      <c r="F1416">
        <v>51782.41</v>
      </c>
    </row>
    <row r="1417" spans="1:6" x14ac:dyDescent="0.2">
      <c r="A1417">
        <v>2415</v>
      </c>
      <c r="B1417" t="s">
        <v>1425</v>
      </c>
      <c r="C1417" t="s">
        <v>1572</v>
      </c>
      <c r="D1417" t="s">
        <v>1584</v>
      </c>
      <c r="E1417" t="s">
        <v>1598</v>
      </c>
      <c r="F1417">
        <v>59639.199999999997</v>
      </c>
    </row>
    <row r="1418" spans="1:6" x14ac:dyDescent="0.2">
      <c r="A1418">
        <v>2416</v>
      </c>
      <c r="B1418" t="s">
        <v>1426</v>
      </c>
      <c r="C1418" t="s">
        <v>1572</v>
      </c>
      <c r="D1418" t="s">
        <v>1584</v>
      </c>
      <c r="E1418" t="s">
        <v>1597</v>
      </c>
      <c r="F1418">
        <v>55285.07</v>
      </c>
    </row>
    <row r="1419" spans="1:6" x14ac:dyDescent="0.2">
      <c r="A1419">
        <v>2417</v>
      </c>
      <c r="B1419" t="s">
        <v>1427</v>
      </c>
      <c r="C1419" t="s">
        <v>1572</v>
      </c>
      <c r="D1419" t="s">
        <v>1584</v>
      </c>
      <c r="E1419" t="s">
        <v>1597</v>
      </c>
      <c r="F1419">
        <v>56342.96</v>
      </c>
    </row>
    <row r="1420" spans="1:6" x14ac:dyDescent="0.2">
      <c r="A1420">
        <v>2418</v>
      </c>
      <c r="B1420" t="s">
        <v>1428</v>
      </c>
      <c r="C1420" t="s">
        <v>1572</v>
      </c>
      <c r="D1420" t="s">
        <v>1584</v>
      </c>
      <c r="E1420" t="s">
        <v>1603</v>
      </c>
      <c r="F1420">
        <v>62642.34</v>
      </c>
    </row>
    <row r="1421" spans="1:6" x14ac:dyDescent="0.2">
      <c r="A1421">
        <v>2419</v>
      </c>
      <c r="B1421" t="s">
        <v>1429</v>
      </c>
      <c r="C1421" t="s">
        <v>1572</v>
      </c>
      <c r="D1421" t="s">
        <v>1584</v>
      </c>
      <c r="E1421" t="s">
        <v>1609</v>
      </c>
      <c r="F1421">
        <v>57539.18</v>
      </c>
    </row>
    <row r="1422" spans="1:6" x14ac:dyDescent="0.2">
      <c r="A1422">
        <v>2420</v>
      </c>
      <c r="B1422" t="s">
        <v>1430</v>
      </c>
      <c r="C1422" t="s">
        <v>1572</v>
      </c>
      <c r="D1422" t="s">
        <v>1584</v>
      </c>
      <c r="E1422" t="s">
        <v>1602</v>
      </c>
      <c r="F1422">
        <v>57691.48</v>
      </c>
    </row>
    <row r="1423" spans="1:6" x14ac:dyDescent="0.2">
      <c r="A1423">
        <v>2421</v>
      </c>
      <c r="B1423" t="s">
        <v>1431</v>
      </c>
      <c r="C1423" t="s">
        <v>1572</v>
      </c>
      <c r="D1423" t="s">
        <v>1584</v>
      </c>
      <c r="E1423" t="s">
        <v>1597</v>
      </c>
      <c r="F1423">
        <v>60362.54</v>
      </c>
    </row>
    <row r="1424" spans="1:6" x14ac:dyDescent="0.2">
      <c r="A1424">
        <v>2422</v>
      </c>
      <c r="B1424" t="s">
        <v>1432</v>
      </c>
      <c r="C1424" t="s">
        <v>1572</v>
      </c>
      <c r="D1424" t="s">
        <v>1584</v>
      </c>
      <c r="E1424" t="s">
        <v>1602</v>
      </c>
      <c r="F1424">
        <v>53175.24</v>
      </c>
    </row>
    <row r="1425" spans="1:6" x14ac:dyDescent="0.2">
      <c r="A1425">
        <v>2423</v>
      </c>
      <c r="B1425" t="s">
        <v>1433</v>
      </c>
      <c r="C1425" t="s">
        <v>1572</v>
      </c>
      <c r="D1425" t="s">
        <v>1584</v>
      </c>
      <c r="E1425" t="s">
        <v>1615</v>
      </c>
      <c r="F1425">
        <v>50803.95</v>
      </c>
    </row>
    <row r="1426" spans="1:6" x14ac:dyDescent="0.2">
      <c r="A1426">
        <v>2424</v>
      </c>
      <c r="B1426" t="s">
        <v>1434</v>
      </c>
      <c r="C1426" t="s">
        <v>1572</v>
      </c>
      <c r="D1426" t="s">
        <v>1584</v>
      </c>
      <c r="E1426" t="s">
        <v>1607</v>
      </c>
      <c r="F1426">
        <v>49775.95</v>
      </c>
    </row>
    <row r="1427" spans="1:6" x14ac:dyDescent="0.2">
      <c r="A1427">
        <v>2425</v>
      </c>
      <c r="B1427" t="s">
        <v>1435</v>
      </c>
      <c r="C1427" t="s">
        <v>1572</v>
      </c>
      <c r="D1427" t="s">
        <v>1584</v>
      </c>
      <c r="E1427" t="s">
        <v>1609</v>
      </c>
      <c r="F1427">
        <v>45168.22</v>
      </c>
    </row>
    <row r="1428" spans="1:6" x14ac:dyDescent="0.2">
      <c r="A1428">
        <v>2426</v>
      </c>
      <c r="B1428" t="s">
        <v>1436</v>
      </c>
      <c r="C1428" t="s">
        <v>1572</v>
      </c>
      <c r="D1428" t="s">
        <v>1584</v>
      </c>
      <c r="E1428" t="s">
        <v>1608</v>
      </c>
      <c r="F1428">
        <v>65281.04</v>
      </c>
    </row>
    <row r="1429" spans="1:6" x14ac:dyDescent="0.2">
      <c r="A1429">
        <v>2427</v>
      </c>
      <c r="B1429" t="s">
        <v>1437</v>
      </c>
      <c r="C1429" t="s">
        <v>1572</v>
      </c>
      <c r="D1429" t="s">
        <v>1584</v>
      </c>
      <c r="E1429" t="s">
        <v>1610</v>
      </c>
      <c r="F1429">
        <v>49483.96</v>
      </c>
    </row>
    <row r="1430" spans="1:6" x14ac:dyDescent="0.2">
      <c r="A1430">
        <v>2428</v>
      </c>
      <c r="B1430" t="s">
        <v>1438</v>
      </c>
      <c r="C1430" t="s">
        <v>1572</v>
      </c>
      <c r="D1430" t="s">
        <v>1584</v>
      </c>
      <c r="E1430" t="s">
        <v>1600</v>
      </c>
      <c r="F1430">
        <v>53893.73</v>
      </c>
    </row>
    <row r="1431" spans="1:6" x14ac:dyDescent="0.2">
      <c r="A1431">
        <v>2429</v>
      </c>
      <c r="B1431" t="s">
        <v>1439</v>
      </c>
      <c r="C1431" t="s">
        <v>1572</v>
      </c>
      <c r="D1431" t="s">
        <v>1584</v>
      </c>
      <c r="E1431" t="s">
        <v>1610</v>
      </c>
      <c r="F1431">
        <v>53615.93</v>
      </c>
    </row>
    <row r="1432" spans="1:6" x14ac:dyDescent="0.2">
      <c r="A1432">
        <v>2430</v>
      </c>
      <c r="B1432" t="s">
        <v>1440</v>
      </c>
      <c r="C1432" t="s">
        <v>1572</v>
      </c>
      <c r="D1432" t="s">
        <v>1584</v>
      </c>
      <c r="E1432" t="s">
        <v>1601</v>
      </c>
      <c r="F1432">
        <v>56537.03</v>
      </c>
    </row>
    <row r="1433" spans="1:6" x14ac:dyDescent="0.2">
      <c r="A1433">
        <v>2431</v>
      </c>
      <c r="B1433" t="s">
        <v>1441</v>
      </c>
      <c r="C1433" t="s">
        <v>1572</v>
      </c>
      <c r="D1433" t="s">
        <v>1584</v>
      </c>
      <c r="E1433" t="s">
        <v>1601</v>
      </c>
      <c r="F1433">
        <v>59078.69</v>
      </c>
    </row>
    <row r="1434" spans="1:6" x14ac:dyDescent="0.2">
      <c r="A1434">
        <v>2432</v>
      </c>
      <c r="B1434" t="s">
        <v>1442</v>
      </c>
      <c r="C1434" t="s">
        <v>1572</v>
      </c>
      <c r="D1434" t="s">
        <v>1584</v>
      </c>
      <c r="E1434" t="s">
        <v>1598</v>
      </c>
      <c r="F1434">
        <v>59302.37</v>
      </c>
    </row>
    <row r="1435" spans="1:6" x14ac:dyDescent="0.2">
      <c r="A1435">
        <v>2433</v>
      </c>
      <c r="B1435" t="s">
        <v>1443</v>
      </c>
      <c r="C1435" t="s">
        <v>1572</v>
      </c>
      <c r="D1435" t="s">
        <v>1584</v>
      </c>
      <c r="E1435" t="s">
        <v>1609</v>
      </c>
      <c r="F1435">
        <v>52084.61</v>
      </c>
    </row>
    <row r="1436" spans="1:6" x14ac:dyDescent="0.2">
      <c r="A1436">
        <v>2434</v>
      </c>
      <c r="B1436" t="s">
        <v>1444</v>
      </c>
      <c r="C1436" t="s">
        <v>1572</v>
      </c>
      <c r="D1436" t="s">
        <v>1584</v>
      </c>
      <c r="E1436" t="s">
        <v>1611</v>
      </c>
      <c r="F1436">
        <v>54164.39</v>
      </c>
    </row>
    <row r="1437" spans="1:6" x14ac:dyDescent="0.2">
      <c r="A1437">
        <v>2435</v>
      </c>
      <c r="B1437" t="s">
        <v>1445</v>
      </c>
      <c r="C1437" t="s">
        <v>1572</v>
      </c>
      <c r="D1437" t="s">
        <v>1584</v>
      </c>
      <c r="E1437" t="s">
        <v>1610</v>
      </c>
      <c r="F1437">
        <v>56412.9</v>
      </c>
    </row>
    <row r="1438" spans="1:6" x14ac:dyDescent="0.2">
      <c r="A1438">
        <v>2436</v>
      </c>
      <c r="B1438" t="s">
        <v>1446</v>
      </c>
      <c r="C1438" t="s">
        <v>1572</v>
      </c>
      <c r="D1438" t="s">
        <v>1584</v>
      </c>
      <c r="E1438" t="s">
        <v>1607</v>
      </c>
      <c r="F1438">
        <v>53756.54</v>
      </c>
    </row>
    <row r="1439" spans="1:6" x14ac:dyDescent="0.2">
      <c r="A1439">
        <v>2437</v>
      </c>
      <c r="B1439" t="s">
        <v>1447</v>
      </c>
      <c r="C1439" t="s">
        <v>1572</v>
      </c>
      <c r="D1439" t="s">
        <v>1584</v>
      </c>
      <c r="E1439" t="s">
        <v>1607</v>
      </c>
      <c r="F1439">
        <v>63036.73</v>
      </c>
    </row>
    <row r="1440" spans="1:6" x14ac:dyDescent="0.2">
      <c r="A1440">
        <v>2438</v>
      </c>
      <c r="B1440" t="s">
        <v>1448</v>
      </c>
      <c r="C1440" t="s">
        <v>1572</v>
      </c>
      <c r="D1440" t="s">
        <v>1584</v>
      </c>
      <c r="E1440" t="s">
        <v>1605</v>
      </c>
      <c r="F1440">
        <v>57454.87</v>
      </c>
    </row>
    <row r="1441" spans="1:6" x14ac:dyDescent="0.2">
      <c r="A1441">
        <v>2439</v>
      </c>
      <c r="B1441" t="s">
        <v>1449</v>
      </c>
      <c r="C1441" t="s">
        <v>1572</v>
      </c>
      <c r="D1441" t="s">
        <v>1584</v>
      </c>
      <c r="E1441" t="s">
        <v>1608</v>
      </c>
      <c r="F1441">
        <v>58674.39</v>
      </c>
    </row>
    <row r="1442" spans="1:6" x14ac:dyDescent="0.2">
      <c r="A1442">
        <v>2440</v>
      </c>
      <c r="B1442" t="s">
        <v>1450</v>
      </c>
      <c r="C1442" t="s">
        <v>1572</v>
      </c>
      <c r="D1442" t="s">
        <v>1584</v>
      </c>
      <c r="E1442" t="s">
        <v>1608</v>
      </c>
      <c r="F1442">
        <v>58314.41</v>
      </c>
    </row>
    <row r="1443" spans="1:6" x14ac:dyDescent="0.2">
      <c r="A1443">
        <v>2441</v>
      </c>
      <c r="B1443" t="s">
        <v>1451</v>
      </c>
      <c r="C1443" t="s">
        <v>1572</v>
      </c>
      <c r="D1443" t="s">
        <v>1584</v>
      </c>
      <c r="E1443" t="s">
        <v>1607</v>
      </c>
      <c r="F1443">
        <v>60867.37</v>
      </c>
    </row>
    <row r="1444" spans="1:6" x14ac:dyDescent="0.2">
      <c r="A1444">
        <v>2442</v>
      </c>
      <c r="B1444" t="s">
        <v>1452</v>
      </c>
      <c r="C1444" t="s">
        <v>1572</v>
      </c>
      <c r="D1444" t="s">
        <v>1584</v>
      </c>
      <c r="E1444" t="s">
        <v>1611</v>
      </c>
      <c r="F1444">
        <v>55905.11</v>
      </c>
    </row>
    <row r="1445" spans="1:6" x14ac:dyDescent="0.2">
      <c r="A1445">
        <v>2443</v>
      </c>
      <c r="B1445" t="s">
        <v>1453</v>
      </c>
      <c r="C1445" t="s">
        <v>1572</v>
      </c>
      <c r="D1445" t="s">
        <v>1584</v>
      </c>
      <c r="E1445" t="s">
        <v>1610</v>
      </c>
      <c r="F1445">
        <v>48515.839999999997</v>
      </c>
    </row>
    <row r="1446" spans="1:6" x14ac:dyDescent="0.2">
      <c r="A1446">
        <v>2444</v>
      </c>
      <c r="B1446" t="s">
        <v>1454</v>
      </c>
      <c r="C1446" t="s">
        <v>1572</v>
      </c>
      <c r="D1446" t="s">
        <v>1584</v>
      </c>
      <c r="E1446" t="s">
        <v>1610</v>
      </c>
      <c r="F1446">
        <v>56998.44</v>
      </c>
    </row>
    <row r="1447" spans="1:6" x14ac:dyDescent="0.2">
      <c r="A1447">
        <v>2445</v>
      </c>
      <c r="B1447" t="s">
        <v>1455</v>
      </c>
      <c r="C1447" t="s">
        <v>1572</v>
      </c>
      <c r="D1447" t="s">
        <v>1584</v>
      </c>
      <c r="E1447" t="s">
        <v>1615</v>
      </c>
      <c r="F1447">
        <v>51743.22</v>
      </c>
    </row>
    <row r="1448" spans="1:6" x14ac:dyDescent="0.2">
      <c r="A1448">
        <v>2446</v>
      </c>
      <c r="B1448" t="s">
        <v>1456</v>
      </c>
      <c r="C1448" t="s">
        <v>1572</v>
      </c>
      <c r="D1448" t="s">
        <v>1584</v>
      </c>
      <c r="E1448" t="s">
        <v>1611</v>
      </c>
      <c r="F1448">
        <v>52356.92</v>
      </c>
    </row>
    <row r="1449" spans="1:6" x14ac:dyDescent="0.2">
      <c r="A1449">
        <v>2447</v>
      </c>
      <c r="B1449" t="s">
        <v>1457</v>
      </c>
      <c r="C1449" t="s">
        <v>1572</v>
      </c>
      <c r="D1449" t="s">
        <v>1584</v>
      </c>
      <c r="E1449" t="s">
        <v>1611</v>
      </c>
      <c r="F1449">
        <v>57931.82</v>
      </c>
    </row>
    <row r="1450" spans="1:6" x14ac:dyDescent="0.2">
      <c r="A1450">
        <v>2448</v>
      </c>
      <c r="B1450" t="s">
        <v>1458</v>
      </c>
      <c r="C1450" t="s">
        <v>1572</v>
      </c>
      <c r="D1450" t="s">
        <v>1584</v>
      </c>
      <c r="E1450" t="s">
        <v>1603</v>
      </c>
      <c r="F1450">
        <v>61191.42</v>
      </c>
    </row>
    <row r="1451" spans="1:6" x14ac:dyDescent="0.2">
      <c r="A1451">
        <v>2449</v>
      </c>
      <c r="B1451" t="s">
        <v>1459</v>
      </c>
      <c r="C1451" t="s">
        <v>1572</v>
      </c>
      <c r="D1451" t="s">
        <v>1584</v>
      </c>
      <c r="E1451" t="s">
        <v>1599</v>
      </c>
      <c r="F1451">
        <v>55106.36</v>
      </c>
    </row>
    <row r="1452" spans="1:6" x14ac:dyDescent="0.2">
      <c r="A1452">
        <v>2450</v>
      </c>
      <c r="B1452" t="s">
        <v>1460</v>
      </c>
      <c r="C1452" t="s">
        <v>1572</v>
      </c>
      <c r="D1452" t="s">
        <v>1584</v>
      </c>
      <c r="E1452" t="s">
        <v>1598</v>
      </c>
      <c r="F1452">
        <v>56544.17</v>
      </c>
    </row>
    <row r="1453" spans="1:6" x14ac:dyDescent="0.2">
      <c r="A1453">
        <v>2451</v>
      </c>
      <c r="B1453" t="s">
        <v>1461</v>
      </c>
      <c r="C1453" t="s">
        <v>1572</v>
      </c>
      <c r="D1453" t="s">
        <v>1584</v>
      </c>
      <c r="E1453" t="s">
        <v>1602</v>
      </c>
      <c r="F1453">
        <v>63511.07</v>
      </c>
    </row>
    <row r="1454" spans="1:6" x14ac:dyDescent="0.2">
      <c r="A1454">
        <v>2452</v>
      </c>
      <c r="B1454" t="s">
        <v>1462</v>
      </c>
      <c r="C1454" t="s">
        <v>1572</v>
      </c>
      <c r="D1454" t="s">
        <v>1584</v>
      </c>
      <c r="E1454" t="s">
        <v>1611</v>
      </c>
      <c r="F1454">
        <v>56203.77</v>
      </c>
    </row>
    <row r="1455" spans="1:6" x14ac:dyDescent="0.2">
      <c r="A1455">
        <v>2453</v>
      </c>
      <c r="B1455" t="s">
        <v>1463</v>
      </c>
      <c r="C1455" t="s">
        <v>1572</v>
      </c>
      <c r="D1455" t="s">
        <v>1584</v>
      </c>
      <c r="E1455" t="s">
        <v>1598</v>
      </c>
      <c r="F1455">
        <v>68008.42</v>
      </c>
    </row>
    <row r="1456" spans="1:6" x14ac:dyDescent="0.2">
      <c r="A1456">
        <v>2454</v>
      </c>
      <c r="B1456" t="s">
        <v>1464</v>
      </c>
      <c r="C1456" t="s">
        <v>1572</v>
      </c>
      <c r="D1456" t="s">
        <v>1584</v>
      </c>
      <c r="E1456" t="s">
        <v>1613</v>
      </c>
      <c r="F1456">
        <v>57827.55</v>
      </c>
    </row>
    <row r="1457" spans="1:6" x14ac:dyDescent="0.2">
      <c r="A1457">
        <v>2455</v>
      </c>
      <c r="B1457" t="s">
        <v>1465</v>
      </c>
      <c r="C1457" t="s">
        <v>1572</v>
      </c>
      <c r="D1457" t="s">
        <v>1584</v>
      </c>
      <c r="E1457" t="s">
        <v>1612</v>
      </c>
      <c r="F1457">
        <v>46196.19</v>
      </c>
    </row>
    <row r="1458" spans="1:6" x14ac:dyDescent="0.2">
      <c r="A1458">
        <v>2456</v>
      </c>
      <c r="B1458" t="s">
        <v>1466</v>
      </c>
      <c r="C1458" t="s">
        <v>1572</v>
      </c>
      <c r="D1458" t="s">
        <v>1584</v>
      </c>
      <c r="E1458" t="s">
        <v>1611</v>
      </c>
      <c r="F1458">
        <v>58766.71</v>
      </c>
    </row>
    <row r="1459" spans="1:6" x14ac:dyDescent="0.2">
      <c r="A1459">
        <v>2457</v>
      </c>
      <c r="B1459" t="s">
        <v>1467</v>
      </c>
      <c r="C1459" t="s">
        <v>1572</v>
      </c>
      <c r="D1459" t="s">
        <v>1584</v>
      </c>
      <c r="E1459" t="s">
        <v>1615</v>
      </c>
      <c r="F1459">
        <v>56905.79</v>
      </c>
    </row>
    <row r="1460" spans="1:6" x14ac:dyDescent="0.2">
      <c r="A1460">
        <v>2458</v>
      </c>
      <c r="B1460" t="s">
        <v>1468</v>
      </c>
      <c r="C1460" t="s">
        <v>1572</v>
      </c>
      <c r="D1460" t="s">
        <v>1584</v>
      </c>
      <c r="E1460" t="s">
        <v>1598</v>
      </c>
      <c r="F1460">
        <v>61448.76</v>
      </c>
    </row>
    <row r="1461" spans="1:6" x14ac:dyDescent="0.2">
      <c r="A1461">
        <v>2459</v>
      </c>
      <c r="B1461" t="s">
        <v>1469</v>
      </c>
      <c r="C1461" t="s">
        <v>1572</v>
      </c>
      <c r="D1461" t="s">
        <v>1584</v>
      </c>
      <c r="E1461" t="s">
        <v>1602</v>
      </c>
      <c r="F1461">
        <v>58365.91</v>
      </c>
    </row>
    <row r="1462" spans="1:6" x14ac:dyDescent="0.2">
      <c r="A1462">
        <v>2460</v>
      </c>
      <c r="B1462" t="s">
        <v>1470</v>
      </c>
      <c r="C1462" t="s">
        <v>1572</v>
      </c>
      <c r="D1462" t="s">
        <v>1584</v>
      </c>
      <c r="E1462" t="s">
        <v>1600</v>
      </c>
      <c r="F1462">
        <v>54307.72</v>
      </c>
    </row>
    <row r="1463" spans="1:6" x14ac:dyDescent="0.2">
      <c r="A1463">
        <v>2461</v>
      </c>
      <c r="B1463" t="s">
        <v>1471</v>
      </c>
      <c r="C1463" t="s">
        <v>1572</v>
      </c>
      <c r="D1463" t="s">
        <v>1584</v>
      </c>
      <c r="E1463" t="s">
        <v>1611</v>
      </c>
      <c r="F1463">
        <v>48878.51</v>
      </c>
    </row>
    <row r="1464" spans="1:6" x14ac:dyDescent="0.2">
      <c r="A1464">
        <v>2462</v>
      </c>
      <c r="B1464" t="s">
        <v>1472</v>
      </c>
      <c r="C1464" t="s">
        <v>1572</v>
      </c>
      <c r="D1464" t="s">
        <v>1584</v>
      </c>
      <c r="E1464" t="s">
        <v>1611</v>
      </c>
      <c r="F1464">
        <v>53954.879999999997</v>
      </c>
    </row>
    <row r="1465" spans="1:6" x14ac:dyDescent="0.2">
      <c r="A1465">
        <v>2463</v>
      </c>
      <c r="B1465" t="s">
        <v>1473</v>
      </c>
      <c r="C1465" t="s">
        <v>1572</v>
      </c>
      <c r="D1465" t="s">
        <v>1584</v>
      </c>
      <c r="E1465" t="s">
        <v>1609</v>
      </c>
      <c r="F1465">
        <v>50747.4</v>
      </c>
    </row>
    <row r="1466" spans="1:6" x14ac:dyDescent="0.2">
      <c r="A1466">
        <v>2464</v>
      </c>
      <c r="B1466" t="s">
        <v>1474</v>
      </c>
      <c r="C1466" t="s">
        <v>1572</v>
      </c>
      <c r="D1466" t="s">
        <v>1584</v>
      </c>
      <c r="E1466" t="s">
        <v>1605</v>
      </c>
      <c r="F1466">
        <v>52097.38</v>
      </c>
    </row>
    <row r="1467" spans="1:6" x14ac:dyDescent="0.2">
      <c r="A1467">
        <v>2465</v>
      </c>
      <c r="B1467" t="s">
        <v>1475</v>
      </c>
      <c r="C1467" t="s">
        <v>1572</v>
      </c>
      <c r="D1467" t="s">
        <v>1584</v>
      </c>
      <c r="E1467" t="s">
        <v>1613</v>
      </c>
      <c r="F1467">
        <v>57942.89</v>
      </c>
    </row>
    <row r="1468" spans="1:6" x14ac:dyDescent="0.2">
      <c r="A1468">
        <v>2466</v>
      </c>
      <c r="B1468" t="s">
        <v>1476</v>
      </c>
      <c r="C1468" t="s">
        <v>1572</v>
      </c>
      <c r="D1468" t="s">
        <v>1584</v>
      </c>
      <c r="E1468" t="s">
        <v>1613</v>
      </c>
      <c r="F1468">
        <v>63349.52</v>
      </c>
    </row>
    <row r="1469" spans="1:6" x14ac:dyDescent="0.2">
      <c r="A1469">
        <v>2467</v>
      </c>
      <c r="B1469" t="s">
        <v>1477</v>
      </c>
      <c r="C1469" t="s">
        <v>1572</v>
      </c>
      <c r="D1469" t="s">
        <v>1584</v>
      </c>
      <c r="E1469" t="s">
        <v>1599</v>
      </c>
      <c r="F1469">
        <v>56973.36</v>
      </c>
    </row>
    <row r="1470" spans="1:6" x14ac:dyDescent="0.2">
      <c r="A1470">
        <v>2468</v>
      </c>
      <c r="B1470" t="s">
        <v>1478</v>
      </c>
      <c r="C1470" t="s">
        <v>1572</v>
      </c>
      <c r="D1470" t="s">
        <v>1584</v>
      </c>
      <c r="E1470" t="s">
        <v>1602</v>
      </c>
      <c r="F1470">
        <v>49020.58</v>
      </c>
    </row>
    <row r="1471" spans="1:6" x14ac:dyDescent="0.2">
      <c r="A1471">
        <v>2469</v>
      </c>
      <c r="B1471" t="s">
        <v>1479</v>
      </c>
      <c r="C1471" t="s">
        <v>1572</v>
      </c>
      <c r="D1471" t="s">
        <v>1584</v>
      </c>
      <c r="E1471" t="s">
        <v>1610</v>
      </c>
      <c r="F1471">
        <v>57223.01</v>
      </c>
    </row>
    <row r="1472" spans="1:6" x14ac:dyDescent="0.2">
      <c r="A1472">
        <v>2470</v>
      </c>
      <c r="B1472" t="s">
        <v>1480</v>
      </c>
      <c r="C1472" t="s">
        <v>1572</v>
      </c>
      <c r="D1472" t="s">
        <v>1584</v>
      </c>
      <c r="E1472" t="s">
        <v>1607</v>
      </c>
      <c r="F1472">
        <v>60983.16</v>
      </c>
    </row>
    <row r="1473" spans="1:6" x14ac:dyDescent="0.2">
      <c r="A1473">
        <v>2471</v>
      </c>
      <c r="B1473" t="s">
        <v>1481</v>
      </c>
      <c r="C1473" t="s">
        <v>1572</v>
      </c>
      <c r="D1473" t="s">
        <v>1584</v>
      </c>
      <c r="E1473" t="s">
        <v>1597</v>
      </c>
      <c r="F1473">
        <v>51951.09</v>
      </c>
    </row>
    <row r="1474" spans="1:6" x14ac:dyDescent="0.2">
      <c r="A1474">
        <v>2472</v>
      </c>
      <c r="B1474" t="s">
        <v>1482</v>
      </c>
      <c r="C1474" t="s">
        <v>1572</v>
      </c>
      <c r="D1474" t="s">
        <v>1584</v>
      </c>
      <c r="E1474" t="s">
        <v>1614</v>
      </c>
      <c r="F1474">
        <v>54329.91</v>
      </c>
    </row>
    <row r="1475" spans="1:6" x14ac:dyDescent="0.2">
      <c r="A1475">
        <v>2473</v>
      </c>
      <c r="B1475" t="s">
        <v>1483</v>
      </c>
      <c r="C1475" t="s">
        <v>1572</v>
      </c>
      <c r="D1475" t="s">
        <v>1584</v>
      </c>
      <c r="E1475" t="s">
        <v>1605</v>
      </c>
      <c r="F1475">
        <v>55073.440000000002</v>
      </c>
    </row>
    <row r="1476" spans="1:6" x14ac:dyDescent="0.2">
      <c r="A1476">
        <v>2474</v>
      </c>
      <c r="B1476" t="s">
        <v>1484</v>
      </c>
      <c r="C1476" t="s">
        <v>1572</v>
      </c>
      <c r="D1476" t="s">
        <v>1584</v>
      </c>
      <c r="E1476" t="s">
        <v>1598</v>
      </c>
      <c r="F1476">
        <v>51075.51</v>
      </c>
    </row>
    <row r="1477" spans="1:6" x14ac:dyDescent="0.2">
      <c r="A1477">
        <v>2475</v>
      </c>
      <c r="B1477" t="s">
        <v>1485</v>
      </c>
      <c r="C1477" t="s">
        <v>1572</v>
      </c>
      <c r="D1477" t="s">
        <v>1584</v>
      </c>
      <c r="E1477" t="s">
        <v>1603</v>
      </c>
      <c r="F1477">
        <v>58241.4</v>
      </c>
    </row>
    <row r="1478" spans="1:6" x14ac:dyDescent="0.2">
      <c r="A1478">
        <v>2476</v>
      </c>
      <c r="B1478" t="s">
        <v>1486</v>
      </c>
      <c r="C1478" t="s">
        <v>1572</v>
      </c>
      <c r="D1478" t="s">
        <v>1584</v>
      </c>
      <c r="E1478" t="s">
        <v>1604</v>
      </c>
      <c r="F1478">
        <v>54395.26</v>
      </c>
    </row>
    <row r="1479" spans="1:6" x14ac:dyDescent="0.2">
      <c r="A1479">
        <v>2477</v>
      </c>
      <c r="B1479" t="s">
        <v>1487</v>
      </c>
      <c r="C1479" t="s">
        <v>1572</v>
      </c>
      <c r="D1479" t="s">
        <v>1584</v>
      </c>
      <c r="E1479" t="s">
        <v>1614</v>
      </c>
      <c r="F1479">
        <v>57097.66</v>
      </c>
    </row>
    <row r="1480" spans="1:6" x14ac:dyDescent="0.2">
      <c r="A1480">
        <v>2478</v>
      </c>
      <c r="B1480" t="s">
        <v>1488</v>
      </c>
      <c r="C1480" t="s">
        <v>1572</v>
      </c>
      <c r="D1480" t="s">
        <v>1584</v>
      </c>
      <c r="E1480" t="s">
        <v>1599</v>
      </c>
      <c r="F1480">
        <v>50562.54</v>
      </c>
    </row>
    <row r="1481" spans="1:6" x14ac:dyDescent="0.2">
      <c r="A1481">
        <v>2479</v>
      </c>
      <c r="B1481" t="s">
        <v>1489</v>
      </c>
      <c r="C1481" t="s">
        <v>1572</v>
      </c>
      <c r="D1481" t="s">
        <v>1584</v>
      </c>
      <c r="E1481" t="s">
        <v>1615</v>
      </c>
      <c r="F1481">
        <v>52812.71</v>
      </c>
    </row>
    <row r="1482" spans="1:6" x14ac:dyDescent="0.2">
      <c r="A1482">
        <v>2480</v>
      </c>
      <c r="B1482" t="s">
        <v>1490</v>
      </c>
      <c r="C1482" t="s">
        <v>1572</v>
      </c>
      <c r="D1482" t="s">
        <v>1584</v>
      </c>
      <c r="E1482" t="s">
        <v>1614</v>
      </c>
      <c r="F1482">
        <v>58611.91</v>
      </c>
    </row>
    <row r="1483" spans="1:6" x14ac:dyDescent="0.2">
      <c r="A1483">
        <v>2481</v>
      </c>
      <c r="B1483" t="s">
        <v>1491</v>
      </c>
      <c r="C1483" t="s">
        <v>1572</v>
      </c>
      <c r="D1483" t="s">
        <v>1584</v>
      </c>
      <c r="E1483" t="s">
        <v>1609</v>
      </c>
      <c r="F1483">
        <v>53135.83</v>
      </c>
    </row>
    <row r="1484" spans="1:6" x14ac:dyDescent="0.2">
      <c r="A1484">
        <v>2482</v>
      </c>
      <c r="B1484" t="s">
        <v>1492</v>
      </c>
      <c r="C1484" t="s">
        <v>1572</v>
      </c>
      <c r="D1484" t="s">
        <v>1584</v>
      </c>
      <c r="E1484" t="s">
        <v>1607</v>
      </c>
      <c r="F1484">
        <v>63634.82</v>
      </c>
    </row>
    <row r="1485" spans="1:6" x14ac:dyDescent="0.2">
      <c r="A1485">
        <v>2483</v>
      </c>
      <c r="B1485" t="s">
        <v>1493</v>
      </c>
      <c r="C1485" t="s">
        <v>1572</v>
      </c>
      <c r="D1485" t="s">
        <v>1584</v>
      </c>
      <c r="E1485" t="s">
        <v>1602</v>
      </c>
      <c r="F1485">
        <v>53001.82</v>
      </c>
    </row>
    <row r="1486" spans="1:6" x14ac:dyDescent="0.2">
      <c r="A1486">
        <v>2484</v>
      </c>
      <c r="B1486" t="s">
        <v>1494</v>
      </c>
      <c r="C1486" t="s">
        <v>1572</v>
      </c>
      <c r="D1486" t="s">
        <v>1584</v>
      </c>
      <c r="E1486" t="s">
        <v>1608</v>
      </c>
      <c r="F1486">
        <v>56123.42</v>
      </c>
    </row>
    <row r="1487" spans="1:6" x14ac:dyDescent="0.2">
      <c r="A1487">
        <v>2485</v>
      </c>
      <c r="B1487" t="s">
        <v>1495</v>
      </c>
      <c r="C1487" t="s">
        <v>1572</v>
      </c>
      <c r="D1487" t="s">
        <v>1584</v>
      </c>
      <c r="E1487" t="s">
        <v>1604</v>
      </c>
      <c r="F1487">
        <v>59662.95</v>
      </c>
    </row>
    <row r="1488" spans="1:6" x14ac:dyDescent="0.2">
      <c r="A1488">
        <v>2486</v>
      </c>
      <c r="B1488" t="s">
        <v>1496</v>
      </c>
      <c r="C1488" t="s">
        <v>1572</v>
      </c>
      <c r="D1488" t="s">
        <v>1584</v>
      </c>
      <c r="E1488" t="s">
        <v>1613</v>
      </c>
      <c r="F1488">
        <v>47908.17</v>
      </c>
    </row>
    <row r="1489" spans="1:6" x14ac:dyDescent="0.2">
      <c r="A1489">
        <v>2487</v>
      </c>
      <c r="B1489" t="s">
        <v>1497</v>
      </c>
      <c r="C1489" t="s">
        <v>1572</v>
      </c>
      <c r="D1489" t="s">
        <v>1584</v>
      </c>
      <c r="E1489" t="s">
        <v>1604</v>
      </c>
      <c r="F1489">
        <v>46195.96</v>
      </c>
    </row>
    <row r="1490" spans="1:6" x14ac:dyDescent="0.2">
      <c r="A1490">
        <v>2488</v>
      </c>
      <c r="B1490" t="s">
        <v>1498</v>
      </c>
      <c r="C1490" t="s">
        <v>1572</v>
      </c>
      <c r="D1490" t="s">
        <v>1584</v>
      </c>
      <c r="E1490" t="s">
        <v>1603</v>
      </c>
      <c r="F1490">
        <v>47371.72</v>
      </c>
    </row>
    <row r="1491" spans="1:6" x14ac:dyDescent="0.2">
      <c r="A1491">
        <v>2489</v>
      </c>
      <c r="B1491" t="s">
        <v>1499</v>
      </c>
      <c r="C1491" t="s">
        <v>1572</v>
      </c>
      <c r="D1491" t="s">
        <v>1584</v>
      </c>
      <c r="E1491" t="s">
        <v>1598</v>
      </c>
      <c r="F1491">
        <v>61312.92</v>
      </c>
    </row>
    <row r="1492" spans="1:6" x14ac:dyDescent="0.2">
      <c r="A1492">
        <v>2490</v>
      </c>
      <c r="B1492" t="s">
        <v>1500</v>
      </c>
      <c r="C1492" t="s">
        <v>1572</v>
      </c>
      <c r="D1492" t="s">
        <v>1584</v>
      </c>
      <c r="E1492" t="s">
        <v>1602</v>
      </c>
      <c r="F1492">
        <v>52240.71</v>
      </c>
    </row>
    <row r="1493" spans="1:6" x14ac:dyDescent="0.2">
      <c r="A1493">
        <v>2491</v>
      </c>
      <c r="B1493" t="s">
        <v>1501</v>
      </c>
      <c r="C1493" t="s">
        <v>1572</v>
      </c>
      <c r="D1493" t="s">
        <v>1584</v>
      </c>
      <c r="E1493" t="s">
        <v>1611</v>
      </c>
      <c r="F1493">
        <v>67791</v>
      </c>
    </row>
    <row r="1494" spans="1:6" x14ac:dyDescent="0.2">
      <c r="A1494">
        <v>2492</v>
      </c>
      <c r="B1494" t="s">
        <v>1502</v>
      </c>
      <c r="C1494" t="s">
        <v>1572</v>
      </c>
      <c r="D1494" t="s">
        <v>1584</v>
      </c>
      <c r="E1494" t="s">
        <v>1601</v>
      </c>
      <c r="F1494">
        <v>52178.76</v>
      </c>
    </row>
    <row r="1495" spans="1:6" x14ac:dyDescent="0.2">
      <c r="A1495">
        <v>2493</v>
      </c>
      <c r="B1495" t="s">
        <v>1503</v>
      </c>
      <c r="C1495" t="s">
        <v>1572</v>
      </c>
      <c r="D1495" t="s">
        <v>1584</v>
      </c>
      <c r="E1495" t="s">
        <v>1610</v>
      </c>
      <c r="F1495">
        <v>55922.76</v>
      </c>
    </row>
    <row r="1496" spans="1:6" x14ac:dyDescent="0.2">
      <c r="A1496">
        <v>2494</v>
      </c>
      <c r="B1496" t="s">
        <v>1504</v>
      </c>
      <c r="C1496" t="s">
        <v>1572</v>
      </c>
      <c r="D1496" t="s">
        <v>1584</v>
      </c>
      <c r="E1496" t="s">
        <v>1609</v>
      </c>
      <c r="F1496">
        <v>62710.55</v>
      </c>
    </row>
    <row r="1497" spans="1:6" x14ac:dyDescent="0.2">
      <c r="A1497">
        <v>2495</v>
      </c>
      <c r="B1497" t="s">
        <v>1505</v>
      </c>
      <c r="C1497" t="s">
        <v>1572</v>
      </c>
      <c r="D1497" t="s">
        <v>1584</v>
      </c>
      <c r="E1497" t="s">
        <v>1615</v>
      </c>
      <c r="F1497">
        <v>65030.46</v>
      </c>
    </row>
    <row r="1498" spans="1:6" x14ac:dyDescent="0.2">
      <c r="A1498">
        <v>2496</v>
      </c>
      <c r="B1498" t="s">
        <v>1506</v>
      </c>
      <c r="C1498" t="s">
        <v>1572</v>
      </c>
      <c r="D1498" t="s">
        <v>1584</v>
      </c>
      <c r="E1498" t="s">
        <v>1608</v>
      </c>
      <c r="F1498">
        <v>65307.519999999997</v>
      </c>
    </row>
    <row r="1499" spans="1:6" x14ac:dyDescent="0.2">
      <c r="A1499">
        <v>2497</v>
      </c>
      <c r="B1499" t="s">
        <v>1507</v>
      </c>
      <c r="C1499" t="s">
        <v>1572</v>
      </c>
      <c r="D1499" t="s">
        <v>1584</v>
      </c>
      <c r="E1499" t="s">
        <v>1597</v>
      </c>
      <c r="F1499">
        <v>61041.83</v>
      </c>
    </row>
    <row r="1500" spans="1:6" x14ac:dyDescent="0.2">
      <c r="A1500">
        <v>2498</v>
      </c>
      <c r="B1500" t="s">
        <v>1508</v>
      </c>
      <c r="C1500" t="s">
        <v>1572</v>
      </c>
      <c r="D1500" t="s">
        <v>1584</v>
      </c>
      <c r="E1500" t="s">
        <v>1613</v>
      </c>
      <c r="F1500">
        <v>60120.31</v>
      </c>
    </row>
    <row r="1501" spans="1:6" x14ac:dyDescent="0.2">
      <c r="A1501">
        <v>2499</v>
      </c>
      <c r="B1501" t="s">
        <v>1509</v>
      </c>
      <c r="C1501" t="s">
        <v>1572</v>
      </c>
      <c r="D1501" t="s">
        <v>1584</v>
      </c>
      <c r="E1501" t="s">
        <v>1605</v>
      </c>
      <c r="F1501">
        <v>57962.63</v>
      </c>
    </row>
    <row r="1502" spans="1:6" x14ac:dyDescent="0.2">
      <c r="A1502">
        <v>2500</v>
      </c>
      <c r="B1502" t="s">
        <v>1510</v>
      </c>
      <c r="C1502" t="s">
        <v>1572</v>
      </c>
      <c r="D1502" t="s">
        <v>1584</v>
      </c>
      <c r="E1502" t="s">
        <v>1613</v>
      </c>
      <c r="F1502">
        <v>58891.81</v>
      </c>
    </row>
    <row r="1503" spans="1:6" x14ac:dyDescent="0.2">
      <c r="A1503">
        <v>2501</v>
      </c>
      <c r="B1503" t="s">
        <v>1511</v>
      </c>
      <c r="C1503" t="s">
        <v>1572</v>
      </c>
      <c r="D1503" t="s">
        <v>1584</v>
      </c>
      <c r="E1503" t="s">
        <v>1597</v>
      </c>
      <c r="F1503">
        <v>52244.07</v>
      </c>
    </row>
    <row r="1504" spans="1:6" x14ac:dyDescent="0.2">
      <c r="A1504">
        <v>2502</v>
      </c>
      <c r="B1504" t="s">
        <v>1512</v>
      </c>
      <c r="C1504" t="s">
        <v>1572</v>
      </c>
      <c r="D1504" t="s">
        <v>1584</v>
      </c>
      <c r="E1504" t="s">
        <v>1607</v>
      </c>
      <c r="F1504">
        <v>50909.01</v>
      </c>
    </row>
    <row r="1505" spans="1:6" x14ac:dyDescent="0.2">
      <c r="A1505">
        <v>2503</v>
      </c>
      <c r="B1505" t="s">
        <v>1513</v>
      </c>
      <c r="C1505" t="s">
        <v>1572</v>
      </c>
      <c r="D1505" t="s">
        <v>1584</v>
      </c>
      <c r="E1505" t="s">
        <v>1604</v>
      </c>
      <c r="F1505">
        <v>54983.13</v>
      </c>
    </row>
    <row r="1506" spans="1:6" x14ac:dyDescent="0.2">
      <c r="A1506">
        <v>2504</v>
      </c>
      <c r="B1506" t="s">
        <v>1514</v>
      </c>
      <c r="C1506" t="s">
        <v>1572</v>
      </c>
      <c r="D1506" t="s">
        <v>1584</v>
      </c>
      <c r="E1506" t="s">
        <v>1598</v>
      </c>
      <c r="F1506">
        <v>54149.08</v>
      </c>
    </row>
    <row r="1507" spans="1:6" x14ac:dyDescent="0.2">
      <c r="A1507">
        <v>2505</v>
      </c>
      <c r="B1507" t="s">
        <v>1515</v>
      </c>
      <c r="C1507" t="s">
        <v>1572</v>
      </c>
      <c r="D1507" t="s">
        <v>1584</v>
      </c>
      <c r="E1507" t="s">
        <v>1610</v>
      </c>
      <c r="F1507">
        <v>52733.86</v>
      </c>
    </row>
    <row r="1508" spans="1:6" x14ac:dyDescent="0.2">
      <c r="A1508">
        <v>2506</v>
      </c>
      <c r="B1508" t="s">
        <v>1516</v>
      </c>
      <c r="C1508" t="s">
        <v>1572</v>
      </c>
      <c r="D1508" t="s">
        <v>1584</v>
      </c>
      <c r="E1508" t="s">
        <v>1615</v>
      </c>
      <c r="F1508">
        <v>58481.94</v>
      </c>
    </row>
    <row r="1509" spans="1:6" x14ac:dyDescent="0.2">
      <c r="A1509">
        <v>2507</v>
      </c>
      <c r="B1509" t="s">
        <v>1517</v>
      </c>
      <c r="C1509" t="s">
        <v>1572</v>
      </c>
      <c r="D1509" t="s">
        <v>1584</v>
      </c>
      <c r="E1509" t="s">
        <v>1599</v>
      </c>
      <c r="F1509">
        <v>59776.53</v>
      </c>
    </row>
    <row r="1510" spans="1:6" x14ac:dyDescent="0.2">
      <c r="A1510">
        <v>2508</v>
      </c>
      <c r="B1510" t="s">
        <v>1518</v>
      </c>
      <c r="C1510" t="s">
        <v>1572</v>
      </c>
      <c r="D1510" t="s">
        <v>1584</v>
      </c>
      <c r="E1510" t="s">
        <v>1615</v>
      </c>
      <c r="F1510">
        <v>55442.03</v>
      </c>
    </row>
    <row r="1511" spans="1:6" x14ac:dyDescent="0.2">
      <c r="A1511">
        <v>2509</v>
      </c>
      <c r="B1511" t="s">
        <v>1519</v>
      </c>
      <c r="C1511" t="s">
        <v>1572</v>
      </c>
      <c r="D1511" t="s">
        <v>1584</v>
      </c>
      <c r="E1511" t="s">
        <v>1603</v>
      </c>
      <c r="F1511">
        <v>62387.65</v>
      </c>
    </row>
    <row r="1512" spans="1:6" x14ac:dyDescent="0.2">
      <c r="A1512">
        <v>2510</v>
      </c>
      <c r="B1512" t="s">
        <v>1520</v>
      </c>
      <c r="C1512" t="s">
        <v>1572</v>
      </c>
      <c r="D1512" t="s">
        <v>1584</v>
      </c>
      <c r="E1512" t="s">
        <v>1599</v>
      </c>
      <c r="F1512">
        <v>49291.55</v>
      </c>
    </row>
    <row r="1513" spans="1:6" x14ac:dyDescent="0.2">
      <c r="A1513">
        <v>2511</v>
      </c>
      <c r="B1513" t="s">
        <v>1521</v>
      </c>
      <c r="C1513" t="s">
        <v>1572</v>
      </c>
      <c r="D1513" t="s">
        <v>1584</v>
      </c>
      <c r="E1513" t="s">
        <v>1607</v>
      </c>
      <c r="F1513">
        <v>54031.7</v>
      </c>
    </row>
    <row r="1514" spans="1:6" x14ac:dyDescent="0.2">
      <c r="A1514">
        <v>2512</v>
      </c>
      <c r="B1514" t="s">
        <v>1522</v>
      </c>
      <c r="C1514" t="s">
        <v>1572</v>
      </c>
      <c r="D1514" t="s">
        <v>1584</v>
      </c>
      <c r="E1514" t="s">
        <v>1610</v>
      </c>
      <c r="F1514">
        <v>51415.89</v>
      </c>
    </row>
    <row r="1515" spans="1:6" x14ac:dyDescent="0.2">
      <c r="A1515">
        <v>2513</v>
      </c>
      <c r="B1515" t="s">
        <v>1523</v>
      </c>
      <c r="C1515" t="s">
        <v>1572</v>
      </c>
      <c r="D1515" t="s">
        <v>1584</v>
      </c>
      <c r="E1515" t="s">
        <v>1601</v>
      </c>
      <c r="F1515">
        <v>45667.32</v>
      </c>
    </row>
    <row r="1516" spans="1:6" x14ac:dyDescent="0.2">
      <c r="A1516">
        <v>2514</v>
      </c>
      <c r="B1516" t="s">
        <v>1524</v>
      </c>
      <c r="C1516" t="s">
        <v>1572</v>
      </c>
      <c r="D1516" t="s">
        <v>1584</v>
      </c>
      <c r="E1516" t="s">
        <v>1611</v>
      </c>
      <c r="F1516">
        <v>54586.6</v>
      </c>
    </row>
    <row r="1517" spans="1:6" x14ac:dyDescent="0.2">
      <c r="A1517">
        <v>2515</v>
      </c>
      <c r="B1517" t="s">
        <v>1525</v>
      </c>
      <c r="C1517" t="s">
        <v>1572</v>
      </c>
      <c r="D1517" t="s">
        <v>1584</v>
      </c>
      <c r="E1517" t="s">
        <v>1600</v>
      </c>
      <c r="F1517">
        <v>54391.26</v>
      </c>
    </row>
    <row r="1518" spans="1:6" x14ac:dyDescent="0.2">
      <c r="A1518">
        <v>2516</v>
      </c>
      <c r="B1518" t="s">
        <v>1526</v>
      </c>
      <c r="C1518" t="s">
        <v>1572</v>
      </c>
      <c r="D1518" t="s">
        <v>1584</v>
      </c>
      <c r="E1518" t="s">
        <v>1607</v>
      </c>
      <c r="F1518">
        <v>62567.25</v>
      </c>
    </row>
    <row r="1519" spans="1:6" x14ac:dyDescent="0.2">
      <c r="A1519">
        <v>2517</v>
      </c>
      <c r="B1519" t="s">
        <v>1527</v>
      </c>
      <c r="C1519" t="s">
        <v>1572</v>
      </c>
      <c r="D1519" t="s">
        <v>1584</v>
      </c>
      <c r="E1519" t="s">
        <v>1615</v>
      </c>
      <c r="F1519">
        <v>58154.06</v>
      </c>
    </row>
    <row r="1520" spans="1:6" x14ac:dyDescent="0.2">
      <c r="A1520">
        <v>2518</v>
      </c>
      <c r="B1520" t="s">
        <v>1528</v>
      </c>
      <c r="C1520" t="s">
        <v>1572</v>
      </c>
      <c r="D1520" t="s">
        <v>1584</v>
      </c>
      <c r="E1520" t="s">
        <v>1601</v>
      </c>
      <c r="F1520">
        <v>49879.07</v>
      </c>
    </row>
    <row r="1521" spans="1:6" x14ac:dyDescent="0.2">
      <c r="A1521">
        <v>2519</v>
      </c>
      <c r="B1521" t="s">
        <v>1529</v>
      </c>
      <c r="C1521" t="s">
        <v>1572</v>
      </c>
      <c r="D1521" t="s">
        <v>1584</v>
      </c>
      <c r="E1521" t="s">
        <v>1600</v>
      </c>
      <c r="F1521">
        <v>64270.46</v>
      </c>
    </row>
    <row r="1522" spans="1:6" x14ac:dyDescent="0.2">
      <c r="A1522">
        <v>2520</v>
      </c>
      <c r="B1522" t="s">
        <v>1530</v>
      </c>
      <c r="C1522" t="s">
        <v>1572</v>
      </c>
      <c r="D1522" t="s">
        <v>1584</v>
      </c>
      <c r="E1522" t="s">
        <v>1605</v>
      </c>
      <c r="F1522">
        <v>61105.17</v>
      </c>
    </row>
    <row r="1523" spans="1:6" x14ac:dyDescent="0.2">
      <c r="A1523">
        <v>2521</v>
      </c>
      <c r="B1523" t="s">
        <v>1531</v>
      </c>
      <c r="C1523" t="s">
        <v>1572</v>
      </c>
      <c r="D1523" t="s">
        <v>1584</v>
      </c>
      <c r="E1523" t="s">
        <v>1604</v>
      </c>
      <c r="F1523">
        <v>57910.49</v>
      </c>
    </row>
    <row r="1524" spans="1:6" x14ac:dyDescent="0.2">
      <c r="A1524">
        <v>2522</v>
      </c>
      <c r="B1524" t="s">
        <v>1532</v>
      </c>
      <c r="C1524" t="s">
        <v>1572</v>
      </c>
      <c r="D1524" t="s">
        <v>1584</v>
      </c>
      <c r="E1524" t="s">
        <v>1606</v>
      </c>
      <c r="F1524">
        <v>53867.58</v>
      </c>
    </row>
    <row r="1525" spans="1:6" x14ac:dyDescent="0.2">
      <c r="A1525">
        <v>2523</v>
      </c>
      <c r="B1525" t="s">
        <v>1533</v>
      </c>
      <c r="C1525" t="s">
        <v>1572</v>
      </c>
      <c r="D1525" t="s">
        <v>1584</v>
      </c>
      <c r="E1525" t="s">
        <v>1598</v>
      </c>
      <c r="F1525">
        <v>50202.8</v>
      </c>
    </row>
    <row r="1526" spans="1:6" x14ac:dyDescent="0.2">
      <c r="A1526">
        <v>2524</v>
      </c>
      <c r="B1526" t="s">
        <v>1534</v>
      </c>
      <c r="C1526" t="s">
        <v>1572</v>
      </c>
      <c r="D1526" t="s">
        <v>1584</v>
      </c>
      <c r="E1526" t="s">
        <v>1612</v>
      </c>
      <c r="F1526">
        <v>53138.97</v>
      </c>
    </row>
    <row r="1527" spans="1:6" x14ac:dyDescent="0.2">
      <c r="A1527">
        <v>2525</v>
      </c>
      <c r="B1527" t="s">
        <v>1535</v>
      </c>
      <c r="C1527" t="s">
        <v>1572</v>
      </c>
      <c r="D1527" t="s">
        <v>1584</v>
      </c>
      <c r="E1527" t="s">
        <v>1600</v>
      </c>
      <c r="F1527">
        <v>60443.74</v>
      </c>
    </row>
    <row r="1528" spans="1:6" x14ac:dyDescent="0.2">
      <c r="A1528">
        <v>2526</v>
      </c>
      <c r="B1528" t="s">
        <v>1536</v>
      </c>
      <c r="C1528" t="s">
        <v>1572</v>
      </c>
      <c r="D1528" t="s">
        <v>1584</v>
      </c>
      <c r="E1528" t="s">
        <v>1599</v>
      </c>
      <c r="F1528">
        <v>64422.93</v>
      </c>
    </row>
    <row r="1529" spans="1:6" x14ac:dyDescent="0.2">
      <c r="A1529">
        <v>2527</v>
      </c>
      <c r="B1529" t="s">
        <v>1537</v>
      </c>
      <c r="C1529" t="s">
        <v>1572</v>
      </c>
      <c r="D1529" t="s">
        <v>1584</v>
      </c>
      <c r="E1529" t="s">
        <v>1611</v>
      </c>
      <c r="F1529">
        <v>62716.22</v>
      </c>
    </row>
    <row r="1530" spans="1:6" x14ac:dyDescent="0.2">
      <c r="A1530">
        <v>2528</v>
      </c>
      <c r="B1530" t="s">
        <v>1538</v>
      </c>
      <c r="C1530" t="s">
        <v>1572</v>
      </c>
      <c r="D1530" t="s">
        <v>1584</v>
      </c>
      <c r="E1530" t="s">
        <v>1598</v>
      </c>
      <c r="F1530">
        <v>52555.75</v>
      </c>
    </row>
    <row r="1531" spans="1:6" x14ac:dyDescent="0.2">
      <c r="A1531">
        <v>2529</v>
      </c>
      <c r="B1531" t="s">
        <v>1539</v>
      </c>
      <c r="C1531" t="s">
        <v>1572</v>
      </c>
      <c r="D1531" t="s">
        <v>1584</v>
      </c>
      <c r="E1531" t="s">
        <v>1612</v>
      </c>
      <c r="F1531">
        <v>49401.91</v>
      </c>
    </row>
    <row r="1532" spans="1:6" x14ac:dyDescent="0.2">
      <c r="A1532">
        <v>2530</v>
      </c>
      <c r="B1532" t="s">
        <v>1540</v>
      </c>
      <c r="C1532" t="s">
        <v>1572</v>
      </c>
      <c r="D1532" t="s">
        <v>1584</v>
      </c>
      <c r="E1532" t="s">
        <v>1610</v>
      </c>
      <c r="F1532">
        <v>55704.43</v>
      </c>
    </row>
    <row r="1533" spans="1:6" x14ac:dyDescent="0.2">
      <c r="A1533">
        <v>2531</v>
      </c>
      <c r="B1533" t="s">
        <v>1541</v>
      </c>
      <c r="C1533" t="s">
        <v>1572</v>
      </c>
      <c r="D1533" t="s">
        <v>1584</v>
      </c>
      <c r="E1533" t="s">
        <v>1602</v>
      </c>
      <c r="F1533">
        <v>46157.8</v>
      </c>
    </row>
    <row r="1534" spans="1:6" x14ac:dyDescent="0.2">
      <c r="A1534">
        <v>2532</v>
      </c>
      <c r="B1534" t="s">
        <v>1542</v>
      </c>
      <c r="C1534" t="s">
        <v>1572</v>
      </c>
      <c r="D1534" t="s">
        <v>1584</v>
      </c>
      <c r="E1534" t="s">
        <v>1599</v>
      </c>
      <c r="F1534">
        <v>56615.839999999997</v>
      </c>
    </row>
    <row r="1535" spans="1:6" x14ac:dyDescent="0.2">
      <c r="A1535">
        <v>2533</v>
      </c>
      <c r="B1535" t="s">
        <v>1543</v>
      </c>
      <c r="C1535" t="s">
        <v>1572</v>
      </c>
      <c r="D1535" t="s">
        <v>1584</v>
      </c>
      <c r="E1535" t="s">
        <v>1610</v>
      </c>
      <c r="F1535">
        <v>54261.99</v>
      </c>
    </row>
    <row r="1536" spans="1:6" x14ac:dyDescent="0.2">
      <c r="A1536">
        <v>2534</v>
      </c>
      <c r="B1536" t="s">
        <v>1544</v>
      </c>
      <c r="C1536" t="s">
        <v>1572</v>
      </c>
      <c r="D1536" t="s">
        <v>1584</v>
      </c>
      <c r="E1536" t="s">
        <v>1605</v>
      </c>
      <c r="F1536">
        <v>52669.82</v>
      </c>
    </row>
    <row r="1537" spans="1:6" x14ac:dyDescent="0.2">
      <c r="A1537">
        <v>2535</v>
      </c>
      <c r="B1537" t="s">
        <v>1545</v>
      </c>
      <c r="C1537" t="s">
        <v>1572</v>
      </c>
      <c r="D1537" t="s">
        <v>1584</v>
      </c>
      <c r="E1537" t="s">
        <v>1612</v>
      </c>
      <c r="F1537">
        <v>47026.48</v>
      </c>
    </row>
    <row r="1538" spans="1:6" x14ac:dyDescent="0.2">
      <c r="A1538">
        <v>2536</v>
      </c>
      <c r="B1538" t="s">
        <v>1546</v>
      </c>
      <c r="C1538" t="s">
        <v>1572</v>
      </c>
      <c r="D1538" t="s">
        <v>1584</v>
      </c>
      <c r="E1538" t="s">
        <v>1597</v>
      </c>
      <c r="F1538">
        <v>57568</v>
      </c>
    </row>
    <row r="1539" spans="1:6" x14ac:dyDescent="0.2">
      <c r="A1539">
        <v>2537</v>
      </c>
      <c r="B1539" t="s">
        <v>1547</v>
      </c>
      <c r="C1539" t="s">
        <v>1572</v>
      </c>
      <c r="D1539" t="s">
        <v>1584</v>
      </c>
      <c r="E1539" t="s">
        <v>1612</v>
      </c>
      <c r="F1539">
        <v>52336.5</v>
      </c>
    </row>
    <row r="1540" spans="1:6" x14ac:dyDescent="0.2">
      <c r="A1540">
        <v>2538</v>
      </c>
      <c r="B1540" t="s">
        <v>1548</v>
      </c>
      <c r="C1540" t="s">
        <v>1572</v>
      </c>
      <c r="D1540" t="s">
        <v>1584</v>
      </c>
      <c r="E1540" t="s">
        <v>1603</v>
      </c>
      <c r="F1540">
        <v>49150.42</v>
      </c>
    </row>
    <row r="1541" spans="1:6" x14ac:dyDescent="0.2">
      <c r="A1541">
        <v>2539</v>
      </c>
      <c r="B1541" t="s">
        <v>1549</v>
      </c>
      <c r="C1541" t="s">
        <v>1572</v>
      </c>
      <c r="D1541" t="s">
        <v>1584</v>
      </c>
      <c r="E1541" t="s">
        <v>1603</v>
      </c>
      <c r="F1541">
        <v>40638.69</v>
      </c>
    </row>
    <row r="1542" spans="1:6" x14ac:dyDescent="0.2">
      <c r="A1542">
        <v>2540</v>
      </c>
      <c r="B1542" t="s">
        <v>1550</v>
      </c>
      <c r="C1542" t="s">
        <v>1572</v>
      </c>
      <c r="D1542" t="s">
        <v>1584</v>
      </c>
      <c r="E1542" t="s">
        <v>1613</v>
      </c>
      <c r="F1542">
        <v>54862.43</v>
      </c>
    </row>
    <row r="1543" spans="1:6" x14ac:dyDescent="0.2">
      <c r="A1543">
        <v>2541</v>
      </c>
      <c r="B1543" t="s">
        <v>1551</v>
      </c>
      <c r="C1543" t="s">
        <v>1572</v>
      </c>
      <c r="D1543" t="s">
        <v>1584</v>
      </c>
      <c r="E1543" t="s">
        <v>1613</v>
      </c>
      <c r="F1543">
        <v>63861.26</v>
      </c>
    </row>
    <row r="1544" spans="1:6" x14ac:dyDescent="0.2">
      <c r="A1544">
        <v>2542</v>
      </c>
      <c r="B1544" t="s">
        <v>1552</v>
      </c>
      <c r="C1544" t="s">
        <v>1572</v>
      </c>
      <c r="D1544" t="s">
        <v>1584</v>
      </c>
      <c r="E1544" t="s">
        <v>1611</v>
      </c>
      <c r="F1544">
        <v>63306.3</v>
      </c>
    </row>
    <row r="1545" spans="1:6" x14ac:dyDescent="0.2">
      <c r="A1545">
        <v>2543</v>
      </c>
      <c r="B1545" t="s">
        <v>1553</v>
      </c>
      <c r="C1545" t="s">
        <v>1572</v>
      </c>
      <c r="D1545" t="s">
        <v>1584</v>
      </c>
      <c r="E1545" t="s">
        <v>1611</v>
      </c>
      <c r="F1545">
        <v>52714.52</v>
      </c>
    </row>
    <row r="1546" spans="1:6" x14ac:dyDescent="0.2">
      <c r="A1546">
        <v>2544</v>
      </c>
      <c r="B1546" t="s">
        <v>1554</v>
      </c>
      <c r="C1546" t="s">
        <v>1572</v>
      </c>
      <c r="D1546" t="s">
        <v>1584</v>
      </c>
      <c r="E1546" t="s">
        <v>1603</v>
      </c>
      <c r="F1546">
        <v>51988.94</v>
      </c>
    </row>
    <row r="1547" spans="1:6" x14ac:dyDescent="0.2">
      <c r="A1547">
        <v>2545</v>
      </c>
      <c r="B1547" t="s">
        <v>1555</v>
      </c>
      <c r="C1547" t="s">
        <v>1572</v>
      </c>
      <c r="D1547" t="s">
        <v>1584</v>
      </c>
      <c r="E1547" t="s">
        <v>1615</v>
      </c>
      <c r="F1547">
        <v>57343.87</v>
      </c>
    </row>
    <row r="1548" spans="1:6" x14ac:dyDescent="0.2">
      <c r="A1548">
        <v>2546</v>
      </c>
      <c r="B1548" t="s">
        <v>1556</v>
      </c>
      <c r="C1548" t="s">
        <v>1572</v>
      </c>
      <c r="D1548" t="s">
        <v>1584</v>
      </c>
      <c r="E1548" t="s">
        <v>1615</v>
      </c>
      <c r="F1548">
        <v>50008.07</v>
      </c>
    </row>
    <row r="1549" spans="1:6" x14ac:dyDescent="0.2">
      <c r="A1549">
        <v>2547</v>
      </c>
      <c r="B1549" t="s">
        <v>1557</v>
      </c>
      <c r="C1549" t="s">
        <v>1572</v>
      </c>
      <c r="D1549" t="s">
        <v>1584</v>
      </c>
      <c r="E1549" t="s">
        <v>1614</v>
      </c>
      <c r="F1549">
        <v>56508.959999999999</v>
      </c>
    </row>
    <row r="1550" spans="1:6" x14ac:dyDescent="0.2">
      <c r="A1550">
        <v>2548</v>
      </c>
      <c r="B1550" t="s">
        <v>1558</v>
      </c>
      <c r="C1550" t="s">
        <v>1572</v>
      </c>
      <c r="D1550" t="s">
        <v>1584</v>
      </c>
      <c r="E1550" t="s">
        <v>1614</v>
      </c>
      <c r="F1550">
        <v>58830.400000000001</v>
      </c>
    </row>
    <row r="1551" spans="1:6" x14ac:dyDescent="0.2">
      <c r="A1551">
        <v>2549</v>
      </c>
      <c r="B1551" t="s">
        <v>1559</v>
      </c>
      <c r="C1551" t="s">
        <v>1572</v>
      </c>
      <c r="D1551" t="s">
        <v>1584</v>
      </c>
      <c r="E1551" t="s">
        <v>1614</v>
      </c>
      <c r="F1551">
        <v>61134.67</v>
      </c>
    </row>
    <row r="1552" spans="1:6" x14ac:dyDescent="0.2">
      <c r="A1552">
        <v>2550</v>
      </c>
      <c r="B1552" t="s">
        <v>1560</v>
      </c>
      <c r="C1552" t="s">
        <v>1572</v>
      </c>
      <c r="D1552" t="s">
        <v>1584</v>
      </c>
      <c r="E1552" t="s">
        <v>1614</v>
      </c>
      <c r="F1552">
        <v>54499.23</v>
      </c>
    </row>
    <row r="1553" spans="1:6" x14ac:dyDescent="0.2">
      <c r="A1553">
        <v>2551</v>
      </c>
      <c r="B1553" t="s">
        <v>1561</v>
      </c>
      <c r="C1553" t="s">
        <v>1572</v>
      </c>
      <c r="D1553" t="s">
        <v>1584</v>
      </c>
      <c r="E1553" t="s">
        <v>1608</v>
      </c>
      <c r="F1553">
        <v>53981.63</v>
      </c>
    </row>
    <row r="1554" spans="1:6" x14ac:dyDescent="0.2">
      <c r="A1554">
        <v>2552</v>
      </c>
      <c r="B1554" t="s">
        <v>1562</v>
      </c>
      <c r="C1554" t="s">
        <v>1572</v>
      </c>
      <c r="D1554" t="s">
        <v>1584</v>
      </c>
      <c r="E1554" t="s">
        <v>1602</v>
      </c>
      <c r="F1554">
        <v>50610.09</v>
      </c>
    </row>
    <row r="1555" spans="1:6" x14ac:dyDescent="0.2">
      <c r="A1555">
        <v>2553</v>
      </c>
      <c r="B1555" t="s">
        <v>1563</v>
      </c>
      <c r="C1555" t="s">
        <v>1572</v>
      </c>
      <c r="D1555" t="s">
        <v>1584</v>
      </c>
      <c r="E1555" t="s">
        <v>1610</v>
      </c>
      <c r="F1555">
        <v>50865.599999999999</v>
      </c>
    </row>
    <row r="1556" spans="1:6" x14ac:dyDescent="0.2">
      <c r="A1556">
        <v>2554</v>
      </c>
      <c r="B1556" t="s">
        <v>1564</v>
      </c>
      <c r="C1556" t="s">
        <v>1572</v>
      </c>
      <c r="D1556" t="s">
        <v>1584</v>
      </c>
      <c r="E1556" t="s">
        <v>1602</v>
      </c>
      <c r="F1556">
        <v>53867.61</v>
      </c>
    </row>
    <row r="1557" spans="1:6" x14ac:dyDescent="0.2">
      <c r="A1557">
        <v>2555</v>
      </c>
      <c r="B1557" t="s">
        <v>1565</v>
      </c>
      <c r="C1557" t="s">
        <v>1572</v>
      </c>
      <c r="D1557" t="s">
        <v>1584</v>
      </c>
      <c r="E1557" t="s">
        <v>1597</v>
      </c>
      <c r="F1557">
        <v>56836.83</v>
      </c>
    </row>
    <row r="1558" spans="1:6" x14ac:dyDescent="0.2">
      <c r="A1558">
        <v>2556</v>
      </c>
      <c r="B1558" t="s">
        <v>1566</v>
      </c>
      <c r="C1558" t="s">
        <v>1572</v>
      </c>
      <c r="D1558" t="s">
        <v>1584</v>
      </c>
      <c r="E1558" t="s">
        <v>1600</v>
      </c>
      <c r="F1558">
        <v>59567.92</v>
      </c>
    </row>
    <row r="1559" spans="1:6" x14ac:dyDescent="0.2">
      <c r="A1559">
        <v>2557</v>
      </c>
      <c r="B1559" t="s">
        <v>1567</v>
      </c>
      <c r="C1559" t="s">
        <v>1572</v>
      </c>
      <c r="D1559" t="s">
        <v>1584</v>
      </c>
      <c r="E1559" t="s">
        <v>1598</v>
      </c>
      <c r="F1559">
        <v>50984.11</v>
      </c>
    </row>
    <row r="1560" spans="1:6" x14ac:dyDescent="0.2">
      <c r="A1560">
        <v>2558</v>
      </c>
      <c r="B1560" t="s">
        <v>1568</v>
      </c>
      <c r="C1560" t="s">
        <v>1572</v>
      </c>
      <c r="D1560" t="s">
        <v>1584</v>
      </c>
      <c r="E1560" t="s">
        <v>1604</v>
      </c>
      <c r="F1560">
        <v>62463.44</v>
      </c>
    </row>
    <row r="1561" spans="1:6" x14ac:dyDescent="0.2">
      <c r="A1561">
        <v>2559</v>
      </c>
      <c r="B1561" t="s">
        <v>1569</v>
      </c>
      <c r="C1561" t="s">
        <v>1572</v>
      </c>
      <c r="D1561" t="s">
        <v>1584</v>
      </c>
      <c r="E1561" t="s">
        <v>1598</v>
      </c>
      <c r="F1561">
        <v>53644.38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561"/>
  <sheetViews>
    <sheetView topLeftCell="A1385" workbookViewId="0">
      <selection activeCell="S1413" sqref="S1413"/>
    </sheetView>
  </sheetViews>
  <sheetFormatPr baseColWidth="10" defaultColWidth="8.83203125" defaultRowHeight="15" x14ac:dyDescent="0.2"/>
  <sheetData>
    <row r="1" spans="1:3" x14ac:dyDescent="0.2">
      <c r="A1" s="1" t="s">
        <v>0</v>
      </c>
      <c r="B1" s="1" t="s">
        <v>6</v>
      </c>
      <c r="C1" s="1" t="s">
        <v>7</v>
      </c>
    </row>
    <row r="2" spans="1:3" x14ac:dyDescent="0.2">
      <c r="A2">
        <v>1000</v>
      </c>
      <c r="B2" t="s">
        <v>1616</v>
      </c>
      <c r="C2" t="s">
        <v>1621</v>
      </c>
    </row>
    <row r="3" spans="1:3" x14ac:dyDescent="0.2">
      <c r="A3">
        <v>1001</v>
      </c>
      <c r="B3" t="s">
        <v>1616</v>
      </c>
      <c r="C3" t="s">
        <v>1622</v>
      </c>
    </row>
    <row r="4" spans="1:3" x14ac:dyDescent="0.2">
      <c r="A4">
        <v>1002</v>
      </c>
      <c r="B4" t="s">
        <v>1616</v>
      </c>
      <c r="C4" t="s">
        <v>1621</v>
      </c>
    </row>
    <row r="5" spans="1:3" x14ac:dyDescent="0.2">
      <c r="A5">
        <v>1003</v>
      </c>
      <c r="B5" t="s">
        <v>1616</v>
      </c>
      <c r="C5" t="s">
        <v>1622</v>
      </c>
    </row>
    <row r="6" spans="1:3" x14ac:dyDescent="0.2">
      <c r="A6">
        <v>1004</v>
      </c>
      <c r="B6" t="s">
        <v>1617</v>
      </c>
      <c r="C6" t="s">
        <v>1621</v>
      </c>
    </row>
    <row r="7" spans="1:3" x14ac:dyDescent="0.2">
      <c r="A7">
        <v>1005</v>
      </c>
      <c r="B7" t="s">
        <v>1616</v>
      </c>
      <c r="C7" t="s">
        <v>1622</v>
      </c>
    </row>
    <row r="8" spans="1:3" x14ac:dyDescent="0.2">
      <c r="A8">
        <v>1006</v>
      </c>
      <c r="B8" t="s">
        <v>1616</v>
      </c>
      <c r="C8" t="s">
        <v>1621</v>
      </c>
    </row>
    <row r="9" spans="1:3" x14ac:dyDescent="0.2">
      <c r="A9">
        <v>1007</v>
      </c>
      <c r="B9" t="s">
        <v>1616</v>
      </c>
      <c r="C9" t="s">
        <v>1621</v>
      </c>
    </row>
    <row r="10" spans="1:3" x14ac:dyDescent="0.2">
      <c r="A10">
        <v>1008</v>
      </c>
      <c r="B10" t="s">
        <v>1617</v>
      </c>
      <c r="C10" t="s">
        <v>1621</v>
      </c>
    </row>
    <row r="11" spans="1:3" x14ac:dyDescent="0.2">
      <c r="A11">
        <v>1009</v>
      </c>
      <c r="B11" t="s">
        <v>1618</v>
      </c>
      <c r="C11" t="s">
        <v>1621</v>
      </c>
    </row>
    <row r="12" spans="1:3" x14ac:dyDescent="0.2">
      <c r="A12">
        <v>1010</v>
      </c>
      <c r="B12" t="s">
        <v>1616</v>
      </c>
      <c r="C12" t="s">
        <v>1622</v>
      </c>
    </row>
    <row r="13" spans="1:3" x14ac:dyDescent="0.2">
      <c r="A13">
        <v>1011</v>
      </c>
      <c r="B13" t="s">
        <v>1618</v>
      </c>
      <c r="C13" t="s">
        <v>1621</v>
      </c>
    </row>
    <row r="14" spans="1:3" x14ac:dyDescent="0.2">
      <c r="A14">
        <v>1012</v>
      </c>
      <c r="B14" t="s">
        <v>1616</v>
      </c>
      <c r="C14" t="s">
        <v>1622</v>
      </c>
    </row>
    <row r="15" spans="1:3" x14ac:dyDescent="0.2">
      <c r="A15">
        <v>1013</v>
      </c>
      <c r="B15" t="s">
        <v>1616</v>
      </c>
      <c r="C15" t="s">
        <v>1623</v>
      </c>
    </row>
    <row r="16" spans="1:3" x14ac:dyDescent="0.2">
      <c r="A16">
        <v>1014</v>
      </c>
      <c r="B16" t="s">
        <v>1616</v>
      </c>
      <c r="C16" t="s">
        <v>1622</v>
      </c>
    </row>
    <row r="17" spans="1:3" x14ac:dyDescent="0.2">
      <c r="A17">
        <v>1015</v>
      </c>
      <c r="B17" t="s">
        <v>1616</v>
      </c>
      <c r="C17" t="s">
        <v>1621</v>
      </c>
    </row>
    <row r="18" spans="1:3" x14ac:dyDescent="0.2">
      <c r="A18">
        <v>1016</v>
      </c>
      <c r="B18" t="s">
        <v>1616</v>
      </c>
      <c r="C18" t="s">
        <v>1621</v>
      </c>
    </row>
    <row r="19" spans="1:3" x14ac:dyDescent="0.2">
      <c r="A19">
        <v>1017</v>
      </c>
      <c r="B19" t="s">
        <v>1617</v>
      </c>
      <c r="C19" t="s">
        <v>1622</v>
      </c>
    </row>
    <row r="20" spans="1:3" x14ac:dyDescent="0.2">
      <c r="A20">
        <v>1018</v>
      </c>
      <c r="B20" t="s">
        <v>1617</v>
      </c>
      <c r="C20" t="s">
        <v>1621</v>
      </c>
    </row>
    <row r="21" spans="1:3" x14ac:dyDescent="0.2">
      <c r="A21">
        <v>1019</v>
      </c>
      <c r="B21" t="s">
        <v>1618</v>
      </c>
      <c r="C21" t="s">
        <v>1621</v>
      </c>
    </row>
    <row r="22" spans="1:3" x14ac:dyDescent="0.2">
      <c r="A22">
        <v>1020</v>
      </c>
      <c r="B22" t="s">
        <v>1616</v>
      </c>
      <c r="C22" t="s">
        <v>1622</v>
      </c>
    </row>
    <row r="23" spans="1:3" x14ac:dyDescent="0.2">
      <c r="A23">
        <v>1021</v>
      </c>
      <c r="B23" t="s">
        <v>1616</v>
      </c>
      <c r="C23" t="s">
        <v>1622</v>
      </c>
    </row>
    <row r="24" spans="1:3" x14ac:dyDescent="0.2">
      <c r="A24">
        <v>1022</v>
      </c>
      <c r="B24" t="s">
        <v>1618</v>
      </c>
      <c r="C24" t="s">
        <v>1622</v>
      </c>
    </row>
    <row r="25" spans="1:3" x14ac:dyDescent="0.2">
      <c r="A25">
        <v>1023</v>
      </c>
      <c r="B25" t="s">
        <v>1616</v>
      </c>
      <c r="C25" t="s">
        <v>1621</v>
      </c>
    </row>
    <row r="26" spans="1:3" x14ac:dyDescent="0.2">
      <c r="A26">
        <v>1024</v>
      </c>
      <c r="B26" t="s">
        <v>1616</v>
      </c>
      <c r="C26" t="s">
        <v>1622</v>
      </c>
    </row>
    <row r="27" spans="1:3" x14ac:dyDescent="0.2">
      <c r="A27">
        <v>1025</v>
      </c>
      <c r="B27" t="s">
        <v>1616</v>
      </c>
      <c r="C27" t="s">
        <v>1621</v>
      </c>
    </row>
    <row r="28" spans="1:3" x14ac:dyDescent="0.2">
      <c r="A28">
        <v>1026</v>
      </c>
      <c r="B28" t="s">
        <v>1619</v>
      </c>
      <c r="C28" t="s">
        <v>1621</v>
      </c>
    </row>
    <row r="29" spans="1:3" x14ac:dyDescent="0.2">
      <c r="A29">
        <v>1027</v>
      </c>
      <c r="B29" t="s">
        <v>1616</v>
      </c>
      <c r="C29" t="s">
        <v>1622</v>
      </c>
    </row>
    <row r="30" spans="1:3" x14ac:dyDescent="0.2">
      <c r="A30">
        <v>1028</v>
      </c>
      <c r="B30" t="s">
        <v>1616</v>
      </c>
      <c r="C30" t="s">
        <v>1621</v>
      </c>
    </row>
    <row r="31" spans="1:3" x14ac:dyDescent="0.2">
      <c r="A31">
        <v>1029</v>
      </c>
      <c r="B31" t="s">
        <v>1619</v>
      </c>
      <c r="C31" t="s">
        <v>1621</v>
      </c>
    </row>
    <row r="32" spans="1:3" x14ac:dyDescent="0.2">
      <c r="A32">
        <v>1030</v>
      </c>
      <c r="B32" t="s">
        <v>1616</v>
      </c>
      <c r="C32" t="s">
        <v>1621</v>
      </c>
    </row>
    <row r="33" spans="1:3" x14ac:dyDescent="0.2">
      <c r="A33">
        <v>1031</v>
      </c>
      <c r="B33" t="s">
        <v>1616</v>
      </c>
      <c r="C33" t="s">
        <v>1622</v>
      </c>
    </row>
    <row r="34" spans="1:3" x14ac:dyDescent="0.2">
      <c r="A34">
        <v>1032</v>
      </c>
      <c r="B34" t="s">
        <v>1616</v>
      </c>
      <c r="C34" t="s">
        <v>1622</v>
      </c>
    </row>
    <row r="35" spans="1:3" x14ac:dyDescent="0.2">
      <c r="A35">
        <v>1033</v>
      </c>
      <c r="B35" t="s">
        <v>1616</v>
      </c>
      <c r="C35" t="s">
        <v>1622</v>
      </c>
    </row>
    <row r="36" spans="1:3" x14ac:dyDescent="0.2">
      <c r="A36">
        <v>1034</v>
      </c>
      <c r="B36" t="s">
        <v>1619</v>
      </c>
      <c r="C36" t="s">
        <v>1622</v>
      </c>
    </row>
    <row r="37" spans="1:3" x14ac:dyDescent="0.2">
      <c r="A37">
        <v>1035</v>
      </c>
      <c r="B37" t="s">
        <v>1616</v>
      </c>
      <c r="C37" t="s">
        <v>1621</v>
      </c>
    </row>
    <row r="38" spans="1:3" x14ac:dyDescent="0.2">
      <c r="A38">
        <v>1036</v>
      </c>
      <c r="B38" t="s">
        <v>1616</v>
      </c>
      <c r="C38" t="s">
        <v>1621</v>
      </c>
    </row>
    <row r="39" spans="1:3" x14ac:dyDescent="0.2">
      <c r="A39">
        <v>1037</v>
      </c>
      <c r="B39" t="s">
        <v>1617</v>
      </c>
      <c r="C39" t="s">
        <v>1621</v>
      </c>
    </row>
    <row r="40" spans="1:3" x14ac:dyDescent="0.2">
      <c r="A40">
        <v>1038</v>
      </c>
      <c r="B40" t="s">
        <v>1617</v>
      </c>
      <c r="C40" t="s">
        <v>1621</v>
      </c>
    </row>
    <row r="41" spans="1:3" x14ac:dyDescent="0.2">
      <c r="A41">
        <v>1039</v>
      </c>
      <c r="B41" t="s">
        <v>1617</v>
      </c>
      <c r="C41" t="s">
        <v>1622</v>
      </c>
    </row>
    <row r="42" spans="1:3" x14ac:dyDescent="0.2">
      <c r="A42">
        <v>1040</v>
      </c>
      <c r="B42" t="s">
        <v>1616</v>
      </c>
      <c r="C42" t="s">
        <v>1622</v>
      </c>
    </row>
    <row r="43" spans="1:3" x14ac:dyDescent="0.2">
      <c r="A43">
        <v>1041</v>
      </c>
      <c r="B43" t="s">
        <v>1616</v>
      </c>
      <c r="C43" t="s">
        <v>1621</v>
      </c>
    </row>
    <row r="44" spans="1:3" x14ac:dyDescent="0.2">
      <c r="A44">
        <v>1042</v>
      </c>
      <c r="B44" t="s">
        <v>1620</v>
      </c>
      <c r="C44" t="s">
        <v>1621</v>
      </c>
    </row>
    <row r="45" spans="1:3" x14ac:dyDescent="0.2">
      <c r="A45">
        <v>1043</v>
      </c>
      <c r="B45" t="s">
        <v>1619</v>
      </c>
      <c r="C45" t="s">
        <v>1621</v>
      </c>
    </row>
    <row r="46" spans="1:3" x14ac:dyDescent="0.2">
      <c r="A46">
        <v>1044</v>
      </c>
      <c r="B46" t="s">
        <v>1616</v>
      </c>
      <c r="C46" t="s">
        <v>1621</v>
      </c>
    </row>
    <row r="47" spans="1:3" x14ac:dyDescent="0.2">
      <c r="A47">
        <v>1045</v>
      </c>
      <c r="B47" t="s">
        <v>1616</v>
      </c>
      <c r="C47" t="s">
        <v>1622</v>
      </c>
    </row>
    <row r="48" spans="1:3" x14ac:dyDescent="0.2">
      <c r="A48">
        <v>1046</v>
      </c>
      <c r="B48" t="s">
        <v>1616</v>
      </c>
      <c r="C48" t="s">
        <v>1621</v>
      </c>
    </row>
    <row r="49" spans="1:3" x14ac:dyDescent="0.2">
      <c r="A49">
        <v>1047</v>
      </c>
      <c r="B49" t="s">
        <v>1617</v>
      </c>
      <c r="C49" t="s">
        <v>1621</v>
      </c>
    </row>
    <row r="50" spans="1:3" x14ac:dyDescent="0.2">
      <c r="A50">
        <v>1048</v>
      </c>
      <c r="B50" t="s">
        <v>1616</v>
      </c>
      <c r="C50" t="s">
        <v>1622</v>
      </c>
    </row>
    <row r="51" spans="1:3" x14ac:dyDescent="0.2">
      <c r="A51">
        <v>1049</v>
      </c>
      <c r="B51" t="s">
        <v>1616</v>
      </c>
      <c r="C51" t="s">
        <v>1621</v>
      </c>
    </row>
    <row r="52" spans="1:3" x14ac:dyDescent="0.2">
      <c r="A52">
        <v>1050</v>
      </c>
      <c r="B52" t="s">
        <v>1616</v>
      </c>
      <c r="C52" t="s">
        <v>1622</v>
      </c>
    </row>
    <row r="53" spans="1:3" x14ac:dyDescent="0.2">
      <c r="A53">
        <v>1051</v>
      </c>
      <c r="B53" t="s">
        <v>1618</v>
      </c>
      <c r="C53" t="s">
        <v>1621</v>
      </c>
    </row>
    <row r="54" spans="1:3" x14ac:dyDescent="0.2">
      <c r="A54">
        <v>1052</v>
      </c>
      <c r="B54" t="s">
        <v>1619</v>
      </c>
      <c r="C54" t="s">
        <v>1622</v>
      </c>
    </row>
    <row r="55" spans="1:3" x14ac:dyDescent="0.2">
      <c r="A55">
        <v>1053</v>
      </c>
      <c r="B55" t="s">
        <v>1616</v>
      </c>
      <c r="C55" t="s">
        <v>1623</v>
      </c>
    </row>
    <row r="56" spans="1:3" x14ac:dyDescent="0.2">
      <c r="A56">
        <v>1054</v>
      </c>
      <c r="B56" t="s">
        <v>1619</v>
      </c>
      <c r="C56" t="s">
        <v>1622</v>
      </c>
    </row>
    <row r="57" spans="1:3" x14ac:dyDescent="0.2">
      <c r="A57">
        <v>1055</v>
      </c>
      <c r="B57" t="s">
        <v>1620</v>
      </c>
      <c r="C57" t="s">
        <v>1621</v>
      </c>
    </row>
    <row r="58" spans="1:3" x14ac:dyDescent="0.2">
      <c r="A58">
        <v>1056</v>
      </c>
      <c r="B58" t="s">
        <v>1616</v>
      </c>
      <c r="C58" t="s">
        <v>1622</v>
      </c>
    </row>
    <row r="59" spans="1:3" x14ac:dyDescent="0.2">
      <c r="A59">
        <v>1057</v>
      </c>
      <c r="B59" t="s">
        <v>1616</v>
      </c>
      <c r="C59" t="s">
        <v>1621</v>
      </c>
    </row>
    <row r="60" spans="1:3" x14ac:dyDescent="0.2">
      <c r="A60">
        <v>1058</v>
      </c>
      <c r="B60" t="s">
        <v>1616</v>
      </c>
      <c r="C60" t="s">
        <v>1621</v>
      </c>
    </row>
    <row r="61" spans="1:3" x14ac:dyDescent="0.2">
      <c r="A61">
        <v>1059</v>
      </c>
      <c r="B61" t="s">
        <v>1619</v>
      </c>
      <c r="C61" t="s">
        <v>1621</v>
      </c>
    </row>
    <row r="62" spans="1:3" x14ac:dyDescent="0.2">
      <c r="A62">
        <v>1060</v>
      </c>
      <c r="B62" t="s">
        <v>1616</v>
      </c>
      <c r="C62" t="s">
        <v>1621</v>
      </c>
    </row>
    <row r="63" spans="1:3" x14ac:dyDescent="0.2">
      <c r="A63">
        <v>1061</v>
      </c>
      <c r="B63" t="s">
        <v>1618</v>
      </c>
      <c r="C63" t="s">
        <v>1622</v>
      </c>
    </row>
    <row r="64" spans="1:3" x14ac:dyDescent="0.2">
      <c r="A64">
        <v>1062</v>
      </c>
      <c r="B64" t="s">
        <v>1619</v>
      </c>
      <c r="C64" t="s">
        <v>1622</v>
      </c>
    </row>
    <row r="65" spans="1:3" x14ac:dyDescent="0.2">
      <c r="A65">
        <v>1063</v>
      </c>
      <c r="B65" t="s">
        <v>1616</v>
      </c>
      <c r="C65" t="s">
        <v>1622</v>
      </c>
    </row>
    <row r="66" spans="1:3" x14ac:dyDescent="0.2">
      <c r="A66">
        <v>1064</v>
      </c>
      <c r="B66" t="s">
        <v>1617</v>
      </c>
      <c r="C66" t="s">
        <v>1622</v>
      </c>
    </row>
    <row r="67" spans="1:3" x14ac:dyDescent="0.2">
      <c r="A67">
        <v>1065</v>
      </c>
      <c r="B67" t="s">
        <v>1616</v>
      </c>
      <c r="C67" t="s">
        <v>1622</v>
      </c>
    </row>
    <row r="68" spans="1:3" x14ac:dyDescent="0.2">
      <c r="A68">
        <v>1066</v>
      </c>
      <c r="B68" t="s">
        <v>1616</v>
      </c>
      <c r="C68" t="s">
        <v>1621</v>
      </c>
    </row>
    <row r="69" spans="1:3" x14ac:dyDescent="0.2">
      <c r="A69">
        <v>1067</v>
      </c>
      <c r="B69" t="s">
        <v>1618</v>
      </c>
      <c r="C69" t="s">
        <v>1621</v>
      </c>
    </row>
    <row r="70" spans="1:3" x14ac:dyDescent="0.2">
      <c r="A70">
        <v>1068</v>
      </c>
      <c r="B70" t="s">
        <v>1619</v>
      </c>
      <c r="C70" t="s">
        <v>1622</v>
      </c>
    </row>
    <row r="71" spans="1:3" x14ac:dyDescent="0.2">
      <c r="A71">
        <v>1069</v>
      </c>
      <c r="B71" t="s">
        <v>1616</v>
      </c>
      <c r="C71" t="s">
        <v>1621</v>
      </c>
    </row>
    <row r="72" spans="1:3" x14ac:dyDescent="0.2">
      <c r="A72">
        <v>1070</v>
      </c>
      <c r="B72" t="s">
        <v>1617</v>
      </c>
      <c r="C72" t="s">
        <v>1622</v>
      </c>
    </row>
    <row r="73" spans="1:3" x14ac:dyDescent="0.2">
      <c r="A73">
        <v>1071</v>
      </c>
      <c r="B73" t="s">
        <v>1617</v>
      </c>
      <c r="C73" t="s">
        <v>1621</v>
      </c>
    </row>
    <row r="74" spans="1:3" x14ac:dyDescent="0.2">
      <c r="A74">
        <v>1072</v>
      </c>
      <c r="B74" t="s">
        <v>1616</v>
      </c>
      <c r="C74" t="s">
        <v>1621</v>
      </c>
    </row>
    <row r="75" spans="1:3" x14ac:dyDescent="0.2">
      <c r="A75">
        <v>1073</v>
      </c>
      <c r="B75" t="s">
        <v>1620</v>
      </c>
      <c r="C75" t="s">
        <v>1621</v>
      </c>
    </row>
    <row r="76" spans="1:3" x14ac:dyDescent="0.2">
      <c r="A76">
        <v>1074</v>
      </c>
      <c r="B76" t="s">
        <v>1616</v>
      </c>
      <c r="C76" t="s">
        <v>1621</v>
      </c>
    </row>
    <row r="77" spans="1:3" x14ac:dyDescent="0.2">
      <c r="A77">
        <v>1075</v>
      </c>
      <c r="B77" t="s">
        <v>1616</v>
      </c>
      <c r="C77" t="s">
        <v>1621</v>
      </c>
    </row>
    <row r="78" spans="1:3" x14ac:dyDescent="0.2">
      <c r="A78">
        <v>1076</v>
      </c>
      <c r="B78" t="s">
        <v>1616</v>
      </c>
      <c r="C78" t="s">
        <v>1622</v>
      </c>
    </row>
    <row r="79" spans="1:3" x14ac:dyDescent="0.2">
      <c r="A79">
        <v>1077</v>
      </c>
      <c r="B79" t="s">
        <v>1617</v>
      </c>
      <c r="C79" t="s">
        <v>1621</v>
      </c>
    </row>
    <row r="80" spans="1:3" x14ac:dyDescent="0.2">
      <c r="A80">
        <v>1078</v>
      </c>
      <c r="B80" t="s">
        <v>1618</v>
      </c>
      <c r="C80" t="s">
        <v>1622</v>
      </c>
    </row>
    <row r="81" spans="1:3" x14ac:dyDescent="0.2">
      <c r="A81">
        <v>1079</v>
      </c>
      <c r="B81" t="s">
        <v>1616</v>
      </c>
      <c r="C81" t="s">
        <v>1621</v>
      </c>
    </row>
    <row r="82" spans="1:3" x14ac:dyDescent="0.2">
      <c r="A82">
        <v>1080</v>
      </c>
      <c r="B82" t="s">
        <v>1616</v>
      </c>
      <c r="C82" t="s">
        <v>1621</v>
      </c>
    </row>
    <row r="83" spans="1:3" x14ac:dyDescent="0.2">
      <c r="A83">
        <v>1081</v>
      </c>
      <c r="B83" t="s">
        <v>1618</v>
      </c>
      <c r="C83" t="s">
        <v>1621</v>
      </c>
    </row>
    <row r="84" spans="1:3" x14ac:dyDescent="0.2">
      <c r="A84">
        <v>1082</v>
      </c>
      <c r="B84" t="s">
        <v>1616</v>
      </c>
      <c r="C84" t="s">
        <v>1622</v>
      </c>
    </row>
    <row r="85" spans="1:3" x14ac:dyDescent="0.2">
      <c r="A85">
        <v>1083</v>
      </c>
      <c r="B85" t="s">
        <v>1617</v>
      </c>
      <c r="C85" t="s">
        <v>1621</v>
      </c>
    </row>
    <row r="86" spans="1:3" x14ac:dyDescent="0.2">
      <c r="A86">
        <v>1084</v>
      </c>
      <c r="B86" t="s">
        <v>1619</v>
      </c>
      <c r="C86" t="s">
        <v>1622</v>
      </c>
    </row>
    <row r="87" spans="1:3" x14ac:dyDescent="0.2">
      <c r="A87">
        <v>1085</v>
      </c>
      <c r="B87" t="s">
        <v>1616</v>
      </c>
      <c r="C87" t="s">
        <v>1621</v>
      </c>
    </row>
    <row r="88" spans="1:3" x14ac:dyDescent="0.2">
      <c r="A88">
        <v>1086</v>
      </c>
      <c r="B88" t="s">
        <v>1620</v>
      </c>
      <c r="C88" t="s">
        <v>1622</v>
      </c>
    </row>
    <row r="89" spans="1:3" x14ac:dyDescent="0.2">
      <c r="A89">
        <v>1087</v>
      </c>
      <c r="B89" t="s">
        <v>1616</v>
      </c>
      <c r="C89" t="s">
        <v>1621</v>
      </c>
    </row>
    <row r="90" spans="1:3" x14ac:dyDescent="0.2">
      <c r="A90">
        <v>1088</v>
      </c>
      <c r="B90" t="s">
        <v>1620</v>
      </c>
      <c r="C90" t="s">
        <v>1622</v>
      </c>
    </row>
    <row r="91" spans="1:3" x14ac:dyDescent="0.2">
      <c r="A91">
        <v>1089</v>
      </c>
      <c r="B91" t="s">
        <v>1618</v>
      </c>
      <c r="C91" t="s">
        <v>1622</v>
      </c>
    </row>
    <row r="92" spans="1:3" x14ac:dyDescent="0.2">
      <c r="A92">
        <v>1090</v>
      </c>
      <c r="B92" t="s">
        <v>1618</v>
      </c>
      <c r="C92" t="s">
        <v>1622</v>
      </c>
    </row>
    <row r="93" spans="1:3" x14ac:dyDescent="0.2">
      <c r="A93">
        <v>1091</v>
      </c>
      <c r="B93" t="s">
        <v>1616</v>
      </c>
      <c r="C93" t="s">
        <v>1621</v>
      </c>
    </row>
    <row r="94" spans="1:3" x14ac:dyDescent="0.2">
      <c r="A94">
        <v>1092</v>
      </c>
      <c r="B94" t="s">
        <v>1617</v>
      </c>
      <c r="C94" t="s">
        <v>1621</v>
      </c>
    </row>
    <row r="95" spans="1:3" x14ac:dyDescent="0.2">
      <c r="A95">
        <v>1093</v>
      </c>
      <c r="B95" t="s">
        <v>1616</v>
      </c>
      <c r="C95" t="s">
        <v>1621</v>
      </c>
    </row>
    <row r="96" spans="1:3" x14ac:dyDescent="0.2">
      <c r="A96">
        <v>1094</v>
      </c>
      <c r="B96" t="s">
        <v>1616</v>
      </c>
      <c r="C96" t="s">
        <v>1622</v>
      </c>
    </row>
    <row r="97" spans="1:3" x14ac:dyDescent="0.2">
      <c r="A97">
        <v>1095</v>
      </c>
      <c r="B97" t="s">
        <v>1616</v>
      </c>
      <c r="C97" t="s">
        <v>1622</v>
      </c>
    </row>
    <row r="98" spans="1:3" x14ac:dyDescent="0.2">
      <c r="A98">
        <v>1096</v>
      </c>
      <c r="B98" t="s">
        <v>1616</v>
      </c>
      <c r="C98" t="s">
        <v>1622</v>
      </c>
    </row>
    <row r="99" spans="1:3" x14ac:dyDescent="0.2">
      <c r="A99">
        <v>1097</v>
      </c>
      <c r="B99" t="s">
        <v>1616</v>
      </c>
      <c r="C99" t="s">
        <v>1621</v>
      </c>
    </row>
    <row r="100" spans="1:3" x14ac:dyDescent="0.2">
      <c r="A100">
        <v>1098</v>
      </c>
      <c r="B100" t="s">
        <v>1618</v>
      </c>
      <c r="C100" t="s">
        <v>1621</v>
      </c>
    </row>
    <row r="101" spans="1:3" x14ac:dyDescent="0.2">
      <c r="A101">
        <v>1099</v>
      </c>
      <c r="B101" t="s">
        <v>1617</v>
      </c>
      <c r="C101" t="s">
        <v>1621</v>
      </c>
    </row>
    <row r="102" spans="1:3" x14ac:dyDescent="0.2">
      <c r="A102">
        <v>1100</v>
      </c>
      <c r="B102" t="s">
        <v>1616</v>
      </c>
      <c r="C102" t="s">
        <v>1623</v>
      </c>
    </row>
    <row r="103" spans="1:3" x14ac:dyDescent="0.2">
      <c r="A103">
        <v>1101</v>
      </c>
      <c r="B103" t="s">
        <v>1619</v>
      </c>
      <c r="C103" t="s">
        <v>1622</v>
      </c>
    </row>
    <row r="104" spans="1:3" x14ac:dyDescent="0.2">
      <c r="A104">
        <v>1102</v>
      </c>
      <c r="B104" t="s">
        <v>1616</v>
      </c>
      <c r="C104" t="s">
        <v>1622</v>
      </c>
    </row>
    <row r="105" spans="1:3" x14ac:dyDescent="0.2">
      <c r="A105">
        <v>1103</v>
      </c>
      <c r="B105" t="s">
        <v>1617</v>
      </c>
      <c r="C105" t="s">
        <v>1621</v>
      </c>
    </row>
    <row r="106" spans="1:3" x14ac:dyDescent="0.2">
      <c r="A106">
        <v>1104</v>
      </c>
      <c r="B106" t="s">
        <v>1619</v>
      </c>
      <c r="C106" t="s">
        <v>1622</v>
      </c>
    </row>
    <row r="107" spans="1:3" x14ac:dyDescent="0.2">
      <c r="A107">
        <v>1105</v>
      </c>
      <c r="B107" t="s">
        <v>1616</v>
      </c>
      <c r="C107" t="s">
        <v>1622</v>
      </c>
    </row>
    <row r="108" spans="1:3" x14ac:dyDescent="0.2">
      <c r="A108">
        <v>1106</v>
      </c>
      <c r="B108" t="s">
        <v>1618</v>
      </c>
      <c r="C108" t="s">
        <v>1621</v>
      </c>
    </row>
    <row r="109" spans="1:3" x14ac:dyDescent="0.2">
      <c r="A109">
        <v>1107</v>
      </c>
      <c r="B109" t="s">
        <v>1616</v>
      </c>
      <c r="C109" t="s">
        <v>1622</v>
      </c>
    </row>
    <row r="110" spans="1:3" x14ac:dyDescent="0.2">
      <c r="A110">
        <v>1108</v>
      </c>
      <c r="B110" t="s">
        <v>1616</v>
      </c>
      <c r="C110" t="s">
        <v>1622</v>
      </c>
    </row>
    <row r="111" spans="1:3" x14ac:dyDescent="0.2">
      <c r="A111">
        <v>1109</v>
      </c>
      <c r="B111" t="s">
        <v>1619</v>
      </c>
      <c r="C111" t="s">
        <v>1622</v>
      </c>
    </row>
    <row r="112" spans="1:3" x14ac:dyDescent="0.2">
      <c r="A112">
        <v>1110</v>
      </c>
      <c r="B112" t="s">
        <v>1616</v>
      </c>
      <c r="C112" t="s">
        <v>1622</v>
      </c>
    </row>
    <row r="113" spans="1:3" x14ac:dyDescent="0.2">
      <c r="A113">
        <v>1111</v>
      </c>
      <c r="B113" t="s">
        <v>1616</v>
      </c>
      <c r="C113" t="s">
        <v>1621</v>
      </c>
    </row>
    <row r="114" spans="1:3" x14ac:dyDescent="0.2">
      <c r="A114">
        <v>1112</v>
      </c>
      <c r="B114" t="s">
        <v>1616</v>
      </c>
      <c r="C114" t="s">
        <v>1621</v>
      </c>
    </row>
    <row r="115" spans="1:3" x14ac:dyDescent="0.2">
      <c r="A115">
        <v>1113</v>
      </c>
      <c r="B115" t="s">
        <v>1619</v>
      </c>
      <c r="C115" t="s">
        <v>1623</v>
      </c>
    </row>
    <row r="116" spans="1:3" x14ac:dyDescent="0.2">
      <c r="A116">
        <v>1114</v>
      </c>
      <c r="B116" t="s">
        <v>1616</v>
      </c>
      <c r="C116" t="s">
        <v>1621</v>
      </c>
    </row>
    <row r="117" spans="1:3" x14ac:dyDescent="0.2">
      <c r="A117">
        <v>1115</v>
      </c>
      <c r="B117" t="s">
        <v>1616</v>
      </c>
      <c r="C117" t="s">
        <v>1622</v>
      </c>
    </row>
    <row r="118" spans="1:3" x14ac:dyDescent="0.2">
      <c r="A118">
        <v>1116</v>
      </c>
      <c r="B118" t="s">
        <v>1618</v>
      </c>
      <c r="C118" t="s">
        <v>1622</v>
      </c>
    </row>
    <row r="119" spans="1:3" x14ac:dyDescent="0.2">
      <c r="A119">
        <v>1117</v>
      </c>
      <c r="B119" t="s">
        <v>1619</v>
      </c>
      <c r="C119" t="s">
        <v>1622</v>
      </c>
    </row>
    <row r="120" spans="1:3" x14ac:dyDescent="0.2">
      <c r="A120">
        <v>1118</v>
      </c>
      <c r="B120" t="s">
        <v>1616</v>
      </c>
      <c r="C120" t="s">
        <v>1623</v>
      </c>
    </row>
    <row r="121" spans="1:3" x14ac:dyDescent="0.2">
      <c r="A121">
        <v>1119</v>
      </c>
      <c r="B121" t="s">
        <v>1616</v>
      </c>
      <c r="C121" t="s">
        <v>1621</v>
      </c>
    </row>
    <row r="122" spans="1:3" x14ac:dyDescent="0.2">
      <c r="A122">
        <v>1120</v>
      </c>
      <c r="B122" t="s">
        <v>1616</v>
      </c>
      <c r="C122" t="s">
        <v>1621</v>
      </c>
    </row>
    <row r="123" spans="1:3" x14ac:dyDescent="0.2">
      <c r="A123">
        <v>1121</v>
      </c>
      <c r="B123" t="s">
        <v>1616</v>
      </c>
      <c r="C123" t="s">
        <v>1621</v>
      </c>
    </row>
    <row r="124" spans="1:3" x14ac:dyDescent="0.2">
      <c r="A124">
        <v>1122</v>
      </c>
      <c r="B124" t="s">
        <v>1616</v>
      </c>
      <c r="C124" t="s">
        <v>1621</v>
      </c>
    </row>
    <row r="125" spans="1:3" x14ac:dyDescent="0.2">
      <c r="A125">
        <v>1123</v>
      </c>
      <c r="B125" t="s">
        <v>1619</v>
      </c>
      <c r="C125" t="s">
        <v>1621</v>
      </c>
    </row>
    <row r="126" spans="1:3" x14ac:dyDescent="0.2">
      <c r="A126">
        <v>1124</v>
      </c>
      <c r="B126" t="s">
        <v>1618</v>
      </c>
      <c r="C126" t="s">
        <v>1621</v>
      </c>
    </row>
    <row r="127" spans="1:3" x14ac:dyDescent="0.2">
      <c r="A127">
        <v>1125</v>
      </c>
      <c r="B127" t="s">
        <v>1618</v>
      </c>
      <c r="C127" t="s">
        <v>1622</v>
      </c>
    </row>
    <row r="128" spans="1:3" x14ac:dyDescent="0.2">
      <c r="A128">
        <v>1126</v>
      </c>
      <c r="B128" t="s">
        <v>1616</v>
      </c>
      <c r="C128" t="s">
        <v>1622</v>
      </c>
    </row>
    <row r="129" spans="1:3" x14ac:dyDescent="0.2">
      <c r="A129">
        <v>1127</v>
      </c>
      <c r="B129" t="s">
        <v>1617</v>
      </c>
      <c r="C129" t="s">
        <v>1621</v>
      </c>
    </row>
    <row r="130" spans="1:3" x14ac:dyDescent="0.2">
      <c r="A130">
        <v>1128</v>
      </c>
      <c r="B130" t="s">
        <v>1616</v>
      </c>
      <c r="C130" t="s">
        <v>1621</v>
      </c>
    </row>
    <row r="131" spans="1:3" x14ac:dyDescent="0.2">
      <c r="A131">
        <v>1129</v>
      </c>
      <c r="B131" t="s">
        <v>1620</v>
      </c>
      <c r="C131" t="s">
        <v>1622</v>
      </c>
    </row>
    <row r="132" spans="1:3" x14ac:dyDescent="0.2">
      <c r="A132">
        <v>1130</v>
      </c>
      <c r="B132" t="s">
        <v>1618</v>
      </c>
      <c r="C132" t="s">
        <v>1621</v>
      </c>
    </row>
    <row r="133" spans="1:3" x14ac:dyDescent="0.2">
      <c r="A133">
        <v>1131</v>
      </c>
      <c r="B133" t="s">
        <v>1616</v>
      </c>
      <c r="C133" t="s">
        <v>1621</v>
      </c>
    </row>
    <row r="134" spans="1:3" x14ac:dyDescent="0.2">
      <c r="A134">
        <v>1132</v>
      </c>
      <c r="B134" t="s">
        <v>1618</v>
      </c>
      <c r="C134" t="s">
        <v>1621</v>
      </c>
    </row>
    <row r="135" spans="1:3" x14ac:dyDescent="0.2">
      <c r="A135">
        <v>1133</v>
      </c>
      <c r="B135" t="s">
        <v>1616</v>
      </c>
      <c r="C135" t="s">
        <v>1622</v>
      </c>
    </row>
    <row r="136" spans="1:3" x14ac:dyDescent="0.2">
      <c r="A136">
        <v>1134</v>
      </c>
      <c r="B136" t="s">
        <v>1618</v>
      </c>
      <c r="C136" t="s">
        <v>1621</v>
      </c>
    </row>
    <row r="137" spans="1:3" x14ac:dyDescent="0.2">
      <c r="A137">
        <v>1135</v>
      </c>
      <c r="B137" t="s">
        <v>1616</v>
      </c>
      <c r="C137" t="s">
        <v>1623</v>
      </c>
    </row>
    <row r="138" spans="1:3" x14ac:dyDescent="0.2">
      <c r="A138">
        <v>1136</v>
      </c>
      <c r="B138" t="s">
        <v>1616</v>
      </c>
      <c r="C138" t="s">
        <v>1621</v>
      </c>
    </row>
    <row r="139" spans="1:3" x14ac:dyDescent="0.2">
      <c r="A139">
        <v>1137</v>
      </c>
      <c r="B139" t="s">
        <v>1617</v>
      </c>
      <c r="C139" t="s">
        <v>1622</v>
      </c>
    </row>
    <row r="140" spans="1:3" x14ac:dyDescent="0.2">
      <c r="A140">
        <v>1138</v>
      </c>
      <c r="B140" t="s">
        <v>1616</v>
      </c>
      <c r="C140" t="s">
        <v>1621</v>
      </c>
    </row>
    <row r="141" spans="1:3" x14ac:dyDescent="0.2">
      <c r="A141">
        <v>1139</v>
      </c>
      <c r="B141" t="s">
        <v>1617</v>
      </c>
      <c r="C141" t="s">
        <v>1621</v>
      </c>
    </row>
    <row r="142" spans="1:3" x14ac:dyDescent="0.2">
      <c r="A142">
        <v>1140</v>
      </c>
      <c r="B142" t="s">
        <v>1616</v>
      </c>
      <c r="C142" t="s">
        <v>1622</v>
      </c>
    </row>
    <row r="143" spans="1:3" x14ac:dyDescent="0.2">
      <c r="A143">
        <v>1141</v>
      </c>
      <c r="B143" t="s">
        <v>1618</v>
      </c>
      <c r="C143" t="s">
        <v>1622</v>
      </c>
    </row>
    <row r="144" spans="1:3" x14ac:dyDescent="0.2">
      <c r="A144">
        <v>1142</v>
      </c>
      <c r="B144" t="s">
        <v>1618</v>
      </c>
      <c r="C144" t="s">
        <v>1622</v>
      </c>
    </row>
    <row r="145" spans="1:3" x14ac:dyDescent="0.2">
      <c r="A145">
        <v>1143</v>
      </c>
      <c r="B145" t="s">
        <v>1616</v>
      </c>
      <c r="C145" t="s">
        <v>1622</v>
      </c>
    </row>
    <row r="146" spans="1:3" x14ac:dyDescent="0.2">
      <c r="A146">
        <v>1144</v>
      </c>
      <c r="B146" t="s">
        <v>1616</v>
      </c>
      <c r="C146" t="s">
        <v>1622</v>
      </c>
    </row>
    <row r="147" spans="1:3" x14ac:dyDescent="0.2">
      <c r="A147">
        <v>1145</v>
      </c>
      <c r="B147" t="s">
        <v>1616</v>
      </c>
      <c r="C147" t="s">
        <v>1622</v>
      </c>
    </row>
    <row r="148" spans="1:3" x14ac:dyDescent="0.2">
      <c r="A148">
        <v>1146</v>
      </c>
      <c r="B148" t="s">
        <v>1616</v>
      </c>
      <c r="C148" t="s">
        <v>1622</v>
      </c>
    </row>
    <row r="149" spans="1:3" x14ac:dyDescent="0.2">
      <c r="A149">
        <v>1147</v>
      </c>
      <c r="B149" t="s">
        <v>1616</v>
      </c>
      <c r="C149" t="s">
        <v>1621</v>
      </c>
    </row>
    <row r="150" spans="1:3" x14ac:dyDescent="0.2">
      <c r="A150">
        <v>1148</v>
      </c>
      <c r="B150" t="s">
        <v>1618</v>
      </c>
      <c r="C150" t="s">
        <v>1621</v>
      </c>
    </row>
    <row r="151" spans="1:3" x14ac:dyDescent="0.2">
      <c r="A151">
        <v>1149</v>
      </c>
      <c r="B151" t="s">
        <v>1617</v>
      </c>
      <c r="C151" t="s">
        <v>1621</v>
      </c>
    </row>
    <row r="152" spans="1:3" x14ac:dyDescent="0.2">
      <c r="A152">
        <v>1150</v>
      </c>
      <c r="B152" t="s">
        <v>1617</v>
      </c>
      <c r="C152" t="s">
        <v>1622</v>
      </c>
    </row>
    <row r="153" spans="1:3" x14ac:dyDescent="0.2">
      <c r="A153">
        <v>1151</v>
      </c>
      <c r="B153" t="s">
        <v>1619</v>
      </c>
      <c r="C153" t="s">
        <v>1621</v>
      </c>
    </row>
    <row r="154" spans="1:3" x14ac:dyDescent="0.2">
      <c r="A154">
        <v>1152</v>
      </c>
      <c r="B154" t="s">
        <v>1619</v>
      </c>
      <c r="C154" t="s">
        <v>1621</v>
      </c>
    </row>
    <row r="155" spans="1:3" x14ac:dyDescent="0.2">
      <c r="A155">
        <v>1153</v>
      </c>
      <c r="B155" t="s">
        <v>1618</v>
      </c>
      <c r="C155" t="s">
        <v>1622</v>
      </c>
    </row>
    <row r="156" spans="1:3" x14ac:dyDescent="0.2">
      <c r="A156">
        <v>1154</v>
      </c>
      <c r="B156" t="s">
        <v>1616</v>
      </c>
      <c r="C156" t="s">
        <v>1622</v>
      </c>
    </row>
    <row r="157" spans="1:3" x14ac:dyDescent="0.2">
      <c r="A157">
        <v>1155</v>
      </c>
      <c r="B157" t="s">
        <v>1617</v>
      </c>
      <c r="C157" t="s">
        <v>1622</v>
      </c>
    </row>
    <row r="158" spans="1:3" x14ac:dyDescent="0.2">
      <c r="A158">
        <v>1156</v>
      </c>
      <c r="B158" t="s">
        <v>1618</v>
      </c>
      <c r="C158" t="s">
        <v>1621</v>
      </c>
    </row>
    <row r="159" spans="1:3" x14ac:dyDescent="0.2">
      <c r="A159">
        <v>1157</v>
      </c>
      <c r="B159" t="s">
        <v>1616</v>
      </c>
      <c r="C159" t="s">
        <v>1622</v>
      </c>
    </row>
    <row r="160" spans="1:3" x14ac:dyDescent="0.2">
      <c r="A160">
        <v>1158</v>
      </c>
      <c r="B160" t="s">
        <v>1616</v>
      </c>
      <c r="C160" t="s">
        <v>1621</v>
      </c>
    </row>
    <row r="161" spans="1:3" x14ac:dyDescent="0.2">
      <c r="A161">
        <v>1159</v>
      </c>
      <c r="B161" t="s">
        <v>1616</v>
      </c>
      <c r="C161" t="s">
        <v>1621</v>
      </c>
    </row>
    <row r="162" spans="1:3" x14ac:dyDescent="0.2">
      <c r="A162">
        <v>1160</v>
      </c>
      <c r="B162" t="s">
        <v>1616</v>
      </c>
      <c r="C162" t="s">
        <v>1621</v>
      </c>
    </row>
    <row r="163" spans="1:3" x14ac:dyDescent="0.2">
      <c r="A163">
        <v>1161</v>
      </c>
      <c r="B163" t="s">
        <v>1617</v>
      </c>
      <c r="C163" t="s">
        <v>1621</v>
      </c>
    </row>
    <row r="164" spans="1:3" x14ac:dyDescent="0.2">
      <c r="A164">
        <v>1162</v>
      </c>
      <c r="B164" t="s">
        <v>1616</v>
      </c>
      <c r="C164" t="s">
        <v>1621</v>
      </c>
    </row>
    <row r="165" spans="1:3" x14ac:dyDescent="0.2">
      <c r="A165">
        <v>1163</v>
      </c>
      <c r="B165" t="s">
        <v>1616</v>
      </c>
      <c r="C165" t="s">
        <v>1622</v>
      </c>
    </row>
    <row r="166" spans="1:3" x14ac:dyDescent="0.2">
      <c r="A166">
        <v>1164</v>
      </c>
      <c r="B166" t="s">
        <v>1620</v>
      </c>
      <c r="C166" t="s">
        <v>1621</v>
      </c>
    </row>
    <row r="167" spans="1:3" x14ac:dyDescent="0.2">
      <c r="A167">
        <v>1165</v>
      </c>
      <c r="B167" t="s">
        <v>1616</v>
      </c>
      <c r="C167" t="s">
        <v>1622</v>
      </c>
    </row>
    <row r="168" spans="1:3" x14ac:dyDescent="0.2">
      <c r="A168">
        <v>1166</v>
      </c>
      <c r="B168" t="s">
        <v>1616</v>
      </c>
      <c r="C168" t="s">
        <v>1622</v>
      </c>
    </row>
    <row r="169" spans="1:3" x14ac:dyDescent="0.2">
      <c r="A169">
        <v>1167</v>
      </c>
      <c r="B169" t="s">
        <v>1616</v>
      </c>
      <c r="C169" t="s">
        <v>1621</v>
      </c>
    </row>
    <row r="170" spans="1:3" x14ac:dyDescent="0.2">
      <c r="A170">
        <v>1168</v>
      </c>
      <c r="B170" t="s">
        <v>1619</v>
      </c>
      <c r="C170" t="s">
        <v>1622</v>
      </c>
    </row>
    <row r="171" spans="1:3" x14ac:dyDescent="0.2">
      <c r="A171">
        <v>1169</v>
      </c>
      <c r="B171" t="s">
        <v>1617</v>
      </c>
      <c r="C171" t="s">
        <v>1621</v>
      </c>
    </row>
    <row r="172" spans="1:3" x14ac:dyDescent="0.2">
      <c r="A172">
        <v>1170</v>
      </c>
      <c r="B172" t="s">
        <v>1616</v>
      </c>
      <c r="C172" t="s">
        <v>1622</v>
      </c>
    </row>
    <row r="173" spans="1:3" x14ac:dyDescent="0.2">
      <c r="A173">
        <v>1171</v>
      </c>
      <c r="B173" t="s">
        <v>1617</v>
      </c>
      <c r="C173" t="s">
        <v>1621</v>
      </c>
    </row>
    <row r="174" spans="1:3" x14ac:dyDescent="0.2">
      <c r="A174">
        <v>1172</v>
      </c>
      <c r="B174" t="s">
        <v>1616</v>
      </c>
      <c r="C174" t="s">
        <v>1621</v>
      </c>
    </row>
    <row r="175" spans="1:3" x14ac:dyDescent="0.2">
      <c r="A175">
        <v>1173</v>
      </c>
      <c r="B175" t="s">
        <v>1617</v>
      </c>
      <c r="C175" t="s">
        <v>1621</v>
      </c>
    </row>
    <row r="176" spans="1:3" x14ac:dyDescent="0.2">
      <c r="A176">
        <v>1174</v>
      </c>
      <c r="B176" t="s">
        <v>1619</v>
      </c>
      <c r="C176" t="s">
        <v>1622</v>
      </c>
    </row>
    <row r="177" spans="1:3" x14ac:dyDescent="0.2">
      <c r="A177">
        <v>1175</v>
      </c>
      <c r="B177" t="s">
        <v>1619</v>
      </c>
      <c r="C177" t="s">
        <v>1622</v>
      </c>
    </row>
    <row r="178" spans="1:3" x14ac:dyDescent="0.2">
      <c r="A178">
        <v>1176</v>
      </c>
      <c r="B178" t="s">
        <v>1616</v>
      </c>
      <c r="C178" t="s">
        <v>1621</v>
      </c>
    </row>
    <row r="179" spans="1:3" x14ac:dyDescent="0.2">
      <c r="A179">
        <v>1177</v>
      </c>
      <c r="B179" t="s">
        <v>1620</v>
      </c>
      <c r="C179" t="s">
        <v>1622</v>
      </c>
    </row>
    <row r="180" spans="1:3" x14ac:dyDescent="0.2">
      <c r="A180">
        <v>1178</v>
      </c>
      <c r="B180" t="s">
        <v>1618</v>
      </c>
      <c r="C180" t="s">
        <v>1622</v>
      </c>
    </row>
    <row r="181" spans="1:3" x14ac:dyDescent="0.2">
      <c r="A181">
        <v>1179</v>
      </c>
      <c r="B181" t="s">
        <v>1616</v>
      </c>
      <c r="C181" t="s">
        <v>1622</v>
      </c>
    </row>
    <row r="182" spans="1:3" x14ac:dyDescent="0.2">
      <c r="A182">
        <v>1180</v>
      </c>
      <c r="B182" t="s">
        <v>1619</v>
      </c>
      <c r="C182" t="s">
        <v>1622</v>
      </c>
    </row>
    <row r="183" spans="1:3" x14ac:dyDescent="0.2">
      <c r="A183">
        <v>1181</v>
      </c>
      <c r="B183" t="s">
        <v>1616</v>
      </c>
      <c r="C183" t="s">
        <v>1622</v>
      </c>
    </row>
    <row r="184" spans="1:3" x14ac:dyDescent="0.2">
      <c r="A184">
        <v>1182</v>
      </c>
      <c r="B184" t="s">
        <v>1617</v>
      </c>
      <c r="C184" t="s">
        <v>1622</v>
      </c>
    </row>
    <row r="185" spans="1:3" x14ac:dyDescent="0.2">
      <c r="A185">
        <v>1183</v>
      </c>
      <c r="B185" t="s">
        <v>1616</v>
      </c>
      <c r="C185" t="s">
        <v>1622</v>
      </c>
    </row>
    <row r="186" spans="1:3" x14ac:dyDescent="0.2">
      <c r="A186">
        <v>1184</v>
      </c>
      <c r="B186" t="s">
        <v>1618</v>
      </c>
      <c r="C186" t="s">
        <v>1621</v>
      </c>
    </row>
    <row r="187" spans="1:3" x14ac:dyDescent="0.2">
      <c r="A187">
        <v>1185</v>
      </c>
      <c r="B187" t="s">
        <v>1616</v>
      </c>
      <c r="C187" t="s">
        <v>1621</v>
      </c>
    </row>
    <row r="188" spans="1:3" x14ac:dyDescent="0.2">
      <c r="A188">
        <v>1186</v>
      </c>
      <c r="B188" t="s">
        <v>1616</v>
      </c>
      <c r="C188" t="s">
        <v>1621</v>
      </c>
    </row>
    <row r="189" spans="1:3" x14ac:dyDescent="0.2">
      <c r="A189">
        <v>1187</v>
      </c>
      <c r="B189" t="s">
        <v>1616</v>
      </c>
      <c r="C189" t="s">
        <v>1622</v>
      </c>
    </row>
    <row r="190" spans="1:3" x14ac:dyDescent="0.2">
      <c r="A190">
        <v>1188</v>
      </c>
      <c r="B190" t="s">
        <v>1616</v>
      </c>
      <c r="C190" t="s">
        <v>1622</v>
      </c>
    </row>
    <row r="191" spans="1:3" x14ac:dyDescent="0.2">
      <c r="A191">
        <v>1189</v>
      </c>
      <c r="B191" t="s">
        <v>1616</v>
      </c>
      <c r="C191" t="s">
        <v>1621</v>
      </c>
    </row>
    <row r="192" spans="1:3" x14ac:dyDescent="0.2">
      <c r="A192">
        <v>1190</v>
      </c>
      <c r="B192" t="s">
        <v>1616</v>
      </c>
      <c r="C192" t="s">
        <v>1622</v>
      </c>
    </row>
    <row r="193" spans="1:3" x14ac:dyDescent="0.2">
      <c r="A193">
        <v>1191</v>
      </c>
      <c r="B193" t="s">
        <v>1616</v>
      </c>
      <c r="C193" t="s">
        <v>1621</v>
      </c>
    </row>
    <row r="194" spans="1:3" x14ac:dyDescent="0.2">
      <c r="A194">
        <v>1192</v>
      </c>
      <c r="B194" t="s">
        <v>1616</v>
      </c>
      <c r="C194" t="s">
        <v>1621</v>
      </c>
    </row>
    <row r="195" spans="1:3" x14ac:dyDescent="0.2">
      <c r="A195">
        <v>1193</v>
      </c>
      <c r="B195" t="s">
        <v>1616</v>
      </c>
      <c r="C195" t="s">
        <v>1623</v>
      </c>
    </row>
    <row r="196" spans="1:3" x14ac:dyDescent="0.2">
      <c r="A196">
        <v>1194</v>
      </c>
      <c r="B196" t="s">
        <v>1619</v>
      </c>
      <c r="C196" t="s">
        <v>1621</v>
      </c>
    </row>
    <row r="197" spans="1:3" x14ac:dyDescent="0.2">
      <c r="A197">
        <v>1195</v>
      </c>
      <c r="B197" t="s">
        <v>1616</v>
      </c>
      <c r="C197" t="s">
        <v>1621</v>
      </c>
    </row>
    <row r="198" spans="1:3" x14ac:dyDescent="0.2">
      <c r="A198">
        <v>1196</v>
      </c>
      <c r="B198" t="s">
        <v>1617</v>
      </c>
      <c r="C198" t="s">
        <v>1622</v>
      </c>
    </row>
    <row r="199" spans="1:3" x14ac:dyDescent="0.2">
      <c r="A199">
        <v>1197</v>
      </c>
      <c r="B199" t="s">
        <v>1617</v>
      </c>
      <c r="C199" t="s">
        <v>1622</v>
      </c>
    </row>
    <row r="200" spans="1:3" x14ac:dyDescent="0.2">
      <c r="A200">
        <v>1198</v>
      </c>
      <c r="B200" t="s">
        <v>1618</v>
      </c>
      <c r="C200" t="s">
        <v>1621</v>
      </c>
    </row>
    <row r="201" spans="1:3" x14ac:dyDescent="0.2">
      <c r="A201">
        <v>1199</v>
      </c>
      <c r="B201" t="s">
        <v>1616</v>
      </c>
      <c r="C201" t="s">
        <v>1622</v>
      </c>
    </row>
    <row r="202" spans="1:3" x14ac:dyDescent="0.2">
      <c r="A202">
        <v>1200</v>
      </c>
      <c r="B202" t="s">
        <v>1617</v>
      </c>
      <c r="C202" t="s">
        <v>1622</v>
      </c>
    </row>
    <row r="203" spans="1:3" x14ac:dyDescent="0.2">
      <c r="A203">
        <v>1201</v>
      </c>
      <c r="B203" t="s">
        <v>1616</v>
      </c>
      <c r="C203" t="s">
        <v>1621</v>
      </c>
    </row>
    <row r="204" spans="1:3" x14ac:dyDescent="0.2">
      <c r="A204">
        <v>1202</v>
      </c>
      <c r="B204" t="s">
        <v>1616</v>
      </c>
      <c r="C204" t="s">
        <v>1621</v>
      </c>
    </row>
    <row r="205" spans="1:3" x14ac:dyDescent="0.2">
      <c r="A205">
        <v>1203</v>
      </c>
      <c r="B205" t="s">
        <v>1616</v>
      </c>
      <c r="C205" t="s">
        <v>1622</v>
      </c>
    </row>
    <row r="206" spans="1:3" x14ac:dyDescent="0.2">
      <c r="A206">
        <v>1204</v>
      </c>
      <c r="B206" t="s">
        <v>1619</v>
      </c>
      <c r="C206" t="s">
        <v>1621</v>
      </c>
    </row>
    <row r="207" spans="1:3" x14ac:dyDescent="0.2">
      <c r="A207">
        <v>1205</v>
      </c>
      <c r="B207" t="s">
        <v>1616</v>
      </c>
      <c r="C207" t="s">
        <v>1622</v>
      </c>
    </row>
    <row r="208" spans="1:3" x14ac:dyDescent="0.2">
      <c r="A208">
        <v>1206</v>
      </c>
      <c r="B208" t="s">
        <v>1616</v>
      </c>
      <c r="C208" t="s">
        <v>1622</v>
      </c>
    </row>
    <row r="209" spans="1:3" x14ac:dyDescent="0.2">
      <c r="A209">
        <v>1207</v>
      </c>
      <c r="B209" t="s">
        <v>1620</v>
      </c>
      <c r="C209" t="s">
        <v>1623</v>
      </c>
    </row>
    <row r="210" spans="1:3" x14ac:dyDescent="0.2">
      <c r="A210">
        <v>1208</v>
      </c>
      <c r="B210" t="s">
        <v>1617</v>
      </c>
      <c r="C210" t="s">
        <v>1621</v>
      </c>
    </row>
    <row r="211" spans="1:3" x14ac:dyDescent="0.2">
      <c r="A211">
        <v>1209</v>
      </c>
      <c r="B211" t="s">
        <v>1616</v>
      </c>
      <c r="C211" t="s">
        <v>1623</v>
      </c>
    </row>
    <row r="212" spans="1:3" x14ac:dyDescent="0.2">
      <c r="A212">
        <v>1210</v>
      </c>
      <c r="B212" t="s">
        <v>1616</v>
      </c>
      <c r="C212" t="s">
        <v>1621</v>
      </c>
    </row>
    <row r="213" spans="1:3" x14ac:dyDescent="0.2">
      <c r="A213">
        <v>1211</v>
      </c>
      <c r="B213" t="s">
        <v>1617</v>
      </c>
      <c r="C213" t="s">
        <v>1621</v>
      </c>
    </row>
    <row r="214" spans="1:3" x14ac:dyDescent="0.2">
      <c r="A214">
        <v>1212</v>
      </c>
      <c r="B214" t="s">
        <v>1616</v>
      </c>
      <c r="C214" t="s">
        <v>1621</v>
      </c>
    </row>
    <row r="215" spans="1:3" x14ac:dyDescent="0.2">
      <c r="A215">
        <v>1213</v>
      </c>
      <c r="B215" t="s">
        <v>1616</v>
      </c>
      <c r="C215" t="s">
        <v>1621</v>
      </c>
    </row>
    <row r="216" spans="1:3" x14ac:dyDescent="0.2">
      <c r="A216">
        <v>1214</v>
      </c>
      <c r="B216" t="s">
        <v>1616</v>
      </c>
      <c r="C216" t="s">
        <v>1622</v>
      </c>
    </row>
    <row r="217" spans="1:3" x14ac:dyDescent="0.2">
      <c r="A217">
        <v>1215</v>
      </c>
      <c r="B217" t="s">
        <v>1617</v>
      </c>
      <c r="C217" t="s">
        <v>1621</v>
      </c>
    </row>
    <row r="218" spans="1:3" x14ac:dyDescent="0.2">
      <c r="A218">
        <v>1216</v>
      </c>
      <c r="B218" t="s">
        <v>1618</v>
      </c>
      <c r="C218" t="s">
        <v>1621</v>
      </c>
    </row>
    <row r="219" spans="1:3" x14ac:dyDescent="0.2">
      <c r="A219">
        <v>1217</v>
      </c>
      <c r="B219" t="s">
        <v>1619</v>
      </c>
      <c r="C219" t="s">
        <v>1622</v>
      </c>
    </row>
    <row r="220" spans="1:3" x14ac:dyDescent="0.2">
      <c r="A220">
        <v>1218</v>
      </c>
      <c r="B220" t="s">
        <v>1617</v>
      </c>
      <c r="C220" t="s">
        <v>1621</v>
      </c>
    </row>
    <row r="221" spans="1:3" x14ac:dyDescent="0.2">
      <c r="A221">
        <v>1219</v>
      </c>
      <c r="B221" t="s">
        <v>1616</v>
      </c>
      <c r="C221" t="s">
        <v>1622</v>
      </c>
    </row>
    <row r="222" spans="1:3" x14ac:dyDescent="0.2">
      <c r="A222">
        <v>1220</v>
      </c>
      <c r="B222" t="s">
        <v>1616</v>
      </c>
      <c r="C222" t="s">
        <v>1621</v>
      </c>
    </row>
    <row r="223" spans="1:3" x14ac:dyDescent="0.2">
      <c r="A223">
        <v>1221</v>
      </c>
      <c r="B223" t="s">
        <v>1616</v>
      </c>
      <c r="C223" t="s">
        <v>1622</v>
      </c>
    </row>
    <row r="224" spans="1:3" x14ac:dyDescent="0.2">
      <c r="A224">
        <v>1222</v>
      </c>
      <c r="B224" t="s">
        <v>1616</v>
      </c>
      <c r="C224" t="s">
        <v>1622</v>
      </c>
    </row>
    <row r="225" spans="1:3" x14ac:dyDescent="0.2">
      <c r="A225">
        <v>1223</v>
      </c>
      <c r="B225" t="s">
        <v>1616</v>
      </c>
      <c r="C225" t="s">
        <v>1621</v>
      </c>
    </row>
    <row r="226" spans="1:3" x14ac:dyDescent="0.2">
      <c r="A226">
        <v>1224</v>
      </c>
      <c r="B226" t="s">
        <v>1619</v>
      </c>
      <c r="C226" t="s">
        <v>1621</v>
      </c>
    </row>
    <row r="227" spans="1:3" x14ac:dyDescent="0.2">
      <c r="A227">
        <v>1225</v>
      </c>
      <c r="B227" t="s">
        <v>1618</v>
      </c>
      <c r="C227" t="s">
        <v>1621</v>
      </c>
    </row>
    <row r="228" spans="1:3" x14ac:dyDescent="0.2">
      <c r="A228">
        <v>1226</v>
      </c>
      <c r="B228" t="s">
        <v>1617</v>
      </c>
      <c r="C228" t="s">
        <v>1622</v>
      </c>
    </row>
    <row r="229" spans="1:3" x14ac:dyDescent="0.2">
      <c r="A229">
        <v>1227</v>
      </c>
      <c r="B229" t="s">
        <v>1616</v>
      </c>
      <c r="C229" t="s">
        <v>1621</v>
      </c>
    </row>
    <row r="230" spans="1:3" x14ac:dyDescent="0.2">
      <c r="A230">
        <v>1228</v>
      </c>
      <c r="B230" t="s">
        <v>1618</v>
      </c>
      <c r="C230" t="s">
        <v>1621</v>
      </c>
    </row>
    <row r="231" spans="1:3" x14ac:dyDescent="0.2">
      <c r="A231">
        <v>1229</v>
      </c>
      <c r="B231" t="s">
        <v>1618</v>
      </c>
      <c r="C231" t="s">
        <v>1621</v>
      </c>
    </row>
    <row r="232" spans="1:3" x14ac:dyDescent="0.2">
      <c r="A232">
        <v>1230</v>
      </c>
      <c r="B232" t="s">
        <v>1616</v>
      </c>
      <c r="C232" t="s">
        <v>1621</v>
      </c>
    </row>
    <row r="233" spans="1:3" x14ac:dyDescent="0.2">
      <c r="A233">
        <v>1231</v>
      </c>
      <c r="B233" t="s">
        <v>1618</v>
      </c>
      <c r="C233" t="s">
        <v>1622</v>
      </c>
    </row>
    <row r="234" spans="1:3" x14ac:dyDescent="0.2">
      <c r="A234">
        <v>1232</v>
      </c>
      <c r="B234" t="s">
        <v>1616</v>
      </c>
      <c r="C234" t="s">
        <v>1622</v>
      </c>
    </row>
    <row r="235" spans="1:3" x14ac:dyDescent="0.2">
      <c r="A235">
        <v>1233</v>
      </c>
      <c r="B235" t="s">
        <v>1616</v>
      </c>
      <c r="C235" t="s">
        <v>1621</v>
      </c>
    </row>
    <row r="236" spans="1:3" x14ac:dyDescent="0.2">
      <c r="A236">
        <v>1234</v>
      </c>
      <c r="B236" t="s">
        <v>1616</v>
      </c>
      <c r="C236" t="s">
        <v>1621</v>
      </c>
    </row>
    <row r="237" spans="1:3" x14ac:dyDescent="0.2">
      <c r="A237">
        <v>1235</v>
      </c>
      <c r="B237" t="s">
        <v>1616</v>
      </c>
      <c r="C237" t="s">
        <v>1622</v>
      </c>
    </row>
    <row r="238" spans="1:3" x14ac:dyDescent="0.2">
      <c r="A238">
        <v>1236</v>
      </c>
      <c r="B238" t="s">
        <v>1616</v>
      </c>
      <c r="C238" t="s">
        <v>1622</v>
      </c>
    </row>
    <row r="239" spans="1:3" x14ac:dyDescent="0.2">
      <c r="A239">
        <v>1237</v>
      </c>
      <c r="B239" t="s">
        <v>1618</v>
      </c>
      <c r="C239" t="s">
        <v>1621</v>
      </c>
    </row>
    <row r="240" spans="1:3" x14ac:dyDescent="0.2">
      <c r="A240">
        <v>1238</v>
      </c>
      <c r="B240" t="s">
        <v>1620</v>
      </c>
      <c r="C240" t="s">
        <v>1621</v>
      </c>
    </row>
    <row r="241" spans="1:3" x14ac:dyDescent="0.2">
      <c r="A241">
        <v>1239</v>
      </c>
      <c r="B241" t="s">
        <v>1618</v>
      </c>
      <c r="C241" t="s">
        <v>1621</v>
      </c>
    </row>
    <row r="242" spans="1:3" x14ac:dyDescent="0.2">
      <c r="A242">
        <v>1240</v>
      </c>
      <c r="B242" t="s">
        <v>1619</v>
      </c>
      <c r="C242" t="s">
        <v>1622</v>
      </c>
    </row>
    <row r="243" spans="1:3" x14ac:dyDescent="0.2">
      <c r="A243">
        <v>1241</v>
      </c>
      <c r="B243" t="s">
        <v>1616</v>
      </c>
      <c r="C243" t="s">
        <v>1621</v>
      </c>
    </row>
    <row r="244" spans="1:3" x14ac:dyDescent="0.2">
      <c r="A244">
        <v>1242</v>
      </c>
      <c r="B244" t="s">
        <v>1618</v>
      </c>
      <c r="C244" t="s">
        <v>1622</v>
      </c>
    </row>
    <row r="245" spans="1:3" x14ac:dyDescent="0.2">
      <c r="A245">
        <v>1243</v>
      </c>
      <c r="B245" t="s">
        <v>1616</v>
      </c>
      <c r="C245" t="s">
        <v>1622</v>
      </c>
    </row>
    <row r="246" spans="1:3" x14ac:dyDescent="0.2">
      <c r="A246">
        <v>1244</v>
      </c>
      <c r="B246" t="s">
        <v>1616</v>
      </c>
      <c r="C246" t="s">
        <v>1622</v>
      </c>
    </row>
    <row r="247" spans="1:3" x14ac:dyDescent="0.2">
      <c r="A247">
        <v>1245</v>
      </c>
      <c r="B247" t="s">
        <v>1616</v>
      </c>
      <c r="C247" t="s">
        <v>1621</v>
      </c>
    </row>
    <row r="248" spans="1:3" x14ac:dyDescent="0.2">
      <c r="A248">
        <v>1246</v>
      </c>
      <c r="B248" t="s">
        <v>1616</v>
      </c>
      <c r="C248" t="s">
        <v>1621</v>
      </c>
    </row>
    <row r="249" spans="1:3" x14ac:dyDescent="0.2">
      <c r="A249">
        <v>1247</v>
      </c>
      <c r="B249" t="s">
        <v>1616</v>
      </c>
      <c r="C249" t="s">
        <v>1621</v>
      </c>
    </row>
    <row r="250" spans="1:3" x14ac:dyDescent="0.2">
      <c r="A250">
        <v>1248</v>
      </c>
      <c r="B250" t="s">
        <v>1616</v>
      </c>
      <c r="C250" t="s">
        <v>1621</v>
      </c>
    </row>
    <row r="251" spans="1:3" x14ac:dyDescent="0.2">
      <c r="A251">
        <v>1249</v>
      </c>
      <c r="B251" t="s">
        <v>1616</v>
      </c>
      <c r="C251" t="s">
        <v>1622</v>
      </c>
    </row>
    <row r="252" spans="1:3" x14ac:dyDescent="0.2">
      <c r="A252">
        <v>1250</v>
      </c>
      <c r="B252" t="s">
        <v>1620</v>
      </c>
      <c r="C252" t="s">
        <v>1623</v>
      </c>
    </row>
    <row r="253" spans="1:3" x14ac:dyDescent="0.2">
      <c r="A253">
        <v>1251</v>
      </c>
      <c r="B253" t="s">
        <v>1616</v>
      </c>
      <c r="C253" t="s">
        <v>1622</v>
      </c>
    </row>
    <row r="254" spans="1:3" x14ac:dyDescent="0.2">
      <c r="A254">
        <v>1252</v>
      </c>
      <c r="B254" t="s">
        <v>1616</v>
      </c>
      <c r="C254" t="s">
        <v>1622</v>
      </c>
    </row>
    <row r="255" spans="1:3" x14ac:dyDescent="0.2">
      <c r="A255">
        <v>1253</v>
      </c>
      <c r="B255" t="s">
        <v>1616</v>
      </c>
      <c r="C255" t="s">
        <v>1621</v>
      </c>
    </row>
    <row r="256" spans="1:3" x14ac:dyDescent="0.2">
      <c r="A256">
        <v>1254</v>
      </c>
      <c r="B256" t="s">
        <v>1618</v>
      </c>
      <c r="C256" t="s">
        <v>1621</v>
      </c>
    </row>
    <row r="257" spans="1:3" x14ac:dyDescent="0.2">
      <c r="A257">
        <v>1255</v>
      </c>
      <c r="B257" t="s">
        <v>1616</v>
      </c>
      <c r="C257" t="s">
        <v>1621</v>
      </c>
    </row>
    <row r="258" spans="1:3" x14ac:dyDescent="0.2">
      <c r="A258">
        <v>1256</v>
      </c>
      <c r="B258" t="s">
        <v>1616</v>
      </c>
      <c r="C258" t="s">
        <v>1622</v>
      </c>
    </row>
    <row r="259" spans="1:3" x14ac:dyDescent="0.2">
      <c r="A259">
        <v>1257</v>
      </c>
      <c r="B259" t="s">
        <v>1616</v>
      </c>
      <c r="C259" t="s">
        <v>1622</v>
      </c>
    </row>
    <row r="260" spans="1:3" x14ac:dyDescent="0.2">
      <c r="A260">
        <v>1258</v>
      </c>
      <c r="B260" t="s">
        <v>1616</v>
      </c>
      <c r="C260" t="s">
        <v>1622</v>
      </c>
    </row>
    <row r="261" spans="1:3" x14ac:dyDescent="0.2">
      <c r="A261">
        <v>1259</v>
      </c>
      <c r="B261" t="s">
        <v>1616</v>
      </c>
      <c r="C261" t="s">
        <v>1621</v>
      </c>
    </row>
    <row r="262" spans="1:3" x14ac:dyDescent="0.2">
      <c r="A262">
        <v>1260</v>
      </c>
      <c r="B262" t="s">
        <v>1616</v>
      </c>
      <c r="C262" t="s">
        <v>1621</v>
      </c>
    </row>
    <row r="263" spans="1:3" x14ac:dyDescent="0.2">
      <c r="A263">
        <v>1261</v>
      </c>
      <c r="B263" t="s">
        <v>1616</v>
      </c>
      <c r="C263" t="s">
        <v>1622</v>
      </c>
    </row>
    <row r="264" spans="1:3" x14ac:dyDescent="0.2">
      <c r="A264">
        <v>1262</v>
      </c>
      <c r="B264" t="s">
        <v>1616</v>
      </c>
      <c r="C264" t="s">
        <v>1621</v>
      </c>
    </row>
    <row r="265" spans="1:3" x14ac:dyDescent="0.2">
      <c r="A265">
        <v>1263</v>
      </c>
      <c r="B265" t="s">
        <v>1616</v>
      </c>
      <c r="C265" t="s">
        <v>1622</v>
      </c>
    </row>
    <row r="266" spans="1:3" x14ac:dyDescent="0.2">
      <c r="A266">
        <v>1264</v>
      </c>
      <c r="B266" t="s">
        <v>1619</v>
      </c>
      <c r="C266" t="s">
        <v>1622</v>
      </c>
    </row>
    <row r="267" spans="1:3" x14ac:dyDescent="0.2">
      <c r="A267">
        <v>1265</v>
      </c>
      <c r="B267" t="s">
        <v>1616</v>
      </c>
      <c r="C267" t="s">
        <v>1622</v>
      </c>
    </row>
    <row r="268" spans="1:3" x14ac:dyDescent="0.2">
      <c r="A268">
        <v>1266</v>
      </c>
      <c r="B268" t="s">
        <v>1616</v>
      </c>
      <c r="C268" t="s">
        <v>1621</v>
      </c>
    </row>
    <row r="269" spans="1:3" x14ac:dyDescent="0.2">
      <c r="A269">
        <v>1267</v>
      </c>
      <c r="B269" t="s">
        <v>1616</v>
      </c>
      <c r="C269" t="s">
        <v>1621</v>
      </c>
    </row>
    <row r="270" spans="1:3" x14ac:dyDescent="0.2">
      <c r="A270">
        <v>1268</v>
      </c>
      <c r="B270" t="s">
        <v>1617</v>
      </c>
      <c r="C270" t="s">
        <v>1621</v>
      </c>
    </row>
    <row r="271" spans="1:3" x14ac:dyDescent="0.2">
      <c r="A271">
        <v>1269</v>
      </c>
      <c r="B271" t="s">
        <v>1616</v>
      </c>
      <c r="C271" t="s">
        <v>1621</v>
      </c>
    </row>
    <row r="272" spans="1:3" x14ac:dyDescent="0.2">
      <c r="A272">
        <v>1270</v>
      </c>
      <c r="B272" t="s">
        <v>1616</v>
      </c>
      <c r="C272" t="s">
        <v>1621</v>
      </c>
    </row>
    <row r="273" spans="1:3" x14ac:dyDescent="0.2">
      <c r="A273">
        <v>1271</v>
      </c>
      <c r="B273" t="s">
        <v>1618</v>
      </c>
      <c r="C273" t="s">
        <v>1622</v>
      </c>
    </row>
    <row r="274" spans="1:3" x14ac:dyDescent="0.2">
      <c r="A274">
        <v>1272</v>
      </c>
      <c r="B274" t="s">
        <v>1616</v>
      </c>
      <c r="C274" t="s">
        <v>1622</v>
      </c>
    </row>
    <row r="275" spans="1:3" x14ac:dyDescent="0.2">
      <c r="A275">
        <v>1273</v>
      </c>
      <c r="B275" t="s">
        <v>1616</v>
      </c>
      <c r="C275" t="s">
        <v>1621</v>
      </c>
    </row>
    <row r="276" spans="1:3" x14ac:dyDescent="0.2">
      <c r="A276">
        <v>1274</v>
      </c>
      <c r="B276" t="s">
        <v>1616</v>
      </c>
      <c r="C276" t="s">
        <v>1621</v>
      </c>
    </row>
    <row r="277" spans="1:3" x14ac:dyDescent="0.2">
      <c r="A277">
        <v>1275</v>
      </c>
      <c r="B277" t="s">
        <v>1617</v>
      </c>
      <c r="C277" t="s">
        <v>1621</v>
      </c>
    </row>
    <row r="278" spans="1:3" x14ac:dyDescent="0.2">
      <c r="A278">
        <v>1276</v>
      </c>
      <c r="B278" t="s">
        <v>1616</v>
      </c>
      <c r="C278" t="s">
        <v>1621</v>
      </c>
    </row>
    <row r="279" spans="1:3" x14ac:dyDescent="0.2">
      <c r="A279">
        <v>1277</v>
      </c>
      <c r="B279" t="s">
        <v>1618</v>
      </c>
      <c r="C279" t="s">
        <v>1622</v>
      </c>
    </row>
    <row r="280" spans="1:3" x14ac:dyDescent="0.2">
      <c r="A280">
        <v>1278</v>
      </c>
      <c r="B280" t="s">
        <v>1620</v>
      </c>
      <c r="C280" t="s">
        <v>1621</v>
      </c>
    </row>
    <row r="281" spans="1:3" x14ac:dyDescent="0.2">
      <c r="A281">
        <v>1279</v>
      </c>
      <c r="B281" t="s">
        <v>1616</v>
      </c>
      <c r="C281" t="s">
        <v>1621</v>
      </c>
    </row>
    <row r="282" spans="1:3" x14ac:dyDescent="0.2">
      <c r="A282">
        <v>1280</v>
      </c>
      <c r="B282" t="s">
        <v>1616</v>
      </c>
      <c r="C282" t="s">
        <v>1621</v>
      </c>
    </row>
    <row r="283" spans="1:3" x14ac:dyDescent="0.2">
      <c r="A283">
        <v>1281</v>
      </c>
      <c r="B283" t="s">
        <v>1616</v>
      </c>
      <c r="C283" t="s">
        <v>1622</v>
      </c>
    </row>
    <row r="284" spans="1:3" x14ac:dyDescent="0.2">
      <c r="A284">
        <v>1282</v>
      </c>
      <c r="B284" t="s">
        <v>1616</v>
      </c>
      <c r="C284" t="s">
        <v>1622</v>
      </c>
    </row>
    <row r="285" spans="1:3" x14ac:dyDescent="0.2">
      <c r="A285">
        <v>1283</v>
      </c>
      <c r="B285" t="s">
        <v>1616</v>
      </c>
      <c r="C285" t="s">
        <v>1621</v>
      </c>
    </row>
    <row r="286" spans="1:3" x14ac:dyDescent="0.2">
      <c r="A286">
        <v>1284</v>
      </c>
      <c r="B286" t="s">
        <v>1617</v>
      </c>
      <c r="C286" t="s">
        <v>1622</v>
      </c>
    </row>
    <row r="287" spans="1:3" x14ac:dyDescent="0.2">
      <c r="A287">
        <v>1285</v>
      </c>
      <c r="B287" t="s">
        <v>1618</v>
      </c>
      <c r="C287" t="s">
        <v>1622</v>
      </c>
    </row>
    <row r="288" spans="1:3" x14ac:dyDescent="0.2">
      <c r="A288">
        <v>1286</v>
      </c>
      <c r="B288" t="s">
        <v>1618</v>
      </c>
      <c r="C288" t="s">
        <v>1622</v>
      </c>
    </row>
    <row r="289" spans="1:3" x14ac:dyDescent="0.2">
      <c r="A289">
        <v>1287</v>
      </c>
      <c r="B289" t="s">
        <v>1616</v>
      </c>
      <c r="C289" t="s">
        <v>1621</v>
      </c>
    </row>
    <row r="290" spans="1:3" x14ac:dyDescent="0.2">
      <c r="A290">
        <v>1288</v>
      </c>
      <c r="B290" t="s">
        <v>1619</v>
      </c>
      <c r="C290" t="s">
        <v>1622</v>
      </c>
    </row>
    <row r="291" spans="1:3" x14ac:dyDescent="0.2">
      <c r="A291">
        <v>1289</v>
      </c>
      <c r="B291" t="s">
        <v>1620</v>
      </c>
      <c r="C291" t="s">
        <v>1622</v>
      </c>
    </row>
    <row r="292" spans="1:3" x14ac:dyDescent="0.2">
      <c r="A292">
        <v>1290</v>
      </c>
      <c r="B292" t="s">
        <v>1619</v>
      </c>
      <c r="C292" t="s">
        <v>1622</v>
      </c>
    </row>
    <row r="293" spans="1:3" x14ac:dyDescent="0.2">
      <c r="A293">
        <v>1291</v>
      </c>
      <c r="B293" t="s">
        <v>1616</v>
      </c>
      <c r="C293" t="s">
        <v>1622</v>
      </c>
    </row>
    <row r="294" spans="1:3" x14ac:dyDescent="0.2">
      <c r="A294">
        <v>1292</v>
      </c>
      <c r="B294" t="s">
        <v>1618</v>
      </c>
      <c r="C294" t="s">
        <v>1622</v>
      </c>
    </row>
    <row r="295" spans="1:3" x14ac:dyDescent="0.2">
      <c r="A295">
        <v>1293</v>
      </c>
      <c r="B295" t="s">
        <v>1616</v>
      </c>
      <c r="C295" t="s">
        <v>1621</v>
      </c>
    </row>
    <row r="296" spans="1:3" x14ac:dyDescent="0.2">
      <c r="A296">
        <v>1294</v>
      </c>
      <c r="B296" t="s">
        <v>1616</v>
      </c>
      <c r="C296" t="s">
        <v>1622</v>
      </c>
    </row>
    <row r="297" spans="1:3" x14ac:dyDescent="0.2">
      <c r="A297">
        <v>1295</v>
      </c>
      <c r="B297" t="s">
        <v>1616</v>
      </c>
      <c r="C297" t="s">
        <v>1622</v>
      </c>
    </row>
    <row r="298" spans="1:3" x14ac:dyDescent="0.2">
      <c r="A298">
        <v>1296</v>
      </c>
      <c r="B298" t="s">
        <v>1618</v>
      </c>
      <c r="C298" t="s">
        <v>1622</v>
      </c>
    </row>
    <row r="299" spans="1:3" x14ac:dyDescent="0.2">
      <c r="A299">
        <v>1297</v>
      </c>
      <c r="B299" t="s">
        <v>1618</v>
      </c>
      <c r="C299" t="s">
        <v>1621</v>
      </c>
    </row>
    <row r="300" spans="1:3" x14ac:dyDescent="0.2">
      <c r="A300">
        <v>1298</v>
      </c>
      <c r="B300" t="s">
        <v>1616</v>
      </c>
      <c r="C300" t="s">
        <v>1622</v>
      </c>
    </row>
    <row r="301" spans="1:3" x14ac:dyDescent="0.2">
      <c r="A301">
        <v>1299</v>
      </c>
      <c r="B301" t="s">
        <v>1616</v>
      </c>
      <c r="C301" t="s">
        <v>1622</v>
      </c>
    </row>
    <row r="302" spans="1:3" x14ac:dyDescent="0.2">
      <c r="A302">
        <v>1300</v>
      </c>
      <c r="B302" t="s">
        <v>1616</v>
      </c>
      <c r="C302" t="s">
        <v>1621</v>
      </c>
    </row>
    <row r="303" spans="1:3" x14ac:dyDescent="0.2">
      <c r="A303">
        <v>1301</v>
      </c>
      <c r="B303" t="s">
        <v>1616</v>
      </c>
      <c r="C303" t="s">
        <v>1622</v>
      </c>
    </row>
    <row r="304" spans="1:3" x14ac:dyDescent="0.2">
      <c r="A304">
        <v>1302</v>
      </c>
      <c r="B304" t="s">
        <v>1616</v>
      </c>
      <c r="C304" t="s">
        <v>1622</v>
      </c>
    </row>
    <row r="305" spans="1:3" x14ac:dyDescent="0.2">
      <c r="A305">
        <v>1303</v>
      </c>
      <c r="B305" t="s">
        <v>1616</v>
      </c>
      <c r="C305" t="s">
        <v>1622</v>
      </c>
    </row>
    <row r="306" spans="1:3" x14ac:dyDescent="0.2">
      <c r="A306">
        <v>1304</v>
      </c>
      <c r="B306" t="s">
        <v>1619</v>
      </c>
      <c r="C306" t="s">
        <v>1621</v>
      </c>
    </row>
    <row r="307" spans="1:3" x14ac:dyDescent="0.2">
      <c r="A307">
        <v>1305</v>
      </c>
      <c r="B307" t="s">
        <v>1616</v>
      </c>
      <c r="C307" t="s">
        <v>1621</v>
      </c>
    </row>
    <row r="308" spans="1:3" x14ac:dyDescent="0.2">
      <c r="A308">
        <v>1306</v>
      </c>
      <c r="B308" t="s">
        <v>1616</v>
      </c>
      <c r="C308" t="s">
        <v>1622</v>
      </c>
    </row>
    <row r="309" spans="1:3" x14ac:dyDescent="0.2">
      <c r="A309">
        <v>1307</v>
      </c>
      <c r="B309" t="s">
        <v>1616</v>
      </c>
      <c r="C309" t="s">
        <v>1621</v>
      </c>
    </row>
    <row r="310" spans="1:3" x14ac:dyDescent="0.2">
      <c r="A310">
        <v>1308</v>
      </c>
      <c r="B310" t="s">
        <v>1617</v>
      </c>
      <c r="C310" t="s">
        <v>1622</v>
      </c>
    </row>
    <row r="311" spans="1:3" x14ac:dyDescent="0.2">
      <c r="A311">
        <v>1309</v>
      </c>
      <c r="B311" t="s">
        <v>1618</v>
      </c>
      <c r="C311" t="s">
        <v>1622</v>
      </c>
    </row>
    <row r="312" spans="1:3" x14ac:dyDescent="0.2">
      <c r="A312">
        <v>1310</v>
      </c>
      <c r="B312" t="s">
        <v>1618</v>
      </c>
      <c r="C312" t="s">
        <v>1622</v>
      </c>
    </row>
    <row r="313" spans="1:3" x14ac:dyDescent="0.2">
      <c r="A313">
        <v>1311</v>
      </c>
      <c r="B313" t="s">
        <v>1616</v>
      </c>
      <c r="C313" t="s">
        <v>1621</v>
      </c>
    </row>
    <row r="314" spans="1:3" x14ac:dyDescent="0.2">
      <c r="A314">
        <v>1312</v>
      </c>
      <c r="B314" t="s">
        <v>1616</v>
      </c>
      <c r="C314" t="s">
        <v>1622</v>
      </c>
    </row>
    <row r="315" spans="1:3" x14ac:dyDescent="0.2">
      <c r="A315">
        <v>1313</v>
      </c>
      <c r="B315" t="s">
        <v>1616</v>
      </c>
      <c r="C315" t="s">
        <v>1621</v>
      </c>
    </row>
    <row r="316" spans="1:3" x14ac:dyDescent="0.2">
      <c r="A316">
        <v>1314</v>
      </c>
      <c r="B316" t="s">
        <v>1618</v>
      </c>
      <c r="C316" t="s">
        <v>1621</v>
      </c>
    </row>
    <row r="317" spans="1:3" x14ac:dyDescent="0.2">
      <c r="A317">
        <v>1315</v>
      </c>
      <c r="B317" t="s">
        <v>1617</v>
      </c>
      <c r="C317" t="s">
        <v>1621</v>
      </c>
    </row>
    <row r="318" spans="1:3" x14ac:dyDescent="0.2">
      <c r="A318">
        <v>1316</v>
      </c>
      <c r="B318" t="s">
        <v>1618</v>
      </c>
      <c r="C318" t="s">
        <v>1621</v>
      </c>
    </row>
    <row r="319" spans="1:3" x14ac:dyDescent="0.2">
      <c r="A319">
        <v>1317</v>
      </c>
      <c r="B319" t="s">
        <v>1617</v>
      </c>
      <c r="C319" t="s">
        <v>1623</v>
      </c>
    </row>
    <row r="320" spans="1:3" x14ac:dyDescent="0.2">
      <c r="A320">
        <v>1318</v>
      </c>
      <c r="B320" t="s">
        <v>1618</v>
      </c>
      <c r="C320" t="s">
        <v>1623</v>
      </c>
    </row>
    <row r="321" spans="1:3" x14ac:dyDescent="0.2">
      <c r="A321">
        <v>1319</v>
      </c>
      <c r="B321" t="s">
        <v>1616</v>
      </c>
      <c r="C321" t="s">
        <v>1621</v>
      </c>
    </row>
    <row r="322" spans="1:3" x14ac:dyDescent="0.2">
      <c r="A322">
        <v>1320</v>
      </c>
      <c r="B322" t="s">
        <v>1617</v>
      </c>
      <c r="C322" t="s">
        <v>1622</v>
      </c>
    </row>
    <row r="323" spans="1:3" x14ac:dyDescent="0.2">
      <c r="A323">
        <v>1321</v>
      </c>
      <c r="B323" t="s">
        <v>1616</v>
      </c>
      <c r="C323" t="s">
        <v>1621</v>
      </c>
    </row>
    <row r="324" spans="1:3" x14ac:dyDescent="0.2">
      <c r="A324">
        <v>1322</v>
      </c>
      <c r="B324" t="s">
        <v>1616</v>
      </c>
      <c r="C324" t="s">
        <v>1622</v>
      </c>
    </row>
    <row r="325" spans="1:3" x14ac:dyDescent="0.2">
      <c r="A325">
        <v>1323</v>
      </c>
      <c r="B325" t="s">
        <v>1616</v>
      </c>
      <c r="C325" t="s">
        <v>1622</v>
      </c>
    </row>
    <row r="326" spans="1:3" x14ac:dyDescent="0.2">
      <c r="A326">
        <v>1324</v>
      </c>
      <c r="B326" t="s">
        <v>1616</v>
      </c>
      <c r="C326" t="s">
        <v>1622</v>
      </c>
    </row>
    <row r="327" spans="1:3" x14ac:dyDescent="0.2">
      <c r="A327">
        <v>1325</v>
      </c>
      <c r="B327" t="s">
        <v>1616</v>
      </c>
      <c r="C327" t="s">
        <v>1621</v>
      </c>
    </row>
    <row r="328" spans="1:3" x14ac:dyDescent="0.2">
      <c r="A328">
        <v>1326</v>
      </c>
      <c r="B328" t="s">
        <v>1616</v>
      </c>
      <c r="C328" t="s">
        <v>1622</v>
      </c>
    </row>
    <row r="329" spans="1:3" x14ac:dyDescent="0.2">
      <c r="A329">
        <v>1327</v>
      </c>
      <c r="B329" t="s">
        <v>1616</v>
      </c>
      <c r="C329" t="s">
        <v>1621</v>
      </c>
    </row>
    <row r="330" spans="1:3" x14ac:dyDescent="0.2">
      <c r="A330">
        <v>1328</v>
      </c>
      <c r="B330" t="s">
        <v>1616</v>
      </c>
      <c r="C330" t="s">
        <v>1623</v>
      </c>
    </row>
    <row r="331" spans="1:3" x14ac:dyDescent="0.2">
      <c r="A331">
        <v>1329</v>
      </c>
      <c r="B331" t="s">
        <v>1616</v>
      </c>
      <c r="C331" t="s">
        <v>1621</v>
      </c>
    </row>
    <row r="332" spans="1:3" x14ac:dyDescent="0.2">
      <c r="A332">
        <v>1330</v>
      </c>
      <c r="B332" t="s">
        <v>1616</v>
      </c>
      <c r="C332" t="s">
        <v>1622</v>
      </c>
    </row>
    <row r="333" spans="1:3" x14ac:dyDescent="0.2">
      <c r="A333">
        <v>1331</v>
      </c>
      <c r="B333" t="s">
        <v>1616</v>
      </c>
      <c r="C333" t="s">
        <v>1622</v>
      </c>
    </row>
    <row r="334" spans="1:3" x14ac:dyDescent="0.2">
      <c r="A334">
        <v>1332</v>
      </c>
      <c r="B334" t="s">
        <v>1616</v>
      </c>
      <c r="C334" t="s">
        <v>1622</v>
      </c>
    </row>
    <row r="335" spans="1:3" x14ac:dyDescent="0.2">
      <c r="A335">
        <v>1333</v>
      </c>
      <c r="B335" t="s">
        <v>1618</v>
      </c>
      <c r="C335" t="s">
        <v>1621</v>
      </c>
    </row>
    <row r="336" spans="1:3" x14ac:dyDescent="0.2">
      <c r="A336">
        <v>1334</v>
      </c>
      <c r="B336" t="s">
        <v>1618</v>
      </c>
      <c r="C336" t="s">
        <v>1622</v>
      </c>
    </row>
    <row r="337" spans="1:3" x14ac:dyDescent="0.2">
      <c r="A337">
        <v>1335</v>
      </c>
      <c r="B337" t="s">
        <v>1617</v>
      </c>
      <c r="C337" t="s">
        <v>1621</v>
      </c>
    </row>
    <row r="338" spans="1:3" x14ac:dyDescent="0.2">
      <c r="A338">
        <v>1336</v>
      </c>
      <c r="B338" t="s">
        <v>1618</v>
      </c>
      <c r="C338" t="s">
        <v>1622</v>
      </c>
    </row>
    <row r="339" spans="1:3" x14ac:dyDescent="0.2">
      <c r="A339">
        <v>1337</v>
      </c>
      <c r="B339" t="s">
        <v>1616</v>
      </c>
      <c r="C339" t="s">
        <v>1621</v>
      </c>
    </row>
    <row r="340" spans="1:3" x14ac:dyDescent="0.2">
      <c r="A340">
        <v>1338</v>
      </c>
      <c r="B340" t="s">
        <v>1618</v>
      </c>
      <c r="C340" t="s">
        <v>1621</v>
      </c>
    </row>
    <row r="341" spans="1:3" x14ac:dyDescent="0.2">
      <c r="A341">
        <v>1339</v>
      </c>
      <c r="B341" t="s">
        <v>1616</v>
      </c>
      <c r="C341" t="s">
        <v>1622</v>
      </c>
    </row>
    <row r="342" spans="1:3" x14ac:dyDescent="0.2">
      <c r="A342">
        <v>1340</v>
      </c>
      <c r="B342" t="s">
        <v>1616</v>
      </c>
      <c r="C342" t="s">
        <v>1621</v>
      </c>
    </row>
    <row r="343" spans="1:3" x14ac:dyDescent="0.2">
      <c r="A343">
        <v>1341</v>
      </c>
      <c r="B343" t="s">
        <v>1619</v>
      </c>
      <c r="C343" t="s">
        <v>1621</v>
      </c>
    </row>
    <row r="344" spans="1:3" x14ac:dyDescent="0.2">
      <c r="A344">
        <v>1342</v>
      </c>
      <c r="B344" t="s">
        <v>1616</v>
      </c>
      <c r="C344" t="s">
        <v>1621</v>
      </c>
    </row>
    <row r="345" spans="1:3" x14ac:dyDescent="0.2">
      <c r="A345">
        <v>1343</v>
      </c>
      <c r="B345" t="s">
        <v>1619</v>
      </c>
      <c r="C345" t="s">
        <v>1621</v>
      </c>
    </row>
    <row r="346" spans="1:3" x14ac:dyDescent="0.2">
      <c r="A346">
        <v>1344</v>
      </c>
      <c r="B346" t="s">
        <v>1619</v>
      </c>
      <c r="C346" t="s">
        <v>1622</v>
      </c>
    </row>
    <row r="347" spans="1:3" x14ac:dyDescent="0.2">
      <c r="A347">
        <v>1345</v>
      </c>
      <c r="B347" t="s">
        <v>1617</v>
      </c>
      <c r="C347" t="s">
        <v>1622</v>
      </c>
    </row>
    <row r="348" spans="1:3" x14ac:dyDescent="0.2">
      <c r="A348">
        <v>1346</v>
      </c>
      <c r="B348" t="s">
        <v>1617</v>
      </c>
      <c r="C348" t="s">
        <v>1621</v>
      </c>
    </row>
    <row r="349" spans="1:3" x14ac:dyDescent="0.2">
      <c r="A349">
        <v>1347</v>
      </c>
      <c r="B349" t="s">
        <v>1616</v>
      </c>
      <c r="C349" t="s">
        <v>1621</v>
      </c>
    </row>
    <row r="350" spans="1:3" x14ac:dyDescent="0.2">
      <c r="A350">
        <v>1348</v>
      </c>
      <c r="B350" t="s">
        <v>1616</v>
      </c>
      <c r="C350" t="s">
        <v>1621</v>
      </c>
    </row>
    <row r="351" spans="1:3" x14ac:dyDescent="0.2">
      <c r="A351">
        <v>1349</v>
      </c>
      <c r="B351" t="s">
        <v>1616</v>
      </c>
      <c r="C351" t="s">
        <v>1621</v>
      </c>
    </row>
    <row r="352" spans="1:3" x14ac:dyDescent="0.2">
      <c r="A352">
        <v>1350</v>
      </c>
      <c r="B352" t="s">
        <v>1616</v>
      </c>
      <c r="C352" t="s">
        <v>1622</v>
      </c>
    </row>
    <row r="353" spans="1:3" x14ac:dyDescent="0.2">
      <c r="A353">
        <v>1351</v>
      </c>
      <c r="B353" t="s">
        <v>1618</v>
      </c>
      <c r="C353" t="s">
        <v>1622</v>
      </c>
    </row>
    <row r="354" spans="1:3" x14ac:dyDescent="0.2">
      <c r="A354">
        <v>1352</v>
      </c>
      <c r="B354" t="s">
        <v>1618</v>
      </c>
      <c r="C354" t="s">
        <v>1621</v>
      </c>
    </row>
    <row r="355" spans="1:3" x14ac:dyDescent="0.2">
      <c r="A355">
        <v>1353</v>
      </c>
      <c r="B355" t="s">
        <v>1618</v>
      </c>
      <c r="C355" t="s">
        <v>1621</v>
      </c>
    </row>
    <row r="356" spans="1:3" x14ac:dyDescent="0.2">
      <c r="A356">
        <v>1354</v>
      </c>
      <c r="B356" t="s">
        <v>1616</v>
      </c>
      <c r="C356" t="s">
        <v>1621</v>
      </c>
    </row>
    <row r="357" spans="1:3" x14ac:dyDescent="0.2">
      <c r="A357">
        <v>1355</v>
      </c>
      <c r="B357" t="s">
        <v>1616</v>
      </c>
      <c r="C357" t="s">
        <v>1622</v>
      </c>
    </row>
    <row r="358" spans="1:3" x14ac:dyDescent="0.2">
      <c r="A358">
        <v>1356</v>
      </c>
      <c r="B358" t="s">
        <v>1616</v>
      </c>
      <c r="C358" t="s">
        <v>1623</v>
      </c>
    </row>
    <row r="359" spans="1:3" x14ac:dyDescent="0.2">
      <c r="A359">
        <v>1357</v>
      </c>
      <c r="B359" t="s">
        <v>1616</v>
      </c>
      <c r="C359" t="s">
        <v>1621</v>
      </c>
    </row>
    <row r="360" spans="1:3" x14ac:dyDescent="0.2">
      <c r="A360">
        <v>1358</v>
      </c>
      <c r="B360" t="s">
        <v>1617</v>
      </c>
      <c r="C360" t="s">
        <v>1621</v>
      </c>
    </row>
    <row r="361" spans="1:3" x14ac:dyDescent="0.2">
      <c r="A361">
        <v>1359</v>
      </c>
      <c r="B361" t="s">
        <v>1616</v>
      </c>
      <c r="C361" t="s">
        <v>1622</v>
      </c>
    </row>
    <row r="362" spans="1:3" x14ac:dyDescent="0.2">
      <c r="A362">
        <v>1360</v>
      </c>
      <c r="B362" t="s">
        <v>1616</v>
      </c>
      <c r="C362" t="s">
        <v>1622</v>
      </c>
    </row>
    <row r="363" spans="1:3" x14ac:dyDescent="0.2">
      <c r="A363">
        <v>1361</v>
      </c>
      <c r="B363" t="s">
        <v>1616</v>
      </c>
      <c r="C363" t="s">
        <v>1621</v>
      </c>
    </row>
    <row r="364" spans="1:3" x14ac:dyDescent="0.2">
      <c r="A364">
        <v>1362</v>
      </c>
      <c r="B364" t="s">
        <v>1618</v>
      </c>
      <c r="C364" t="s">
        <v>1621</v>
      </c>
    </row>
    <row r="365" spans="1:3" x14ac:dyDescent="0.2">
      <c r="A365">
        <v>1363</v>
      </c>
      <c r="B365" t="s">
        <v>1618</v>
      </c>
      <c r="C365" t="s">
        <v>1621</v>
      </c>
    </row>
    <row r="366" spans="1:3" x14ac:dyDescent="0.2">
      <c r="A366">
        <v>1364</v>
      </c>
      <c r="B366" t="s">
        <v>1616</v>
      </c>
      <c r="C366" t="s">
        <v>1622</v>
      </c>
    </row>
    <row r="367" spans="1:3" x14ac:dyDescent="0.2">
      <c r="A367">
        <v>1365</v>
      </c>
      <c r="B367" t="s">
        <v>1616</v>
      </c>
      <c r="C367" t="s">
        <v>1621</v>
      </c>
    </row>
    <row r="368" spans="1:3" x14ac:dyDescent="0.2">
      <c r="A368">
        <v>1366</v>
      </c>
      <c r="B368" t="s">
        <v>1616</v>
      </c>
      <c r="C368" t="s">
        <v>1621</v>
      </c>
    </row>
    <row r="369" spans="1:3" x14ac:dyDescent="0.2">
      <c r="A369">
        <v>1367</v>
      </c>
      <c r="B369" t="s">
        <v>1616</v>
      </c>
      <c r="C369" t="s">
        <v>1622</v>
      </c>
    </row>
    <row r="370" spans="1:3" x14ac:dyDescent="0.2">
      <c r="A370">
        <v>1368</v>
      </c>
      <c r="B370" t="s">
        <v>1618</v>
      </c>
      <c r="C370" t="s">
        <v>1621</v>
      </c>
    </row>
    <row r="371" spans="1:3" x14ac:dyDescent="0.2">
      <c r="A371">
        <v>1369</v>
      </c>
      <c r="B371" t="s">
        <v>1618</v>
      </c>
      <c r="C371" t="s">
        <v>1622</v>
      </c>
    </row>
    <row r="372" spans="1:3" x14ac:dyDescent="0.2">
      <c r="A372">
        <v>1370</v>
      </c>
      <c r="B372" t="s">
        <v>1616</v>
      </c>
      <c r="C372" t="s">
        <v>1621</v>
      </c>
    </row>
    <row r="373" spans="1:3" x14ac:dyDescent="0.2">
      <c r="A373">
        <v>1371</v>
      </c>
      <c r="B373" t="s">
        <v>1616</v>
      </c>
      <c r="C373" t="s">
        <v>1621</v>
      </c>
    </row>
    <row r="374" spans="1:3" x14ac:dyDescent="0.2">
      <c r="A374">
        <v>1372</v>
      </c>
      <c r="B374" t="s">
        <v>1620</v>
      </c>
      <c r="C374" t="s">
        <v>1622</v>
      </c>
    </row>
    <row r="375" spans="1:3" x14ac:dyDescent="0.2">
      <c r="A375">
        <v>1373</v>
      </c>
      <c r="B375" t="s">
        <v>1616</v>
      </c>
      <c r="C375" t="s">
        <v>1621</v>
      </c>
    </row>
    <row r="376" spans="1:3" x14ac:dyDescent="0.2">
      <c r="A376">
        <v>1374</v>
      </c>
      <c r="B376" t="s">
        <v>1618</v>
      </c>
      <c r="C376" t="s">
        <v>1623</v>
      </c>
    </row>
    <row r="377" spans="1:3" x14ac:dyDescent="0.2">
      <c r="A377">
        <v>1375</v>
      </c>
      <c r="B377" t="s">
        <v>1616</v>
      </c>
      <c r="C377" t="s">
        <v>1622</v>
      </c>
    </row>
    <row r="378" spans="1:3" x14ac:dyDescent="0.2">
      <c r="A378">
        <v>1376</v>
      </c>
      <c r="B378" t="s">
        <v>1616</v>
      </c>
      <c r="C378" t="s">
        <v>1621</v>
      </c>
    </row>
    <row r="379" spans="1:3" x14ac:dyDescent="0.2">
      <c r="A379">
        <v>1377</v>
      </c>
      <c r="B379" t="s">
        <v>1616</v>
      </c>
      <c r="C379" t="s">
        <v>1622</v>
      </c>
    </row>
    <row r="380" spans="1:3" x14ac:dyDescent="0.2">
      <c r="A380">
        <v>1378</v>
      </c>
      <c r="B380" t="s">
        <v>1616</v>
      </c>
      <c r="C380" t="s">
        <v>1621</v>
      </c>
    </row>
    <row r="381" spans="1:3" x14ac:dyDescent="0.2">
      <c r="A381">
        <v>1379</v>
      </c>
      <c r="B381" t="s">
        <v>1620</v>
      </c>
      <c r="C381" t="s">
        <v>1622</v>
      </c>
    </row>
    <row r="382" spans="1:3" x14ac:dyDescent="0.2">
      <c r="A382">
        <v>1380</v>
      </c>
      <c r="B382" t="s">
        <v>1616</v>
      </c>
      <c r="C382" t="s">
        <v>1621</v>
      </c>
    </row>
    <row r="383" spans="1:3" x14ac:dyDescent="0.2">
      <c r="A383">
        <v>1381</v>
      </c>
      <c r="B383" t="s">
        <v>1616</v>
      </c>
      <c r="C383" t="s">
        <v>1622</v>
      </c>
    </row>
    <row r="384" spans="1:3" x14ac:dyDescent="0.2">
      <c r="A384">
        <v>1382</v>
      </c>
      <c r="B384" t="s">
        <v>1616</v>
      </c>
      <c r="C384" t="s">
        <v>1621</v>
      </c>
    </row>
    <row r="385" spans="1:3" x14ac:dyDescent="0.2">
      <c r="A385">
        <v>1383</v>
      </c>
      <c r="B385" t="s">
        <v>1616</v>
      </c>
      <c r="C385" t="s">
        <v>1621</v>
      </c>
    </row>
    <row r="386" spans="1:3" x14ac:dyDescent="0.2">
      <c r="A386">
        <v>1384</v>
      </c>
      <c r="B386" t="s">
        <v>1616</v>
      </c>
      <c r="C386" t="s">
        <v>1622</v>
      </c>
    </row>
    <row r="387" spans="1:3" x14ac:dyDescent="0.2">
      <c r="A387">
        <v>1385</v>
      </c>
      <c r="B387" t="s">
        <v>1616</v>
      </c>
      <c r="C387" t="s">
        <v>1622</v>
      </c>
    </row>
    <row r="388" spans="1:3" x14ac:dyDescent="0.2">
      <c r="A388">
        <v>1386</v>
      </c>
      <c r="B388" t="s">
        <v>1619</v>
      </c>
      <c r="C388" t="s">
        <v>1621</v>
      </c>
    </row>
    <row r="389" spans="1:3" x14ac:dyDescent="0.2">
      <c r="A389">
        <v>1387</v>
      </c>
      <c r="B389" t="s">
        <v>1616</v>
      </c>
      <c r="C389" t="s">
        <v>1621</v>
      </c>
    </row>
    <row r="390" spans="1:3" x14ac:dyDescent="0.2">
      <c r="A390">
        <v>1388</v>
      </c>
      <c r="B390" t="s">
        <v>1616</v>
      </c>
      <c r="C390" t="s">
        <v>1622</v>
      </c>
    </row>
    <row r="391" spans="1:3" x14ac:dyDescent="0.2">
      <c r="A391">
        <v>1389</v>
      </c>
      <c r="B391" t="s">
        <v>1617</v>
      </c>
      <c r="C391" t="s">
        <v>1622</v>
      </c>
    </row>
    <row r="392" spans="1:3" x14ac:dyDescent="0.2">
      <c r="A392">
        <v>1390</v>
      </c>
      <c r="B392" t="s">
        <v>1616</v>
      </c>
      <c r="C392" t="s">
        <v>1621</v>
      </c>
    </row>
    <row r="393" spans="1:3" x14ac:dyDescent="0.2">
      <c r="A393">
        <v>1391</v>
      </c>
      <c r="B393" t="s">
        <v>1620</v>
      </c>
      <c r="C393" t="s">
        <v>1621</v>
      </c>
    </row>
    <row r="394" spans="1:3" x14ac:dyDescent="0.2">
      <c r="A394">
        <v>1392</v>
      </c>
      <c r="B394" t="s">
        <v>1616</v>
      </c>
      <c r="C394" t="s">
        <v>1621</v>
      </c>
    </row>
    <row r="395" spans="1:3" x14ac:dyDescent="0.2">
      <c r="A395">
        <v>1393</v>
      </c>
      <c r="B395" t="s">
        <v>1617</v>
      </c>
      <c r="C395" t="s">
        <v>1622</v>
      </c>
    </row>
    <row r="396" spans="1:3" x14ac:dyDescent="0.2">
      <c r="A396">
        <v>1394</v>
      </c>
      <c r="B396" t="s">
        <v>1618</v>
      </c>
      <c r="C396" t="s">
        <v>1621</v>
      </c>
    </row>
    <row r="397" spans="1:3" x14ac:dyDescent="0.2">
      <c r="A397">
        <v>1395</v>
      </c>
      <c r="B397" t="s">
        <v>1619</v>
      </c>
      <c r="C397" t="s">
        <v>1621</v>
      </c>
    </row>
    <row r="398" spans="1:3" x14ac:dyDescent="0.2">
      <c r="A398">
        <v>1396</v>
      </c>
      <c r="B398" t="s">
        <v>1620</v>
      </c>
      <c r="C398" t="s">
        <v>1622</v>
      </c>
    </row>
    <row r="399" spans="1:3" x14ac:dyDescent="0.2">
      <c r="A399">
        <v>1397</v>
      </c>
      <c r="B399" t="s">
        <v>1616</v>
      </c>
      <c r="C399" t="s">
        <v>1621</v>
      </c>
    </row>
    <row r="400" spans="1:3" x14ac:dyDescent="0.2">
      <c r="A400">
        <v>1398</v>
      </c>
      <c r="B400" t="s">
        <v>1620</v>
      </c>
      <c r="C400" t="s">
        <v>1622</v>
      </c>
    </row>
    <row r="401" spans="1:3" x14ac:dyDescent="0.2">
      <c r="A401">
        <v>1399</v>
      </c>
      <c r="B401" t="s">
        <v>1616</v>
      </c>
      <c r="C401" t="s">
        <v>1621</v>
      </c>
    </row>
    <row r="402" spans="1:3" x14ac:dyDescent="0.2">
      <c r="A402">
        <v>1400</v>
      </c>
      <c r="B402" t="s">
        <v>1616</v>
      </c>
      <c r="C402" t="s">
        <v>1621</v>
      </c>
    </row>
    <row r="403" spans="1:3" x14ac:dyDescent="0.2">
      <c r="A403">
        <v>1401</v>
      </c>
      <c r="B403" t="s">
        <v>1616</v>
      </c>
      <c r="C403" t="s">
        <v>1621</v>
      </c>
    </row>
    <row r="404" spans="1:3" x14ac:dyDescent="0.2">
      <c r="A404">
        <v>1402</v>
      </c>
      <c r="B404" t="s">
        <v>1616</v>
      </c>
      <c r="C404" t="s">
        <v>1622</v>
      </c>
    </row>
    <row r="405" spans="1:3" x14ac:dyDescent="0.2">
      <c r="A405">
        <v>1403</v>
      </c>
      <c r="B405" t="s">
        <v>1616</v>
      </c>
      <c r="C405" t="s">
        <v>1621</v>
      </c>
    </row>
    <row r="406" spans="1:3" x14ac:dyDescent="0.2">
      <c r="A406">
        <v>1404</v>
      </c>
      <c r="B406" t="s">
        <v>1616</v>
      </c>
      <c r="C406" t="s">
        <v>1622</v>
      </c>
    </row>
    <row r="407" spans="1:3" x14ac:dyDescent="0.2">
      <c r="A407">
        <v>1405</v>
      </c>
      <c r="B407" t="s">
        <v>1616</v>
      </c>
      <c r="C407" t="s">
        <v>1622</v>
      </c>
    </row>
    <row r="408" spans="1:3" x14ac:dyDescent="0.2">
      <c r="A408">
        <v>1406</v>
      </c>
      <c r="B408" t="s">
        <v>1619</v>
      </c>
      <c r="C408" t="s">
        <v>1622</v>
      </c>
    </row>
    <row r="409" spans="1:3" x14ac:dyDescent="0.2">
      <c r="A409">
        <v>1407</v>
      </c>
      <c r="B409" t="s">
        <v>1617</v>
      </c>
      <c r="C409" t="s">
        <v>1621</v>
      </c>
    </row>
    <row r="410" spans="1:3" x14ac:dyDescent="0.2">
      <c r="A410">
        <v>1408</v>
      </c>
      <c r="B410" t="s">
        <v>1616</v>
      </c>
      <c r="C410" t="s">
        <v>1621</v>
      </c>
    </row>
    <row r="411" spans="1:3" x14ac:dyDescent="0.2">
      <c r="A411">
        <v>1409</v>
      </c>
      <c r="B411" t="s">
        <v>1616</v>
      </c>
      <c r="C411" t="s">
        <v>1621</v>
      </c>
    </row>
    <row r="412" spans="1:3" x14ac:dyDescent="0.2">
      <c r="A412">
        <v>1410</v>
      </c>
      <c r="B412" t="s">
        <v>1616</v>
      </c>
      <c r="C412" t="s">
        <v>1621</v>
      </c>
    </row>
    <row r="413" spans="1:3" x14ac:dyDescent="0.2">
      <c r="A413">
        <v>1411</v>
      </c>
      <c r="B413" t="s">
        <v>1616</v>
      </c>
      <c r="C413" t="s">
        <v>1621</v>
      </c>
    </row>
    <row r="414" spans="1:3" x14ac:dyDescent="0.2">
      <c r="A414">
        <v>1412</v>
      </c>
      <c r="B414" t="s">
        <v>1616</v>
      </c>
      <c r="C414" t="s">
        <v>1622</v>
      </c>
    </row>
    <row r="415" spans="1:3" x14ac:dyDescent="0.2">
      <c r="A415">
        <v>1413</v>
      </c>
      <c r="B415" t="s">
        <v>1616</v>
      </c>
      <c r="C415" t="s">
        <v>1621</v>
      </c>
    </row>
    <row r="416" spans="1:3" x14ac:dyDescent="0.2">
      <c r="A416">
        <v>1414</v>
      </c>
      <c r="B416" t="s">
        <v>1616</v>
      </c>
      <c r="C416" t="s">
        <v>1621</v>
      </c>
    </row>
    <row r="417" spans="1:3" x14ac:dyDescent="0.2">
      <c r="A417">
        <v>1415</v>
      </c>
      <c r="B417" t="s">
        <v>1620</v>
      </c>
      <c r="C417" t="s">
        <v>1621</v>
      </c>
    </row>
    <row r="418" spans="1:3" x14ac:dyDescent="0.2">
      <c r="A418">
        <v>1416</v>
      </c>
      <c r="B418" t="s">
        <v>1616</v>
      </c>
      <c r="C418" t="s">
        <v>1622</v>
      </c>
    </row>
    <row r="419" spans="1:3" x14ac:dyDescent="0.2">
      <c r="A419">
        <v>1417</v>
      </c>
      <c r="B419" t="s">
        <v>1616</v>
      </c>
      <c r="C419" t="s">
        <v>1621</v>
      </c>
    </row>
    <row r="420" spans="1:3" x14ac:dyDescent="0.2">
      <c r="A420">
        <v>1418</v>
      </c>
      <c r="B420" t="s">
        <v>1616</v>
      </c>
      <c r="C420" t="s">
        <v>1622</v>
      </c>
    </row>
    <row r="421" spans="1:3" x14ac:dyDescent="0.2">
      <c r="A421">
        <v>1419</v>
      </c>
      <c r="B421" t="s">
        <v>1616</v>
      </c>
      <c r="C421" t="s">
        <v>1621</v>
      </c>
    </row>
    <row r="422" spans="1:3" x14ac:dyDescent="0.2">
      <c r="A422">
        <v>1420</v>
      </c>
      <c r="B422" t="s">
        <v>1616</v>
      </c>
      <c r="C422" t="s">
        <v>1622</v>
      </c>
    </row>
    <row r="423" spans="1:3" x14ac:dyDescent="0.2">
      <c r="A423">
        <v>1421</v>
      </c>
      <c r="B423" t="s">
        <v>1618</v>
      </c>
      <c r="C423" t="s">
        <v>1622</v>
      </c>
    </row>
    <row r="424" spans="1:3" x14ac:dyDescent="0.2">
      <c r="A424">
        <v>1422</v>
      </c>
      <c r="B424" t="s">
        <v>1616</v>
      </c>
      <c r="C424" t="s">
        <v>1621</v>
      </c>
    </row>
    <row r="425" spans="1:3" x14ac:dyDescent="0.2">
      <c r="A425">
        <v>1423</v>
      </c>
      <c r="B425" t="s">
        <v>1616</v>
      </c>
      <c r="C425" t="s">
        <v>1621</v>
      </c>
    </row>
    <row r="426" spans="1:3" x14ac:dyDescent="0.2">
      <c r="A426">
        <v>1424</v>
      </c>
      <c r="B426" t="s">
        <v>1620</v>
      </c>
      <c r="C426" t="s">
        <v>1621</v>
      </c>
    </row>
    <row r="427" spans="1:3" x14ac:dyDescent="0.2">
      <c r="A427">
        <v>1425</v>
      </c>
      <c r="B427" t="s">
        <v>1617</v>
      </c>
      <c r="C427" t="s">
        <v>1621</v>
      </c>
    </row>
    <row r="428" spans="1:3" x14ac:dyDescent="0.2">
      <c r="A428">
        <v>1426</v>
      </c>
      <c r="B428" t="s">
        <v>1618</v>
      </c>
      <c r="C428" t="s">
        <v>1622</v>
      </c>
    </row>
    <row r="429" spans="1:3" x14ac:dyDescent="0.2">
      <c r="A429">
        <v>1427</v>
      </c>
      <c r="B429" t="s">
        <v>1616</v>
      </c>
      <c r="C429" t="s">
        <v>1622</v>
      </c>
    </row>
    <row r="430" spans="1:3" x14ac:dyDescent="0.2">
      <c r="A430">
        <v>1428</v>
      </c>
      <c r="B430" t="s">
        <v>1618</v>
      </c>
      <c r="C430" t="s">
        <v>1622</v>
      </c>
    </row>
    <row r="431" spans="1:3" x14ac:dyDescent="0.2">
      <c r="A431">
        <v>1429</v>
      </c>
      <c r="B431" t="s">
        <v>1616</v>
      </c>
      <c r="C431" t="s">
        <v>1622</v>
      </c>
    </row>
    <row r="432" spans="1:3" x14ac:dyDescent="0.2">
      <c r="A432">
        <v>1430</v>
      </c>
      <c r="B432" t="s">
        <v>1616</v>
      </c>
      <c r="C432" t="s">
        <v>1621</v>
      </c>
    </row>
    <row r="433" spans="1:3" x14ac:dyDescent="0.2">
      <c r="A433">
        <v>1431</v>
      </c>
      <c r="B433" t="s">
        <v>1616</v>
      </c>
      <c r="C433" t="s">
        <v>1621</v>
      </c>
    </row>
    <row r="434" spans="1:3" x14ac:dyDescent="0.2">
      <c r="A434">
        <v>1432</v>
      </c>
      <c r="B434" t="s">
        <v>1616</v>
      </c>
      <c r="C434" t="s">
        <v>1622</v>
      </c>
    </row>
    <row r="435" spans="1:3" x14ac:dyDescent="0.2">
      <c r="A435">
        <v>1433</v>
      </c>
      <c r="B435" t="s">
        <v>1616</v>
      </c>
      <c r="C435" t="s">
        <v>1621</v>
      </c>
    </row>
    <row r="436" spans="1:3" x14ac:dyDescent="0.2">
      <c r="A436">
        <v>1434</v>
      </c>
      <c r="B436" t="s">
        <v>1616</v>
      </c>
      <c r="C436" t="s">
        <v>1622</v>
      </c>
    </row>
    <row r="437" spans="1:3" x14ac:dyDescent="0.2">
      <c r="A437">
        <v>1435</v>
      </c>
      <c r="B437" t="s">
        <v>1620</v>
      </c>
      <c r="C437" t="s">
        <v>1621</v>
      </c>
    </row>
    <row r="438" spans="1:3" x14ac:dyDescent="0.2">
      <c r="A438">
        <v>1436</v>
      </c>
      <c r="B438" t="s">
        <v>1617</v>
      </c>
      <c r="C438" t="s">
        <v>1621</v>
      </c>
    </row>
    <row r="439" spans="1:3" x14ac:dyDescent="0.2">
      <c r="A439">
        <v>1437</v>
      </c>
      <c r="B439" t="s">
        <v>1618</v>
      </c>
      <c r="C439" t="s">
        <v>1623</v>
      </c>
    </row>
    <row r="440" spans="1:3" x14ac:dyDescent="0.2">
      <c r="A440">
        <v>1438</v>
      </c>
      <c r="B440" t="s">
        <v>1616</v>
      </c>
      <c r="C440" t="s">
        <v>1621</v>
      </c>
    </row>
    <row r="441" spans="1:3" x14ac:dyDescent="0.2">
      <c r="A441">
        <v>1439</v>
      </c>
      <c r="B441" t="s">
        <v>1617</v>
      </c>
      <c r="C441" t="s">
        <v>1623</v>
      </c>
    </row>
    <row r="442" spans="1:3" x14ac:dyDescent="0.2">
      <c r="A442">
        <v>1440</v>
      </c>
      <c r="B442" t="s">
        <v>1616</v>
      </c>
      <c r="C442" t="s">
        <v>1623</v>
      </c>
    </row>
    <row r="443" spans="1:3" x14ac:dyDescent="0.2">
      <c r="A443">
        <v>1441</v>
      </c>
      <c r="B443" t="s">
        <v>1619</v>
      </c>
      <c r="C443" t="s">
        <v>1622</v>
      </c>
    </row>
    <row r="444" spans="1:3" x14ac:dyDescent="0.2">
      <c r="A444">
        <v>1442</v>
      </c>
      <c r="B444" t="s">
        <v>1616</v>
      </c>
      <c r="C444" t="s">
        <v>1622</v>
      </c>
    </row>
    <row r="445" spans="1:3" x14ac:dyDescent="0.2">
      <c r="A445">
        <v>1443</v>
      </c>
      <c r="B445" t="s">
        <v>1619</v>
      </c>
      <c r="C445" t="s">
        <v>1622</v>
      </c>
    </row>
    <row r="446" spans="1:3" x14ac:dyDescent="0.2">
      <c r="A446">
        <v>1444</v>
      </c>
      <c r="B446" t="s">
        <v>1616</v>
      </c>
      <c r="C446" t="s">
        <v>1622</v>
      </c>
    </row>
    <row r="447" spans="1:3" x14ac:dyDescent="0.2">
      <c r="A447">
        <v>1445</v>
      </c>
      <c r="B447" t="s">
        <v>1617</v>
      </c>
      <c r="C447" t="s">
        <v>1621</v>
      </c>
    </row>
    <row r="448" spans="1:3" x14ac:dyDescent="0.2">
      <c r="A448">
        <v>1446</v>
      </c>
      <c r="B448" t="s">
        <v>1617</v>
      </c>
      <c r="C448" t="s">
        <v>1621</v>
      </c>
    </row>
    <row r="449" spans="1:3" x14ac:dyDescent="0.2">
      <c r="A449">
        <v>1447</v>
      </c>
      <c r="B449" t="s">
        <v>1616</v>
      </c>
      <c r="C449" t="s">
        <v>1622</v>
      </c>
    </row>
    <row r="450" spans="1:3" x14ac:dyDescent="0.2">
      <c r="A450">
        <v>1448</v>
      </c>
      <c r="B450" t="s">
        <v>1616</v>
      </c>
      <c r="C450" t="s">
        <v>1621</v>
      </c>
    </row>
    <row r="451" spans="1:3" x14ac:dyDescent="0.2">
      <c r="A451">
        <v>1449</v>
      </c>
      <c r="B451" t="s">
        <v>1620</v>
      </c>
      <c r="C451" t="s">
        <v>1621</v>
      </c>
    </row>
    <row r="452" spans="1:3" x14ac:dyDescent="0.2">
      <c r="A452">
        <v>1450</v>
      </c>
      <c r="B452" t="s">
        <v>1616</v>
      </c>
      <c r="C452" t="s">
        <v>1621</v>
      </c>
    </row>
    <row r="453" spans="1:3" x14ac:dyDescent="0.2">
      <c r="A453">
        <v>1451</v>
      </c>
      <c r="B453" t="s">
        <v>1617</v>
      </c>
      <c r="C453" t="s">
        <v>1622</v>
      </c>
    </row>
    <row r="454" spans="1:3" x14ac:dyDescent="0.2">
      <c r="A454">
        <v>1452</v>
      </c>
      <c r="B454" t="s">
        <v>1616</v>
      </c>
      <c r="C454" t="s">
        <v>1622</v>
      </c>
    </row>
    <row r="455" spans="1:3" x14ac:dyDescent="0.2">
      <c r="A455">
        <v>1453</v>
      </c>
      <c r="B455" t="s">
        <v>1616</v>
      </c>
      <c r="C455" t="s">
        <v>1621</v>
      </c>
    </row>
    <row r="456" spans="1:3" x14ac:dyDescent="0.2">
      <c r="A456">
        <v>1454</v>
      </c>
      <c r="B456" t="s">
        <v>1616</v>
      </c>
      <c r="C456" t="s">
        <v>1622</v>
      </c>
    </row>
    <row r="457" spans="1:3" x14ac:dyDescent="0.2">
      <c r="A457">
        <v>1455</v>
      </c>
      <c r="B457" t="s">
        <v>1616</v>
      </c>
      <c r="C457" t="s">
        <v>1622</v>
      </c>
    </row>
    <row r="458" spans="1:3" x14ac:dyDescent="0.2">
      <c r="A458">
        <v>1456</v>
      </c>
      <c r="B458" t="s">
        <v>1619</v>
      </c>
      <c r="C458" t="s">
        <v>1622</v>
      </c>
    </row>
    <row r="459" spans="1:3" x14ac:dyDescent="0.2">
      <c r="A459">
        <v>1457</v>
      </c>
      <c r="B459" t="s">
        <v>1616</v>
      </c>
      <c r="C459" t="s">
        <v>1622</v>
      </c>
    </row>
    <row r="460" spans="1:3" x14ac:dyDescent="0.2">
      <c r="A460">
        <v>1458</v>
      </c>
      <c r="B460" t="s">
        <v>1616</v>
      </c>
      <c r="C460" t="s">
        <v>1622</v>
      </c>
    </row>
    <row r="461" spans="1:3" x14ac:dyDescent="0.2">
      <c r="A461">
        <v>1459</v>
      </c>
      <c r="B461" t="s">
        <v>1616</v>
      </c>
      <c r="C461" t="s">
        <v>1621</v>
      </c>
    </row>
    <row r="462" spans="1:3" x14ac:dyDescent="0.2">
      <c r="A462">
        <v>1460</v>
      </c>
      <c r="B462" t="s">
        <v>1616</v>
      </c>
      <c r="C462" t="s">
        <v>1622</v>
      </c>
    </row>
    <row r="463" spans="1:3" x14ac:dyDescent="0.2">
      <c r="A463">
        <v>1461</v>
      </c>
      <c r="B463" t="s">
        <v>1617</v>
      </c>
      <c r="C463" t="s">
        <v>1621</v>
      </c>
    </row>
    <row r="464" spans="1:3" x14ac:dyDescent="0.2">
      <c r="A464">
        <v>1462</v>
      </c>
      <c r="B464" t="s">
        <v>1620</v>
      </c>
      <c r="C464" t="s">
        <v>1622</v>
      </c>
    </row>
    <row r="465" spans="1:3" x14ac:dyDescent="0.2">
      <c r="A465">
        <v>1463</v>
      </c>
      <c r="B465" t="s">
        <v>1616</v>
      </c>
      <c r="C465" t="s">
        <v>1623</v>
      </c>
    </row>
    <row r="466" spans="1:3" x14ac:dyDescent="0.2">
      <c r="A466">
        <v>1464</v>
      </c>
      <c r="B466" t="s">
        <v>1619</v>
      </c>
      <c r="C466" t="s">
        <v>1621</v>
      </c>
    </row>
    <row r="467" spans="1:3" x14ac:dyDescent="0.2">
      <c r="A467">
        <v>1465</v>
      </c>
      <c r="B467" t="s">
        <v>1619</v>
      </c>
      <c r="C467" t="s">
        <v>1621</v>
      </c>
    </row>
    <row r="468" spans="1:3" x14ac:dyDescent="0.2">
      <c r="A468">
        <v>1466</v>
      </c>
      <c r="B468" t="s">
        <v>1616</v>
      </c>
      <c r="C468" t="s">
        <v>1622</v>
      </c>
    </row>
    <row r="469" spans="1:3" x14ac:dyDescent="0.2">
      <c r="A469">
        <v>1467</v>
      </c>
      <c r="B469" t="s">
        <v>1620</v>
      </c>
      <c r="C469" t="s">
        <v>1621</v>
      </c>
    </row>
    <row r="470" spans="1:3" x14ac:dyDescent="0.2">
      <c r="A470">
        <v>1468</v>
      </c>
      <c r="B470" t="s">
        <v>1616</v>
      </c>
      <c r="C470" t="s">
        <v>1622</v>
      </c>
    </row>
    <row r="471" spans="1:3" x14ac:dyDescent="0.2">
      <c r="A471">
        <v>1469</v>
      </c>
      <c r="B471" t="s">
        <v>1616</v>
      </c>
      <c r="C471" t="s">
        <v>1621</v>
      </c>
    </row>
    <row r="472" spans="1:3" x14ac:dyDescent="0.2">
      <c r="A472">
        <v>1470</v>
      </c>
      <c r="B472" t="s">
        <v>1617</v>
      </c>
      <c r="C472" t="s">
        <v>1621</v>
      </c>
    </row>
    <row r="473" spans="1:3" x14ac:dyDescent="0.2">
      <c r="A473">
        <v>1471</v>
      </c>
      <c r="B473" t="s">
        <v>1616</v>
      </c>
      <c r="C473" t="s">
        <v>1623</v>
      </c>
    </row>
    <row r="474" spans="1:3" x14ac:dyDescent="0.2">
      <c r="A474">
        <v>1472</v>
      </c>
      <c r="B474" t="s">
        <v>1617</v>
      </c>
      <c r="C474" t="s">
        <v>1622</v>
      </c>
    </row>
    <row r="475" spans="1:3" x14ac:dyDescent="0.2">
      <c r="A475">
        <v>1473</v>
      </c>
      <c r="B475" t="s">
        <v>1617</v>
      </c>
      <c r="C475" t="s">
        <v>1622</v>
      </c>
    </row>
    <row r="476" spans="1:3" x14ac:dyDescent="0.2">
      <c r="A476">
        <v>1474</v>
      </c>
      <c r="B476" t="s">
        <v>1616</v>
      </c>
      <c r="C476" t="s">
        <v>1621</v>
      </c>
    </row>
    <row r="477" spans="1:3" x14ac:dyDescent="0.2">
      <c r="A477">
        <v>1475</v>
      </c>
      <c r="B477" t="s">
        <v>1617</v>
      </c>
      <c r="C477" t="s">
        <v>1622</v>
      </c>
    </row>
    <row r="478" spans="1:3" x14ac:dyDescent="0.2">
      <c r="A478">
        <v>1476</v>
      </c>
      <c r="B478" t="s">
        <v>1616</v>
      </c>
      <c r="C478" t="s">
        <v>1622</v>
      </c>
    </row>
    <row r="479" spans="1:3" x14ac:dyDescent="0.2">
      <c r="A479">
        <v>1477</v>
      </c>
      <c r="B479" t="s">
        <v>1616</v>
      </c>
      <c r="C479" t="s">
        <v>1622</v>
      </c>
    </row>
    <row r="480" spans="1:3" x14ac:dyDescent="0.2">
      <c r="A480">
        <v>1478</v>
      </c>
      <c r="B480" t="s">
        <v>1618</v>
      </c>
      <c r="C480" t="s">
        <v>1622</v>
      </c>
    </row>
    <row r="481" spans="1:3" x14ac:dyDescent="0.2">
      <c r="A481">
        <v>1479</v>
      </c>
      <c r="B481" t="s">
        <v>1617</v>
      </c>
      <c r="C481" t="s">
        <v>1622</v>
      </c>
    </row>
    <row r="482" spans="1:3" x14ac:dyDescent="0.2">
      <c r="A482">
        <v>1480</v>
      </c>
      <c r="B482" t="s">
        <v>1616</v>
      </c>
      <c r="C482" t="s">
        <v>1621</v>
      </c>
    </row>
    <row r="483" spans="1:3" x14ac:dyDescent="0.2">
      <c r="A483">
        <v>1481</v>
      </c>
      <c r="B483" t="s">
        <v>1616</v>
      </c>
      <c r="C483" t="s">
        <v>1621</v>
      </c>
    </row>
    <row r="484" spans="1:3" x14ac:dyDescent="0.2">
      <c r="A484">
        <v>1482</v>
      </c>
      <c r="B484" t="s">
        <v>1618</v>
      </c>
      <c r="C484" t="s">
        <v>1622</v>
      </c>
    </row>
    <row r="485" spans="1:3" x14ac:dyDescent="0.2">
      <c r="A485">
        <v>1483</v>
      </c>
      <c r="B485" t="s">
        <v>1618</v>
      </c>
      <c r="C485" t="s">
        <v>1621</v>
      </c>
    </row>
    <row r="486" spans="1:3" x14ac:dyDescent="0.2">
      <c r="A486">
        <v>1484</v>
      </c>
      <c r="B486" t="s">
        <v>1618</v>
      </c>
      <c r="C486" t="s">
        <v>1622</v>
      </c>
    </row>
    <row r="487" spans="1:3" x14ac:dyDescent="0.2">
      <c r="A487">
        <v>1485</v>
      </c>
      <c r="B487" t="s">
        <v>1616</v>
      </c>
      <c r="C487" t="s">
        <v>1621</v>
      </c>
    </row>
    <row r="488" spans="1:3" x14ac:dyDescent="0.2">
      <c r="A488">
        <v>1486</v>
      </c>
      <c r="B488" t="s">
        <v>1616</v>
      </c>
      <c r="C488" t="s">
        <v>1622</v>
      </c>
    </row>
    <row r="489" spans="1:3" x14ac:dyDescent="0.2">
      <c r="A489">
        <v>1487</v>
      </c>
      <c r="B489" t="s">
        <v>1616</v>
      </c>
      <c r="C489" t="s">
        <v>1622</v>
      </c>
    </row>
    <row r="490" spans="1:3" x14ac:dyDescent="0.2">
      <c r="A490">
        <v>1488</v>
      </c>
      <c r="B490" t="s">
        <v>1619</v>
      </c>
      <c r="C490" t="s">
        <v>1621</v>
      </c>
    </row>
    <row r="491" spans="1:3" x14ac:dyDescent="0.2">
      <c r="A491">
        <v>1489</v>
      </c>
      <c r="B491" t="s">
        <v>1616</v>
      </c>
      <c r="C491" t="s">
        <v>1621</v>
      </c>
    </row>
    <row r="492" spans="1:3" x14ac:dyDescent="0.2">
      <c r="A492">
        <v>1490</v>
      </c>
      <c r="B492" t="s">
        <v>1616</v>
      </c>
      <c r="C492" t="s">
        <v>1621</v>
      </c>
    </row>
    <row r="493" spans="1:3" x14ac:dyDescent="0.2">
      <c r="A493">
        <v>1491</v>
      </c>
      <c r="B493" t="s">
        <v>1620</v>
      </c>
      <c r="C493" t="s">
        <v>1622</v>
      </c>
    </row>
    <row r="494" spans="1:3" x14ac:dyDescent="0.2">
      <c r="A494">
        <v>1492</v>
      </c>
      <c r="B494" t="s">
        <v>1616</v>
      </c>
      <c r="C494" t="s">
        <v>1622</v>
      </c>
    </row>
    <row r="495" spans="1:3" x14ac:dyDescent="0.2">
      <c r="A495">
        <v>1493</v>
      </c>
      <c r="B495" t="s">
        <v>1620</v>
      </c>
      <c r="C495" t="s">
        <v>1621</v>
      </c>
    </row>
    <row r="496" spans="1:3" x14ac:dyDescent="0.2">
      <c r="A496">
        <v>1494</v>
      </c>
      <c r="B496" t="s">
        <v>1618</v>
      </c>
      <c r="C496" t="s">
        <v>1622</v>
      </c>
    </row>
    <row r="497" spans="1:3" x14ac:dyDescent="0.2">
      <c r="A497">
        <v>1495</v>
      </c>
      <c r="B497" t="s">
        <v>1619</v>
      </c>
      <c r="C497" t="s">
        <v>1621</v>
      </c>
    </row>
    <row r="498" spans="1:3" x14ac:dyDescent="0.2">
      <c r="A498">
        <v>1496</v>
      </c>
      <c r="B498" t="s">
        <v>1616</v>
      </c>
      <c r="C498" t="s">
        <v>1621</v>
      </c>
    </row>
    <row r="499" spans="1:3" x14ac:dyDescent="0.2">
      <c r="A499">
        <v>1497</v>
      </c>
      <c r="B499" t="s">
        <v>1616</v>
      </c>
      <c r="C499" t="s">
        <v>1622</v>
      </c>
    </row>
    <row r="500" spans="1:3" x14ac:dyDescent="0.2">
      <c r="A500">
        <v>1498</v>
      </c>
      <c r="B500" t="s">
        <v>1619</v>
      </c>
      <c r="C500" t="s">
        <v>1621</v>
      </c>
    </row>
    <row r="501" spans="1:3" x14ac:dyDescent="0.2">
      <c r="A501">
        <v>1499</v>
      </c>
      <c r="B501" t="s">
        <v>1617</v>
      </c>
      <c r="C501" t="s">
        <v>1621</v>
      </c>
    </row>
    <row r="502" spans="1:3" x14ac:dyDescent="0.2">
      <c r="A502">
        <v>1500</v>
      </c>
      <c r="B502" t="s">
        <v>1619</v>
      </c>
      <c r="C502" t="s">
        <v>1621</v>
      </c>
    </row>
    <row r="503" spans="1:3" x14ac:dyDescent="0.2">
      <c r="A503">
        <v>1501</v>
      </c>
      <c r="B503" t="s">
        <v>1616</v>
      </c>
      <c r="C503" t="s">
        <v>1621</v>
      </c>
    </row>
    <row r="504" spans="1:3" x14ac:dyDescent="0.2">
      <c r="A504">
        <v>1502</v>
      </c>
      <c r="B504" t="s">
        <v>1619</v>
      </c>
      <c r="C504" t="s">
        <v>1621</v>
      </c>
    </row>
    <row r="505" spans="1:3" x14ac:dyDescent="0.2">
      <c r="A505">
        <v>1503</v>
      </c>
      <c r="B505" t="s">
        <v>1619</v>
      </c>
      <c r="C505" t="s">
        <v>1621</v>
      </c>
    </row>
    <row r="506" spans="1:3" x14ac:dyDescent="0.2">
      <c r="A506">
        <v>1504</v>
      </c>
      <c r="B506" t="s">
        <v>1618</v>
      </c>
      <c r="C506" t="s">
        <v>1622</v>
      </c>
    </row>
    <row r="507" spans="1:3" x14ac:dyDescent="0.2">
      <c r="A507">
        <v>1505</v>
      </c>
      <c r="B507" t="s">
        <v>1619</v>
      </c>
      <c r="C507" t="s">
        <v>1621</v>
      </c>
    </row>
    <row r="508" spans="1:3" x14ac:dyDescent="0.2">
      <c r="A508">
        <v>1506</v>
      </c>
      <c r="B508" t="s">
        <v>1617</v>
      </c>
      <c r="C508" t="s">
        <v>1622</v>
      </c>
    </row>
    <row r="509" spans="1:3" x14ac:dyDescent="0.2">
      <c r="A509">
        <v>1507</v>
      </c>
      <c r="B509" t="s">
        <v>1618</v>
      </c>
      <c r="C509" t="s">
        <v>1621</v>
      </c>
    </row>
    <row r="510" spans="1:3" x14ac:dyDescent="0.2">
      <c r="A510">
        <v>1508</v>
      </c>
      <c r="B510" t="s">
        <v>1616</v>
      </c>
      <c r="C510" t="s">
        <v>1621</v>
      </c>
    </row>
    <row r="511" spans="1:3" x14ac:dyDescent="0.2">
      <c r="A511">
        <v>1509</v>
      </c>
      <c r="B511" t="s">
        <v>1616</v>
      </c>
      <c r="C511" t="s">
        <v>1622</v>
      </c>
    </row>
    <row r="512" spans="1:3" x14ac:dyDescent="0.2">
      <c r="A512">
        <v>1510</v>
      </c>
      <c r="B512" t="s">
        <v>1616</v>
      </c>
      <c r="C512" t="s">
        <v>1623</v>
      </c>
    </row>
    <row r="513" spans="1:3" x14ac:dyDescent="0.2">
      <c r="A513">
        <v>1511</v>
      </c>
      <c r="B513" t="s">
        <v>1616</v>
      </c>
      <c r="C513" t="s">
        <v>1621</v>
      </c>
    </row>
    <row r="514" spans="1:3" x14ac:dyDescent="0.2">
      <c r="A514">
        <v>1512</v>
      </c>
      <c r="B514" t="s">
        <v>1616</v>
      </c>
      <c r="C514" t="s">
        <v>1622</v>
      </c>
    </row>
    <row r="515" spans="1:3" x14ac:dyDescent="0.2">
      <c r="A515">
        <v>1513</v>
      </c>
      <c r="B515" t="s">
        <v>1616</v>
      </c>
      <c r="C515" t="s">
        <v>1622</v>
      </c>
    </row>
    <row r="516" spans="1:3" x14ac:dyDescent="0.2">
      <c r="A516">
        <v>1514</v>
      </c>
      <c r="B516" t="s">
        <v>1616</v>
      </c>
      <c r="C516" t="s">
        <v>1622</v>
      </c>
    </row>
    <row r="517" spans="1:3" x14ac:dyDescent="0.2">
      <c r="A517">
        <v>1515</v>
      </c>
      <c r="B517" t="s">
        <v>1616</v>
      </c>
      <c r="C517" t="s">
        <v>1622</v>
      </c>
    </row>
    <row r="518" spans="1:3" x14ac:dyDescent="0.2">
      <c r="A518">
        <v>1516</v>
      </c>
      <c r="B518" t="s">
        <v>1619</v>
      </c>
      <c r="C518" t="s">
        <v>1621</v>
      </c>
    </row>
    <row r="519" spans="1:3" x14ac:dyDescent="0.2">
      <c r="A519">
        <v>1517</v>
      </c>
      <c r="B519" t="s">
        <v>1617</v>
      </c>
      <c r="C519" t="s">
        <v>1621</v>
      </c>
    </row>
    <row r="520" spans="1:3" x14ac:dyDescent="0.2">
      <c r="A520">
        <v>1518</v>
      </c>
      <c r="B520" t="s">
        <v>1616</v>
      </c>
      <c r="C520" t="s">
        <v>1622</v>
      </c>
    </row>
    <row r="521" spans="1:3" x14ac:dyDescent="0.2">
      <c r="A521">
        <v>1519</v>
      </c>
      <c r="B521" t="s">
        <v>1620</v>
      </c>
      <c r="C521" t="s">
        <v>1621</v>
      </c>
    </row>
    <row r="522" spans="1:3" x14ac:dyDescent="0.2">
      <c r="A522">
        <v>1520</v>
      </c>
      <c r="B522" t="s">
        <v>1616</v>
      </c>
      <c r="C522" t="s">
        <v>1622</v>
      </c>
    </row>
    <row r="523" spans="1:3" x14ac:dyDescent="0.2">
      <c r="A523">
        <v>1521</v>
      </c>
      <c r="B523" t="s">
        <v>1616</v>
      </c>
      <c r="C523" t="s">
        <v>1621</v>
      </c>
    </row>
    <row r="524" spans="1:3" x14ac:dyDescent="0.2">
      <c r="A524">
        <v>1522</v>
      </c>
      <c r="B524" t="s">
        <v>1616</v>
      </c>
      <c r="C524" t="s">
        <v>1621</v>
      </c>
    </row>
    <row r="525" spans="1:3" x14ac:dyDescent="0.2">
      <c r="A525">
        <v>1523</v>
      </c>
      <c r="B525" t="s">
        <v>1616</v>
      </c>
      <c r="C525" t="s">
        <v>1622</v>
      </c>
    </row>
    <row r="526" spans="1:3" x14ac:dyDescent="0.2">
      <c r="A526">
        <v>1524</v>
      </c>
      <c r="B526" t="s">
        <v>1619</v>
      </c>
      <c r="C526" t="s">
        <v>1621</v>
      </c>
    </row>
    <row r="527" spans="1:3" x14ac:dyDescent="0.2">
      <c r="A527">
        <v>1525</v>
      </c>
      <c r="B527" t="s">
        <v>1618</v>
      </c>
      <c r="C527" t="s">
        <v>1622</v>
      </c>
    </row>
    <row r="528" spans="1:3" x14ac:dyDescent="0.2">
      <c r="A528">
        <v>1526</v>
      </c>
      <c r="B528" t="s">
        <v>1616</v>
      </c>
      <c r="C528" t="s">
        <v>1622</v>
      </c>
    </row>
    <row r="529" spans="1:3" x14ac:dyDescent="0.2">
      <c r="A529">
        <v>1527</v>
      </c>
      <c r="B529" t="s">
        <v>1616</v>
      </c>
      <c r="C529" t="s">
        <v>1622</v>
      </c>
    </row>
    <row r="530" spans="1:3" x14ac:dyDescent="0.2">
      <c r="A530">
        <v>1528</v>
      </c>
      <c r="B530" t="s">
        <v>1616</v>
      </c>
      <c r="C530" t="s">
        <v>1622</v>
      </c>
    </row>
    <row r="531" spans="1:3" x14ac:dyDescent="0.2">
      <c r="A531">
        <v>1529</v>
      </c>
      <c r="B531" t="s">
        <v>1616</v>
      </c>
      <c r="C531" t="s">
        <v>1622</v>
      </c>
    </row>
    <row r="532" spans="1:3" x14ac:dyDescent="0.2">
      <c r="A532">
        <v>1530</v>
      </c>
      <c r="B532" t="s">
        <v>1616</v>
      </c>
      <c r="C532" t="s">
        <v>1622</v>
      </c>
    </row>
    <row r="533" spans="1:3" x14ac:dyDescent="0.2">
      <c r="A533">
        <v>1531</v>
      </c>
      <c r="B533" t="s">
        <v>1616</v>
      </c>
      <c r="C533" t="s">
        <v>1622</v>
      </c>
    </row>
    <row r="534" spans="1:3" x14ac:dyDescent="0.2">
      <c r="A534">
        <v>1532</v>
      </c>
      <c r="B534" t="s">
        <v>1619</v>
      </c>
      <c r="C534" t="s">
        <v>1621</v>
      </c>
    </row>
    <row r="535" spans="1:3" x14ac:dyDescent="0.2">
      <c r="A535">
        <v>1533</v>
      </c>
      <c r="B535" t="s">
        <v>1617</v>
      </c>
      <c r="C535" t="s">
        <v>1621</v>
      </c>
    </row>
    <row r="536" spans="1:3" x14ac:dyDescent="0.2">
      <c r="A536">
        <v>1534</v>
      </c>
      <c r="B536" t="s">
        <v>1616</v>
      </c>
      <c r="C536" t="s">
        <v>1621</v>
      </c>
    </row>
    <row r="537" spans="1:3" x14ac:dyDescent="0.2">
      <c r="A537">
        <v>1535</v>
      </c>
      <c r="B537" t="s">
        <v>1617</v>
      </c>
      <c r="C537" t="s">
        <v>1621</v>
      </c>
    </row>
    <row r="538" spans="1:3" x14ac:dyDescent="0.2">
      <c r="A538">
        <v>1536</v>
      </c>
      <c r="B538" t="s">
        <v>1616</v>
      </c>
      <c r="C538" t="s">
        <v>1622</v>
      </c>
    </row>
    <row r="539" spans="1:3" x14ac:dyDescent="0.2">
      <c r="A539">
        <v>1537</v>
      </c>
      <c r="B539" t="s">
        <v>1616</v>
      </c>
      <c r="C539" t="s">
        <v>1622</v>
      </c>
    </row>
    <row r="540" spans="1:3" x14ac:dyDescent="0.2">
      <c r="A540">
        <v>1538</v>
      </c>
      <c r="B540" t="s">
        <v>1616</v>
      </c>
      <c r="C540" t="s">
        <v>1622</v>
      </c>
    </row>
    <row r="541" spans="1:3" x14ac:dyDescent="0.2">
      <c r="A541">
        <v>1539</v>
      </c>
      <c r="B541" t="s">
        <v>1618</v>
      </c>
      <c r="C541" t="s">
        <v>1621</v>
      </c>
    </row>
    <row r="542" spans="1:3" x14ac:dyDescent="0.2">
      <c r="A542">
        <v>1540</v>
      </c>
      <c r="B542" t="s">
        <v>1620</v>
      </c>
      <c r="C542" t="s">
        <v>1622</v>
      </c>
    </row>
    <row r="543" spans="1:3" x14ac:dyDescent="0.2">
      <c r="A543">
        <v>1541</v>
      </c>
      <c r="B543" t="s">
        <v>1618</v>
      </c>
      <c r="C543" t="s">
        <v>1621</v>
      </c>
    </row>
    <row r="544" spans="1:3" x14ac:dyDescent="0.2">
      <c r="A544">
        <v>1542</v>
      </c>
      <c r="B544" t="s">
        <v>1616</v>
      </c>
      <c r="C544" t="s">
        <v>1622</v>
      </c>
    </row>
    <row r="545" spans="1:3" x14ac:dyDescent="0.2">
      <c r="A545">
        <v>1543</v>
      </c>
      <c r="B545" t="s">
        <v>1618</v>
      </c>
      <c r="C545" t="s">
        <v>1622</v>
      </c>
    </row>
    <row r="546" spans="1:3" x14ac:dyDescent="0.2">
      <c r="A546">
        <v>1544</v>
      </c>
      <c r="B546" t="s">
        <v>1616</v>
      </c>
      <c r="C546" t="s">
        <v>1621</v>
      </c>
    </row>
    <row r="547" spans="1:3" x14ac:dyDescent="0.2">
      <c r="A547">
        <v>1545</v>
      </c>
      <c r="B547" t="s">
        <v>1617</v>
      </c>
      <c r="C547" t="s">
        <v>1621</v>
      </c>
    </row>
    <row r="548" spans="1:3" x14ac:dyDescent="0.2">
      <c r="A548">
        <v>1546</v>
      </c>
      <c r="B548" t="s">
        <v>1616</v>
      </c>
      <c r="C548" t="s">
        <v>1621</v>
      </c>
    </row>
    <row r="549" spans="1:3" x14ac:dyDescent="0.2">
      <c r="A549">
        <v>1547</v>
      </c>
      <c r="B549" t="s">
        <v>1616</v>
      </c>
      <c r="C549" t="s">
        <v>1622</v>
      </c>
    </row>
    <row r="550" spans="1:3" x14ac:dyDescent="0.2">
      <c r="A550">
        <v>1548</v>
      </c>
      <c r="B550" t="s">
        <v>1616</v>
      </c>
      <c r="C550" t="s">
        <v>1622</v>
      </c>
    </row>
    <row r="551" spans="1:3" x14ac:dyDescent="0.2">
      <c r="A551">
        <v>1549</v>
      </c>
      <c r="B551" t="s">
        <v>1618</v>
      </c>
      <c r="C551" t="s">
        <v>1622</v>
      </c>
    </row>
    <row r="552" spans="1:3" x14ac:dyDescent="0.2">
      <c r="A552">
        <v>1550</v>
      </c>
      <c r="B552" t="s">
        <v>1616</v>
      </c>
      <c r="C552" t="s">
        <v>1621</v>
      </c>
    </row>
    <row r="553" spans="1:3" x14ac:dyDescent="0.2">
      <c r="A553">
        <v>1551</v>
      </c>
      <c r="B553" t="s">
        <v>1618</v>
      </c>
      <c r="C553" t="s">
        <v>1621</v>
      </c>
    </row>
    <row r="554" spans="1:3" x14ac:dyDescent="0.2">
      <c r="A554">
        <v>1552</v>
      </c>
      <c r="B554" t="s">
        <v>1616</v>
      </c>
      <c r="C554" t="s">
        <v>1622</v>
      </c>
    </row>
    <row r="555" spans="1:3" x14ac:dyDescent="0.2">
      <c r="A555">
        <v>1553</v>
      </c>
      <c r="B555" t="s">
        <v>1618</v>
      </c>
      <c r="C555" t="s">
        <v>1622</v>
      </c>
    </row>
    <row r="556" spans="1:3" x14ac:dyDescent="0.2">
      <c r="A556">
        <v>1554</v>
      </c>
      <c r="B556" t="s">
        <v>1619</v>
      </c>
      <c r="C556" t="s">
        <v>1621</v>
      </c>
    </row>
    <row r="557" spans="1:3" x14ac:dyDescent="0.2">
      <c r="A557">
        <v>1555</v>
      </c>
      <c r="B557" t="s">
        <v>1619</v>
      </c>
      <c r="C557" t="s">
        <v>1621</v>
      </c>
    </row>
    <row r="558" spans="1:3" x14ac:dyDescent="0.2">
      <c r="A558">
        <v>1556</v>
      </c>
      <c r="B558" t="s">
        <v>1616</v>
      </c>
      <c r="C558" t="s">
        <v>1622</v>
      </c>
    </row>
    <row r="559" spans="1:3" x14ac:dyDescent="0.2">
      <c r="A559">
        <v>1557</v>
      </c>
      <c r="B559" t="s">
        <v>1616</v>
      </c>
      <c r="C559" t="s">
        <v>1621</v>
      </c>
    </row>
    <row r="560" spans="1:3" x14ac:dyDescent="0.2">
      <c r="A560">
        <v>1558</v>
      </c>
      <c r="B560" t="s">
        <v>1616</v>
      </c>
      <c r="C560" t="s">
        <v>1621</v>
      </c>
    </row>
    <row r="561" spans="1:3" x14ac:dyDescent="0.2">
      <c r="A561">
        <v>1559</v>
      </c>
      <c r="B561" t="s">
        <v>1619</v>
      </c>
      <c r="C561" t="s">
        <v>1621</v>
      </c>
    </row>
    <row r="562" spans="1:3" x14ac:dyDescent="0.2">
      <c r="A562">
        <v>1560</v>
      </c>
      <c r="B562" t="s">
        <v>1616</v>
      </c>
      <c r="C562" t="s">
        <v>1622</v>
      </c>
    </row>
    <row r="563" spans="1:3" x14ac:dyDescent="0.2">
      <c r="A563">
        <v>1561</v>
      </c>
      <c r="B563" t="s">
        <v>1616</v>
      </c>
      <c r="C563" t="s">
        <v>1622</v>
      </c>
    </row>
    <row r="564" spans="1:3" x14ac:dyDescent="0.2">
      <c r="A564">
        <v>1562</v>
      </c>
      <c r="B564" t="s">
        <v>1616</v>
      </c>
      <c r="C564" t="s">
        <v>1622</v>
      </c>
    </row>
    <row r="565" spans="1:3" x14ac:dyDescent="0.2">
      <c r="A565">
        <v>1563</v>
      </c>
      <c r="B565" t="s">
        <v>1616</v>
      </c>
      <c r="C565" t="s">
        <v>1622</v>
      </c>
    </row>
    <row r="566" spans="1:3" x14ac:dyDescent="0.2">
      <c r="A566">
        <v>1564</v>
      </c>
      <c r="B566" t="s">
        <v>1618</v>
      </c>
      <c r="C566" t="s">
        <v>1622</v>
      </c>
    </row>
    <row r="567" spans="1:3" x14ac:dyDescent="0.2">
      <c r="A567">
        <v>1565</v>
      </c>
      <c r="B567" t="s">
        <v>1616</v>
      </c>
      <c r="C567" t="s">
        <v>1621</v>
      </c>
    </row>
    <row r="568" spans="1:3" x14ac:dyDescent="0.2">
      <c r="A568">
        <v>1566</v>
      </c>
      <c r="B568" t="s">
        <v>1619</v>
      </c>
      <c r="C568" t="s">
        <v>1622</v>
      </c>
    </row>
    <row r="569" spans="1:3" x14ac:dyDescent="0.2">
      <c r="A569">
        <v>1567</v>
      </c>
      <c r="B569" t="s">
        <v>1616</v>
      </c>
      <c r="C569" t="s">
        <v>1621</v>
      </c>
    </row>
    <row r="570" spans="1:3" x14ac:dyDescent="0.2">
      <c r="A570">
        <v>1568</v>
      </c>
      <c r="B570" t="s">
        <v>1616</v>
      </c>
      <c r="C570" t="s">
        <v>1622</v>
      </c>
    </row>
    <row r="571" spans="1:3" x14ac:dyDescent="0.2">
      <c r="A571">
        <v>1569</v>
      </c>
      <c r="B571" t="s">
        <v>1616</v>
      </c>
      <c r="C571" t="s">
        <v>1621</v>
      </c>
    </row>
    <row r="572" spans="1:3" x14ac:dyDescent="0.2">
      <c r="A572">
        <v>1570</v>
      </c>
      <c r="B572" t="s">
        <v>1616</v>
      </c>
      <c r="C572" t="s">
        <v>1621</v>
      </c>
    </row>
    <row r="573" spans="1:3" x14ac:dyDescent="0.2">
      <c r="A573">
        <v>1571</v>
      </c>
      <c r="B573" t="s">
        <v>1616</v>
      </c>
      <c r="C573" t="s">
        <v>1621</v>
      </c>
    </row>
    <row r="574" spans="1:3" x14ac:dyDescent="0.2">
      <c r="A574">
        <v>1572</v>
      </c>
      <c r="B574" t="s">
        <v>1618</v>
      </c>
      <c r="C574" t="s">
        <v>1621</v>
      </c>
    </row>
    <row r="575" spans="1:3" x14ac:dyDescent="0.2">
      <c r="A575">
        <v>1573</v>
      </c>
      <c r="B575" t="s">
        <v>1616</v>
      </c>
      <c r="C575" t="s">
        <v>1621</v>
      </c>
    </row>
    <row r="576" spans="1:3" x14ac:dyDescent="0.2">
      <c r="A576">
        <v>1574</v>
      </c>
      <c r="B576" t="s">
        <v>1617</v>
      </c>
      <c r="C576" t="s">
        <v>1621</v>
      </c>
    </row>
    <row r="577" spans="1:3" x14ac:dyDescent="0.2">
      <c r="A577">
        <v>1575</v>
      </c>
      <c r="B577" t="s">
        <v>1616</v>
      </c>
      <c r="C577" t="s">
        <v>1623</v>
      </c>
    </row>
    <row r="578" spans="1:3" x14ac:dyDescent="0.2">
      <c r="A578">
        <v>1576</v>
      </c>
      <c r="B578" t="s">
        <v>1616</v>
      </c>
      <c r="C578" t="s">
        <v>1621</v>
      </c>
    </row>
    <row r="579" spans="1:3" x14ac:dyDescent="0.2">
      <c r="A579">
        <v>1577</v>
      </c>
      <c r="B579" t="s">
        <v>1619</v>
      </c>
      <c r="C579" t="s">
        <v>1622</v>
      </c>
    </row>
    <row r="580" spans="1:3" x14ac:dyDescent="0.2">
      <c r="A580">
        <v>1578</v>
      </c>
      <c r="B580" t="s">
        <v>1616</v>
      </c>
      <c r="C580" t="s">
        <v>1622</v>
      </c>
    </row>
    <row r="581" spans="1:3" x14ac:dyDescent="0.2">
      <c r="A581">
        <v>1579</v>
      </c>
      <c r="B581" t="s">
        <v>1616</v>
      </c>
      <c r="C581" t="s">
        <v>1623</v>
      </c>
    </row>
    <row r="582" spans="1:3" x14ac:dyDescent="0.2">
      <c r="A582">
        <v>1580</v>
      </c>
      <c r="B582" t="s">
        <v>1616</v>
      </c>
      <c r="C582" t="s">
        <v>1622</v>
      </c>
    </row>
    <row r="583" spans="1:3" x14ac:dyDescent="0.2">
      <c r="A583">
        <v>1581</v>
      </c>
      <c r="B583" t="s">
        <v>1616</v>
      </c>
      <c r="C583" t="s">
        <v>1622</v>
      </c>
    </row>
    <row r="584" spans="1:3" x14ac:dyDescent="0.2">
      <c r="A584">
        <v>1582</v>
      </c>
      <c r="B584" t="s">
        <v>1617</v>
      </c>
      <c r="C584" t="s">
        <v>1621</v>
      </c>
    </row>
    <row r="585" spans="1:3" x14ac:dyDescent="0.2">
      <c r="A585">
        <v>1583</v>
      </c>
      <c r="B585" t="s">
        <v>1616</v>
      </c>
      <c r="C585" t="s">
        <v>1621</v>
      </c>
    </row>
    <row r="586" spans="1:3" x14ac:dyDescent="0.2">
      <c r="A586">
        <v>1584</v>
      </c>
      <c r="B586" t="s">
        <v>1619</v>
      </c>
      <c r="C586" t="s">
        <v>1621</v>
      </c>
    </row>
    <row r="587" spans="1:3" x14ac:dyDescent="0.2">
      <c r="A587">
        <v>1585</v>
      </c>
      <c r="B587" t="s">
        <v>1617</v>
      </c>
      <c r="C587" t="s">
        <v>1622</v>
      </c>
    </row>
    <row r="588" spans="1:3" x14ac:dyDescent="0.2">
      <c r="A588">
        <v>1586</v>
      </c>
      <c r="B588" t="s">
        <v>1616</v>
      </c>
      <c r="C588" t="s">
        <v>1622</v>
      </c>
    </row>
    <row r="589" spans="1:3" x14ac:dyDescent="0.2">
      <c r="A589">
        <v>1587</v>
      </c>
      <c r="B589" t="s">
        <v>1617</v>
      </c>
      <c r="C589" t="s">
        <v>1621</v>
      </c>
    </row>
    <row r="590" spans="1:3" x14ac:dyDescent="0.2">
      <c r="A590">
        <v>1588</v>
      </c>
      <c r="B590" t="s">
        <v>1616</v>
      </c>
      <c r="C590" t="s">
        <v>1621</v>
      </c>
    </row>
    <row r="591" spans="1:3" x14ac:dyDescent="0.2">
      <c r="A591">
        <v>1589</v>
      </c>
      <c r="B591" t="s">
        <v>1620</v>
      </c>
      <c r="C591" t="s">
        <v>1622</v>
      </c>
    </row>
    <row r="592" spans="1:3" x14ac:dyDescent="0.2">
      <c r="A592">
        <v>1590</v>
      </c>
      <c r="B592" t="s">
        <v>1616</v>
      </c>
      <c r="C592" t="s">
        <v>1621</v>
      </c>
    </row>
    <row r="593" spans="1:3" x14ac:dyDescent="0.2">
      <c r="A593">
        <v>1591</v>
      </c>
      <c r="B593" t="s">
        <v>1618</v>
      </c>
      <c r="C593" t="s">
        <v>1622</v>
      </c>
    </row>
    <row r="594" spans="1:3" x14ac:dyDescent="0.2">
      <c r="A594">
        <v>1592</v>
      </c>
      <c r="B594" t="s">
        <v>1616</v>
      </c>
      <c r="C594" t="s">
        <v>1622</v>
      </c>
    </row>
    <row r="595" spans="1:3" x14ac:dyDescent="0.2">
      <c r="A595">
        <v>1593</v>
      </c>
      <c r="B595" t="s">
        <v>1616</v>
      </c>
      <c r="C595" t="s">
        <v>1622</v>
      </c>
    </row>
    <row r="596" spans="1:3" x14ac:dyDescent="0.2">
      <c r="A596">
        <v>1594</v>
      </c>
      <c r="B596" t="s">
        <v>1618</v>
      </c>
      <c r="C596" t="s">
        <v>1622</v>
      </c>
    </row>
    <row r="597" spans="1:3" x14ac:dyDescent="0.2">
      <c r="A597">
        <v>1595</v>
      </c>
      <c r="B597" t="s">
        <v>1618</v>
      </c>
      <c r="C597" t="s">
        <v>1622</v>
      </c>
    </row>
    <row r="598" spans="1:3" x14ac:dyDescent="0.2">
      <c r="A598">
        <v>1596</v>
      </c>
      <c r="B598" t="s">
        <v>1616</v>
      </c>
      <c r="C598" t="s">
        <v>1622</v>
      </c>
    </row>
    <row r="599" spans="1:3" x14ac:dyDescent="0.2">
      <c r="A599">
        <v>1597</v>
      </c>
      <c r="B599" t="s">
        <v>1616</v>
      </c>
      <c r="C599" t="s">
        <v>1622</v>
      </c>
    </row>
    <row r="600" spans="1:3" x14ac:dyDescent="0.2">
      <c r="A600">
        <v>1598</v>
      </c>
      <c r="B600" t="s">
        <v>1618</v>
      </c>
      <c r="C600" t="s">
        <v>1622</v>
      </c>
    </row>
    <row r="601" spans="1:3" x14ac:dyDescent="0.2">
      <c r="A601">
        <v>1599</v>
      </c>
      <c r="B601" t="s">
        <v>1618</v>
      </c>
      <c r="C601" t="s">
        <v>1621</v>
      </c>
    </row>
    <row r="602" spans="1:3" x14ac:dyDescent="0.2">
      <c r="A602">
        <v>1600</v>
      </c>
      <c r="B602" t="s">
        <v>1620</v>
      </c>
      <c r="C602" t="s">
        <v>1621</v>
      </c>
    </row>
    <row r="603" spans="1:3" x14ac:dyDescent="0.2">
      <c r="A603">
        <v>1601</v>
      </c>
      <c r="B603" t="s">
        <v>1619</v>
      </c>
      <c r="C603" t="s">
        <v>1621</v>
      </c>
    </row>
    <row r="604" spans="1:3" x14ac:dyDescent="0.2">
      <c r="A604">
        <v>1602</v>
      </c>
      <c r="B604" t="s">
        <v>1620</v>
      </c>
      <c r="C604" t="s">
        <v>1621</v>
      </c>
    </row>
    <row r="605" spans="1:3" x14ac:dyDescent="0.2">
      <c r="A605">
        <v>1603</v>
      </c>
      <c r="B605" t="s">
        <v>1618</v>
      </c>
      <c r="C605" t="s">
        <v>1622</v>
      </c>
    </row>
    <row r="606" spans="1:3" x14ac:dyDescent="0.2">
      <c r="A606">
        <v>1604</v>
      </c>
      <c r="B606" t="s">
        <v>1616</v>
      </c>
      <c r="C606" t="s">
        <v>1622</v>
      </c>
    </row>
    <row r="607" spans="1:3" x14ac:dyDescent="0.2">
      <c r="A607">
        <v>1605</v>
      </c>
      <c r="B607" t="s">
        <v>1616</v>
      </c>
      <c r="C607" t="s">
        <v>1621</v>
      </c>
    </row>
    <row r="608" spans="1:3" x14ac:dyDescent="0.2">
      <c r="A608">
        <v>1606</v>
      </c>
      <c r="B608" t="s">
        <v>1619</v>
      </c>
      <c r="C608" t="s">
        <v>1621</v>
      </c>
    </row>
    <row r="609" spans="1:3" x14ac:dyDescent="0.2">
      <c r="A609">
        <v>1607</v>
      </c>
      <c r="B609" t="s">
        <v>1618</v>
      </c>
      <c r="C609" t="s">
        <v>1623</v>
      </c>
    </row>
    <row r="610" spans="1:3" x14ac:dyDescent="0.2">
      <c r="A610">
        <v>1608</v>
      </c>
      <c r="B610" t="s">
        <v>1616</v>
      </c>
      <c r="C610" t="s">
        <v>1621</v>
      </c>
    </row>
    <row r="611" spans="1:3" x14ac:dyDescent="0.2">
      <c r="A611">
        <v>1609</v>
      </c>
      <c r="B611" t="s">
        <v>1616</v>
      </c>
      <c r="C611" t="s">
        <v>1621</v>
      </c>
    </row>
    <row r="612" spans="1:3" x14ac:dyDescent="0.2">
      <c r="A612">
        <v>1610</v>
      </c>
      <c r="B612" t="s">
        <v>1620</v>
      </c>
      <c r="C612" t="s">
        <v>1622</v>
      </c>
    </row>
    <row r="613" spans="1:3" x14ac:dyDescent="0.2">
      <c r="A613">
        <v>1611</v>
      </c>
      <c r="B613" t="s">
        <v>1616</v>
      </c>
      <c r="C613" t="s">
        <v>1622</v>
      </c>
    </row>
    <row r="614" spans="1:3" x14ac:dyDescent="0.2">
      <c r="A614">
        <v>1612</v>
      </c>
      <c r="B614" t="s">
        <v>1616</v>
      </c>
      <c r="C614" t="s">
        <v>1621</v>
      </c>
    </row>
    <row r="615" spans="1:3" x14ac:dyDescent="0.2">
      <c r="A615">
        <v>1613</v>
      </c>
      <c r="B615" t="s">
        <v>1616</v>
      </c>
      <c r="C615" t="s">
        <v>1621</v>
      </c>
    </row>
    <row r="616" spans="1:3" x14ac:dyDescent="0.2">
      <c r="A616">
        <v>1614</v>
      </c>
      <c r="B616" t="s">
        <v>1616</v>
      </c>
      <c r="C616" t="s">
        <v>1621</v>
      </c>
    </row>
    <row r="617" spans="1:3" x14ac:dyDescent="0.2">
      <c r="A617">
        <v>1615</v>
      </c>
      <c r="B617" t="s">
        <v>1616</v>
      </c>
      <c r="C617" t="s">
        <v>1622</v>
      </c>
    </row>
    <row r="618" spans="1:3" x14ac:dyDescent="0.2">
      <c r="A618">
        <v>1616</v>
      </c>
      <c r="B618" t="s">
        <v>1616</v>
      </c>
      <c r="C618" t="s">
        <v>1622</v>
      </c>
    </row>
    <row r="619" spans="1:3" x14ac:dyDescent="0.2">
      <c r="A619">
        <v>1617</v>
      </c>
      <c r="B619" t="s">
        <v>1616</v>
      </c>
      <c r="C619" t="s">
        <v>1621</v>
      </c>
    </row>
    <row r="620" spans="1:3" x14ac:dyDescent="0.2">
      <c r="A620">
        <v>1618</v>
      </c>
      <c r="B620" t="s">
        <v>1619</v>
      </c>
      <c r="C620" t="s">
        <v>1622</v>
      </c>
    </row>
    <row r="621" spans="1:3" x14ac:dyDescent="0.2">
      <c r="A621">
        <v>1619</v>
      </c>
      <c r="B621" t="s">
        <v>1616</v>
      </c>
      <c r="C621" t="s">
        <v>1622</v>
      </c>
    </row>
    <row r="622" spans="1:3" x14ac:dyDescent="0.2">
      <c r="A622">
        <v>1620</v>
      </c>
      <c r="B622" t="s">
        <v>1619</v>
      </c>
      <c r="C622" t="s">
        <v>1621</v>
      </c>
    </row>
    <row r="623" spans="1:3" x14ac:dyDescent="0.2">
      <c r="A623">
        <v>1621</v>
      </c>
      <c r="B623" t="s">
        <v>1617</v>
      </c>
      <c r="C623" t="s">
        <v>1622</v>
      </c>
    </row>
    <row r="624" spans="1:3" x14ac:dyDescent="0.2">
      <c r="A624">
        <v>1622</v>
      </c>
      <c r="B624" t="s">
        <v>1616</v>
      </c>
      <c r="C624" t="s">
        <v>1622</v>
      </c>
    </row>
    <row r="625" spans="1:3" x14ac:dyDescent="0.2">
      <c r="A625">
        <v>1623</v>
      </c>
      <c r="B625" t="s">
        <v>1618</v>
      </c>
      <c r="C625" t="s">
        <v>1621</v>
      </c>
    </row>
    <row r="626" spans="1:3" x14ac:dyDescent="0.2">
      <c r="A626">
        <v>1624</v>
      </c>
      <c r="B626" t="s">
        <v>1616</v>
      </c>
      <c r="C626" t="s">
        <v>1621</v>
      </c>
    </row>
    <row r="627" spans="1:3" x14ac:dyDescent="0.2">
      <c r="A627">
        <v>1625</v>
      </c>
      <c r="B627" t="s">
        <v>1617</v>
      </c>
      <c r="C627" t="s">
        <v>1622</v>
      </c>
    </row>
    <row r="628" spans="1:3" x14ac:dyDescent="0.2">
      <c r="A628">
        <v>1626</v>
      </c>
      <c r="B628" t="s">
        <v>1616</v>
      </c>
      <c r="C628" t="s">
        <v>1622</v>
      </c>
    </row>
    <row r="629" spans="1:3" x14ac:dyDescent="0.2">
      <c r="A629">
        <v>1627</v>
      </c>
      <c r="B629" t="s">
        <v>1618</v>
      </c>
      <c r="C629" t="s">
        <v>1622</v>
      </c>
    </row>
    <row r="630" spans="1:3" x14ac:dyDescent="0.2">
      <c r="A630">
        <v>1628</v>
      </c>
      <c r="B630" t="s">
        <v>1618</v>
      </c>
      <c r="C630" t="s">
        <v>1622</v>
      </c>
    </row>
    <row r="631" spans="1:3" x14ac:dyDescent="0.2">
      <c r="A631">
        <v>1629</v>
      </c>
      <c r="B631" t="s">
        <v>1616</v>
      </c>
      <c r="C631" t="s">
        <v>1622</v>
      </c>
    </row>
    <row r="632" spans="1:3" x14ac:dyDescent="0.2">
      <c r="A632">
        <v>1630</v>
      </c>
      <c r="B632" t="s">
        <v>1616</v>
      </c>
      <c r="C632" t="s">
        <v>1621</v>
      </c>
    </row>
    <row r="633" spans="1:3" x14ac:dyDescent="0.2">
      <c r="A633">
        <v>1631</v>
      </c>
      <c r="B633" t="s">
        <v>1618</v>
      </c>
      <c r="C633" t="s">
        <v>1622</v>
      </c>
    </row>
    <row r="634" spans="1:3" x14ac:dyDescent="0.2">
      <c r="A634">
        <v>1632</v>
      </c>
      <c r="B634" t="s">
        <v>1619</v>
      </c>
      <c r="C634" t="s">
        <v>1621</v>
      </c>
    </row>
    <row r="635" spans="1:3" x14ac:dyDescent="0.2">
      <c r="A635">
        <v>1633</v>
      </c>
      <c r="B635" t="s">
        <v>1616</v>
      </c>
      <c r="C635" t="s">
        <v>1621</v>
      </c>
    </row>
    <row r="636" spans="1:3" x14ac:dyDescent="0.2">
      <c r="A636">
        <v>1634</v>
      </c>
      <c r="B636" t="s">
        <v>1618</v>
      </c>
      <c r="C636" t="s">
        <v>1622</v>
      </c>
    </row>
    <row r="637" spans="1:3" x14ac:dyDescent="0.2">
      <c r="A637">
        <v>1635</v>
      </c>
      <c r="B637" t="s">
        <v>1616</v>
      </c>
      <c r="C637" t="s">
        <v>1622</v>
      </c>
    </row>
    <row r="638" spans="1:3" x14ac:dyDescent="0.2">
      <c r="A638">
        <v>1636</v>
      </c>
      <c r="B638" t="s">
        <v>1618</v>
      </c>
      <c r="C638" t="s">
        <v>1621</v>
      </c>
    </row>
    <row r="639" spans="1:3" x14ac:dyDescent="0.2">
      <c r="A639">
        <v>1637</v>
      </c>
      <c r="B639" t="s">
        <v>1616</v>
      </c>
      <c r="C639" t="s">
        <v>1622</v>
      </c>
    </row>
    <row r="640" spans="1:3" x14ac:dyDescent="0.2">
      <c r="A640">
        <v>1638</v>
      </c>
      <c r="B640" t="s">
        <v>1617</v>
      </c>
      <c r="C640" t="s">
        <v>1621</v>
      </c>
    </row>
    <row r="641" spans="1:3" x14ac:dyDescent="0.2">
      <c r="A641">
        <v>1639</v>
      </c>
      <c r="B641" t="s">
        <v>1616</v>
      </c>
      <c r="C641" t="s">
        <v>1621</v>
      </c>
    </row>
    <row r="642" spans="1:3" x14ac:dyDescent="0.2">
      <c r="A642">
        <v>1640</v>
      </c>
      <c r="B642" t="s">
        <v>1616</v>
      </c>
      <c r="C642" t="s">
        <v>1621</v>
      </c>
    </row>
    <row r="643" spans="1:3" x14ac:dyDescent="0.2">
      <c r="A643">
        <v>1641</v>
      </c>
      <c r="B643" t="s">
        <v>1616</v>
      </c>
      <c r="C643" t="s">
        <v>1622</v>
      </c>
    </row>
    <row r="644" spans="1:3" x14ac:dyDescent="0.2">
      <c r="A644">
        <v>1642</v>
      </c>
      <c r="B644" t="s">
        <v>1616</v>
      </c>
      <c r="C644" t="s">
        <v>1622</v>
      </c>
    </row>
    <row r="645" spans="1:3" x14ac:dyDescent="0.2">
      <c r="A645">
        <v>1643</v>
      </c>
      <c r="B645" t="s">
        <v>1616</v>
      </c>
      <c r="C645" t="s">
        <v>1621</v>
      </c>
    </row>
    <row r="646" spans="1:3" x14ac:dyDescent="0.2">
      <c r="A646">
        <v>1644</v>
      </c>
      <c r="B646" t="s">
        <v>1616</v>
      </c>
      <c r="C646" t="s">
        <v>1622</v>
      </c>
    </row>
    <row r="647" spans="1:3" x14ac:dyDescent="0.2">
      <c r="A647">
        <v>1645</v>
      </c>
      <c r="B647" t="s">
        <v>1617</v>
      </c>
      <c r="C647" t="s">
        <v>1621</v>
      </c>
    </row>
    <row r="648" spans="1:3" x14ac:dyDescent="0.2">
      <c r="A648">
        <v>1646</v>
      </c>
      <c r="B648" t="s">
        <v>1616</v>
      </c>
      <c r="C648" t="s">
        <v>1622</v>
      </c>
    </row>
    <row r="649" spans="1:3" x14ac:dyDescent="0.2">
      <c r="A649">
        <v>1647</v>
      </c>
      <c r="B649" t="s">
        <v>1616</v>
      </c>
      <c r="C649" t="s">
        <v>1621</v>
      </c>
    </row>
    <row r="650" spans="1:3" x14ac:dyDescent="0.2">
      <c r="A650">
        <v>1648</v>
      </c>
      <c r="B650" t="s">
        <v>1616</v>
      </c>
      <c r="C650" t="s">
        <v>1621</v>
      </c>
    </row>
    <row r="651" spans="1:3" x14ac:dyDescent="0.2">
      <c r="A651">
        <v>1649</v>
      </c>
      <c r="B651" t="s">
        <v>1616</v>
      </c>
      <c r="C651" t="s">
        <v>1622</v>
      </c>
    </row>
    <row r="652" spans="1:3" x14ac:dyDescent="0.2">
      <c r="A652">
        <v>1650</v>
      </c>
      <c r="B652" t="s">
        <v>1616</v>
      </c>
      <c r="C652" t="s">
        <v>1621</v>
      </c>
    </row>
    <row r="653" spans="1:3" x14ac:dyDescent="0.2">
      <c r="A653">
        <v>1651</v>
      </c>
      <c r="B653" t="s">
        <v>1616</v>
      </c>
      <c r="C653" t="s">
        <v>1621</v>
      </c>
    </row>
    <row r="654" spans="1:3" x14ac:dyDescent="0.2">
      <c r="A654">
        <v>1652</v>
      </c>
      <c r="B654" t="s">
        <v>1616</v>
      </c>
      <c r="C654" t="s">
        <v>1622</v>
      </c>
    </row>
    <row r="655" spans="1:3" x14ac:dyDescent="0.2">
      <c r="A655">
        <v>1653</v>
      </c>
      <c r="B655" t="s">
        <v>1616</v>
      </c>
      <c r="C655" t="s">
        <v>1623</v>
      </c>
    </row>
    <row r="656" spans="1:3" x14ac:dyDescent="0.2">
      <c r="A656">
        <v>1654</v>
      </c>
      <c r="B656" t="s">
        <v>1616</v>
      </c>
      <c r="C656" t="s">
        <v>1621</v>
      </c>
    </row>
    <row r="657" spans="1:3" x14ac:dyDescent="0.2">
      <c r="A657">
        <v>1655</v>
      </c>
      <c r="B657" t="s">
        <v>1616</v>
      </c>
      <c r="C657" t="s">
        <v>1621</v>
      </c>
    </row>
    <row r="658" spans="1:3" x14ac:dyDescent="0.2">
      <c r="A658">
        <v>1656</v>
      </c>
      <c r="B658" t="s">
        <v>1616</v>
      </c>
      <c r="C658" t="s">
        <v>1621</v>
      </c>
    </row>
    <row r="659" spans="1:3" x14ac:dyDescent="0.2">
      <c r="A659">
        <v>1657</v>
      </c>
      <c r="B659" t="s">
        <v>1616</v>
      </c>
      <c r="C659" t="s">
        <v>1622</v>
      </c>
    </row>
    <row r="660" spans="1:3" x14ac:dyDescent="0.2">
      <c r="A660">
        <v>1658</v>
      </c>
      <c r="B660" t="s">
        <v>1620</v>
      </c>
      <c r="C660" t="s">
        <v>1621</v>
      </c>
    </row>
    <row r="661" spans="1:3" x14ac:dyDescent="0.2">
      <c r="A661">
        <v>1659</v>
      </c>
      <c r="B661" t="s">
        <v>1616</v>
      </c>
      <c r="C661" t="s">
        <v>1622</v>
      </c>
    </row>
    <row r="662" spans="1:3" x14ac:dyDescent="0.2">
      <c r="A662">
        <v>1660</v>
      </c>
      <c r="B662" t="s">
        <v>1618</v>
      </c>
      <c r="C662" t="s">
        <v>1623</v>
      </c>
    </row>
    <row r="663" spans="1:3" x14ac:dyDescent="0.2">
      <c r="A663">
        <v>1661</v>
      </c>
      <c r="B663" t="s">
        <v>1616</v>
      </c>
      <c r="C663" t="s">
        <v>1621</v>
      </c>
    </row>
    <row r="664" spans="1:3" x14ac:dyDescent="0.2">
      <c r="A664">
        <v>1662</v>
      </c>
      <c r="B664" t="s">
        <v>1619</v>
      </c>
      <c r="C664" t="s">
        <v>1621</v>
      </c>
    </row>
    <row r="665" spans="1:3" x14ac:dyDescent="0.2">
      <c r="A665">
        <v>1663</v>
      </c>
      <c r="B665" t="s">
        <v>1619</v>
      </c>
      <c r="C665" t="s">
        <v>1621</v>
      </c>
    </row>
    <row r="666" spans="1:3" x14ac:dyDescent="0.2">
      <c r="A666">
        <v>1664</v>
      </c>
      <c r="B666" t="s">
        <v>1616</v>
      </c>
      <c r="C666" t="s">
        <v>1621</v>
      </c>
    </row>
    <row r="667" spans="1:3" x14ac:dyDescent="0.2">
      <c r="A667">
        <v>1665</v>
      </c>
      <c r="B667" t="s">
        <v>1620</v>
      </c>
      <c r="C667" t="s">
        <v>1622</v>
      </c>
    </row>
    <row r="668" spans="1:3" x14ac:dyDescent="0.2">
      <c r="A668">
        <v>1666</v>
      </c>
      <c r="B668" t="s">
        <v>1616</v>
      </c>
      <c r="C668" t="s">
        <v>1621</v>
      </c>
    </row>
    <row r="669" spans="1:3" x14ac:dyDescent="0.2">
      <c r="A669">
        <v>1667</v>
      </c>
      <c r="B669" t="s">
        <v>1616</v>
      </c>
      <c r="C669" t="s">
        <v>1621</v>
      </c>
    </row>
    <row r="670" spans="1:3" x14ac:dyDescent="0.2">
      <c r="A670">
        <v>1668</v>
      </c>
      <c r="B670" t="s">
        <v>1619</v>
      </c>
      <c r="C670" t="s">
        <v>1622</v>
      </c>
    </row>
    <row r="671" spans="1:3" x14ac:dyDescent="0.2">
      <c r="A671">
        <v>1669</v>
      </c>
      <c r="B671" t="s">
        <v>1619</v>
      </c>
      <c r="C671" t="s">
        <v>1621</v>
      </c>
    </row>
    <row r="672" spans="1:3" x14ac:dyDescent="0.2">
      <c r="A672">
        <v>1670</v>
      </c>
      <c r="B672" t="s">
        <v>1616</v>
      </c>
      <c r="C672" t="s">
        <v>1622</v>
      </c>
    </row>
    <row r="673" spans="1:3" x14ac:dyDescent="0.2">
      <c r="A673">
        <v>1671</v>
      </c>
      <c r="B673" t="s">
        <v>1616</v>
      </c>
      <c r="C673" t="s">
        <v>1621</v>
      </c>
    </row>
    <row r="674" spans="1:3" x14ac:dyDescent="0.2">
      <c r="A674">
        <v>1672</v>
      </c>
      <c r="B674" t="s">
        <v>1616</v>
      </c>
      <c r="C674" t="s">
        <v>1622</v>
      </c>
    </row>
    <row r="675" spans="1:3" x14ac:dyDescent="0.2">
      <c r="A675">
        <v>1673</v>
      </c>
      <c r="B675" t="s">
        <v>1616</v>
      </c>
      <c r="C675" t="s">
        <v>1622</v>
      </c>
    </row>
    <row r="676" spans="1:3" x14ac:dyDescent="0.2">
      <c r="A676">
        <v>1674</v>
      </c>
      <c r="B676" t="s">
        <v>1619</v>
      </c>
      <c r="C676" t="s">
        <v>1622</v>
      </c>
    </row>
    <row r="677" spans="1:3" x14ac:dyDescent="0.2">
      <c r="A677">
        <v>1675</v>
      </c>
      <c r="B677" t="s">
        <v>1616</v>
      </c>
      <c r="C677" t="s">
        <v>1622</v>
      </c>
    </row>
    <row r="678" spans="1:3" x14ac:dyDescent="0.2">
      <c r="A678">
        <v>1676</v>
      </c>
      <c r="B678" t="s">
        <v>1616</v>
      </c>
      <c r="C678" t="s">
        <v>1621</v>
      </c>
    </row>
    <row r="679" spans="1:3" x14ac:dyDescent="0.2">
      <c r="A679">
        <v>1677</v>
      </c>
      <c r="B679" t="s">
        <v>1616</v>
      </c>
      <c r="C679" t="s">
        <v>1621</v>
      </c>
    </row>
    <row r="680" spans="1:3" x14ac:dyDescent="0.2">
      <c r="A680">
        <v>1678</v>
      </c>
      <c r="B680" t="s">
        <v>1616</v>
      </c>
      <c r="C680" t="s">
        <v>1622</v>
      </c>
    </row>
    <row r="681" spans="1:3" x14ac:dyDescent="0.2">
      <c r="A681">
        <v>1679</v>
      </c>
      <c r="B681" t="s">
        <v>1616</v>
      </c>
      <c r="C681" t="s">
        <v>1622</v>
      </c>
    </row>
    <row r="682" spans="1:3" x14ac:dyDescent="0.2">
      <c r="A682">
        <v>1680</v>
      </c>
      <c r="B682" t="s">
        <v>1618</v>
      </c>
      <c r="C682" t="s">
        <v>1621</v>
      </c>
    </row>
    <row r="683" spans="1:3" x14ac:dyDescent="0.2">
      <c r="A683">
        <v>1681</v>
      </c>
      <c r="B683" t="s">
        <v>1620</v>
      </c>
      <c r="C683" t="s">
        <v>1621</v>
      </c>
    </row>
    <row r="684" spans="1:3" x14ac:dyDescent="0.2">
      <c r="A684">
        <v>1682</v>
      </c>
      <c r="B684" t="s">
        <v>1617</v>
      </c>
      <c r="C684" t="s">
        <v>1621</v>
      </c>
    </row>
    <row r="685" spans="1:3" x14ac:dyDescent="0.2">
      <c r="A685">
        <v>1683</v>
      </c>
      <c r="B685" t="s">
        <v>1616</v>
      </c>
      <c r="C685" t="s">
        <v>1621</v>
      </c>
    </row>
    <row r="686" spans="1:3" x14ac:dyDescent="0.2">
      <c r="A686">
        <v>1684</v>
      </c>
      <c r="B686" t="s">
        <v>1617</v>
      </c>
      <c r="C686" t="s">
        <v>1621</v>
      </c>
    </row>
    <row r="687" spans="1:3" x14ac:dyDescent="0.2">
      <c r="A687">
        <v>1685</v>
      </c>
      <c r="B687" t="s">
        <v>1619</v>
      </c>
      <c r="C687" t="s">
        <v>1622</v>
      </c>
    </row>
    <row r="688" spans="1:3" x14ac:dyDescent="0.2">
      <c r="A688">
        <v>1686</v>
      </c>
      <c r="B688" t="s">
        <v>1619</v>
      </c>
      <c r="C688" t="s">
        <v>1621</v>
      </c>
    </row>
    <row r="689" spans="1:3" x14ac:dyDescent="0.2">
      <c r="A689">
        <v>1687</v>
      </c>
      <c r="B689" t="s">
        <v>1616</v>
      </c>
      <c r="C689" t="s">
        <v>1621</v>
      </c>
    </row>
    <row r="690" spans="1:3" x14ac:dyDescent="0.2">
      <c r="A690">
        <v>1688</v>
      </c>
      <c r="B690" t="s">
        <v>1616</v>
      </c>
      <c r="C690" t="s">
        <v>1622</v>
      </c>
    </row>
    <row r="691" spans="1:3" x14ac:dyDescent="0.2">
      <c r="A691">
        <v>1689</v>
      </c>
      <c r="B691" t="s">
        <v>1616</v>
      </c>
      <c r="C691" t="s">
        <v>1622</v>
      </c>
    </row>
    <row r="692" spans="1:3" x14ac:dyDescent="0.2">
      <c r="A692">
        <v>1690</v>
      </c>
      <c r="B692" t="s">
        <v>1616</v>
      </c>
      <c r="C692" t="s">
        <v>1622</v>
      </c>
    </row>
    <row r="693" spans="1:3" x14ac:dyDescent="0.2">
      <c r="A693">
        <v>1691</v>
      </c>
      <c r="B693" t="s">
        <v>1616</v>
      </c>
      <c r="C693" t="s">
        <v>1622</v>
      </c>
    </row>
    <row r="694" spans="1:3" x14ac:dyDescent="0.2">
      <c r="A694">
        <v>1692</v>
      </c>
      <c r="B694" t="s">
        <v>1616</v>
      </c>
      <c r="C694" t="s">
        <v>1621</v>
      </c>
    </row>
    <row r="695" spans="1:3" x14ac:dyDescent="0.2">
      <c r="A695">
        <v>1693</v>
      </c>
      <c r="B695" t="s">
        <v>1616</v>
      </c>
      <c r="C695" t="s">
        <v>1622</v>
      </c>
    </row>
    <row r="696" spans="1:3" x14ac:dyDescent="0.2">
      <c r="A696">
        <v>1694</v>
      </c>
      <c r="B696" t="s">
        <v>1619</v>
      </c>
      <c r="C696" t="s">
        <v>1622</v>
      </c>
    </row>
    <row r="697" spans="1:3" x14ac:dyDescent="0.2">
      <c r="A697">
        <v>1695</v>
      </c>
      <c r="B697" t="s">
        <v>1616</v>
      </c>
      <c r="C697" t="s">
        <v>1621</v>
      </c>
    </row>
    <row r="698" spans="1:3" x14ac:dyDescent="0.2">
      <c r="A698">
        <v>1696</v>
      </c>
      <c r="B698" t="s">
        <v>1616</v>
      </c>
      <c r="C698" t="s">
        <v>1622</v>
      </c>
    </row>
    <row r="699" spans="1:3" x14ac:dyDescent="0.2">
      <c r="A699">
        <v>1697</v>
      </c>
      <c r="B699" t="s">
        <v>1620</v>
      </c>
      <c r="C699" t="s">
        <v>1622</v>
      </c>
    </row>
    <row r="700" spans="1:3" x14ac:dyDescent="0.2">
      <c r="A700">
        <v>1698</v>
      </c>
      <c r="B700" t="s">
        <v>1617</v>
      </c>
      <c r="C700" t="s">
        <v>1621</v>
      </c>
    </row>
    <row r="701" spans="1:3" x14ac:dyDescent="0.2">
      <c r="A701">
        <v>1699</v>
      </c>
      <c r="B701" t="s">
        <v>1619</v>
      </c>
      <c r="C701" t="s">
        <v>1621</v>
      </c>
    </row>
    <row r="702" spans="1:3" x14ac:dyDescent="0.2">
      <c r="A702">
        <v>1700</v>
      </c>
      <c r="B702" t="s">
        <v>1620</v>
      </c>
      <c r="C702" t="s">
        <v>1621</v>
      </c>
    </row>
    <row r="703" spans="1:3" x14ac:dyDescent="0.2">
      <c r="A703">
        <v>1701</v>
      </c>
      <c r="B703" t="s">
        <v>1616</v>
      </c>
      <c r="C703" t="s">
        <v>1621</v>
      </c>
    </row>
    <row r="704" spans="1:3" x14ac:dyDescent="0.2">
      <c r="A704">
        <v>1702</v>
      </c>
      <c r="B704" t="s">
        <v>1620</v>
      </c>
      <c r="C704" t="s">
        <v>1621</v>
      </c>
    </row>
    <row r="705" spans="1:3" x14ac:dyDescent="0.2">
      <c r="A705">
        <v>1703</v>
      </c>
      <c r="B705" t="s">
        <v>1616</v>
      </c>
      <c r="C705" t="s">
        <v>1622</v>
      </c>
    </row>
    <row r="706" spans="1:3" x14ac:dyDescent="0.2">
      <c r="A706">
        <v>1704</v>
      </c>
      <c r="B706" t="s">
        <v>1616</v>
      </c>
      <c r="C706" t="s">
        <v>1621</v>
      </c>
    </row>
    <row r="707" spans="1:3" x14ac:dyDescent="0.2">
      <c r="A707">
        <v>1705</v>
      </c>
      <c r="B707" t="s">
        <v>1616</v>
      </c>
      <c r="C707" t="s">
        <v>1622</v>
      </c>
    </row>
    <row r="708" spans="1:3" x14ac:dyDescent="0.2">
      <c r="A708">
        <v>1706</v>
      </c>
      <c r="B708" t="s">
        <v>1616</v>
      </c>
      <c r="C708" t="s">
        <v>1622</v>
      </c>
    </row>
    <row r="709" spans="1:3" x14ac:dyDescent="0.2">
      <c r="A709">
        <v>1707</v>
      </c>
      <c r="B709" t="s">
        <v>1616</v>
      </c>
      <c r="C709" t="s">
        <v>1622</v>
      </c>
    </row>
    <row r="710" spans="1:3" x14ac:dyDescent="0.2">
      <c r="A710">
        <v>1708</v>
      </c>
      <c r="B710" t="s">
        <v>1618</v>
      </c>
      <c r="C710" t="s">
        <v>1622</v>
      </c>
    </row>
    <row r="711" spans="1:3" x14ac:dyDescent="0.2">
      <c r="A711">
        <v>1709</v>
      </c>
      <c r="B711" t="s">
        <v>1619</v>
      </c>
      <c r="C711" t="s">
        <v>1621</v>
      </c>
    </row>
    <row r="712" spans="1:3" x14ac:dyDescent="0.2">
      <c r="A712">
        <v>1710</v>
      </c>
      <c r="B712" t="s">
        <v>1616</v>
      </c>
      <c r="C712" t="s">
        <v>1621</v>
      </c>
    </row>
    <row r="713" spans="1:3" x14ac:dyDescent="0.2">
      <c r="A713">
        <v>1711</v>
      </c>
      <c r="B713" t="s">
        <v>1616</v>
      </c>
      <c r="C713" t="s">
        <v>1622</v>
      </c>
    </row>
    <row r="714" spans="1:3" x14ac:dyDescent="0.2">
      <c r="A714">
        <v>1712</v>
      </c>
      <c r="B714" t="s">
        <v>1619</v>
      </c>
      <c r="C714" t="s">
        <v>1622</v>
      </c>
    </row>
    <row r="715" spans="1:3" x14ac:dyDescent="0.2">
      <c r="A715">
        <v>1713</v>
      </c>
      <c r="B715" t="s">
        <v>1618</v>
      </c>
      <c r="C715" t="s">
        <v>1622</v>
      </c>
    </row>
    <row r="716" spans="1:3" x14ac:dyDescent="0.2">
      <c r="A716">
        <v>1714</v>
      </c>
      <c r="B716" t="s">
        <v>1616</v>
      </c>
      <c r="C716" t="s">
        <v>1621</v>
      </c>
    </row>
    <row r="717" spans="1:3" x14ac:dyDescent="0.2">
      <c r="A717">
        <v>1715</v>
      </c>
      <c r="B717" t="s">
        <v>1618</v>
      </c>
      <c r="C717" t="s">
        <v>1622</v>
      </c>
    </row>
    <row r="718" spans="1:3" x14ac:dyDescent="0.2">
      <c r="A718">
        <v>1716</v>
      </c>
      <c r="B718" t="s">
        <v>1616</v>
      </c>
      <c r="C718" t="s">
        <v>1621</v>
      </c>
    </row>
    <row r="719" spans="1:3" x14ac:dyDescent="0.2">
      <c r="A719">
        <v>1717</v>
      </c>
      <c r="B719" t="s">
        <v>1616</v>
      </c>
      <c r="C719" t="s">
        <v>1622</v>
      </c>
    </row>
    <row r="720" spans="1:3" x14ac:dyDescent="0.2">
      <c r="A720">
        <v>1718</v>
      </c>
      <c r="B720" t="s">
        <v>1617</v>
      </c>
      <c r="C720" t="s">
        <v>1623</v>
      </c>
    </row>
    <row r="721" spans="1:3" x14ac:dyDescent="0.2">
      <c r="A721">
        <v>1719</v>
      </c>
      <c r="B721" t="s">
        <v>1616</v>
      </c>
      <c r="C721" t="s">
        <v>1621</v>
      </c>
    </row>
    <row r="722" spans="1:3" x14ac:dyDescent="0.2">
      <c r="A722">
        <v>1720</v>
      </c>
      <c r="B722" t="s">
        <v>1616</v>
      </c>
      <c r="C722" t="s">
        <v>1622</v>
      </c>
    </row>
    <row r="723" spans="1:3" x14ac:dyDescent="0.2">
      <c r="A723">
        <v>1721</v>
      </c>
      <c r="B723" t="s">
        <v>1617</v>
      </c>
      <c r="C723" t="s">
        <v>1621</v>
      </c>
    </row>
    <row r="724" spans="1:3" x14ac:dyDescent="0.2">
      <c r="A724">
        <v>1722</v>
      </c>
      <c r="B724" t="s">
        <v>1618</v>
      </c>
      <c r="C724" t="s">
        <v>1621</v>
      </c>
    </row>
    <row r="725" spans="1:3" x14ac:dyDescent="0.2">
      <c r="A725">
        <v>1723</v>
      </c>
      <c r="B725" t="s">
        <v>1616</v>
      </c>
      <c r="C725" t="s">
        <v>1622</v>
      </c>
    </row>
    <row r="726" spans="1:3" x14ac:dyDescent="0.2">
      <c r="A726">
        <v>1724</v>
      </c>
      <c r="B726" t="s">
        <v>1616</v>
      </c>
      <c r="C726" t="s">
        <v>1622</v>
      </c>
    </row>
    <row r="727" spans="1:3" x14ac:dyDescent="0.2">
      <c r="A727">
        <v>1725</v>
      </c>
      <c r="B727" t="s">
        <v>1616</v>
      </c>
      <c r="C727" t="s">
        <v>1622</v>
      </c>
    </row>
    <row r="728" spans="1:3" x14ac:dyDescent="0.2">
      <c r="A728">
        <v>1726</v>
      </c>
      <c r="B728" t="s">
        <v>1618</v>
      </c>
      <c r="C728" t="s">
        <v>1622</v>
      </c>
    </row>
    <row r="729" spans="1:3" x14ac:dyDescent="0.2">
      <c r="A729">
        <v>1727</v>
      </c>
      <c r="B729" t="s">
        <v>1616</v>
      </c>
      <c r="C729" t="s">
        <v>1622</v>
      </c>
    </row>
    <row r="730" spans="1:3" x14ac:dyDescent="0.2">
      <c r="A730">
        <v>1728</v>
      </c>
      <c r="B730" t="s">
        <v>1616</v>
      </c>
      <c r="C730" t="s">
        <v>1622</v>
      </c>
    </row>
    <row r="731" spans="1:3" x14ac:dyDescent="0.2">
      <c r="A731">
        <v>1729</v>
      </c>
      <c r="B731" t="s">
        <v>1620</v>
      </c>
      <c r="C731" t="s">
        <v>1622</v>
      </c>
    </row>
    <row r="732" spans="1:3" x14ac:dyDescent="0.2">
      <c r="A732">
        <v>1730</v>
      </c>
      <c r="B732" t="s">
        <v>1616</v>
      </c>
      <c r="C732" t="s">
        <v>1621</v>
      </c>
    </row>
    <row r="733" spans="1:3" x14ac:dyDescent="0.2">
      <c r="A733">
        <v>1731</v>
      </c>
      <c r="B733" t="s">
        <v>1616</v>
      </c>
      <c r="C733" t="s">
        <v>1623</v>
      </c>
    </row>
    <row r="734" spans="1:3" x14ac:dyDescent="0.2">
      <c r="A734">
        <v>1732</v>
      </c>
      <c r="B734" t="s">
        <v>1616</v>
      </c>
      <c r="C734" t="s">
        <v>1621</v>
      </c>
    </row>
    <row r="735" spans="1:3" x14ac:dyDescent="0.2">
      <c r="A735">
        <v>1733</v>
      </c>
      <c r="B735" t="s">
        <v>1618</v>
      </c>
      <c r="C735" t="s">
        <v>1622</v>
      </c>
    </row>
    <row r="736" spans="1:3" x14ac:dyDescent="0.2">
      <c r="A736">
        <v>1734</v>
      </c>
      <c r="B736" t="s">
        <v>1616</v>
      </c>
      <c r="C736" t="s">
        <v>1621</v>
      </c>
    </row>
    <row r="737" spans="1:3" x14ac:dyDescent="0.2">
      <c r="A737">
        <v>1735</v>
      </c>
      <c r="B737" t="s">
        <v>1616</v>
      </c>
      <c r="C737" t="s">
        <v>1621</v>
      </c>
    </row>
    <row r="738" spans="1:3" x14ac:dyDescent="0.2">
      <c r="A738">
        <v>1736</v>
      </c>
      <c r="B738" t="s">
        <v>1619</v>
      </c>
      <c r="C738" t="s">
        <v>1621</v>
      </c>
    </row>
    <row r="739" spans="1:3" x14ac:dyDescent="0.2">
      <c r="A739">
        <v>1737</v>
      </c>
      <c r="B739" t="s">
        <v>1616</v>
      </c>
      <c r="C739" t="s">
        <v>1622</v>
      </c>
    </row>
    <row r="740" spans="1:3" x14ac:dyDescent="0.2">
      <c r="A740">
        <v>1738</v>
      </c>
      <c r="B740" t="s">
        <v>1616</v>
      </c>
      <c r="C740" t="s">
        <v>1621</v>
      </c>
    </row>
    <row r="741" spans="1:3" x14ac:dyDescent="0.2">
      <c r="A741">
        <v>1739</v>
      </c>
      <c r="B741" t="s">
        <v>1616</v>
      </c>
      <c r="C741" t="s">
        <v>1621</v>
      </c>
    </row>
    <row r="742" spans="1:3" x14ac:dyDescent="0.2">
      <c r="A742">
        <v>1740</v>
      </c>
      <c r="B742" t="s">
        <v>1616</v>
      </c>
      <c r="C742" t="s">
        <v>1622</v>
      </c>
    </row>
    <row r="743" spans="1:3" x14ac:dyDescent="0.2">
      <c r="A743">
        <v>1741</v>
      </c>
      <c r="B743" t="s">
        <v>1616</v>
      </c>
      <c r="C743" t="s">
        <v>1622</v>
      </c>
    </row>
    <row r="744" spans="1:3" x14ac:dyDescent="0.2">
      <c r="A744">
        <v>1742</v>
      </c>
      <c r="B744" t="s">
        <v>1616</v>
      </c>
      <c r="C744" t="s">
        <v>1621</v>
      </c>
    </row>
    <row r="745" spans="1:3" x14ac:dyDescent="0.2">
      <c r="A745">
        <v>1743</v>
      </c>
      <c r="B745" t="s">
        <v>1616</v>
      </c>
      <c r="C745" t="s">
        <v>1621</v>
      </c>
    </row>
    <row r="746" spans="1:3" x14ac:dyDescent="0.2">
      <c r="A746">
        <v>1744</v>
      </c>
      <c r="B746" t="s">
        <v>1616</v>
      </c>
      <c r="C746" t="s">
        <v>1621</v>
      </c>
    </row>
    <row r="747" spans="1:3" x14ac:dyDescent="0.2">
      <c r="A747">
        <v>1745</v>
      </c>
      <c r="B747" t="s">
        <v>1617</v>
      </c>
      <c r="C747" t="s">
        <v>1621</v>
      </c>
    </row>
    <row r="748" spans="1:3" x14ac:dyDescent="0.2">
      <c r="A748">
        <v>1746</v>
      </c>
      <c r="B748" t="s">
        <v>1620</v>
      </c>
      <c r="C748" t="s">
        <v>1622</v>
      </c>
    </row>
    <row r="749" spans="1:3" x14ac:dyDescent="0.2">
      <c r="A749">
        <v>1747</v>
      </c>
      <c r="B749" t="s">
        <v>1619</v>
      </c>
      <c r="C749" t="s">
        <v>1622</v>
      </c>
    </row>
    <row r="750" spans="1:3" x14ac:dyDescent="0.2">
      <c r="A750">
        <v>1748</v>
      </c>
      <c r="B750" t="s">
        <v>1617</v>
      </c>
      <c r="C750" t="s">
        <v>1622</v>
      </c>
    </row>
    <row r="751" spans="1:3" x14ac:dyDescent="0.2">
      <c r="A751">
        <v>1749</v>
      </c>
      <c r="B751" t="s">
        <v>1616</v>
      </c>
      <c r="C751" t="s">
        <v>1621</v>
      </c>
    </row>
    <row r="752" spans="1:3" x14ac:dyDescent="0.2">
      <c r="A752">
        <v>1750</v>
      </c>
      <c r="B752" t="s">
        <v>1620</v>
      </c>
      <c r="C752" t="s">
        <v>1622</v>
      </c>
    </row>
    <row r="753" spans="1:3" x14ac:dyDescent="0.2">
      <c r="A753">
        <v>1751</v>
      </c>
      <c r="B753" t="s">
        <v>1616</v>
      </c>
      <c r="C753" t="s">
        <v>1622</v>
      </c>
    </row>
    <row r="754" spans="1:3" x14ac:dyDescent="0.2">
      <c r="A754">
        <v>1752</v>
      </c>
      <c r="B754" t="s">
        <v>1620</v>
      </c>
      <c r="C754" t="s">
        <v>1622</v>
      </c>
    </row>
    <row r="755" spans="1:3" x14ac:dyDescent="0.2">
      <c r="A755">
        <v>1753</v>
      </c>
      <c r="B755" t="s">
        <v>1620</v>
      </c>
      <c r="C755" t="s">
        <v>1622</v>
      </c>
    </row>
    <row r="756" spans="1:3" x14ac:dyDescent="0.2">
      <c r="A756">
        <v>1754</v>
      </c>
      <c r="B756" t="s">
        <v>1618</v>
      </c>
      <c r="C756" t="s">
        <v>1622</v>
      </c>
    </row>
    <row r="757" spans="1:3" x14ac:dyDescent="0.2">
      <c r="A757">
        <v>1755</v>
      </c>
      <c r="B757" t="s">
        <v>1620</v>
      </c>
      <c r="C757" t="s">
        <v>1622</v>
      </c>
    </row>
    <row r="758" spans="1:3" x14ac:dyDescent="0.2">
      <c r="A758">
        <v>1756</v>
      </c>
      <c r="B758" t="s">
        <v>1616</v>
      </c>
      <c r="C758" t="s">
        <v>1621</v>
      </c>
    </row>
    <row r="759" spans="1:3" x14ac:dyDescent="0.2">
      <c r="A759">
        <v>1757</v>
      </c>
      <c r="B759" t="s">
        <v>1616</v>
      </c>
      <c r="C759" t="s">
        <v>1622</v>
      </c>
    </row>
    <row r="760" spans="1:3" x14ac:dyDescent="0.2">
      <c r="A760">
        <v>1758</v>
      </c>
      <c r="B760" t="s">
        <v>1616</v>
      </c>
      <c r="C760" t="s">
        <v>1622</v>
      </c>
    </row>
    <row r="761" spans="1:3" x14ac:dyDescent="0.2">
      <c r="A761">
        <v>1759</v>
      </c>
      <c r="B761" t="s">
        <v>1616</v>
      </c>
      <c r="C761" t="s">
        <v>1622</v>
      </c>
    </row>
    <row r="762" spans="1:3" x14ac:dyDescent="0.2">
      <c r="A762">
        <v>1760</v>
      </c>
      <c r="B762" t="s">
        <v>1616</v>
      </c>
      <c r="C762" t="s">
        <v>1621</v>
      </c>
    </row>
    <row r="763" spans="1:3" x14ac:dyDescent="0.2">
      <c r="A763">
        <v>1761</v>
      </c>
      <c r="B763" t="s">
        <v>1618</v>
      </c>
      <c r="C763" t="s">
        <v>1622</v>
      </c>
    </row>
    <row r="764" spans="1:3" x14ac:dyDescent="0.2">
      <c r="A764">
        <v>1762</v>
      </c>
      <c r="B764" t="s">
        <v>1620</v>
      </c>
      <c r="C764" t="s">
        <v>1622</v>
      </c>
    </row>
    <row r="765" spans="1:3" x14ac:dyDescent="0.2">
      <c r="A765">
        <v>1763</v>
      </c>
      <c r="B765" t="s">
        <v>1616</v>
      </c>
      <c r="C765" t="s">
        <v>1621</v>
      </c>
    </row>
    <row r="766" spans="1:3" x14ac:dyDescent="0.2">
      <c r="A766">
        <v>1764</v>
      </c>
      <c r="B766" t="s">
        <v>1619</v>
      </c>
      <c r="C766" t="s">
        <v>1621</v>
      </c>
    </row>
    <row r="767" spans="1:3" x14ac:dyDescent="0.2">
      <c r="A767">
        <v>1765</v>
      </c>
      <c r="B767" t="s">
        <v>1617</v>
      </c>
      <c r="C767" t="s">
        <v>1622</v>
      </c>
    </row>
    <row r="768" spans="1:3" x14ac:dyDescent="0.2">
      <c r="A768">
        <v>1766</v>
      </c>
      <c r="B768" t="s">
        <v>1617</v>
      </c>
      <c r="C768" t="s">
        <v>1622</v>
      </c>
    </row>
    <row r="769" spans="1:3" x14ac:dyDescent="0.2">
      <c r="A769">
        <v>1767</v>
      </c>
      <c r="B769" t="s">
        <v>1620</v>
      </c>
      <c r="C769" t="s">
        <v>1622</v>
      </c>
    </row>
    <row r="770" spans="1:3" x14ac:dyDescent="0.2">
      <c r="A770">
        <v>1768</v>
      </c>
      <c r="B770" t="s">
        <v>1616</v>
      </c>
      <c r="C770" t="s">
        <v>1621</v>
      </c>
    </row>
    <row r="771" spans="1:3" x14ac:dyDescent="0.2">
      <c r="A771">
        <v>1769</v>
      </c>
      <c r="B771" t="s">
        <v>1620</v>
      </c>
      <c r="C771" t="s">
        <v>1622</v>
      </c>
    </row>
    <row r="772" spans="1:3" x14ac:dyDescent="0.2">
      <c r="A772">
        <v>1770</v>
      </c>
      <c r="B772" t="s">
        <v>1619</v>
      </c>
      <c r="C772" t="s">
        <v>1621</v>
      </c>
    </row>
    <row r="773" spans="1:3" x14ac:dyDescent="0.2">
      <c r="A773">
        <v>1771</v>
      </c>
      <c r="B773" t="s">
        <v>1616</v>
      </c>
      <c r="C773" t="s">
        <v>1621</v>
      </c>
    </row>
    <row r="774" spans="1:3" x14ac:dyDescent="0.2">
      <c r="A774">
        <v>1772</v>
      </c>
      <c r="B774" t="s">
        <v>1616</v>
      </c>
      <c r="C774" t="s">
        <v>1621</v>
      </c>
    </row>
    <row r="775" spans="1:3" x14ac:dyDescent="0.2">
      <c r="A775">
        <v>1773</v>
      </c>
      <c r="B775" t="s">
        <v>1618</v>
      </c>
      <c r="C775" t="s">
        <v>1621</v>
      </c>
    </row>
    <row r="776" spans="1:3" x14ac:dyDescent="0.2">
      <c r="A776">
        <v>1774</v>
      </c>
      <c r="B776" t="s">
        <v>1616</v>
      </c>
      <c r="C776" t="s">
        <v>1621</v>
      </c>
    </row>
    <row r="777" spans="1:3" x14ac:dyDescent="0.2">
      <c r="A777">
        <v>1775</v>
      </c>
      <c r="B777" t="s">
        <v>1618</v>
      </c>
      <c r="C777" t="s">
        <v>1621</v>
      </c>
    </row>
    <row r="778" spans="1:3" x14ac:dyDescent="0.2">
      <c r="A778">
        <v>1776</v>
      </c>
      <c r="B778" t="s">
        <v>1618</v>
      </c>
      <c r="C778" t="s">
        <v>1621</v>
      </c>
    </row>
    <row r="779" spans="1:3" x14ac:dyDescent="0.2">
      <c r="A779">
        <v>1777</v>
      </c>
      <c r="B779" t="s">
        <v>1616</v>
      </c>
      <c r="C779" t="s">
        <v>1621</v>
      </c>
    </row>
    <row r="780" spans="1:3" x14ac:dyDescent="0.2">
      <c r="A780">
        <v>1778</v>
      </c>
      <c r="B780" t="s">
        <v>1616</v>
      </c>
      <c r="C780" t="s">
        <v>1622</v>
      </c>
    </row>
    <row r="781" spans="1:3" x14ac:dyDescent="0.2">
      <c r="A781">
        <v>1779</v>
      </c>
      <c r="B781" t="s">
        <v>1619</v>
      </c>
      <c r="C781" t="s">
        <v>1622</v>
      </c>
    </row>
    <row r="782" spans="1:3" x14ac:dyDescent="0.2">
      <c r="A782">
        <v>1780</v>
      </c>
      <c r="B782" t="s">
        <v>1616</v>
      </c>
      <c r="C782" t="s">
        <v>1621</v>
      </c>
    </row>
    <row r="783" spans="1:3" x14ac:dyDescent="0.2">
      <c r="A783">
        <v>1781</v>
      </c>
      <c r="B783" t="s">
        <v>1616</v>
      </c>
      <c r="C783" t="s">
        <v>1622</v>
      </c>
    </row>
    <row r="784" spans="1:3" x14ac:dyDescent="0.2">
      <c r="A784">
        <v>1782</v>
      </c>
      <c r="B784" t="s">
        <v>1616</v>
      </c>
      <c r="C784" t="s">
        <v>1621</v>
      </c>
    </row>
    <row r="785" spans="1:3" x14ac:dyDescent="0.2">
      <c r="A785">
        <v>1783</v>
      </c>
      <c r="B785" t="s">
        <v>1616</v>
      </c>
      <c r="C785" t="s">
        <v>1622</v>
      </c>
    </row>
    <row r="786" spans="1:3" x14ac:dyDescent="0.2">
      <c r="A786">
        <v>1784</v>
      </c>
      <c r="B786" t="s">
        <v>1617</v>
      </c>
      <c r="C786" t="s">
        <v>1621</v>
      </c>
    </row>
    <row r="787" spans="1:3" x14ac:dyDescent="0.2">
      <c r="A787">
        <v>1785</v>
      </c>
      <c r="B787" t="s">
        <v>1616</v>
      </c>
      <c r="C787" t="s">
        <v>1621</v>
      </c>
    </row>
    <row r="788" spans="1:3" x14ac:dyDescent="0.2">
      <c r="A788">
        <v>1786</v>
      </c>
      <c r="B788" t="s">
        <v>1618</v>
      </c>
      <c r="C788" t="s">
        <v>1622</v>
      </c>
    </row>
    <row r="789" spans="1:3" x14ac:dyDescent="0.2">
      <c r="A789">
        <v>1787</v>
      </c>
      <c r="B789" t="s">
        <v>1616</v>
      </c>
      <c r="C789" t="s">
        <v>1622</v>
      </c>
    </row>
    <row r="790" spans="1:3" x14ac:dyDescent="0.2">
      <c r="A790">
        <v>1788</v>
      </c>
      <c r="B790" t="s">
        <v>1616</v>
      </c>
      <c r="C790" t="s">
        <v>1622</v>
      </c>
    </row>
    <row r="791" spans="1:3" x14ac:dyDescent="0.2">
      <c r="A791">
        <v>1789</v>
      </c>
      <c r="B791" t="s">
        <v>1617</v>
      </c>
      <c r="C791" t="s">
        <v>1622</v>
      </c>
    </row>
    <row r="792" spans="1:3" x14ac:dyDescent="0.2">
      <c r="A792">
        <v>1790</v>
      </c>
      <c r="B792" t="s">
        <v>1618</v>
      </c>
      <c r="C792" t="s">
        <v>1622</v>
      </c>
    </row>
    <row r="793" spans="1:3" x14ac:dyDescent="0.2">
      <c r="A793">
        <v>1791</v>
      </c>
      <c r="B793" t="s">
        <v>1616</v>
      </c>
      <c r="C793" t="s">
        <v>1621</v>
      </c>
    </row>
    <row r="794" spans="1:3" x14ac:dyDescent="0.2">
      <c r="A794">
        <v>1792</v>
      </c>
      <c r="B794" t="s">
        <v>1616</v>
      </c>
      <c r="C794" t="s">
        <v>1621</v>
      </c>
    </row>
    <row r="795" spans="1:3" x14ac:dyDescent="0.2">
      <c r="A795">
        <v>1793</v>
      </c>
      <c r="B795" t="s">
        <v>1616</v>
      </c>
      <c r="C795" t="s">
        <v>1621</v>
      </c>
    </row>
    <row r="796" spans="1:3" x14ac:dyDescent="0.2">
      <c r="A796">
        <v>1794</v>
      </c>
      <c r="B796" t="s">
        <v>1616</v>
      </c>
      <c r="C796" t="s">
        <v>1621</v>
      </c>
    </row>
    <row r="797" spans="1:3" x14ac:dyDescent="0.2">
      <c r="A797">
        <v>1795</v>
      </c>
      <c r="B797" t="s">
        <v>1618</v>
      </c>
      <c r="C797" t="s">
        <v>1622</v>
      </c>
    </row>
    <row r="798" spans="1:3" x14ac:dyDescent="0.2">
      <c r="A798">
        <v>1796</v>
      </c>
      <c r="B798" t="s">
        <v>1616</v>
      </c>
      <c r="C798" t="s">
        <v>1622</v>
      </c>
    </row>
    <row r="799" spans="1:3" x14ac:dyDescent="0.2">
      <c r="A799">
        <v>1797</v>
      </c>
      <c r="B799" t="s">
        <v>1616</v>
      </c>
      <c r="C799" t="s">
        <v>1621</v>
      </c>
    </row>
    <row r="800" spans="1:3" x14ac:dyDescent="0.2">
      <c r="A800">
        <v>1798</v>
      </c>
      <c r="B800" t="s">
        <v>1616</v>
      </c>
      <c r="C800" t="s">
        <v>1622</v>
      </c>
    </row>
    <row r="801" spans="1:3" x14ac:dyDescent="0.2">
      <c r="A801">
        <v>1799</v>
      </c>
      <c r="B801" t="s">
        <v>1617</v>
      </c>
      <c r="C801" t="s">
        <v>1622</v>
      </c>
    </row>
    <row r="802" spans="1:3" x14ac:dyDescent="0.2">
      <c r="A802">
        <v>1800</v>
      </c>
      <c r="B802" t="s">
        <v>1620</v>
      </c>
      <c r="C802" t="s">
        <v>1621</v>
      </c>
    </row>
    <row r="803" spans="1:3" x14ac:dyDescent="0.2">
      <c r="A803">
        <v>1801</v>
      </c>
      <c r="B803" t="s">
        <v>1616</v>
      </c>
      <c r="C803" t="s">
        <v>1621</v>
      </c>
    </row>
    <row r="804" spans="1:3" x14ac:dyDescent="0.2">
      <c r="A804">
        <v>1802</v>
      </c>
      <c r="B804" t="s">
        <v>1619</v>
      </c>
      <c r="C804" t="s">
        <v>1621</v>
      </c>
    </row>
    <row r="805" spans="1:3" x14ac:dyDescent="0.2">
      <c r="A805">
        <v>1803</v>
      </c>
      <c r="B805" t="s">
        <v>1616</v>
      </c>
      <c r="C805" t="s">
        <v>1621</v>
      </c>
    </row>
    <row r="806" spans="1:3" x14ac:dyDescent="0.2">
      <c r="A806">
        <v>1804</v>
      </c>
      <c r="B806" t="s">
        <v>1616</v>
      </c>
      <c r="C806" t="s">
        <v>1621</v>
      </c>
    </row>
    <row r="807" spans="1:3" x14ac:dyDescent="0.2">
      <c r="A807">
        <v>1805</v>
      </c>
      <c r="B807" t="s">
        <v>1619</v>
      </c>
      <c r="C807" t="s">
        <v>1622</v>
      </c>
    </row>
    <row r="808" spans="1:3" x14ac:dyDescent="0.2">
      <c r="A808">
        <v>1806</v>
      </c>
      <c r="B808" t="s">
        <v>1617</v>
      </c>
      <c r="C808" t="s">
        <v>1621</v>
      </c>
    </row>
    <row r="809" spans="1:3" x14ac:dyDescent="0.2">
      <c r="A809">
        <v>1807</v>
      </c>
      <c r="B809" t="s">
        <v>1620</v>
      </c>
      <c r="C809" t="s">
        <v>1621</v>
      </c>
    </row>
    <row r="810" spans="1:3" x14ac:dyDescent="0.2">
      <c r="A810">
        <v>1808</v>
      </c>
      <c r="B810" t="s">
        <v>1616</v>
      </c>
      <c r="C810" t="s">
        <v>1623</v>
      </c>
    </row>
    <row r="811" spans="1:3" x14ac:dyDescent="0.2">
      <c r="A811">
        <v>1809</v>
      </c>
      <c r="B811" t="s">
        <v>1616</v>
      </c>
      <c r="C811" t="s">
        <v>1622</v>
      </c>
    </row>
    <row r="812" spans="1:3" x14ac:dyDescent="0.2">
      <c r="A812">
        <v>1810</v>
      </c>
      <c r="B812" t="s">
        <v>1619</v>
      </c>
      <c r="C812" t="s">
        <v>1622</v>
      </c>
    </row>
    <row r="813" spans="1:3" x14ac:dyDescent="0.2">
      <c r="A813">
        <v>1811</v>
      </c>
      <c r="B813" t="s">
        <v>1616</v>
      </c>
      <c r="C813" t="s">
        <v>1621</v>
      </c>
    </row>
    <row r="814" spans="1:3" x14ac:dyDescent="0.2">
      <c r="A814">
        <v>1812</v>
      </c>
      <c r="B814" t="s">
        <v>1616</v>
      </c>
      <c r="C814" t="s">
        <v>1621</v>
      </c>
    </row>
    <row r="815" spans="1:3" x14ac:dyDescent="0.2">
      <c r="A815">
        <v>1813</v>
      </c>
      <c r="B815" t="s">
        <v>1616</v>
      </c>
      <c r="C815" t="s">
        <v>1622</v>
      </c>
    </row>
    <row r="816" spans="1:3" x14ac:dyDescent="0.2">
      <c r="A816">
        <v>1814</v>
      </c>
      <c r="B816" t="s">
        <v>1618</v>
      </c>
      <c r="C816" t="s">
        <v>1621</v>
      </c>
    </row>
    <row r="817" spans="1:3" x14ac:dyDescent="0.2">
      <c r="A817">
        <v>1815</v>
      </c>
      <c r="B817" t="s">
        <v>1616</v>
      </c>
      <c r="C817" t="s">
        <v>1621</v>
      </c>
    </row>
    <row r="818" spans="1:3" x14ac:dyDescent="0.2">
      <c r="A818">
        <v>1816</v>
      </c>
      <c r="B818" t="s">
        <v>1616</v>
      </c>
      <c r="C818" t="s">
        <v>1622</v>
      </c>
    </row>
    <row r="819" spans="1:3" x14ac:dyDescent="0.2">
      <c r="A819">
        <v>1817</v>
      </c>
      <c r="B819" t="s">
        <v>1617</v>
      </c>
      <c r="C819" t="s">
        <v>1622</v>
      </c>
    </row>
    <row r="820" spans="1:3" x14ac:dyDescent="0.2">
      <c r="A820">
        <v>1818</v>
      </c>
      <c r="B820" t="s">
        <v>1616</v>
      </c>
      <c r="C820" t="s">
        <v>1621</v>
      </c>
    </row>
    <row r="821" spans="1:3" x14ac:dyDescent="0.2">
      <c r="A821">
        <v>1819</v>
      </c>
      <c r="B821" t="s">
        <v>1616</v>
      </c>
      <c r="C821" t="s">
        <v>1622</v>
      </c>
    </row>
    <row r="822" spans="1:3" x14ac:dyDescent="0.2">
      <c r="A822">
        <v>1820</v>
      </c>
      <c r="B822" t="s">
        <v>1616</v>
      </c>
      <c r="C822" t="s">
        <v>1621</v>
      </c>
    </row>
    <row r="823" spans="1:3" x14ac:dyDescent="0.2">
      <c r="A823">
        <v>1821</v>
      </c>
      <c r="B823" t="s">
        <v>1616</v>
      </c>
      <c r="C823" t="s">
        <v>1621</v>
      </c>
    </row>
    <row r="824" spans="1:3" x14ac:dyDescent="0.2">
      <c r="A824">
        <v>1822</v>
      </c>
      <c r="B824" t="s">
        <v>1616</v>
      </c>
      <c r="C824" t="s">
        <v>1621</v>
      </c>
    </row>
    <row r="825" spans="1:3" x14ac:dyDescent="0.2">
      <c r="A825">
        <v>1823</v>
      </c>
      <c r="B825" t="s">
        <v>1616</v>
      </c>
      <c r="C825" t="s">
        <v>1621</v>
      </c>
    </row>
    <row r="826" spans="1:3" x14ac:dyDescent="0.2">
      <c r="A826">
        <v>1824</v>
      </c>
      <c r="B826" t="s">
        <v>1617</v>
      </c>
      <c r="C826" t="s">
        <v>1621</v>
      </c>
    </row>
    <row r="827" spans="1:3" x14ac:dyDescent="0.2">
      <c r="A827">
        <v>1825</v>
      </c>
      <c r="B827" t="s">
        <v>1616</v>
      </c>
      <c r="C827" t="s">
        <v>1622</v>
      </c>
    </row>
    <row r="828" spans="1:3" x14ac:dyDescent="0.2">
      <c r="A828">
        <v>1826</v>
      </c>
      <c r="B828" t="s">
        <v>1620</v>
      </c>
      <c r="C828" t="s">
        <v>1622</v>
      </c>
    </row>
    <row r="829" spans="1:3" x14ac:dyDescent="0.2">
      <c r="A829">
        <v>1827</v>
      </c>
      <c r="B829" t="s">
        <v>1616</v>
      </c>
      <c r="C829" t="s">
        <v>1622</v>
      </c>
    </row>
    <row r="830" spans="1:3" x14ac:dyDescent="0.2">
      <c r="A830">
        <v>1828</v>
      </c>
      <c r="B830" t="s">
        <v>1616</v>
      </c>
      <c r="C830" t="s">
        <v>1621</v>
      </c>
    </row>
    <row r="831" spans="1:3" x14ac:dyDescent="0.2">
      <c r="A831">
        <v>1829</v>
      </c>
      <c r="B831" t="s">
        <v>1616</v>
      </c>
      <c r="C831" t="s">
        <v>1621</v>
      </c>
    </row>
    <row r="832" spans="1:3" x14ac:dyDescent="0.2">
      <c r="A832">
        <v>1830</v>
      </c>
      <c r="B832" t="s">
        <v>1616</v>
      </c>
      <c r="C832" t="s">
        <v>1621</v>
      </c>
    </row>
    <row r="833" spans="1:3" x14ac:dyDescent="0.2">
      <c r="A833">
        <v>1831</v>
      </c>
      <c r="B833" t="s">
        <v>1619</v>
      </c>
      <c r="C833" t="s">
        <v>1621</v>
      </c>
    </row>
    <row r="834" spans="1:3" x14ac:dyDescent="0.2">
      <c r="A834">
        <v>1832</v>
      </c>
      <c r="B834" t="s">
        <v>1616</v>
      </c>
      <c r="C834" t="s">
        <v>1621</v>
      </c>
    </row>
    <row r="835" spans="1:3" x14ac:dyDescent="0.2">
      <c r="A835">
        <v>1833</v>
      </c>
      <c r="B835" t="s">
        <v>1616</v>
      </c>
      <c r="C835" t="s">
        <v>1622</v>
      </c>
    </row>
    <row r="836" spans="1:3" x14ac:dyDescent="0.2">
      <c r="A836">
        <v>1834</v>
      </c>
      <c r="B836" t="s">
        <v>1617</v>
      </c>
      <c r="C836" t="s">
        <v>1622</v>
      </c>
    </row>
    <row r="837" spans="1:3" x14ac:dyDescent="0.2">
      <c r="A837">
        <v>1835</v>
      </c>
      <c r="B837" t="s">
        <v>1617</v>
      </c>
      <c r="C837" t="s">
        <v>1622</v>
      </c>
    </row>
    <row r="838" spans="1:3" x14ac:dyDescent="0.2">
      <c r="A838">
        <v>1836</v>
      </c>
      <c r="B838" t="s">
        <v>1617</v>
      </c>
      <c r="C838" t="s">
        <v>1621</v>
      </c>
    </row>
    <row r="839" spans="1:3" x14ac:dyDescent="0.2">
      <c r="A839">
        <v>1837</v>
      </c>
      <c r="B839" t="s">
        <v>1616</v>
      </c>
      <c r="C839" t="s">
        <v>1622</v>
      </c>
    </row>
    <row r="840" spans="1:3" x14ac:dyDescent="0.2">
      <c r="A840">
        <v>1838</v>
      </c>
      <c r="B840" t="s">
        <v>1619</v>
      </c>
      <c r="C840" t="s">
        <v>1621</v>
      </c>
    </row>
    <row r="841" spans="1:3" x14ac:dyDescent="0.2">
      <c r="A841">
        <v>1839</v>
      </c>
      <c r="B841" t="s">
        <v>1616</v>
      </c>
      <c r="C841" t="s">
        <v>1621</v>
      </c>
    </row>
    <row r="842" spans="1:3" x14ac:dyDescent="0.2">
      <c r="A842">
        <v>1840</v>
      </c>
      <c r="B842" t="s">
        <v>1616</v>
      </c>
      <c r="C842" t="s">
        <v>1621</v>
      </c>
    </row>
    <row r="843" spans="1:3" x14ac:dyDescent="0.2">
      <c r="A843">
        <v>1841</v>
      </c>
      <c r="B843" t="s">
        <v>1616</v>
      </c>
      <c r="C843" t="s">
        <v>1622</v>
      </c>
    </row>
    <row r="844" spans="1:3" x14ac:dyDescent="0.2">
      <c r="A844">
        <v>1842</v>
      </c>
      <c r="B844" t="s">
        <v>1616</v>
      </c>
      <c r="C844" t="s">
        <v>1623</v>
      </c>
    </row>
    <row r="845" spans="1:3" x14ac:dyDescent="0.2">
      <c r="A845">
        <v>1843</v>
      </c>
      <c r="B845" t="s">
        <v>1616</v>
      </c>
      <c r="C845" t="s">
        <v>1621</v>
      </c>
    </row>
    <row r="846" spans="1:3" x14ac:dyDescent="0.2">
      <c r="A846">
        <v>1844</v>
      </c>
      <c r="B846" t="s">
        <v>1616</v>
      </c>
      <c r="C846" t="s">
        <v>1622</v>
      </c>
    </row>
    <row r="847" spans="1:3" x14ac:dyDescent="0.2">
      <c r="A847">
        <v>1845</v>
      </c>
      <c r="B847" t="s">
        <v>1617</v>
      </c>
      <c r="C847" t="s">
        <v>1622</v>
      </c>
    </row>
    <row r="848" spans="1:3" x14ac:dyDescent="0.2">
      <c r="A848">
        <v>1846</v>
      </c>
      <c r="B848" t="s">
        <v>1616</v>
      </c>
      <c r="C848" t="s">
        <v>1621</v>
      </c>
    </row>
    <row r="849" spans="1:3" x14ac:dyDescent="0.2">
      <c r="A849">
        <v>1847</v>
      </c>
      <c r="B849" t="s">
        <v>1616</v>
      </c>
      <c r="C849" t="s">
        <v>1621</v>
      </c>
    </row>
    <row r="850" spans="1:3" x14ac:dyDescent="0.2">
      <c r="A850">
        <v>1848</v>
      </c>
      <c r="B850" t="s">
        <v>1616</v>
      </c>
      <c r="C850" t="s">
        <v>1621</v>
      </c>
    </row>
    <row r="851" spans="1:3" x14ac:dyDescent="0.2">
      <c r="A851">
        <v>1849</v>
      </c>
      <c r="B851" t="s">
        <v>1617</v>
      </c>
      <c r="C851" t="s">
        <v>1623</v>
      </c>
    </row>
    <row r="852" spans="1:3" x14ac:dyDescent="0.2">
      <c r="A852">
        <v>1850</v>
      </c>
      <c r="B852" t="s">
        <v>1616</v>
      </c>
      <c r="C852" t="s">
        <v>1621</v>
      </c>
    </row>
    <row r="853" spans="1:3" x14ac:dyDescent="0.2">
      <c r="A853">
        <v>1851</v>
      </c>
      <c r="B853" t="s">
        <v>1616</v>
      </c>
      <c r="C853" t="s">
        <v>1622</v>
      </c>
    </row>
    <row r="854" spans="1:3" x14ac:dyDescent="0.2">
      <c r="A854">
        <v>1852</v>
      </c>
      <c r="B854" t="s">
        <v>1619</v>
      </c>
      <c r="C854" t="s">
        <v>1621</v>
      </c>
    </row>
    <row r="855" spans="1:3" x14ac:dyDescent="0.2">
      <c r="A855">
        <v>1853</v>
      </c>
      <c r="B855" t="s">
        <v>1617</v>
      </c>
      <c r="C855" t="s">
        <v>1622</v>
      </c>
    </row>
    <row r="856" spans="1:3" x14ac:dyDescent="0.2">
      <c r="A856">
        <v>1854</v>
      </c>
      <c r="B856" t="s">
        <v>1616</v>
      </c>
      <c r="C856" t="s">
        <v>1621</v>
      </c>
    </row>
    <row r="857" spans="1:3" x14ac:dyDescent="0.2">
      <c r="A857">
        <v>1855</v>
      </c>
      <c r="B857" t="s">
        <v>1618</v>
      </c>
      <c r="C857" t="s">
        <v>1622</v>
      </c>
    </row>
    <row r="858" spans="1:3" x14ac:dyDescent="0.2">
      <c r="A858">
        <v>1856</v>
      </c>
      <c r="B858" t="s">
        <v>1619</v>
      </c>
      <c r="C858" t="s">
        <v>1622</v>
      </c>
    </row>
    <row r="859" spans="1:3" x14ac:dyDescent="0.2">
      <c r="A859">
        <v>1857</v>
      </c>
      <c r="B859" t="s">
        <v>1618</v>
      </c>
      <c r="C859" t="s">
        <v>1622</v>
      </c>
    </row>
    <row r="860" spans="1:3" x14ac:dyDescent="0.2">
      <c r="A860">
        <v>1858</v>
      </c>
      <c r="B860" t="s">
        <v>1616</v>
      </c>
      <c r="C860" t="s">
        <v>1622</v>
      </c>
    </row>
    <row r="861" spans="1:3" x14ac:dyDescent="0.2">
      <c r="A861">
        <v>1859</v>
      </c>
      <c r="B861" t="s">
        <v>1617</v>
      </c>
      <c r="C861" t="s">
        <v>1621</v>
      </c>
    </row>
    <row r="862" spans="1:3" x14ac:dyDescent="0.2">
      <c r="A862">
        <v>1860</v>
      </c>
      <c r="B862" t="s">
        <v>1616</v>
      </c>
      <c r="C862" t="s">
        <v>1622</v>
      </c>
    </row>
    <row r="863" spans="1:3" x14ac:dyDescent="0.2">
      <c r="A863">
        <v>1861</v>
      </c>
      <c r="B863" t="s">
        <v>1616</v>
      </c>
      <c r="C863" t="s">
        <v>1621</v>
      </c>
    </row>
    <row r="864" spans="1:3" x14ac:dyDescent="0.2">
      <c r="A864">
        <v>1862</v>
      </c>
      <c r="B864" t="s">
        <v>1616</v>
      </c>
      <c r="C864" t="s">
        <v>1621</v>
      </c>
    </row>
    <row r="865" spans="1:3" x14ac:dyDescent="0.2">
      <c r="A865">
        <v>1863</v>
      </c>
      <c r="B865" t="s">
        <v>1616</v>
      </c>
      <c r="C865" t="s">
        <v>1622</v>
      </c>
    </row>
    <row r="866" spans="1:3" x14ac:dyDescent="0.2">
      <c r="A866">
        <v>1864</v>
      </c>
      <c r="B866" t="s">
        <v>1616</v>
      </c>
      <c r="C866" t="s">
        <v>1621</v>
      </c>
    </row>
    <row r="867" spans="1:3" x14ac:dyDescent="0.2">
      <c r="A867">
        <v>1865</v>
      </c>
      <c r="B867" t="s">
        <v>1619</v>
      </c>
      <c r="C867" t="s">
        <v>1622</v>
      </c>
    </row>
    <row r="868" spans="1:3" x14ac:dyDescent="0.2">
      <c r="A868">
        <v>1866</v>
      </c>
      <c r="B868" t="s">
        <v>1616</v>
      </c>
      <c r="C868" t="s">
        <v>1623</v>
      </c>
    </row>
    <row r="869" spans="1:3" x14ac:dyDescent="0.2">
      <c r="A869">
        <v>1867</v>
      </c>
      <c r="B869" t="s">
        <v>1616</v>
      </c>
      <c r="C869" t="s">
        <v>1621</v>
      </c>
    </row>
    <row r="870" spans="1:3" x14ac:dyDescent="0.2">
      <c r="A870">
        <v>1868</v>
      </c>
      <c r="B870" t="s">
        <v>1616</v>
      </c>
      <c r="C870" t="s">
        <v>1622</v>
      </c>
    </row>
    <row r="871" spans="1:3" x14ac:dyDescent="0.2">
      <c r="A871">
        <v>1869</v>
      </c>
      <c r="B871" t="s">
        <v>1616</v>
      </c>
      <c r="C871" t="s">
        <v>1621</v>
      </c>
    </row>
    <row r="872" spans="1:3" x14ac:dyDescent="0.2">
      <c r="A872">
        <v>1870</v>
      </c>
      <c r="B872" t="s">
        <v>1620</v>
      </c>
      <c r="C872" t="s">
        <v>1621</v>
      </c>
    </row>
    <row r="873" spans="1:3" x14ac:dyDescent="0.2">
      <c r="A873">
        <v>1871</v>
      </c>
      <c r="B873" t="s">
        <v>1616</v>
      </c>
      <c r="C873" t="s">
        <v>1621</v>
      </c>
    </row>
    <row r="874" spans="1:3" x14ac:dyDescent="0.2">
      <c r="A874">
        <v>1872</v>
      </c>
      <c r="B874" t="s">
        <v>1616</v>
      </c>
      <c r="C874" t="s">
        <v>1622</v>
      </c>
    </row>
    <row r="875" spans="1:3" x14ac:dyDescent="0.2">
      <c r="A875">
        <v>1873</v>
      </c>
      <c r="B875" t="s">
        <v>1616</v>
      </c>
      <c r="C875" t="s">
        <v>1622</v>
      </c>
    </row>
    <row r="876" spans="1:3" x14ac:dyDescent="0.2">
      <c r="A876">
        <v>1874</v>
      </c>
      <c r="B876" t="s">
        <v>1616</v>
      </c>
      <c r="C876" t="s">
        <v>1622</v>
      </c>
    </row>
    <row r="877" spans="1:3" x14ac:dyDescent="0.2">
      <c r="A877">
        <v>1875</v>
      </c>
      <c r="B877" t="s">
        <v>1616</v>
      </c>
      <c r="C877" t="s">
        <v>1623</v>
      </c>
    </row>
    <row r="878" spans="1:3" x14ac:dyDescent="0.2">
      <c r="A878">
        <v>1876</v>
      </c>
      <c r="B878" t="s">
        <v>1618</v>
      </c>
      <c r="C878" t="s">
        <v>1621</v>
      </c>
    </row>
    <row r="879" spans="1:3" x14ac:dyDescent="0.2">
      <c r="A879">
        <v>1877</v>
      </c>
      <c r="B879" t="s">
        <v>1620</v>
      </c>
      <c r="C879" t="s">
        <v>1621</v>
      </c>
    </row>
    <row r="880" spans="1:3" x14ac:dyDescent="0.2">
      <c r="A880">
        <v>1878</v>
      </c>
      <c r="B880" t="s">
        <v>1616</v>
      </c>
      <c r="C880" t="s">
        <v>1622</v>
      </c>
    </row>
    <row r="881" spans="1:3" x14ac:dyDescent="0.2">
      <c r="A881">
        <v>1879</v>
      </c>
      <c r="B881" t="s">
        <v>1618</v>
      </c>
      <c r="C881" t="s">
        <v>1622</v>
      </c>
    </row>
    <row r="882" spans="1:3" x14ac:dyDescent="0.2">
      <c r="A882">
        <v>1880</v>
      </c>
      <c r="B882" t="s">
        <v>1619</v>
      </c>
      <c r="C882" t="s">
        <v>1621</v>
      </c>
    </row>
    <row r="883" spans="1:3" x14ac:dyDescent="0.2">
      <c r="A883">
        <v>1881</v>
      </c>
      <c r="B883" t="s">
        <v>1617</v>
      </c>
      <c r="C883" t="s">
        <v>1621</v>
      </c>
    </row>
    <row r="884" spans="1:3" x14ac:dyDescent="0.2">
      <c r="A884">
        <v>1882</v>
      </c>
      <c r="B884" t="s">
        <v>1616</v>
      </c>
      <c r="C884" t="s">
        <v>1622</v>
      </c>
    </row>
    <row r="885" spans="1:3" x14ac:dyDescent="0.2">
      <c r="A885">
        <v>1883</v>
      </c>
      <c r="B885" t="s">
        <v>1616</v>
      </c>
      <c r="C885" t="s">
        <v>1622</v>
      </c>
    </row>
    <row r="886" spans="1:3" x14ac:dyDescent="0.2">
      <c r="A886">
        <v>1884</v>
      </c>
      <c r="B886" t="s">
        <v>1616</v>
      </c>
      <c r="C886" t="s">
        <v>1621</v>
      </c>
    </row>
    <row r="887" spans="1:3" x14ac:dyDescent="0.2">
      <c r="A887">
        <v>1885</v>
      </c>
      <c r="B887" t="s">
        <v>1618</v>
      </c>
      <c r="C887" t="s">
        <v>1621</v>
      </c>
    </row>
    <row r="888" spans="1:3" x14ac:dyDescent="0.2">
      <c r="A888">
        <v>1886</v>
      </c>
      <c r="B888" t="s">
        <v>1619</v>
      </c>
      <c r="C888" t="s">
        <v>1622</v>
      </c>
    </row>
    <row r="889" spans="1:3" x14ac:dyDescent="0.2">
      <c r="A889">
        <v>1887</v>
      </c>
      <c r="B889" t="s">
        <v>1616</v>
      </c>
      <c r="C889" t="s">
        <v>1622</v>
      </c>
    </row>
    <row r="890" spans="1:3" x14ac:dyDescent="0.2">
      <c r="A890">
        <v>1888</v>
      </c>
      <c r="B890" t="s">
        <v>1616</v>
      </c>
      <c r="C890" t="s">
        <v>1621</v>
      </c>
    </row>
    <row r="891" spans="1:3" x14ac:dyDescent="0.2">
      <c r="A891">
        <v>1889</v>
      </c>
      <c r="B891" t="s">
        <v>1617</v>
      </c>
      <c r="C891" t="s">
        <v>1622</v>
      </c>
    </row>
    <row r="892" spans="1:3" x14ac:dyDescent="0.2">
      <c r="A892">
        <v>1890</v>
      </c>
      <c r="B892" t="s">
        <v>1619</v>
      </c>
      <c r="C892" t="s">
        <v>1621</v>
      </c>
    </row>
    <row r="893" spans="1:3" x14ac:dyDescent="0.2">
      <c r="A893">
        <v>1891</v>
      </c>
      <c r="B893" t="s">
        <v>1620</v>
      </c>
      <c r="C893" t="s">
        <v>1621</v>
      </c>
    </row>
    <row r="894" spans="1:3" x14ac:dyDescent="0.2">
      <c r="A894">
        <v>1892</v>
      </c>
      <c r="B894" t="s">
        <v>1619</v>
      </c>
      <c r="C894" t="s">
        <v>1622</v>
      </c>
    </row>
    <row r="895" spans="1:3" x14ac:dyDescent="0.2">
      <c r="A895">
        <v>1893</v>
      </c>
      <c r="B895" t="s">
        <v>1616</v>
      </c>
      <c r="C895" t="s">
        <v>1622</v>
      </c>
    </row>
    <row r="896" spans="1:3" x14ac:dyDescent="0.2">
      <c r="A896">
        <v>1894</v>
      </c>
      <c r="B896" t="s">
        <v>1616</v>
      </c>
      <c r="C896" t="s">
        <v>1621</v>
      </c>
    </row>
    <row r="897" spans="1:3" x14ac:dyDescent="0.2">
      <c r="A897">
        <v>1895</v>
      </c>
      <c r="B897" t="s">
        <v>1618</v>
      </c>
      <c r="C897" t="s">
        <v>1622</v>
      </c>
    </row>
    <row r="898" spans="1:3" x14ac:dyDescent="0.2">
      <c r="A898">
        <v>1896</v>
      </c>
      <c r="B898" t="s">
        <v>1616</v>
      </c>
      <c r="C898" t="s">
        <v>1622</v>
      </c>
    </row>
    <row r="899" spans="1:3" x14ac:dyDescent="0.2">
      <c r="A899">
        <v>1897</v>
      </c>
      <c r="B899" t="s">
        <v>1616</v>
      </c>
      <c r="C899" t="s">
        <v>1622</v>
      </c>
    </row>
    <row r="900" spans="1:3" x14ac:dyDescent="0.2">
      <c r="A900">
        <v>1898</v>
      </c>
      <c r="B900" t="s">
        <v>1618</v>
      </c>
      <c r="C900" t="s">
        <v>1622</v>
      </c>
    </row>
    <row r="901" spans="1:3" x14ac:dyDescent="0.2">
      <c r="A901">
        <v>1899</v>
      </c>
      <c r="B901" t="s">
        <v>1616</v>
      </c>
      <c r="C901" t="s">
        <v>1622</v>
      </c>
    </row>
    <row r="902" spans="1:3" x14ac:dyDescent="0.2">
      <c r="A902">
        <v>1900</v>
      </c>
      <c r="B902" t="s">
        <v>1619</v>
      </c>
      <c r="C902" t="s">
        <v>1622</v>
      </c>
    </row>
    <row r="903" spans="1:3" x14ac:dyDescent="0.2">
      <c r="A903">
        <v>1901</v>
      </c>
      <c r="B903" t="s">
        <v>1616</v>
      </c>
      <c r="C903" t="s">
        <v>1621</v>
      </c>
    </row>
    <row r="904" spans="1:3" x14ac:dyDescent="0.2">
      <c r="A904">
        <v>1902</v>
      </c>
      <c r="B904" t="s">
        <v>1620</v>
      </c>
      <c r="C904" t="s">
        <v>1621</v>
      </c>
    </row>
    <row r="905" spans="1:3" x14ac:dyDescent="0.2">
      <c r="A905">
        <v>1903</v>
      </c>
      <c r="B905" t="s">
        <v>1616</v>
      </c>
      <c r="C905" t="s">
        <v>1621</v>
      </c>
    </row>
    <row r="906" spans="1:3" x14ac:dyDescent="0.2">
      <c r="A906">
        <v>1904</v>
      </c>
      <c r="B906" t="s">
        <v>1616</v>
      </c>
      <c r="C906" t="s">
        <v>1622</v>
      </c>
    </row>
    <row r="907" spans="1:3" x14ac:dyDescent="0.2">
      <c r="A907">
        <v>1905</v>
      </c>
      <c r="B907" t="s">
        <v>1618</v>
      </c>
      <c r="C907" t="s">
        <v>1622</v>
      </c>
    </row>
    <row r="908" spans="1:3" x14ac:dyDescent="0.2">
      <c r="A908">
        <v>1906</v>
      </c>
      <c r="B908" t="s">
        <v>1616</v>
      </c>
      <c r="C908" t="s">
        <v>1621</v>
      </c>
    </row>
    <row r="909" spans="1:3" x14ac:dyDescent="0.2">
      <c r="A909">
        <v>1907</v>
      </c>
      <c r="B909" t="s">
        <v>1618</v>
      </c>
      <c r="C909" t="s">
        <v>1621</v>
      </c>
    </row>
    <row r="910" spans="1:3" x14ac:dyDescent="0.2">
      <c r="A910">
        <v>1908</v>
      </c>
      <c r="B910" t="s">
        <v>1619</v>
      </c>
      <c r="C910" t="s">
        <v>1622</v>
      </c>
    </row>
    <row r="911" spans="1:3" x14ac:dyDescent="0.2">
      <c r="A911">
        <v>1909</v>
      </c>
      <c r="B911" t="s">
        <v>1616</v>
      </c>
      <c r="C911" t="s">
        <v>1621</v>
      </c>
    </row>
    <row r="912" spans="1:3" x14ac:dyDescent="0.2">
      <c r="A912">
        <v>1910</v>
      </c>
      <c r="B912" t="s">
        <v>1616</v>
      </c>
      <c r="C912" t="s">
        <v>1622</v>
      </c>
    </row>
    <row r="913" spans="1:3" x14ac:dyDescent="0.2">
      <c r="A913">
        <v>1911</v>
      </c>
      <c r="B913" t="s">
        <v>1616</v>
      </c>
      <c r="C913" t="s">
        <v>1621</v>
      </c>
    </row>
    <row r="914" spans="1:3" x14ac:dyDescent="0.2">
      <c r="A914">
        <v>1912</v>
      </c>
      <c r="B914" t="s">
        <v>1616</v>
      </c>
      <c r="C914" t="s">
        <v>1622</v>
      </c>
    </row>
    <row r="915" spans="1:3" x14ac:dyDescent="0.2">
      <c r="A915">
        <v>1913</v>
      </c>
      <c r="B915" t="s">
        <v>1617</v>
      </c>
      <c r="C915" t="s">
        <v>1622</v>
      </c>
    </row>
    <row r="916" spans="1:3" x14ac:dyDescent="0.2">
      <c r="A916">
        <v>1914</v>
      </c>
      <c r="B916" t="s">
        <v>1619</v>
      </c>
      <c r="C916" t="s">
        <v>1621</v>
      </c>
    </row>
    <row r="917" spans="1:3" x14ac:dyDescent="0.2">
      <c r="A917">
        <v>1915</v>
      </c>
      <c r="B917" t="s">
        <v>1618</v>
      </c>
      <c r="C917" t="s">
        <v>1621</v>
      </c>
    </row>
    <row r="918" spans="1:3" x14ac:dyDescent="0.2">
      <c r="A918">
        <v>1916</v>
      </c>
      <c r="B918" t="s">
        <v>1618</v>
      </c>
      <c r="C918" t="s">
        <v>1621</v>
      </c>
    </row>
    <row r="919" spans="1:3" x14ac:dyDescent="0.2">
      <c r="A919">
        <v>1917</v>
      </c>
      <c r="B919" t="s">
        <v>1616</v>
      </c>
      <c r="C919" t="s">
        <v>1622</v>
      </c>
    </row>
    <row r="920" spans="1:3" x14ac:dyDescent="0.2">
      <c r="A920">
        <v>1918</v>
      </c>
      <c r="B920" t="s">
        <v>1617</v>
      </c>
      <c r="C920" t="s">
        <v>1622</v>
      </c>
    </row>
    <row r="921" spans="1:3" x14ac:dyDescent="0.2">
      <c r="A921">
        <v>1919</v>
      </c>
      <c r="B921" t="s">
        <v>1618</v>
      </c>
      <c r="C921" t="s">
        <v>1621</v>
      </c>
    </row>
    <row r="922" spans="1:3" x14ac:dyDescent="0.2">
      <c r="A922">
        <v>1920</v>
      </c>
      <c r="B922" t="s">
        <v>1618</v>
      </c>
      <c r="C922" t="s">
        <v>1622</v>
      </c>
    </row>
    <row r="923" spans="1:3" x14ac:dyDescent="0.2">
      <c r="A923">
        <v>1921</v>
      </c>
      <c r="B923" t="s">
        <v>1617</v>
      </c>
      <c r="C923" t="s">
        <v>1622</v>
      </c>
    </row>
    <row r="924" spans="1:3" x14ac:dyDescent="0.2">
      <c r="A924">
        <v>1922</v>
      </c>
      <c r="B924" t="s">
        <v>1616</v>
      </c>
      <c r="C924" t="s">
        <v>1621</v>
      </c>
    </row>
    <row r="925" spans="1:3" x14ac:dyDescent="0.2">
      <c r="A925">
        <v>1923</v>
      </c>
      <c r="B925" t="s">
        <v>1619</v>
      </c>
      <c r="C925" t="s">
        <v>1621</v>
      </c>
    </row>
    <row r="926" spans="1:3" x14ac:dyDescent="0.2">
      <c r="A926">
        <v>1924</v>
      </c>
      <c r="B926" t="s">
        <v>1616</v>
      </c>
      <c r="C926" t="s">
        <v>1622</v>
      </c>
    </row>
    <row r="927" spans="1:3" x14ac:dyDescent="0.2">
      <c r="A927">
        <v>1925</v>
      </c>
      <c r="B927" t="s">
        <v>1616</v>
      </c>
      <c r="C927" t="s">
        <v>1622</v>
      </c>
    </row>
    <row r="928" spans="1:3" x14ac:dyDescent="0.2">
      <c r="A928">
        <v>1926</v>
      </c>
      <c r="B928" t="s">
        <v>1616</v>
      </c>
      <c r="C928" t="s">
        <v>1622</v>
      </c>
    </row>
    <row r="929" spans="1:3" x14ac:dyDescent="0.2">
      <c r="A929">
        <v>1927</v>
      </c>
      <c r="B929" t="s">
        <v>1620</v>
      </c>
      <c r="C929" t="s">
        <v>1622</v>
      </c>
    </row>
    <row r="930" spans="1:3" x14ac:dyDescent="0.2">
      <c r="A930">
        <v>1928</v>
      </c>
      <c r="B930" t="s">
        <v>1617</v>
      </c>
      <c r="C930" t="s">
        <v>1622</v>
      </c>
    </row>
    <row r="931" spans="1:3" x14ac:dyDescent="0.2">
      <c r="A931">
        <v>1929</v>
      </c>
      <c r="B931" t="s">
        <v>1618</v>
      </c>
      <c r="C931" t="s">
        <v>1621</v>
      </c>
    </row>
    <row r="932" spans="1:3" x14ac:dyDescent="0.2">
      <c r="A932">
        <v>1930</v>
      </c>
      <c r="B932" t="s">
        <v>1618</v>
      </c>
      <c r="C932" t="s">
        <v>1622</v>
      </c>
    </row>
    <row r="933" spans="1:3" x14ac:dyDescent="0.2">
      <c r="A933">
        <v>1931</v>
      </c>
      <c r="B933" t="s">
        <v>1616</v>
      </c>
      <c r="C933" t="s">
        <v>1622</v>
      </c>
    </row>
    <row r="934" spans="1:3" x14ac:dyDescent="0.2">
      <c r="A934">
        <v>1932</v>
      </c>
      <c r="B934" t="s">
        <v>1617</v>
      </c>
      <c r="C934" t="s">
        <v>1622</v>
      </c>
    </row>
    <row r="935" spans="1:3" x14ac:dyDescent="0.2">
      <c r="A935">
        <v>1933</v>
      </c>
      <c r="B935" t="s">
        <v>1616</v>
      </c>
      <c r="C935" t="s">
        <v>1621</v>
      </c>
    </row>
    <row r="936" spans="1:3" x14ac:dyDescent="0.2">
      <c r="A936">
        <v>1934</v>
      </c>
      <c r="B936" t="s">
        <v>1616</v>
      </c>
      <c r="C936" t="s">
        <v>1621</v>
      </c>
    </row>
    <row r="937" spans="1:3" x14ac:dyDescent="0.2">
      <c r="A937">
        <v>1935</v>
      </c>
      <c r="B937" t="s">
        <v>1616</v>
      </c>
      <c r="C937" t="s">
        <v>1621</v>
      </c>
    </row>
    <row r="938" spans="1:3" x14ac:dyDescent="0.2">
      <c r="A938">
        <v>1936</v>
      </c>
      <c r="B938" t="s">
        <v>1619</v>
      </c>
      <c r="C938" t="s">
        <v>1621</v>
      </c>
    </row>
    <row r="939" spans="1:3" x14ac:dyDescent="0.2">
      <c r="A939">
        <v>1937</v>
      </c>
      <c r="B939" t="s">
        <v>1619</v>
      </c>
      <c r="C939" t="s">
        <v>1621</v>
      </c>
    </row>
    <row r="940" spans="1:3" x14ac:dyDescent="0.2">
      <c r="A940">
        <v>1938</v>
      </c>
      <c r="B940" t="s">
        <v>1616</v>
      </c>
      <c r="C940" t="s">
        <v>1622</v>
      </c>
    </row>
    <row r="941" spans="1:3" x14ac:dyDescent="0.2">
      <c r="A941">
        <v>1939</v>
      </c>
      <c r="B941" t="s">
        <v>1616</v>
      </c>
      <c r="C941" t="s">
        <v>1622</v>
      </c>
    </row>
    <row r="942" spans="1:3" x14ac:dyDescent="0.2">
      <c r="A942">
        <v>1940</v>
      </c>
      <c r="B942" t="s">
        <v>1617</v>
      </c>
      <c r="C942" t="s">
        <v>1621</v>
      </c>
    </row>
    <row r="943" spans="1:3" x14ac:dyDescent="0.2">
      <c r="A943">
        <v>1941</v>
      </c>
      <c r="B943" t="s">
        <v>1616</v>
      </c>
      <c r="C943" t="s">
        <v>1622</v>
      </c>
    </row>
    <row r="944" spans="1:3" x14ac:dyDescent="0.2">
      <c r="A944">
        <v>1942</v>
      </c>
      <c r="B944" t="s">
        <v>1618</v>
      </c>
      <c r="C944" t="s">
        <v>1621</v>
      </c>
    </row>
    <row r="945" spans="1:3" x14ac:dyDescent="0.2">
      <c r="A945">
        <v>1943</v>
      </c>
      <c r="B945" t="s">
        <v>1620</v>
      </c>
      <c r="C945" t="s">
        <v>1621</v>
      </c>
    </row>
    <row r="946" spans="1:3" x14ac:dyDescent="0.2">
      <c r="A946">
        <v>1944</v>
      </c>
      <c r="B946" t="s">
        <v>1616</v>
      </c>
      <c r="C946" t="s">
        <v>1621</v>
      </c>
    </row>
    <row r="947" spans="1:3" x14ac:dyDescent="0.2">
      <c r="A947">
        <v>1945</v>
      </c>
      <c r="B947" t="s">
        <v>1616</v>
      </c>
      <c r="C947" t="s">
        <v>1622</v>
      </c>
    </row>
    <row r="948" spans="1:3" x14ac:dyDescent="0.2">
      <c r="A948">
        <v>1946</v>
      </c>
      <c r="B948" t="s">
        <v>1618</v>
      </c>
      <c r="C948" t="s">
        <v>1621</v>
      </c>
    </row>
    <row r="949" spans="1:3" x14ac:dyDescent="0.2">
      <c r="A949">
        <v>1947</v>
      </c>
      <c r="B949" t="s">
        <v>1619</v>
      </c>
      <c r="C949" t="s">
        <v>1621</v>
      </c>
    </row>
    <row r="950" spans="1:3" x14ac:dyDescent="0.2">
      <c r="A950">
        <v>1948</v>
      </c>
      <c r="B950" t="s">
        <v>1616</v>
      </c>
      <c r="C950" t="s">
        <v>1621</v>
      </c>
    </row>
    <row r="951" spans="1:3" x14ac:dyDescent="0.2">
      <c r="A951">
        <v>1949</v>
      </c>
      <c r="B951" t="s">
        <v>1620</v>
      </c>
      <c r="C951" t="s">
        <v>1622</v>
      </c>
    </row>
    <row r="952" spans="1:3" x14ac:dyDescent="0.2">
      <c r="A952">
        <v>1950</v>
      </c>
      <c r="B952" t="s">
        <v>1616</v>
      </c>
      <c r="C952" t="s">
        <v>1621</v>
      </c>
    </row>
    <row r="953" spans="1:3" x14ac:dyDescent="0.2">
      <c r="A953">
        <v>1951</v>
      </c>
      <c r="B953" t="s">
        <v>1616</v>
      </c>
      <c r="C953" t="s">
        <v>1622</v>
      </c>
    </row>
    <row r="954" spans="1:3" x14ac:dyDescent="0.2">
      <c r="A954">
        <v>1952</v>
      </c>
      <c r="B954" t="s">
        <v>1618</v>
      </c>
      <c r="C954" t="s">
        <v>1622</v>
      </c>
    </row>
    <row r="955" spans="1:3" x14ac:dyDescent="0.2">
      <c r="A955">
        <v>1953</v>
      </c>
      <c r="B955" t="s">
        <v>1617</v>
      </c>
      <c r="C955" t="s">
        <v>1622</v>
      </c>
    </row>
    <row r="956" spans="1:3" x14ac:dyDescent="0.2">
      <c r="A956">
        <v>1954</v>
      </c>
      <c r="B956" t="s">
        <v>1616</v>
      </c>
      <c r="C956" t="s">
        <v>1622</v>
      </c>
    </row>
    <row r="957" spans="1:3" x14ac:dyDescent="0.2">
      <c r="A957">
        <v>1955</v>
      </c>
      <c r="B957" t="s">
        <v>1619</v>
      </c>
      <c r="C957" t="s">
        <v>1621</v>
      </c>
    </row>
    <row r="958" spans="1:3" x14ac:dyDescent="0.2">
      <c r="A958">
        <v>1956</v>
      </c>
      <c r="B958" t="s">
        <v>1616</v>
      </c>
      <c r="C958" t="s">
        <v>1621</v>
      </c>
    </row>
    <row r="959" spans="1:3" x14ac:dyDescent="0.2">
      <c r="A959">
        <v>1957</v>
      </c>
      <c r="B959" t="s">
        <v>1616</v>
      </c>
      <c r="C959" t="s">
        <v>1622</v>
      </c>
    </row>
    <row r="960" spans="1:3" x14ac:dyDescent="0.2">
      <c r="A960">
        <v>1958</v>
      </c>
      <c r="B960" t="s">
        <v>1616</v>
      </c>
      <c r="C960" t="s">
        <v>1621</v>
      </c>
    </row>
    <row r="961" spans="1:3" x14ac:dyDescent="0.2">
      <c r="A961">
        <v>1959</v>
      </c>
      <c r="B961" t="s">
        <v>1617</v>
      </c>
      <c r="C961" t="s">
        <v>1622</v>
      </c>
    </row>
    <row r="962" spans="1:3" x14ac:dyDescent="0.2">
      <c r="A962">
        <v>1960</v>
      </c>
      <c r="B962" t="s">
        <v>1616</v>
      </c>
      <c r="C962" t="s">
        <v>1622</v>
      </c>
    </row>
    <row r="963" spans="1:3" x14ac:dyDescent="0.2">
      <c r="A963">
        <v>1961</v>
      </c>
      <c r="B963" t="s">
        <v>1616</v>
      </c>
      <c r="C963" t="s">
        <v>1622</v>
      </c>
    </row>
    <row r="964" spans="1:3" x14ac:dyDescent="0.2">
      <c r="A964">
        <v>1962</v>
      </c>
      <c r="B964" t="s">
        <v>1616</v>
      </c>
      <c r="C964" t="s">
        <v>1622</v>
      </c>
    </row>
    <row r="965" spans="1:3" x14ac:dyDescent="0.2">
      <c r="A965">
        <v>1963</v>
      </c>
      <c r="B965" t="s">
        <v>1617</v>
      </c>
      <c r="C965" t="s">
        <v>1623</v>
      </c>
    </row>
    <row r="966" spans="1:3" x14ac:dyDescent="0.2">
      <c r="A966">
        <v>1964</v>
      </c>
      <c r="B966" t="s">
        <v>1618</v>
      </c>
      <c r="C966" t="s">
        <v>1622</v>
      </c>
    </row>
    <row r="967" spans="1:3" x14ac:dyDescent="0.2">
      <c r="A967">
        <v>1965</v>
      </c>
      <c r="B967" t="s">
        <v>1619</v>
      </c>
      <c r="C967" t="s">
        <v>1621</v>
      </c>
    </row>
    <row r="968" spans="1:3" x14ac:dyDescent="0.2">
      <c r="A968">
        <v>1966</v>
      </c>
      <c r="B968" t="s">
        <v>1616</v>
      </c>
      <c r="C968" t="s">
        <v>1622</v>
      </c>
    </row>
    <row r="969" spans="1:3" x14ac:dyDescent="0.2">
      <c r="A969">
        <v>1967</v>
      </c>
      <c r="B969" t="s">
        <v>1618</v>
      </c>
      <c r="C969" t="s">
        <v>1621</v>
      </c>
    </row>
    <row r="970" spans="1:3" x14ac:dyDescent="0.2">
      <c r="A970">
        <v>1968</v>
      </c>
      <c r="B970" t="s">
        <v>1616</v>
      </c>
      <c r="C970" t="s">
        <v>1621</v>
      </c>
    </row>
    <row r="971" spans="1:3" x14ac:dyDescent="0.2">
      <c r="A971">
        <v>1969</v>
      </c>
      <c r="B971" t="s">
        <v>1617</v>
      </c>
      <c r="C971" t="s">
        <v>1622</v>
      </c>
    </row>
    <row r="972" spans="1:3" x14ac:dyDescent="0.2">
      <c r="A972">
        <v>1970</v>
      </c>
      <c r="B972" t="s">
        <v>1617</v>
      </c>
      <c r="C972" t="s">
        <v>1621</v>
      </c>
    </row>
    <row r="973" spans="1:3" x14ac:dyDescent="0.2">
      <c r="A973">
        <v>1971</v>
      </c>
      <c r="B973" t="s">
        <v>1616</v>
      </c>
      <c r="C973" t="s">
        <v>1621</v>
      </c>
    </row>
    <row r="974" spans="1:3" x14ac:dyDescent="0.2">
      <c r="A974">
        <v>1972</v>
      </c>
      <c r="B974" t="s">
        <v>1618</v>
      </c>
      <c r="C974" t="s">
        <v>1621</v>
      </c>
    </row>
    <row r="975" spans="1:3" x14ac:dyDescent="0.2">
      <c r="A975">
        <v>1973</v>
      </c>
      <c r="B975" t="s">
        <v>1616</v>
      </c>
      <c r="C975" t="s">
        <v>1622</v>
      </c>
    </row>
    <row r="976" spans="1:3" x14ac:dyDescent="0.2">
      <c r="A976">
        <v>1974</v>
      </c>
      <c r="B976" t="s">
        <v>1616</v>
      </c>
      <c r="C976" t="s">
        <v>1622</v>
      </c>
    </row>
    <row r="977" spans="1:3" x14ac:dyDescent="0.2">
      <c r="A977">
        <v>1975</v>
      </c>
      <c r="B977" t="s">
        <v>1616</v>
      </c>
      <c r="C977" t="s">
        <v>1622</v>
      </c>
    </row>
    <row r="978" spans="1:3" x14ac:dyDescent="0.2">
      <c r="A978">
        <v>1976</v>
      </c>
      <c r="B978" t="s">
        <v>1616</v>
      </c>
      <c r="C978" t="s">
        <v>1621</v>
      </c>
    </row>
    <row r="979" spans="1:3" x14ac:dyDescent="0.2">
      <c r="A979">
        <v>1977</v>
      </c>
      <c r="B979" t="s">
        <v>1616</v>
      </c>
      <c r="C979" t="s">
        <v>1622</v>
      </c>
    </row>
    <row r="980" spans="1:3" x14ac:dyDescent="0.2">
      <c r="A980">
        <v>1978</v>
      </c>
      <c r="B980" t="s">
        <v>1618</v>
      </c>
      <c r="C980" t="s">
        <v>1622</v>
      </c>
    </row>
    <row r="981" spans="1:3" x14ac:dyDescent="0.2">
      <c r="A981">
        <v>1979</v>
      </c>
      <c r="B981" t="s">
        <v>1616</v>
      </c>
      <c r="C981" t="s">
        <v>1621</v>
      </c>
    </row>
    <row r="982" spans="1:3" x14ac:dyDescent="0.2">
      <c r="A982">
        <v>1980</v>
      </c>
      <c r="B982" t="s">
        <v>1619</v>
      </c>
      <c r="C982" t="s">
        <v>1621</v>
      </c>
    </row>
    <row r="983" spans="1:3" x14ac:dyDescent="0.2">
      <c r="A983">
        <v>1981</v>
      </c>
      <c r="B983" t="s">
        <v>1616</v>
      </c>
      <c r="C983" t="s">
        <v>1621</v>
      </c>
    </row>
    <row r="984" spans="1:3" x14ac:dyDescent="0.2">
      <c r="A984">
        <v>1982</v>
      </c>
      <c r="B984" t="s">
        <v>1616</v>
      </c>
      <c r="C984" t="s">
        <v>1623</v>
      </c>
    </row>
    <row r="985" spans="1:3" x14ac:dyDescent="0.2">
      <c r="A985">
        <v>1983</v>
      </c>
      <c r="B985" t="s">
        <v>1619</v>
      </c>
      <c r="C985" t="s">
        <v>1622</v>
      </c>
    </row>
    <row r="986" spans="1:3" x14ac:dyDescent="0.2">
      <c r="A986">
        <v>1984</v>
      </c>
      <c r="B986" t="s">
        <v>1616</v>
      </c>
      <c r="C986" t="s">
        <v>1622</v>
      </c>
    </row>
    <row r="987" spans="1:3" x14ac:dyDescent="0.2">
      <c r="A987">
        <v>1985</v>
      </c>
      <c r="B987" t="s">
        <v>1616</v>
      </c>
      <c r="C987" t="s">
        <v>1621</v>
      </c>
    </row>
    <row r="988" spans="1:3" x14ac:dyDescent="0.2">
      <c r="A988">
        <v>1986</v>
      </c>
      <c r="B988" t="s">
        <v>1618</v>
      </c>
      <c r="C988" t="s">
        <v>1622</v>
      </c>
    </row>
    <row r="989" spans="1:3" x14ac:dyDescent="0.2">
      <c r="A989">
        <v>1987</v>
      </c>
      <c r="B989" t="s">
        <v>1616</v>
      </c>
      <c r="C989" t="s">
        <v>1622</v>
      </c>
    </row>
    <row r="990" spans="1:3" x14ac:dyDescent="0.2">
      <c r="A990">
        <v>1988</v>
      </c>
      <c r="B990" t="s">
        <v>1616</v>
      </c>
      <c r="C990" t="s">
        <v>1622</v>
      </c>
    </row>
    <row r="991" spans="1:3" x14ac:dyDescent="0.2">
      <c r="A991">
        <v>1989</v>
      </c>
      <c r="B991" t="s">
        <v>1616</v>
      </c>
      <c r="C991" t="s">
        <v>1623</v>
      </c>
    </row>
    <row r="992" spans="1:3" x14ac:dyDescent="0.2">
      <c r="A992">
        <v>1990</v>
      </c>
      <c r="B992" t="s">
        <v>1617</v>
      </c>
      <c r="C992" t="s">
        <v>1621</v>
      </c>
    </row>
    <row r="993" spans="1:3" x14ac:dyDescent="0.2">
      <c r="A993">
        <v>1991</v>
      </c>
      <c r="B993" t="s">
        <v>1618</v>
      </c>
      <c r="C993" t="s">
        <v>1621</v>
      </c>
    </row>
    <row r="994" spans="1:3" x14ac:dyDescent="0.2">
      <c r="A994">
        <v>1992</v>
      </c>
      <c r="B994" t="s">
        <v>1618</v>
      </c>
      <c r="C994" t="s">
        <v>1622</v>
      </c>
    </row>
    <row r="995" spans="1:3" x14ac:dyDescent="0.2">
      <c r="A995">
        <v>1993</v>
      </c>
      <c r="B995" t="s">
        <v>1618</v>
      </c>
      <c r="C995" t="s">
        <v>1622</v>
      </c>
    </row>
    <row r="996" spans="1:3" x14ac:dyDescent="0.2">
      <c r="A996">
        <v>1994</v>
      </c>
      <c r="B996" t="s">
        <v>1616</v>
      </c>
      <c r="C996" t="s">
        <v>1622</v>
      </c>
    </row>
    <row r="997" spans="1:3" x14ac:dyDescent="0.2">
      <c r="A997">
        <v>1995</v>
      </c>
      <c r="B997" t="s">
        <v>1616</v>
      </c>
      <c r="C997" t="s">
        <v>1621</v>
      </c>
    </row>
    <row r="998" spans="1:3" x14ac:dyDescent="0.2">
      <c r="A998">
        <v>1996</v>
      </c>
      <c r="B998" t="s">
        <v>1619</v>
      </c>
      <c r="C998" t="s">
        <v>1622</v>
      </c>
    </row>
    <row r="999" spans="1:3" x14ac:dyDescent="0.2">
      <c r="A999">
        <v>1997</v>
      </c>
      <c r="B999" t="s">
        <v>1616</v>
      </c>
      <c r="C999" t="s">
        <v>1621</v>
      </c>
    </row>
    <row r="1000" spans="1:3" x14ac:dyDescent="0.2">
      <c r="A1000">
        <v>1998</v>
      </c>
      <c r="B1000" t="s">
        <v>1616</v>
      </c>
      <c r="C1000" t="s">
        <v>1621</v>
      </c>
    </row>
    <row r="1001" spans="1:3" x14ac:dyDescent="0.2">
      <c r="A1001">
        <v>1999</v>
      </c>
      <c r="B1001" t="s">
        <v>1616</v>
      </c>
      <c r="C1001" t="s">
        <v>1622</v>
      </c>
    </row>
    <row r="1002" spans="1:3" x14ac:dyDescent="0.2">
      <c r="A1002">
        <v>2000</v>
      </c>
      <c r="B1002" t="s">
        <v>1616</v>
      </c>
      <c r="C1002" t="s">
        <v>1622</v>
      </c>
    </row>
    <row r="1003" spans="1:3" x14ac:dyDescent="0.2">
      <c r="A1003">
        <v>2001</v>
      </c>
      <c r="B1003" t="s">
        <v>1620</v>
      </c>
      <c r="C1003" t="s">
        <v>1621</v>
      </c>
    </row>
    <row r="1004" spans="1:3" x14ac:dyDescent="0.2">
      <c r="A1004">
        <v>2002</v>
      </c>
      <c r="B1004" t="s">
        <v>1616</v>
      </c>
      <c r="C1004" t="s">
        <v>1621</v>
      </c>
    </row>
    <row r="1005" spans="1:3" x14ac:dyDescent="0.2">
      <c r="A1005">
        <v>2003</v>
      </c>
      <c r="B1005" t="s">
        <v>1616</v>
      </c>
      <c r="C1005" t="s">
        <v>1621</v>
      </c>
    </row>
    <row r="1006" spans="1:3" x14ac:dyDescent="0.2">
      <c r="A1006">
        <v>2004</v>
      </c>
      <c r="B1006" t="s">
        <v>1616</v>
      </c>
      <c r="C1006" t="s">
        <v>1621</v>
      </c>
    </row>
    <row r="1007" spans="1:3" x14ac:dyDescent="0.2">
      <c r="A1007">
        <v>2005</v>
      </c>
      <c r="B1007" t="s">
        <v>1620</v>
      </c>
      <c r="C1007" t="s">
        <v>1622</v>
      </c>
    </row>
    <row r="1008" spans="1:3" x14ac:dyDescent="0.2">
      <c r="A1008">
        <v>2006</v>
      </c>
      <c r="B1008" t="s">
        <v>1616</v>
      </c>
      <c r="C1008" t="s">
        <v>1622</v>
      </c>
    </row>
    <row r="1009" spans="1:3" x14ac:dyDescent="0.2">
      <c r="A1009">
        <v>2007</v>
      </c>
      <c r="B1009" t="s">
        <v>1616</v>
      </c>
      <c r="C1009" t="s">
        <v>1621</v>
      </c>
    </row>
    <row r="1010" spans="1:3" x14ac:dyDescent="0.2">
      <c r="A1010">
        <v>2008</v>
      </c>
      <c r="B1010" t="s">
        <v>1619</v>
      </c>
      <c r="C1010" t="s">
        <v>1622</v>
      </c>
    </row>
    <row r="1011" spans="1:3" x14ac:dyDescent="0.2">
      <c r="A1011">
        <v>2009</v>
      </c>
      <c r="B1011" t="s">
        <v>1618</v>
      </c>
      <c r="C1011" t="s">
        <v>1622</v>
      </c>
    </row>
    <row r="1012" spans="1:3" x14ac:dyDescent="0.2">
      <c r="A1012">
        <v>2010</v>
      </c>
      <c r="B1012" t="s">
        <v>1616</v>
      </c>
      <c r="C1012" t="s">
        <v>1622</v>
      </c>
    </row>
    <row r="1013" spans="1:3" x14ac:dyDescent="0.2">
      <c r="A1013">
        <v>2011</v>
      </c>
      <c r="B1013" t="s">
        <v>1616</v>
      </c>
      <c r="C1013" t="s">
        <v>1621</v>
      </c>
    </row>
    <row r="1014" spans="1:3" x14ac:dyDescent="0.2">
      <c r="A1014">
        <v>2012</v>
      </c>
      <c r="B1014" t="s">
        <v>1616</v>
      </c>
      <c r="C1014" t="s">
        <v>1622</v>
      </c>
    </row>
    <row r="1015" spans="1:3" x14ac:dyDescent="0.2">
      <c r="A1015">
        <v>2013</v>
      </c>
      <c r="B1015" t="s">
        <v>1616</v>
      </c>
      <c r="C1015" t="s">
        <v>1621</v>
      </c>
    </row>
    <row r="1016" spans="1:3" x14ac:dyDescent="0.2">
      <c r="A1016">
        <v>2014</v>
      </c>
      <c r="B1016" t="s">
        <v>1616</v>
      </c>
      <c r="C1016" t="s">
        <v>1621</v>
      </c>
    </row>
    <row r="1017" spans="1:3" x14ac:dyDescent="0.2">
      <c r="A1017">
        <v>2015</v>
      </c>
      <c r="B1017" t="s">
        <v>1616</v>
      </c>
      <c r="C1017" t="s">
        <v>1621</v>
      </c>
    </row>
    <row r="1018" spans="1:3" x14ac:dyDescent="0.2">
      <c r="A1018">
        <v>2016</v>
      </c>
      <c r="B1018" t="s">
        <v>1616</v>
      </c>
      <c r="C1018" t="s">
        <v>1622</v>
      </c>
    </row>
    <row r="1019" spans="1:3" x14ac:dyDescent="0.2">
      <c r="A1019">
        <v>2017</v>
      </c>
      <c r="B1019" t="s">
        <v>1616</v>
      </c>
      <c r="C1019" t="s">
        <v>1621</v>
      </c>
    </row>
    <row r="1020" spans="1:3" x14ac:dyDescent="0.2">
      <c r="A1020">
        <v>2018</v>
      </c>
      <c r="B1020" t="s">
        <v>1618</v>
      </c>
      <c r="C1020" t="s">
        <v>1621</v>
      </c>
    </row>
    <row r="1021" spans="1:3" x14ac:dyDescent="0.2">
      <c r="A1021">
        <v>2019</v>
      </c>
      <c r="B1021" t="s">
        <v>1620</v>
      </c>
      <c r="C1021" t="s">
        <v>1621</v>
      </c>
    </row>
    <row r="1022" spans="1:3" x14ac:dyDescent="0.2">
      <c r="A1022">
        <v>2020</v>
      </c>
      <c r="B1022" t="s">
        <v>1618</v>
      </c>
      <c r="C1022" t="s">
        <v>1622</v>
      </c>
    </row>
    <row r="1023" spans="1:3" x14ac:dyDescent="0.2">
      <c r="A1023">
        <v>2021</v>
      </c>
      <c r="B1023" t="s">
        <v>1616</v>
      </c>
      <c r="C1023" t="s">
        <v>1622</v>
      </c>
    </row>
    <row r="1024" spans="1:3" x14ac:dyDescent="0.2">
      <c r="A1024">
        <v>2022</v>
      </c>
      <c r="B1024" t="s">
        <v>1616</v>
      </c>
      <c r="C1024" t="s">
        <v>1621</v>
      </c>
    </row>
    <row r="1025" spans="1:3" x14ac:dyDescent="0.2">
      <c r="A1025">
        <v>2023</v>
      </c>
      <c r="B1025" t="s">
        <v>1620</v>
      </c>
      <c r="C1025" t="s">
        <v>1622</v>
      </c>
    </row>
    <row r="1026" spans="1:3" x14ac:dyDescent="0.2">
      <c r="A1026">
        <v>2024</v>
      </c>
      <c r="B1026" t="s">
        <v>1616</v>
      </c>
      <c r="C1026" t="s">
        <v>1622</v>
      </c>
    </row>
    <row r="1027" spans="1:3" x14ac:dyDescent="0.2">
      <c r="A1027">
        <v>2025</v>
      </c>
      <c r="B1027" t="s">
        <v>1616</v>
      </c>
      <c r="C1027" t="s">
        <v>1622</v>
      </c>
    </row>
    <row r="1028" spans="1:3" x14ac:dyDescent="0.2">
      <c r="A1028">
        <v>2026</v>
      </c>
      <c r="B1028" t="s">
        <v>1616</v>
      </c>
      <c r="C1028" t="s">
        <v>1621</v>
      </c>
    </row>
    <row r="1029" spans="1:3" x14ac:dyDescent="0.2">
      <c r="A1029">
        <v>2027</v>
      </c>
      <c r="B1029" t="s">
        <v>1618</v>
      </c>
      <c r="C1029" t="s">
        <v>1622</v>
      </c>
    </row>
    <row r="1030" spans="1:3" x14ac:dyDescent="0.2">
      <c r="A1030">
        <v>2028</v>
      </c>
      <c r="B1030" t="s">
        <v>1618</v>
      </c>
      <c r="C1030" t="s">
        <v>1622</v>
      </c>
    </row>
    <row r="1031" spans="1:3" x14ac:dyDescent="0.2">
      <c r="A1031">
        <v>2029</v>
      </c>
      <c r="B1031" t="s">
        <v>1616</v>
      </c>
      <c r="C1031" t="s">
        <v>1622</v>
      </c>
    </row>
    <row r="1032" spans="1:3" x14ac:dyDescent="0.2">
      <c r="A1032">
        <v>2030</v>
      </c>
      <c r="B1032" t="s">
        <v>1616</v>
      </c>
      <c r="C1032" t="s">
        <v>1621</v>
      </c>
    </row>
    <row r="1033" spans="1:3" x14ac:dyDescent="0.2">
      <c r="A1033">
        <v>2031</v>
      </c>
      <c r="B1033" t="s">
        <v>1620</v>
      </c>
      <c r="C1033" t="s">
        <v>1622</v>
      </c>
    </row>
    <row r="1034" spans="1:3" x14ac:dyDescent="0.2">
      <c r="A1034">
        <v>2032</v>
      </c>
      <c r="B1034" t="s">
        <v>1616</v>
      </c>
      <c r="C1034" t="s">
        <v>1622</v>
      </c>
    </row>
    <row r="1035" spans="1:3" x14ac:dyDescent="0.2">
      <c r="A1035">
        <v>2033</v>
      </c>
      <c r="B1035" t="s">
        <v>1618</v>
      </c>
      <c r="C1035" t="s">
        <v>1622</v>
      </c>
    </row>
    <row r="1036" spans="1:3" x14ac:dyDescent="0.2">
      <c r="A1036">
        <v>2034</v>
      </c>
      <c r="B1036" t="s">
        <v>1618</v>
      </c>
      <c r="C1036" t="s">
        <v>1621</v>
      </c>
    </row>
    <row r="1037" spans="1:3" x14ac:dyDescent="0.2">
      <c r="A1037">
        <v>2035</v>
      </c>
      <c r="B1037" t="s">
        <v>1618</v>
      </c>
      <c r="C1037" t="s">
        <v>1621</v>
      </c>
    </row>
    <row r="1038" spans="1:3" x14ac:dyDescent="0.2">
      <c r="A1038">
        <v>2036</v>
      </c>
      <c r="B1038" t="s">
        <v>1616</v>
      </c>
      <c r="C1038" t="s">
        <v>1622</v>
      </c>
    </row>
    <row r="1039" spans="1:3" x14ac:dyDescent="0.2">
      <c r="A1039">
        <v>2037</v>
      </c>
      <c r="B1039" t="s">
        <v>1616</v>
      </c>
      <c r="C1039" t="s">
        <v>1622</v>
      </c>
    </row>
    <row r="1040" spans="1:3" x14ac:dyDescent="0.2">
      <c r="A1040">
        <v>2038</v>
      </c>
      <c r="B1040" t="s">
        <v>1616</v>
      </c>
      <c r="C1040" t="s">
        <v>1621</v>
      </c>
    </row>
    <row r="1041" spans="1:3" x14ac:dyDescent="0.2">
      <c r="A1041">
        <v>2039</v>
      </c>
      <c r="B1041" t="s">
        <v>1617</v>
      </c>
      <c r="C1041" t="s">
        <v>1622</v>
      </c>
    </row>
    <row r="1042" spans="1:3" x14ac:dyDescent="0.2">
      <c r="A1042">
        <v>2040</v>
      </c>
      <c r="B1042" t="s">
        <v>1617</v>
      </c>
      <c r="C1042" t="s">
        <v>1621</v>
      </c>
    </row>
    <row r="1043" spans="1:3" x14ac:dyDescent="0.2">
      <c r="A1043">
        <v>2041</v>
      </c>
      <c r="B1043" t="s">
        <v>1616</v>
      </c>
      <c r="C1043" t="s">
        <v>1622</v>
      </c>
    </row>
    <row r="1044" spans="1:3" x14ac:dyDescent="0.2">
      <c r="A1044">
        <v>2042</v>
      </c>
      <c r="B1044" t="s">
        <v>1616</v>
      </c>
      <c r="C1044" t="s">
        <v>1622</v>
      </c>
    </row>
    <row r="1045" spans="1:3" x14ac:dyDescent="0.2">
      <c r="A1045">
        <v>2043</v>
      </c>
      <c r="B1045" t="s">
        <v>1617</v>
      </c>
      <c r="C1045" t="s">
        <v>1622</v>
      </c>
    </row>
    <row r="1046" spans="1:3" x14ac:dyDescent="0.2">
      <c r="A1046">
        <v>2044</v>
      </c>
      <c r="B1046" t="s">
        <v>1619</v>
      </c>
      <c r="C1046" t="s">
        <v>1622</v>
      </c>
    </row>
    <row r="1047" spans="1:3" x14ac:dyDescent="0.2">
      <c r="A1047">
        <v>2045</v>
      </c>
      <c r="B1047" t="s">
        <v>1617</v>
      </c>
      <c r="C1047" t="s">
        <v>1621</v>
      </c>
    </row>
    <row r="1048" spans="1:3" x14ac:dyDescent="0.2">
      <c r="A1048">
        <v>2046</v>
      </c>
      <c r="B1048" t="s">
        <v>1616</v>
      </c>
      <c r="C1048" t="s">
        <v>1622</v>
      </c>
    </row>
    <row r="1049" spans="1:3" x14ac:dyDescent="0.2">
      <c r="A1049">
        <v>2047</v>
      </c>
      <c r="B1049" t="s">
        <v>1616</v>
      </c>
      <c r="C1049" t="s">
        <v>1621</v>
      </c>
    </row>
    <row r="1050" spans="1:3" x14ac:dyDescent="0.2">
      <c r="A1050">
        <v>2048</v>
      </c>
      <c r="B1050" t="s">
        <v>1618</v>
      </c>
      <c r="C1050" t="s">
        <v>1622</v>
      </c>
    </row>
    <row r="1051" spans="1:3" x14ac:dyDescent="0.2">
      <c r="A1051">
        <v>2049</v>
      </c>
      <c r="B1051" t="s">
        <v>1618</v>
      </c>
      <c r="C1051" t="s">
        <v>1622</v>
      </c>
    </row>
    <row r="1052" spans="1:3" x14ac:dyDescent="0.2">
      <c r="A1052">
        <v>2050</v>
      </c>
      <c r="B1052" t="s">
        <v>1616</v>
      </c>
      <c r="C1052" t="s">
        <v>1622</v>
      </c>
    </row>
    <row r="1053" spans="1:3" x14ac:dyDescent="0.2">
      <c r="A1053">
        <v>2051</v>
      </c>
      <c r="B1053" t="s">
        <v>1616</v>
      </c>
      <c r="C1053" t="s">
        <v>1621</v>
      </c>
    </row>
    <row r="1054" spans="1:3" x14ac:dyDescent="0.2">
      <c r="A1054">
        <v>2052</v>
      </c>
      <c r="B1054" t="s">
        <v>1616</v>
      </c>
      <c r="C1054" t="s">
        <v>1622</v>
      </c>
    </row>
    <row r="1055" spans="1:3" x14ac:dyDescent="0.2">
      <c r="A1055">
        <v>2053</v>
      </c>
      <c r="B1055" t="s">
        <v>1616</v>
      </c>
      <c r="C1055" t="s">
        <v>1621</v>
      </c>
    </row>
    <row r="1056" spans="1:3" x14ac:dyDescent="0.2">
      <c r="A1056">
        <v>2054</v>
      </c>
      <c r="B1056" t="s">
        <v>1616</v>
      </c>
      <c r="C1056" t="s">
        <v>1621</v>
      </c>
    </row>
    <row r="1057" spans="1:3" x14ac:dyDescent="0.2">
      <c r="A1057">
        <v>2055</v>
      </c>
      <c r="B1057" t="s">
        <v>1620</v>
      </c>
      <c r="C1057" t="s">
        <v>1622</v>
      </c>
    </row>
    <row r="1058" spans="1:3" x14ac:dyDescent="0.2">
      <c r="A1058">
        <v>2056</v>
      </c>
      <c r="B1058" t="s">
        <v>1616</v>
      </c>
      <c r="C1058" t="s">
        <v>1621</v>
      </c>
    </row>
    <row r="1059" spans="1:3" x14ac:dyDescent="0.2">
      <c r="A1059">
        <v>2057</v>
      </c>
      <c r="B1059" t="s">
        <v>1617</v>
      </c>
      <c r="C1059" t="s">
        <v>1622</v>
      </c>
    </row>
    <row r="1060" spans="1:3" x14ac:dyDescent="0.2">
      <c r="A1060">
        <v>2058</v>
      </c>
      <c r="B1060" t="s">
        <v>1616</v>
      </c>
      <c r="C1060" t="s">
        <v>1621</v>
      </c>
    </row>
    <row r="1061" spans="1:3" x14ac:dyDescent="0.2">
      <c r="A1061">
        <v>2059</v>
      </c>
      <c r="B1061" t="s">
        <v>1618</v>
      </c>
      <c r="C1061" t="s">
        <v>1621</v>
      </c>
    </row>
    <row r="1062" spans="1:3" x14ac:dyDescent="0.2">
      <c r="A1062">
        <v>2060</v>
      </c>
      <c r="B1062" t="s">
        <v>1620</v>
      </c>
      <c r="C1062" t="s">
        <v>1622</v>
      </c>
    </row>
    <row r="1063" spans="1:3" x14ac:dyDescent="0.2">
      <c r="A1063">
        <v>2061</v>
      </c>
      <c r="B1063" t="s">
        <v>1616</v>
      </c>
      <c r="C1063" t="s">
        <v>1622</v>
      </c>
    </row>
    <row r="1064" spans="1:3" x14ac:dyDescent="0.2">
      <c r="A1064">
        <v>2062</v>
      </c>
      <c r="B1064" t="s">
        <v>1616</v>
      </c>
      <c r="C1064" t="s">
        <v>1621</v>
      </c>
    </row>
    <row r="1065" spans="1:3" x14ac:dyDescent="0.2">
      <c r="A1065">
        <v>2063</v>
      </c>
      <c r="B1065" t="s">
        <v>1616</v>
      </c>
      <c r="C1065" t="s">
        <v>1622</v>
      </c>
    </row>
    <row r="1066" spans="1:3" x14ac:dyDescent="0.2">
      <c r="A1066">
        <v>2064</v>
      </c>
      <c r="B1066" t="s">
        <v>1616</v>
      </c>
      <c r="C1066" t="s">
        <v>1622</v>
      </c>
    </row>
    <row r="1067" spans="1:3" x14ac:dyDescent="0.2">
      <c r="A1067">
        <v>2065</v>
      </c>
      <c r="B1067" t="s">
        <v>1619</v>
      </c>
      <c r="C1067" t="s">
        <v>1622</v>
      </c>
    </row>
    <row r="1068" spans="1:3" x14ac:dyDescent="0.2">
      <c r="A1068">
        <v>2066</v>
      </c>
      <c r="B1068" t="s">
        <v>1617</v>
      </c>
      <c r="C1068" t="s">
        <v>1621</v>
      </c>
    </row>
    <row r="1069" spans="1:3" x14ac:dyDescent="0.2">
      <c r="A1069">
        <v>2067</v>
      </c>
      <c r="B1069" t="s">
        <v>1616</v>
      </c>
      <c r="C1069" t="s">
        <v>1622</v>
      </c>
    </row>
    <row r="1070" spans="1:3" x14ac:dyDescent="0.2">
      <c r="A1070">
        <v>2068</v>
      </c>
      <c r="B1070" t="s">
        <v>1616</v>
      </c>
      <c r="C1070" t="s">
        <v>1622</v>
      </c>
    </row>
    <row r="1071" spans="1:3" x14ac:dyDescent="0.2">
      <c r="A1071">
        <v>2069</v>
      </c>
      <c r="B1071" t="s">
        <v>1616</v>
      </c>
      <c r="C1071" t="s">
        <v>1622</v>
      </c>
    </row>
    <row r="1072" spans="1:3" x14ac:dyDescent="0.2">
      <c r="A1072">
        <v>2070</v>
      </c>
      <c r="B1072" t="s">
        <v>1618</v>
      </c>
      <c r="C1072" t="s">
        <v>1621</v>
      </c>
    </row>
    <row r="1073" spans="1:3" x14ac:dyDescent="0.2">
      <c r="A1073">
        <v>2071</v>
      </c>
      <c r="B1073" t="s">
        <v>1616</v>
      </c>
      <c r="C1073" t="s">
        <v>1622</v>
      </c>
    </row>
    <row r="1074" spans="1:3" x14ac:dyDescent="0.2">
      <c r="A1074">
        <v>2072</v>
      </c>
      <c r="B1074" t="s">
        <v>1616</v>
      </c>
      <c r="C1074" t="s">
        <v>1622</v>
      </c>
    </row>
    <row r="1075" spans="1:3" x14ac:dyDescent="0.2">
      <c r="A1075">
        <v>2073</v>
      </c>
      <c r="B1075" t="s">
        <v>1618</v>
      </c>
      <c r="C1075" t="s">
        <v>1622</v>
      </c>
    </row>
    <row r="1076" spans="1:3" x14ac:dyDescent="0.2">
      <c r="A1076">
        <v>2074</v>
      </c>
      <c r="B1076" t="s">
        <v>1618</v>
      </c>
      <c r="C1076" t="s">
        <v>1621</v>
      </c>
    </row>
    <row r="1077" spans="1:3" x14ac:dyDescent="0.2">
      <c r="A1077">
        <v>2075</v>
      </c>
      <c r="B1077" t="s">
        <v>1616</v>
      </c>
      <c r="C1077" t="s">
        <v>1622</v>
      </c>
    </row>
    <row r="1078" spans="1:3" x14ac:dyDescent="0.2">
      <c r="A1078">
        <v>2076</v>
      </c>
      <c r="B1078" t="s">
        <v>1618</v>
      </c>
      <c r="C1078" t="s">
        <v>1622</v>
      </c>
    </row>
    <row r="1079" spans="1:3" x14ac:dyDescent="0.2">
      <c r="A1079">
        <v>2077</v>
      </c>
      <c r="B1079" t="s">
        <v>1616</v>
      </c>
      <c r="C1079" t="s">
        <v>1621</v>
      </c>
    </row>
    <row r="1080" spans="1:3" x14ac:dyDescent="0.2">
      <c r="A1080">
        <v>2078</v>
      </c>
      <c r="B1080" t="s">
        <v>1616</v>
      </c>
      <c r="C1080" t="s">
        <v>1621</v>
      </c>
    </row>
    <row r="1081" spans="1:3" x14ac:dyDescent="0.2">
      <c r="A1081">
        <v>2079</v>
      </c>
      <c r="B1081" t="s">
        <v>1617</v>
      </c>
      <c r="C1081" t="s">
        <v>1622</v>
      </c>
    </row>
    <row r="1082" spans="1:3" x14ac:dyDescent="0.2">
      <c r="A1082">
        <v>2080</v>
      </c>
      <c r="B1082" t="s">
        <v>1619</v>
      </c>
      <c r="C1082" t="s">
        <v>1621</v>
      </c>
    </row>
    <row r="1083" spans="1:3" x14ac:dyDescent="0.2">
      <c r="A1083">
        <v>2081</v>
      </c>
      <c r="B1083" t="s">
        <v>1616</v>
      </c>
      <c r="C1083" t="s">
        <v>1623</v>
      </c>
    </row>
    <row r="1084" spans="1:3" x14ac:dyDescent="0.2">
      <c r="A1084">
        <v>2082</v>
      </c>
      <c r="B1084" t="s">
        <v>1616</v>
      </c>
      <c r="C1084" t="s">
        <v>1622</v>
      </c>
    </row>
    <row r="1085" spans="1:3" x14ac:dyDescent="0.2">
      <c r="A1085">
        <v>2083</v>
      </c>
      <c r="B1085" t="s">
        <v>1616</v>
      </c>
      <c r="C1085" t="s">
        <v>1622</v>
      </c>
    </row>
    <row r="1086" spans="1:3" x14ac:dyDescent="0.2">
      <c r="A1086">
        <v>2084</v>
      </c>
      <c r="B1086" t="s">
        <v>1616</v>
      </c>
      <c r="C1086" t="s">
        <v>1621</v>
      </c>
    </row>
    <row r="1087" spans="1:3" x14ac:dyDescent="0.2">
      <c r="A1087">
        <v>2085</v>
      </c>
      <c r="B1087" t="s">
        <v>1616</v>
      </c>
      <c r="C1087" t="s">
        <v>1621</v>
      </c>
    </row>
    <row r="1088" spans="1:3" x14ac:dyDescent="0.2">
      <c r="A1088">
        <v>2086</v>
      </c>
      <c r="B1088" t="s">
        <v>1616</v>
      </c>
      <c r="C1088" t="s">
        <v>1622</v>
      </c>
    </row>
    <row r="1089" spans="1:3" x14ac:dyDescent="0.2">
      <c r="A1089">
        <v>2087</v>
      </c>
      <c r="B1089" t="s">
        <v>1616</v>
      </c>
      <c r="C1089" t="s">
        <v>1621</v>
      </c>
    </row>
    <row r="1090" spans="1:3" x14ac:dyDescent="0.2">
      <c r="A1090">
        <v>2088</v>
      </c>
      <c r="B1090" t="s">
        <v>1619</v>
      </c>
      <c r="C1090" t="s">
        <v>1622</v>
      </c>
    </row>
    <row r="1091" spans="1:3" x14ac:dyDescent="0.2">
      <c r="A1091">
        <v>2089</v>
      </c>
      <c r="B1091" t="s">
        <v>1618</v>
      </c>
      <c r="C1091" t="s">
        <v>1621</v>
      </c>
    </row>
    <row r="1092" spans="1:3" x14ac:dyDescent="0.2">
      <c r="A1092">
        <v>2090</v>
      </c>
      <c r="B1092" t="s">
        <v>1618</v>
      </c>
      <c r="C1092" t="s">
        <v>1621</v>
      </c>
    </row>
    <row r="1093" spans="1:3" x14ac:dyDescent="0.2">
      <c r="A1093">
        <v>2091</v>
      </c>
      <c r="B1093" t="s">
        <v>1616</v>
      </c>
      <c r="C1093" t="s">
        <v>1621</v>
      </c>
    </row>
    <row r="1094" spans="1:3" x14ac:dyDescent="0.2">
      <c r="A1094">
        <v>2092</v>
      </c>
      <c r="B1094" t="s">
        <v>1620</v>
      </c>
      <c r="C1094" t="s">
        <v>1622</v>
      </c>
    </row>
    <row r="1095" spans="1:3" x14ac:dyDescent="0.2">
      <c r="A1095">
        <v>2093</v>
      </c>
      <c r="B1095" t="s">
        <v>1617</v>
      </c>
      <c r="C1095" t="s">
        <v>1623</v>
      </c>
    </row>
    <row r="1096" spans="1:3" x14ac:dyDescent="0.2">
      <c r="A1096">
        <v>2094</v>
      </c>
      <c r="B1096" t="s">
        <v>1619</v>
      </c>
      <c r="C1096" t="s">
        <v>1621</v>
      </c>
    </row>
    <row r="1097" spans="1:3" x14ac:dyDescent="0.2">
      <c r="A1097">
        <v>2095</v>
      </c>
      <c r="B1097" t="s">
        <v>1619</v>
      </c>
      <c r="C1097" t="s">
        <v>1621</v>
      </c>
    </row>
    <row r="1098" spans="1:3" x14ac:dyDescent="0.2">
      <c r="A1098">
        <v>2096</v>
      </c>
      <c r="B1098" t="s">
        <v>1617</v>
      </c>
      <c r="C1098" t="s">
        <v>1621</v>
      </c>
    </row>
    <row r="1099" spans="1:3" x14ac:dyDescent="0.2">
      <c r="A1099">
        <v>2097</v>
      </c>
      <c r="B1099" t="s">
        <v>1616</v>
      </c>
      <c r="C1099" t="s">
        <v>1622</v>
      </c>
    </row>
    <row r="1100" spans="1:3" x14ac:dyDescent="0.2">
      <c r="A1100">
        <v>2098</v>
      </c>
      <c r="B1100" t="s">
        <v>1616</v>
      </c>
      <c r="C1100" t="s">
        <v>1621</v>
      </c>
    </row>
    <row r="1101" spans="1:3" x14ac:dyDescent="0.2">
      <c r="A1101">
        <v>2099</v>
      </c>
      <c r="B1101" t="s">
        <v>1618</v>
      </c>
      <c r="C1101" t="s">
        <v>1622</v>
      </c>
    </row>
    <row r="1102" spans="1:3" x14ac:dyDescent="0.2">
      <c r="A1102">
        <v>2100</v>
      </c>
      <c r="B1102" t="s">
        <v>1619</v>
      </c>
      <c r="C1102" t="s">
        <v>1622</v>
      </c>
    </row>
    <row r="1103" spans="1:3" x14ac:dyDescent="0.2">
      <c r="A1103">
        <v>2101</v>
      </c>
      <c r="B1103" t="s">
        <v>1619</v>
      </c>
      <c r="C1103" t="s">
        <v>1622</v>
      </c>
    </row>
    <row r="1104" spans="1:3" x14ac:dyDescent="0.2">
      <c r="A1104">
        <v>2102</v>
      </c>
      <c r="B1104" t="s">
        <v>1616</v>
      </c>
      <c r="C1104" t="s">
        <v>1621</v>
      </c>
    </row>
    <row r="1105" spans="1:3" x14ac:dyDescent="0.2">
      <c r="A1105">
        <v>2103</v>
      </c>
      <c r="B1105" t="s">
        <v>1616</v>
      </c>
      <c r="C1105" t="s">
        <v>1623</v>
      </c>
    </row>
    <row r="1106" spans="1:3" x14ac:dyDescent="0.2">
      <c r="A1106">
        <v>2104</v>
      </c>
      <c r="B1106" t="s">
        <v>1616</v>
      </c>
      <c r="C1106" t="s">
        <v>1621</v>
      </c>
    </row>
    <row r="1107" spans="1:3" x14ac:dyDescent="0.2">
      <c r="A1107">
        <v>2105</v>
      </c>
      <c r="B1107" t="s">
        <v>1617</v>
      </c>
      <c r="C1107" t="s">
        <v>1621</v>
      </c>
    </row>
    <row r="1108" spans="1:3" x14ac:dyDescent="0.2">
      <c r="A1108">
        <v>2106</v>
      </c>
      <c r="B1108" t="s">
        <v>1616</v>
      </c>
      <c r="C1108" t="s">
        <v>1622</v>
      </c>
    </row>
    <row r="1109" spans="1:3" x14ac:dyDescent="0.2">
      <c r="A1109">
        <v>2107</v>
      </c>
      <c r="B1109" t="s">
        <v>1616</v>
      </c>
      <c r="C1109" t="s">
        <v>1622</v>
      </c>
    </row>
    <row r="1110" spans="1:3" x14ac:dyDescent="0.2">
      <c r="A1110">
        <v>2108</v>
      </c>
      <c r="B1110" t="s">
        <v>1616</v>
      </c>
      <c r="C1110" t="s">
        <v>1621</v>
      </c>
    </row>
    <row r="1111" spans="1:3" x14ac:dyDescent="0.2">
      <c r="A1111">
        <v>2109</v>
      </c>
      <c r="B1111" t="s">
        <v>1616</v>
      </c>
      <c r="C1111" t="s">
        <v>1621</v>
      </c>
    </row>
    <row r="1112" spans="1:3" x14ac:dyDescent="0.2">
      <c r="A1112">
        <v>2110</v>
      </c>
      <c r="B1112" t="s">
        <v>1617</v>
      </c>
      <c r="C1112" t="s">
        <v>1622</v>
      </c>
    </row>
    <row r="1113" spans="1:3" x14ac:dyDescent="0.2">
      <c r="A1113">
        <v>2111</v>
      </c>
      <c r="B1113" t="s">
        <v>1618</v>
      </c>
      <c r="C1113" t="s">
        <v>1621</v>
      </c>
    </row>
    <row r="1114" spans="1:3" x14ac:dyDescent="0.2">
      <c r="A1114">
        <v>2112</v>
      </c>
      <c r="B1114" t="s">
        <v>1619</v>
      </c>
      <c r="C1114" t="s">
        <v>1622</v>
      </c>
    </row>
    <row r="1115" spans="1:3" x14ac:dyDescent="0.2">
      <c r="A1115">
        <v>2113</v>
      </c>
      <c r="B1115" t="s">
        <v>1616</v>
      </c>
      <c r="C1115" t="s">
        <v>1622</v>
      </c>
    </row>
    <row r="1116" spans="1:3" x14ac:dyDescent="0.2">
      <c r="A1116">
        <v>2114</v>
      </c>
      <c r="B1116" t="s">
        <v>1618</v>
      </c>
      <c r="C1116" t="s">
        <v>1621</v>
      </c>
    </row>
    <row r="1117" spans="1:3" x14ac:dyDescent="0.2">
      <c r="A1117">
        <v>2115</v>
      </c>
      <c r="B1117" t="s">
        <v>1616</v>
      </c>
      <c r="C1117" t="s">
        <v>1621</v>
      </c>
    </row>
    <row r="1118" spans="1:3" x14ac:dyDescent="0.2">
      <c r="A1118">
        <v>2116</v>
      </c>
      <c r="B1118" t="s">
        <v>1618</v>
      </c>
      <c r="C1118" t="s">
        <v>1621</v>
      </c>
    </row>
    <row r="1119" spans="1:3" x14ac:dyDescent="0.2">
      <c r="A1119">
        <v>2117</v>
      </c>
      <c r="B1119" t="s">
        <v>1616</v>
      </c>
      <c r="C1119" t="s">
        <v>1622</v>
      </c>
    </row>
    <row r="1120" spans="1:3" x14ac:dyDescent="0.2">
      <c r="A1120">
        <v>2118</v>
      </c>
      <c r="B1120" t="s">
        <v>1616</v>
      </c>
      <c r="C1120" t="s">
        <v>1622</v>
      </c>
    </row>
    <row r="1121" spans="1:3" x14ac:dyDescent="0.2">
      <c r="A1121">
        <v>2119</v>
      </c>
      <c r="B1121" t="s">
        <v>1618</v>
      </c>
      <c r="C1121" t="s">
        <v>1621</v>
      </c>
    </row>
    <row r="1122" spans="1:3" x14ac:dyDescent="0.2">
      <c r="A1122">
        <v>2120</v>
      </c>
      <c r="B1122" t="s">
        <v>1617</v>
      </c>
      <c r="C1122" t="s">
        <v>1622</v>
      </c>
    </row>
    <row r="1123" spans="1:3" x14ac:dyDescent="0.2">
      <c r="A1123">
        <v>2121</v>
      </c>
      <c r="B1123" t="s">
        <v>1616</v>
      </c>
      <c r="C1123" t="s">
        <v>1623</v>
      </c>
    </row>
    <row r="1124" spans="1:3" x14ac:dyDescent="0.2">
      <c r="A1124">
        <v>2122</v>
      </c>
      <c r="B1124" t="s">
        <v>1619</v>
      </c>
      <c r="C1124" t="s">
        <v>1621</v>
      </c>
    </row>
    <row r="1125" spans="1:3" x14ac:dyDescent="0.2">
      <c r="A1125">
        <v>2123</v>
      </c>
      <c r="B1125" t="s">
        <v>1616</v>
      </c>
      <c r="C1125" t="s">
        <v>1622</v>
      </c>
    </row>
    <row r="1126" spans="1:3" x14ac:dyDescent="0.2">
      <c r="A1126">
        <v>2124</v>
      </c>
      <c r="B1126" t="s">
        <v>1616</v>
      </c>
      <c r="C1126" t="s">
        <v>1621</v>
      </c>
    </row>
    <row r="1127" spans="1:3" x14ac:dyDescent="0.2">
      <c r="A1127">
        <v>2125</v>
      </c>
      <c r="B1127" t="s">
        <v>1616</v>
      </c>
      <c r="C1127" t="s">
        <v>1621</v>
      </c>
    </row>
    <row r="1128" spans="1:3" x14ac:dyDescent="0.2">
      <c r="A1128">
        <v>2126</v>
      </c>
      <c r="B1128" t="s">
        <v>1616</v>
      </c>
      <c r="C1128" t="s">
        <v>1621</v>
      </c>
    </row>
    <row r="1129" spans="1:3" x14ac:dyDescent="0.2">
      <c r="A1129">
        <v>2127</v>
      </c>
      <c r="B1129" t="s">
        <v>1616</v>
      </c>
      <c r="C1129" t="s">
        <v>1621</v>
      </c>
    </row>
    <row r="1130" spans="1:3" x14ac:dyDescent="0.2">
      <c r="A1130">
        <v>2128</v>
      </c>
      <c r="B1130" t="s">
        <v>1616</v>
      </c>
      <c r="C1130" t="s">
        <v>1621</v>
      </c>
    </row>
    <row r="1131" spans="1:3" x14ac:dyDescent="0.2">
      <c r="A1131">
        <v>2129</v>
      </c>
      <c r="B1131" t="s">
        <v>1616</v>
      </c>
      <c r="C1131" t="s">
        <v>1621</v>
      </c>
    </row>
    <row r="1132" spans="1:3" x14ac:dyDescent="0.2">
      <c r="A1132">
        <v>2130</v>
      </c>
      <c r="B1132" t="s">
        <v>1617</v>
      </c>
      <c r="C1132" t="s">
        <v>1622</v>
      </c>
    </row>
    <row r="1133" spans="1:3" x14ac:dyDescent="0.2">
      <c r="A1133">
        <v>2131</v>
      </c>
      <c r="B1133" t="s">
        <v>1616</v>
      </c>
      <c r="C1133" t="s">
        <v>1622</v>
      </c>
    </row>
    <row r="1134" spans="1:3" x14ac:dyDescent="0.2">
      <c r="A1134">
        <v>2132</v>
      </c>
      <c r="B1134" t="s">
        <v>1619</v>
      </c>
      <c r="C1134" t="s">
        <v>1622</v>
      </c>
    </row>
    <row r="1135" spans="1:3" x14ac:dyDescent="0.2">
      <c r="A1135">
        <v>2133</v>
      </c>
      <c r="B1135" t="s">
        <v>1616</v>
      </c>
      <c r="C1135" t="s">
        <v>1621</v>
      </c>
    </row>
    <row r="1136" spans="1:3" x14ac:dyDescent="0.2">
      <c r="A1136">
        <v>2134</v>
      </c>
      <c r="B1136" t="s">
        <v>1618</v>
      </c>
      <c r="C1136" t="s">
        <v>1621</v>
      </c>
    </row>
    <row r="1137" spans="1:3" x14ac:dyDescent="0.2">
      <c r="A1137">
        <v>2135</v>
      </c>
      <c r="B1137" t="s">
        <v>1616</v>
      </c>
      <c r="C1137" t="s">
        <v>1621</v>
      </c>
    </row>
    <row r="1138" spans="1:3" x14ac:dyDescent="0.2">
      <c r="A1138">
        <v>2136</v>
      </c>
      <c r="B1138" t="s">
        <v>1616</v>
      </c>
      <c r="C1138" t="s">
        <v>1622</v>
      </c>
    </row>
    <row r="1139" spans="1:3" x14ac:dyDescent="0.2">
      <c r="A1139">
        <v>2137</v>
      </c>
      <c r="B1139" t="s">
        <v>1616</v>
      </c>
      <c r="C1139" t="s">
        <v>1622</v>
      </c>
    </row>
    <row r="1140" spans="1:3" x14ac:dyDescent="0.2">
      <c r="A1140">
        <v>2138</v>
      </c>
      <c r="B1140" t="s">
        <v>1616</v>
      </c>
      <c r="C1140" t="s">
        <v>1621</v>
      </c>
    </row>
    <row r="1141" spans="1:3" x14ac:dyDescent="0.2">
      <c r="A1141">
        <v>2139</v>
      </c>
      <c r="B1141" t="s">
        <v>1616</v>
      </c>
      <c r="C1141" t="s">
        <v>1621</v>
      </c>
    </row>
    <row r="1142" spans="1:3" x14ac:dyDescent="0.2">
      <c r="A1142">
        <v>2140</v>
      </c>
      <c r="B1142" t="s">
        <v>1618</v>
      </c>
      <c r="C1142" t="s">
        <v>1622</v>
      </c>
    </row>
    <row r="1143" spans="1:3" x14ac:dyDescent="0.2">
      <c r="A1143">
        <v>2141</v>
      </c>
      <c r="B1143" t="s">
        <v>1617</v>
      </c>
      <c r="C1143" t="s">
        <v>1621</v>
      </c>
    </row>
    <row r="1144" spans="1:3" x14ac:dyDescent="0.2">
      <c r="A1144">
        <v>2142</v>
      </c>
      <c r="B1144" t="s">
        <v>1619</v>
      </c>
      <c r="C1144" t="s">
        <v>1621</v>
      </c>
    </row>
    <row r="1145" spans="1:3" x14ac:dyDescent="0.2">
      <c r="A1145">
        <v>2143</v>
      </c>
      <c r="B1145" t="s">
        <v>1618</v>
      </c>
      <c r="C1145" t="s">
        <v>1622</v>
      </c>
    </row>
    <row r="1146" spans="1:3" x14ac:dyDescent="0.2">
      <c r="A1146">
        <v>2144</v>
      </c>
      <c r="B1146" t="s">
        <v>1616</v>
      </c>
      <c r="C1146" t="s">
        <v>1622</v>
      </c>
    </row>
    <row r="1147" spans="1:3" x14ac:dyDescent="0.2">
      <c r="A1147">
        <v>2145</v>
      </c>
      <c r="B1147" t="s">
        <v>1616</v>
      </c>
      <c r="C1147" t="s">
        <v>1621</v>
      </c>
    </row>
    <row r="1148" spans="1:3" x14ac:dyDescent="0.2">
      <c r="A1148">
        <v>2146</v>
      </c>
      <c r="B1148" t="s">
        <v>1616</v>
      </c>
      <c r="C1148" t="s">
        <v>1621</v>
      </c>
    </row>
    <row r="1149" spans="1:3" x14ac:dyDescent="0.2">
      <c r="A1149">
        <v>2147</v>
      </c>
      <c r="B1149" t="s">
        <v>1616</v>
      </c>
      <c r="C1149" t="s">
        <v>1623</v>
      </c>
    </row>
    <row r="1150" spans="1:3" x14ac:dyDescent="0.2">
      <c r="A1150">
        <v>2148</v>
      </c>
      <c r="B1150" t="s">
        <v>1616</v>
      </c>
      <c r="C1150" t="s">
        <v>1621</v>
      </c>
    </row>
    <row r="1151" spans="1:3" x14ac:dyDescent="0.2">
      <c r="A1151">
        <v>2149</v>
      </c>
      <c r="B1151" t="s">
        <v>1616</v>
      </c>
      <c r="C1151" t="s">
        <v>1621</v>
      </c>
    </row>
    <row r="1152" spans="1:3" x14ac:dyDescent="0.2">
      <c r="A1152">
        <v>2150</v>
      </c>
      <c r="B1152" t="s">
        <v>1616</v>
      </c>
      <c r="C1152" t="s">
        <v>1621</v>
      </c>
    </row>
    <row r="1153" spans="1:3" x14ac:dyDescent="0.2">
      <c r="A1153">
        <v>2151</v>
      </c>
      <c r="B1153" t="s">
        <v>1616</v>
      </c>
      <c r="C1153" t="s">
        <v>1621</v>
      </c>
    </row>
    <row r="1154" spans="1:3" x14ac:dyDescent="0.2">
      <c r="A1154">
        <v>2152</v>
      </c>
      <c r="B1154" t="s">
        <v>1619</v>
      </c>
      <c r="C1154" t="s">
        <v>1621</v>
      </c>
    </row>
    <row r="1155" spans="1:3" x14ac:dyDescent="0.2">
      <c r="A1155">
        <v>2153</v>
      </c>
      <c r="B1155" t="s">
        <v>1619</v>
      </c>
      <c r="C1155" t="s">
        <v>1622</v>
      </c>
    </row>
    <row r="1156" spans="1:3" x14ac:dyDescent="0.2">
      <c r="A1156">
        <v>2154</v>
      </c>
      <c r="B1156" t="s">
        <v>1616</v>
      </c>
      <c r="C1156" t="s">
        <v>1621</v>
      </c>
    </row>
    <row r="1157" spans="1:3" x14ac:dyDescent="0.2">
      <c r="A1157">
        <v>2155</v>
      </c>
      <c r="B1157" t="s">
        <v>1617</v>
      </c>
      <c r="C1157" t="s">
        <v>1621</v>
      </c>
    </row>
    <row r="1158" spans="1:3" x14ac:dyDescent="0.2">
      <c r="A1158">
        <v>2156</v>
      </c>
      <c r="B1158" t="s">
        <v>1620</v>
      </c>
      <c r="C1158" t="s">
        <v>1622</v>
      </c>
    </row>
    <row r="1159" spans="1:3" x14ac:dyDescent="0.2">
      <c r="A1159">
        <v>2157</v>
      </c>
      <c r="B1159" t="s">
        <v>1616</v>
      </c>
      <c r="C1159" t="s">
        <v>1622</v>
      </c>
    </row>
    <row r="1160" spans="1:3" x14ac:dyDescent="0.2">
      <c r="A1160">
        <v>2158</v>
      </c>
      <c r="B1160" t="s">
        <v>1616</v>
      </c>
      <c r="C1160" t="s">
        <v>1622</v>
      </c>
    </row>
    <row r="1161" spans="1:3" x14ac:dyDescent="0.2">
      <c r="A1161">
        <v>2159</v>
      </c>
      <c r="B1161" t="s">
        <v>1616</v>
      </c>
      <c r="C1161" t="s">
        <v>1622</v>
      </c>
    </row>
    <row r="1162" spans="1:3" x14ac:dyDescent="0.2">
      <c r="A1162">
        <v>2160</v>
      </c>
      <c r="B1162" t="s">
        <v>1617</v>
      </c>
      <c r="C1162" t="s">
        <v>1621</v>
      </c>
    </row>
    <row r="1163" spans="1:3" x14ac:dyDescent="0.2">
      <c r="A1163">
        <v>2161</v>
      </c>
      <c r="B1163" t="s">
        <v>1617</v>
      </c>
      <c r="C1163" t="s">
        <v>1622</v>
      </c>
    </row>
    <row r="1164" spans="1:3" x14ac:dyDescent="0.2">
      <c r="A1164">
        <v>2162</v>
      </c>
      <c r="B1164" t="s">
        <v>1616</v>
      </c>
      <c r="C1164" t="s">
        <v>1621</v>
      </c>
    </row>
    <row r="1165" spans="1:3" x14ac:dyDescent="0.2">
      <c r="A1165">
        <v>2163</v>
      </c>
      <c r="B1165" t="s">
        <v>1616</v>
      </c>
      <c r="C1165" t="s">
        <v>1623</v>
      </c>
    </row>
    <row r="1166" spans="1:3" x14ac:dyDescent="0.2">
      <c r="A1166">
        <v>2164</v>
      </c>
      <c r="B1166" t="s">
        <v>1616</v>
      </c>
      <c r="C1166" t="s">
        <v>1622</v>
      </c>
    </row>
    <row r="1167" spans="1:3" x14ac:dyDescent="0.2">
      <c r="A1167">
        <v>2165</v>
      </c>
      <c r="B1167" t="s">
        <v>1616</v>
      </c>
      <c r="C1167" t="s">
        <v>1623</v>
      </c>
    </row>
    <row r="1168" spans="1:3" x14ac:dyDescent="0.2">
      <c r="A1168">
        <v>2166</v>
      </c>
      <c r="B1168" t="s">
        <v>1616</v>
      </c>
      <c r="C1168" t="s">
        <v>1622</v>
      </c>
    </row>
    <row r="1169" spans="1:3" x14ac:dyDescent="0.2">
      <c r="A1169">
        <v>2167</v>
      </c>
      <c r="B1169" t="s">
        <v>1617</v>
      </c>
      <c r="C1169" t="s">
        <v>1621</v>
      </c>
    </row>
    <row r="1170" spans="1:3" x14ac:dyDescent="0.2">
      <c r="A1170">
        <v>2168</v>
      </c>
      <c r="B1170" t="s">
        <v>1618</v>
      </c>
      <c r="C1170" t="s">
        <v>1622</v>
      </c>
    </row>
    <row r="1171" spans="1:3" x14ac:dyDescent="0.2">
      <c r="A1171">
        <v>2169</v>
      </c>
      <c r="B1171" t="s">
        <v>1617</v>
      </c>
      <c r="C1171" t="s">
        <v>1623</v>
      </c>
    </row>
    <row r="1172" spans="1:3" x14ac:dyDescent="0.2">
      <c r="A1172">
        <v>2170</v>
      </c>
      <c r="B1172" t="s">
        <v>1617</v>
      </c>
      <c r="C1172" t="s">
        <v>1622</v>
      </c>
    </row>
    <row r="1173" spans="1:3" x14ac:dyDescent="0.2">
      <c r="A1173">
        <v>2171</v>
      </c>
      <c r="B1173" t="s">
        <v>1619</v>
      </c>
      <c r="C1173" t="s">
        <v>1621</v>
      </c>
    </row>
    <row r="1174" spans="1:3" x14ac:dyDescent="0.2">
      <c r="A1174">
        <v>2172</v>
      </c>
      <c r="B1174" t="s">
        <v>1616</v>
      </c>
      <c r="C1174" t="s">
        <v>1622</v>
      </c>
    </row>
    <row r="1175" spans="1:3" x14ac:dyDescent="0.2">
      <c r="A1175">
        <v>2173</v>
      </c>
      <c r="B1175" t="s">
        <v>1618</v>
      </c>
      <c r="C1175" t="s">
        <v>1621</v>
      </c>
    </row>
    <row r="1176" spans="1:3" x14ac:dyDescent="0.2">
      <c r="A1176">
        <v>2174</v>
      </c>
      <c r="B1176" t="s">
        <v>1616</v>
      </c>
      <c r="C1176" t="s">
        <v>1621</v>
      </c>
    </row>
    <row r="1177" spans="1:3" x14ac:dyDescent="0.2">
      <c r="A1177">
        <v>2175</v>
      </c>
      <c r="B1177" t="s">
        <v>1618</v>
      </c>
      <c r="C1177" t="s">
        <v>1621</v>
      </c>
    </row>
    <row r="1178" spans="1:3" x14ac:dyDescent="0.2">
      <c r="A1178">
        <v>2176</v>
      </c>
      <c r="B1178" t="s">
        <v>1616</v>
      </c>
      <c r="C1178" t="s">
        <v>1621</v>
      </c>
    </row>
    <row r="1179" spans="1:3" x14ac:dyDescent="0.2">
      <c r="A1179">
        <v>2177</v>
      </c>
      <c r="B1179" t="s">
        <v>1618</v>
      </c>
      <c r="C1179" t="s">
        <v>1622</v>
      </c>
    </row>
    <row r="1180" spans="1:3" x14ac:dyDescent="0.2">
      <c r="A1180">
        <v>2178</v>
      </c>
      <c r="B1180" t="s">
        <v>1616</v>
      </c>
      <c r="C1180" t="s">
        <v>1621</v>
      </c>
    </row>
    <row r="1181" spans="1:3" x14ac:dyDescent="0.2">
      <c r="A1181">
        <v>2179</v>
      </c>
      <c r="B1181" t="s">
        <v>1616</v>
      </c>
      <c r="C1181" t="s">
        <v>1622</v>
      </c>
    </row>
    <row r="1182" spans="1:3" x14ac:dyDescent="0.2">
      <c r="A1182">
        <v>2180</v>
      </c>
      <c r="B1182" t="s">
        <v>1616</v>
      </c>
      <c r="C1182" t="s">
        <v>1621</v>
      </c>
    </row>
    <row r="1183" spans="1:3" x14ac:dyDescent="0.2">
      <c r="A1183">
        <v>2181</v>
      </c>
      <c r="B1183" t="s">
        <v>1616</v>
      </c>
      <c r="C1183" t="s">
        <v>1621</v>
      </c>
    </row>
    <row r="1184" spans="1:3" x14ac:dyDescent="0.2">
      <c r="A1184">
        <v>2182</v>
      </c>
      <c r="B1184" t="s">
        <v>1618</v>
      </c>
      <c r="C1184" t="s">
        <v>1621</v>
      </c>
    </row>
    <row r="1185" spans="1:3" x14ac:dyDescent="0.2">
      <c r="A1185">
        <v>2183</v>
      </c>
      <c r="B1185" t="s">
        <v>1619</v>
      </c>
      <c r="C1185" t="s">
        <v>1621</v>
      </c>
    </row>
    <row r="1186" spans="1:3" x14ac:dyDescent="0.2">
      <c r="A1186">
        <v>2184</v>
      </c>
      <c r="B1186" t="s">
        <v>1616</v>
      </c>
      <c r="C1186" t="s">
        <v>1621</v>
      </c>
    </row>
    <row r="1187" spans="1:3" x14ac:dyDescent="0.2">
      <c r="A1187">
        <v>2185</v>
      </c>
      <c r="B1187" t="s">
        <v>1616</v>
      </c>
      <c r="C1187" t="s">
        <v>1621</v>
      </c>
    </row>
    <row r="1188" spans="1:3" x14ac:dyDescent="0.2">
      <c r="A1188">
        <v>2186</v>
      </c>
      <c r="B1188" t="s">
        <v>1616</v>
      </c>
      <c r="C1188" t="s">
        <v>1622</v>
      </c>
    </row>
    <row r="1189" spans="1:3" x14ac:dyDescent="0.2">
      <c r="A1189">
        <v>2187</v>
      </c>
      <c r="B1189" t="s">
        <v>1616</v>
      </c>
      <c r="C1189" t="s">
        <v>1621</v>
      </c>
    </row>
    <row r="1190" spans="1:3" x14ac:dyDescent="0.2">
      <c r="A1190">
        <v>2188</v>
      </c>
      <c r="B1190" t="s">
        <v>1616</v>
      </c>
      <c r="C1190" t="s">
        <v>1621</v>
      </c>
    </row>
    <row r="1191" spans="1:3" x14ac:dyDescent="0.2">
      <c r="A1191">
        <v>2189</v>
      </c>
      <c r="B1191" t="s">
        <v>1617</v>
      </c>
      <c r="C1191" t="s">
        <v>1621</v>
      </c>
    </row>
    <row r="1192" spans="1:3" x14ac:dyDescent="0.2">
      <c r="A1192">
        <v>2190</v>
      </c>
      <c r="B1192" t="s">
        <v>1616</v>
      </c>
      <c r="C1192" t="s">
        <v>1622</v>
      </c>
    </row>
    <row r="1193" spans="1:3" x14ac:dyDescent="0.2">
      <c r="A1193">
        <v>2191</v>
      </c>
      <c r="B1193" t="s">
        <v>1616</v>
      </c>
      <c r="C1193" t="s">
        <v>1622</v>
      </c>
    </row>
    <row r="1194" spans="1:3" x14ac:dyDescent="0.2">
      <c r="A1194">
        <v>2192</v>
      </c>
      <c r="B1194" t="s">
        <v>1616</v>
      </c>
      <c r="C1194" t="s">
        <v>1622</v>
      </c>
    </row>
    <row r="1195" spans="1:3" x14ac:dyDescent="0.2">
      <c r="A1195">
        <v>2193</v>
      </c>
      <c r="B1195" t="s">
        <v>1616</v>
      </c>
      <c r="C1195" t="s">
        <v>1621</v>
      </c>
    </row>
    <row r="1196" spans="1:3" x14ac:dyDescent="0.2">
      <c r="A1196">
        <v>2194</v>
      </c>
      <c r="B1196" t="s">
        <v>1616</v>
      </c>
      <c r="C1196" t="s">
        <v>1621</v>
      </c>
    </row>
    <row r="1197" spans="1:3" x14ac:dyDescent="0.2">
      <c r="A1197">
        <v>2195</v>
      </c>
      <c r="B1197" t="s">
        <v>1618</v>
      </c>
      <c r="C1197" t="s">
        <v>1622</v>
      </c>
    </row>
    <row r="1198" spans="1:3" x14ac:dyDescent="0.2">
      <c r="A1198">
        <v>2196</v>
      </c>
      <c r="B1198" t="s">
        <v>1616</v>
      </c>
      <c r="C1198" t="s">
        <v>1621</v>
      </c>
    </row>
    <row r="1199" spans="1:3" x14ac:dyDescent="0.2">
      <c r="A1199">
        <v>2197</v>
      </c>
      <c r="B1199" t="s">
        <v>1616</v>
      </c>
      <c r="C1199" t="s">
        <v>1621</v>
      </c>
    </row>
    <row r="1200" spans="1:3" x14ac:dyDescent="0.2">
      <c r="A1200">
        <v>2198</v>
      </c>
      <c r="B1200" t="s">
        <v>1616</v>
      </c>
      <c r="C1200" t="s">
        <v>1621</v>
      </c>
    </row>
    <row r="1201" spans="1:3" x14ac:dyDescent="0.2">
      <c r="A1201">
        <v>2199</v>
      </c>
      <c r="B1201" t="s">
        <v>1616</v>
      </c>
      <c r="C1201" t="s">
        <v>1621</v>
      </c>
    </row>
    <row r="1202" spans="1:3" x14ac:dyDescent="0.2">
      <c r="A1202">
        <v>2200</v>
      </c>
      <c r="B1202" t="s">
        <v>1616</v>
      </c>
      <c r="C1202" t="s">
        <v>1621</v>
      </c>
    </row>
    <row r="1203" spans="1:3" x14ac:dyDescent="0.2">
      <c r="A1203">
        <v>2201</v>
      </c>
      <c r="B1203" t="s">
        <v>1620</v>
      </c>
      <c r="C1203" t="s">
        <v>1622</v>
      </c>
    </row>
    <row r="1204" spans="1:3" x14ac:dyDescent="0.2">
      <c r="A1204">
        <v>2202</v>
      </c>
      <c r="B1204" t="s">
        <v>1618</v>
      </c>
      <c r="C1204" t="s">
        <v>1621</v>
      </c>
    </row>
    <row r="1205" spans="1:3" x14ac:dyDescent="0.2">
      <c r="A1205">
        <v>2203</v>
      </c>
      <c r="B1205" t="s">
        <v>1616</v>
      </c>
      <c r="C1205" t="s">
        <v>1622</v>
      </c>
    </row>
    <row r="1206" spans="1:3" x14ac:dyDescent="0.2">
      <c r="A1206">
        <v>2204</v>
      </c>
      <c r="B1206" t="s">
        <v>1616</v>
      </c>
      <c r="C1206" t="s">
        <v>1621</v>
      </c>
    </row>
    <row r="1207" spans="1:3" x14ac:dyDescent="0.2">
      <c r="A1207">
        <v>2205</v>
      </c>
      <c r="B1207" t="s">
        <v>1616</v>
      </c>
      <c r="C1207" t="s">
        <v>1621</v>
      </c>
    </row>
    <row r="1208" spans="1:3" x14ac:dyDescent="0.2">
      <c r="A1208">
        <v>2206</v>
      </c>
      <c r="B1208" t="s">
        <v>1616</v>
      </c>
      <c r="C1208" t="s">
        <v>1622</v>
      </c>
    </row>
    <row r="1209" spans="1:3" x14ac:dyDescent="0.2">
      <c r="A1209">
        <v>2207</v>
      </c>
      <c r="B1209" t="s">
        <v>1618</v>
      </c>
      <c r="C1209" t="s">
        <v>1621</v>
      </c>
    </row>
    <row r="1210" spans="1:3" x14ac:dyDescent="0.2">
      <c r="A1210">
        <v>2208</v>
      </c>
      <c r="B1210" t="s">
        <v>1618</v>
      </c>
      <c r="C1210" t="s">
        <v>1622</v>
      </c>
    </row>
    <row r="1211" spans="1:3" x14ac:dyDescent="0.2">
      <c r="A1211">
        <v>2209</v>
      </c>
      <c r="B1211" t="s">
        <v>1616</v>
      </c>
      <c r="C1211" t="s">
        <v>1622</v>
      </c>
    </row>
    <row r="1212" spans="1:3" x14ac:dyDescent="0.2">
      <c r="A1212">
        <v>2210</v>
      </c>
      <c r="B1212" t="s">
        <v>1616</v>
      </c>
      <c r="C1212" t="s">
        <v>1621</v>
      </c>
    </row>
    <row r="1213" spans="1:3" x14ac:dyDescent="0.2">
      <c r="A1213">
        <v>2211</v>
      </c>
      <c r="B1213" t="s">
        <v>1616</v>
      </c>
      <c r="C1213" t="s">
        <v>1622</v>
      </c>
    </row>
    <row r="1214" spans="1:3" x14ac:dyDescent="0.2">
      <c r="A1214">
        <v>2212</v>
      </c>
      <c r="B1214" t="s">
        <v>1617</v>
      </c>
      <c r="C1214" t="s">
        <v>1621</v>
      </c>
    </row>
    <row r="1215" spans="1:3" x14ac:dyDescent="0.2">
      <c r="A1215">
        <v>2213</v>
      </c>
      <c r="B1215" t="s">
        <v>1618</v>
      </c>
      <c r="C1215" t="s">
        <v>1622</v>
      </c>
    </row>
    <row r="1216" spans="1:3" x14ac:dyDescent="0.2">
      <c r="A1216">
        <v>2214</v>
      </c>
      <c r="B1216" t="s">
        <v>1616</v>
      </c>
      <c r="C1216" t="s">
        <v>1621</v>
      </c>
    </row>
    <row r="1217" spans="1:3" x14ac:dyDescent="0.2">
      <c r="A1217">
        <v>2215</v>
      </c>
      <c r="B1217" t="s">
        <v>1616</v>
      </c>
      <c r="C1217" t="s">
        <v>1622</v>
      </c>
    </row>
    <row r="1218" spans="1:3" x14ac:dyDescent="0.2">
      <c r="A1218">
        <v>2216</v>
      </c>
      <c r="B1218" t="s">
        <v>1618</v>
      </c>
      <c r="C1218" t="s">
        <v>1621</v>
      </c>
    </row>
    <row r="1219" spans="1:3" x14ac:dyDescent="0.2">
      <c r="A1219">
        <v>2217</v>
      </c>
      <c r="B1219" t="s">
        <v>1616</v>
      </c>
      <c r="C1219" t="s">
        <v>1622</v>
      </c>
    </row>
    <row r="1220" spans="1:3" x14ac:dyDescent="0.2">
      <c r="A1220">
        <v>2218</v>
      </c>
      <c r="B1220" t="s">
        <v>1616</v>
      </c>
      <c r="C1220" t="s">
        <v>1622</v>
      </c>
    </row>
    <row r="1221" spans="1:3" x14ac:dyDescent="0.2">
      <c r="A1221">
        <v>2219</v>
      </c>
      <c r="B1221" t="s">
        <v>1616</v>
      </c>
      <c r="C1221" t="s">
        <v>1622</v>
      </c>
    </row>
    <row r="1222" spans="1:3" x14ac:dyDescent="0.2">
      <c r="A1222">
        <v>2220</v>
      </c>
      <c r="B1222" t="s">
        <v>1618</v>
      </c>
      <c r="C1222" t="s">
        <v>1622</v>
      </c>
    </row>
    <row r="1223" spans="1:3" x14ac:dyDescent="0.2">
      <c r="A1223">
        <v>2221</v>
      </c>
      <c r="B1223" t="s">
        <v>1616</v>
      </c>
      <c r="C1223" t="s">
        <v>1622</v>
      </c>
    </row>
    <row r="1224" spans="1:3" x14ac:dyDescent="0.2">
      <c r="A1224">
        <v>2222</v>
      </c>
      <c r="B1224" t="s">
        <v>1616</v>
      </c>
      <c r="C1224" t="s">
        <v>1622</v>
      </c>
    </row>
    <row r="1225" spans="1:3" x14ac:dyDescent="0.2">
      <c r="A1225">
        <v>2223</v>
      </c>
      <c r="B1225" t="s">
        <v>1617</v>
      </c>
      <c r="C1225" t="s">
        <v>1621</v>
      </c>
    </row>
    <row r="1226" spans="1:3" x14ac:dyDescent="0.2">
      <c r="A1226">
        <v>2224</v>
      </c>
      <c r="B1226" t="s">
        <v>1616</v>
      </c>
      <c r="C1226" t="s">
        <v>1621</v>
      </c>
    </row>
    <row r="1227" spans="1:3" x14ac:dyDescent="0.2">
      <c r="A1227">
        <v>2225</v>
      </c>
      <c r="B1227" t="s">
        <v>1616</v>
      </c>
      <c r="C1227" t="s">
        <v>1621</v>
      </c>
    </row>
    <row r="1228" spans="1:3" x14ac:dyDescent="0.2">
      <c r="A1228">
        <v>2226</v>
      </c>
      <c r="B1228" t="s">
        <v>1616</v>
      </c>
      <c r="C1228" t="s">
        <v>1621</v>
      </c>
    </row>
    <row r="1229" spans="1:3" x14ac:dyDescent="0.2">
      <c r="A1229">
        <v>2227</v>
      </c>
      <c r="B1229" t="s">
        <v>1616</v>
      </c>
      <c r="C1229" t="s">
        <v>1621</v>
      </c>
    </row>
    <row r="1230" spans="1:3" x14ac:dyDescent="0.2">
      <c r="A1230">
        <v>2228</v>
      </c>
      <c r="B1230" t="s">
        <v>1619</v>
      </c>
      <c r="C1230" t="s">
        <v>1622</v>
      </c>
    </row>
    <row r="1231" spans="1:3" x14ac:dyDescent="0.2">
      <c r="A1231">
        <v>2229</v>
      </c>
      <c r="B1231" t="s">
        <v>1616</v>
      </c>
      <c r="C1231" t="s">
        <v>1621</v>
      </c>
    </row>
    <row r="1232" spans="1:3" x14ac:dyDescent="0.2">
      <c r="A1232">
        <v>2230</v>
      </c>
      <c r="B1232" t="s">
        <v>1616</v>
      </c>
      <c r="C1232" t="s">
        <v>1622</v>
      </c>
    </row>
    <row r="1233" spans="1:3" x14ac:dyDescent="0.2">
      <c r="A1233">
        <v>2231</v>
      </c>
      <c r="B1233" t="s">
        <v>1616</v>
      </c>
      <c r="C1233" t="s">
        <v>1621</v>
      </c>
    </row>
    <row r="1234" spans="1:3" x14ac:dyDescent="0.2">
      <c r="A1234">
        <v>2232</v>
      </c>
      <c r="B1234" t="s">
        <v>1618</v>
      </c>
      <c r="C1234" t="s">
        <v>1621</v>
      </c>
    </row>
    <row r="1235" spans="1:3" x14ac:dyDescent="0.2">
      <c r="A1235">
        <v>2233</v>
      </c>
      <c r="B1235" t="s">
        <v>1618</v>
      </c>
      <c r="C1235" t="s">
        <v>1622</v>
      </c>
    </row>
    <row r="1236" spans="1:3" x14ac:dyDescent="0.2">
      <c r="A1236">
        <v>2234</v>
      </c>
      <c r="B1236" t="s">
        <v>1616</v>
      </c>
      <c r="C1236" t="s">
        <v>1622</v>
      </c>
    </row>
    <row r="1237" spans="1:3" x14ac:dyDescent="0.2">
      <c r="A1237">
        <v>2235</v>
      </c>
      <c r="B1237" t="s">
        <v>1616</v>
      </c>
      <c r="C1237" t="s">
        <v>1622</v>
      </c>
    </row>
    <row r="1238" spans="1:3" x14ac:dyDescent="0.2">
      <c r="A1238">
        <v>2236</v>
      </c>
      <c r="B1238" t="s">
        <v>1618</v>
      </c>
      <c r="C1238" t="s">
        <v>1622</v>
      </c>
    </row>
    <row r="1239" spans="1:3" x14ac:dyDescent="0.2">
      <c r="A1239">
        <v>2237</v>
      </c>
      <c r="B1239" t="s">
        <v>1616</v>
      </c>
      <c r="C1239" t="s">
        <v>1621</v>
      </c>
    </row>
    <row r="1240" spans="1:3" x14ac:dyDescent="0.2">
      <c r="A1240">
        <v>2238</v>
      </c>
      <c r="B1240" t="s">
        <v>1617</v>
      </c>
      <c r="C1240" t="s">
        <v>1622</v>
      </c>
    </row>
    <row r="1241" spans="1:3" x14ac:dyDescent="0.2">
      <c r="A1241">
        <v>2239</v>
      </c>
      <c r="B1241" t="s">
        <v>1619</v>
      </c>
      <c r="C1241" t="s">
        <v>1621</v>
      </c>
    </row>
    <row r="1242" spans="1:3" x14ac:dyDescent="0.2">
      <c r="A1242">
        <v>2240</v>
      </c>
      <c r="B1242" t="s">
        <v>1617</v>
      </c>
      <c r="C1242" t="s">
        <v>1621</v>
      </c>
    </row>
    <row r="1243" spans="1:3" x14ac:dyDescent="0.2">
      <c r="A1243">
        <v>2241</v>
      </c>
      <c r="B1243" t="s">
        <v>1616</v>
      </c>
      <c r="C1243" t="s">
        <v>1621</v>
      </c>
    </row>
    <row r="1244" spans="1:3" x14ac:dyDescent="0.2">
      <c r="A1244">
        <v>2242</v>
      </c>
      <c r="B1244" t="s">
        <v>1616</v>
      </c>
      <c r="C1244" t="s">
        <v>1621</v>
      </c>
    </row>
    <row r="1245" spans="1:3" x14ac:dyDescent="0.2">
      <c r="A1245">
        <v>2243</v>
      </c>
      <c r="B1245" t="s">
        <v>1619</v>
      </c>
      <c r="C1245" t="s">
        <v>1621</v>
      </c>
    </row>
    <row r="1246" spans="1:3" x14ac:dyDescent="0.2">
      <c r="A1246">
        <v>2244</v>
      </c>
      <c r="B1246" t="s">
        <v>1616</v>
      </c>
      <c r="C1246" t="s">
        <v>1622</v>
      </c>
    </row>
    <row r="1247" spans="1:3" x14ac:dyDescent="0.2">
      <c r="A1247">
        <v>2245</v>
      </c>
      <c r="B1247" t="s">
        <v>1616</v>
      </c>
      <c r="C1247" t="s">
        <v>1622</v>
      </c>
    </row>
    <row r="1248" spans="1:3" x14ac:dyDescent="0.2">
      <c r="A1248">
        <v>2246</v>
      </c>
      <c r="B1248" t="s">
        <v>1617</v>
      </c>
      <c r="C1248" t="s">
        <v>1621</v>
      </c>
    </row>
    <row r="1249" spans="1:3" x14ac:dyDescent="0.2">
      <c r="A1249">
        <v>2247</v>
      </c>
      <c r="B1249" t="s">
        <v>1617</v>
      </c>
      <c r="C1249" t="s">
        <v>1621</v>
      </c>
    </row>
    <row r="1250" spans="1:3" x14ac:dyDescent="0.2">
      <c r="A1250">
        <v>2248</v>
      </c>
      <c r="B1250" t="s">
        <v>1616</v>
      </c>
      <c r="C1250" t="s">
        <v>1621</v>
      </c>
    </row>
    <row r="1251" spans="1:3" x14ac:dyDescent="0.2">
      <c r="A1251">
        <v>2249</v>
      </c>
      <c r="B1251" t="s">
        <v>1616</v>
      </c>
      <c r="C1251" t="s">
        <v>1621</v>
      </c>
    </row>
    <row r="1252" spans="1:3" x14ac:dyDescent="0.2">
      <c r="A1252">
        <v>2250</v>
      </c>
      <c r="B1252" t="s">
        <v>1616</v>
      </c>
      <c r="C1252" t="s">
        <v>1622</v>
      </c>
    </row>
    <row r="1253" spans="1:3" x14ac:dyDescent="0.2">
      <c r="A1253">
        <v>2251</v>
      </c>
      <c r="B1253" t="s">
        <v>1619</v>
      </c>
      <c r="C1253" t="s">
        <v>1621</v>
      </c>
    </row>
    <row r="1254" spans="1:3" x14ac:dyDescent="0.2">
      <c r="A1254">
        <v>2252</v>
      </c>
      <c r="B1254" t="s">
        <v>1617</v>
      </c>
      <c r="C1254" t="s">
        <v>1622</v>
      </c>
    </row>
    <row r="1255" spans="1:3" x14ac:dyDescent="0.2">
      <c r="A1255">
        <v>2253</v>
      </c>
      <c r="B1255" t="s">
        <v>1616</v>
      </c>
      <c r="C1255" t="s">
        <v>1621</v>
      </c>
    </row>
    <row r="1256" spans="1:3" x14ac:dyDescent="0.2">
      <c r="A1256">
        <v>2254</v>
      </c>
      <c r="B1256" t="s">
        <v>1616</v>
      </c>
      <c r="C1256" t="s">
        <v>1623</v>
      </c>
    </row>
    <row r="1257" spans="1:3" x14ac:dyDescent="0.2">
      <c r="A1257">
        <v>2255</v>
      </c>
      <c r="B1257" t="s">
        <v>1617</v>
      </c>
      <c r="C1257" t="s">
        <v>1621</v>
      </c>
    </row>
    <row r="1258" spans="1:3" x14ac:dyDescent="0.2">
      <c r="A1258">
        <v>2256</v>
      </c>
      <c r="B1258" t="s">
        <v>1616</v>
      </c>
      <c r="C1258" t="s">
        <v>1622</v>
      </c>
    </row>
    <row r="1259" spans="1:3" x14ac:dyDescent="0.2">
      <c r="A1259">
        <v>2257</v>
      </c>
      <c r="B1259" t="s">
        <v>1616</v>
      </c>
      <c r="C1259" t="s">
        <v>1621</v>
      </c>
    </row>
    <row r="1260" spans="1:3" x14ac:dyDescent="0.2">
      <c r="A1260">
        <v>2258</v>
      </c>
      <c r="B1260" t="s">
        <v>1620</v>
      </c>
      <c r="C1260" t="s">
        <v>1622</v>
      </c>
    </row>
    <row r="1261" spans="1:3" x14ac:dyDescent="0.2">
      <c r="A1261">
        <v>2259</v>
      </c>
      <c r="B1261" t="s">
        <v>1616</v>
      </c>
      <c r="C1261" t="s">
        <v>1621</v>
      </c>
    </row>
    <row r="1262" spans="1:3" x14ac:dyDescent="0.2">
      <c r="A1262">
        <v>2260</v>
      </c>
      <c r="B1262" t="s">
        <v>1618</v>
      </c>
      <c r="C1262" t="s">
        <v>1621</v>
      </c>
    </row>
    <row r="1263" spans="1:3" x14ac:dyDescent="0.2">
      <c r="A1263">
        <v>2261</v>
      </c>
      <c r="B1263" t="s">
        <v>1616</v>
      </c>
      <c r="C1263" t="s">
        <v>1622</v>
      </c>
    </row>
    <row r="1264" spans="1:3" x14ac:dyDescent="0.2">
      <c r="A1264">
        <v>2262</v>
      </c>
      <c r="B1264" t="s">
        <v>1616</v>
      </c>
      <c r="C1264" t="s">
        <v>1622</v>
      </c>
    </row>
    <row r="1265" spans="1:3" x14ac:dyDescent="0.2">
      <c r="A1265">
        <v>2263</v>
      </c>
      <c r="B1265" t="s">
        <v>1619</v>
      </c>
      <c r="C1265" t="s">
        <v>1622</v>
      </c>
    </row>
    <row r="1266" spans="1:3" x14ac:dyDescent="0.2">
      <c r="A1266">
        <v>2264</v>
      </c>
      <c r="B1266" t="s">
        <v>1616</v>
      </c>
      <c r="C1266" t="s">
        <v>1622</v>
      </c>
    </row>
    <row r="1267" spans="1:3" x14ac:dyDescent="0.2">
      <c r="A1267">
        <v>2265</v>
      </c>
      <c r="B1267" t="s">
        <v>1620</v>
      </c>
      <c r="C1267" t="s">
        <v>1622</v>
      </c>
    </row>
    <row r="1268" spans="1:3" x14ac:dyDescent="0.2">
      <c r="A1268">
        <v>2266</v>
      </c>
      <c r="B1268" t="s">
        <v>1616</v>
      </c>
      <c r="C1268" t="s">
        <v>1621</v>
      </c>
    </row>
    <row r="1269" spans="1:3" x14ac:dyDescent="0.2">
      <c r="A1269">
        <v>2267</v>
      </c>
      <c r="B1269" t="s">
        <v>1616</v>
      </c>
      <c r="C1269" t="s">
        <v>1621</v>
      </c>
    </row>
    <row r="1270" spans="1:3" x14ac:dyDescent="0.2">
      <c r="A1270">
        <v>2268</v>
      </c>
      <c r="B1270" t="s">
        <v>1616</v>
      </c>
      <c r="C1270" t="s">
        <v>1621</v>
      </c>
    </row>
    <row r="1271" spans="1:3" x14ac:dyDescent="0.2">
      <c r="A1271">
        <v>2269</v>
      </c>
      <c r="B1271" t="s">
        <v>1616</v>
      </c>
      <c r="C1271" t="s">
        <v>1622</v>
      </c>
    </row>
    <row r="1272" spans="1:3" x14ac:dyDescent="0.2">
      <c r="A1272">
        <v>2270</v>
      </c>
      <c r="B1272" t="s">
        <v>1616</v>
      </c>
      <c r="C1272" t="s">
        <v>1621</v>
      </c>
    </row>
    <row r="1273" spans="1:3" x14ac:dyDescent="0.2">
      <c r="A1273">
        <v>2271</v>
      </c>
      <c r="B1273" t="s">
        <v>1616</v>
      </c>
      <c r="C1273" t="s">
        <v>1621</v>
      </c>
    </row>
    <row r="1274" spans="1:3" x14ac:dyDescent="0.2">
      <c r="A1274">
        <v>2272</v>
      </c>
      <c r="B1274" t="s">
        <v>1616</v>
      </c>
      <c r="C1274" t="s">
        <v>1622</v>
      </c>
    </row>
    <row r="1275" spans="1:3" x14ac:dyDescent="0.2">
      <c r="A1275">
        <v>2273</v>
      </c>
      <c r="B1275" t="s">
        <v>1616</v>
      </c>
      <c r="C1275" t="s">
        <v>1622</v>
      </c>
    </row>
    <row r="1276" spans="1:3" x14ac:dyDescent="0.2">
      <c r="A1276">
        <v>2274</v>
      </c>
      <c r="B1276" t="s">
        <v>1618</v>
      </c>
      <c r="C1276" t="s">
        <v>1621</v>
      </c>
    </row>
    <row r="1277" spans="1:3" x14ac:dyDescent="0.2">
      <c r="A1277">
        <v>2275</v>
      </c>
      <c r="B1277" t="s">
        <v>1618</v>
      </c>
      <c r="C1277" t="s">
        <v>1621</v>
      </c>
    </row>
    <row r="1278" spans="1:3" x14ac:dyDescent="0.2">
      <c r="A1278">
        <v>2276</v>
      </c>
      <c r="B1278" t="s">
        <v>1618</v>
      </c>
      <c r="C1278" t="s">
        <v>1621</v>
      </c>
    </row>
    <row r="1279" spans="1:3" x14ac:dyDescent="0.2">
      <c r="A1279">
        <v>2277</v>
      </c>
      <c r="B1279" t="s">
        <v>1616</v>
      </c>
      <c r="C1279" t="s">
        <v>1621</v>
      </c>
    </row>
    <row r="1280" spans="1:3" x14ac:dyDescent="0.2">
      <c r="A1280">
        <v>2278</v>
      </c>
      <c r="B1280" t="s">
        <v>1616</v>
      </c>
      <c r="C1280" t="s">
        <v>1621</v>
      </c>
    </row>
    <row r="1281" spans="1:3" x14ac:dyDescent="0.2">
      <c r="A1281">
        <v>2279</v>
      </c>
      <c r="B1281" t="s">
        <v>1618</v>
      </c>
      <c r="C1281" t="s">
        <v>1622</v>
      </c>
    </row>
    <row r="1282" spans="1:3" x14ac:dyDescent="0.2">
      <c r="A1282">
        <v>2280</v>
      </c>
      <c r="B1282" t="s">
        <v>1616</v>
      </c>
      <c r="C1282" t="s">
        <v>1622</v>
      </c>
    </row>
    <row r="1283" spans="1:3" x14ac:dyDescent="0.2">
      <c r="A1283">
        <v>2281</v>
      </c>
      <c r="B1283" t="s">
        <v>1616</v>
      </c>
      <c r="C1283" t="s">
        <v>1622</v>
      </c>
    </row>
    <row r="1284" spans="1:3" x14ac:dyDescent="0.2">
      <c r="A1284">
        <v>2282</v>
      </c>
      <c r="B1284" t="s">
        <v>1619</v>
      </c>
      <c r="C1284" t="s">
        <v>1621</v>
      </c>
    </row>
    <row r="1285" spans="1:3" x14ac:dyDescent="0.2">
      <c r="A1285">
        <v>2283</v>
      </c>
      <c r="B1285" t="s">
        <v>1619</v>
      </c>
      <c r="C1285" t="s">
        <v>1622</v>
      </c>
    </row>
    <row r="1286" spans="1:3" x14ac:dyDescent="0.2">
      <c r="A1286">
        <v>2284</v>
      </c>
      <c r="B1286" t="s">
        <v>1616</v>
      </c>
      <c r="C1286" t="s">
        <v>1621</v>
      </c>
    </row>
    <row r="1287" spans="1:3" x14ac:dyDescent="0.2">
      <c r="A1287">
        <v>2285</v>
      </c>
      <c r="B1287" t="s">
        <v>1616</v>
      </c>
      <c r="C1287" t="s">
        <v>1621</v>
      </c>
    </row>
    <row r="1288" spans="1:3" x14ac:dyDescent="0.2">
      <c r="A1288">
        <v>2286</v>
      </c>
      <c r="B1288" t="s">
        <v>1619</v>
      </c>
      <c r="C1288" t="s">
        <v>1622</v>
      </c>
    </row>
    <row r="1289" spans="1:3" x14ac:dyDescent="0.2">
      <c r="A1289">
        <v>2287</v>
      </c>
      <c r="B1289" t="s">
        <v>1616</v>
      </c>
      <c r="C1289" t="s">
        <v>1621</v>
      </c>
    </row>
    <row r="1290" spans="1:3" x14ac:dyDescent="0.2">
      <c r="A1290">
        <v>2288</v>
      </c>
      <c r="B1290" t="s">
        <v>1619</v>
      </c>
      <c r="C1290" t="s">
        <v>1621</v>
      </c>
    </row>
    <row r="1291" spans="1:3" x14ac:dyDescent="0.2">
      <c r="A1291">
        <v>2289</v>
      </c>
      <c r="B1291" t="s">
        <v>1619</v>
      </c>
      <c r="C1291" t="s">
        <v>1622</v>
      </c>
    </row>
    <row r="1292" spans="1:3" x14ac:dyDescent="0.2">
      <c r="A1292">
        <v>2290</v>
      </c>
      <c r="B1292" t="s">
        <v>1619</v>
      </c>
      <c r="C1292" t="s">
        <v>1621</v>
      </c>
    </row>
    <row r="1293" spans="1:3" x14ac:dyDescent="0.2">
      <c r="A1293">
        <v>2291</v>
      </c>
      <c r="B1293" t="s">
        <v>1616</v>
      </c>
      <c r="C1293" t="s">
        <v>1622</v>
      </c>
    </row>
    <row r="1294" spans="1:3" x14ac:dyDescent="0.2">
      <c r="A1294">
        <v>2292</v>
      </c>
      <c r="B1294" t="s">
        <v>1616</v>
      </c>
      <c r="C1294" t="s">
        <v>1621</v>
      </c>
    </row>
    <row r="1295" spans="1:3" x14ac:dyDescent="0.2">
      <c r="A1295">
        <v>2293</v>
      </c>
      <c r="B1295" t="s">
        <v>1618</v>
      </c>
      <c r="C1295" t="s">
        <v>1622</v>
      </c>
    </row>
    <row r="1296" spans="1:3" x14ac:dyDescent="0.2">
      <c r="A1296">
        <v>2294</v>
      </c>
      <c r="B1296" t="s">
        <v>1618</v>
      </c>
      <c r="C1296" t="s">
        <v>1621</v>
      </c>
    </row>
    <row r="1297" spans="1:3" x14ac:dyDescent="0.2">
      <c r="A1297">
        <v>2295</v>
      </c>
      <c r="B1297" t="s">
        <v>1619</v>
      </c>
      <c r="C1297" t="s">
        <v>1621</v>
      </c>
    </row>
    <row r="1298" spans="1:3" x14ac:dyDescent="0.2">
      <c r="A1298">
        <v>2296</v>
      </c>
      <c r="B1298" t="s">
        <v>1616</v>
      </c>
      <c r="C1298" t="s">
        <v>1622</v>
      </c>
    </row>
    <row r="1299" spans="1:3" x14ac:dyDescent="0.2">
      <c r="A1299">
        <v>2297</v>
      </c>
      <c r="B1299" t="s">
        <v>1616</v>
      </c>
      <c r="C1299" t="s">
        <v>1621</v>
      </c>
    </row>
    <row r="1300" spans="1:3" x14ac:dyDescent="0.2">
      <c r="A1300">
        <v>2298</v>
      </c>
      <c r="B1300" t="s">
        <v>1617</v>
      </c>
      <c r="C1300" t="s">
        <v>1621</v>
      </c>
    </row>
    <row r="1301" spans="1:3" x14ac:dyDescent="0.2">
      <c r="A1301">
        <v>2299</v>
      </c>
      <c r="B1301" t="s">
        <v>1619</v>
      </c>
      <c r="C1301" t="s">
        <v>1621</v>
      </c>
    </row>
    <row r="1302" spans="1:3" x14ac:dyDescent="0.2">
      <c r="A1302">
        <v>2300</v>
      </c>
      <c r="B1302" t="s">
        <v>1617</v>
      </c>
      <c r="C1302" t="s">
        <v>1621</v>
      </c>
    </row>
    <row r="1303" spans="1:3" x14ac:dyDescent="0.2">
      <c r="A1303">
        <v>2301</v>
      </c>
      <c r="B1303" t="s">
        <v>1619</v>
      </c>
      <c r="C1303" t="s">
        <v>1621</v>
      </c>
    </row>
    <row r="1304" spans="1:3" x14ac:dyDescent="0.2">
      <c r="A1304">
        <v>2302</v>
      </c>
      <c r="B1304" t="s">
        <v>1616</v>
      </c>
      <c r="C1304" t="s">
        <v>1621</v>
      </c>
    </row>
    <row r="1305" spans="1:3" x14ac:dyDescent="0.2">
      <c r="A1305">
        <v>2303</v>
      </c>
      <c r="B1305" t="s">
        <v>1618</v>
      </c>
      <c r="C1305" t="s">
        <v>1622</v>
      </c>
    </row>
    <row r="1306" spans="1:3" x14ac:dyDescent="0.2">
      <c r="A1306">
        <v>2304</v>
      </c>
      <c r="B1306" t="s">
        <v>1617</v>
      </c>
      <c r="C1306" t="s">
        <v>1621</v>
      </c>
    </row>
    <row r="1307" spans="1:3" x14ac:dyDescent="0.2">
      <c r="A1307">
        <v>2305</v>
      </c>
      <c r="B1307" t="s">
        <v>1616</v>
      </c>
      <c r="C1307" t="s">
        <v>1622</v>
      </c>
    </row>
    <row r="1308" spans="1:3" x14ac:dyDescent="0.2">
      <c r="A1308">
        <v>2306</v>
      </c>
      <c r="B1308" t="s">
        <v>1618</v>
      </c>
      <c r="C1308" t="s">
        <v>1621</v>
      </c>
    </row>
    <row r="1309" spans="1:3" x14ac:dyDescent="0.2">
      <c r="A1309">
        <v>2307</v>
      </c>
      <c r="B1309" t="s">
        <v>1616</v>
      </c>
      <c r="C1309" t="s">
        <v>1621</v>
      </c>
    </row>
    <row r="1310" spans="1:3" x14ac:dyDescent="0.2">
      <c r="A1310">
        <v>2308</v>
      </c>
      <c r="B1310" t="s">
        <v>1616</v>
      </c>
      <c r="C1310" t="s">
        <v>1622</v>
      </c>
    </row>
    <row r="1311" spans="1:3" x14ac:dyDescent="0.2">
      <c r="A1311">
        <v>2309</v>
      </c>
      <c r="B1311" t="s">
        <v>1618</v>
      </c>
      <c r="C1311" t="s">
        <v>1621</v>
      </c>
    </row>
    <row r="1312" spans="1:3" x14ac:dyDescent="0.2">
      <c r="A1312">
        <v>2310</v>
      </c>
      <c r="B1312" t="s">
        <v>1616</v>
      </c>
      <c r="C1312" t="s">
        <v>1623</v>
      </c>
    </row>
    <row r="1313" spans="1:3" x14ac:dyDescent="0.2">
      <c r="A1313">
        <v>2311</v>
      </c>
      <c r="B1313" t="s">
        <v>1616</v>
      </c>
      <c r="C1313" t="s">
        <v>1621</v>
      </c>
    </row>
    <row r="1314" spans="1:3" x14ac:dyDescent="0.2">
      <c r="A1314">
        <v>2312</v>
      </c>
      <c r="B1314" t="s">
        <v>1616</v>
      </c>
      <c r="C1314" t="s">
        <v>1622</v>
      </c>
    </row>
    <row r="1315" spans="1:3" x14ac:dyDescent="0.2">
      <c r="A1315">
        <v>2313</v>
      </c>
      <c r="B1315" t="s">
        <v>1616</v>
      </c>
      <c r="C1315" t="s">
        <v>1622</v>
      </c>
    </row>
    <row r="1316" spans="1:3" x14ac:dyDescent="0.2">
      <c r="A1316">
        <v>2314</v>
      </c>
      <c r="B1316" t="s">
        <v>1616</v>
      </c>
      <c r="C1316" t="s">
        <v>1622</v>
      </c>
    </row>
    <row r="1317" spans="1:3" x14ac:dyDescent="0.2">
      <c r="A1317">
        <v>2315</v>
      </c>
      <c r="B1317" t="s">
        <v>1616</v>
      </c>
      <c r="C1317" t="s">
        <v>1622</v>
      </c>
    </row>
    <row r="1318" spans="1:3" x14ac:dyDescent="0.2">
      <c r="A1318">
        <v>2316</v>
      </c>
      <c r="B1318" t="s">
        <v>1617</v>
      </c>
      <c r="C1318" t="s">
        <v>1622</v>
      </c>
    </row>
    <row r="1319" spans="1:3" x14ac:dyDescent="0.2">
      <c r="A1319">
        <v>2317</v>
      </c>
      <c r="B1319" t="s">
        <v>1616</v>
      </c>
      <c r="C1319" t="s">
        <v>1621</v>
      </c>
    </row>
    <row r="1320" spans="1:3" x14ac:dyDescent="0.2">
      <c r="A1320">
        <v>2318</v>
      </c>
      <c r="B1320" t="s">
        <v>1616</v>
      </c>
      <c r="C1320" t="s">
        <v>1621</v>
      </c>
    </row>
    <row r="1321" spans="1:3" x14ac:dyDescent="0.2">
      <c r="A1321">
        <v>2319</v>
      </c>
      <c r="B1321" t="s">
        <v>1616</v>
      </c>
      <c r="C1321" t="s">
        <v>1622</v>
      </c>
    </row>
    <row r="1322" spans="1:3" x14ac:dyDescent="0.2">
      <c r="A1322">
        <v>2320</v>
      </c>
      <c r="B1322" t="s">
        <v>1618</v>
      </c>
      <c r="C1322" t="s">
        <v>1621</v>
      </c>
    </row>
    <row r="1323" spans="1:3" x14ac:dyDescent="0.2">
      <c r="A1323">
        <v>2321</v>
      </c>
      <c r="B1323" t="s">
        <v>1616</v>
      </c>
      <c r="C1323" t="s">
        <v>1621</v>
      </c>
    </row>
    <row r="1324" spans="1:3" x14ac:dyDescent="0.2">
      <c r="A1324">
        <v>2322</v>
      </c>
      <c r="B1324" t="s">
        <v>1619</v>
      </c>
      <c r="C1324" t="s">
        <v>1622</v>
      </c>
    </row>
    <row r="1325" spans="1:3" x14ac:dyDescent="0.2">
      <c r="A1325">
        <v>2323</v>
      </c>
      <c r="B1325" t="s">
        <v>1618</v>
      </c>
      <c r="C1325" t="s">
        <v>1621</v>
      </c>
    </row>
    <row r="1326" spans="1:3" x14ac:dyDescent="0.2">
      <c r="A1326">
        <v>2324</v>
      </c>
      <c r="B1326" t="s">
        <v>1619</v>
      </c>
      <c r="C1326" t="s">
        <v>1622</v>
      </c>
    </row>
    <row r="1327" spans="1:3" x14ac:dyDescent="0.2">
      <c r="A1327">
        <v>2325</v>
      </c>
      <c r="B1327" t="s">
        <v>1616</v>
      </c>
      <c r="C1327" t="s">
        <v>1622</v>
      </c>
    </row>
    <row r="1328" spans="1:3" x14ac:dyDescent="0.2">
      <c r="A1328">
        <v>2326</v>
      </c>
      <c r="B1328" t="s">
        <v>1618</v>
      </c>
      <c r="C1328" t="s">
        <v>1622</v>
      </c>
    </row>
    <row r="1329" spans="1:3" x14ac:dyDescent="0.2">
      <c r="A1329">
        <v>2327</v>
      </c>
      <c r="B1329" t="s">
        <v>1616</v>
      </c>
      <c r="C1329" t="s">
        <v>1622</v>
      </c>
    </row>
    <row r="1330" spans="1:3" x14ac:dyDescent="0.2">
      <c r="A1330">
        <v>2328</v>
      </c>
      <c r="B1330" t="s">
        <v>1617</v>
      </c>
      <c r="C1330" t="s">
        <v>1621</v>
      </c>
    </row>
    <row r="1331" spans="1:3" x14ac:dyDescent="0.2">
      <c r="A1331">
        <v>2329</v>
      </c>
      <c r="B1331" t="s">
        <v>1618</v>
      </c>
      <c r="C1331" t="s">
        <v>1621</v>
      </c>
    </row>
    <row r="1332" spans="1:3" x14ac:dyDescent="0.2">
      <c r="A1332">
        <v>2330</v>
      </c>
      <c r="B1332" t="s">
        <v>1616</v>
      </c>
      <c r="C1332" t="s">
        <v>1621</v>
      </c>
    </row>
    <row r="1333" spans="1:3" x14ac:dyDescent="0.2">
      <c r="A1333">
        <v>2331</v>
      </c>
      <c r="B1333" t="s">
        <v>1616</v>
      </c>
      <c r="C1333" t="s">
        <v>1621</v>
      </c>
    </row>
    <row r="1334" spans="1:3" x14ac:dyDescent="0.2">
      <c r="A1334">
        <v>2332</v>
      </c>
      <c r="B1334" t="s">
        <v>1616</v>
      </c>
      <c r="C1334" t="s">
        <v>1622</v>
      </c>
    </row>
    <row r="1335" spans="1:3" x14ac:dyDescent="0.2">
      <c r="A1335">
        <v>2333</v>
      </c>
      <c r="B1335" t="s">
        <v>1618</v>
      </c>
      <c r="C1335" t="s">
        <v>1622</v>
      </c>
    </row>
    <row r="1336" spans="1:3" x14ac:dyDescent="0.2">
      <c r="A1336">
        <v>2334</v>
      </c>
      <c r="B1336" t="s">
        <v>1616</v>
      </c>
      <c r="C1336" t="s">
        <v>1621</v>
      </c>
    </row>
    <row r="1337" spans="1:3" x14ac:dyDescent="0.2">
      <c r="A1337">
        <v>2335</v>
      </c>
      <c r="B1337" t="s">
        <v>1616</v>
      </c>
      <c r="C1337" t="s">
        <v>1621</v>
      </c>
    </row>
    <row r="1338" spans="1:3" x14ac:dyDescent="0.2">
      <c r="A1338">
        <v>2336</v>
      </c>
      <c r="B1338" t="s">
        <v>1616</v>
      </c>
      <c r="C1338" t="s">
        <v>1623</v>
      </c>
    </row>
    <row r="1339" spans="1:3" x14ac:dyDescent="0.2">
      <c r="A1339">
        <v>2337</v>
      </c>
      <c r="B1339" t="s">
        <v>1618</v>
      </c>
      <c r="C1339" t="s">
        <v>1621</v>
      </c>
    </row>
    <row r="1340" spans="1:3" x14ac:dyDescent="0.2">
      <c r="A1340">
        <v>2338</v>
      </c>
      <c r="B1340" t="s">
        <v>1619</v>
      </c>
      <c r="C1340" t="s">
        <v>1622</v>
      </c>
    </row>
    <row r="1341" spans="1:3" x14ac:dyDescent="0.2">
      <c r="A1341">
        <v>2339</v>
      </c>
      <c r="B1341" t="s">
        <v>1619</v>
      </c>
      <c r="C1341" t="s">
        <v>1621</v>
      </c>
    </row>
    <row r="1342" spans="1:3" x14ac:dyDescent="0.2">
      <c r="A1342">
        <v>2340</v>
      </c>
      <c r="B1342" t="s">
        <v>1619</v>
      </c>
      <c r="C1342" t="s">
        <v>1622</v>
      </c>
    </row>
    <row r="1343" spans="1:3" x14ac:dyDescent="0.2">
      <c r="A1343">
        <v>2341</v>
      </c>
      <c r="B1343" t="s">
        <v>1616</v>
      </c>
      <c r="C1343" t="s">
        <v>1622</v>
      </c>
    </row>
    <row r="1344" spans="1:3" x14ac:dyDescent="0.2">
      <c r="A1344">
        <v>2342</v>
      </c>
      <c r="B1344" t="s">
        <v>1616</v>
      </c>
      <c r="C1344" t="s">
        <v>1622</v>
      </c>
    </row>
    <row r="1345" spans="1:3" x14ac:dyDescent="0.2">
      <c r="A1345">
        <v>2343</v>
      </c>
      <c r="B1345" t="s">
        <v>1618</v>
      </c>
      <c r="C1345" t="s">
        <v>1622</v>
      </c>
    </row>
    <row r="1346" spans="1:3" x14ac:dyDescent="0.2">
      <c r="A1346">
        <v>2344</v>
      </c>
      <c r="B1346" t="s">
        <v>1616</v>
      </c>
      <c r="C1346" t="s">
        <v>1621</v>
      </c>
    </row>
    <row r="1347" spans="1:3" x14ac:dyDescent="0.2">
      <c r="A1347">
        <v>2345</v>
      </c>
      <c r="B1347" t="s">
        <v>1616</v>
      </c>
      <c r="C1347" t="s">
        <v>1621</v>
      </c>
    </row>
    <row r="1348" spans="1:3" x14ac:dyDescent="0.2">
      <c r="A1348">
        <v>2346</v>
      </c>
      <c r="B1348" t="s">
        <v>1616</v>
      </c>
      <c r="C1348" t="s">
        <v>1622</v>
      </c>
    </row>
    <row r="1349" spans="1:3" x14ac:dyDescent="0.2">
      <c r="A1349">
        <v>2347</v>
      </c>
      <c r="B1349" t="s">
        <v>1616</v>
      </c>
      <c r="C1349" t="s">
        <v>1621</v>
      </c>
    </row>
    <row r="1350" spans="1:3" x14ac:dyDescent="0.2">
      <c r="A1350">
        <v>2348</v>
      </c>
      <c r="B1350" t="s">
        <v>1616</v>
      </c>
      <c r="C1350" t="s">
        <v>1622</v>
      </c>
    </row>
    <row r="1351" spans="1:3" x14ac:dyDescent="0.2">
      <c r="A1351">
        <v>2349</v>
      </c>
      <c r="B1351" t="s">
        <v>1617</v>
      </c>
      <c r="C1351" t="s">
        <v>1622</v>
      </c>
    </row>
    <row r="1352" spans="1:3" x14ac:dyDescent="0.2">
      <c r="A1352">
        <v>2350</v>
      </c>
      <c r="B1352" t="s">
        <v>1616</v>
      </c>
      <c r="C1352" t="s">
        <v>1622</v>
      </c>
    </row>
    <row r="1353" spans="1:3" x14ac:dyDescent="0.2">
      <c r="A1353">
        <v>2351</v>
      </c>
      <c r="B1353" t="s">
        <v>1616</v>
      </c>
      <c r="C1353" t="s">
        <v>1622</v>
      </c>
    </row>
    <row r="1354" spans="1:3" x14ac:dyDescent="0.2">
      <c r="A1354">
        <v>2352</v>
      </c>
      <c r="B1354" t="s">
        <v>1616</v>
      </c>
      <c r="C1354" t="s">
        <v>1622</v>
      </c>
    </row>
    <row r="1355" spans="1:3" x14ac:dyDescent="0.2">
      <c r="A1355">
        <v>2353</v>
      </c>
      <c r="B1355" t="s">
        <v>1618</v>
      </c>
      <c r="C1355" t="s">
        <v>1622</v>
      </c>
    </row>
    <row r="1356" spans="1:3" x14ac:dyDescent="0.2">
      <c r="A1356">
        <v>2354</v>
      </c>
      <c r="B1356" t="s">
        <v>1616</v>
      </c>
      <c r="C1356" t="s">
        <v>1621</v>
      </c>
    </row>
    <row r="1357" spans="1:3" x14ac:dyDescent="0.2">
      <c r="A1357">
        <v>2355</v>
      </c>
      <c r="B1357" t="s">
        <v>1617</v>
      </c>
      <c r="C1357" t="s">
        <v>1621</v>
      </c>
    </row>
    <row r="1358" spans="1:3" x14ac:dyDescent="0.2">
      <c r="A1358">
        <v>2356</v>
      </c>
      <c r="B1358" t="s">
        <v>1617</v>
      </c>
      <c r="C1358" t="s">
        <v>1621</v>
      </c>
    </row>
    <row r="1359" spans="1:3" x14ac:dyDescent="0.2">
      <c r="A1359">
        <v>2357</v>
      </c>
      <c r="B1359" t="s">
        <v>1616</v>
      </c>
      <c r="C1359" t="s">
        <v>1622</v>
      </c>
    </row>
    <row r="1360" spans="1:3" x14ac:dyDescent="0.2">
      <c r="A1360">
        <v>2358</v>
      </c>
      <c r="B1360" t="s">
        <v>1617</v>
      </c>
      <c r="C1360" t="s">
        <v>1621</v>
      </c>
    </row>
    <row r="1361" spans="1:3" x14ac:dyDescent="0.2">
      <c r="A1361">
        <v>2359</v>
      </c>
      <c r="B1361" t="s">
        <v>1620</v>
      </c>
      <c r="C1361" t="s">
        <v>1622</v>
      </c>
    </row>
    <row r="1362" spans="1:3" x14ac:dyDescent="0.2">
      <c r="A1362">
        <v>2360</v>
      </c>
      <c r="B1362" t="s">
        <v>1619</v>
      </c>
      <c r="C1362" t="s">
        <v>1621</v>
      </c>
    </row>
    <row r="1363" spans="1:3" x14ac:dyDescent="0.2">
      <c r="A1363">
        <v>2361</v>
      </c>
      <c r="B1363" t="s">
        <v>1617</v>
      </c>
      <c r="C1363" t="s">
        <v>1622</v>
      </c>
    </row>
    <row r="1364" spans="1:3" x14ac:dyDescent="0.2">
      <c r="A1364">
        <v>2362</v>
      </c>
      <c r="B1364" t="s">
        <v>1616</v>
      </c>
      <c r="C1364" t="s">
        <v>1621</v>
      </c>
    </row>
    <row r="1365" spans="1:3" x14ac:dyDescent="0.2">
      <c r="A1365">
        <v>2363</v>
      </c>
      <c r="B1365" t="s">
        <v>1616</v>
      </c>
      <c r="C1365" t="s">
        <v>1622</v>
      </c>
    </row>
    <row r="1366" spans="1:3" x14ac:dyDescent="0.2">
      <c r="A1366">
        <v>2364</v>
      </c>
      <c r="B1366" t="s">
        <v>1616</v>
      </c>
      <c r="C1366" t="s">
        <v>1622</v>
      </c>
    </row>
    <row r="1367" spans="1:3" x14ac:dyDescent="0.2">
      <c r="A1367">
        <v>2365</v>
      </c>
      <c r="B1367" t="s">
        <v>1616</v>
      </c>
      <c r="C1367" t="s">
        <v>1621</v>
      </c>
    </row>
    <row r="1368" spans="1:3" x14ac:dyDescent="0.2">
      <c r="A1368">
        <v>2366</v>
      </c>
      <c r="B1368" t="s">
        <v>1620</v>
      </c>
      <c r="C1368" t="s">
        <v>1621</v>
      </c>
    </row>
    <row r="1369" spans="1:3" x14ac:dyDescent="0.2">
      <c r="A1369">
        <v>2367</v>
      </c>
      <c r="B1369" t="s">
        <v>1616</v>
      </c>
      <c r="C1369" t="s">
        <v>1622</v>
      </c>
    </row>
    <row r="1370" spans="1:3" x14ac:dyDescent="0.2">
      <c r="A1370">
        <v>2368</v>
      </c>
      <c r="B1370" t="s">
        <v>1619</v>
      </c>
      <c r="C1370" t="s">
        <v>1622</v>
      </c>
    </row>
    <row r="1371" spans="1:3" x14ac:dyDescent="0.2">
      <c r="A1371">
        <v>2369</v>
      </c>
      <c r="B1371" t="s">
        <v>1619</v>
      </c>
      <c r="C1371" t="s">
        <v>1621</v>
      </c>
    </row>
    <row r="1372" spans="1:3" x14ac:dyDescent="0.2">
      <c r="A1372">
        <v>2370</v>
      </c>
      <c r="B1372" t="s">
        <v>1617</v>
      </c>
      <c r="C1372" t="s">
        <v>1623</v>
      </c>
    </row>
    <row r="1373" spans="1:3" x14ac:dyDescent="0.2">
      <c r="A1373">
        <v>2371</v>
      </c>
      <c r="B1373" t="s">
        <v>1620</v>
      </c>
      <c r="C1373" t="s">
        <v>1622</v>
      </c>
    </row>
    <row r="1374" spans="1:3" x14ac:dyDescent="0.2">
      <c r="A1374">
        <v>2372</v>
      </c>
      <c r="B1374" t="s">
        <v>1616</v>
      </c>
      <c r="C1374" t="s">
        <v>1622</v>
      </c>
    </row>
    <row r="1375" spans="1:3" x14ac:dyDescent="0.2">
      <c r="A1375">
        <v>2373</v>
      </c>
      <c r="B1375" t="s">
        <v>1616</v>
      </c>
      <c r="C1375" t="s">
        <v>1621</v>
      </c>
    </row>
    <row r="1376" spans="1:3" x14ac:dyDescent="0.2">
      <c r="A1376">
        <v>2374</v>
      </c>
      <c r="B1376" t="s">
        <v>1616</v>
      </c>
      <c r="C1376" t="s">
        <v>1621</v>
      </c>
    </row>
    <row r="1377" spans="1:3" x14ac:dyDescent="0.2">
      <c r="A1377">
        <v>2375</v>
      </c>
      <c r="B1377" t="s">
        <v>1616</v>
      </c>
      <c r="C1377" t="s">
        <v>1622</v>
      </c>
    </row>
    <row r="1378" spans="1:3" x14ac:dyDescent="0.2">
      <c r="A1378">
        <v>2376</v>
      </c>
      <c r="B1378" t="s">
        <v>1616</v>
      </c>
      <c r="C1378" t="s">
        <v>1622</v>
      </c>
    </row>
    <row r="1379" spans="1:3" x14ac:dyDescent="0.2">
      <c r="A1379">
        <v>2377</v>
      </c>
      <c r="B1379" t="s">
        <v>1616</v>
      </c>
      <c r="C1379" t="s">
        <v>1622</v>
      </c>
    </row>
    <row r="1380" spans="1:3" x14ac:dyDescent="0.2">
      <c r="A1380">
        <v>2378</v>
      </c>
      <c r="B1380" t="s">
        <v>1619</v>
      </c>
      <c r="C1380" t="s">
        <v>1621</v>
      </c>
    </row>
    <row r="1381" spans="1:3" x14ac:dyDescent="0.2">
      <c r="A1381">
        <v>2379</v>
      </c>
      <c r="B1381" t="s">
        <v>1616</v>
      </c>
      <c r="C1381" t="s">
        <v>1621</v>
      </c>
    </row>
    <row r="1382" spans="1:3" x14ac:dyDescent="0.2">
      <c r="A1382">
        <v>2380</v>
      </c>
      <c r="B1382" t="s">
        <v>1616</v>
      </c>
      <c r="C1382" t="s">
        <v>1621</v>
      </c>
    </row>
    <row r="1383" spans="1:3" x14ac:dyDescent="0.2">
      <c r="A1383">
        <v>2381</v>
      </c>
      <c r="B1383" t="s">
        <v>1618</v>
      </c>
      <c r="C1383" t="s">
        <v>1621</v>
      </c>
    </row>
    <row r="1384" spans="1:3" x14ac:dyDescent="0.2">
      <c r="A1384">
        <v>2382</v>
      </c>
      <c r="B1384" t="s">
        <v>1616</v>
      </c>
      <c r="C1384" t="s">
        <v>1621</v>
      </c>
    </row>
    <row r="1385" spans="1:3" x14ac:dyDescent="0.2">
      <c r="A1385">
        <v>2383</v>
      </c>
      <c r="B1385" t="s">
        <v>1616</v>
      </c>
      <c r="C1385" t="s">
        <v>1621</v>
      </c>
    </row>
    <row r="1386" spans="1:3" x14ac:dyDescent="0.2">
      <c r="A1386">
        <v>2384</v>
      </c>
      <c r="B1386" t="s">
        <v>1619</v>
      </c>
      <c r="C1386" t="s">
        <v>1623</v>
      </c>
    </row>
    <row r="1387" spans="1:3" x14ac:dyDescent="0.2">
      <c r="A1387">
        <v>2385</v>
      </c>
      <c r="B1387" t="s">
        <v>1618</v>
      </c>
      <c r="C1387" t="s">
        <v>1621</v>
      </c>
    </row>
    <row r="1388" spans="1:3" x14ac:dyDescent="0.2">
      <c r="A1388">
        <v>2386</v>
      </c>
      <c r="B1388" t="s">
        <v>1619</v>
      </c>
      <c r="C1388" t="s">
        <v>1622</v>
      </c>
    </row>
    <row r="1389" spans="1:3" x14ac:dyDescent="0.2">
      <c r="A1389">
        <v>2387</v>
      </c>
      <c r="B1389" t="s">
        <v>1616</v>
      </c>
      <c r="C1389" t="s">
        <v>1622</v>
      </c>
    </row>
    <row r="1390" spans="1:3" x14ac:dyDescent="0.2">
      <c r="A1390">
        <v>2388</v>
      </c>
      <c r="B1390" t="s">
        <v>1617</v>
      </c>
      <c r="C1390" t="s">
        <v>1622</v>
      </c>
    </row>
    <row r="1391" spans="1:3" x14ac:dyDescent="0.2">
      <c r="A1391">
        <v>2389</v>
      </c>
      <c r="B1391" t="s">
        <v>1618</v>
      </c>
      <c r="C1391" t="s">
        <v>1621</v>
      </c>
    </row>
    <row r="1392" spans="1:3" x14ac:dyDescent="0.2">
      <c r="A1392">
        <v>2390</v>
      </c>
      <c r="B1392" t="s">
        <v>1616</v>
      </c>
      <c r="C1392" t="s">
        <v>1622</v>
      </c>
    </row>
    <row r="1393" spans="1:3" x14ac:dyDescent="0.2">
      <c r="A1393">
        <v>2391</v>
      </c>
      <c r="B1393" t="s">
        <v>1618</v>
      </c>
      <c r="C1393" t="s">
        <v>1622</v>
      </c>
    </row>
    <row r="1394" spans="1:3" x14ac:dyDescent="0.2">
      <c r="A1394">
        <v>2392</v>
      </c>
      <c r="B1394" t="s">
        <v>1617</v>
      </c>
      <c r="C1394" t="s">
        <v>1622</v>
      </c>
    </row>
    <row r="1395" spans="1:3" x14ac:dyDescent="0.2">
      <c r="A1395">
        <v>2393</v>
      </c>
      <c r="B1395" t="s">
        <v>1616</v>
      </c>
      <c r="C1395" t="s">
        <v>1622</v>
      </c>
    </row>
    <row r="1396" spans="1:3" x14ac:dyDescent="0.2">
      <c r="A1396">
        <v>2394</v>
      </c>
      <c r="B1396" t="s">
        <v>1616</v>
      </c>
      <c r="C1396" t="s">
        <v>1623</v>
      </c>
    </row>
    <row r="1397" spans="1:3" x14ac:dyDescent="0.2">
      <c r="A1397">
        <v>2395</v>
      </c>
      <c r="B1397" t="s">
        <v>1620</v>
      </c>
      <c r="C1397" t="s">
        <v>1622</v>
      </c>
    </row>
    <row r="1398" spans="1:3" x14ac:dyDescent="0.2">
      <c r="A1398">
        <v>2396</v>
      </c>
      <c r="B1398" t="s">
        <v>1619</v>
      </c>
      <c r="C1398" t="s">
        <v>1621</v>
      </c>
    </row>
    <row r="1399" spans="1:3" x14ac:dyDescent="0.2">
      <c r="A1399">
        <v>2397</v>
      </c>
      <c r="B1399" t="s">
        <v>1616</v>
      </c>
      <c r="C1399" t="s">
        <v>1622</v>
      </c>
    </row>
    <row r="1400" spans="1:3" x14ac:dyDescent="0.2">
      <c r="A1400">
        <v>2398</v>
      </c>
      <c r="B1400" t="s">
        <v>1618</v>
      </c>
      <c r="C1400" t="s">
        <v>1621</v>
      </c>
    </row>
    <row r="1401" spans="1:3" x14ac:dyDescent="0.2">
      <c r="A1401">
        <v>2399</v>
      </c>
      <c r="B1401" t="s">
        <v>1616</v>
      </c>
      <c r="C1401" t="s">
        <v>1622</v>
      </c>
    </row>
    <row r="1402" spans="1:3" x14ac:dyDescent="0.2">
      <c r="A1402">
        <v>2400</v>
      </c>
      <c r="B1402" t="s">
        <v>1616</v>
      </c>
      <c r="C1402" t="s">
        <v>1621</v>
      </c>
    </row>
    <row r="1403" spans="1:3" x14ac:dyDescent="0.2">
      <c r="A1403">
        <v>2401</v>
      </c>
      <c r="B1403" t="s">
        <v>1616</v>
      </c>
      <c r="C1403" t="s">
        <v>1621</v>
      </c>
    </row>
    <row r="1404" spans="1:3" x14ac:dyDescent="0.2">
      <c r="A1404">
        <v>2402</v>
      </c>
      <c r="B1404" t="s">
        <v>1617</v>
      </c>
      <c r="C1404" t="s">
        <v>1622</v>
      </c>
    </row>
    <row r="1405" spans="1:3" x14ac:dyDescent="0.2">
      <c r="A1405">
        <v>2403</v>
      </c>
      <c r="B1405" t="s">
        <v>1617</v>
      </c>
      <c r="C1405" t="s">
        <v>1622</v>
      </c>
    </row>
    <row r="1406" spans="1:3" x14ac:dyDescent="0.2">
      <c r="A1406">
        <v>2404</v>
      </c>
      <c r="B1406" t="s">
        <v>1616</v>
      </c>
      <c r="C1406" t="s">
        <v>1621</v>
      </c>
    </row>
    <row r="1407" spans="1:3" x14ac:dyDescent="0.2">
      <c r="A1407">
        <v>2405</v>
      </c>
      <c r="B1407" t="s">
        <v>1616</v>
      </c>
      <c r="C1407" t="s">
        <v>1621</v>
      </c>
    </row>
    <row r="1408" spans="1:3" x14ac:dyDescent="0.2">
      <c r="A1408">
        <v>2406</v>
      </c>
      <c r="B1408" t="s">
        <v>1616</v>
      </c>
      <c r="C1408" t="s">
        <v>1622</v>
      </c>
    </row>
    <row r="1409" spans="1:3" x14ac:dyDescent="0.2">
      <c r="A1409">
        <v>2407</v>
      </c>
      <c r="B1409" t="s">
        <v>1620</v>
      </c>
      <c r="C1409" t="s">
        <v>1621</v>
      </c>
    </row>
    <row r="1410" spans="1:3" x14ac:dyDescent="0.2">
      <c r="A1410">
        <v>2408</v>
      </c>
      <c r="B1410" t="s">
        <v>1620</v>
      </c>
      <c r="C1410" t="s">
        <v>1622</v>
      </c>
    </row>
    <row r="1411" spans="1:3" x14ac:dyDescent="0.2">
      <c r="A1411">
        <v>2409</v>
      </c>
      <c r="B1411" t="s">
        <v>1618</v>
      </c>
      <c r="C1411" t="s">
        <v>1621</v>
      </c>
    </row>
    <row r="1412" spans="1:3" x14ac:dyDescent="0.2">
      <c r="A1412">
        <v>2410</v>
      </c>
      <c r="B1412" t="s">
        <v>1619</v>
      </c>
      <c r="C1412" t="s">
        <v>1622</v>
      </c>
    </row>
    <row r="1413" spans="1:3" x14ac:dyDescent="0.2">
      <c r="A1413">
        <v>2411</v>
      </c>
      <c r="B1413" t="s">
        <v>1618</v>
      </c>
      <c r="C1413" t="s">
        <v>1622</v>
      </c>
    </row>
    <row r="1414" spans="1:3" x14ac:dyDescent="0.2">
      <c r="A1414">
        <v>2412</v>
      </c>
      <c r="B1414" t="s">
        <v>1616</v>
      </c>
      <c r="C1414" t="s">
        <v>1621</v>
      </c>
    </row>
    <row r="1415" spans="1:3" x14ac:dyDescent="0.2">
      <c r="A1415">
        <v>2413</v>
      </c>
      <c r="B1415" t="s">
        <v>1616</v>
      </c>
      <c r="C1415" t="s">
        <v>1621</v>
      </c>
    </row>
    <row r="1416" spans="1:3" x14ac:dyDescent="0.2">
      <c r="A1416">
        <v>2414</v>
      </c>
      <c r="B1416" t="s">
        <v>1616</v>
      </c>
      <c r="C1416" t="s">
        <v>1621</v>
      </c>
    </row>
    <row r="1417" spans="1:3" x14ac:dyDescent="0.2">
      <c r="A1417">
        <v>2415</v>
      </c>
      <c r="B1417" t="s">
        <v>1618</v>
      </c>
      <c r="C1417" t="s">
        <v>1622</v>
      </c>
    </row>
    <row r="1418" spans="1:3" x14ac:dyDescent="0.2">
      <c r="A1418">
        <v>2416</v>
      </c>
      <c r="B1418" t="s">
        <v>1618</v>
      </c>
      <c r="C1418" t="s">
        <v>1622</v>
      </c>
    </row>
    <row r="1419" spans="1:3" x14ac:dyDescent="0.2">
      <c r="A1419">
        <v>2417</v>
      </c>
      <c r="B1419" t="s">
        <v>1616</v>
      </c>
      <c r="C1419" t="s">
        <v>1622</v>
      </c>
    </row>
    <row r="1420" spans="1:3" x14ac:dyDescent="0.2">
      <c r="A1420">
        <v>2418</v>
      </c>
      <c r="B1420" t="s">
        <v>1617</v>
      </c>
      <c r="C1420" t="s">
        <v>1621</v>
      </c>
    </row>
    <row r="1421" spans="1:3" x14ac:dyDescent="0.2">
      <c r="A1421">
        <v>2419</v>
      </c>
      <c r="B1421" t="s">
        <v>1616</v>
      </c>
      <c r="C1421" t="s">
        <v>1621</v>
      </c>
    </row>
    <row r="1422" spans="1:3" x14ac:dyDescent="0.2">
      <c r="A1422">
        <v>2420</v>
      </c>
      <c r="B1422" t="s">
        <v>1616</v>
      </c>
      <c r="C1422" t="s">
        <v>1621</v>
      </c>
    </row>
    <row r="1423" spans="1:3" x14ac:dyDescent="0.2">
      <c r="A1423">
        <v>2421</v>
      </c>
      <c r="B1423" t="s">
        <v>1618</v>
      </c>
      <c r="C1423" t="s">
        <v>1621</v>
      </c>
    </row>
    <row r="1424" spans="1:3" x14ac:dyDescent="0.2">
      <c r="A1424">
        <v>2422</v>
      </c>
      <c r="B1424" t="s">
        <v>1618</v>
      </c>
      <c r="C1424" t="s">
        <v>1622</v>
      </c>
    </row>
    <row r="1425" spans="1:3" x14ac:dyDescent="0.2">
      <c r="A1425">
        <v>2423</v>
      </c>
      <c r="B1425" t="s">
        <v>1618</v>
      </c>
      <c r="C1425" t="s">
        <v>1622</v>
      </c>
    </row>
    <row r="1426" spans="1:3" x14ac:dyDescent="0.2">
      <c r="A1426">
        <v>2424</v>
      </c>
      <c r="B1426" t="s">
        <v>1616</v>
      </c>
      <c r="C1426" t="s">
        <v>1622</v>
      </c>
    </row>
    <row r="1427" spans="1:3" x14ac:dyDescent="0.2">
      <c r="A1427">
        <v>2425</v>
      </c>
      <c r="B1427" t="s">
        <v>1616</v>
      </c>
      <c r="C1427" t="s">
        <v>1621</v>
      </c>
    </row>
    <row r="1428" spans="1:3" x14ac:dyDescent="0.2">
      <c r="A1428">
        <v>2426</v>
      </c>
      <c r="B1428" t="s">
        <v>1618</v>
      </c>
      <c r="C1428" t="s">
        <v>1622</v>
      </c>
    </row>
    <row r="1429" spans="1:3" x14ac:dyDescent="0.2">
      <c r="A1429">
        <v>2427</v>
      </c>
      <c r="B1429" t="s">
        <v>1616</v>
      </c>
      <c r="C1429" t="s">
        <v>1622</v>
      </c>
    </row>
    <row r="1430" spans="1:3" x14ac:dyDescent="0.2">
      <c r="A1430">
        <v>2428</v>
      </c>
      <c r="B1430" t="s">
        <v>1616</v>
      </c>
      <c r="C1430" t="s">
        <v>1622</v>
      </c>
    </row>
    <row r="1431" spans="1:3" x14ac:dyDescent="0.2">
      <c r="A1431">
        <v>2429</v>
      </c>
      <c r="B1431" t="s">
        <v>1618</v>
      </c>
      <c r="C1431" t="s">
        <v>1622</v>
      </c>
    </row>
    <row r="1432" spans="1:3" x14ac:dyDescent="0.2">
      <c r="A1432">
        <v>2430</v>
      </c>
      <c r="B1432" t="s">
        <v>1616</v>
      </c>
      <c r="C1432" t="s">
        <v>1621</v>
      </c>
    </row>
    <row r="1433" spans="1:3" x14ac:dyDescent="0.2">
      <c r="A1433">
        <v>2431</v>
      </c>
      <c r="B1433" t="s">
        <v>1618</v>
      </c>
      <c r="C1433" t="s">
        <v>1621</v>
      </c>
    </row>
    <row r="1434" spans="1:3" x14ac:dyDescent="0.2">
      <c r="A1434">
        <v>2432</v>
      </c>
      <c r="B1434" t="s">
        <v>1617</v>
      </c>
      <c r="C1434" t="s">
        <v>1622</v>
      </c>
    </row>
    <row r="1435" spans="1:3" x14ac:dyDescent="0.2">
      <c r="A1435">
        <v>2433</v>
      </c>
      <c r="B1435" t="s">
        <v>1616</v>
      </c>
      <c r="C1435" t="s">
        <v>1621</v>
      </c>
    </row>
    <row r="1436" spans="1:3" x14ac:dyDescent="0.2">
      <c r="A1436">
        <v>2434</v>
      </c>
      <c r="B1436" t="s">
        <v>1616</v>
      </c>
      <c r="C1436" t="s">
        <v>1621</v>
      </c>
    </row>
    <row r="1437" spans="1:3" x14ac:dyDescent="0.2">
      <c r="A1437">
        <v>2435</v>
      </c>
      <c r="B1437" t="s">
        <v>1619</v>
      </c>
      <c r="C1437" t="s">
        <v>1622</v>
      </c>
    </row>
    <row r="1438" spans="1:3" x14ac:dyDescent="0.2">
      <c r="A1438">
        <v>2436</v>
      </c>
      <c r="B1438" t="s">
        <v>1618</v>
      </c>
      <c r="C1438" t="s">
        <v>1622</v>
      </c>
    </row>
    <row r="1439" spans="1:3" x14ac:dyDescent="0.2">
      <c r="A1439">
        <v>2437</v>
      </c>
      <c r="B1439" t="s">
        <v>1618</v>
      </c>
      <c r="C1439" t="s">
        <v>1622</v>
      </c>
    </row>
    <row r="1440" spans="1:3" x14ac:dyDescent="0.2">
      <c r="A1440">
        <v>2438</v>
      </c>
      <c r="B1440" t="s">
        <v>1617</v>
      </c>
      <c r="C1440" t="s">
        <v>1621</v>
      </c>
    </row>
    <row r="1441" spans="1:3" x14ac:dyDescent="0.2">
      <c r="A1441">
        <v>2439</v>
      </c>
      <c r="B1441" t="s">
        <v>1619</v>
      </c>
      <c r="C1441" t="s">
        <v>1621</v>
      </c>
    </row>
    <row r="1442" spans="1:3" x14ac:dyDescent="0.2">
      <c r="A1442">
        <v>2440</v>
      </c>
      <c r="B1442" t="s">
        <v>1620</v>
      </c>
      <c r="C1442" t="s">
        <v>1622</v>
      </c>
    </row>
    <row r="1443" spans="1:3" x14ac:dyDescent="0.2">
      <c r="A1443">
        <v>2441</v>
      </c>
      <c r="B1443" t="s">
        <v>1616</v>
      </c>
      <c r="C1443" t="s">
        <v>1623</v>
      </c>
    </row>
    <row r="1444" spans="1:3" x14ac:dyDescent="0.2">
      <c r="A1444">
        <v>2442</v>
      </c>
      <c r="B1444" t="s">
        <v>1616</v>
      </c>
      <c r="C1444" t="s">
        <v>1622</v>
      </c>
    </row>
    <row r="1445" spans="1:3" x14ac:dyDescent="0.2">
      <c r="A1445">
        <v>2443</v>
      </c>
      <c r="B1445" t="s">
        <v>1616</v>
      </c>
      <c r="C1445" t="s">
        <v>1622</v>
      </c>
    </row>
    <row r="1446" spans="1:3" x14ac:dyDescent="0.2">
      <c r="A1446">
        <v>2444</v>
      </c>
      <c r="B1446" t="s">
        <v>1616</v>
      </c>
      <c r="C1446" t="s">
        <v>1622</v>
      </c>
    </row>
    <row r="1447" spans="1:3" x14ac:dyDescent="0.2">
      <c r="A1447">
        <v>2445</v>
      </c>
      <c r="B1447" t="s">
        <v>1616</v>
      </c>
      <c r="C1447" t="s">
        <v>1622</v>
      </c>
    </row>
    <row r="1448" spans="1:3" x14ac:dyDescent="0.2">
      <c r="A1448">
        <v>2446</v>
      </c>
      <c r="B1448" t="s">
        <v>1616</v>
      </c>
      <c r="C1448" t="s">
        <v>1621</v>
      </c>
    </row>
    <row r="1449" spans="1:3" x14ac:dyDescent="0.2">
      <c r="A1449">
        <v>2447</v>
      </c>
      <c r="B1449" t="s">
        <v>1617</v>
      </c>
      <c r="C1449" t="s">
        <v>1622</v>
      </c>
    </row>
    <row r="1450" spans="1:3" x14ac:dyDescent="0.2">
      <c r="A1450">
        <v>2448</v>
      </c>
      <c r="B1450" t="s">
        <v>1616</v>
      </c>
      <c r="C1450" t="s">
        <v>1622</v>
      </c>
    </row>
    <row r="1451" spans="1:3" x14ac:dyDescent="0.2">
      <c r="A1451">
        <v>2449</v>
      </c>
      <c r="B1451" t="s">
        <v>1616</v>
      </c>
      <c r="C1451" t="s">
        <v>1622</v>
      </c>
    </row>
    <row r="1452" spans="1:3" x14ac:dyDescent="0.2">
      <c r="A1452">
        <v>2450</v>
      </c>
      <c r="B1452" t="s">
        <v>1616</v>
      </c>
      <c r="C1452" t="s">
        <v>1622</v>
      </c>
    </row>
    <row r="1453" spans="1:3" x14ac:dyDescent="0.2">
      <c r="A1453">
        <v>2451</v>
      </c>
      <c r="B1453" t="s">
        <v>1616</v>
      </c>
      <c r="C1453" t="s">
        <v>1622</v>
      </c>
    </row>
    <row r="1454" spans="1:3" x14ac:dyDescent="0.2">
      <c r="A1454">
        <v>2452</v>
      </c>
      <c r="B1454" t="s">
        <v>1616</v>
      </c>
      <c r="C1454" t="s">
        <v>1621</v>
      </c>
    </row>
    <row r="1455" spans="1:3" x14ac:dyDescent="0.2">
      <c r="A1455">
        <v>2453</v>
      </c>
      <c r="B1455" t="s">
        <v>1616</v>
      </c>
      <c r="C1455" t="s">
        <v>1622</v>
      </c>
    </row>
    <row r="1456" spans="1:3" x14ac:dyDescent="0.2">
      <c r="A1456">
        <v>2454</v>
      </c>
      <c r="B1456" t="s">
        <v>1616</v>
      </c>
      <c r="C1456" t="s">
        <v>1621</v>
      </c>
    </row>
    <row r="1457" spans="1:3" x14ac:dyDescent="0.2">
      <c r="A1457">
        <v>2455</v>
      </c>
      <c r="B1457" t="s">
        <v>1618</v>
      </c>
      <c r="C1457" t="s">
        <v>1622</v>
      </c>
    </row>
    <row r="1458" spans="1:3" x14ac:dyDescent="0.2">
      <c r="A1458">
        <v>2456</v>
      </c>
      <c r="B1458" t="s">
        <v>1617</v>
      </c>
      <c r="C1458" t="s">
        <v>1621</v>
      </c>
    </row>
    <row r="1459" spans="1:3" x14ac:dyDescent="0.2">
      <c r="A1459">
        <v>2457</v>
      </c>
      <c r="B1459" t="s">
        <v>1617</v>
      </c>
      <c r="C1459" t="s">
        <v>1621</v>
      </c>
    </row>
    <row r="1460" spans="1:3" x14ac:dyDescent="0.2">
      <c r="A1460">
        <v>2458</v>
      </c>
      <c r="B1460" t="s">
        <v>1618</v>
      </c>
      <c r="C1460" t="s">
        <v>1621</v>
      </c>
    </row>
    <row r="1461" spans="1:3" x14ac:dyDescent="0.2">
      <c r="A1461">
        <v>2459</v>
      </c>
      <c r="B1461" t="s">
        <v>1616</v>
      </c>
      <c r="C1461" t="s">
        <v>1622</v>
      </c>
    </row>
    <row r="1462" spans="1:3" x14ac:dyDescent="0.2">
      <c r="A1462">
        <v>2460</v>
      </c>
      <c r="B1462" t="s">
        <v>1617</v>
      </c>
      <c r="C1462" t="s">
        <v>1621</v>
      </c>
    </row>
    <row r="1463" spans="1:3" x14ac:dyDescent="0.2">
      <c r="A1463">
        <v>2461</v>
      </c>
      <c r="B1463" t="s">
        <v>1617</v>
      </c>
      <c r="C1463" t="s">
        <v>1621</v>
      </c>
    </row>
    <row r="1464" spans="1:3" x14ac:dyDescent="0.2">
      <c r="A1464">
        <v>2462</v>
      </c>
      <c r="B1464" t="s">
        <v>1616</v>
      </c>
      <c r="C1464" t="s">
        <v>1622</v>
      </c>
    </row>
    <row r="1465" spans="1:3" x14ac:dyDescent="0.2">
      <c r="A1465">
        <v>2463</v>
      </c>
      <c r="B1465" t="s">
        <v>1619</v>
      </c>
      <c r="C1465" t="s">
        <v>1621</v>
      </c>
    </row>
    <row r="1466" spans="1:3" x14ac:dyDescent="0.2">
      <c r="A1466">
        <v>2464</v>
      </c>
      <c r="B1466" t="s">
        <v>1616</v>
      </c>
      <c r="C1466" t="s">
        <v>1622</v>
      </c>
    </row>
    <row r="1467" spans="1:3" x14ac:dyDescent="0.2">
      <c r="A1467">
        <v>2465</v>
      </c>
      <c r="B1467" t="s">
        <v>1619</v>
      </c>
      <c r="C1467" t="s">
        <v>1622</v>
      </c>
    </row>
    <row r="1468" spans="1:3" x14ac:dyDescent="0.2">
      <c r="A1468">
        <v>2466</v>
      </c>
      <c r="B1468" t="s">
        <v>1620</v>
      </c>
      <c r="C1468" t="s">
        <v>1622</v>
      </c>
    </row>
    <row r="1469" spans="1:3" x14ac:dyDescent="0.2">
      <c r="A1469">
        <v>2467</v>
      </c>
      <c r="B1469" t="s">
        <v>1616</v>
      </c>
      <c r="C1469" t="s">
        <v>1621</v>
      </c>
    </row>
    <row r="1470" spans="1:3" x14ac:dyDescent="0.2">
      <c r="A1470">
        <v>2468</v>
      </c>
      <c r="B1470" t="s">
        <v>1617</v>
      </c>
      <c r="C1470" t="s">
        <v>1622</v>
      </c>
    </row>
    <row r="1471" spans="1:3" x14ac:dyDescent="0.2">
      <c r="A1471">
        <v>2469</v>
      </c>
      <c r="B1471" t="s">
        <v>1618</v>
      </c>
      <c r="C1471" t="s">
        <v>1621</v>
      </c>
    </row>
    <row r="1472" spans="1:3" x14ac:dyDescent="0.2">
      <c r="A1472">
        <v>2470</v>
      </c>
      <c r="B1472" t="s">
        <v>1620</v>
      </c>
      <c r="C1472" t="s">
        <v>1621</v>
      </c>
    </row>
    <row r="1473" spans="1:3" x14ac:dyDescent="0.2">
      <c r="A1473">
        <v>2471</v>
      </c>
      <c r="B1473" t="s">
        <v>1616</v>
      </c>
      <c r="C1473" t="s">
        <v>1621</v>
      </c>
    </row>
    <row r="1474" spans="1:3" x14ac:dyDescent="0.2">
      <c r="A1474">
        <v>2472</v>
      </c>
      <c r="B1474" t="s">
        <v>1617</v>
      </c>
      <c r="C1474" t="s">
        <v>1622</v>
      </c>
    </row>
    <row r="1475" spans="1:3" x14ac:dyDescent="0.2">
      <c r="A1475">
        <v>2473</v>
      </c>
      <c r="B1475" t="s">
        <v>1616</v>
      </c>
      <c r="C1475" t="s">
        <v>1621</v>
      </c>
    </row>
    <row r="1476" spans="1:3" x14ac:dyDescent="0.2">
      <c r="A1476">
        <v>2474</v>
      </c>
      <c r="B1476" t="s">
        <v>1616</v>
      </c>
      <c r="C1476" t="s">
        <v>1622</v>
      </c>
    </row>
    <row r="1477" spans="1:3" x14ac:dyDescent="0.2">
      <c r="A1477">
        <v>2475</v>
      </c>
      <c r="B1477" t="s">
        <v>1616</v>
      </c>
      <c r="C1477" t="s">
        <v>1622</v>
      </c>
    </row>
    <row r="1478" spans="1:3" x14ac:dyDescent="0.2">
      <c r="A1478">
        <v>2476</v>
      </c>
      <c r="B1478" t="s">
        <v>1620</v>
      </c>
      <c r="C1478" t="s">
        <v>1622</v>
      </c>
    </row>
    <row r="1479" spans="1:3" x14ac:dyDescent="0.2">
      <c r="A1479">
        <v>2477</v>
      </c>
      <c r="B1479" t="s">
        <v>1619</v>
      </c>
      <c r="C1479" t="s">
        <v>1621</v>
      </c>
    </row>
    <row r="1480" spans="1:3" x14ac:dyDescent="0.2">
      <c r="A1480">
        <v>2478</v>
      </c>
      <c r="B1480" t="s">
        <v>1617</v>
      </c>
      <c r="C1480" t="s">
        <v>1623</v>
      </c>
    </row>
    <row r="1481" spans="1:3" x14ac:dyDescent="0.2">
      <c r="A1481">
        <v>2479</v>
      </c>
      <c r="B1481" t="s">
        <v>1617</v>
      </c>
      <c r="C1481" t="s">
        <v>1622</v>
      </c>
    </row>
    <row r="1482" spans="1:3" x14ac:dyDescent="0.2">
      <c r="A1482">
        <v>2480</v>
      </c>
      <c r="B1482" t="s">
        <v>1616</v>
      </c>
      <c r="C1482" t="s">
        <v>1622</v>
      </c>
    </row>
    <row r="1483" spans="1:3" x14ac:dyDescent="0.2">
      <c r="A1483">
        <v>2481</v>
      </c>
      <c r="B1483" t="s">
        <v>1616</v>
      </c>
      <c r="C1483" t="s">
        <v>1621</v>
      </c>
    </row>
    <row r="1484" spans="1:3" x14ac:dyDescent="0.2">
      <c r="A1484">
        <v>2482</v>
      </c>
      <c r="B1484" t="s">
        <v>1616</v>
      </c>
      <c r="C1484" t="s">
        <v>1622</v>
      </c>
    </row>
    <row r="1485" spans="1:3" x14ac:dyDescent="0.2">
      <c r="A1485">
        <v>2483</v>
      </c>
      <c r="B1485" t="s">
        <v>1616</v>
      </c>
      <c r="C1485" t="s">
        <v>1621</v>
      </c>
    </row>
    <row r="1486" spans="1:3" x14ac:dyDescent="0.2">
      <c r="A1486">
        <v>2484</v>
      </c>
      <c r="B1486" t="s">
        <v>1616</v>
      </c>
      <c r="C1486" t="s">
        <v>1621</v>
      </c>
    </row>
    <row r="1487" spans="1:3" x14ac:dyDescent="0.2">
      <c r="A1487">
        <v>2485</v>
      </c>
      <c r="B1487" t="s">
        <v>1616</v>
      </c>
      <c r="C1487" t="s">
        <v>1621</v>
      </c>
    </row>
    <row r="1488" spans="1:3" x14ac:dyDescent="0.2">
      <c r="A1488">
        <v>2486</v>
      </c>
      <c r="B1488" t="s">
        <v>1616</v>
      </c>
      <c r="C1488" t="s">
        <v>1622</v>
      </c>
    </row>
    <row r="1489" spans="1:3" x14ac:dyDescent="0.2">
      <c r="A1489">
        <v>2487</v>
      </c>
      <c r="B1489" t="s">
        <v>1616</v>
      </c>
      <c r="C1489" t="s">
        <v>1621</v>
      </c>
    </row>
    <row r="1490" spans="1:3" x14ac:dyDescent="0.2">
      <c r="A1490">
        <v>2488</v>
      </c>
      <c r="B1490" t="s">
        <v>1616</v>
      </c>
      <c r="C1490" t="s">
        <v>1621</v>
      </c>
    </row>
    <row r="1491" spans="1:3" x14ac:dyDescent="0.2">
      <c r="A1491">
        <v>2489</v>
      </c>
      <c r="B1491" t="s">
        <v>1616</v>
      </c>
      <c r="C1491" t="s">
        <v>1622</v>
      </c>
    </row>
    <row r="1492" spans="1:3" x14ac:dyDescent="0.2">
      <c r="A1492">
        <v>2490</v>
      </c>
      <c r="B1492" t="s">
        <v>1620</v>
      </c>
      <c r="C1492" t="s">
        <v>1622</v>
      </c>
    </row>
    <row r="1493" spans="1:3" x14ac:dyDescent="0.2">
      <c r="A1493">
        <v>2491</v>
      </c>
      <c r="B1493" t="s">
        <v>1619</v>
      </c>
      <c r="C1493" t="s">
        <v>1621</v>
      </c>
    </row>
    <row r="1494" spans="1:3" x14ac:dyDescent="0.2">
      <c r="A1494">
        <v>2492</v>
      </c>
      <c r="B1494" t="s">
        <v>1620</v>
      </c>
      <c r="C1494" t="s">
        <v>1622</v>
      </c>
    </row>
    <row r="1495" spans="1:3" x14ac:dyDescent="0.2">
      <c r="A1495">
        <v>2493</v>
      </c>
      <c r="B1495" t="s">
        <v>1616</v>
      </c>
      <c r="C1495" t="s">
        <v>1621</v>
      </c>
    </row>
    <row r="1496" spans="1:3" x14ac:dyDescent="0.2">
      <c r="A1496">
        <v>2494</v>
      </c>
      <c r="B1496" t="s">
        <v>1616</v>
      </c>
      <c r="C1496" t="s">
        <v>1621</v>
      </c>
    </row>
    <row r="1497" spans="1:3" x14ac:dyDescent="0.2">
      <c r="A1497">
        <v>2495</v>
      </c>
      <c r="B1497" t="s">
        <v>1619</v>
      </c>
      <c r="C1497" t="s">
        <v>1621</v>
      </c>
    </row>
    <row r="1498" spans="1:3" x14ac:dyDescent="0.2">
      <c r="A1498">
        <v>2496</v>
      </c>
      <c r="B1498" t="s">
        <v>1616</v>
      </c>
      <c r="C1498" t="s">
        <v>1622</v>
      </c>
    </row>
    <row r="1499" spans="1:3" x14ac:dyDescent="0.2">
      <c r="A1499">
        <v>2497</v>
      </c>
      <c r="B1499" t="s">
        <v>1616</v>
      </c>
      <c r="C1499" t="s">
        <v>1621</v>
      </c>
    </row>
    <row r="1500" spans="1:3" x14ac:dyDescent="0.2">
      <c r="A1500">
        <v>2498</v>
      </c>
      <c r="B1500" t="s">
        <v>1616</v>
      </c>
      <c r="C1500" t="s">
        <v>1621</v>
      </c>
    </row>
    <row r="1501" spans="1:3" x14ac:dyDescent="0.2">
      <c r="A1501">
        <v>2499</v>
      </c>
      <c r="B1501" t="s">
        <v>1616</v>
      </c>
      <c r="C1501" t="s">
        <v>1621</v>
      </c>
    </row>
    <row r="1502" spans="1:3" x14ac:dyDescent="0.2">
      <c r="A1502">
        <v>2500</v>
      </c>
      <c r="B1502" t="s">
        <v>1616</v>
      </c>
      <c r="C1502" t="s">
        <v>1622</v>
      </c>
    </row>
    <row r="1503" spans="1:3" x14ac:dyDescent="0.2">
      <c r="A1503">
        <v>2501</v>
      </c>
      <c r="B1503" t="s">
        <v>1616</v>
      </c>
      <c r="C1503" t="s">
        <v>1621</v>
      </c>
    </row>
    <row r="1504" spans="1:3" x14ac:dyDescent="0.2">
      <c r="A1504">
        <v>2502</v>
      </c>
      <c r="B1504" t="s">
        <v>1618</v>
      </c>
      <c r="C1504" t="s">
        <v>1621</v>
      </c>
    </row>
    <row r="1505" spans="1:3" x14ac:dyDescent="0.2">
      <c r="A1505">
        <v>2503</v>
      </c>
      <c r="B1505" t="s">
        <v>1616</v>
      </c>
      <c r="C1505" t="s">
        <v>1621</v>
      </c>
    </row>
    <row r="1506" spans="1:3" x14ac:dyDescent="0.2">
      <c r="A1506">
        <v>2504</v>
      </c>
      <c r="B1506" t="s">
        <v>1616</v>
      </c>
      <c r="C1506" t="s">
        <v>1621</v>
      </c>
    </row>
    <row r="1507" spans="1:3" x14ac:dyDescent="0.2">
      <c r="A1507">
        <v>2505</v>
      </c>
      <c r="B1507" t="s">
        <v>1619</v>
      </c>
      <c r="C1507" t="s">
        <v>1622</v>
      </c>
    </row>
    <row r="1508" spans="1:3" x14ac:dyDescent="0.2">
      <c r="A1508">
        <v>2506</v>
      </c>
      <c r="B1508" t="s">
        <v>1616</v>
      </c>
      <c r="C1508" t="s">
        <v>1622</v>
      </c>
    </row>
    <row r="1509" spans="1:3" x14ac:dyDescent="0.2">
      <c r="A1509">
        <v>2507</v>
      </c>
      <c r="B1509" t="s">
        <v>1616</v>
      </c>
      <c r="C1509" t="s">
        <v>1621</v>
      </c>
    </row>
    <row r="1510" spans="1:3" x14ac:dyDescent="0.2">
      <c r="A1510">
        <v>2508</v>
      </c>
      <c r="B1510" t="s">
        <v>1617</v>
      </c>
      <c r="C1510" t="s">
        <v>1621</v>
      </c>
    </row>
    <row r="1511" spans="1:3" x14ac:dyDescent="0.2">
      <c r="A1511">
        <v>2509</v>
      </c>
      <c r="B1511" t="s">
        <v>1616</v>
      </c>
      <c r="C1511" t="s">
        <v>1621</v>
      </c>
    </row>
    <row r="1512" spans="1:3" x14ac:dyDescent="0.2">
      <c r="A1512">
        <v>2510</v>
      </c>
      <c r="B1512" t="s">
        <v>1616</v>
      </c>
      <c r="C1512" t="s">
        <v>1621</v>
      </c>
    </row>
    <row r="1513" spans="1:3" x14ac:dyDescent="0.2">
      <c r="A1513">
        <v>2511</v>
      </c>
      <c r="B1513" t="s">
        <v>1616</v>
      </c>
      <c r="C1513" t="s">
        <v>1621</v>
      </c>
    </row>
    <row r="1514" spans="1:3" x14ac:dyDescent="0.2">
      <c r="A1514">
        <v>2512</v>
      </c>
      <c r="B1514" t="s">
        <v>1616</v>
      </c>
      <c r="C1514" t="s">
        <v>1622</v>
      </c>
    </row>
    <row r="1515" spans="1:3" x14ac:dyDescent="0.2">
      <c r="A1515">
        <v>2513</v>
      </c>
      <c r="B1515" t="s">
        <v>1616</v>
      </c>
      <c r="C1515" t="s">
        <v>1623</v>
      </c>
    </row>
    <row r="1516" spans="1:3" x14ac:dyDescent="0.2">
      <c r="A1516">
        <v>2514</v>
      </c>
      <c r="B1516" t="s">
        <v>1619</v>
      </c>
      <c r="C1516" t="s">
        <v>1623</v>
      </c>
    </row>
    <row r="1517" spans="1:3" x14ac:dyDescent="0.2">
      <c r="A1517">
        <v>2515</v>
      </c>
      <c r="B1517" t="s">
        <v>1616</v>
      </c>
      <c r="C1517" t="s">
        <v>1622</v>
      </c>
    </row>
    <row r="1518" spans="1:3" x14ac:dyDescent="0.2">
      <c r="A1518">
        <v>2516</v>
      </c>
      <c r="B1518" t="s">
        <v>1616</v>
      </c>
      <c r="C1518" t="s">
        <v>1622</v>
      </c>
    </row>
    <row r="1519" spans="1:3" x14ac:dyDescent="0.2">
      <c r="A1519">
        <v>2517</v>
      </c>
      <c r="B1519" t="s">
        <v>1616</v>
      </c>
      <c r="C1519" t="s">
        <v>1622</v>
      </c>
    </row>
    <row r="1520" spans="1:3" x14ac:dyDescent="0.2">
      <c r="A1520">
        <v>2518</v>
      </c>
      <c r="B1520" t="s">
        <v>1616</v>
      </c>
      <c r="C1520" t="s">
        <v>1621</v>
      </c>
    </row>
    <row r="1521" spans="1:3" x14ac:dyDescent="0.2">
      <c r="A1521">
        <v>2519</v>
      </c>
      <c r="B1521" t="s">
        <v>1618</v>
      </c>
      <c r="C1521" t="s">
        <v>1622</v>
      </c>
    </row>
    <row r="1522" spans="1:3" x14ac:dyDescent="0.2">
      <c r="A1522">
        <v>2520</v>
      </c>
      <c r="B1522" t="s">
        <v>1616</v>
      </c>
      <c r="C1522" t="s">
        <v>1621</v>
      </c>
    </row>
    <row r="1523" spans="1:3" x14ac:dyDescent="0.2">
      <c r="A1523">
        <v>2521</v>
      </c>
      <c r="B1523" t="s">
        <v>1616</v>
      </c>
      <c r="C1523" t="s">
        <v>1622</v>
      </c>
    </row>
    <row r="1524" spans="1:3" x14ac:dyDescent="0.2">
      <c r="A1524">
        <v>2522</v>
      </c>
      <c r="B1524" t="s">
        <v>1616</v>
      </c>
      <c r="C1524" t="s">
        <v>1622</v>
      </c>
    </row>
    <row r="1525" spans="1:3" x14ac:dyDescent="0.2">
      <c r="A1525">
        <v>2523</v>
      </c>
      <c r="B1525" t="s">
        <v>1616</v>
      </c>
      <c r="C1525" t="s">
        <v>1621</v>
      </c>
    </row>
    <row r="1526" spans="1:3" x14ac:dyDescent="0.2">
      <c r="A1526">
        <v>2524</v>
      </c>
      <c r="B1526" t="s">
        <v>1616</v>
      </c>
      <c r="C1526" t="s">
        <v>1621</v>
      </c>
    </row>
    <row r="1527" spans="1:3" x14ac:dyDescent="0.2">
      <c r="A1527">
        <v>2525</v>
      </c>
      <c r="B1527" t="s">
        <v>1619</v>
      </c>
      <c r="C1527" t="s">
        <v>1622</v>
      </c>
    </row>
    <row r="1528" spans="1:3" x14ac:dyDescent="0.2">
      <c r="A1528">
        <v>2526</v>
      </c>
      <c r="B1528" t="s">
        <v>1616</v>
      </c>
      <c r="C1528" t="s">
        <v>1621</v>
      </c>
    </row>
    <row r="1529" spans="1:3" x14ac:dyDescent="0.2">
      <c r="A1529">
        <v>2527</v>
      </c>
      <c r="B1529" t="s">
        <v>1616</v>
      </c>
      <c r="C1529" t="s">
        <v>1622</v>
      </c>
    </row>
    <row r="1530" spans="1:3" x14ac:dyDescent="0.2">
      <c r="A1530">
        <v>2528</v>
      </c>
      <c r="B1530" t="s">
        <v>1616</v>
      </c>
      <c r="C1530" t="s">
        <v>1622</v>
      </c>
    </row>
    <row r="1531" spans="1:3" x14ac:dyDescent="0.2">
      <c r="A1531">
        <v>2529</v>
      </c>
      <c r="B1531" t="s">
        <v>1618</v>
      </c>
      <c r="C1531" t="s">
        <v>1622</v>
      </c>
    </row>
    <row r="1532" spans="1:3" x14ac:dyDescent="0.2">
      <c r="A1532">
        <v>2530</v>
      </c>
      <c r="B1532" t="s">
        <v>1616</v>
      </c>
      <c r="C1532" t="s">
        <v>1622</v>
      </c>
    </row>
    <row r="1533" spans="1:3" x14ac:dyDescent="0.2">
      <c r="A1533">
        <v>2531</v>
      </c>
      <c r="B1533" t="s">
        <v>1618</v>
      </c>
      <c r="C1533" t="s">
        <v>1621</v>
      </c>
    </row>
    <row r="1534" spans="1:3" x14ac:dyDescent="0.2">
      <c r="A1534">
        <v>2532</v>
      </c>
      <c r="B1534" t="s">
        <v>1619</v>
      </c>
      <c r="C1534" t="s">
        <v>1621</v>
      </c>
    </row>
    <row r="1535" spans="1:3" x14ac:dyDescent="0.2">
      <c r="A1535">
        <v>2533</v>
      </c>
      <c r="B1535" t="s">
        <v>1617</v>
      </c>
      <c r="C1535" t="s">
        <v>1622</v>
      </c>
    </row>
    <row r="1536" spans="1:3" x14ac:dyDescent="0.2">
      <c r="A1536">
        <v>2534</v>
      </c>
      <c r="B1536" t="s">
        <v>1616</v>
      </c>
      <c r="C1536" t="s">
        <v>1622</v>
      </c>
    </row>
    <row r="1537" spans="1:3" x14ac:dyDescent="0.2">
      <c r="A1537">
        <v>2535</v>
      </c>
      <c r="B1537" t="s">
        <v>1616</v>
      </c>
      <c r="C1537" t="s">
        <v>1622</v>
      </c>
    </row>
    <row r="1538" spans="1:3" x14ac:dyDescent="0.2">
      <c r="A1538">
        <v>2536</v>
      </c>
      <c r="B1538" t="s">
        <v>1617</v>
      </c>
      <c r="C1538" t="s">
        <v>1621</v>
      </c>
    </row>
    <row r="1539" spans="1:3" x14ac:dyDescent="0.2">
      <c r="A1539">
        <v>2537</v>
      </c>
      <c r="B1539" t="s">
        <v>1620</v>
      </c>
      <c r="C1539" t="s">
        <v>1621</v>
      </c>
    </row>
    <row r="1540" spans="1:3" x14ac:dyDescent="0.2">
      <c r="A1540">
        <v>2538</v>
      </c>
      <c r="B1540" t="s">
        <v>1617</v>
      </c>
      <c r="C1540" t="s">
        <v>1623</v>
      </c>
    </row>
    <row r="1541" spans="1:3" x14ac:dyDescent="0.2">
      <c r="A1541">
        <v>2539</v>
      </c>
      <c r="B1541" t="s">
        <v>1616</v>
      </c>
      <c r="C1541" t="s">
        <v>1621</v>
      </c>
    </row>
    <row r="1542" spans="1:3" x14ac:dyDescent="0.2">
      <c r="A1542">
        <v>2540</v>
      </c>
      <c r="B1542" t="s">
        <v>1616</v>
      </c>
      <c r="C1542" t="s">
        <v>1622</v>
      </c>
    </row>
    <row r="1543" spans="1:3" x14ac:dyDescent="0.2">
      <c r="A1543">
        <v>2541</v>
      </c>
      <c r="B1543" t="s">
        <v>1616</v>
      </c>
      <c r="C1543" t="s">
        <v>1621</v>
      </c>
    </row>
    <row r="1544" spans="1:3" x14ac:dyDescent="0.2">
      <c r="A1544">
        <v>2542</v>
      </c>
      <c r="B1544" t="s">
        <v>1619</v>
      </c>
      <c r="C1544" t="s">
        <v>1622</v>
      </c>
    </row>
    <row r="1545" spans="1:3" x14ac:dyDescent="0.2">
      <c r="A1545">
        <v>2543</v>
      </c>
      <c r="B1545" t="s">
        <v>1616</v>
      </c>
      <c r="C1545" t="s">
        <v>1622</v>
      </c>
    </row>
    <row r="1546" spans="1:3" x14ac:dyDescent="0.2">
      <c r="A1546">
        <v>2544</v>
      </c>
      <c r="B1546" t="s">
        <v>1616</v>
      </c>
      <c r="C1546" t="s">
        <v>1622</v>
      </c>
    </row>
    <row r="1547" spans="1:3" x14ac:dyDescent="0.2">
      <c r="A1547">
        <v>2545</v>
      </c>
      <c r="B1547" t="s">
        <v>1617</v>
      </c>
      <c r="C1547" t="s">
        <v>1621</v>
      </c>
    </row>
    <row r="1548" spans="1:3" x14ac:dyDescent="0.2">
      <c r="A1548">
        <v>2546</v>
      </c>
      <c r="B1548" t="s">
        <v>1616</v>
      </c>
      <c r="C1548" t="s">
        <v>1622</v>
      </c>
    </row>
    <row r="1549" spans="1:3" x14ac:dyDescent="0.2">
      <c r="A1549">
        <v>2547</v>
      </c>
      <c r="B1549" t="s">
        <v>1617</v>
      </c>
      <c r="C1549" t="s">
        <v>1622</v>
      </c>
    </row>
    <row r="1550" spans="1:3" x14ac:dyDescent="0.2">
      <c r="A1550">
        <v>2548</v>
      </c>
      <c r="B1550" t="s">
        <v>1616</v>
      </c>
      <c r="C1550" t="s">
        <v>1621</v>
      </c>
    </row>
    <row r="1551" spans="1:3" x14ac:dyDescent="0.2">
      <c r="A1551">
        <v>2549</v>
      </c>
      <c r="B1551" t="s">
        <v>1616</v>
      </c>
      <c r="C1551" t="s">
        <v>1622</v>
      </c>
    </row>
    <row r="1552" spans="1:3" x14ac:dyDescent="0.2">
      <c r="A1552">
        <v>2550</v>
      </c>
      <c r="B1552" t="s">
        <v>1616</v>
      </c>
      <c r="C1552" t="s">
        <v>1622</v>
      </c>
    </row>
    <row r="1553" spans="1:3" x14ac:dyDescent="0.2">
      <c r="A1553">
        <v>2551</v>
      </c>
      <c r="B1553" t="s">
        <v>1619</v>
      </c>
      <c r="C1553" t="s">
        <v>1622</v>
      </c>
    </row>
    <row r="1554" spans="1:3" x14ac:dyDescent="0.2">
      <c r="A1554">
        <v>2552</v>
      </c>
      <c r="B1554" t="s">
        <v>1616</v>
      </c>
      <c r="C1554" t="s">
        <v>1622</v>
      </c>
    </row>
    <row r="1555" spans="1:3" x14ac:dyDescent="0.2">
      <c r="A1555">
        <v>2553</v>
      </c>
      <c r="B1555" t="s">
        <v>1616</v>
      </c>
      <c r="C1555" t="s">
        <v>1621</v>
      </c>
    </row>
    <row r="1556" spans="1:3" x14ac:dyDescent="0.2">
      <c r="A1556">
        <v>2554</v>
      </c>
      <c r="B1556" t="s">
        <v>1620</v>
      </c>
      <c r="C1556" t="s">
        <v>1621</v>
      </c>
    </row>
    <row r="1557" spans="1:3" x14ac:dyDescent="0.2">
      <c r="A1557">
        <v>2555</v>
      </c>
      <c r="B1557" t="s">
        <v>1616</v>
      </c>
      <c r="C1557" t="s">
        <v>1621</v>
      </c>
    </row>
    <row r="1558" spans="1:3" x14ac:dyDescent="0.2">
      <c r="A1558">
        <v>2556</v>
      </c>
      <c r="B1558" t="s">
        <v>1616</v>
      </c>
      <c r="C1558" t="s">
        <v>1622</v>
      </c>
    </row>
    <row r="1559" spans="1:3" x14ac:dyDescent="0.2">
      <c r="A1559">
        <v>2557</v>
      </c>
      <c r="B1559" t="s">
        <v>1616</v>
      </c>
      <c r="C1559" t="s">
        <v>1622</v>
      </c>
    </row>
    <row r="1560" spans="1:3" x14ac:dyDescent="0.2">
      <c r="A1560">
        <v>2558</v>
      </c>
      <c r="B1560" t="s">
        <v>1616</v>
      </c>
      <c r="C1560" t="s">
        <v>1622</v>
      </c>
    </row>
    <row r="1561" spans="1:3" x14ac:dyDescent="0.2">
      <c r="A1561">
        <v>2559</v>
      </c>
      <c r="B1561" t="s">
        <v>1618</v>
      </c>
      <c r="C1561" t="s">
        <v>1621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561"/>
  <sheetViews>
    <sheetView workbookViewId="0">
      <selection activeCell="V32" sqref="V32"/>
    </sheetView>
  </sheetViews>
  <sheetFormatPr baseColWidth="10" defaultColWidth="8.83203125" defaultRowHeight="15" x14ac:dyDescent="0.2"/>
  <sheetData>
    <row r="1" spans="1:3" x14ac:dyDescent="0.2">
      <c r="A1" s="1" t="s">
        <v>0</v>
      </c>
      <c r="B1" s="1" t="s">
        <v>8</v>
      </c>
      <c r="C1" s="1" t="s">
        <v>9</v>
      </c>
    </row>
    <row r="2" spans="1:3" x14ac:dyDescent="0.2">
      <c r="A2">
        <v>1000</v>
      </c>
      <c r="B2" t="b">
        <v>1</v>
      </c>
      <c r="C2">
        <v>2697.46</v>
      </c>
    </row>
    <row r="3" spans="1:3" x14ac:dyDescent="0.2">
      <c r="A3">
        <v>1001</v>
      </c>
      <c r="B3" t="b">
        <v>0</v>
      </c>
      <c r="C3">
        <v>0</v>
      </c>
    </row>
    <row r="4" spans="1:3" x14ac:dyDescent="0.2">
      <c r="A4">
        <v>1002</v>
      </c>
      <c r="B4" t="b">
        <v>0</v>
      </c>
      <c r="C4">
        <v>0</v>
      </c>
    </row>
    <row r="5" spans="1:3" x14ac:dyDescent="0.2">
      <c r="A5">
        <v>1003</v>
      </c>
      <c r="B5" t="b">
        <v>1</v>
      </c>
      <c r="C5">
        <v>9317.85</v>
      </c>
    </row>
    <row r="6" spans="1:3" x14ac:dyDescent="0.2">
      <c r="A6">
        <v>1004</v>
      </c>
      <c r="B6" t="b">
        <v>0</v>
      </c>
      <c r="C6">
        <v>0</v>
      </c>
    </row>
    <row r="7" spans="1:3" x14ac:dyDescent="0.2">
      <c r="A7">
        <v>1005</v>
      </c>
      <c r="B7" t="b">
        <v>1</v>
      </c>
      <c r="C7">
        <v>5383.96</v>
      </c>
    </row>
    <row r="8" spans="1:3" x14ac:dyDescent="0.2">
      <c r="A8">
        <v>1006</v>
      </c>
      <c r="B8" t="b">
        <v>1</v>
      </c>
      <c r="C8">
        <v>6532.73</v>
      </c>
    </row>
    <row r="9" spans="1:3" x14ac:dyDescent="0.2">
      <c r="A9">
        <v>1007</v>
      </c>
      <c r="B9" t="b">
        <v>0</v>
      </c>
      <c r="C9">
        <v>0</v>
      </c>
    </row>
    <row r="10" spans="1:3" x14ac:dyDescent="0.2">
      <c r="A10">
        <v>1008</v>
      </c>
      <c r="B10" t="b">
        <v>1</v>
      </c>
      <c r="C10">
        <v>15673.08</v>
      </c>
    </row>
    <row r="11" spans="1:3" x14ac:dyDescent="0.2">
      <c r="A11">
        <v>1009</v>
      </c>
      <c r="B11" t="b">
        <v>0</v>
      </c>
      <c r="C11">
        <v>0</v>
      </c>
    </row>
    <row r="12" spans="1:3" x14ac:dyDescent="0.2">
      <c r="A12">
        <v>1010</v>
      </c>
      <c r="B12" t="b">
        <v>1</v>
      </c>
      <c r="C12">
        <v>2435.0100000000002</v>
      </c>
    </row>
    <row r="13" spans="1:3" x14ac:dyDescent="0.2">
      <c r="A13">
        <v>1011</v>
      </c>
      <c r="B13" t="b">
        <v>1</v>
      </c>
      <c r="C13">
        <v>16724.04</v>
      </c>
    </row>
    <row r="14" spans="1:3" x14ac:dyDescent="0.2">
      <c r="A14">
        <v>1012</v>
      </c>
      <c r="B14" t="b">
        <v>1</v>
      </c>
      <c r="C14">
        <v>9125.7099999999991</v>
      </c>
    </row>
    <row r="15" spans="1:3" x14ac:dyDescent="0.2">
      <c r="A15">
        <v>1013</v>
      </c>
      <c r="B15" t="b">
        <v>0</v>
      </c>
      <c r="C15">
        <v>0</v>
      </c>
    </row>
    <row r="16" spans="1:3" x14ac:dyDescent="0.2">
      <c r="A16">
        <v>1014</v>
      </c>
      <c r="B16" t="b">
        <v>0</v>
      </c>
      <c r="C16">
        <v>0</v>
      </c>
    </row>
    <row r="17" spans="1:3" x14ac:dyDescent="0.2">
      <c r="A17">
        <v>1015</v>
      </c>
      <c r="B17" t="b">
        <v>0</v>
      </c>
      <c r="C17">
        <v>0</v>
      </c>
    </row>
    <row r="18" spans="1:3" x14ac:dyDescent="0.2">
      <c r="A18">
        <v>1016</v>
      </c>
      <c r="B18" t="b">
        <v>1</v>
      </c>
      <c r="C18">
        <v>12325.21</v>
      </c>
    </row>
    <row r="19" spans="1:3" x14ac:dyDescent="0.2">
      <c r="A19">
        <v>1017</v>
      </c>
      <c r="B19" t="b">
        <v>1</v>
      </c>
      <c r="C19">
        <v>2703.39</v>
      </c>
    </row>
    <row r="20" spans="1:3" x14ac:dyDescent="0.2">
      <c r="A20">
        <v>1018</v>
      </c>
      <c r="B20" t="b">
        <v>0</v>
      </c>
      <c r="C20">
        <v>0</v>
      </c>
    </row>
    <row r="21" spans="1:3" x14ac:dyDescent="0.2">
      <c r="A21">
        <v>1019</v>
      </c>
      <c r="B21" t="b">
        <v>0</v>
      </c>
      <c r="C21">
        <v>0</v>
      </c>
    </row>
    <row r="22" spans="1:3" x14ac:dyDescent="0.2">
      <c r="A22">
        <v>1020</v>
      </c>
      <c r="B22" t="b">
        <v>0</v>
      </c>
      <c r="C22">
        <v>0</v>
      </c>
    </row>
    <row r="23" spans="1:3" x14ac:dyDescent="0.2">
      <c r="A23">
        <v>1021</v>
      </c>
      <c r="B23" t="b">
        <v>1</v>
      </c>
      <c r="C23">
        <v>7409.82</v>
      </c>
    </row>
    <row r="24" spans="1:3" x14ac:dyDescent="0.2">
      <c r="A24">
        <v>1022</v>
      </c>
      <c r="B24" t="b">
        <v>0</v>
      </c>
      <c r="C24">
        <v>0</v>
      </c>
    </row>
    <row r="25" spans="1:3" x14ac:dyDescent="0.2">
      <c r="A25">
        <v>1023</v>
      </c>
      <c r="B25" t="b">
        <v>0</v>
      </c>
      <c r="C25">
        <v>0</v>
      </c>
    </row>
    <row r="26" spans="1:3" x14ac:dyDescent="0.2">
      <c r="A26">
        <v>1024</v>
      </c>
      <c r="B26" t="b">
        <v>0</v>
      </c>
      <c r="C26">
        <v>0</v>
      </c>
    </row>
    <row r="27" spans="1:3" x14ac:dyDescent="0.2">
      <c r="A27">
        <v>1025</v>
      </c>
      <c r="B27" t="b">
        <v>0</v>
      </c>
      <c r="C27">
        <v>0</v>
      </c>
    </row>
    <row r="28" spans="1:3" x14ac:dyDescent="0.2">
      <c r="A28">
        <v>1026</v>
      </c>
      <c r="B28" t="b">
        <v>1</v>
      </c>
      <c r="C28">
        <v>2704.32</v>
      </c>
    </row>
    <row r="29" spans="1:3" x14ac:dyDescent="0.2">
      <c r="A29">
        <v>1027</v>
      </c>
      <c r="B29" t="b">
        <v>0</v>
      </c>
      <c r="C29">
        <v>0</v>
      </c>
    </row>
    <row r="30" spans="1:3" x14ac:dyDescent="0.2">
      <c r="A30">
        <v>1028</v>
      </c>
      <c r="B30" t="b">
        <v>0</v>
      </c>
      <c r="C30">
        <v>0</v>
      </c>
    </row>
    <row r="31" spans="1:3" x14ac:dyDescent="0.2">
      <c r="A31">
        <v>1029</v>
      </c>
      <c r="B31" t="b">
        <v>0</v>
      </c>
      <c r="C31">
        <v>0</v>
      </c>
    </row>
    <row r="32" spans="1:3" x14ac:dyDescent="0.2">
      <c r="A32">
        <v>1030</v>
      </c>
      <c r="B32" t="b">
        <v>0</v>
      </c>
      <c r="C32">
        <v>0</v>
      </c>
    </row>
    <row r="33" spans="1:3" x14ac:dyDescent="0.2">
      <c r="A33">
        <v>1031</v>
      </c>
      <c r="B33" t="b">
        <v>0</v>
      </c>
      <c r="C33">
        <v>0</v>
      </c>
    </row>
    <row r="34" spans="1:3" x14ac:dyDescent="0.2">
      <c r="A34">
        <v>1032</v>
      </c>
      <c r="B34" t="b">
        <v>0</v>
      </c>
      <c r="C34">
        <v>0</v>
      </c>
    </row>
    <row r="35" spans="1:3" x14ac:dyDescent="0.2">
      <c r="A35">
        <v>1033</v>
      </c>
      <c r="B35" t="b">
        <v>1</v>
      </c>
      <c r="C35">
        <v>19269.330000000002</v>
      </c>
    </row>
    <row r="36" spans="1:3" x14ac:dyDescent="0.2">
      <c r="A36">
        <v>1034</v>
      </c>
      <c r="B36" t="b">
        <v>1</v>
      </c>
      <c r="C36">
        <v>16337.97</v>
      </c>
    </row>
    <row r="37" spans="1:3" x14ac:dyDescent="0.2">
      <c r="A37">
        <v>1035</v>
      </c>
      <c r="B37" t="b">
        <v>0</v>
      </c>
      <c r="C37">
        <v>0</v>
      </c>
    </row>
    <row r="38" spans="1:3" x14ac:dyDescent="0.2">
      <c r="A38">
        <v>1036</v>
      </c>
      <c r="B38" t="b">
        <v>0</v>
      </c>
      <c r="C38">
        <v>0</v>
      </c>
    </row>
    <row r="39" spans="1:3" x14ac:dyDescent="0.2">
      <c r="A39">
        <v>1037</v>
      </c>
      <c r="B39" t="b">
        <v>0</v>
      </c>
      <c r="C39">
        <v>0</v>
      </c>
    </row>
    <row r="40" spans="1:3" x14ac:dyDescent="0.2">
      <c r="A40">
        <v>1038</v>
      </c>
      <c r="B40" t="b">
        <v>1</v>
      </c>
      <c r="C40">
        <v>9733.02</v>
      </c>
    </row>
    <row r="41" spans="1:3" x14ac:dyDescent="0.2">
      <c r="A41">
        <v>1039</v>
      </c>
      <c r="B41" t="b">
        <v>0</v>
      </c>
      <c r="C41">
        <v>0</v>
      </c>
    </row>
    <row r="42" spans="1:3" x14ac:dyDescent="0.2">
      <c r="A42">
        <v>1040</v>
      </c>
      <c r="B42" t="b">
        <v>0</v>
      </c>
      <c r="C42">
        <v>0</v>
      </c>
    </row>
    <row r="43" spans="1:3" x14ac:dyDescent="0.2">
      <c r="A43">
        <v>1041</v>
      </c>
      <c r="B43" t="b">
        <v>1</v>
      </c>
      <c r="C43">
        <v>5248.45</v>
      </c>
    </row>
    <row r="44" spans="1:3" x14ac:dyDescent="0.2">
      <c r="A44">
        <v>1042</v>
      </c>
      <c r="B44" t="b">
        <v>0</v>
      </c>
      <c r="C44">
        <v>0</v>
      </c>
    </row>
    <row r="45" spans="1:3" x14ac:dyDescent="0.2">
      <c r="A45">
        <v>1043</v>
      </c>
      <c r="B45" t="b">
        <v>1</v>
      </c>
      <c r="C45">
        <v>18735.650000000001</v>
      </c>
    </row>
    <row r="46" spans="1:3" x14ac:dyDescent="0.2">
      <c r="A46">
        <v>1044</v>
      </c>
      <c r="B46" t="b">
        <v>1</v>
      </c>
      <c r="C46">
        <v>7547.34</v>
      </c>
    </row>
    <row r="47" spans="1:3" x14ac:dyDescent="0.2">
      <c r="A47">
        <v>1045</v>
      </c>
      <c r="B47" t="b">
        <v>0</v>
      </c>
      <c r="C47">
        <v>0</v>
      </c>
    </row>
    <row r="48" spans="1:3" x14ac:dyDescent="0.2">
      <c r="A48">
        <v>1046</v>
      </c>
      <c r="B48" t="b">
        <v>0</v>
      </c>
      <c r="C48">
        <v>0</v>
      </c>
    </row>
    <row r="49" spans="1:3" x14ac:dyDescent="0.2">
      <c r="A49">
        <v>1047</v>
      </c>
      <c r="B49" t="b">
        <v>0</v>
      </c>
      <c r="C49">
        <v>0</v>
      </c>
    </row>
    <row r="50" spans="1:3" x14ac:dyDescent="0.2">
      <c r="A50">
        <v>1048</v>
      </c>
      <c r="B50" t="b">
        <v>0</v>
      </c>
      <c r="C50">
        <v>0</v>
      </c>
    </row>
    <row r="51" spans="1:3" x14ac:dyDescent="0.2">
      <c r="A51">
        <v>1049</v>
      </c>
      <c r="B51" t="b">
        <v>0</v>
      </c>
      <c r="C51">
        <v>0</v>
      </c>
    </row>
    <row r="52" spans="1:3" x14ac:dyDescent="0.2">
      <c r="A52">
        <v>1050</v>
      </c>
      <c r="B52" t="b">
        <v>0</v>
      </c>
      <c r="C52">
        <v>0</v>
      </c>
    </row>
    <row r="53" spans="1:3" x14ac:dyDescent="0.2">
      <c r="A53">
        <v>1051</v>
      </c>
      <c r="B53" t="b">
        <v>0</v>
      </c>
      <c r="C53">
        <v>0</v>
      </c>
    </row>
    <row r="54" spans="1:3" x14ac:dyDescent="0.2">
      <c r="A54">
        <v>1052</v>
      </c>
      <c r="B54" t="b">
        <v>0</v>
      </c>
      <c r="C54">
        <v>0</v>
      </c>
    </row>
    <row r="55" spans="1:3" x14ac:dyDescent="0.2">
      <c r="A55">
        <v>1053</v>
      </c>
      <c r="B55" t="b">
        <v>1</v>
      </c>
      <c r="C55">
        <v>4058.7</v>
      </c>
    </row>
    <row r="56" spans="1:3" x14ac:dyDescent="0.2">
      <c r="A56">
        <v>1054</v>
      </c>
      <c r="B56" t="b">
        <v>0</v>
      </c>
      <c r="C56">
        <v>0</v>
      </c>
    </row>
    <row r="57" spans="1:3" x14ac:dyDescent="0.2">
      <c r="A57">
        <v>1055</v>
      </c>
      <c r="B57" t="b">
        <v>1</v>
      </c>
      <c r="C57">
        <v>11700.12</v>
      </c>
    </row>
    <row r="58" spans="1:3" x14ac:dyDescent="0.2">
      <c r="A58">
        <v>1056</v>
      </c>
      <c r="B58" t="b">
        <v>1</v>
      </c>
      <c r="C58">
        <v>18931.71</v>
      </c>
    </row>
    <row r="59" spans="1:3" x14ac:dyDescent="0.2">
      <c r="A59">
        <v>1057</v>
      </c>
      <c r="B59" t="b">
        <v>0</v>
      </c>
      <c r="C59">
        <v>0</v>
      </c>
    </row>
    <row r="60" spans="1:3" x14ac:dyDescent="0.2">
      <c r="A60">
        <v>1058</v>
      </c>
      <c r="B60" t="b">
        <v>0</v>
      </c>
      <c r="C60">
        <v>0</v>
      </c>
    </row>
    <row r="61" spans="1:3" x14ac:dyDescent="0.2">
      <c r="A61">
        <v>1059</v>
      </c>
      <c r="B61" t="b">
        <v>0</v>
      </c>
      <c r="C61">
        <v>0</v>
      </c>
    </row>
    <row r="62" spans="1:3" x14ac:dyDescent="0.2">
      <c r="A62">
        <v>1060</v>
      </c>
      <c r="B62" t="b">
        <v>0</v>
      </c>
      <c r="C62">
        <v>0</v>
      </c>
    </row>
    <row r="63" spans="1:3" x14ac:dyDescent="0.2">
      <c r="A63">
        <v>1061</v>
      </c>
      <c r="B63" t="b">
        <v>0</v>
      </c>
      <c r="C63">
        <v>0</v>
      </c>
    </row>
    <row r="64" spans="1:3" x14ac:dyDescent="0.2">
      <c r="A64">
        <v>1062</v>
      </c>
      <c r="B64" t="b">
        <v>1</v>
      </c>
      <c r="C64">
        <v>1072.78</v>
      </c>
    </row>
    <row r="65" spans="1:3" x14ac:dyDescent="0.2">
      <c r="A65">
        <v>1063</v>
      </c>
      <c r="B65" t="b">
        <v>1</v>
      </c>
      <c r="C65">
        <v>5524.37</v>
      </c>
    </row>
    <row r="66" spans="1:3" x14ac:dyDescent="0.2">
      <c r="A66">
        <v>1064</v>
      </c>
      <c r="B66" t="b">
        <v>1</v>
      </c>
      <c r="C66">
        <v>18830.509999999998</v>
      </c>
    </row>
    <row r="67" spans="1:3" x14ac:dyDescent="0.2">
      <c r="A67">
        <v>1065</v>
      </c>
      <c r="B67" t="b">
        <v>0</v>
      </c>
      <c r="C67">
        <v>0</v>
      </c>
    </row>
    <row r="68" spans="1:3" x14ac:dyDescent="0.2">
      <c r="A68">
        <v>1066</v>
      </c>
      <c r="B68" t="b">
        <v>1</v>
      </c>
      <c r="C68">
        <v>4250.63</v>
      </c>
    </row>
    <row r="69" spans="1:3" x14ac:dyDescent="0.2">
      <c r="A69">
        <v>1067</v>
      </c>
      <c r="B69" t="b">
        <v>0</v>
      </c>
      <c r="C69">
        <v>0</v>
      </c>
    </row>
    <row r="70" spans="1:3" x14ac:dyDescent="0.2">
      <c r="A70">
        <v>1068</v>
      </c>
      <c r="B70" t="b">
        <v>0</v>
      </c>
      <c r="C70">
        <v>0</v>
      </c>
    </row>
    <row r="71" spans="1:3" x14ac:dyDescent="0.2">
      <c r="A71">
        <v>1069</v>
      </c>
      <c r="B71" t="b">
        <v>1</v>
      </c>
      <c r="C71">
        <v>3151.63</v>
      </c>
    </row>
    <row r="72" spans="1:3" x14ac:dyDescent="0.2">
      <c r="A72">
        <v>1070</v>
      </c>
      <c r="B72" t="b">
        <v>0</v>
      </c>
      <c r="C72">
        <v>0</v>
      </c>
    </row>
    <row r="73" spans="1:3" x14ac:dyDescent="0.2">
      <c r="A73">
        <v>1071</v>
      </c>
      <c r="B73" t="b">
        <v>0</v>
      </c>
      <c r="C73">
        <v>0</v>
      </c>
    </row>
    <row r="74" spans="1:3" x14ac:dyDescent="0.2">
      <c r="A74">
        <v>1072</v>
      </c>
      <c r="B74" t="b">
        <v>1</v>
      </c>
      <c r="C74">
        <v>11833.56</v>
      </c>
    </row>
    <row r="75" spans="1:3" x14ac:dyDescent="0.2">
      <c r="A75">
        <v>1073</v>
      </c>
      <c r="B75" t="b">
        <v>0</v>
      </c>
      <c r="C75">
        <v>0</v>
      </c>
    </row>
    <row r="76" spans="1:3" x14ac:dyDescent="0.2">
      <c r="A76">
        <v>1074</v>
      </c>
      <c r="B76" t="b">
        <v>0</v>
      </c>
      <c r="C76">
        <v>0</v>
      </c>
    </row>
    <row r="77" spans="1:3" x14ac:dyDescent="0.2">
      <c r="A77">
        <v>1075</v>
      </c>
      <c r="B77" t="b">
        <v>0</v>
      </c>
      <c r="C77">
        <v>0</v>
      </c>
    </row>
    <row r="78" spans="1:3" x14ac:dyDescent="0.2">
      <c r="A78">
        <v>1076</v>
      </c>
      <c r="B78" t="b">
        <v>0</v>
      </c>
      <c r="C78">
        <v>0</v>
      </c>
    </row>
    <row r="79" spans="1:3" x14ac:dyDescent="0.2">
      <c r="A79">
        <v>1077</v>
      </c>
      <c r="B79" t="b">
        <v>0</v>
      </c>
      <c r="C79">
        <v>0</v>
      </c>
    </row>
    <row r="80" spans="1:3" x14ac:dyDescent="0.2">
      <c r="A80">
        <v>1078</v>
      </c>
      <c r="B80" t="b">
        <v>0</v>
      </c>
      <c r="C80">
        <v>0</v>
      </c>
    </row>
    <row r="81" spans="1:3" x14ac:dyDescent="0.2">
      <c r="A81">
        <v>1079</v>
      </c>
      <c r="B81" t="b">
        <v>1</v>
      </c>
      <c r="C81">
        <v>17375.03</v>
      </c>
    </row>
    <row r="82" spans="1:3" x14ac:dyDescent="0.2">
      <c r="A82">
        <v>1080</v>
      </c>
      <c r="B82" t="b">
        <v>0</v>
      </c>
      <c r="C82">
        <v>0</v>
      </c>
    </row>
    <row r="83" spans="1:3" x14ac:dyDescent="0.2">
      <c r="A83">
        <v>1081</v>
      </c>
      <c r="B83" t="b">
        <v>0</v>
      </c>
      <c r="C83">
        <v>0</v>
      </c>
    </row>
    <row r="84" spans="1:3" x14ac:dyDescent="0.2">
      <c r="A84">
        <v>1082</v>
      </c>
      <c r="B84" t="b">
        <v>1</v>
      </c>
      <c r="C84">
        <v>10065.09</v>
      </c>
    </row>
    <row r="85" spans="1:3" x14ac:dyDescent="0.2">
      <c r="A85">
        <v>1083</v>
      </c>
      <c r="B85" t="b">
        <v>0</v>
      </c>
      <c r="C85">
        <v>0</v>
      </c>
    </row>
    <row r="86" spans="1:3" x14ac:dyDescent="0.2">
      <c r="A86">
        <v>1084</v>
      </c>
      <c r="B86" t="b">
        <v>0</v>
      </c>
      <c r="C86">
        <v>0</v>
      </c>
    </row>
    <row r="87" spans="1:3" x14ac:dyDescent="0.2">
      <c r="A87">
        <v>1085</v>
      </c>
      <c r="B87" t="b">
        <v>0</v>
      </c>
      <c r="C87">
        <v>0</v>
      </c>
    </row>
    <row r="88" spans="1:3" x14ac:dyDescent="0.2">
      <c r="A88">
        <v>1086</v>
      </c>
      <c r="B88" t="b">
        <v>0</v>
      </c>
      <c r="C88">
        <v>0</v>
      </c>
    </row>
    <row r="89" spans="1:3" x14ac:dyDescent="0.2">
      <c r="A89">
        <v>1087</v>
      </c>
      <c r="B89" t="b">
        <v>0</v>
      </c>
      <c r="C89">
        <v>0</v>
      </c>
    </row>
    <row r="90" spans="1:3" x14ac:dyDescent="0.2">
      <c r="A90">
        <v>1088</v>
      </c>
      <c r="B90" t="b">
        <v>0</v>
      </c>
      <c r="C90">
        <v>0</v>
      </c>
    </row>
    <row r="91" spans="1:3" x14ac:dyDescent="0.2">
      <c r="A91">
        <v>1089</v>
      </c>
      <c r="B91" t="b">
        <v>0</v>
      </c>
      <c r="C91">
        <v>0</v>
      </c>
    </row>
    <row r="92" spans="1:3" x14ac:dyDescent="0.2">
      <c r="A92">
        <v>1090</v>
      </c>
      <c r="B92" t="b">
        <v>0</v>
      </c>
      <c r="C92">
        <v>0</v>
      </c>
    </row>
    <row r="93" spans="1:3" x14ac:dyDescent="0.2">
      <c r="A93">
        <v>1091</v>
      </c>
      <c r="B93" t="b">
        <v>0</v>
      </c>
      <c r="C93">
        <v>0</v>
      </c>
    </row>
    <row r="94" spans="1:3" x14ac:dyDescent="0.2">
      <c r="A94">
        <v>1092</v>
      </c>
      <c r="B94" t="b">
        <v>0</v>
      </c>
      <c r="C94">
        <v>0</v>
      </c>
    </row>
    <row r="95" spans="1:3" x14ac:dyDescent="0.2">
      <c r="A95">
        <v>1093</v>
      </c>
      <c r="B95" t="b">
        <v>0</v>
      </c>
      <c r="C95">
        <v>0</v>
      </c>
    </row>
    <row r="96" spans="1:3" x14ac:dyDescent="0.2">
      <c r="A96">
        <v>1094</v>
      </c>
      <c r="B96" t="b">
        <v>0</v>
      </c>
      <c r="C96">
        <v>0</v>
      </c>
    </row>
    <row r="97" spans="1:3" x14ac:dyDescent="0.2">
      <c r="A97">
        <v>1095</v>
      </c>
      <c r="B97" t="b">
        <v>0</v>
      </c>
      <c r="C97">
        <v>0</v>
      </c>
    </row>
    <row r="98" spans="1:3" x14ac:dyDescent="0.2">
      <c r="A98">
        <v>1096</v>
      </c>
      <c r="B98" t="b">
        <v>0</v>
      </c>
      <c r="C98">
        <v>0</v>
      </c>
    </row>
    <row r="99" spans="1:3" x14ac:dyDescent="0.2">
      <c r="A99">
        <v>1097</v>
      </c>
      <c r="B99" t="b">
        <v>1</v>
      </c>
      <c r="C99">
        <v>19896.72</v>
      </c>
    </row>
    <row r="100" spans="1:3" x14ac:dyDescent="0.2">
      <c r="A100">
        <v>1098</v>
      </c>
      <c r="B100" t="b">
        <v>0</v>
      </c>
      <c r="C100">
        <v>0</v>
      </c>
    </row>
    <row r="101" spans="1:3" x14ac:dyDescent="0.2">
      <c r="A101">
        <v>1099</v>
      </c>
      <c r="B101" t="b">
        <v>0</v>
      </c>
      <c r="C101">
        <v>0</v>
      </c>
    </row>
    <row r="102" spans="1:3" x14ac:dyDescent="0.2">
      <c r="A102">
        <v>1100</v>
      </c>
      <c r="B102" t="b">
        <v>1</v>
      </c>
      <c r="C102">
        <v>13904.26</v>
      </c>
    </row>
    <row r="103" spans="1:3" x14ac:dyDescent="0.2">
      <c r="A103">
        <v>1101</v>
      </c>
      <c r="B103" t="b">
        <v>0</v>
      </c>
      <c r="C103">
        <v>0</v>
      </c>
    </row>
    <row r="104" spans="1:3" x14ac:dyDescent="0.2">
      <c r="A104">
        <v>1102</v>
      </c>
      <c r="B104" t="b">
        <v>0</v>
      </c>
      <c r="C104">
        <v>0</v>
      </c>
    </row>
    <row r="105" spans="1:3" x14ac:dyDescent="0.2">
      <c r="A105">
        <v>1103</v>
      </c>
      <c r="B105" t="b">
        <v>0</v>
      </c>
      <c r="C105">
        <v>0</v>
      </c>
    </row>
    <row r="106" spans="1:3" x14ac:dyDescent="0.2">
      <c r="A106">
        <v>1104</v>
      </c>
      <c r="B106" t="b">
        <v>1</v>
      </c>
      <c r="C106">
        <v>2407.42</v>
      </c>
    </row>
    <row r="107" spans="1:3" x14ac:dyDescent="0.2">
      <c r="A107">
        <v>1105</v>
      </c>
      <c r="B107" t="b">
        <v>0</v>
      </c>
      <c r="C107">
        <v>0</v>
      </c>
    </row>
    <row r="108" spans="1:3" x14ac:dyDescent="0.2">
      <c r="A108">
        <v>1106</v>
      </c>
      <c r="B108" t="b">
        <v>0</v>
      </c>
      <c r="C108">
        <v>0</v>
      </c>
    </row>
    <row r="109" spans="1:3" x14ac:dyDescent="0.2">
      <c r="A109">
        <v>1107</v>
      </c>
      <c r="B109" t="b">
        <v>1</v>
      </c>
      <c r="C109">
        <v>19863.810000000001</v>
      </c>
    </row>
    <row r="110" spans="1:3" x14ac:dyDescent="0.2">
      <c r="A110">
        <v>1108</v>
      </c>
      <c r="B110" t="b">
        <v>0</v>
      </c>
      <c r="C110">
        <v>0</v>
      </c>
    </row>
    <row r="111" spans="1:3" x14ac:dyDescent="0.2">
      <c r="A111">
        <v>1109</v>
      </c>
      <c r="B111" t="b">
        <v>0</v>
      </c>
      <c r="C111">
        <v>0</v>
      </c>
    </row>
    <row r="112" spans="1:3" x14ac:dyDescent="0.2">
      <c r="A112">
        <v>1110</v>
      </c>
      <c r="B112" t="b">
        <v>1</v>
      </c>
      <c r="C112">
        <v>8749.99</v>
      </c>
    </row>
    <row r="113" spans="1:3" x14ac:dyDescent="0.2">
      <c r="A113">
        <v>1111</v>
      </c>
      <c r="B113" t="b">
        <v>0</v>
      </c>
      <c r="C113">
        <v>0</v>
      </c>
    </row>
    <row r="114" spans="1:3" x14ac:dyDescent="0.2">
      <c r="A114">
        <v>1112</v>
      </c>
      <c r="B114" t="b">
        <v>0</v>
      </c>
      <c r="C114">
        <v>0</v>
      </c>
    </row>
    <row r="115" spans="1:3" x14ac:dyDescent="0.2">
      <c r="A115">
        <v>1113</v>
      </c>
      <c r="B115" t="b">
        <v>1</v>
      </c>
      <c r="C115">
        <v>6460.65</v>
      </c>
    </row>
    <row r="116" spans="1:3" x14ac:dyDescent="0.2">
      <c r="A116">
        <v>1114</v>
      </c>
      <c r="B116" t="b">
        <v>1</v>
      </c>
      <c r="C116">
        <v>11599.7</v>
      </c>
    </row>
    <row r="117" spans="1:3" x14ac:dyDescent="0.2">
      <c r="A117">
        <v>1115</v>
      </c>
      <c r="B117" t="b">
        <v>1</v>
      </c>
      <c r="C117">
        <v>6781.84</v>
      </c>
    </row>
    <row r="118" spans="1:3" x14ac:dyDescent="0.2">
      <c r="A118">
        <v>1116</v>
      </c>
      <c r="B118" t="b">
        <v>1</v>
      </c>
      <c r="C118">
        <v>2642.69</v>
      </c>
    </row>
    <row r="119" spans="1:3" x14ac:dyDescent="0.2">
      <c r="A119">
        <v>1117</v>
      </c>
      <c r="B119" t="b">
        <v>0</v>
      </c>
      <c r="C119">
        <v>0</v>
      </c>
    </row>
    <row r="120" spans="1:3" x14ac:dyDescent="0.2">
      <c r="A120">
        <v>1118</v>
      </c>
      <c r="B120" t="b">
        <v>0</v>
      </c>
      <c r="C120">
        <v>0</v>
      </c>
    </row>
    <row r="121" spans="1:3" x14ac:dyDescent="0.2">
      <c r="A121">
        <v>1119</v>
      </c>
      <c r="B121" t="b">
        <v>1</v>
      </c>
      <c r="C121">
        <v>1027.1400000000001</v>
      </c>
    </row>
    <row r="122" spans="1:3" x14ac:dyDescent="0.2">
      <c r="A122">
        <v>1120</v>
      </c>
      <c r="B122" t="b">
        <v>1</v>
      </c>
      <c r="C122">
        <v>9542.08</v>
      </c>
    </row>
    <row r="123" spans="1:3" x14ac:dyDescent="0.2">
      <c r="A123">
        <v>1121</v>
      </c>
      <c r="B123" t="b">
        <v>1</v>
      </c>
      <c r="C123">
        <v>16900.41</v>
      </c>
    </row>
    <row r="124" spans="1:3" x14ac:dyDescent="0.2">
      <c r="A124">
        <v>1122</v>
      </c>
      <c r="B124" t="b">
        <v>0</v>
      </c>
      <c r="C124">
        <v>0</v>
      </c>
    </row>
    <row r="125" spans="1:3" x14ac:dyDescent="0.2">
      <c r="A125">
        <v>1123</v>
      </c>
      <c r="B125" t="b">
        <v>1</v>
      </c>
      <c r="C125">
        <v>11873.99</v>
      </c>
    </row>
    <row r="126" spans="1:3" x14ac:dyDescent="0.2">
      <c r="A126">
        <v>1124</v>
      </c>
      <c r="B126" t="b">
        <v>0</v>
      </c>
      <c r="C126">
        <v>0</v>
      </c>
    </row>
    <row r="127" spans="1:3" x14ac:dyDescent="0.2">
      <c r="A127">
        <v>1125</v>
      </c>
      <c r="B127" t="b">
        <v>0</v>
      </c>
      <c r="C127">
        <v>0</v>
      </c>
    </row>
    <row r="128" spans="1:3" x14ac:dyDescent="0.2">
      <c r="A128">
        <v>1126</v>
      </c>
      <c r="B128" t="b">
        <v>1</v>
      </c>
      <c r="C128">
        <v>19984.939999999999</v>
      </c>
    </row>
    <row r="129" spans="1:3" x14ac:dyDescent="0.2">
      <c r="A129">
        <v>1127</v>
      </c>
      <c r="B129" t="b">
        <v>0</v>
      </c>
      <c r="C129">
        <v>0</v>
      </c>
    </row>
    <row r="130" spans="1:3" x14ac:dyDescent="0.2">
      <c r="A130">
        <v>1128</v>
      </c>
      <c r="B130" t="b">
        <v>0</v>
      </c>
      <c r="C130">
        <v>0</v>
      </c>
    </row>
    <row r="131" spans="1:3" x14ac:dyDescent="0.2">
      <c r="A131">
        <v>1129</v>
      </c>
      <c r="B131" t="b">
        <v>0</v>
      </c>
      <c r="C131">
        <v>0</v>
      </c>
    </row>
    <row r="132" spans="1:3" x14ac:dyDescent="0.2">
      <c r="A132">
        <v>1130</v>
      </c>
      <c r="B132" t="b">
        <v>0</v>
      </c>
      <c r="C132">
        <v>0</v>
      </c>
    </row>
    <row r="133" spans="1:3" x14ac:dyDescent="0.2">
      <c r="A133">
        <v>1131</v>
      </c>
      <c r="B133" t="b">
        <v>1</v>
      </c>
      <c r="C133">
        <v>6450.09</v>
      </c>
    </row>
    <row r="134" spans="1:3" x14ac:dyDescent="0.2">
      <c r="A134">
        <v>1132</v>
      </c>
      <c r="B134" t="b">
        <v>1</v>
      </c>
      <c r="C134">
        <v>6328.65</v>
      </c>
    </row>
    <row r="135" spans="1:3" x14ac:dyDescent="0.2">
      <c r="A135">
        <v>1133</v>
      </c>
      <c r="B135" t="b">
        <v>0</v>
      </c>
      <c r="C135">
        <v>0</v>
      </c>
    </row>
    <row r="136" spans="1:3" x14ac:dyDescent="0.2">
      <c r="A136">
        <v>1134</v>
      </c>
      <c r="B136" t="b">
        <v>1</v>
      </c>
      <c r="C136">
        <v>4035.24</v>
      </c>
    </row>
    <row r="137" spans="1:3" x14ac:dyDescent="0.2">
      <c r="A137">
        <v>1135</v>
      </c>
      <c r="B137" t="b">
        <v>1</v>
      </c>
      <c r="C137">
        <v>4117.21</v>
      </c>
    </row>
    <row r="138" spans="1:3" x14ac:dyDescent="0.2">
      <c r="A138">
        <v>1136</v>
      </c>
      <c r="B138" t="b">
        <v>1</v>
      </c>
      <c r="C138">
        <v>6418.55</v>
      </c>
    </row>
    <row r="139" spans="1:3" x14ac:dyDescent="0.2">
      <c r="A139">
        <v>1137</v>
      </c>
      <c r="B139" t="b">
        <v>1</v>
      </c>
      <c r="C139">
        <v>16063.96</v>
      </c>
    </row>
    <row r="140" spans="1:3" x14ac:dyDescent="0.2">
      <c r="A140">
        <v>1138</v>
      </c>
      <c r="B140" t="b">
        <v>0</v>
      </c>
      <c r="C140">
        <v>0</v>
      </c>
    </row>
    <row r="141" spans="1:3" x14ac:dyDescent="0.2">
      <c r="A141">
        <v>1139</v>
      </c>
      <c r="B141" t="b">
        <v>1</v>
      </c>
      <c r="C141">
        <v>18209.38</v>
      </c>
    </row>
    <row r="142" spans="1:3" x14ac:dyDescent="0.2">
      <c r="A142">
        <v>1140</v>
      </c>
      <c r="B142" t="b">
        <v>0</v>
      </c>
      <c r="C142">
        <v>0</v>
      </c>
    </row>
    <row r="143" spans="1:3" x14ac:dyDescent="0.2">
      <c r="A143">
        <v>1141</v>
      </c>
      <c r="B143" t="b">
        <v>0</v>
      </c>
      <c r="C143">
        <v>0</v>
      </c>
    </row>
    <row r="144" spans="1:3" x14ac:dyDescent="0.2">
      <c r="A144">
        <v>1142</v>
      </c>
      <c r="B144" t="b">
        <v>0</v>
      </c>
      <c r="C144">
        <v>0</v>
      </c>
    </row>
    <row r="145" spans="1:3" x14ac:dyDescent="0.2">
      <c r="A145">
        <v>1143</v>
      </c>
      <c r="B145" t="b">
        <v>1</v>
      </c>
      <c r="C145">
        <v>19526.66</v>
      </c>
    </row>
    <row r="146" spans="1:3" x14ac:dyDescent="0.2">
      <c r="A146">
        <v>1144</v>
      </c>
      <c r="B146" t="b">
        <v>0</v>
      </c>
      <c r="C146">
        <v>0</v>
      </c>
    </row>
    <row r="147" spans="1:3" x14ac:dyDescent="0.2">
      <c r="A147">
        <v>1145</v>
      </c>
      <c r="B147" t="b">
        <v>1</v>
      </c>
      <c r="C147">
        <v>5413.5</v>
      </c>
    </row>
    <row r="148" spans="1:3" x14ac:dyDescent="0.2">
      <c r="A148">
        <v>1146</v>
      </c>
      <c r="B148" t="b">
        <v>0</v>
      </c>
      <c r="C148">
        <v>0</v>
      </c>
    </row>
    <row r="149" spans="1:3" x14ac:dyDescent="0.2">
      <c r="A149">
        <v>1147</v>
      </c>
      <c r="B149" t="b">
        <v>0</v>
      </c>
      <c r="C149">
        <v>0</v>
      </c>
    </row>
    <row r="150" spans="1:3" x14ac:dyDescent="0.2">
      <c r="A150">
        <v>1148</v>
      </c>
      <c r="B150" t="b">
        <v>0</v>
      </c>
      <c r="C150">
        <v>0</v>
      </c>
    </row>
    <row r="151" spans="1:3" x14ac:dyDescent="0.2">
      <c r="A151">
        <v>1149</v>
      </c>
      <c r="B151" t="b">
        <v>0</v>
      </c>
      <c r="C151">
        <v>0</v>
      </c>
    </row>
    <row r="152" spans="1:3" x14ac:dyDescent="0.2">
      <c r="A152">
        <v>1150</v>
      </c>
      <c r="B152" t="b">
        <v>0</v>
      </c>
      <c r="C152">
        <v>0</v>
      </c>
    </row>
    <row r="153" spans="1:3" x14ac:dyDescent="0.2">
      <c r="A153">
        <v>1151</v>
      </c>
      <c r="B153" t="b">
        <v>0</v>
      </c>
      <c r="C153">
        <v>0</v>
      </c>
    </row>
    <row r="154" spans="1:3" x14ac:dyDescent="0.2">
      <c r="A154">
        <v>1152</v>
      </c>
      <c r="B154" t="b">
        <v>0</v>
      </c>
      <c r="C154">
        <v>0</v>
      </c>
    </row>
    <row r="155" spans="1:3" x14ac:dyDescent="0.2">
      <c r="A155">
        <v>1153</v>
      </c>
      <c r="B155" t="b">
        <v>0</v>
      </c>
      <c r="C155">
        <v>0</v>
      </c>
    </row>
    <row r="156" spans="1:3" x14ac:dyDescent="0.2">
      <c r="A156">
        <v>1154</v>
      </c>
      <c r="B156" t="b">
        <v>1</v>
      </c>
      <c r="C156">
        <v>17744.650000000001</v>
      </c>
    </row>
    <row r="157" spans="1:3" x14ac:dyDescent="0.2">
      <c r="A157">
        <v>1155</v>
      </c>
      <c r="B157" t="b">
        <v>0</v>
      </c>
      <c r="C157">
        <v>0</v>
      </c>
    </row>
    <row r="158" spans="1:3" x14ac:dyDescent="0.2">
      <c r="A158">
        <v>1156</v>
      </c>
      <c r="B158" t="b">
        <v>0</v>
      </c>
      <c r="C158">
        <v>0</v>
      </c>
    </row>
    <row r="159" spans="1:3" x14ac:dyDescent="0.2">
      <c r="A159">
        <v>1157</v>
      </c>
      <c r="B159" t="b">
        <v>0</v>
      </c>
      <c r="C159">
        <v>0</v>
      </c>
    </row>
    <row r="160" spans="1:3" x14ac:dyDescent="0.2">
      <c r="A160">
        <v>1158</v>
      </c>
      <c r="B160" t="b">
        <v>0</v>
      </c>
      <c r="C160">
        <v>0</v>
      </c>
    </row>
    <row r="161" spans="1:3" x14ac:dyDescent="0.2">
      <c r="A161">
        <v>1159</v>
      </c>
      <c r="B161" t="b">
        <v>0</v>
      </c>
      <c r="C161">
        <v>0</v>
      </c>
    </row>
    <row r="162" spans="1:3" x14ac:dyDescent="0.2">
      <c r="A162">
        <v>1160</v>
      </c>
      <c r="B162" t="b">
        <v>1</v>
      </c>
      <c r="C162">
        <v>7236.85</v>
      </c>
    </row>
    <row r="163" spans="1:3" x14ac:dyDescent="0.2">
      <c r="A163">
        <v>1161</v>
      </c>
      <c r="B163" t="b">
        <v>0</v>
      </c>
      <c r="C163">
        <v>0</v>
      </c>
    </row>
    <row r="164" spans="1:3" x14ac:dyDescent="0.2">
      <c r="A164">
        <v>1162</v>
      </c>
      <c r="B164" t="b">
        <v>1</v>
      </c>
      <c r="C164">
        <v>3143.97</v>
      </c>
    </row>
    <row r="165" spans="1:3" x14ac:dyDescent="0.2">
      <c r="A165">
        <v>1163</v>
      </c>
      <c r="B165" t="b">
        <v>0</v>
      </c>
      <c r="C165">
        <v>0</v>
      </c>
    </row>
    <row r="166" spans="1:3" x14ac:dyDescent="0.2">
      <c r="A166">
        <v>1164</v>
      </c>
      <c r="B166" t="b">
        <v>1</v>
      </c>
      <c r="C166">
        <v>17530.47</v>
      </c>
    </row>
    <row r="167" spans="1:3" x14ac:dyDescent="0.2">
      <c r="A167">
        <v>1165</v>
      </c>
      <c r="B167" t="b">
        <v>1</v>
      </c>
      <c r="C167">
        <v>13086.01</v>
      </c>
    </row>
    <row r="168" spans="1:3" x14ac:dyDescent="0.2">
      <c r="A168">
        <v>1166</v>
      </c>
      <c r="B168" t="b">
        <v>0</v>
      </c>
      <c r="C168">
        <v>0</v>
      </c>
    </row>
    <row r="169" spans="1:3" x14ac:dyDescent="0.2">
      <c r="A169">
        <v>1167</v>
      </c>
      <c r="B169" t="b">
        <v>0</v>
      </c>
      <c r="C169">
        <v>0</v>
      </c>
    </row>
    <row r="170" spans="1:3" x14ac:dyDescent="0.2">
      <c r="A170">
        <v>1168</v>
      </c>
      <c r="B170" t="b">
        <v>1</v>
      </c>
      <c r="C170">
        <v>4129.8900000000003</v>
      </c>
    </row>
    <row r="171" spans="1:3" x14ac:dyDescent="0.2">
      <c r="A171">
        <v>1169</v>
      </c>
      <c r="B171" t="b">
        <v>0</v>
      </c>
      <c r="C171">
        <v>0</v>
      </c>
    </row>
    <row r="172" spans="1:3" x14ac:dyDescent="0.2">
      <c r="A172">
        <v>1170</v>
      </c>
      <c r="B172" t="b">
        <v>1</v>
      </c>
      <c r="C172">
        <v>9166.7900000000009</v>
      </c>
    </row>
    <row r="173" spans="1:3" x14ac:dyDescent="0.2">
      <c r="A173">
        <v>1171</v>
      </c>
      <c r="B173" t="b">
        <v>1</v>
      </c>
      <c r="C173">
        <v>6457.9</v>
      </c>
    </row>
    <row r="174" spans="1:3" x14ac:dyDescent="0.2">
      <c r="A174">
        <v>1172</v>
      </c>
      <c r="B174" t="b">
        <v>0</v>
      </c>
      <c r="C174">
        <v>0</v>
      </c>
    </row>
    <row r="175" spans="1:3" x14ac:dyDescent="0.2">
      <c r="A175">
        <v>1173</v>
      </c>
      <c r="B175" t="b">
        <v>0</v>
      </c>
      <c r="C175">
        <v>0</v>
      </c>
    </row>
    <row r="176" spans="1:3" x14ac:dyDescent="0.2">
      <c r="A176">
        <v>1174</v>
      </c>
      <c r="B176" t="b">
        <v>1</v>
      </c>
      <c r="C176">
        <v>14999.1</v>
      </c>
    </row>
    <row r="177" spans="1:3" x14ac:dyDescent="0.2">
      <c r="A177">
        <v>1175</v>
      </c>
      <c r="B177" t="b">
        <v>1</v>
      </c>
      <c r="C177">
        <v>9614.91</v>
      </c>
    </row>
    <row r="178" spans="1:3" x14ac:dyDescent="0.2">
      <c r="A178">
        <v>1176</v>
      </c>
      <c r="B178" t="b">
        <v>1</v>
      </c>
      <c r="C178">
        <v>19796.32</v>
      </c>
    </row>
    <row r="179" spans="1:3" x14ac:dyDescent="0.2">
      <c r="A179">
        <v>1177</v>
      </c>
      <c r="B179" t="b">
        <v>1</v>
      </c>
      <c r="C179">
        <v>2040.15</v>
      </c>
    </row>
    <row r="180" spans="1:3" x14ac:dyDescent="0.2">
      <c r="A180">
        <v>1178</v>
      </c>
      <c r="B180" t="b">
        <v>0</v>
      </c>
      <c r="C180">
        <v>0</v>
      </c>
    </row>
    <row r="181" spans="1:3" x14ac:dyDescent="0.2">
      <c r="A181">
        <v>1179</v>
      </c>
      <c r="B181" t="b">
        <v>0</v>
      </c>
      <c r="C181">
        <v>0</v>
      </c>
    </row>
    <row r="182" spans="1:3" x14ac:dyDescent="0.2">
      <c r="A182">
        <v>1180</v>
      </c>
      <c r="B182" t="b">
        <v>1</v>
      </c>
      <c r="C182">
        <v>7745.29</v>
      </c>
    </row>
    <row r="183" spans="1:3" x14ac:dyDescent="0.2">
      <c r="A183">
        <v>1181</v>
      </c>
      <c r="B183" t="b">
        <v>0</v>
      </c>
      <c r="C183">
        <v>0</v>
      </c>
    </row>
    <row r="184" spans="1:3" x14ac:dyDescent="0.2">
      <c r="A184">
        <v>1182</v>
      </c>
      <c r="B184" t="b">
        <v>0</v>
      </c>
      <c r="C184">
        <v>0</v>
      </c>
    </row>
    <row r="185" spans="1:3" x14ac:dyDescent="0.2">
      <c r="A185">
        <v>1183</v>
      </c>
      <c r="B185" t="b">
        <v>1</v>
      </c>
      <c r="C185">
        <v>10156.1</v>
      </c>
    </row>
    <row r="186" spans="1:3" x14ac:dyDescent="0.2">
      <c r="A186">
        <v>1184</v>
      </c>
      <c r="B186" t="b">
        <v>0</v>
      </c>
      <c r="C186">
        <v>0</v>
      </c>
    </row>
    <row r="187" spans="1:3" x14ac:dyDescent="0.2">
      <c r="A187">
        <v>1185</v>
      </c>
      <c r="B187" t="b">
        <v>0</v>
      </c>
      <c r="C187">
        <v>0</v>
      </c>
    </row>
    <row r="188" spans="1:3" x14ac:dyDescent="0.2">
      <c r="A188">
        <v>1186</v>
      </c>
      <c r="B188" t="b">
        <v>1</v>
      </c>
      <c r="C188">
        <v>10559.54</v>
      </c>
    </row>
    <row r="189" spans="1:3" x14ac:dyDescent="0.2">
      <c r="A189">
        <v>1187</v>
      </c>
      <c r="B189" t="b">
        <v>1</v>
      </c>
      <c r="C189">
        <v>7002.78</v>
      </c>
    </row>
    <row r="190" spans="1:3" x14ac:dyDescent="0.2">
      <c r="A190">
        <v>1188</v>
      </c>
      <c r="B190" t="b">
        <v>0</v>
      </c>
      <c r="C190">
        <v>0</v>
      </c>
    </row>
    <row r="191" spans="1:3" x14ac:dyDescent="0.2">
      <c r="A191">
        <v>1189</v>
      </c>
      <c r="B191" t="b">
        <v>0</v>
      </c>
      <c r="C191">
        <v>0</v>
      </c>
    </row>
    <row r="192" spans="1:3" x14ac:dyDescent="0.2">
      <c r="A192">
        <v>1190</v>
      </c>
      <c r="B192" t="b">
        <v>1</v>
      </c>
      <c r="C192">
        <v>14855.56</v>
      </c>
    </row>
    <row r="193" spans="1:3" x14ac:dyDescent="0.2">
      <c r="A193">
        <v>1191</v>
      </c>
      <c r="B193" t="b">
        <v>1</v>
      </c>
      <c r="C193">
        <v>17620.189999999999</v>
      </c>
    </row>
    <row r="194" spans="1:3" x14ac:dyDescent="0.2">
      <c r="A194">
        <v>1192</v>
      </c>
      <c r="B194" t="b">
        <v>0</v>
      </c>
      <c r="C194">
        <v>0</v>
      </c>
    </row>
    <row r="195" spans="1:3" x14ac:dyDescent="0.2">
      <c r="A195">
        <v>1193</v>
      </c>
      <c r="B195" t="b">
        <v>0</v>
      </c>
      <c r="C195">
        <v>0</v>
      </c>
    </row>
    <row r="196" spans="1:3" x14ac:dyDescent="0.2">
      <c r="A196">
        <v>1194</v>
      </c>
      <c r="B196" t="b">
        <v>0</v>
      </c>
      <c r="C196">
        <v>0</v>
      </c>
    </row>
    <row r="197" spans="1:3" x14ac:dyDescent="0.2">
      <c r="A197">
        <v>1195</v>
      </c>
      <c r="B197" t="b">
        <v>0</v>
      </c>
      <c r="C197">
        <v>0</v>
      </c>
    </row>
    <row r="198" spans="1:3" x14ac:dyDescent="0.2">
      <c r="A198">
        <v>1196</v>
      </c>
      <c r="B198" t="b">
        <v>1</v>
      </c>
      <c r="C198">
        <v>18835.669999999998</v>
      </c>
    </row>
    <row r="199" spans="1:3" x14ac:dyDescent="0.2">
      <c r="A199">
        <v>1197</v>
      </c>
      <c r="B199" t="b">
        <v>0</v>
      </c>
      <c r="C199">
        <v>0</v>
      </c>
    </row>
    <row r="200" spans="1:3" x14ac:dyDescent="0.2">
      <c r="A200">
        <v>1198</v>
      </c>
      <c r="B200" t="b">
        <v>0</v>
      </c>
      <c r="C200">
        <v>0</v>
      </c>
    </row>
    <row r="201" spans="1:3" x14ac:dyDescent="0.2">
      <c r="A201">
        <v>1199</v>
      </c>
      <c r="B201" t="b">
        <v>0</v>
      </c>
      <c r="C201">
        <v>0</v>
      </c>
    </row>
    <row r="202" spans="1:3" x14ac:dyDescent="0.2">
      <c r="A202">
        <v>1200</v>
      </c>
      <c r="B202" t="b">
        <v>1</v>
      </c>
      <c r="C202">
        <v>16296.77</v>
      </c>
    </row>
    <row r="203" spans="1:3" x14ac:dyDescent="0.2">
      <c r="A203">
        <v>1201</v>
      </c>
      <c r="B203" t="b">
        <v>0</v>
      </c>
      <c r="C203">
        <v>0</v>
      </c>
    </row>
    <row r="204" spans="1:3" x14ac:dyDescent="0.2">
      <c r="A204">
        <v>1202</v>
      </c>
      <c r="B204" t="b">
        <v>0</v>
      </c>
      <c r="C204">
        <v>0</v>
      </c>
    </row>
    <row r="205" spans="1:3" x14ac:dyDescent="0.2">
      <c r="A205">
        <v>1203</v>
      </c>
      <c r="B205" t="b">
        <v>0</v>
      </c>
      <c r="C205">
        <v>0</v>
      </c>
    </row>
    <row r="206" spans="1:3" x14ac:dyDescent="0.2">
      <c r="A206">
        <v>1204</v>
      </c>
      <c r="B206" t="b">
        <v>0</v>
      </c>
      <c r="C206">
        <v>0</v>
      </c>
    </row>
    <row r="207" spans="1:3" x14ac:dyDescent="0.2">
      <c r="A207">
        <v>1205</v>
      </c>
      <c r="B207" t="b">
        <v>1</v>
      </c>
      <c r="C207">
        <v>17161.02</v>
      </c>
    </row>
    <row r="208" spans="1:3" x14ac:dyDescent="0.2">
      <c r="A208">
        <v>1206</v>
      </c>
      <c r="B208" t="b">
        <v>0</v>
      </c>
      <c r="C208">
        <v>0</v>
      </c>
    </row>
    <row r="209" spans="1:3" x14ac:dyDescent="0.2">
      <c r="A209">
        <v>1207</v>
      </c>
      <c r="B209" t="b">
        <v>0</v>
      </c>
      <c r="C209">
        <v>0</v>
      </c>
    </row>
    <row r="210" spans="1:3" x14ac:dyDescent="0.2">
      <c r="A210">
        <v>1208</v>
      </c>
      <c r="B210" t="b">
        <v>0</v>
      </c>
      <c r="C210">
        <v>0</v>
      </c>
    </row>
    <row r="211" spans="1:3" x14ac:dyDescent="0.2">
      <c r="A211">
        <v>1209</v>
      </c>
      <c r="B211" t="b">
        <v>0</v>
      </c>
      <c r="C211">
        <v>0</v>
      </c>
    </row>
    <row r="212" spans="1:3" x14ac:dyDescent="0.2">
      <c r="A212">
        <v>1210</v>
      </c>
      <c r="B212" t="b">
        <v>0</v>
      </c>
      <c r="C212">
        <v>0</v>
      </c>
    </row>
    <row r="213" spans="1:3" x14ac:dyDescent="0.2">
      <c r="A213">
        <v>1211</v>
      </c>
      <c r="B213" t="b">
        <v>0</v>
      </c>
      <c r="C213">
        <v>0</v>
      </c>
    </row>
    <row r="214" spans="1:3" x14ac:dyDescent="0.2">
      <c r="A214">
        <v>1212</v>
      </c>
      <c r="B214" t="b">
        <v>0</v>
      </c>
      <c r="C214">
        <v>0</v>
      </c>
    </row>
    <row r="215" spans="1:3" x14ac:dyDescent="0.2">
      <c r="A215">
        <v>1213</v>
      </c>
      <c r="B215" t="b">
        <v>1</v>
      </c>
      <c r="C215">
        <v>11460.36</v>
      </c>
    </row>
    <row r="216" spans="1:3" x14ac:dyDescent="0.2">
      <c r="A216">
        <v>1214</v>
      </c>
      <c r="B216" t="b">
        <v>0</v>
      </c>
      <c r="C216">
        <v>0</v>
      </c>
    </row>
    <row r="217" spans="1:3" x14ac:dyDescent="0.2">
      <c r="A217">
        <v>1215</v>
      </c>
      <c r="B217" t="b">
        <v>1</v>
      </c>
      <c r="C217">
        <v>16691.88</v>
      </c>
    </row>
    <row r="218" spans="1:3" x14ac:dyDescent="0.2">
      <c r="A218">
        <v>1216</v>
      </c>
      <c r="B218" t="b">
        <v>0</v>
      </c>
      <c r="C218">
        <v>0</v>
      </c>
    </row>
    <row r="219" spans="1:3" x14ac:dyDescent="0.2">
      <c r="A219">
        <v>1217</v>
      </c>
      <c r="B219" t="b">
        <v>0</v>
      </c>
      <c r="C219">
        <v>0</v>
      </c>
    </row>
    <row r="220" spans="1:3" x14ac:dyDescent="0.2">
      <c r="A220">
        <v>1218</v>
      </c>
      <c r="B220" t="b">
        <v>0</v>
      </c>
      <c r="C220">
        <v>0</v>
      </c>
    </row>
    <row r="221" spans="1:3" x14ac:dyDescent="0.2">
      <c r="A221">
        <v>1219</v>
      </c>
      <c r="B221" t="b">
        <v>0</v>
      </c>
      <c r="C221">
        <v>0</v>
      </c>
    </row>
    <row r="222" spans="1:3" x14ac:dyDescent="0.2">
      <c r="A222">
        <v>1220</v>
      </c>
      <c r="B222" t="b">
        <v>0</v>
      </c>
      <c r="C222">
        <v>0</v>
      </c>
    </row>
    <row r="223" spans="1:3" x14ac:dyDescent="0.2">
      <c r="A223">
        <v>1221</v>
      </c>
      <c r="B223" t="b">
        <v>1</v>
      </c>
      <c r="C223">
        <v>6766.57</v>
      </c>
    </row>
    <row r="224" spans="1:3" x14ac:dyDescent="0.2">
      <c r="A224">
        <v>1222</v>
      </c>
      <c r="B224" t="b">
        <v>0</v>
      </c>
      <c r="C224">
        <v>0</v>
      </c>
    </row>
    <row r="225" spans="1:3" x14ac:dyDescent="0.2">
      <c r="A225">
        <v>1223</v>
      </c>
      <c r="B225" t="b">
        <v>1</v>
      </c>
      <c r="C225">
        <v>8571.1</v>
      </c>
    </row>
    <row r="226" spans="1:3" x14ac:dyDescent="0.2">
      <c r="A226">
        <v>1224</v>
      </c>
      <c r="B226" t="b">
        <v>1</v>
      </c>
      <c r="C226">
        <v>7021.35</v>
      </c>
    </row>
    <row r="227" spans="1:3" x14ac:dyDescent="0.2">
      <c r="A227">
        <v>1225</v>
      </c>
      <c r="B227" t="b">
        <v>0</v>
      </c>
      <c r="C227">
        <v>0</v>
      </c>
    </row>
    <row r="228" spans="1:3" x14ac:dyDescent="0.2">
      <c r="A228">
        <v>1226</v>
      </c>
      <c r="B228" t="b">
        <v>1</v>
      </c>
      <c r="C228">
        <v>9880.36</v>
      </c>
    </row>
    <row r="229" spans="1:3" x14ac:dyDescent="0.2">
      <c r="A229">
        <v>1227</v>
      </c>
      <c r="B229" t="b">
        <v>1</v>
      </c>
      <c r="C229">
        <v>6426.01</v>
      </c>
    </row>
    <row r="230" spans="1:3" x14ac:dyDescent="0.2">
      <c r="A230">
        <v>1228</v>
      </c>
      <c r="B230" t="b">
        <v>0</v>
      </c>
      <c r="C230">
        <v>0</v>
      </c>
    </row>
    <row r="231" spans="1:3" x14ac:dyDescent="0.2">
      <c r="A231">
        <v>1229</v>
      </c>
      <c r="B231" t="b">
        <v>0</v>
      </c>
      <c r="C231">
        <v>0</v>
      </c>
    </row>
    <row r="232" spans="1:3" x14ac:dyDescent="0.2">
      <c r="A232">
        <v>1230</v>
      </c>
      <c r="B232" t="b">
        <v>0</v>
      </c>
      <c r="C232">
        <v>0</v>
      </c>
    </row>
    <row r="233" spans="1:3" x14ac:dyDescent="0.2">
      <c r="A233">
        <v>1231</v>
      </c>
      <c r="B233" t="b">
        <v>0</v>
      </c>
      <c r="C233">
        <v>0</v>
      </c>
    </row>
    <row r="234" spans="1:3" x14ac:dyDescent="0.2">
      <c r="A234">
        <v>1232</v>
      </c>
      <c r="B234" t="b">
        <v>0</v>
      </c>
      <c r="C234">
        <v>0</v>
      </c>
    </row>
    <row r="235" spans="1:3" x14ac:dyDescent="0.2">
      <c r="A235">
        <v>1233</v>
      </c>
      <c r="B235" t="b">
        <v>0</v>
      </c>
      <c r="C235">
        <v>0</v>
      </c>
    </row>
    <row r="236" spans="1:3" x14ac:dyDescent="0.2">
      <c r="A236">
        <v>1234</v>
      </c>
      <c r="B236" t="b">
        <v>1</v>
      </c>
      <c r="C236">
        <v>19270.62</v>
      </c>
    </row>
    <row r="237" spans="1:3" x14ac:dyDescent="0.2">
      <c r="A237">
        <v>1235</v>
      </c>
      <c r="B237" t="b">
        <v>0</v>
      </c>
      <c r="C237">
        <v>0</v>
      </c>
    </row>
    <row r="238" spans="1:3" x14ac:dyDescent="0.2">
      <c r="A238">
        <v>1236</v>
      </c>
      <c r="B238" t="b">
        <v>0</v>
      </c>
      <c r="C238">
        <v>0</v>
      </c>
    </row>
    <row r="239" spans="1:3" x14ac:dyDescent="0.2">
      <c r="A239">
        <v>1237</v>
      </c>
      <c r="B239" t="b">
        <v>0</v>
      </c>
      <c r="C239">
        <v>0</v>
      </c>
    </row>
    <row r="240" spans="1:3" x14ac:dyDescent="0.2">
      <c r="A240">
        <v>1238</v>
      </c>
      <c r="B240" t="b">
        <v>0</v>
      </c>
      <c r="C240">
        <v>0</v>
      </c>
    </row>
    <row r="241" spans="1:3" x14ac:dyDescent="0.2">
      <c r="A241">
        <v>1239</v>
      </c>
      <c r="B241" t="b">
        <v>0</v>
      </c>
      <c r="C241">
        <v>0</v>
      </c>
    </row>
    <row r="242" spans="1:3" x14ac:dyDescent="0.2">
      <c r="A242">
        <v>1240</v>
      </c>
      <c r="B242" t="b">
        <v>1</v>
      </c>
      <c r="C242">
        <v>6944.05</v>
      </c>
    </row>
    <row r="243" spans="1:3" x14ac:dyDescent="0.2">
      <c r="A243">
        <v>1241</v>
      </c>
      <c r="B243" t="b">
        <v>0</v>
      </c>
      <c r="C243">
        <v>0</v>
      </c>
    </row>
    <row r="244" spans="1:3" x14ac:dyDescent="0.2">
      <c r="A244">
        <v>1242</v>
      </c>
      <c r="B244" t="b">
        <v>0</v>
      </c>
      <c r="C244">
        <v>0</v>
      </c>
    </row>
    <row r="245" spans="1:3" x14ac:dyDescent="0.2">
      <c r="A245">
        <v>1243</v>
      </c>
      <c r="B245" t="b">
        <v>0</v>
      </c>
      <c r="C245">
        <v>0</v>
      </c>
    </row>
    <row r="246" spans="1:3" x14ac:dyDescent="0.2">
      <c r="A246">
        <v>1244</v>
      </c>
      <c r="B246" t="b">
        <v>1</v>
      </c>
      <c r="C246">
        <v>2862.85</v>
      </c>
    </row>
    <row r="247" spans="1:3" x14ac:dyDescent="0.2">
      <c r="A247">
        <v>1245</v>
      </c>
      <c r="B247" t="b">
        <v>0</v>
      </c>
      <c r="C247">
        <v>0</v>
      </c>
    </row>
    <row r="248" spans="1:3" x14ac:dyDescent="0.2">
      <c r="A248">
        <v>1246</v>
      </c>
      <c r="B248" t="b">
        <v>0</v>
      </c>
      <c r="C248">
        <v>0</v>
      </c>
    </row>
    <row r="249" spans="1:3" x14ac:dyDescent="0.2">
      <c r="A249">
        <v>1247</v>
      </c>
      <c r="B249" t="b">
        <v>1</v>
      </c>
      <c r="C249">
        <v>11009.53</v>
      </c>
    </row>
    <row r="250" spans="1:3" x14ac:dyDescent="0.2">
      <c r="A250">
        <v>1248</v>
      </c>
      <c r="B250" t="b">
        <v>1</v>
      </c>
      <c r="C250">
        <v>2084.88</v>
      </c>
    </row>
    <row r="251" spans="1:3" x14ac:dyDescent="0.2">
      <c r="A251">
        <v>1249</v>
      </c>
      <c r="B251" t="b">
        <v>0</v>
      </c>
      <c r="C251">
        <v>0</v>
      </c>
    </row>
    <row r="252" spans="1:3" x14ac:dyDescent="0.2">
      <c r="A252">
        <v>1250</v>
      </c>
      <c r="B252" t="b">
        <v>0</v>
      </c>
      <c r="C252">
        <v>0</v>
      </c>
    </row>
    <row r="253" spans="1:3" x14ac:dyDescent="0.2">
      <c r="A253">
        <v>1251</v>
      </c>
      <c r="B253" t="b">
        <v>0</v>
      </c>
      <c r="C253">
        <v>0</v>
      </c>
    </row>
    <row r="254" spans="1:3" x14ac:dyDescent="0.2">
      <c r="A254">
        <v>1252</v>
      </c>
      <c r="B254" t="b">
        <v>1</v>
      </c>
      <c r="C254">
        <v>3100.32</v>
      </c>
    </row>
    <row r="255" spans="1:3" x14ac:dyDescent="0.2">
      <c r="A255">
        <v>1253</v>
      </c>
      <c r="B255" t="b">
        <v>0</v>
      </c>
      <c r="C255">
        <v>0</v>
      </c>
    </row>
    <row r="256" spans="1:3" x14ac:dyDescent="0.2">
      <c r="A256">
        <v>1254</v>
      </c>
      <c r="B256" t="b">
        <v>0</v>
      </c>
      <c r="C256">
        <v>0</v>
      </c>
    </row>
    <row r="257" spans="1:3" x14ac:dyDescent="0.2">
      <c r="A257">
        <v>1255</v>
      </c>
      <c r="B257" t="b">
        <v>1</v>
      </c>
      <c r="C257">
        <v>5168.3999999999996</v>
      </c>
    </row>
    <row r="258" spans="1:3" x14ac:dyDescent="0.2">
      <c r="A258">
        <v>1256</v>
      </c>
      <c r="B258" t="b">
        <v>0</v>
      </c>
      <c r="C258">
        <v>0</v>
      </c>
    </row>
    <row r="259" spans="1:3" x14ac:dyDescent="0.2">
      <c r="A259">
        <v>1257</v>
      </c>
      <c r="B259" t="b">
        <v>1</v>
      </c>
      <c r="C259">
        <v>9822.65</v>
      </c>
    </row>
    <row r="260" spans="1:3" x14ac:dyDescent="0.2">
      <c r="A260">
        <v>1258</v>
      </c>
      <c r="B260" t="b">
        <v>1</v>
      </c>
      <c r="C260">
        <v>9231.77</v>
      </c>
    </row>
    <row r="261" spans="1:3" x14ac:dyDescent="0.2">
      <c r="A261">
        <v>1259</v>
      </c>
      <c r="B261" t="b">
        <v>0</v>
      </c>
      <c r="C261">
        <v>0</v>
      </c>
    </row>
    <row r="262" spans="1:3" x14ac:dyDescent="0.2">
      <c r="A262">
        <v>1260</v>
      </c>
      <c r="B262" t="b">
        <v>0</v>
      </c>
      <c r="C262">
        <v>0</v>
      </c>
    </row>
    <row r="263" spans="1:3" x14ac:dyDescent="0.2">
      <c r="A263">
        <v>1261</v>
      </c>
      <c r="B263" t="b">
        <v>1</v>
      </c>
      <c r="C263">
        <v>16194.15</v>
      </c>
    </row>
    <row r="264" spans="1:3" x14ac:dyDescent="0.2">
      <c r="A264">
        <v>1262</v>
      </c>
      <c r="B264" t="b">
        <v>0</v>
      </c>
      <c r="C264">
        <v>0</v>
      </c>
    </row>
    <row r="265" spans="1:3" x14ac:dyDescent="0.2">
      <c r="A265">
        <v>1263</v>
      </c>
      <c r="B265" t="b">
        <v>1</v>
      </c>
      <c r="C265">
        <v>15050.02</v>
      </c>
    </row>
    <row r="266" spans="1:3" x14ac:dyDescent="0.2">
      <c r="A266">
        <v>1264</v>
      </c>
      <c r="B266" t="b">
        <v>1</v>
      </c>
      <c r="C266">
        <v>9100.0499999999993</v>
      </c>
    </row>
    <row r="267" spans="1:3" x14ac:dyDescent="0.2">
      <c r="A267">
        <v>1265</v>
      </c>
      <c r="B267" t="b">
        <v>1</v>
      </c>
      <c r="C267">
        <v>7340.38</v>
      </c>
    </row>
    <row r="268" spans="1:3" x14ac:dyDescent="0.2">
      <c r="A268">
        <v>1266</v>
      </c>
      <c r="B268" t="b">
        <v>0</v>
      </c>
      <c r="C268">
        <v>0</v>
      </c>
    </row>
    <row r="269" spans="1:3" x14ac:dyDescent="0.2">
      <c r="A269">
        <v>1267</v>
      </c>
      <c r="B269" t="b">
        <v>0</v>
      </c>
      <c r="C269">
        <v>0</v>
      </c>
    </row>
    <row r="270" spans="1:3" x14ac:dyDescent="0.2">
      <c r="A270">
        <v>1268</v>
      </c>
      <c r="B270" t="b">
        <v>0</v>
      </c>
      <c r="C270">
        <v>0</v>
      </c>
    </row>
    <row r="271" spans="1:3" x14ac:dyDescent="0.2">
      <c r="A271">
        <v>1269</v>
      </c>
      <c r="B271" t="b">
        <v>0</v>
      </c>
      <c r="C271">
        <v>0</v>
      </c>
    </row>
    <row r="272" spans="1:3" x14ac:dyDescent="0.2">
      <c r="A272">
        <v>1270</v>
      </c>
      <c r="B272" t="b">
        <v>0</v>
      </c>
      <c r="C272">
        <v>0</v>
      </c>
    </row>
    <row r="273" spans="1:3" x14ac:dyDescent="0.2">
      <c r="A273">
        <v>1271</v>
      </c>
      <c r="B273" t="b">
        <v>1</v>
      </c>
      <c r="C273">
        <v>7012.91</v>
      </c>
    </row>
    <row r="274" spans="1:3" x14ac:dyDescent="0.2">
      <c r="A274">
        <v>1272</v>
      </c>
      <c r="B274" t="b">
        <v>0</v>
      </c>
      <c r="C274">
        <v>0</v>
      </c>
    </row>
    <row r="275" spans="1:3" x14ac:dyDescent="0.2">
      <c r="A275">
        <v>1273</v>
      </c>
      <c r="B275" t="b">
        <v>0</v>
      </c>
      <c r="C275">
        <v>0</v>
      </c>
    </row>
    <row r="276" spans="1:3" x14ac:dyDescent="0.2">
      <c r="A276">
        <v>1274</v>
      </c>
      <c r="B276" t="b">
        <v>0</v>
      </c>
      <c r="C276">
        <v>0</v>
      </c>
    </row>
    <row r="277" spans="1:3" x14ac:dyDescent="0.2">
      <c r="A277">
        <v>1275</v>
      </c>
      <c r="B277" t="b">
        <v>1</v>
      </c>
      <c r="C277">
        <v>15705.91</v>
      </c>
    </row>
    <row r="278" spans="1:3" x14ac:dyDescent="0.2">
      <c r="A278">
        <v>1276</v>
      </c>
      <c r="B278" t="b">
        <v>0</v>
      </c>
      <c r="C278">
        <v>0</v>
      </c>
    </row>
    <row r="279" spans="1:3" x14ac:dyDescent="0.2">
      <c r="A279">
        <v>1277</v>
      </c>
      <c r="B279" t="b">
        <v>1</v>
      </c>
      <c r="C279">
        <v>1989.38</v>
      </c>
    </row>
    <row r="280" spans="1:3" x14ac:dyDescent="0.2">
      <c r="A280">
        <v>1278</v>
      </c>
      <c r="B280" t="b">
        <v>0</v>
      </c>
      <c r="C280">
        <v>0</v>
      </c>
    </row>
    <row r="281" spans="1:3" x14ac:dyDescent="0.2">
      <c r="A281">
        <v>1279</v>
      </c>
      <c r="B281" t="b">
        <v>0</v>
      </c>
      <c r="C281">
        <v>0</v>
      </c>
    </row>
    <row r="282" spans="1:3" x14ac:dyDescent="0.2">
      <c r="A282">
        <v>1280</v>
      </c>
      <c r="B282" t="b">
        <v>1</v>
      </c>
      <c r="C282">
        <v>1243.6099999999999</v>
      </c>
    </row>
    <row r="283" spans="1:3" x14ac:dyDescent="0.2">
      <c r="A283">
        <v>1281</v>
      </c>
      <c r="B283" t="b">
        <v>0</v>
      </c>
      <c r="C283">
        <v>0</v>
      </c>
    </row>
    <row r="284" spans="1:3" x14ac:dyDescent="0.2">
      <c r="A284">
        <v>1282</v>
      </c>
      <c r="B284" t="b">
        <v>1</v>
      </c>
      <c r="C284">
        <v>16115.34</v>
      </c>
    </row>
    <row r="285" spans="1:3" x14ac:dyDescent="0.2">
      <c r="A285">
        <v>1283</v>
      </c>
      <c r="B285" t="b">
        <v>0</v>
      </c>
      <c r="C285">
        <v>0</v>
      </c>
    </row>
    <row r="286" spans="1:3" x14ac:dyDescent="0.2">
      <c r="A286">
        <v>1284</v>
      </c>
      <c r="B286" t="b">
        <v>0</v>
      </c>
      <c r="C286">
        <v>0</v>
      </c>
    </row>
    <row r="287" spans="1:3" x14ac:dyDescent="0.2">
      <c r="A287">
        <v>1285</v>
      </c>
      <c r="B287" t="b">
        <v>1</v>
      </c>
      <c r="C287">
        <v>10065.780000000001</v>
      </c>
    </row>
    <row r="288" spans="1:3" x14ac:dyDescent="0.2">
      <c r="A288">
        <v>1286</v>
      </c>
      <c r="B288" t="b">
        <v>1</v>
      </c>
      <c r="C288">
        <v>3486.74</v>
      </c>
    </row>
    <row r="289" spans="1:3" x14ac:dyDescent="0.2">
      <c r="A289">
        <v>1287</v>
      </c>
      <c r="B289" t="b">
        <v>0</v>
      </c>
      <c r="C289">
        <v>0</v>
      </c>
    </row>
    <row r="290" spans="1:3" x14ac:dyDescent="0.2">
      <c r="A290">
        <v>1288</v>
      </c>
      <c r="B290" t="b">
        <v>1</v>
      </c>
      <c r="C290">
        <v>5475.75</v>
      </c>
    </row>
    <row r="291" spans="1:3" x14ac:dyDescent="0.2">
      <c r="A291">
        <v>1289</v>
      </c>
      <c r="B291" t="b">
        <v>1</v>
      </c>
      <c r="C291">
        <v>18717.580000000002</v>
      </c>
    </row>
    <row r="292" spans="1:3" x14ac:dyDescent="0.2">
      <c r="A292">
        <v>1290</v>
      </c>
      <c r="B292" t="b">
        <v>1</v>
      </c>
      <c r="C292">
        <v>17330.560000000001</v>
      </c>
    </row>
    <row r="293" spans="1:3" x14ac:dyDescent="0.2">
      <c r="A293">
        <v>1291</v>
      </c>
      <c r="B293" t="b">
        <v>0</v>
      </c>
      <c r="C293">
        <v>0</v>
      </c>
    </row>
    <row r="294" spans="1:3" x14ac:dyDescent="0.2">
      <c r="A294">
        <v>1292</v>
      </c>
      <c r="B294" t="b">
        <v>0</v>
      </c>
      <c r="C294">
        <v>0</v>
      </c>
    </row>
    <row r="295" spans="1:3" x14ac:dyDescent="0.2">
      <c r="A295">
        <v>1293</v>
      </c>
      <c r="B295" t="b">
        <v>1</v>
      </c>
      <c r="C295">
        <v>14485.92</v>
      </c>
    </row>
    <row r="296" spans="1:3" x14ac:dyDescent="0.2">
      <c r="A296">
        <v>1294</v>
      </c>
      <c r="B296" t="b">
        <v>1</v>
      </c>
      <c r="C296">
        <v>10162.280000000001</v>
      </c>
    </row>
    <row r="297" spans="1:3" x14ac:dyDescent="0.2">
      <c r="A297">
        <v>1295</v>
      </c>
      <c r="B297" t="b">
        <v>1</v>
      </c>
      <c r="C297">
        <v>10886.15</v>
      </c>
    </row>
    <row r="298" spans="1:3" x14ac:dyDescent="0.2">
      <c r="A298">
        <v>1296</v>
      </c>
      <c r="B298" t="b">
        <v>1</v>
      </c>
      <c r="C298">
        <v>19529.650000000001</v>
      </c>
    </row>
    <row r="299" spans="1:3" x14ac:dyDescent="0.2">
      <c r="A299">
        <v>1297</v>
      </c>
      <c r="B299" t="b">
        <v>0</v>
      </c>
      <c r="C299">
        <v>0</v>
      </c>
    </row>
    <row r="300" spans="1:3" x14ac:dyDescent="0.2">
      <c r="A300">
        <v>1298</v>
      </c>
      <c r="B300" t="b">
        <v>0</v>
      </c>
      <c r="C300">
        <v>0</v>
      </c>
    </row>
    <row r="301" spans="1:3" x14ac:dyDescent="0.2">
      <c r="A301">
        <v>1299</v>
      </c>
      <c r="B301" t="b">
        <v>1</v>
      </c>
      <c r="C301">
        <v>19349.64</v>
      </c>
    </row>
    <row r="302" spans="1:3" x14ac:dyDescent="0.2">
      <c r="A302">
        <v>1300</v>
      </c>
      <c r="B302" t="b">
        <v>0</v>
      </c>
      <c r="C302">
        <v>0</v>
      </c>
    </row>
    <row r="303" spans="1:3" x14ac:dyDescent="0.2">
      <c r="A303">
        <v>1301</v>
      </c>
      <c r="B303" t="b">
        <v>0</v>
      </c>
      <c r="C303">
        <v>0</v>
      </c>
    </row>
    <row r="304" spans="1:3" x14ac:dyDescent="0.2">
      <c r="A304">
        <v>1302</v>
      </c>
      <c r="B304" t="b">
        <v>0</v>
      </c>
      <c r="C304">
        <v>0</v>
      </c>
    </row>
    <row r="305" spans="1:3" x14ac:dyDescent="0.2">
      <c r="A305">
        <v>1303</v>
      </c>
      <c r="B305" t="b">
        <v>0</v>
      </c>
      <c r="C305">
        <v>0</v>
      </c>
    </row>
    <row r="306" spans="1:3" x14ac:dyDescent="0.2">
      <c r="A306">
        <v>1304</v>
      </c>
      <c r="B306" t="b">
        <v>0</v>
      </c>
      <c r="C306">
        <v>0</v>
      </c>
    </row>
    <row r="307" spans="1:3" x14ac:dyDescent="0.2">
      <c r="A307">
        <v>1305</v>
      </c>
      <c r="B307" t="b">
        <v>1</v>
      </c>
      <c r="C307">
        <v>5090.1099999999997</v>
      </c>
    </row>
    <row r="308" spans="1:3" x14ac:dyDescent="0.2">
      <c r="A308">
        <v>1306</v>
      </c>
      <c r="B308" t="b">
        <v>1</v>
      </c>
      <c r="C308">
        <v>16410.990000000002</v>
      </c>
    </row>
    <row r="309" spans="1:3" x14ac:dyDescent="0.2">
      <c r="A309">
        <v>1307</v>
      </c>
      <c r="B309" t="b">
        <v>1</v>
      </c>
      <c r="C309">
        <v>4747.6099999999997</v>
      </c>
    </row>
    <row r="310" spans="1:3" x14ac:dyDescent="0.2">
      <c r="A310">
        <v>1308</v>
      </c>
      <c r="B310" t="b">
        <v>1</v>
      </c>
      <c r="C310">
        <v>5057.21</v>
      </c>
    </row>
    <row r="311" spans="1:3" x14ac:dyDescent="0.2">
      <c r="A311">
        <v>1309</v>
      </c>
      <c r="B311" t="b">
        <v>0</v>
      </c>
      <c r="C311">
        <v>0</v>
      </c>
    </row>
    <row r="312" spans="1:3" x14ac:dyDescent="0.2">
      <c r="A312">
        <v>1310</v>
      </c>
      <c r="B312" t="b">
        <v>0</v>
      </c>
      <c r="C312">
        <v>0</v>
      </c>
    </row>
    <row r="313" spans="1:3" x14ac:dyDescent="0.2">
      <c r="A313">
        <v>1311</v>
      </c>
      <c r="B313" t="b">
        <v>0</v>
      </c>
      <c r="C313">
        <v>0</v>
      </c>
    </row>
    <row r="314" spans="1:3" x14ac:dyDescent="0.2">
      <c r="A314">
        <v>1312</v>
      </c>
      <c r="B314" t="b">
        <v>0</v>
      </c>
      <c r="C314">
        <v>0</v>
      </c>
    </row>
    <row r="315" spans="1:3" x14ac:dyDescent="0.2">
      <c r="A315">
        <v>1313</v>
      </c>
      <c r="B315" t="b">
        <v>0</v>
      </c>
      <c r="C315">
        <v>0</v>
      </c>
    </row>
    <row r="316" spans="1:3" x14ac:dyDescent="0.2">
      <c r="A316">
        <v>1314</v>
      </c>
      <c r="B316" t="b">
        <v>0</v>
      </c>
      <c r="C316">
        <v>0</v>
      </c>
    </row>
    <row r="317" spans="1:3" x14ac:dyDescent="0.2">
      <c r="A317">
        <v>1315</v>
      </c>
      <c r="B317" t="b">
        <v>1</v>
      </c>
      <c r="C317">
        <v>13845.77</v>
      </c>
    </row>
    <row r="318" spans="1:3" x14ac:dyDescent="0.2">
      <c r="A318">
        <v>1316</v>
      </c>
      <c r="B318" t="b">
        <v>1</v>
      </c>
      <c r="C318">
        <v>8695.02</v>
      </c>
    </row>
    <row r="319" spans="1:3" x14ac:dyDescent="0.2">
      <c r="A319">
        <v>1317</v>
      </c>
      <c r="B319" t="b">
        <v>0</v>
      </c>
      <c r="C319">
        <v>0</v>
      </c>
    </row>
    <row r="320" spans="1:3" x14ac:dyDescent="0.2">
      <c r="A320">
        <v>1318</v>
      </c>
      <c r="B320" t="b">
        <v>1</v>
      </c>
      <c r="C320">
        <v>18699.34</v>
      </c>
    </row>
    <row r="321" spans="1:3" x14ac:dyDescent="0.2">
      <c r="A321">
        <v>1319</v>
      </c>
      <c r="B321" t="b">
        <v>0</v>
      </c>
      <c r="C321">
        <v>0</v>
      </c>
    </row>
    <row r="322" spans="1:3" x14ac:dyDescent="0.2">
      <c r="A322">
        <v>1320</v>
      </c>
      <c r="B322" t="b">
        <v>1</v>
      </c>
      <c r="C322">
        <v>2691.18</v>
      </c>
    </row>
    <row r="323" spans="1:3" x14ac:dyDescent="0.2">
      <c r="A323">
        <v>1321</v>
      </c>
      <c r="B323" t="b">
        <v>0</v>
      </c>
      <c r="C323">
        <v>0</v>
      </c>
    </row>
    <row r="324" spans="1:3" x14ac:dyDescent="0.2">
      <c r="A324">
        <v>1322</v>
      </c>
      <c r="B324" t="b">
        <v>0</v>
      </c>
      <c r="C324">
        <v>0</v>
      </c>
    </row>
    <row r="325" spans="1:3" x14ac:dyDescent="0.2">
      <c r="A325">
        <v>1323</v>
      </c>
      <c r="B325" t="b">
        <v>1</v>
      </c>
      <c r="C325">
        <v>10718.99</v>
      </c>
    </row>
    <row r="326" spans="1:3" x14ac:dyDescent="0.2">
      <c r="A326">
        <v>1324</v>
      </c>
      <c r="B326" t="b">
        <v>0</v>
      </c>
      <c r="C326">
        <v>0</v>
      </c>
    </row>
    <row r="327" spans="1:3" x14ac:dyDescent="0.2">
      <c r="A327">
        <v>1325</v>
      </c>
      <c r="B327" t="b">
        <v>1</v>
      </c>
      <c r="C327">
        <v>18451.91</v>
      </c>
    </row>
    <row r="328" spans="1:3" x14ac:dyDescent="0.2">
      <c r="A328">
        <v>1326</v>
      </c>
      <c r="B328" t="b">
        <v>0</v>
      </c>
      <c r="C328">
        <v>0</v>
      </c>
    </row>
    <row r="329" spans="1:3" x14ac:dyDescent="0.2">
      <c r="A329">
        <v>1327</v>
      </c>
      <c r="B329" t="b">
        <v>0</v>
      </c>
      <c r="C329">
        <v>0</v>
      </c>
    </row>
    <row r="330" spans="1:3" x14ac:dyDescent="0.2">
      <c r="A330">
        <v>1328</v>
      </c>
      <c r="B330" t="b">
        <v>0</v>
      </c>
      <c r="C330">
        <v>0</v>
      </c>
    </row>
    <row r="331" spans="1:3" x14ac:dyDescent="0.2">
      <c r="A331">
        <v>1329</v>
      </c>
      <c r="B331" t="b">
        <v>0</v>
      </c>
      <c r="C331">
        <v>0</v>
      </c>
    </row>
    <row r="332" spans="1:3" x14ac:dyDescent="0.2">
      <c r="A332">
        <v>1330</v>
      </c>
      <c r="B332" t="b">
        <v>1</v>
      </c>
      <c r="C332">
        <v>18178.16</v>
      </c>
    </row>
    <row r="333" spans="1:3" x14ac:dyDescent="0.2">
      <c r="A333">
        <v>1331</v>
      </c>
      <c r="B333" t="b">
        <v>0</v>
      </c>
      <c r="C333">
        <v>0</v>
      </c>
    </row>
    <row r="334" spans="1:3" x14ac:dyDescent="0.2">
      <c r="A334">
        <v>1332</v>
      </c>
      <c r="B334" t="b">
        <v>0</v>
      </c>
      <c r="C334">
        <v>0</v>
      </c>
    </row>
    <row r="335" spans="1:3" x14ac:dyDescent="0.2">
      <c r="A335">
        <v>1333</v>
      </c>
      <c r="B335" t="b">
        <v>0</v>
      </c>
      <c r="C335">
        <v>0</v>
      </c>
    </row>
    <row r="336" spans="1:3" x14ac:dyDescent="0.2">
      <c r="A336">
        <v>1334</v>
      </c>
      <c r="B336" t="b">
        <v>1</v>
      </c>
      <c r="C336">
        <v>3974.06</v>
      </c>
    </row>
    <row r="337" spans="1:3" x14ac:dyDescent="0.2">
      <c r="A337">
        <v>1335</v>
      </c>
      <c r="B337" t="b">
        <v>0</v>
      </c>
      <c r="C337">
        <v>0</v>
      </c>
    </row>
    <row r="338" spans="1:3" x14ac:dyDescent="0.2">
      <c r="A338">
        <v>1336</v>
      </c>
      <c r="B338" t="b">
        <v>0</v>
      </c>
      <c r="C338">
        <v>0</v>
      </c>
    </row>
    <row r="339" spans="1:3" x14ac:dyDescent="0.2">
      <c r="A339">
        <v>1337</v>
      </c>
      <c r="B339" t="b">
        <v>1</v>
      </c>
      <c r="C339">
        <v>7966.12</v>
      </c>
    </row>
    <row r="340" spans="1:3" x14ac:dyDescent="0.2">
      <c r="A340">
        <v>1338</v>
      </c>
      <c r="B340" t="b">
        <v>0</v>
      </c>
      <c r="C340">
        <v>0</v>
      </c>
    </row>
    <row r="341" spans="1:3" x14ac:dyDescent="0.2">
      <c r="A341">
        <v>1339</v>
      </c>
      <c r="B341" t="b">
        <v>1</v>
      </c>
      <c r="C341">
        <v>12763.31</v>
      </c>
    </row>
    <row r="342" spans="1:3" x14ac:dyDescent="0.2">
      <c r="A342">
        <v>1340</v>
      </c>
      <c r="B342" t="b">
        <v>0</v>
      </c>
      <c r="C342">
        <v>0</v>
      </c>
    </row>
    <row r="343" spans="1:3" x14ac:dyDescent="0.2">
      <c r="A343">
        <v>1341</v>
      </c>
      <c r="B343" t="b">
        <v>0</v>
      </c>
      <c r="C343">
        <v>0</v>
      </c>
    </row>
    <row r="344" spans="1:3" x14ac:dyDescent="0.2">
      <c r="A344">
        <v>1342</v>
      </c>
      <c r="B344" t="b">
        <v>0</v>
      </c>
      <c r="C344">
        <v>0</v>
      </c>
    </row>
    <row r="345" spans="1:3" x14ac:dyDescent="0.2">
      <c r="A345">
        <v>1343</v>
      </c>
      <c r="B345" t="b">
        <v>0</v>
      </c>
      <c r="C345">
        <v>0</v>
      </c>
    </row>
    <row r="346" spans="1:3" x14ac:dyDescent="0.2">
      <c r="A346">
        <v>1344</v>
      </c>
      <c r="B346" t="b">
        <v>0</v>
      </c>
      <c r="C346">
        <v>0</v>
      </c>
    </row>
    <row r="347" spans="1:3" x14ac:dyDescent="0.2">
      <c r="A347">
        <v>1345</v>
      </c>
      <c r="B347" t="b">
        <v>1</v>
      </c>
      <c r="C347">
        <v>4028.5</v>
      </c>
    </row>
    <row r="348" spans="1:3" x14ac:dyDescent="0.2">
      <c r="A348">
        <v>1346</v>
      </c>
      <c r="B348" t="b">
        <v>1</v>
      </c>
      <c r="C348">
        <v>19392.419999999998</v>
      </c>
    </row>
    <row r="349" spans="1:3" x14ac:dyDescent="0.2">
      <c r="A349">
        <v>1347</v>
      </c>
      <c r="B349" t="b">
        <v>0</v>
      </c>
      <c r="C349">
        <v>0</v>
      </c>
    </row>
    <row r="350" spans="1:3" x14ac:dyDescent="0.2">
      <c r="A350">
        <v>1348</v>
      </c>
      <c r="B350" t="b">
        <v>1</v>
      </c>
      <c r="C350">
        <v>18380.240000000002</v>
      </c>
    </row>
    <row r="351" spans="1:3" x14ac:dyDescent="0.2">
      <c r="A351">
        <v>1349</v>
      </c>
      <c r="B351" t="b">
        <v>1</v>
      </c>
      <c r="C351">
        <v>4172.05</v>
      </c>
    </row>
    <row r="352" spans="1:3" x14ac:dyDescent="0.2">
      <c r="A352">
        <v>1350</v>
      </c>
      <c r="B352" t="b">
        <v>0</v>
      </c>
      <c r="C352">
        <v>0</v>
      </c>
    </row>
    <row r="353" spans="1:3" x14ac:dyDescent="0.2">
      <c r="A353">
        <v>1351</v>
      </c>
      <c r="B353" t="b">
        <v>1</v>
      </c>
      <c r="C353">
        <v>3301.95</v>
      </c>
    </row>
    <row r="354" spans="1:3" x14ac:dyDescent="0.2">
      <c r="A354">
        <v>1352</v>
      </c>
      <c r="B354" t="b">
        <v>1</v>
      </c>
      <c r="C354">
        <v>2622.76</v>
      </c>
    </row>
    <row r="355" spans="1:3" x14ac:dyDescent="0.2">
      <c r="A355">
        <v>1353</v>
      </c>
      <c r="B355" t="b">
        <v>0</v>
      </c>
      <c r="C355">
        <v>0</v>
      </c>
    </row>
    <row r="356" spans="1:3" x14ac:dyDescent="0.2">
      <c r="A356">
        <v>1354</v>
      </c>
      <c r="B356" t="b">
        <v>1</v>
      </c>
      <c r="C356">
        <v>18279.43</v>
      </c>
    </row>
    <row r="357" spans="1:3" x14ac:dyDescent="0.2">
      <c r="A357">
        <v>1355</v>
      </c>
      <c r="B357" t="b">
        <v>0</v>
      </c>
      <c r="C357">
        <v>0</v>
      </c>
    </row>
    <row r="358" spans="1:3" x14ac:dyDescent="0.2">
      <c r="A358">
        <v>1356</v>
      </c>
      <c r="B358" t="b">
        <v>0</v>
      </c>
      <c r="C358">
        <v>0</v>
      </c>
    </row>
    <row r="359" spans="1:3" x14ac:dyDescent="0.2">
      <c r="A359">
        <v>1357</v>
      </c>
      <c r="B359" t="b">
        <v>0</v>
      </c>
      <c r="C359">
        <v>0</v>
      </c>
    </row>
    <row r="360" spans="1:3" x14ac:dyDescent="0.2">
      <c r="A360">
        <v>1358</v>
      </c>
      <c r="B360" t="b">
        <v>1</v>
      </c>
      <c r="C360">
        <v>4678.8500000000004</v>
      </c>
    </row>
    <row r="361" spans="1:3" x14ac:dyDescent="0.2">
      <c r="A361">
        <v>1359</v>
      </c>
      <c r="B361" t="b">
        <v>0</v>
      </c>
      <c r="C361">
        <v>0</v>
      </c>
    </row>
    <row r="362" spans="1:3" x14ac:dyDescent="0.2">
      <c r="A362">
        <v>1360</v>
      </c>
      <c r="B362" t="b">
        <v>0</v>
      </c>
      <c r="C362">
        <v>0</v>
      </c>
    </row>
    <row r="363" spans="1:3" x14ac:dyDescent="0.2">
      <c r="A363">
        <v>1361</v>
      </c>
      <c r="B363" t="b">
        <v>0</v>
      </c>
      <c r="C363">
        <v>0</v>
      </c>
    </row>
    <row r="364" spans="1:3" x14ac:dyDescent="0.2">
      <c r="A364">
        <v>1362</v>
      </c>
      <c r="B364" t="b">
        <v>1</v>
      </c>
      <c r="C364">
        <v>8909.41</v>
      </c>
    </row>
    <row r="365" spans="1:3" x14ac:dyDescent="0.2">
      <c r="A365">
        <v>1363</v>
      </c>
      <c r="B365" t="b">
        <v>0</v>
      </c>
      <c r="C365">
        <v>0</v>
      </c>
    </row>
    <row r="366" spans="1:3" x14ac:dyDescent="0.2">
      <c r="A366">
        <v>1364</v>
      </c>
      <c r="B366" t="b">
        <v>0</v>
      </c>
      <c r="C366">
        <v>0</v>
      </c>
    </row>
    <row r="367" spans="1:3" x14ac:dyDescent="0.2">
      <c r="A367">
        <v>1365</v>
      </c>
      <c r="B367" t="b">
        <v>0</v>
      </c>
      <c r="C367">
        <v>0</v>
      </c>
    </row>
    <row r="368" spans="1:3" x14ac:dyDescent="0.2">
      <c r="A368">
        <v>1366</v>
      </c>
      <c r="B368" t="b">
        <v>0</v>
      </c>
      <c r="C368">
        <v>0</v>
      </c>
    </row>
    <row r="369" spans="1:3" x14ac:dyDescent="0.2">
      <c r="A369">
        <v>1367</v>
      </c>
      <c r="B369" t="b">
        <v>0</v>
      </c>
      <c r="C369">
        <v>0</v>
      </c>
    </row>
    <row r="370" spans="1:3" x14ac:dyDescent="0.2">
      <c r="A370">
        <v>1368</v>
      </c>
      <c r="B370" t="b">
        <v>0</v>
      </c>
      <c r="C370">
        <v>0</v>
      </c>
    </row>
    <row r="371" spans="1:3" x14ac:dyDescent="0.2">
      <c r="A371">
        <v>1369</v>
      </c>
      <c r="B371" t="b">
        <v>1</v>
      </c>
      <c r="C371">
        <v>9528.18</v>
      </c>
    </row>
    <row r="372" spans="1:3" x14ac:dyDescent="0.2">
      <c r="A372">
        <v>1370</v>
      </c>
      <c r="B372" t="b">
        <v>0</v>
      </c>
      <c r="C372">
        <v>0</v>
      </c>
    </row>
    <row r="373" spans="1:3" x14ac:dyDescent="0.2">
      <c r="A373">
        <v>1371</v>
      </c>
      <c r="B373" t="b">
        <v>1</v>
      </c>
      <c r="C373">
        <v>12381.21</v>
      </c>
    </row>
    <row r="374" spans="1:3" x14ac:dyDescent="0.2">
      <c r="A374">
        <v>1372</v>
      </c>
      <c r="B374" t="b">
        <v>0</v>
      </c>
      <c r="C374">
        <v>0</v>
      </c>
    </row>
    <row r="375" spans="1:3" x14ac:dyDescent="0.2">
      <c r="A375">
        <v>1373</v>
      </c>
      <c r="B375" t="b">
        <v>1</v>
      </c>
      <c r="C375">
        <v>2362.9699999999998</v>
      </c>
    </row>
    <row r="376" spans="1:3" x14ac:dyDescent="0.2">
      <c r="A376">
        <v>1374</v>
      </c>
      <c r="B376" t="b">
        <v>0</v>
      </c>
      <c r="C376">
        <v>0</v>
      </c>
    </row>
    <row r="377" spans="1:3" x14ac:dyDescent="0.2">
      <c r="A377">
        <v>1375</v>
      </c>
      <c r="B377" t="b">
        <v>1</v>
      </c>
      <c r="C377">
        <v>5308.41</v>
      </c>
    </row>
    <row r="378" spans="1:3" x14ac:dyDescent="0.2">
      <c r="A378">
        <v>1376</v>
      </c>
      <c r="B378" t="b">
        <v>0</v>
      </c>
      <c r="C378">
        <v>0</v>
      </c>
    </row>
    <row r="379" spans="1:3" x14ac:dyDescent="0.2">
      <c r="A379">
        <v>1377</v>
      </c>
      <c r="B379" t="b">
        <v>0</v>
      </c>
      <c r="C379">
        <v>0</v>
      </c>
    </row>
    <row r="380" spans="1:3" x14ac:dyDescent="0.2">
      <c r="A380">
        <v>1378</v>
      </c>
      <c r="B380" t="b">
        <v>1</v>
      </c>
      <c r="C380">
        <v>18698.32</v>
      </c>
    </row>
    <row r="381" spans="1:3" x14ac:dyDescent="0.2">
      <c r="A381">
        <v>1379</v>
      </c>
      <c r="B381" t="b">
        <v>1</v>
      </c>
      <c r="C381">
        <v>18259.79</v>
      </c>
    </row>
    <row r="382" spans="1:3" x14ac:dyDescent="0.2">
      <c r="A382">
        <v>1380</v>
      </c>
      <c r="B382" t="b">
        <v>1</v>
      </c>
      <c r="C382">
        <v>15844.52</v>
      </c>
    </row>
    <row r="383" spans="1:3" x14ac:dyDescent="0.2">
      <c r="A383">
        <v>1381</v>
      </c>
      <c r="B383" t="b">
        <v>0</v>
      </c>
      <c r="C383">
        <v>0</v>
      </c>
    </row>
    <row r="384" spans="1:3" x14ac:dyDescent="0.2">
      <c r="A384">
        <v>1382</v>
      </c>
      <c r="B384" t="b">
        <v>0</v>
      </c>
      <c r="C384">
        <v>0</v>
      </c>
    </row>
    <row r="385" spans="1:3" x14ac:dyDescent="0.2">
      <c r="A385">
        <v>1383</v>
      </c>
      <c r="B385" t="b">
        <v>0</v>
      </c>
      <c r="C385">
        <v>0</v>
      </c>
    </row>
    <row r="386" spans="1:3" x14ac:dyDescent="0.2">
      <c r="A386">
        <v>1384</v>
      </c>
      <c r="B386" t="b">
        <v>1</v>
      </c>
      <c r="C386">
        <v>1368.62</v>
      </c>
    </row>
    <row r="387" spans="1:3" x14ac:dyDescent="0.2">
      <c r="A387">
        <v>1385</v>
      </c>
      <c r="B387" t="b">
        <v>0</v>
      </c>
      <c r="C387">
        <v>0</v>
      </c>
    </row>
    <row r="388" spans="1:3" x14ac:dyDescent="0.2">
      <c r="A388">
        <v>1386</v>
      </c>
      <c r="B388" t="b">
        <v>0</v>
      </c>
      <c r="C388">
        <v>0</v>
      </c>
    </row>
    <row r="389" spans="1:3" x14ac:dyDescent="0.2">
      <c r="A389">
        <v>1387</v>
      </c>
      <c r="B389" t="b">
        <v>0</v>
      </c>
      <c r="C389">
        <v>0</v>
      </c>
    </row>
    <row r="390" spans="1:3" x14ac:dyDescent="0.2">
      <c r="A390">
        <v>1388</v>
      </c>
      <c r="B390" t="b">
        <v>0</v>
      </c>
      <c r="C390">
        <v>0</v>
      </c>
    </row>
    <row r="391" spans="1:3" x14ac:dyDescent="0.2">
      <c r="A391">
        <v>1389</v>
      </c>
      <c r="B391" t="b">
        <v>1</v>
      </c>
      <c r="C391">
        <v>7213.13</v>
      </c>
    </row>
    <row r="392" spans="1:3" x14ac:dyDescent="0.2">
      <c r="A392">
        <v>1390</v>
      </c>
      <c r="B392" t="b">
        <v>1</v>
      </c>
      <c r="C392">
        <v>12931.22</v>
      </c>
    </row>
    <row r="393" spans="1:3" x14ac:dyDescent="0.2">
      <c r="A393">
        <v>1391</v>
      </c>
      <c r="B393" t="b">
        <v>1</v>
      </c>
      <c r="C393">
        <v>6228.61</v>
      </c>
    </row>
    <row r="394" spans="1:3" x14ac:dyDescent="0.2">
      <c r="A394">
        <v>1392</v>
      </c>
      <c r="B394" t="b">
        <v>1</v>
      </c>
      <c r="C394">
        <v>18282.150000000001</v>
      </c>
    </row>
    <row r="395" spans="1:3" x14ac:dyDescent="0.2">
      <c r="A395">
        <v>1393</v>
      </c>
      <c r="B395" t="b">
        <v>1</v>
      </c>
      <c r="C395">
        <v>13043.9</v>
      </c>
    </row>
    <row r="396" spans="1:3" x14ac:dyDescent="0.2">
      <c r="A396">
        <v>1394</v>
      </c>
      <c r="B396" t="b">
        <v>1</v>
      </c>
      <c r="C396">
        <v>2366.23</v>
      </c>
    </row>
    <row r="397" spans="1:3" x14ac:dyDescent="0.2">
      <c r="A397">
        <v>1395</v>
      </c>
      <c r="B397" t="b">
        <v>0</v>
      </c>
      <c r="C397">
        <v>0</v>
      </c>
    </row>
    <row r="398" spans="1:3" x14ac:dyDescent="0.2">
      <c r="A398">
        <v>1396</v>
      </c>
      <c r="B398" t="b">
        <v>0</v>
      </c>
      <c r="C398">
        <v>0</v>
      </c>
    </row>
    <row r="399" spans="1:3" x14ac:dyDescent="0.2">
      <c r="A399">
        <v>1397</v>
      </c>
      <c r="B399" t="b">
        <v>0</v>
      </c>
      <c r="C399">
        <v>0</v>
      </c>
    </row>
    <row r="400" spans="1:3" x14ac:dyDescent="0.2">
      <c r="A400">
        <v>1398</v>
      </c>
      <c r="B400" t="b">
        <v>0</v>
      </c>
      <c r="C400">
        <v>0</v>
      </c>
    </row>
    <row r="401" spans="1:3" x14ac:dyDescent="0.2">
      <c r="A401">
        <v>1399</v>
      </c>
      <c r="B401" t="b">
        <v>0</v>
      </c>
      <c r="C401">
        <v>0</v>
      </c>
    </row>
    <row r="402" spans="1:3" x14ac:dyDescent="0.2">
      <c r="A402">
        <v>1400</v>
      </c>
      <c r="B402" t="b">
        <v>1</v>
      </c>
      <c r="C402">
        <v>18271.11</v>
      </c>
    </row>
    <row r="403" spans="1:3" x14ac:dyDescent="0.2">
      <c r="A403">
        <v>1401</v>
      </c>
      <c r="B403" t="b">
        <v>0</v>
      </c>
      <c r="C403">
        <v>0</v>
      </c>
    </row>
    <row r="404" spans="1:3" x14ac:dyDescent="0.2">
      <c r="A404">
        <v>1402</v>
      </c>
      <c r="B404" t="b">
        <v>1</v>
      </c>
      <c r="C404">
        <v>19197.57</v>
      </c>
    </row>
    <row r="405" spans="1:3" x14ac:dyDescent="0.2">
      <c r="A405">
        <v>1403</v>
      </c>
      <c r="B405" t="b">
        <v>0</v>
      </c>
      <c r="C405">
        <v>0</v>
      </c>
    </row>
    <row r="406" spans="1:3" x14ac:dyDescent="0.2">
      <c r="A406">
        <v>1404</v>
      </c>
      <c r="B406" t="b">
        <v>1</v>
      </c>
      <c r="C406">
        <v>2476.54</v>
      </c>
    </row>
    <row r="407" spans="1:3" x14ac:dyDescent="0.2">
      <c r="A407">
        <v>1405</v>
      </c>
      <c r="B407" t="b">
        <v>0</v>
      </c>
      <c r="C407">
        <v>0</v>
      </c>
    </row>
    <row r="408" spans="1:3" x14ac:dyDescent="0.2">
      <c r="A408">
        <v>1406</v>
      </c>
      <c r="B408" t="b">
        <v>1</v>
      </c>
      <c r="C408">
        <v>11114.84</v>
      </c>
    </row>
    <row r="409" spans="1:3" x14ac:dyDescent="0.2">
      <c r="A409">
        <v>1407</v>
      </c>
      <c r="B409" t="b">
        <v>1</v>
      </c>
      <c r="C409">
        <v>6763.92</v>
      </c>
    </row>
    <row r="410" spans="1:3" x14ac:dyDescent="0.2">
      <c r="A410">
        <v>1408</v>
      </c>
      <c r="B410" t="b">
        <v>0</v>
      </c>
      <c r="C410">
        <v>0</v>
      </c>
    </row>
    <row r="411" spans="1:3" x14ac:dyDescent="0.2">
      <c r="A411">
        <v>1409</v>
      </c>
      <c r="B411" t="b">
        <v>1</v>
      </c>
      <c r="C411">
        <v>8463.94</v>
      </c>
    </row>
    <row r="412" spans="1:3" x14ac:dyDescent="0.2">
      <c r="A412">
        <v>1410</v>
      </c>
      <c r="B412" t="b">
        <v>0</v>
      </c>
      <c r="C412">
        <v>0</v>
      </c>
    </row>
    <row r="413" spans="1:3" x14ac:dyDescent="0.2">
      <c r="A413">
        <v>1411</v>
      </c>
      <c r="B413" t="b">
        <v>0</v>
      </c>
      <c r="C413">
        <v>0</v>
      </c>
    </row>
    <row r="414" spans="1:3" x14ac:dyDescent="0.2">
      <c r="A414">
        <v>1412</v>
      </c>
      <c r="B414" t="b">
        <v>0</v>
      </c>
      <c r="C414">
        <v>0</v>
      </c>
    </row>
    <row r="415" spans="1:3" x14ac:dyDescent="0.2">
      <c r="A415">
        <v>1413</v>
      </c>
      <c r="B415" t="b">
        <v>0</v>
      </c>
      <c r="C415">
        <v>0</v>
      </c>
    </row>
    <row r="416" spans="1:3" x14ac:dyDescent="0.2">
      <c r="A416">
        <v>1414</v>
      </c>
      <c r="B416" t="b">
        <v>0</v>
      </c>
      <c r="C416">
        <v>0</v>
      </c>
    </row>
    <row r="417" spans="1:3" x14ac:dyDescent="0.2">
      <c r="A417">
        <v>1415</v>
      </c>
      <c r="B417" t="b">
        <v>1</v>
      </c>
      <c r="C417">
        <v>4413.37</v>
      </c>
    </row>
    <row r="418" spans="1:3" x14ac:dyDescent="0.2">
      <c r="A418">
        <v>1416</v>
      </c>
      <c r="B418" t="b">
        <v>0</v>
      </c>
      <c r="C418">
        <v>0</v>
      </c>
    </row>
    <row r="419" spans="1:3" x14ac:dyDescent="0.2">
      <c r="A419">
        <v>1417</v>
      </c>
      <c r="B419" t="b">
        <v>0</v>
      </c>
      <c r="C419">
        <v>0</v>
      </c>
    </row>
    <row r="420" spans="1:3" x14ac:dyDescent="0.2">
      <c r="A420">
        <v>1418</v>
      </c>
      <c r="B420" t="b">
        <v>0</v>
      </c>
      <c r="C420">
        <v>0</v>
      </c>
    </row>
    <row r="421" spans="1:3" x14ac:dyDescent="0.2">
      <c r="A421">
        <v>1419</v>
      </c>
      <c r="B421" t="b">
        <v>1</v>
      </c>
      <c r="C421">
        <v>11983.37</v>
      </c>
    </row>
    <row r="422" spans="1:3" x14ac:dyDescent="0.2">
      <c r="A422">
        <v>1420</v>
      </c>
      <c r="B422" t="b">
        <v>0</v>
      </c>
      <c r="C422">
        <v>0</v>
      </c>
    </row>
    <row r="423" spans="1:3" x14ac:dyDescent="0.2">
      <c r="A423">
        <v>1421</v>
      </c>
      <c r="B423" t="b">
        <v>0</v>
      </c>
      <c r="C423">
        <v>0</v>
      </c>
    </row>
    <row r="424" spans="1:3" x14ac:dyDescent="0.2">
      <c r="A424">
        <v>1422</v>
      </c>
      <c r="B424" t="b">
        <v>0</v>
      </c>
      <c r="C424">
        <v>0</v>
      </c>
    </row>
    <row r="425" spans="1:3" x14ac:dyDescent="0.2">
      <c r="A425">
        <v>1423</v>
      </c>
      <c r="B425" t="b">
        <v>0</v>
      </c>
      <c r="C425">
        <v>0</v>
      </c>
    </row>
    <row r="426" spans="1:3" x14ac:dyDescent="0.2">
      <c r="A426">
        <v>1424</v>
      </c>
      <c r="B426" t="b">
        <v>1</v>
      </c>
      <c r="C426">
        <v>19201.61</v>
      </c>
    </row>
    <row r="427" spans="1:3" x14ac:dyDescent="0.2">
      <c r="A427">
        <v>1425</v>
      </c>
      <c r="B427" t="b">
        <v>0</v>
      </c>
      <c r="C427">
        <v>0</v>
      </c>
    </row>
    <row r="428" spans="1:3" x14ac:dyDescent="0.2">
      <c r="A428">
        <v>1426</v>
      </c>
      <c r="B428" t="b">
        <v>0</v>
      </c>
      <c r="C428">
        <v>0</v>
      </c>
    </row>
    <row r="429" spans="1:3" x14ac:dyDescent="0.2">
      <c r="A429">
        <v>1427</v>
      </c>
      <c r="B429" t="b">
        <v>0</v>
      </c>
      <c r="C429">
        <v>0</v>
      </c>
    </row>
    <row r="430" spans="1:3" x14ac:dyDescent="0.2">
      <c r="A430">
        <v>1428</v>
      </c>
      <c r="B430" t="b">
        <v>0</v>
      </c>
      <c r="C430">
        <v>0</v>
      </c>
    </row>
    <row r="431" spans="1:3" x14ac:dyDescent="0.2">
      <c r="A431">
        <v>1429</v>
      </c>
      <c r="B431" t="b">
        <v>1</v>
      </c>
      <c r="C431">
        <v>10558.38</v>
      </c>
    </row>
    <row r="432" spans="1:3" x14ac:dyDescent="0.2">
      <c r="A432">
        <v>1430</v>
      </c>
      <c r="B432" t="b">
        <v>0</v>
      </c>
      <c r="C432">
        <v>0</v>
      </c>
    </row>
    <row r="433" spans="1:3" x14ac:dyDescent="0.2">
      <c r="A433">
        <v>1431</v>
      </c>
      <c r="B433" t="b">
        <v>0</v>
      </c>
      <c r="C433">
        <v>0</v>
      </c>
    </row>
    <row r="434" spans="1:3" x14ac:dyDescent="0.2">
      <c r="A434">
        <v>1432</v>
      </c>
      <c r="B434" t="b">
        <v>0</v>
      </c>
      <c r="C434">
        <v>0</v>
      </c>
    </row>
    <row r="435" spans="1:3" x14ac:dyDescent="0.2">
      <c r="A435">
        <v>1433</v>
      </c>
      <c r="B435" t="b">
        <v>0</v>
      </c>
      <c r="C435">
        <v>0</v>
      </c>
    </row>
    <row r="436" spans="1:3" x14ac:dyDescent="0.2">
      <c r="A436">
        <v>1434</v>
      </c>
      <c r="B436" t="b">
        <v>1</v>
      </c>
      <c r="C436">
        <v>2575.38</v>
      </c>
    </row>
    <row r="437" spans="1:3" x14ac:dyDescent="0.2">
      <c r="A437">
        <v>1435</v>
      </c>
      <c r="B437" t="b">
        <v>0</v>
      </c>
      <c r="C437">
        <v>0</v>
      </c>
    </row>
    <row r="438" spans="1:3" x14ac:dyDescent="0.2">
      <c r="A438">
        <v>1436</v>
      </c>
      <c r="B438" t="b">
        <v>1</v>
      </c>
      <c r="C438">
        <v>12780.03</v>
      </c>
    </row>
    <row r="439" spans="1:3" x14ac:dyDescent="0.2">
      <c r="A439">
        <v>1437</v>
      </c>
      <c r="B439" t="b">
        <v>0</v>
      </c>
      <c r="C439">
        <v>0</v>
      </c>
    </row>
    <row r="440" spans="1:3" x14ac:dyDescent="0.2">
      <c r="A440">
        <v>1438</v>
      </c>
      <c r="B440" t="b">
        <v>0</v>
      </c>
      <c r="C440">
        <v>0</v>
      </c>
    </row>
    <row r="441" spans="1:3" x14ac:dyDescent="0.2">
      <c r="A441">
        <v>1439</v>
      </c>
      <c r="B441" t="b">
        <v>0</v>
      </c>
      <c r="C441">
        <v>0</v>
      </c>
    </row>
    <row r="442" spans="1:3" x14ac:dyDescent="0.2">
      <c r="A442">
        <v>1440</v>
      </c>
      <c r="B442" t="b">
        <v>0</v>
      </c>
      <c r="C442">
        <v>0</v>
      </c>
    </row>
    <row r="443" spans="1:3" x14ac:dyDescent="0.2">
      <c r="A443">
        <v>1441</v>
      </c>
      <c r="B443" t="b">
        <v>0</v>
      </c>
      <c r="C443">
        <v>0</v>
      </c>
    </row>
    <row r="444" spans="1:3" x14ac:dyDescent="0.2">
      <c r="A444">
        <v>1442</v>
      </c>
      <c r="B444" t="b">
        <v>0</v>
      </c>
      <c r="C444">
        <v>0</v>
      </c>
    </row>
    <row r="445" spans="1:3" x14ac:dyDescent="0.2">
      <c r="A445">
        <v>1443</v>
      </c>
      <c r="B445" t="b">
        <v>0</v>
      </c>
      <c r="C445">
        <v>0</v>
      </c>
    </row>
    <row r="446" spans="1:3" x14ac:dyDescent="0.2">
      <c r="A446">
        <v>1444</v>
      </c>
      <c r="B446" t="b">
        <v>1</v>
      </c>
      <c r="C446">
        <v>7464.24</v>
      </c>
    </row>
    <row r="447" spans="1:3" x14ac:dyDescent="0.2">
      <c r="A447">
        <v>1445</v>
      </c>
      <c r="B447" t="b">
        <v>1</v>
      </c>
      <c r="C447">
        <v>17262.580000000002</v>
      </c>
    </row>
    <row r="448" spans="1:3" x14ac:dyDescent="0.2">
      <c r="A448">
        <v>1446</v>
      </c>
      <c r="B448" t="b">
        <v>1</v>
      </c>
      <c r="C448">
        <v>9258.8799999999992</v>
      </c>
    </row>
    <row r="449" spans="1:3" x14ac:dyDescent="0.2">
      <c r="A449">
        <v>1447</v>
      </c>
      <c r="B449" t="b">
        <v>0</v>
      </c>
      <c r="C449">
        <v>0</v>
      </c>
    </row>
    <row r="450" spans="1:3" x14ac:dyDescent="0.2">
      <c r="A450">
        <v>1448</v>
      </c>
      <c r="B450" t="b">
        <v>1</v>
      </c>
      <c r="C450">
        <v>4663.95</v>
      </c>
    </row>
    <row r="451" spans="1:3" x14ac:dyDescent="0.2">
      <c r="A451">
        <v>1449</v>
      </c>
      <c r="B451" t="b">
        <v>0</v>
      </c>
      <c r="C451">
        <v>0</v>
      </c>
    </row>
    <row r="452" spans="1:3" x14ac:dyDescent="0.2">
      <c r="A452">
        <v>1450</v>
      </c>
      <c r="B452" t="b">
        <v>0</v>
      </c>
      <c r="C452">
        <v>0</v>
      </c>
    </row>
    <row r="453" spans="1:3" x14ac:dyDescent="0.2">
      <c r="A453">
        <v>1451</v>
      </c>
      <c r="B453" t="b">
        <v>0</v>
      </c>
      <c r="C453">
        <v>0</v>
      </c>
    </row>
    <row r="454" spans="1:3" x14ac:dyDescent="0.2">
      <c r="A454">
        <v>1452</v>
      </c>
      <c r="B454" t="b">
        <v>0</v>
      </c>
      <c r="C454">
        <v>0</v>
      </c>
    </row>
    <row r="455" spans="1:3" x14ac:dyDescent="0.2">
      <c r="A455">
        <v>1453</v>
      </c>
      <c r="B455" t="b">
        <v>0</v>
      </c>
      <c r="C455">
        <v>0</v>
      </c>
    </row>
    <row r="456" spans="1:3" x14ac:dyDescent="0.2">
      <c r="A456">
        <v>1454</v>
      </c>
      <c r="B456" t="b">
        <v>1</v>
      </c>
      <c r="C456">
        <v>4631.01</v>
      </c>
    </row>
    <row r="457" spans="1:3" x14ac:dyDescent="0.2">
      <c r="A457">
        <v>1455</v>
      </c>
      <c r="B457" t="b">
        <v>0</v>
      </c>
      <c r="C457">
        <v>0</v>
      </c>
    </row>
    <row r="458" spans="1:3" x14ac:dyDescent="0.2">
      <c r="A458">
        <v>1456</v>
      </c>
      <c r="B458" t="b">
        <v>0</v>
      </c>
      <c r="C458">
        <v>0</v>
      </c>
    </row>
    <row r="459" spans="1:3" x14ac:dyDescent="0.2">
      <c r="A459">
        <v>1457</v>
      </c>
      <c r="B459" t="b">
        <v>1</v>
      </c>
      <c r="C459">
        <v>15606.52</v>
      </c>
    </row>
    <row r="460" spans="1:3" x14ac:dyDescent="0.2">
      <c r="A460">
        <v>1458</v>
      </c>
      <c r="B460" t="b">
        <v>0</v>
      </c>
      <c r="C460">
        <v>0</v>
      </c>
    </row>
    <row r="461" spans="1:3" x14ac:dyDescent="0.2">
      <c r="A461">
        <v>1459</v>
      </c>
      <c r="B461" t="b">
        <v>0</v>
      </c>
      <c r="C461">
        <v>0</v>
      </c>
    </row>
    <row r="462" spans="1:3" x14ac:dyDescent="0.2">
      <c r="A462">
        <v>1460</v>
      </c>
      <c r="B462" t="b">
        <v>0</v>
      </c>
      <c r="C462">
        <v>0</v>
      </c>
    </row>
    <row r="463" spans="1:3" x14ac:dyDescent="0.2">
      <c r="A463">
        <v>1461</v>
      </c>
      <c r="B463" t="b">
        <v>1</v>
      </c>
      <c r="C463">
        <v>6046.16</v>
      </c>
    </row>
    <row r="464" spans="1:3" x14ac:dyDescent="0.2">
      <c r="A464">
        <v>1462</v>
      </c>
      <c r="B464" t="b">
        <v>0</v>
      </c>
      <c r="C464">
        <v>0</v>
      </c>
    </row>
    <row r="465" spans="1:3" x14ac:dyDescent="0.2">
      <c r="A465">
        <v>1463</v>
      </c>
      <c r="B465" t="b">
        <v>1</v>
      </c>
      <c r="C465">
        <v>15577.43</v>
      </c>
    </row>
    <row r="466" spans="1:3" x14ac:dyDescent="0.2">
      <c r="A466">
        <v>1464</v>
      </c>
      <c r="B466" t="b">
        <v>1</v>
      </c>
      <c r="C466">
        <v>4911.8599999999997</v>
      </c>
    </row>
    <row r="467" spans="1:3" x14ac:dyDescent="0.2">
      <c r="A467">
        <v>1465</v>
      </c>
      <c r="B467" t="b">
        <v>0</v>
      </c>
      <c r="C467">
        <v>0</v>
      </c>
    </row>
    <row r="468" spans="1:3" x14ac:dyDescent="0.2">
      <c r="A468">
        <v>1466</v>
      </c>
      <c r="B468" t="b">
        <v>0</v>
      </c>
      <c r="C468">
        <v>0</v>
      </c>
    </row>
    <row r="469" spans="1:3" x14ac:dyDescent="0.2">
      <c r="A469">
        <v>1467</v>
      </c>
      <c r="B469" t="b">
        <v>0</v>
      </c>
      <c r="C469">
        <v>0</v>
      </c>
    </row>
    <row r="470" spans="1:3" x14ac:dyDescent="0.2">
      <c r="A470">
        <v>1468</v>
      </c>
      <c r="B470" t="b">
        <v>1</v>
      </c>
      <c r="C470">
        <v>7112.04</v>
      </c>
    </row>
    <row r="471" spans="1:3" x14ac:dyDescent="0.2">
      <c r="A471">
        <v>1469</v>
      </c>
      <c r="B471" t="b">
        <v>0</v>
      </c>
      <c r="C471">
        <v>0</v>
      </c>
    </row>
    <row r="472" spans="1:3" x14ac:dyDescent="0.2">
      <c r="A472">
        <v>1470</v>
      </c>
      <c r="B472" t="b">
        <v>0</v>
      </c>
      <c r="C472">
        <v>0</v>
      </c>
    </row>
    <row r="473" spans="1:3" x14ac:dyDescent="0.2">
      <c r="A473">
        <v>1471</v>
      </c>
      <c r="B473" t="b">
        <v>1</v>
      </c>
      <c r="C473">
        <v>9844.25</v>
      </c>
    </row>
    <row r="474" spans="1:3" x14ac:dyDescent="0.2">
      <c r="A474">
        <v>1472</v>
      </c>
      <c r="B474" t="b">
        <v>0</v>
      </c>
      <c r="C474">
        <v>0</v>
      </c>
    </row>
    <row r="475" spans="1:3" x14ac:dyDescent="0.2">
      <c r="A475">
        <v>1473</v>
      </c>
      <c r="B475" t="b">
        <v>1</v>
      </c>
      <c r="C475">
        <v>18920.72</v>
      </c>
    </row>
    <row r="476" spans="1:3" x14ac:dyDescent="0.2">
      <c r="A476">
        <v>1474</v>
      </c>
      <c r="B476" t="b">
        <v>0</v>
      </c>
      <c r="C476">
        <v>0</v>
      </c>
    </row>
    <row r="477" spans="1:3" x14ac:dyDescent="0.2">
      <c r="A477">
        <v>1475</v>
      </c>
      <c r="B477" t="b">
        <v>0</v>
      </c>
      <c r="C477">
        <v>0</v>
      </c>
    </row>
    <row r="478" spans="1:3" x14ac:dyDescent="0.2">
      <c r="A478">
        <v>1476</v>
      </c>
      <c r="B478" t="b">
        <v>1</v>
      </c>
      <c r="C478">
        <v>18702.900000000001</v>
      </c>
    </row>
    <row r="479" spans="1:3" x14ac:dyDescent="0.2">
      <c r="A479">
        <v>1477</v>
      </c>
      <c r="B479" t="b">
        <v>1</v>
      </c>
      <c r="C479">
        <v>4930.57</v>
      </c>
    </row>
    <row r="480" spans="1:3" x14ac:dyDescent="0.2">
      <c r="A480">
        <v>1478</v>
      </c>
      <c r="B480" t="b">
        <v>1</v>
      </c>
      <c r="C480">
        <v>7806.16</v>
      </c>
    </row>
    <row r="481" spans="1:3" x14ac:dyDescent="0.2">
      <c r="A481">
        <v>1479</v>
      </c>
      <c r="B481" t="b">
        <v>1</v>
      </c>
      <c r="C481">
        <v>3838.59</v>
      </c>
    </row>
    <row r="482" spans="1:3" x14ac:dyDescent="0.2">
      <c r="A482">
        <v>1480</v>
      </c>
      <c r="B482" t="b">
        <v>0</v>
      </c>
      <c r="C482">
        <v>0</v>
      </c>
    </row>
    <row r="483" spans="1:3" x14ac:dyDescent="0.2">
      <c r="A483">
        <v>1481</v>
      </c>
      <c r="B483" t="b">
        <v>0</v>
      </c>
      <c r="C483">
        <v>0</v>
      </c>
    </row>
    <row r="484" spans="1:3" x14ac:dyDescent="0.2">
      <c r="A484">
        <v>1482</v>
      </c>
      <c r="B484" t="b">
        <v>1</v>
      </c>
      <c r="C484">
        <v>10689.72</v>
      </c>
    </row>
    <row r="485" spans="1:3" x14ac:dyDescent="0.2">
      <c r="A485">
        <v>1483</v>
      </c>
      <c r="B485" t="b">
        <v>1</v>
      </c>
      <c r="C485">
        <v>9751.07</v>
      </c>
    </row>
    <row r="486" spans="1:3" x14ac:dyDescent="0.2">
      <c r="A486">
        <v>1484</v>
      </c>
      <c r="B486" t="b">
        <v>0</v>
      </c>
      <c r="C486">
        <v>0</v>
      </c>
    </row>
    <row r="487" spans="1:3" x14ac:dyDescent="0.2">
      <c r="A487">
        <v>1485</v>
      </c>
      <c r="B487" t="b">
        <v>0</v>
      </c>
      <c r="C487">
        <v>0</v>
      </c>
    </row>
    <row r="488" spans="1:3" x14ac:dyDescent="0.2">
      <c r="A488">
        <v>1486</v>
      </c>
      <c r="B488" t="b">
        <v>1</v>
      </c>
      <c r="C488">
        <v>18114.439999999999</v>
      </c>
    </row>
    <row r="489" spans="1:3" x14ac:dyDescent="0.2">
      <c r="A489">
        <v>1487</v>
      </c>
      <c r="B489" t="b">
        <v>1</v>
      </c>
      <c r="C489">
        <v>18670.099999999999</v>
      </c>
    </row>
    <row r="490" spans="1:3" x14ac:dyDescent="0.2">
      <c r="A490">
        <v>1488</v>
      </c>
      <c r="B490" t="b">
        <v>0</v>
      </c>
      <c r="C490">
        <v>0</v>
      </c>
    </row>
    <row r="491" spans="1:3" x14ac:dyDescent="0.2">
      <c r="A491">
        <v>1489</v>
      </c>
      <c r="B491" t="b">
        <v>1</v>
      </c>
      <c r="C491">
        <v>8287.7800000000007</v>
      </c>
    </row>
    <row r="492" spans="1:3" x14ac:dyDescent="0.2">
      <c r="A492">
        <v>1490</v>
      </c>
      <c r="B492" t="b">
        <v>1</v>
      </c>
      <c r="C492">
        <v>10343.02</v>
      </c>
    </row>
    <row r="493" spans="1:3" x14ac:dyDescent="0.2">
      <c r="A493">
        <v>1491</v>
      </c>
      <c r="B493" t="b">
        <v>0</v>
      </c>
      <c r="C493">
        <v>0</v>
      </c>
    </row>
    <row r="494" spans="1:3" x14ac:dyDescent="0.2">
      <c r="A494">
        <v>1492</v>
      </c>
      <c r="B494" t="b">
        <v>0</v>
      </c>
      <c r="C494">
        <v>0</v>
      </c>
    </row>
    <row r="495" spans="1:3" x14ac:dyDescent="0.2">
      <c r="A495">
        <v>1493</v>
      </c>
      <c r="B495" t="b">
        <v>0</v>
      </c>
      <c r="C495">
        <v>0</v>
      </c>
    </row>
    <row r="496" spans="1:3" x14ac:dyDescent="0.2">
      <c r="A496">
        <v>1494</v>
      </c>
      <c r="B496" t="b">
        <v>0</v>
      </c>
      <c r="C496">
        <v>0</v>
      </c>
    </row>
    <row r="497" spans="1:3" x14ac:dyDescent="0.2">
      <c r="A497">
        <v>1495</v>
      </c>
      <c r="B497" t="b">
        <v>0</v>
      </c>
      <c r="C497">
        <v>0</v>
      </c>
    </row>
    <row r="498" spans="1:3" x14ac:dyDescent="0.2">
      <c r="A498">
        <v>1496</v>
      </c>
      <c r="B498" t="b">
        <v>1</v>
      </c>
      <c r="C498">
        <v>18028.490000000002</v>
      </c>
    </row>
    <row r="499" spans="1:3" x14ac:dyDescent="0.2">
      <c r="A499">
        <v>1497</v>
      </c>
      <c r="B499" t="b">
        <v>0</v>
      </c>
      <c r="C499">
        <v>0</v>
      </c>
    </row>
    <row r="500" spans="1:3" x14ac:dyDescent="0.2">
      <c r="A500">
        <v>1498</v>
      </c>
      <c r="B500" t="b">
        <v>1</v>
      </c>
      <c r="C500">
        <v>16327.45</v>
      </c>
    </row>
    <row r="501" spans="1:3" x14ac:dyDescent="0.2">
      <c r="A501">
        <v>1499</v>
      </c>
      <c r="B501" t="b">
        <v>1</v>
      </c>
      <c r="C501">
        <v>1069.47</v>
      </c>
    </row>
    <row r="502" spans="1:3" x14ac:dyDescent="0.2">
      <c r="A502">
        <v>1500</v>
      </c>
      <c r="B502" t="b">
        <v>0</v>
      </c>
      <c r="C502">
        <v>0</v>
      </c>
    </row>
    <row r="503" spans="1:3" x14ac:dyDescent="0.2">
      <c r="A503">
        <v>1501</v>
      </c>
      <c r="B503" t="b">
        <v>0</v>
      </c>
      <c r="C503">
        <v>0</v>
      </c>
    </row>
    <row r="504" spans="1:3" x14ac:dyDescent="0.2">
      <c r="A504">
        <v>1502</v>
      </c>
      <c r="B504" t="b">
        <v>0</v>
      </c>
      <c r="C504">
        <v>0</v>
      </c>
    </row>
    <row r="505" spans="1:3" x14ac:dyDescent="0.2">
      <c r="A505">
        <v>1503</v>
      </c>
      <c r="B505" t="b">
        <v>0</v>
      </c>
      <c r="C505">
        <v>0</v>
      </c>
    </row>
    <row r="506" spans="1:3" x14ac:dyDescent="0.2">
      <c r="A506">
        <v>1504</v>
      </c>
      <c r="B506" t="b">
        <v>1</v>
      </c>
      <c r="C506">
        <v>7081.13</v>
      </c>
    </row>
    <row r="507" spans="1:3" x14ac:dyDescent="0.2">
      <c r="A507">
        <v>1505</v>
      </c>
      <c r="B507" t="b">
        <v>1</v>
      </c>
      <c r="C507">
        <v>9013.7099999999991</v>
      </c>
    </row>
    <row r="508" spans="1:3" x14ac:dyDescent="0.2">
      <c r="A508">
        <v>1506</v>
      </c>
      <c r="B508" t="b">
        <v>0</v>
      </c>
      <c r="C508">
        <v>0</v>
      </c>
    </row>
    <row r="509" spans="1:3" x14ac:dyDescent="0.2">
      <c r="A509">
        <v>1507</v>
      </c>
      <c r="B509" t="b">
        <v>0</v>
      </c>
      <c r="C509">
        <v>0</v>
      </c>
    </row>
    <row r="510" spans="1:3" x14ac:dyDescent="0.2">
      <c r="A510">
        <v>1508</v>
      </c>
      <c r="B510" t="b">
        <v>0</v>
      </c>
      <c r="C510">
        <v>0</v>
      </c>
    </row>
    <row r="511" spans="1:3" x14ac:dyDescent="0.2">
      <c r="A511">
        <v>1509</v>
      </c>
      <c r="B511" t="b">
        <v>0</v>
      </c>
      <c r="C511">
        <v>0</v>
      </c>
    </row>
    <row r="512" spans="1:3" x14ac:dyDescent="0.2">
      <c r="A512">
        <v>1510</v>
      </c>
      <c r="B512" t="b">
        <v>0</v>
      </c>
      <c r="C512">
        <v>0</v>
      </c>
    </row>
    <row r="513" spans="1:3" x14ac:dyDescent="0.2">
      <c r="A513">
        <v>1511</v>
      </c>
      <c r="B513" t="b">
        <v>0</v>
      </c>
      <c r="C513">
        <v>0</v>
      </c>
    </row>
    <row r="514" spans="1:3" x14ac:dyDescent="0.2">
      <c r="A514">
        <v>1512</v>
      </c>
      <c r="B514" t="b">
        <v>1</v>
      </c>
      <c r="C514">
        <v>5364.61</v>
      </c>
    </row>
    <row r="515" spans="1:3" x14ac:dyDescent="0.2">
      <c r="A515">
        <v>1513</v>
      </c>
      <c r="B515" t="b">
        <v>0</v>
      </c>
      <c r="C515">
        <v>0</v>
      </c>
    </row>
    <row r="516" spans="1:3" x14ac:dyDescent="0.2">
      <c r="A516">
        <v>1514</v>
      </c>
      <c r="B516" t="b">
        <v>0</v>
      </c>
      <c r="C516">
        <v>0</v>
      </c>
    </row>
    <row r="517" spans="1:3" x14ac:dyDescent="0.2">
      <c r="A517">
        <v>1515</v>
      </c>
      <c r="B517" t="b">
        <v>1</v>
      </c>
      <c r="C517">
        <v>4791.8599999999997</v>
      </c>
    </row>
    <row r="518" spans="1:3" x14ac:dyDescent="0.2">
      <c r="A518">
        <v>1516</v>
      </c>
      <c r="B518" t="b">
        <v>0</v>
      </c>
      <c r="C518">
        <v>0</v>
      </c>
    </row>
    <row r="519" spans="1:3" x14ac:dyDescent="0.2">
      <c r="A519">
        <v>1517</v>
      </c>
      <c r="B519" t="b">
        <v>1</v>
      </c>
      <c r="C519">
        <v>1717.91</v>
      </c>
    </row>
    <row r="520" spans="1:3" x14ac:dyDescent="0.2">
      <c r="A520">
        <v>1518</v>
      </c>
      <c r="B520" t="b">
        <v>0</v>
      </c>
      <c r="C520">
        <v>0</v>
      </c>
    </row>
    <row r="521" spans="1:3" x14ac:dyDescent="0.2">
      <c r="A521">
        <v>1519</v>
      </c>
      <c r="B521" t="b">
        <v>1</v>
      </c>
      <c r="C521">
        <v>13224.02</v>
      </c>
    </row>
    <row r="522" spans="1:3" x14ac:dyDescent="0.2">
      <c r="A522">
        <v>1520</v>
      </c>
      <c r="B522" t="b">
        <v>0</v>
      </c>
      <c r="C522">
        <v>0</v>
      </c>
    </row>
    <row r="523" spans="1:3" x14ac:dyDescent="0.2">
      <c r="A523">
        <v>1521</v>
      </c>
      <c r="B523" t="b">
        <v>1</v>
      </c>
      <c r="C523">
        <v>5987.7</v>
      </c>
    </row>
    <row r="524" spans="1:3" x14ac:dyDescent="0.2">
      <c r="A524">
        <v>1522</v>
      </c>
      <c r="B524" t="b">
        <v>0</v>
      </c>
      <c r="C524">
        <v>0</v>
      </c>
    </row>
    <row r="525" spans="1:3" x14ac:dyDescent="0.2">
      <c r="A525">
        <v>1523</v>
      </c>
      <c r="B525" t="b">
        <v>1</v>
      </c>
      <c r="C525">
        <v>1994.6</v>
      </c>
    </row>
    <row r="526" spans="1:3" x14ac:dyDescent="0.2">
      <c r="A526">
        <v>1524</v>
      </c>
      <c r="B526" t="b">
        <v>1</v>
      </c>
      <c r="C526">
        <v>5388.61</v>
      </c>
    </row>
    <row r="527" spans="1:3" x14ac:dyDescent="0.2">
      <c r="A527">
        <v>1525</v>
      </c>
      <c r="B527" t="b">
        <v>0</v>
      </c>
      <c r="C527">
        <v>0</v>
      </c>
    </row>
    <row r="528" spans="1:3" x14ac:dyDescent="0.2">
      <c r="A528">
        <v>1526</v>
      </c>
      <c r="B528" t="b">
        <v>0</v>
      </c>
      <c r="C528">
        <v>0</v>
      </c>
    </row>
    <row r="529" spans="1:3" x14ac:dyDescent="0.2">
      <c r="A529">
        <v>1527</v>
      </c>
      <c r="B529" t="b">
        <v>1</v>
      </c>
      <c r="C529">
        <v>16236.37</v>
      </c>
    </row>
    <row r="530" spans="1:3" x14ac:dyDescent="0.2">
      <c r="A530">
        <v>1528</v>
      </c>
      <c r="B530" t="b">
        <v>1</v>
      </c>
      <c r="C530">
        <v>17178.29</v>
      </c>
    </row>
    <row r="531" spans="1:3" x14ac:dyDescent="0.2">
      <c r="A531">
        <v>1529</v>
      </c>
      <c r="B531" t="b">
        <v>0</v>
      </c>
      <c r="C531">
        <v>0</v>
      </c>
    </row>
    <row r="532" spans="1:3" x14ac:dyDescent="0.2">
      <c r="A532">
        <v>1530</v>
      </c>
      <c r="B532" t="b">
        <v>0</v>
      </c>
      <c r="C532">
        <v>0</v>
      </c>
    </row>
    <row r="533" spans="1:3" x14ac:dyDescent="0.2">
      <c r="A533">
        <v>1531</v>
      </c>
      <c r="B533" t="b">
        <v>0</v>
      </c>
      <c r="C533">
        <v>0</v>
      </c>
    </row>
    <row r="534" spans="1:3" x14ac:dyDescent="0.2">
      <c r="A534">
        <v>1532</v>
      </c>
      <c r="B534" t="b">
        <v>1</v>
      </c>
      <c r="C534">
        <v>10178.26</v>
      </c>
    </row>
    <row r="535" spans="1:3" x14ac:dyDescent="0.2">
      <c r="A535">
        <v>1533</v>
      </c>
      <c r="B535" t="b">
        <v>0</v>
      </c>
      <c r="C535">
        <v>0</v>
      </c>
    </row>
    <row r="536" spans="1:3" x14ac:dyDescent="0.2">
      <c r="A536">
        <v>1534</v>
      </c>
      <c r="B536" t="b">
        <v>1</v>
      </c>
      <c r="C536">
        <v>8905.34</v>
      </c>
    </row>
    <row r="537" spans="1:3" x14ac:dyDescent="0.2">
      <c r="A537">
        <v>1535</v>
      </c>
      <c r="B537" t="b">
        <v>1</v>
      </c>
      <c r="C537">
        <v>19579.22</v>
      </c>
    </row>
    <row r="538" spans="1:3" x14ac:dyDescent="0.2">
      <c r="A538">
        <v>1536</v>
      </c>
      <c r="B538" t="b">
        <v>0</v>
      </c>
      <c r="C538">
        <v>0</v>
      </c>
    </row>
    <row r="539" spans="1:3" x14ac:dyDescent="0.2">
      <c r="A539">
        <v>1537</v>
      </c>
      <c r="B539" t="b">
        <v>0</v>
      </c>
      <c r="C539">
        <v>0</v>
      </c>
    </row>
    <row r="540" spans="1:3" x14ac:dyDescent="0.2">
      <c r="A540">
        <v>1538</v>
      </c>
      <c r="B540" t="b">
        <v>0</v>
      </c>
      <c r="C540">
        <v>0</v>
      </c>
    </row>
    <row r="541" spans="1:3" x14ac:dyDescent="0.2">
      <c r="A541">
        <v>1539</v>
      </c>
      <c r="B541" t="b">
        <v>1</v>
      </c>
      <c r="C541">
        <v>4810.7299999999996</v>
      </c>
    </row>
    <row r="542" spans="1:3" x14ac:dyDescent="0.2">
      <c r="A542">
        <v>1540</v>
      </c>
      <c r="B542" t="b">
        <v>0</v>
      </c>
      <c r="C542">
        <v>0</v>
      </c>
    </row>
    <row r="543" spans="1:3" x14ac:dyDescent="0.2">
      <c r="A543">
        <v>1541</v>
      </c>
      <c r="B543" t="b">
        <v>0</v>
      </c>
      <c r="C543">
        <v>0</v>
      </c>
    </row>
    <row r="544" spans="1:3" x14ac:dyDescent="0.2">
      <c r="A544">
        <v>1542</v>
      </c>
      <c r="B544" t="b">
        <v>0</v>
      </c>
      <c r="C544">
        <v>0</v>
      </c>
    </row>
    <row r="545" spans="1:3" x14ac:dyDescent="0.2">
      <c r="A545">
        <v>1543</v>
      </c>
      <c r="B545" t="b">
        <v>1</v>
      </c>
      <c r="C545">
        <v>5091.83</v>
      </c>
    </row>
    <row r="546" spans="1:3" x14ac:dyDescent="0.2">
      <c r="A546">
        <v>1544</v>
      </c>
      <c r="B546" t="b">
        <v>1</v>
      </c>
      <c r="C546">
        <v>6545.48</v>
      </c>
    </row>
    <row r="547" spans="1:3" x14ac:dyDescent="0.2">
      <c r="A547">
        <v>1545</v>
      </c>
      <c r="B547" t="b">
        <v>0</v>
      </c>
      <c r="C547">
        <v>0</v>
      </c>
    </row>
    <row r="548" spans="1:3" x14ac:dyDescent="0.2">
      <c r="A548">
        <v>1546</v>
      </c>
      <c r="B548" t="b">
        <v>0</v>
      </c>
      <c r="C548">
        <v>0</v>
      </c>
    </row>
    <row r="549" spans="1:3" x14ac:dyDescent="0.2">
      <c r="A549">
        <v>1547</v>
      </c>
      <c r="B549" t="b">
        <v>1</v>
      </c>
      <c r="C549">
        <v>4282.3900000000003</v>
      </c>
    </row>
    <row r="550" spans="1:3" x14ac:dyDescent="0.2">
      <c r="A550">
        <v>1548</v>
      </c>
      <c r="B550" t="b">
        <v>0</v>
      </c>
      <c r="C550">
        <v>0</v>
      </c>
    </row>
    <row r="551" spans="1:3" x14ac:dyDescent="0.2">
      <c r="A551">
        <v>1549</v>
      </c>
      <c r="B551" t="b">
        <v>1</v>
      </c>
      <c r="C551">
        <v>8207.9500000000007</v>
      </c>
    </row>
    <row r="552" spans="1:3" x14ac:dyDescent="0.2">
      <c r="A552">
        <v>1550</v>
      </c>
      <c r="B552" t="b">
        <v>0</v>
      </c>
      <c r="C552">
        <v>0</v>
      </c>
    </row>
    <row r="553" spans="1:3" x14ac:dyDescent="0.2">
      <c r="A553">
        <v>1551</v>
      </c>
      <c r="B553" t="b">
        <v>1</v>
      </c>
      <c r="C553">
        <v>18305.849999999999</v>
      </c>
    </row>
    <row r="554" spans="1:3" x14ac:dyDescent="0.2">
      <c r="A554">
        <v>1552</v>
      </c>
      <c r="B554" t="b">
        <v>0</v>
      </c>
      <c r="C554">
        <v>0</v>
      </c>
    </row>
    <row r="555" spans="1:3" x14ac:dyDescent="0.2">
      <c r="A555">
        <v>1553</v>
      </c>
      <c r="B555" t="b">
        <v>0</v>
      </c>
      <c r="C555">
        <v>0</v>
      </c>
    </row>
    <row r="556" spans="1:3" x14ac:dyDescent="0.2">
      <c r="A556">
        <v>1554</v>
      </c>
      <c r="B556" t="b">
        <v>1</v>
      </c>
      <c r="C556">
        <v>12691.61</v>
      </c>
    </row>
    <row r="557" spans="1:3" x14ac:dyDescent="0.2">
      <c r="A557">
        <v>1555</v>
      </c>
      <c r="B557" t="b">
        <v>0</v>
      </c>
      <c r="C557">
        <v>0</v>
      </c>
    </row>
    <row r="558" spans="1:3" x14ac:dyDescent="0.2">
      <c r="A558">
        <v>1556</v>
      </c>
      <c r="B558" t="b">
        <v>0</v>
      </c>
      <c r="C558">
        <v>0</v>
      </c>
    </row>
    <row r="559" spans="1:3" x14ac:dyDescent="0.2">
      <c r="A559">
        <v>1557</v>
      </c>
      <c r="B559" t="b">
        <v>0</v>
      </c>
      <c r="C559">
        <v>0</v>
      </c>
    </row>
    <row r="560" spans="1:3" x14ac:dyDescent="0.2">
      <c r="A560">
        <v>1558</v>
      </c>
      <c r="B560" t="b">
        <v>0</v>
      </c>
      <c r="C560">
        <v>0</v>
      </c>
    </row>
    <row r="561" spans="1:3" x14ac:dyDescent="0.2">
      <c r="A561">
        <v>1559</v>
      </c>
      <c r="B561" t="b">
        <v>1</v>
      </c>
      <c r="C561">
        <v>8826.98</v>
      </c>
    </row>
    <row r="562" spans="1:3" x14ac:dyDescent="0.2">
      <c r="A562">
        <v>1560</v>
      </c>
      <c r="B562" t="b">
        <v>1</v>
      </c>
      <c r="C562">
        <v>18753.810000000001</v>
      </c>
    </row>
    <row r="563" spans="1:3" x14ac:dyDescent="0.2">
      <c r="A563">
        <v>1561</v>
      </c>
      <c r="B563" t="b">
        <v>1</v>
      </c>
      <c r="C563">
        <v>1920.82</v>
      </c>
    </row>
    <row r="564" spans="1:3" x14ac:dyDescent="0.2">
      <c r="A564">
        <v>1562</v>
      </c>
      <c r="B564" t="b">
        <v>1</v>
      </c>
      <c r="C564">
        <v>4995.25</v>
      </c>
    </row>
    <row r="565" spans="1:3" x14ac:dyDescent="0.2">
      <c r="A565">
        <v>1563</v>
      </c>
      <c r="B565" t="b">
        <v>1</v>
      </c>
      <c r="C565">
        <v>11751.88</v>
      </c>
    </row>
    <row r="566" spans="1:3" x14ac:dyDescent="0.2">
      <c r="A566">
        <v>1564</v>
      </c>
      <c r="B566" t="b">
        <v>1</v>
      </c>
      <c r="C566">
        <v>12695.5</v>
      </c>
    </row>
    <row r="567" spans="1:3" x14ac:dyDescent="0.2">
      <c r="A567">
        <v>1565</v>
      </c>
      <c r="B567" t="b">
        <v>0</v>
      </c>
      <c r="C567">
        <v>0</v>
      </c>
    </row>
    <row r="568" spans="1:3" x14ac:dyDescent="0.2">
      <c r="A568">
        <v>1566</v>
      </c>
      <c r="B568" t="b">
        <v>0</v>
      </c>
      <c r="C568">
        <v>0</v>
      </c>
    </row>
    <row r="569" spans="1:3" x14ac:dyDescent="0.2">
      <c r="A569">
        <v>1567</v>
      </c>
      <c r="B569" t="b">
        <v>1</v>
      </c>
      <c r="C569">
        <v>1751.59</v>
      </c>
    </row>
    <row r="570" spans="1:3" x14ac:dyDescent="0.2">
      <c r="A570">
        <v>1568</v>
      </c>
      <c r="B570" t="b">
        <v>1</v>
      </c>
      <c r="C570">
        <v>8657.74</v>
      </c>
    </row>
    <row r="571" spans="1:3" x14ac:dyDescent="0.2">
      <c r="A571">
        <v>1569</v>
      </c>
      <c r="B571" t="b">
        <v>0</v>
      </c>
      <c r="C571">
        <v>0</v>
      </c>
    </row>
    <row r="572" spans="1:3" x14ac:dyDescent="0.2">
      <c r="A572">
        <v>1570</v>
      </c>
      <c r="B572" t="b">
        <v>1</v>
      </c>
      <c r="C572">
        <v>13333.93</v>
      </c>
    </row>
    <row r="573" spans="1:3" x14ac:dyDescent="0.2">
      <c r="A573">
        <v>1571</v>
      </c>
      <c r="B573" t="b">
        <v>1</v>
      </c>
      <c r="C573">
        <v>14263.34</v>
      </c>
    </row>
    <row r="574" spans="1:3" x14ac:dyDescent="0.2">
      <c r="A574">
        <v>1572</v>
      </c>
      <c r="B574" t="b">
        <v>1</v>
      </c>
      <c r="C574">
        <v>13124.66</v>
      </c>
    </row>
    <row r="575" spans="1:3" x14ac:dyDescent="0.2">
      <c r="A575">
        <v>1573</v>
      </c>
      <c r="B575" t="b">
        <v>0</v>
      </c>
      <c r="C575">
        <v>0</v>
      </c>
    </row>
    <row r="576" spans="1:3" x14ac:dyDescent="0.2">
      <c r="A576">
        <v>1574</v>
      </c>
      <c r="B576" t="b">
        <v>0</v>
      </c>
      <c r="C576">
        <v>0</v>
      </c>
    </row>
    <row r="577" spans="1:3" x14ac:dyDescent="0.2">
      <c r="A577">
        <v>1575</v>
      </c>
      <c r="B577" t="b">
        <v>0</v>
      </c>
      <c r="C577">
        <v>0</v>
      </c>
    </row>
    <row r="578" spans="1:3" x14ac:dyDescent="0.2">
      <c r="A578">
        <v>1576</v>
      </c>
      <c r="B578" t="b">
        <v>0</v>
      </c>
      <c r="C578">
        <v>0</v>
      </c>
    </row>
    <row r="579" spans="1:3" x14ac:dyDescent="0.2">
      <c r="A579">
        <v>1577</v>
      </c>
      <c r="B579" t="b">
        <v>0</v>
      </c>
      <c r="C579">
        <v>0</v>
      </c>
    </row>
    <row r="580" spans="1:3" x14ac:dyDescent="0.2">
      <c r="A580">
        <v>1578</v>
      </c>
      <c r="B580" t="b">
        <v>0</v>
      </c>
      <c r="C580">
        <v>0</v>
      </c>
    </row>
    <row r="581" spans="1:3" x14ac:dyDescent="0.2">
      <c r="A581">
        <v>1579</v>
      </c>
      <c r="B581" t="b">
        <v>0</v>
      </c>
      <c r="C581">
        <v>0</v>
      </c>
    </row>
    <row r="582" spans="1:3" x14ac:dyDescent="0.2">
      <c r="A582">
        <v>1580</v>
      </c>
      <c r="B582" t="b">
        <v>0</v>
      </c>
      <c r="C582">
        <v>0</v>
      </c>
    </row>
    <row r="583" spans="1:3" x14ac:dyDescent="0.2">
      <c r="A583">
        <v>1581</v>
      </c>
      <c r="B583" t="b">
        <v>1</v>
      </c>
      <c r="C583">
        <v>7090.7</v>
      </c>
    </row>
    <row r="584" spans="1:3" x14ac:dyDescent="0.2">
      <c r="A584">
        <v>1582</v>
      </c>
      <c r="B584" t="b">
        <v>1</v>
      </c>
      <c r="C584">
        <v>2776.88</v>
      </c>
    </row>
    <row r="585" spans="1:3" x14ac:dyDescent="0.2">
      <c r="A585">
        <v>1583</v>
      </c>
      <c r="B585" t="b">
        <v>0</v>
      </c>
      <c r="C585">
        <v>0</v>
      </c>
    </row>
    <row r="586" spans="1:3" x14ac:dyDescent="0.2">
      <c r="A586">
        <v>1584</v>
      </c>
      <c r="B586" t="b">
        <v>0</v>
      </c>
      <c r="C586">
        <v>0</v>
      </c>
    </row>
    <row r="587" spans="1:3" x14ac:dyDescent="0.2">
      <c r="A587">
        <v>1585</v>
      </c>
      <c r="B587" t="b">
        <v>0</v>
      </c>
      <c r="C587">
        <v>0</v>
      </c>
    </row>
    <row r="588" spans="1:3" x14ac:dyDescent="0.2">
      <c r="A588">
        <v>1586</v>
      </c>
      <c r="B588" t="b">
        <v>0</v>
      </c>
      <c r="C588">
        <v>0</v>
      </c>
    </row>
    <row r="589" spans="1:3" x14ac:dyDescent="0.2">
      <c r="A589">
        <v>1587</v>
      </c>
      <c r="B589" t="b">
        <v>0</v>
      </c>
      <c r="C589">
        <v>0</v>
      </c>
    </row>
    <row r="590" spans="1:3" x14ac:dyDescent="0.2">
      <c r="A590">
        <v>1588</v>
      </c>
      <c r="B590" t="b">
        <v>1</v>
      </c>
      <c r="C590">
        <v>9115.14</v>
      </c>
    </row>
    <row r="591" spans="1:3" x14ac:dyDescent="0.2">
      <c r="A591">
        <v>1589</v>
      </c>
      <c r="B591" t="b">
        <v>0</v>
      </c>
      <c r="C591">
        <v>0</v>
      </c>
    </row>
    <row r="592" spans="1:3" x14ac:dyDescent="0.2">
      <c r="A592">
        <v>1590</v>
      </c>
      <c r="B592" t="b">
        <v>0</v>
      </c>
      <c r="C592">
        <v>0</v>
      </c>
    </row>
    <row r="593" spans="1:3" x14ac:dyDescent="0.2">
      <c r="A593">
        <v>1591</v>
      </c>
      <c r="B593" t="b">
        <v>0</v>
      </c>
      <c r="C593">
        <v>0</v>
      </c>
    </row>
    <row r="594" spans="1:3" x14ac:dyDescent="0.2">
      <c r="A594">
        <v>1592</v>
      </c>
      <c r="B594" t="b">
        <v>0</v>
      </c>
      <c r="C594">
        <v>0</v>
      </c>
    </row>
    <row r="595" spans="1:3" x14ac:dyDescent="0.2">
      <c r="A595">
        <v>1593</v>
      </c>
      <c r="B595" t="b">
        <v>0</v>
      </c>
      <c r="C595">
        <v>0</v>
      </c>
    </row>
    <row r="596" spans="1:3" x14ac:dyDescent="0.2">
      <c r="A596">
        <v>1594</v>
      </c>
      <c r="B596" t="b">
        <v>1</v>
      </c>
      <c r="C596">
        <v>3446.33</v>
      </c>
    </row>
    <row r="597" spans="1:3" x14ac:dyDescent="0.2">
      <c r="A597">
        <v>1595</v>
      </c>
      <c r="B597" t="b">
        <v>0</v>
      </c>
      <c r="C597">
        <v>0</v>
      </c>
    </row>
    <row r="598" spans="1:3" x14ac:dyDescent="0.2">
      <c r="A598">
        <v>1596</v>
      </c>
      <c r="B598" t="b">
        <v>1</v>
      </c>
      <c r="C598">
        <v>19004.849999999999</v>
      </c>
    </row>
    <row r="599" spans="1:3" x14ac:dyDescent="0.2">
      <c r="A599">
        <v>1597</v>
      </c>
      <c r="B599" t="b">
        <v>0</v>
      </c>
      <c r="C599">
        <v>0</v>
      </c>
    </row>
    <row r="600" spans="1:3" x14ac:dyDescent="0.2">
      <c r="A600">
        <v>1598</v>
      </c>
      <c r="B600" t="b">
        <v>0</v>
      </c>
      <c r="C600">
        <v>0</v>
      </c>
    </row>
    <row r="601" spans="1:3" x14ac:dyDescent="0.2">
      <c r="A601">
        <v>1599</v>
      </c>
      <c r="B601" t="b">
        <v>0</v>
      </c>
      <c r="C601">
        <v>0</v>
      </c>
    </row>
    <row r="602" spans="1:3" x14ac:dyDescent="0.2">
      <c r="A602">
        <v>1600</v>
      </c>
      <c r="B602" t="b">
        <v>0</v>
      </c>
      <c r="C602">
        <v>0</v>
      </c>
    </row>
    <row r="603" spans="1:3" x14ac:dyDescent="0.2">
      <c r="A603">
        <v>1601</v>
      </c>
      <c r="B603" t="b">
        <v>0</v>
      </c>
      <c r="C603">
        <v>0</v>
      </c>
    </row>
    <row r="604" spans="1:3" x14ac:dyDescent="0.2">
      <c r="A604">
        <v>1602</v>
      </c>
      <c r="B604" t="b">
        <v>0</v>
      </c>
      <c r="C604">
        <v>0</v>
      </c>
    </row>
    <row r="605" spans="1:3" x14ac:dyDescent="0.2">
      <c r="A605">
        <v>1603</v>
      </c>
      <c r="B605" t="b">
        <v>1</v>
      </c>
      <c r="C605">
        <v>10028.25</v>
      </c>
    </row>
    <row r="606" spans="1:3" x14ac:dyDescent="0.2">
      <c r="A606">
        <v>1604</v>
      </c>
      <c r="B606" t="b">
        <v>0</v>
      </c>
      <c r="C606">
        <v>0</v>
      </c>
    </row>
    <row r="607" spans="1:3" x14ac:dyDescent="0.2">
      <c r="A607">
        <v>1605</v>
      </c>
      <c r="B607" t="b">
        <v>0</v>
      </c>
      <c r="C607">
        <v>0</v>
      </c>
    </row>
    <row r="608" spans="1:3" x14ac:dyDescent="0.2">
      <c r="A608">
        <v>1606</v>
      </c>
      <c r="B608" t="b">
        <v>0</v>
      </c>
      <c r="C608">
        <v>0</v>
      </c>
    </row>
    <row r="609" spans="1:3" x14ac:dyDescent="0.2">
      <c r="A609">
        <v>1607</v>
      </c>
      <c r="B609" t="b">
        <v>1</v>
      </c>
      <c r="C609">
        <v>7027.92</v>
      </c>
    </row>
    <row r="610" spans="1:3" x14ac:dyDescent="0.2">
      <c r="A610">
        <v>1608</v>
      </c>
      <c r="B610" t="b">
        <v>0</v>
      </c>
      <c r="C610">
        <v>0</v>
      </c>
    </row>
    <row r="611" spans="1:3" x14ac:dyDescent="0.2">
      <c r="A611">
        <v>1609</v>
      </c>
      <c r="B611" t="b">
        <v>0</v>
      </c>
      <c r="C611">
        <v>0</v>
      </c>
    </row>
    <row r="612" spans="1:3" x14ac:dyDescent="0.2">
      <c r="A612">
        <v>1610</v>
      </c>
      <c r="B612" t="b">
        <v>1</v>
      </c>
      <c r="C612">
        <v>15559.78</v>
      </c>
    </row>
    <row r="613" spans="1:3" x14ac:dyDescent="0.2">
      <c r="A613">
        <v>1611</v>
      </c>
      <c r="B613" t="b">
        <v>1</v>
      </c>
      <c r="C613">
        <v>10461.02</v>
      </c>
    </row>
    <row r="614" spans="1:3" x14ac:dyDescent="0.2">
      <c r="A614">
        <v>1612</v>
      </c>
      <c r="B614" t="b">
        <v>1</v>
      </c>
      <c r="C614">
        <v>6890.65</v>
      </c>
    </row>
    <row r="615" spans="1:3" x14ac:dyDescent="0.2">
      <c r="A615">
        <v>1613</v>
      </c>
      <c r="B615" t="b">
        <v>0</v>
      </c>
      <c r="C615">
        <v>0</v>
      </c>
    </row>
    <row r="616" spans="1:3" x14ac:dyDescent="0.2">
      <c r="A616">
        <v>1614</v>
      </c>
      <c r="B616" t="b">
        <v>0</v>
      </c>
      <c r="C616">
        <v>0</v>
      </c>
    </row>
    <row r="617" spans="1:3" x14ac:dyDescent="0.2">
      <c r="A617">
        <v>1615</v>
      </c>
      <c r="B617" t="b">
        <v>0</v>
      </c>
      <c r="C617">
        <v>0</v>
      </c>
    </row>
    <row r="618" spans="1:3" x14ac:dyDescent="0.2">
      <c r="A618">
        <v>1616</v>
      </c>
      <c r="B618" t="b">
        <v>1</v>
      </c>
      <c r="C618">
        <v>16427.39</v>
      </c>
    </row>
    <row r="619" spans="1:3" x14ac:dyDescent="0.2">
      <c r="A619">
        <v>1617</v>
      </c>
      <c r="B619" t="b">
        <v>0</v>
      </c>
      <c r="C619">
        <v>0</v>
      </c>
    </row>
    <row r="620" spans="1:3" x14ac:dyDescent="0.2">
      <c r="A620">
        <v>1618</v>
      </c>
      <c r="B620" t="b">
        <v>1</v>
      </c>
      <c r="C620">
        <v>17475.89</v>
      </c>
    </row>
    <row r="621" spans="1:3" x14ac:dyDescent="0.2">
      <c r="A621">
        <v>1619</v>
      </c>
      <c r="B621" t="b">
        <v>0</v>
      </c>
      <c r="C621">
        <v>0</v>
      </c>
    </row>
    <row r="622" spans="1:3" x14ac:dyDescent="0.2">
      <c r="A622">
        <v>1620</v>
      </c>
      <c r="B622" t="b">
        <v>0</v>
      </c>
      <c r="C622">
        <v>0</v>
      </c>
    </row>
    <row r="623" spans="1:3" x14ac:dyDescent="0.2">
      <c r="A623">
        <v>1621</v>
      </c>
      <c r="B623" t="b">
        <v>1</v>
      </c>
      <c r="C623">
        <v>13787.16</v>
      </c>
    </row>
    <row r="624" spans="1:3" x14ac:dyDescent="0.2">
      <c r="A624">
        <v>1622</v>
      </c>
      <c r="B624" t="b">
        <v>0</v>
      </c>
      <c r="C624">
        <v>0</v>
      </c>
    </row>
    <row r="625" spans="1:3" x14ac:dyDescent="0.2">
      <c r="A625">
        <v>1623</v>
      </c>
      <c r="B625" t="b">
        <v>1</v>
      </c>
      <c r="C625">
        <v>1892.32</v>
      </c>
    </row>
    <row r="626" spans="1:3" x14ac:dyDescent="0.2">
      <c r="A626">
        <v>1624</v>
      </c>
      <c r="B626" t="b">
        <v>0</v>
      </c>
      <c r="C626">
        <v>0</v>
      </c>
    </row>
    <row r="627" spans="1:3" x14ac:dyDescent="0.2">
      <c r="A627">
        <v>1625</v>
      </c>
      <c r="B627" t="b">
        <v>0</v>
      </c>
      <c r="C627">
        <v>0</v>
      </c>
    </row>
    <row r="628" spans="1:3" x14ac:dyDescent="0.2">
      <c r="A628">
        <v>1626</v>
      </c>
      <c r="B628" t="b">
        <v>0</v>
      </c>
      <c r="C628">
        <v>0</v>
      </c>
    </row>
    <row r="629" spans="1:3" x14ac:dyDescent="0.2">
      <c r="A629">
        <v>1627</v>
      </c>
      <c r="B629" t="b">
        <v>1</v>
      </c>
      <c r="C629">
        <v>11760.13</v>
      </c>
    </row>
    <row r="630" spans="1:3" x14ac:dyDescent="0.2">
      <c r="A630">
        <v>1628</v>
      </c>
      <c r="B630" t="b">
        <v>1</v>
      </c>
      <c r="C630">
        <v>15502.6</v>
      </c>
    </row>
    <row r="631" spans="1:3" x14ac:dyDescent="0.2">
      <c r="A631">
        <v>1629</v>
      </c>
      <c r="B631" t="b">
        <v>0</v>
      </c>
      <c r="C631">
        <v>0</v>
      </c>
    </row>
    <row r="632" spans="1:3" x14ac:dyDescent="0.2">
      <c r="A632">
        <v>1630</v>
      </c>
      <c r="B632" t="b">
        <v>1</v>
      </c>
      <c r="C632">
        <v>3593.56</v>
      </c>
    </row>
    <row r="633" spans="1:3" x14ac:dyDescent="0.2">
      <c r="A633">
        <v>1631</v>
      </c>
      <c r="B633" t="b">
        <v>0</v>
      </c>
      <c r="C633">
        <v>0</v>
      </c>
    </row>
    <row r="634" spans="1:3" x14ac:dyDescent="0.2">
      <c r="A634">
        <v>1632</v>
      </c>
      <c r="B634" t="b">
        <v>0</v>
      </c>
      <c r="C634">
        <v>0</v>
      </c>
    </row>
    <row r="635" spans="1:3" x14ac:dyDescent="0.2">
      <c r="A635">
        <v>1633</v>
      </c>
      <c r="B635" t="b">
        <v>1</v>
      </c>
      <c r="C635">
        <v>5344.74</v>
      </c>
    </row>
    <row r="636" spans="1:3" x14ac:dyDescent="0.2">
      <c r="A636">
        <v>1634</v>
      </c>
      <c r="B636" t="b">
        <v>1</v>
      </c>
      <c r="C636">
        <v>17767.41</v>
      </c>
    </row>
    <row r="637" spans="1:3" x14ac:dyDescent="0.2">
      <c r="A637">
        <v>1635</v>
      </c>
      <c r="B637" t="b">
        <v>0</v>
      </c>
      <c r="C637">
        <v>0</v>
      </c>
    </row>
    <row r="638" spans="1:3" x14ac:dyDescent="0.2">
      <c r="A638">
        <v>1636</v>
      </c>
      <c r="B638" t="b">
        <v>0</v>
      </c>
      <c r="C638">
        <v>0</v>
      </c>
    </row>
    <row r="639" spans="1:3" x14ac:dyDescent="0.2">
      <c r="A639">
        <v>1637</v>
      </c>
      <c r="B639" t="b">
        <v>0</v>
      </c>
      <c r="C639">
        <v>0</v>
      </c>
    </row>
    <row r="640" spans="1:3" x14ac:dyDescent="0.2">
      <c r="A640">
        <v>1638</v>
      </c>
      <c r="B640" t="b">
        <v>0</v>
      </c>
      <c r="C640">
        <v>0</v>
      </c>
    </row>
    <row r="641" spans="1:3" x14ac:dyDescent="0.2">
      <c r="A641">
        <v>1639</v>
      </c>
      <c r="B641" t="b">
        <v>0</v>
      </c>
      <c r="C641">
        <v>0</v>
      </c>
    </row>
    <row r="642" spans="1:3" x14ac:dyDescent="0.2">
      <c r="A642">
        <v>1640</v>
      </c>
      <c r="B642" t="b">
        <v>1</v>
      </c>
      <c r="C642">
        <v>1382.31</v>
      </c>
    </row>
    <row r="643" spans="1:3" x14ac:dyDescent="0.2">
      <c r="A643">
        <v>1641</v>
      </c>
      <c r="B643" t="b">
        <v>0</v>
      </c>
      <c r="C643">
        <v>0</v>
      </c>
    </row>
    <row r="644" spans="1:3" x14ac:dyDescent="0.2">
      <c r="A644">
        <v>1642</v>
      </c>
      <c r="B644" t="b">
        <v>0</v>
      </c>
      <c r="C644">
        <v>0</v>
      </c>
    </row>
    <row r="645" spans="1:3" x14ac:dyDescent="0.2">
      <c r="A645">
        <v>1643</v>
      </c>
      <c r="B645" t="b">
        <v>1</v>
      </c>
      <c r="C645">
        <v>15301.82</v>
      </c>
    </row>
    <row r="646" spans="1:3" x14ac:dyDescent="0.2">
      <c r="A646">
        <v>1644</v>
      </c>
      <c r="B646" t="b">
        <v>1</v>
      </c>
      <c r="C646">
        <v>10001.69</v>
      </c>
    </row>
    <row r="647" spans="1:3" x14ac:dyDescent="0.2">
      <c r="A647">
        <v>1645</v>
      </c>
      <c r="B647" t="b">
        <v>1</v>
      </c>
      <c r="C647">
        <v>9488.67</v>
      </c>
    </row>
    <row r="648" spans="1:3" x14ac:dyDescent="0.2">
      <c r="A648">
        <v>1646</v>
      </c>
      <c r="B648" t="b">
        <v>1</v>
      </c>
      <c r="C648">
        <v>1134.83</v>
      </c>
    </row>
    <row r="649" spans="1:3" x14ac:dyDescent="0.2">
      <c r="A649">
        <v>1647</v>
      </c>
      <c r="B649" t="b">
        <v>0</v>
      </c>
      <c r="C649">
        <v>0</v>
      </c>
    </row>
    <row r="650" spans="1:3" x14ac:dyDescent="0.2">
      <c r="A650">
        <v>1648</v>
      </c>
      <c r="B650" t="b">
        <v>0</v>
      </c>
      <c r="C650">
        <v>0</v>
      </c>
    </row>
    <row r="651" spans="1:3" x14ac:dyDescent="0.2">
      <c r="A651">
        <v>1649</v>
      </c>
      <c r="B651" t="b">
        <v>1</v>
      </c>
      <c r="C651">
        <v>16568.57</v>
      </c>
    </row>
    <row r="652" spans="1:3" x14ac:dyDescent="0.2">
      <c r="A652">
        <v>1650</v>
      </c>
      <c r="B652" t="b">
        <v>1</v>
      </c>
      <c r="C652">
        <v>7836.67</v>
      </c>
    </row>
    <row r="653" spans="1:3" x14ac:dyDescent="0.2">
      <c r="A653">
        <v>1651</v>
      </c>
      <c r="B653" t="b">
        <v>0</v>
      </c>
      <c r="C653">
        <v>0</v>
      </c>
    </row>
    <row r="654" spans="1:3" x14ac:dyDescent="0.2">
      <c r="A654">
        <v>1652</v>
      </c>
      <c r="B654" t="b">
        <v>0</v>
      </c>
      <c r="C654">
        <v>0</v>
      </c>
    </row>
    <row r="655" spans="1:3" x14ac:dyDescent="0.2">
      <c r="A655">
        <v>1653</v>
      </c>
      <c r="B655" t="b">
        <v>0</v>
      </c>
      <c r="C655">
        <v>0</v>
      </c>
    </row>
    <row r="656" spans="1:3" x14ac:dyDescent="0.2">
      <c r="A656">
        <v>1654</v>
      </c>
      <c r="B656" t="b">
        <v>1</v>
      </c>
      <c r="C656">
        <v>11274.55</v>
      </c>
    </row>
    <row r="657" spans="1:3" x14ac:dyDescent="0.2">
      <c r="A657">
        <v>1655</v>
      </c>
      <c r="B657" t="b">
        <v>0</v>
      </c>
      <c r="C657">
        <v>0</v>
      </c>
    </row>
    <row r="658" spans="1:3" x14ac:dyDescent="0.2">
      <c r="A658">
        <v>1656</v>
      </c>
      <c r="B658" t="b">
        <v>0</v>
      </c>
      <c r="C658">
        <v>0</v>
      </c>
    </row>
    <row r="659" spans="1:3" x14ac:dyDescent="0.2">
      <c r="A659">
        <v>1657</v>
      </c>
      <c r="B659" t="b">
        <v>1</v>
      </c>
      <c r="C659">
        <v>13868.71</v>
      </c>
    </row>
    <row r="660" spans="1:3" x14ac:dyDescent="0.2">
      <c r="A660">
        <v>1658</v>
      </c>
      <c r="B660" t="b">
        <v>1</v>
      </c>
      <c r="C660">
        <v>14349.96</v>
      </c>
    </row>
    <row r="661" spans="1:3" x14ac:dyDescent="0.2">
      <c r="A661">
        <v>1659</v>
      </c>
      <c r="B661" t="b">
        <v>1</v>
      </c>
      <c r="C661">
        <v>19163.62</v>
      </c>
    </row>
    <row r="662" spans="1:3" x14ac:dyDescent="0.2">
      <c r="A662">
        <v>1660</v>
      </c>
      <c r="B662" t="b">
        <v>1</v>
      </c>
      <c r="C662">
        <v>11095.46</v>
      </c>
    </row>
    <row r="663" spans="1:3" x14ac:dyDescent="0.2">
      <c r="A663">
        <v>1661</v>
      </c>
      <c r="B663" t="b">
        <v>0</v>
      </c>
      <c r="C663">
        <v>0</v>
      </c>
    </row>
    <row r="664" spans="1:3" x14ac:dyDescent="0.2">
      <c r="A664">
        <v>1662</v>
      </c>
      <c r="B664" t="b">
        <v>0</v>
      </c>
      <c r="C664">
        <v>0</v>
      </c>
    </row>
    <row r="665" spans="1:3" x14ac:dyDescent="0.2">
      <c r="A665">
        <v>1663</v>
      </c>
      <c r="B665" t="b">
        <v>0</v>
      </c>
      <c r="C665">
        <v>0</v>
      </c>
    </row>
    <row r="666" spans="1:3" x14ac:dyDescent="0.2">
      <c r="A666">
        <v>1664</v>
      </c>
      <c r="B666" t="b">
        <v>0</v>
      </c>
      <c r="C666">
        <v>0</v>
      </c>
    </row>
    <row r="667" spans="1:3" x14ac:dyDescent="0.2">
      <c r="A667">
        <v>1665</v>
      </c>
      <c r="B667" t="b">
        <v>0</v>
      </c>
      <c r="C667">
        <v>0</v>
      </c>
    </row>
    <row r="668" spans="1:3" x14ac:dyDescent="0.2">
      <c r="A668">
        <v>1666</v>
      </c>
      <c r="B668" t="b">
        <v>0</v>
      </c>
      <c r="C668">
        <v>0</v>
      </c>
    </row>
    <row r="669" spans="1:3" x14ac:dyDescent="0.2">
      <c r="A669">
        <v>1667</v>
      </c>
      <c r="B669" t="b">
        <v>0</v>
      </c>
      <c r="C669">
        <v>0</v>
      </c>
    </row>
    <row r="670" spans="1:3" x14ac:dyDescent="0.2">
      <c r="A670">
        <v>1668</v>
      </c>
      <c r="B670" t="b">
        <v>1</v>
      </c>
      <c r="C670">
        <v>8594.67</v>
      </c>
    </row>
    <row r="671" spans="1:3" x14ac:dyDescent="0.2">
      <c r="A671">
        <v>1669</v>
      </c>
      <c r="B671" t="b">
        <v>0</v>
      </c>
      <c r="C671">
        <v>0</v>
      </c>
    </row>
    <row r="672" spans="1:3" x14ac:dyDescent="0.2">
      <c r="A672">
        <v>1670</v>
      </c>
      <c r="B672" t="b">
        <v>0</v>
      </c>
      <c r="C672">
        <v>0</v>
      </c>
    </row>
    <row r="673" spans="1:3" x14ac:dyDescent="0.2">
      <c r="A673">
        <v>1671</v>
      </c>
      <c r="B673" t="b">
        <v>1</v>
      </c>
      <c r="C673">
        <v>19120.37</v>
      </c>
    </row>
    <row r="674" spans="1:3" x14ac:dyDescent="0.2">
      <c r="A674">
        <v>1672</v>
      </c>
      <c r="B674" t="b">
        <v>0</v>
      </c>
      <c r="C674">
        <v>0</v>
      </c>
    </row>
    <row r="675" spans="1:3" x14ac:dyDescent="0.2">
      <c r="A675">
        <v>1673</v>
      </c>
      <c r="B675" t="b">
        <v>0</v>
      </c>
      <c r="C675">
        <v>0</v>
      </c>
    </row>
    <row r="676" spans="1:3" x14ac:dyDescent="0.2">
      <c r="A676">
        <v>1674</v>
      </c>
      <c r="B676" t="b">
        <v>0</v>
      </c>
      <c r="C676">
        <v>0</v>
      </c>
    </row>
    <row r="677" spans="1:3" x14ac:dyDescent="0.2">
      <c r="A677">
        <v>1675</v>
      </c>
      <c r="B677" t="b">
        <v>0</v>
      </c>
      <c r="C677">
        <v>0</v>
      </c>
    </row>
    <row r="678" spans="1:3" x14ac:dyDescent="0.2">
      <c r="A678">
        <v>1676</v>
      </c>
      <c r="B678" t="b">
        <v>0</v>
      </c>
      <c r="C678">
        <v>0</v>
      </c>
    </row>
    <row r="679" spans="1:3" x14ac:dyDescent="0.2">
      <c r="A679">
        <v>1677</v>
      </c>
      <c r="B679" t="b">
        <v>0</v>
      </c>
      <c r="C679">
        <v>0</v>
      </c>
    </row>
    <row r="680" spans="1:3" x14ac:dyDescent="0.2">
      <c r="A680">
        <v>1678</v>
      </c>
      <c r="B680" t="b">
        <v>0</v>
      </c>
      <c r="C680">
        <v>0</v>
      </c>
    </row>
    <row r="681" spans="1:3" x14ac:dyDescent="0.2">
      <c r="A681">
        <v>1679</v>
      </c>
      <c r="B681" t="b">
        <v>0</v>
      </c>
      <c r="C681">
        <v>0</v>
      </c>
    </row>
    <row r="682" spans="1:3" x14ac:dyDescent="0.2">
      <c r="A682">
        <v>1680</v>
      </c>
      <c r="B682" t="b">
        <v>0</v>
      </c>
      <c r="C682">
        <v>0</v>
      </c>
    </row>
    <row r="683" spans="1:3" x14ac:dyDescent="0.2">
      <c r="A683">
        <v>1681</v>
      </c>
      <c r="B683" t="b">
        <v>0</v>
      </c>
      <c r="C683">
        <v>0</v>
      </c>
    </row>
    <row r="684" spans="1:3" x14ac:dyDescent="0.2">
      <c r="A684">
        <v>1682</v>
      </c>
      <c r="B684" t="b">
        <v>0</v>
      </c>
      <c r="C684">
        <v>0</v>
      </c>
    </row>
    <row r="685" spans="1:3" x14ac:dyDescent="0.2">
      <c r="A685">
        <v>1683</v>
      </c>
      <c r="B685" t="b">
        <v>0</v>
      </c>
      <c r="C685">
        <v>0</v>
      </c>
    </row>
    <row r="686" spans="1:3" x14ac:dyDescent="0.2">
      <c r="A686">
        <v>1684</v>
      </c>
      <c r="B686" t="b">
        <v>0</v>
      </c>
      <c r="C686">
        <v>0</v>
      </c>
    </row>
    <row r="687" spans="1:3" x14ac:dyDescent="0.2">
      <c r="A687">
        <v>1685</v>
      </c>
      <c r="B687" t="b">
        <v>1</v>
      </c>
      <c r="C687">
        <v>13200.09</v>
      </c>
    </row>
    <row r="688" spans="1:3" x14ac:dyDescent="0.2">
      <c r="A688">
        <v>1686</v>
      </c>
      <c r="B688" t="b">
        <v>1</v>
      </c>
      <c r="C688">
        <v>6664.86</v>
      </c>
    </row>
    <row r="689" spans="1:3" x14ac:dyDescent="0.2">
      <c r="A689">
        <v>1687</v>
      </c>
      <c r="B689" t="b">
        <v>1</v>
      </c>
      <c r="C689">
        <v>3402.82</v>
      </c>
    </row>
    <row r="690" spans="1:3" x14ac:dyDescent="0.2">
      <c r="A690">
        <v>1688</v>
      </c>
      <c r="B690" t="b">
        <v>0</v>
      </c>
      <c r="C690">
        <v>0</v>
      </c>
    </row>
    <row r="691" spans="1:3" x14ac:dyDescent="0.2">
      <c r="A691">
        <v>1689</v>
      </c>
      <c r="B691" t="b">
        <v>1</v>
      </c>
      <c r="C691">
        <v>17008.54</v>
      </c>
    </row>
    <row r="692" spans="1:3" x14ac:dyDescent="0.2">
      <c r="A692">
        <v>1690</v>
      </c>
      <c r="B692" t="b">
        <v>1</v>
      </c>
      <c r="C692">
        <v>7881.45</v>
      </c>
    </row>
    <row r="693" spans="1:3" x14ac:dyDescent="0.2">
      <c r="A693">
        <v>1691</v>
      </c>
      <c r="B693" t="b">
        <v>0</v>
      </c>
      <c r="C693">
        <v>0</v>
      </c>
    </row>
    <row r="694" spans="1:3" x14ac:dyDescent="0.2">
      <c r="A694">
        <v>1692</v>
      </c>
      <c r="B694" t="b">
        <v>1</v>
      </c>
      <c r="C694">
        <v>13548.92</v>
      </c>
    </row>
    <row r="695" spans="1:3" x14ac:dyDescent="0.2">
      <c r="A695">
        <v>1693</v>
      </c>
      <c r="B695" t="b">
        <v>0</v>
      </c>
      <c r="C695">
        <v>0</v>
      </c>
    </row>
    <row r="696" spans="1:3" x14ac:dyDescent="0.2">
      <c r="A696">
        <v>1694</v>
      </c>
      <c r="B696" t="b">
        <v>1</v>
      </c>
      <c r="C696">
        <v>9945.51</v>
      </c>
    </row>
    <row r="697" spans="1:3" x14ac:dyDescent="0.2">
      <c r="A697">
        <v>1695</v>
      </c>
      <c r="B697" t="b">
        <v>0</v>
      </c>
      <c r="C697">
        <v>0</v>
      </c>
    </row>
    <row r="698" spans="1:3" x14ac:dyDescent="0.2">
      <c r="A698">
        <v>1696</v>
      </c>
      <c r="B698" t="b">
        <v>0</v>
      </c>
      <c r="C698">
        <v>0</v>
      </c>
    </row>
    <row r="699" spans="1:3" x14ac:dyDescent="0.2">
      <c r="A699">
        <v>1697</v>
      </c>
      <c r="B699" t="b">
        <v>0</v>
      </c>
      <c r="C699">
        <v>0</v>
      </c>
    </row>
    <row r="700" spans="1:3" x14ac:dyDescent="0.2">
      <c r="A700">
        <v>1698</v>
      </c>
      <c r="B700" t="b">
        <v>0</v>
      </c>
      <c r="C700">
        <v>0</v>
      </c>
    </row>
    <row r="701" spans="1:3" x14ac:dyDescent="0.2">
      <c r="A701">
        <v>1699</v>
      </c>
      <c r="B701" t="b">
        <v>0</v>
      </c>
      <c r="C701">
        <v>0</v>
      </c>
    </row>
    <row r="702" spans="1:3" x14ac:dyDescent="0.2">
      <c r="A702">
        <v>1700</v>
      </c>
      <c r="B702" t="b">
        <v>1</v>
      </c>
      <c r="C702">
        <v>4779.67</v>
      </c>
    </row>
    <row r="703" spans="1:3" x14ac:dyDescent="0.2">
      <c r="A703">
        <v>1701</v>
      </c>
      <c r="B703" t="b">
        <v>1</v>
      </c>
      <c r="C703">
        <v>12432.05</v>
      </c>
    </row>
    <row r="704" spans="1:3" x14ac:dyDescent="0.2">
      <c r="A704">
        <v>1702</v>
      </c>
      <c r="B704" t="b">
        <v>1</v>
      </c>
      <c r="C704">
        <v>2152.98</v>
      </c>
    </row>
    <row r="705" spans="1:3" x14ac:dyDescent="0.2">
      <c r="A705">
        <v>1703</v>
      </c>
      <c r="B705" t="b">
        <v>0</v>
      </c>
      <c r="C705">
        <v>0</v>
      </c>
    </row>
    <row r="706" spans="1:3" x14ac:dyDescent="0.2">
      <c r="A706">
        <v>1704</v>
      </c>
      <c r="B706" t="b">
        <v>0</v>
      </c>
      <c r="C706">
        <v>0</v>
      </c>
    </row>
    <row r="707" spans="1:3" x14ac:dyDescent="0.2">
      <c r="A707">
        <v>1705</v>
      </c>
      <c r="B707" t="b">
        <v>0</v>
      </c>
      <c r="C707">
        <v>0</v>
      </c>
    </row>
    <row r="708" spans="1:3" x14ac:dyDescent="0.2">
      <c r="A708">
        <v>1706</v>
      </c>
      <c r="B708" t="b">
        <v>1</v>
      </c>
      <c r="C708">
        <v>8853.51</v>
      </c>
    </row>
    <row r="709" spans="1:3" x14ac:dyDescent="0.2">
      <c r="A709">
        <v>1707</v>
      </c>
      <c r="B709" t="b">
        <v>0</v>
      </c>
      <c r="C709">
        <v>0</v>
      </c>
    </row>
    <row r="710" spans="1:3" x14ac:dyDescent="0.2">
      <c r="A710">
        <v>1708</v>
      </c>
      <c r="B710" t="b">
        <v>0</v>
      </c>
      <c r="C710">
        <v>0</v>
      </c>
    </row>
    <row r="711" spans="1:3" x14ac:dyDescent="0.2">
      <c r="A711">
        <v>1709</v>
      </c>
      <c r="B711" t="b">
        <v>0</v>
      </c>
      <c r="C711">
        <v>0</v>
      </c>
    </row>
    <row r="712" spans="1:3" x14ac:dyDescent="0.2">
      <c r="A712">
        <v>1710</v>
      </c>
      <c r="B712" t="b">
        <v>0</v>
      </c>
      <c r="C712">
        <v>0</v>
      </c>
    </row>
    <row r="713" spans="1:3" x14ac:dyDescent="0.2">
      <c r="A713">
        <v>1711</v>
      </c>
      <c r="B713" t="b">
        <v>1</v>
      </c>
      <c r="C713">
        <v>11385.68</v>
      </c>
    </row>
    <row r="714" spans="1:3" x14ac:dyDescent="0.2">
      <c r="A714">
        <v>1712</v>
      </c>
      <c r="B714" t="b">
        <v>0</v>
      </c>
      <c r="C714">
        <v>0</v>
      </c>
    </row>
    <row r="715" spans="1:3" x14ac:dyDescent="0.2">
      <c r="A715">
        <v>1713</v>
      </c>
      <c r="B715" t="b">
        <v>0</v>
      </c>
      <c r="C715">
        <v>0</v>
      </c>
    </row>
    <row r="716" spans="1:3" x14ac:dyDescent="0.2">
      <c r="A716">
        <v>1714</v>
      </c>
      <c r="B716" t="b">
        <v>1</v>
      </c>
      <c r="C716">
        <v>9284.89</v>
      </c>
    </row>
    <row r="717" spans="1:3" x14ac:dyDescent="0.2">
      <c r="A717">
        <v>1715</v>
      </c>
      <c r="B717" t="b">
        <v>1</v>
      </c>
      <c r="C717">
        <v>15224.77</v>
      </c>
    </row>
    <row r="718" spans="1:3" x14ac:dyDescent="0.2">
      <c r="A718">
        <v>1716</v>
      </c>
      <c r="B718" t="b">
        <v>0</v>
      </c>
      <c r="C718">
        <v>0</v>
      </c>
    </row>
    <row r="719" spans="1:3" x14ac:dyDescent="0.2">
      <c r="A719">
        <v>1717</v>
      </c>
      <c r="B719" t="b">
        <v>0</v>
      </c>
      <c r="C719">
        <v>0</v>
      </c>
    </row>
    <row r="720" spans="1:3" x14ac:dyDescent="0.2">
      <c r="A720">
        <v>1718</v>
      </c>
      <c r="B720" t="b">
        <v>0</v>
      </c>
      <c r="C720">
        <v>0</v>
      </c>
    </row>
    <row r="721" spans="1:3" x14ac:dyDescent="0.2">
      <c r="A721">
        <v>1719</v>
      </c>
      <c r="B721" t="b">
        <v>1</v>
      </c>
      <c r="C721">
        <v>16730.57</v>
      </c>
    </row>
    <row r="722" spans="1:3" x14ac:dyDescent="0.2">
      <c r="A722">
        <v>1720</v>
      </c>
      <c r="B722" t="b">
        <v>0</v>
      </c>
      <c r="C722">
        <v>0</v>
      </c>
    </row>
    <row r="723" spans="1:3" x14ac:dyDescent="0.2">
      <c r="A723">
        <v>1721</v>
      </c>
      <c r="B723" t="b">
        <v>0</v>
      </c>
      <c r="C723">
        <v>0</v>
      </c>
    </row>
    <row r="724" spans="1:3" x14ac:dyDescent="0.2">
      <c r="A724">
        <v>1722</v>
      </c>
      <c r="B724" t="b">
        <v>0</v>
      </c>
      <c r="C724">
        <v>0</v>
      </c>
    </row>
    <row r="725" spans="1:3" x14ac:dyDescent="0.2">
      <c r="A725">
        <v>1723</v>
      </c>
      <c r="B725" t="b">
        <v>0</v>
      </c>
      <c r="C725">
        <v>0</v>
      </c>
    </row>
    <row r="726" spans="1:3" x14ac:dyDescent="0.2">
      <c r="A726">
        <v>1724</v>
      </c>
      <c r="B726" t="b">
        <v>1</v>
      </c>
      <c r="C726">
        <v>15653.62</v>
      </c>
    </row>
    <row r="727" spans="1:3" x14ac:dyDescent="0.2">
      <c r="A727">
        <v>1725</v>
      </c>
      <c r="B727" t="b">
        <v>0</v>
      </c>
      <c r="C727">
        <v>0</v>
      </c>
    </row>
    <row r="728" spans="1:3" x14ac:dyDescent="0.2">
      <c r="A728">
        <v>1726</v>
      </c>
      <c r="B728" t="b">
        <v>0</v>
      </c>
      <c r="C728">
        <v>0</v>
      </c>
    </row>
    <row r="729" spans="1:3" x14ac:dyDescent="0.2">
      <c r="A729">
        <v>1727</v>
      </c>
      <c r="B729" t="b">
        <v>0</v>
      </c>
      <c r="C729">
        <v>0</v>
      </c>
    </row>
    <row r="730" spans="1:3" x14ac:dyDescent="0.2">
      <c r="A730">
        <v>1728</v>
      </c>
      <c r="B730" t="b">
        <v>0</v>
      </c>
      <c r="C730">
        <v>0</v>
      </c>
    </row>
    <row r="731" spans="1:3" x14ac:dyDescent="0.2">
      <c r="A731">
        <v>1729</v>
      </c>
      <c r="B731" t="b">
        <v>0</v>
      </c>
      <c r="C731">
        <v>0</v>
      </c>
    </row>
    <row r="732" spans="1:3" x14ac:dyDescent="0.2">
      <c r="A732">
        <v>1730</v>
      </c>
      <c r="B732" t="b">
        <v>0</v>
      </c>
      <c r="C732">
        <v>0</v>
      </c>
    </row>
    <row r="733" spans="1:3" x14ac:dyDescent="0.2">
      <c r="A733">
        <v>1731</v>
      </c>
      <c r="B733" t="b">
        <v>0</v>
      </c>
      <c r="C733">
        <v>0</v>
      </c>
    </row>
    <row r="734" spans="1:3" x14ac:dyDescent="0.2">
      <c r="A734">
        <v>1732</v>
      </c>
      <c r="B734" t="b">
        <v>0</v>
      </c>
      <c r="C734">
        <v>0</v>
      </c>
    </row>
    <row r="735" spans="1:3" x14ac:dyDescent="0.2">
      <c r="A735">
        <v>1733</v>
      </c>
      <c r="B735" t="b">
        <v>0</v>
      </c>
      <c r="C735">
        <v>0</v>
      </c>
    </row>
    <row r="736" spans="1:3" x14ac:dyDescent="0.2">
      <c r="A736">
        <v>1734</v>
      </c>
      <c r="B736" t="b">
        <v>0</v>
      </c>
      <c r="C736">
        <v>0</v>
      </c>
    </row>
    <row r="737" spans="1:3" x14ac:dyDescent="0.2">
      <c r="A737">
        <v>1735</v>
      </c>
      <c r="B737" t="b">
        <v>0</v>
      </c>
      <c r="C737">
        <v>0</v>
      </c>
    </row>
    <row r="738" spans="1:3" x14ac:dyDescent="0.2">
      <c r="A738">
        <v>1736</v>
      </c>
      <c r="B738" t="b">
        <v>0</v>
      </c>
      <c r="C738">
        <v>0</v>
      </c>
    </row>
    <row r="739" spans="1:3" x14ac:dyDescent="0.2">
      <c r="A739">
        <v>1737</v>
      </c>
      <c r="B739" t="b">
        <v>1</v>
      </c>
      <c r="C739">
        <v>1737.45</v>
      </c>
    </row>
    <row r="740" spans="1:3" x14ac:dyDescent="0.2">
      <c r="A740">
        <v>1738</v>
      </c>
      <c r="B740" t="b">
        <v>0</v>
      </c>
      <c r="C740">
        <v>0</v>
      </c>
    </row>
    <row r="741" spans="1:3" x14ac:dyDescent="0.2">
      <c r="A741">
        <v>1739</v>
      </c>
      <c r="B741" t="b">
        <v>1</v>
      </c>
      <c r="C741">
        <v>4688.45</v>
      </c>
    </row>
    <row r="742" spans="1:3" x14ac:dyDescent="0.2">
      <c r="A742">
        <v>1740</v>
      </c>
      <c r="B742" t="b">
        <v>0</v>
      </c>
      <c r="C742">
        <v>0</v>
      </c>
    </row>
    <row r="743" spans="1:3" x14ac:dyDescent="0.2">
      <c r="A743">
        <v>1741</v>
      </c>
      <c r="B743" t="b">
        <v>1</v>
      </c>
      <c r="C743">
        <v>11195.54</v>
      </c>
    </row>
    <row r="744" spans="1:3" x14ac:dyDescent="0.2">
      <c r="A744">
        <v>1742</v>
      </c>
      <c r="B744" t="b">
        <v>0</v>
      </c>
      <c r="C744">
        <v>0</v>
      </c>
    </row>
    <row r="745" spans="1:3" x14ac:dyDescent="0.2">
      <c r="A745">
        <v>1743</v>
      </c>
      <c r="B745" t="b">
        <v>0</v>
      </c>
      <c r="C745">
        <v>0</v>
      </c>
    </row>
    <row r="746" spans="1:3" x14ac:dyDescent="0.2">
      <c r="A746">
        <v>1744</v>
      </c>
      <c r="B746" t="b">
        <v>0</v>
      </c>
      <c r="C746">
        <v>0</v>
      </c>
    </row>
    <row r="747" spans="1:3" x14ac:dyDescent="0.2">
      <c r="A747">
        <v>1745</v>
      </c>
      <c r="B747" t="b">
        <v>0</v>
      </c>
      <c r="C747">
        <v>0</v>
      </c>
    </row>
    <row r="748" spans="1:3" x14ac:dyDescent="0.2">
      <c r="A748">
        <v>1746</v>
      </c>
      <c r="B748" t="b">
        <v>1</v>
      </c>
      <c r="C748">
        <v>18761.62</v>
      </c>
    </row>
    <row r="749" spans="1:3" x14ac:dyDescent="0.2">
      <c r="A749">
        <v>1747</v>
      </c>
      <c r="B749" t="b">
        <v>0</v>
      </c>
      <c r="C749">
        <v>0</v>
      </c>
    </row>
    <row r="750" spans="1:3" x14ac:dyDescent="0.2">
      <c r="A750">
        <v>1748</v>
      </c>
      <c r="B750" t="b">
        <v>1</v>
      </c>
      <c r="C750">
        <v>16864.18</v>
      </c>
    </row>
    <row r="751" spans="1:3" x14ac:dyDescent="0.2">
      <c r="A751">
        <v>1749</v>
      </c>
      <c r="B751" t="b">
        <v>0</v>
      </c>
      <c r="C751">
        <v>0</v>
      </c>
    </row>
    <row r="752" spans="1:3" x14ac:dyDescent="0.2">
      <c r="A752">
        <v>1750</v>
      </c>
      <c r="B752" t="b">
        <v>0</v>
      </c>
      <c r="C752">
        <v>0</v>
      </c>
    </row>
    <row r="753" spans="1:3" x14ac:dyDescent="0.2">
      <c r="A753">
        <v>1751</v>
      </c>
      <c r="B753" t="b">
        <v>0</v>
      </c>
      <c r="C753">
        <v>0</v>
      </c>
    </row>
    <row r="754" spans="1:3" x14ac:dyDescent="0.2">
      <c r="A754">
        <v>1752</v>
      </c>
      <c r="B754" t="b">
        <v>1</v>
      </c>
      <c r="C754">
        <v>17008.16</v>
      </c>
    </row>
    <row r="755" spans="1:3" x14ac:dyDescent="0.2">
      <c r="A755">
        <v>1753</v>
      </c>
      <c r="B755" t="b">
        <v>1</v>
      </c>
      <c r="C755">
        <v>6760.96</v>
      </c>
    </row>
    <row r="756" spans="1:3" x14ac:dyDescent="0.2">
      <c r="A756">
        <v>1754</v>
      </c>
      <c r="B756" t="b">
        <v>0</v>
      </c>
      <c r="C756">
        <v>0</v>
      </c>
    </row>
    <row r="757" spans="1:3" x14ac:dyDescent="0.2">
      <c r="A757">
        <v>1755</v>
      </c>
      <c r="B757" t="b">
        <v>0</v>
      </c>
      <c r="C757">
        <v>0</v>
      </c>
    </row>
    <row r="758" spans="1:3" x14ac:dyDescent="0.2">
      <c r="A758">
        <v>1756</v>
      </c>
      <c r="B758" t="b">
        <v>0</v>
      </c>
      <c r="C758">
        <v>0</v>
      </c>
    </row>
    <row r="759" spans="1:3" x14ac:dyDescent="0.2">
      <c r="A759">
        <v>1757</v>
      </c>
      <c r="B759" t="b">
        <v>0</v>
      </c>
      <c r="C759">
        <v>0</v>
      </c>
    </row>
    <row r="760" spans="1:3" x14ac:dyDescent="0.2">
      <c r="A760">
        <v>1758</v>
      </c>
      <c r="B760" t="b">
        <v>0</v>
      </c>
      <c r="C760">
        <v>0</v>
      </c>
    </row>
    <row r="761" spans="1:3" x14ac:dyDescent="0.2">
      <c r="A761">
        <v>1759</v>
      </c>
      <c r="B761" t="b">
        <v>1</v>
      </c>
      <c r="C761">
        <v>9159.51</v>
      </c>
    </row>
    <row r="762" spans="1:3" x14ac:dyDescent="0.2">
      <c r="A762">
        <v>1760</v>
      </c>
      <c r="B762" t="b">
        <v>0</v>
      </c>
      <c r="C762">
        <v>0</v>
      </c>
    </row>
    <row r="763" spans="1:3" x14ac:dyDescent="0.2">
      <c r="A763">
        <v>1761</v>
      </c>
      <c r="B763" t="b">
        <v>0</v>
      </c>
      <c r="C763">
        <v>0</v>
      </c>
    </row>
    <row r="764" spans="1:3" x14ac:dyDescent="0.2">
      <c r="A764">
        <v>1762</v>
      </c>
      <c r="B764" t="b">
        <v>1</v>
      </c>
      <c r="C764">
        <v>9943.41</v>
      </c>
    </row>
    <row r="765" spans="1:3" x14ac:dyDescent="0.2">
      <c r="A765">
        <v>1763</v>
      </c>
      <c r="B765" t="b">
        <v>0</v>
      </c>
      <c r="C765">
        <v>0</v>
      </c>
    </row>
    <row r="766" spans="1:3" x14ac:dyDescent="0.2">
      <c r="A766">
        <v>1764</v>
      </c>
      <c r="B766" t="b">
        <v>1</v>
      </c>
      <c r="C766">
        <v>3990.06</v>
      </c>
    </row>
    <row r="767" spans="1:3" x14ac:dyDescent="0.2">
      <c r="A767">
        <v>1765</v>
      </c>
      <c r="B767" t="b">
        <v>0</v>
      </c>
      <c r="C767">
        <v>0</v>
      </c>
    </row>
    <row r="768" spans="1:3" x14ac:dyDescent="0.2">
      <c r="A768">
        <v>1766</v>
      </c>
      <c r="B768" t="b">
        <v>1</v>
      </c>
      <c r="C768">
        <v>1590.29</v>
      </c>
    </row>
    <row r="769" spans="1:3" x14ac:dyDescent="0.2">
      <c r="A769">
        <v>1767</v>
      </c>
      <c r="B769" t="b">
        <v>0</v>
      </c>
      <c r="C769">
        <v>0</v>
      </c>
    </row>
    <row r="770" spans="1:3" x14ac:dyDescent="0.2">
      <c r="A770">
        <v>1768</v>
      </c>
      <c r="B770" t="b">
        <v>1</v>
      </c>
      <c r="C770">
        <v>18991.16</v>
      </c>
    </row>
    <row r="771" spans="1:3" x14ac:dyDescent="0.2">
      <c r="A771">
        <v>1769</v>
      </c>
      <c r="B771" t="b">
        <v>0</v>
      </c>
      <c r="C771">
        <v>0</v>
      </c>
    </row>
    <row r="772" spans="1:3" x14ac:dyDescent="0.2">
      <c r="A772">
        <v>1770</v>
      </c>
      <c r="B772" t="b">
        <v>0</v>
      </c>
      <c r="C772">
        <v>0</v>
      </c>
    </row>
    <row r="773" spans="1:3" x14ac:dyDescent="0.2">
      <c r="A773">
        <v>1771</v>
      </c>
      <c r="B773" t="b">
        <v>0</v>
      </c>
      <c r="C773">
        <v>0</v>
      </c>
    </row>
    <row r="774" spans="1:3" x14ac:dyDescent="0.2">
      <c r="A774">
        <v>1772</v>
      </c>
      <c r="B774" t="b">
        <v>0</v>
      </c>
      <c r="C774">
        <v>0</v>
      </c>
    </row>
    <row r="775" spans="1:3" x14ac:dyDescent="0.2">
      <c r="A775">
        <v>1773</v>
      </c>
      <c r="B775" t="b">
        <v>0</v>
      </c>
      <c r="C775">
        <v>0</v>
      </c>
    </row>
    <row r="776" spans="1:3" x14ac:dyDescent="0.2">
      <c r="A776">
        <v>1774</v>
      </c>
      <c r="B776" t="b">
        <v>1</v>
      </c>
      <c r="C776">
        <v>5573.54</v>
      </c>
    </row>
    <row r="777" spans="1:3" x14ac:dyDescent="0.2">
      <c r="A777">
        <v>1775</v>
      </c>
      <c r="B777" t="b">
        <v>1</v>
      </c>
      <c r="C777">
        <v>5559.03</v>
      </c>
    </row>
    <row r="778" spans="1:3" x14ac:dyDescent="0.2">
      <c r="A778">
        <v>1776</v>
      </c>
      <c r="B778" t="b">
        <v>1</v>
      </c>
      <c r="C778">
        <v>2584.1999999999998</v>
      </c>
    </row>
    <row r="779" spans="1:3" x14ac:dyDescent="0.2">
      <c r="A779">
        <v>1777</v>
      </c>
      <c r="B779" t="b">
        <v>0</v>
      </c>
      <c r="C779">
        <v>0</v>
      </c>
    </row>
    <row r="780" spans="1:3" x14ac:dyDescent="0.2">
      <c r="A780">
        <v>1778</v>
      </c>
      <c r="B780" t="b">
        <v>0</v>
      </c>
      <c r="C780">
        <v>0</v>
      </c>
    </row>
    <row r="781" spans="1:3" x14ac:dyDescent="0.2">
      <c r="A781">
        <v>1779</v>
      </c>
      <c r="B781" t="b">
        <v>0</v>
      </c>
      <c r="C781">
        <v>0</v>
      </c>
    </row>
    <row r="782" spans="1:3" x14ac:dyDescent="0.2">
      <c r="A782">
        <v>1780</v>
      </c>
      <c r="B782" t="b">
        <v>0</v>
      </c>
      <c r="C782">
        <v>0</v>
      </c>
    </row>
    <row r="783" spans="1:3" x14ac:dyDescent="0.2">
      <c r="A783">
        <v>1781</v>
      </c>
      <c r="B783" t="b">
        <v>1</v>
      </c>
      <c r="C783">
        <v>18641.650000000001</v>
      </c>
    </row>
    <row r="784" spans="1:3" x14ac:dyDescent="0.2">
      <c r="A784">
        <v>1782</v>
      </c>
      <c r="B784" t="b">
        <v>1</v>
      </c>
      <c r="C784">
        <v>12015.01</v>
      </c>
    </row>
    <row r="785" spans="1:3" x14ac:dyDescent="0.2">
      <c r="A785">
        <v>1783</v>
      </c>
      <c r="B785" t="b">
        <v>1</v>
      </c>
      <c r="C785">
        <v>13673.7</v>
      </c>
    </row>
    <row r="786" spans="1:3" x14ac:dyDescent="0.2">
      <c r="A786">
        <v>1784</v>
      </c>
      <c r="B786" t="b">
        <v>0</v>
      </c>
      <c r="C786">
        <v>0</v>
      </c>
    </row>
    <row r="787" spans="1:3" x14ac:dyDescent="0.2">
      <c r="A787">
        <v>1785</v>
      </c>
      <c r="B787" t="b">
        <v>1</v>
      </c>
      <c r="C787">
        <v>18319.96</v>
      </c>
    </row>
    <row r="788" spans="1:3" x14ac:dyDescent="0.2">
      <c r="A788">
        <v>1786</v>
      </c>
      <c r="B788" t="b">
        <v>1</v>
      </c>
      <c r="C788">
        <v>7566.78</v>
      </c>
    </row>
    <row r="789" spans="1:3" x14ac:dyDescent="0.2">
      <c r="A789">
        <v>1787</v>
      </c>
      <c r="B789" t="b">
        <v>0</v>
      </c>
      <c r="C789">
        <v>0</v>
      </c>
    </row>
    <row r="790" spans="1:3" x14ac:dyDescent="0.2">
      <c r="A790">
        <v>1788</v>
      </c>
      <c r="B790" t="b">
        <v>0</v>
      </c>
      <c r="C790">
        <v>0</v>
      </c>
    </row>
    <row r="791" spans="1:3" x14ac:dyDescent="0.2">
      <c r="A791">
        <v>1789</v>
      </c>
      <c r="B791" t="b">
        <v>1</v>
      </c>
      <c r="C791">
        <v>12808.64</v>
      </c>
    </row>
    <row r="792" spans="1:3" x14ac:dyDescent="0.2">
      <c r="A792">
        <v>1790</v>
      </c>
      <c r="B792" t="b">
        <v>1</v>
      </c>
      <c r="C792">
        <v>1737.19</v>
      </c>
    </row>
    <row r="793" spans="1:3" x14ac:dyDescent="0.2">
      <c r="A793">
        <v>1791</v>
      </c>
      <c r="B793" t="b">
        <v>1</v>
      </c>
      <c r="C793">
        <v>4548.68</v>
      </c>
    </row>
    <row r="794" spans="1:3" x14ac:dyDescent="0.2">
      <c r="A794">
        <v>1792</v>
      </c>
      <c r="B794" t="b">
        <v>0</v>
      </c>
      <c r="C794">
        <v>0</v>
      </c>
    </row>
    <row r="795" spans="1:3" x14ac:dyDescent="0.2">
      <c r="A795">
        <v>1793</v>
      </c>
      <c r="B795" t="b">
        <v>0</v>
      </c>
      <c r="C795">
        <v>0</v>
      </c>
    </row>
    <row r="796" spans="1:3" x14ac:dyDescent="0.2">
      <c r="A796">
        <v>1794</v>
      </c>
      <c r="B796" t="b">
        <v>1</v>
      </c>
      <c r="C796">
        <v>16793.669999999998</v>
      </c>
    </row>
    <row r="797" spans="1:3" x14ac:dyDescent="0.2">
      <c r="A797">
        <v>1795</v>
      </c>
      <c r="B797" t="b">
        <v>1</v>
      </c>
      <c r="C797">
        <v>15568.6</v>
      </c>
    </row>
    <row r="798" spans="1:3" x14ac:dyDescent="0.2">
      <c r="A798">
        <v>1796</v>
      </c>
      <c r="B798" t="b">
        <v>0</v>
      </c>
      <c r="C798">
        <v>0</v>
      </c>
    </row>
    <row r="799" spans="1:3" x14ac:dyDescent="0.2">
      <c r="A799">
        <v>1797</v>
      </c>
      <c r="B799" t="b">
        <v>0</v>
      </c>
      <c r="C799">
        <v>0</v>
      </c>
    </row>
    <row r="800" spans="1:3" x14ac:dyDescent="0.2">
      <c r="A800">
        <v>1798</v>
      </c>
      <c r="B800" t="b">
        <v>1</v>
      </c>
      <c r="C800">
        <v>7662.21</v>
      </c>
    </row>
    <row r="801" spans="1:3" x14ac:dyDescent="0.2">
      <c r="A801">
        <v>1799</v>
      </c>
      <c r="B801" t="b">
        <v>0</v>
      </c>
      <c r="C801">
        <v>0</v>
      </c>
    </row>
    <row r="802" spans="1:3" x14ac:dyDescent="0.2">
      <c r="A802">
        <v>1800</v>
      </c>
      <c r="B802" t="b">
        <v>1</v>
      </c>
      <c r="C802">
        <v>8159.4</v>
      </c>
    </row>
    <row r="803" spans="1:3" x14ac:dyDescent="0.2">
      <c r="A803">
        <v>1801</v>
      </c>
      <c r="B803" t="b">
        <v>0</v>
      </c>
      <c r="C803">
        <v>0</v>
      </c>
    </row>
    <row r="804" spans="1:3" x14ac:dyDescent="0.2">
      <c r="A804">
        <v>1802</v>
      </c>
      <c r="B804" t="b">
        <v>0</v>
      </c>
      <c r="C804">
        <v>0</v>
      </c>
    </row>
    <row r="805" spans="1:3" x14ac:dyDescent="0.2">
      <c r="A805">
        <v>1803</v>
      </c>
      <c r="B805" t="b">
        <v>0</v>
      </c>
      <c r="C805">
        <v>0</v>
      </c>
    </row>
    <row r="806" spans="1:3" x14ac:dyDescent="0.2">
      <c r="A806">
        <v>1804</v>
      </c>
      <c r="B806" t="b">
        <v>0</v>
      </c>
      <c r="C806">
        <v>0</v>
      </c>
    </row>
    <row r="807" spans="1:3" x14ac:dyDescent="0.2">
      <c r="A807">
        <v>1805</v>
      </c>
      <c r="B807" t="b">
        <v>0</v>
      </c>
      <c r="C807">
        <v>0</v>
      </c>
    </row>
    <row r="808" spans="1:3" x14ac:dyDescent="0.2">
      <c r="A808">
        <v>1806</v>
      </c>
      <c r="B808" t="b">
        <v>0</v>
      </c>
      <c r="C808">
        <v>0</v>
      </c>
    </row>
    <row r="809" spans="1:3" x14ac:dyDescent="0.2">
      <c r="A809">
        <v>1807</v>
      </c>
      <c r="B809" t="b">
        <v>0</v>
      </c>
      <c r="C809">
        <v>0</v>
      </c>
    </row>
    <row r="810" spans="1:3" x14ac:dyDescent="0.2">
      <c r="A810">
        <v>1808</v>
      </c>
      <c r="B810" t="b">
        <v>0</v>
      </c>
      <c r="C810">
        <v>0</v>
      </c>
    </row>
    <row r="811" spans="1:3" x14ac:dyDescent="0.2">
      <c r="A811">
        <v>1809</v>
      </c>
      <c r="B811" t="b">
        <v>0</v>
      </c>
      <c r="C811">
        <v>0</v>
      </c>
    </row>
    <row r="812" spans="1:3" x14ac:dyDescent="0.2">
      <c r="A812">
        <v>1810</v>
      </c>
      <c r="B812" t="b">
        <v>0</v>
      </c>
      <c r="C812">
        <v>0</v>
      </c>
    </row>
    <row r="813" spans="1:3" x14ac:dyDescent="0.2">
      <c r="A813">
        <v>1811</v>
      </c>
      <c r="B813" t="b">
        <v>1</v>
      </c>
      <c r="C813">
        <v>11137.53</v>
      </c>
    </row>
    <row r="814" spans="1:3" x14ac:dyDescent="0.2">
      <c r="A814">
        <v>1812</v>
      </c>
      <c r="B814" t="b">
        <v>0</v>
      </c>
      <c r="C814">
        <v>0</v>
      </c>
    </row>
    <row r="815" spans="1:3" x14ac:dyDescent="0.2">
      <c r="A815">
        <v>1813</v>
      </c>
      <c r="B815" t="b">
        <v>0</v>
      </c>
      <c r="C815">
        <v>0</v>
      </c>
    </row>
    <row r="816" spans="1:3" x14ac:dyDescent="0.2">
      <c r="A816">
        <v>1814</v>
      </c>
      <c r="B816" t="b">
        <v>0</v>
      </c>
      <c r="C816">
        <v>0</v>
      </c>
    </row>
    <row r="817" spans="1:3" x14ac:dyDescent="0.2">
      <c r="A817">
        <v>1815</v>
      </c>
      <c r="B817" t="b">
        <v>1</v>
      </c>
      <c r="C817">
        <v>1004.58</v>
      </c>
    </row>
    <row r="818" spans="1:3" x14ac:dyDescent="0.2">
      <c r="A818">
        <v>1816</v>
      </c>
      <c r="B818" t="b">
        <v>0</v>
      </c>
      <c r="C818">
        <v>0</v>
      </c>
    </row>
    <row r="819" spans="1:3" x14ac:dyDescent="0.2">
      <c r="A819">
        <v>1817</v>
      </c>
      <c r="B819" t="b">
        <v>0</v>
      </c>
      <c r="C819">
        <v>0</v>
      </c>
    </row>
    <row r="820" spans="1:3" x14ac:dyDescent="0.2">
      <c r="A820">
        <v>1818</v>
      </c>
      <c r="B820" t="b">
        <v>1</v>
      </c>
      <c r="C820">
        <v>5583.64</v>
      </c>
    </row>
    <row r="821" spans="1:3" x14ac:dyDescent="0.2">
      <c r="A821">
        <v>1819</v>
      </c>
      <c r="B821" t="b">
        <v>0</v>
      </c>
      <c r="C821">
        <v>0</v>
      </c>
    </row>
    <row r="822" spans="1:3" x14ac:dyDescent="0.2">
      <c r="A822">
        <v>1820</v>
      </c>
      <c r="B822" t="b">
        <v>1</v>
      </c>
      <c r="C822">
        <v>4956.3999999999996</v>
      </c>
    </row>
    <row r="823" spans="1:3" x14ac:dyDescent="0.2">
      <c r="A823">
        <v>1821</v>
      </c>
      <c r="B823" t="b">
        <v>1</v>
      </c>
      <c r="C823">
        <v>5759.18</v>
      </c>
    </row>
    <row r="824" spans="1:3" x14ac:dyDescent="0.2">
      <c r="A824">
        <v>1822</v>
      </c>
      <c r="B824" t="b">
        <v>0</v>
      </c>
      <c r="C824">
        <v>0</v>
      </c>
    </row>
    <row r="825" spans="1:3" x14ac:dyDescent="0.2">
      <c r="A825">
        <v>1823</v>
      </c>
      <c r="B825" t="b">
        <v>0</v>
      </c>
      <c r="C825">
        <v>0</v>
      </c>
    </row>
    <row r="826" spans="1:3" x14ac:dyDescent="0.2">
      <c r="A826">
        <v>1824</v>
      </c>
      <c r="B826" t="b">
        <v>0</v>
      </c>
      <c r="C826">
        <v>0</v>
      </c>
    </row>
    <row r="827" spans="1:3" x14ac:dyDescent="0.2">
      <c r="A827">
        <v>1825</v>
      </c>
      <c r="B827" t="b">
        <v>1</v>
      </c>
      <c r="C827">
        <v>16312.21</v>
      </c>
    </row>
    <row r="828" spans="1:3" x14ac:dyDescent="0.2">
      <c r="A828">
        <v>1826</v>
      </c>
      <c r="B828" t="b">
        <v>0</v>
      </c>
      <c r="C828">
        <v>0</v>
      </c>
    </row>
    <row r="829" spans="1:3" x14ac:dyDescent="0.2">
      <c r="A829">
        <v>1827</v>
      </c>
      <c r="B829" t="b">
        <v>1</v>
      </c>
      <c r="C829">
        <v>6313.8</v>
      </c>
    </row>
    <row r="830" spans="1:3" x14ac:dyDescent="0.2">
      <c r="A830">
        <v>1828</v>
      </c>
      <c r="B830" t="b">
        <v>1</v>
      </c>
      <c r="C830">
        <v>4638.91</v>
      </c>
    </row>
    <row r="831" spans="1:3" x14ac:dyDescent="0.2">
      <c r="A831">
        <v>1829</v>
      </c>
      <c r="B831" t="b">
        <v>1</v>
      </c>
      <c r="C831">
        <v>10581.01</v>
      </c>
    </row>
    <row r="832" spans="1:3" x14ac:dyDescent="0.2">
      <c r="A832">
        <v>1830</v>
      </c>
      <c r="B832" t="b">
        <v>0</v>
      </c>
      <c r="C832">
        <v>0</v>
      </c>
    </row>
    <row r="833" spans="1:3" x14ac:dyDescent="0.2">
      <c r="A833">
        <v>1831</v>
      </c>
      <c r="B833" t="b">
        <v>0</v>
      </c>
      <c r="C833">
        <v>0</v>
      </c>
    </row>
    <row r="834" spans="1:3" x14ac:dyDescent="0.2">
      <c r="A834">
        <v>1832</v>
      </c>
      <c r="B834" t="b">
        <v>0</v>
      </c>
      <c r="C834">
        <v>0</v>
      </c>
    </row>
    <row r="835" spans="1:3" x14ac:dyDescent="0.2">
      <c r="A835">
        <v>1833</v>
      </c>
      <c r="B835" t="b">
        <v>0</v>
      </c>
      <c r="C835">
        <v>0</v>
      </c>
    </row>
    <row r="836" spans="1:3" x14ac:dyDescent="0.2">
      <c r="A836">
        <v>1834</v>
      </c>
      <c r="B836" t="b">
        <v>1</v>
      </c>
      <c r="C836">
        <v>17447.259999999998</v>
      </c>
    </row>
    <row r="837" spans="1:3" x14ac:dyDescent="0.2">
      <c r="A837">
        <v>1835</v>
      </c>
      <c r="B837" t="b">
        <v>0</v>
      </c>
      <c r="C837">
        <v>0</v>
      </c>
    </row>
    <row r="838" spans="1:3" x14ac:dyDescent="0.2">
      <c r="A838">
        <v>1836</v>
      </c>
      <c r="B838" t="b">
        <v>0</v>
      </c>
      <c r="C838">
        <v>0</v>
      </c>
    </row>
    <row r="839" spans="1:3" x14ac:dyDescent="0.2">
      <c r="A839">
        <v>1837</v>
      </c>
      <c r="B839" t="b">
        <v>0</v>
      </c>
      <c r="C839">
        <v>0</v>
      </c>
    </row>
    <row r="840" spans="1:3" x14ac:dyDescent="0.2">
      <c r="A840">
        <v>1838</v>
      </c>
      <c r="B840" t="b">
        <v>1</v>
      </c>
      <c r="C840">
        <v>5585.64</v>
      </c>
    </row>
    <row r="841" spans="1:3" x14ac:dyDescent="0.2">
      <c r="A841">
        <v>1839</v>
      </c>
      <c r="B841" t="b">
        <v>0</v>
      </c>
      <c r="C841">
        <v>0</v>
      </c>
    </row>
    <row r="842" spans="1:3" x14ac:dyDescent="0.2">
      <c r="A842">
        <v>1840</v>
      </c>
      <c r="B842" t="b">
        <v>0</v>
      </c>
      <c r="C842">
        <v>0</v>
      </c>
    </row>
    <row r="843" spans="1:3" x14ac:dyDescent="0.2">
      <c r="A843">
        <v>1841</v>
      </c>
      <c r="B843" t="b">
        <v>0</v>
      </c>
      <c r="C843">
        <v>0</v>
      </c>
    </row>
    <row r="844" spans="1:3" x14ac:dyDescent="0.2">
      <c r="A844">
        <v>1842</v>
      </c>
      <c r="B844" t="b">
        <v>0</v>
      </c>
      <c r="C844">
        <v>0</v>
      </c>
    </row>
    <row r="845" spans="1:3" x14ac:dyDescent="0.2">
      <c r="A845">
        <v>1843</v>
      </c>
      <c r="B845" t="b">
        <v>1</v>
      </c>
      <c r="C845">
        <v>2492.19</v>
      </c>
    </row>
    <row r="846" spans="1:3" x14ac:dyDescent="0.2">
      <c r="A846">
        <v>1844</v>
      </c>
      <c r="B846" t="b">
        <v>0</v>
      </c>
      <c r="C846">
        <v>0</v>
      </c>
    </row>
    <row r="847" spans="1:3" x14ac:dyDescent="0.2">
      <c r="A847">
        <v>1845</v>
      </c>
      <c r="B847" t="b">
        <v>1</v>
      </c>
      <c r="C847">
        <v>7771.69</v>
      </c>
    </row>
    <row r="848" spans="1:3" x14ac:dyDescent="0.2">
      <c r="A848">
        <v>1846</v>
      </c>
      <c r="B848" t="b">
        <v>0</v>
      </c>
      <c r="C848">
        <v>0</v>
      </c>
    </row>
    <row r="849" spans="1:3" x14ac:dyDescent="0.2">
      <c r="A849">
        <v>1847</v>
      </c>
      <c r="B849" t="b">
        <v>0</v>
      </c>
      <c r="C849">
        <v>0</v>
      </c>
    </row>
    <row r="850" spans="1:3" x14ac:dyDescent="0.2">
      <c r="A850">
        <v>1848</v>
      </c>
      <c r="B850" t="b">
        <v>1</v>
      </c>
      <c r="C850">
        <v>15205.38</v>
      </c>
    </row>
    <row r="851" spans="1:3" x14ac:dyDescent="0.2">
      <c r="A851">
        <v>1849</v>
      </c>
      <c r="B851" t="b">
        <v>0</v>
      </c>
      <c r="C851">
        <v>0</v>
      </c>
    </row>
    <row r="852" spans="1:3" x14ac:dyDescent="0.2">
      <c r="A852">
        <v>1850</v>
      </c>
      <c r="B852" t="b">
        <v>0</v>
      </c>
      <c r="C852">
        <v>0</v>
      </c>
    </row>
    <row r="853" spans="1:3" x14ac:dyDescent="0.2">
      <c r="A853">
        <v>1851</v>
      </c>
      <c r="B853" t="b">
        <v>1</v>
      </c>
      <c r="C853">
        <v>11463.12</v>
      </c>
    </row>
    <row r="854" spans="1:3" x14ac:dyDescent="0.2">
      <c r="A854">
        <v>1852</v>
      </c>
      <c r="B854" t="b">
        <v>0</v>
      </c>
      <c r="C854">
        <v>0</v>
      </c>
    </row>
    <row r="855" spans="1:3" x14ac:dyDescent="0.2">
      <c r="A855">
        <v>1853</v>
      </c>
      <c r="B855" t="b">
        <v>1</v>
      </c>
      <c r="C855">
        <v>16519.07</v>
      </c>
    </row>
    <row r="856" spans="1:3" x14ac:dyDescent="0.2">
      <c r="A856">
        <v>1854</v>
      </c>
      <c r="B856" t="b">
        <v>0</v>
      </c>
      <c r="C856">
        <v>0</v>
      </c>
    </row>
    <row r="857" spans="1:3" x14ac:dyDescent="0.2">
      <c r="A857">
        <v>1855</v>
      </c>
      <c r="B857" t="b">
        <v>0</v>
      </c>
      <c r="C857">
        <v>0</v>
      </c>
    </row>
    <row r="858" spans="1:3" x14ac:dyDescent="0.2">
      <c r="A858">
        <v>1856</v>
      </c>
      <c r="B858" t="b">
        <v>0</v>
      </c>
      <c r="C858">
        <v>0</v>
      </c>
    </row>
    <row r="859" spans="1:3" x14ac:dyDescent="0.2">
      <c r="A859">
        <v>1857</v>
      </c>
      <c r="B859" t="b">
        <v>0</v>
      </c>
      <c r="C859">
        <v>0</v>
      </c>
    </row>
    <row r="860" spans="1:3" x14ac:dyDescent="0.2">
      <c r="A860">
        <v>1858</v>
      </c>
      <c r="B860" t="b">
        <v>0</v>
      </c>
      <c r="C860">
        <v>0</v>
      </c>
    </row>
    <row r="861" spans="1:3" x14ac:dyDescent="0.2">
      <c r="A861">
        <v>1859</v>
      </c>
      <c r="B861" t="b">
        <v>0</v>
      </c>
      <c r="C861">
        <v>0</v>
      </c>
    </row>
    <row r="862" spans="1:3" x14ac:dyDescent="0.2">
      <c r="A862">
        <v>1860</v>
      </c>
      <c r="B862" t="b">
        <v>1</v>
      </c>
      <c r="C862">
        <v>19232.25</v>
      </c>
    </row>
    <row r="863" spans="1:3" x14ac:dyDescent="0.2">
      <c r="A863">
        <v>1861</v>
      </c>
      <c r="B863" t="b">
        <v>0</v>
      </c>
      <c r="C863">
        <v>0</v>
      </c>
    </row>
    <row r="864" spans="1:3" x14ac:dyDescent="0.2">
      <c r="A864">
        <v>1862</v>
      </c>
      <c r="B864" t="b">
        <v>0</v>
      </c>
      <c r="C864">
        <v>0</v>
      </c>
    </row>
    <row r="865" spans="1:3" x14ac:dyDescent="0.2">
      <c r="A865">
        <v>1863</v>
      </c>
      <c r="B865" t="b">
        <v>1</v>
      </c>
      <c r="C865">
        <v>16060.59</v>
      </c>
    </row>
    <row r="866" spans="1:3" x14ac:dyDescent="0.2">
      <c r="A866">
        <v>1864</v>
      </c>
      <c r="B866" t="b">
        <v>0</v>
      </c>
      <c r="C866">
        <v>0</v>
      </c>
    </row>
    <row r="867" spans="1:3" x14ac:dyDescent="0.2">
      <c r="A867">
        <v>1865</v>
      </c>
      <c r="B867" t="b">
        <v>0</v>
      </c>
      <c r="C867">
        <v>0</v>
      </c>
    </row>
    <row r="868" spans="1:3" x14ac:dyDescent="0.2">
      <c r="A868">
        <v>1866</v>
      </c>
      <c r="B868" t="b">
        <v>0</v>
      </c>
      <c r="C868">
        <v>0</v>
      </c>
    </row>
    <row r="869" spans="1:3" x14ac:dyDescent="0.2">
      <c r="A869">
        <v>1867</v>
      </c>
      <c r="B869" t="b">
        <v>1</v>
      </c>
      <c r="C869">
        <v>12472.26</v>
      </c>
    </row>
    <row r="870" spans="1:3" x14ac:dyDescent="0.2">
      <c r="A870">
        <v>1868</v>
      </c>
      <c r="B870" t="b">
        <v>1</v>
      </c>
      <c r="C870">
        <v>10373.49</v>
      </c>
    </row>
    <row r="871" spans="1:3" x14ac:dyDescent="0.2">
      <c r="A871">
        <v>1869</v>
      </c>
      <c r="B871" t="b">
        <v>1</v>
      </c>
      <c r="C871">
        <v>1761.31</v>
      </c>
    </row>
    <row r="872" spans="1:3" x14ac:dyDescent="0.2">
      <c r="A872">
        <v>1870</v>
      </c>
      <c r="B872" t="b">
        <v>0</v>
      </c>
      <c r="C872">
        <v>0</v>
      </c>
    </row>
    <row r="873" spans="1:3" x14ac:dyDescent="0.2">
      <c r="A873">
        <v>1871</v>
      </c>
      <c r="B873" t="b">
        <v>1</v>
      </c>
      <c r="C873">
        <v>19702.12</v>
      </c>
    </row>
    <row r="874" spans="1:3" x14ac:dyDescent="0.2">
      <c r="A874">
        <v>1872</v>
      </c>
      <c r="B874" t="b">
        <v>0</v>
      </c>
      <c r="C874">
        <v>0</v>
      </c>
    </row>
    <row r="875" spans="1:3" x14ac:dyDescent="0.2">
      <c r="A875">
        <v>1873</v>
      </c>
      <c r="B875" t="b">
        <v>1</v>
      </c>
      <c r="C875">
        <v>8286.14</v>
      </c>
    </row>
    <row r="876" spans="1:3" x14ac:dyDescent="0.2">
      <c r="A876">
        <v>1874</v>
      </c>
      <c r="B876" t="b">
        <v>0</v>
      </c>
      <c r="C876">
        <v>0</v>
      </c>
    </row>
    <row r="877" spans="1:3" x14ac:dyDescent="0.2">
      <c r="A877">
        <v>1875</v>
      </c>
      <c r="B877" t="b">
        <v>0</v>
      </c>
      <c r="C877">
        <v>0</v>
      </c>
    </row>
    <row r="878" spans="1:3" x14ac:dyDescent="0.2">
      <c r="A878">
        <v>1876</v>
      </c>
      <c r="B878" t="b">
        <v>0</v>
      </c>
      <c r="C878">
        <v>0</v>
      </c>
    </row>
    <row r="879" spans="1:3" x14ac:dyDescent="0.2">
      <c r="A879">
        <v>1877</v>
      </c>
      <c r="B879" t="b">
        <v>1</v>
      </c>
      <c r="C879">
        <v>3892.34</v>
      </c>
    </row>
    <row r="880" spans="1:3" x14ac:dyDescent="0.2">
      <c r="A880">
        <v>1878</v>
      </c>
      <c r="B880" t="b">
        <v>0</v>
      </c>
      <c r="C880">
        <v>0</v>
      </c>
    </row>
    <row r="881" spans="1:3" x14ac:dyDescent="0.2">
      <c r="A881">
        <v>1879</v>
      </c>
      <c r="B881" t="b">
        <v>1</v>
      </c>
      <c r="C881">
        <v>13667.47</v>
      </c>
    </row>
    <row r="882" spans="1:3" x14ac:dyDescent="0.2">
      <c r="A882">
        <v>1880</v>
      </c>
      <c r="B882" t="b">
        <v>0</v>
      </c>
      <c r="C882">
        <v>0</v>
      </c>
    </row>
    <row r="883" spans="1:3" x14ac:dyDescent="0.2">
      <c r="A883">
        <v>1881</v>
      </c>
      <c r="B883" t="b">
        <v>0</v>
      </c>
      <c r="C883">
        <v>0</v>
      </c>
    </row>
    <row r="884" spans="1:3" x14ac:dyDescent="0.2">
      <c r="A884">
        <v>1882</v>
      </c>
      <c r="B884" t="b">
        <v>1</v>
      </c>
      <c r="C884">
        <v>6401.48</v>
      </c>
    </row>
    <row r="885" spans="1:3" x14ac:dyDescent="0.2">
      <c r="A885">
        <v>1883</v>
      </c>
      <c r="B885" t="b">
        <v>0</v>
      </c>
      <c r="C885">
        <v>0</v>
      </c>
    </row>
    <row r="886" spans="1:3" x14ac:dyDescent="0.2">
      <c r="A886">
        <v>1884</v>
      </c>
      <c r="B886" t="b">
        <v>0</v>
      </c>
      <c r="C886">
        <v>0</v>
      </c>
    </row>
    <row r="887" spans="1:3" x14ac:dyDescent="0.2">
      <c r="A887">
        <v>1885</v>
      </c>
      <c r="B887" t="b">
        <v>1</v>
      </c>
      <c r="C887">
        <v>12129.79</v>
      </c>
    </row>
    <row r="888" spans="1:3" x14ac:dyDescent="0.2">
      <c r="A888">
        <v>1886</v>
      </c>
      <c r="B888" t="b">
        <v>0</v>
      </c>
      <c r="C888">
        <v>0</v>
      </c>
    </row>
    <row r="889" spans="1:3" x14ac:dyDescent="0.2">
      <c r="A889">
        <v>1887</v>
      </c>
      <c r="B889" t="b">
        <v>1</v>
      </c>
      <c r="C889">
        <v>12148.59</v>
      </c>
    </row>
    <row r="890" spans="1:3" x14ac:dyDescent="0.2">
      <c r="A890">
        <v>1888</v>
      </c>
      <c r="B890" t="b">
        <v>0</v>
      </c>
      <c r="C890">
        <v>0</v>
      </c>
    </row>
    <row r="891" spans="1:3" x14ac:dyDescent="0.2">
      <c r="A891">
        <v>1889</v>
      </c>
      <c r="B891" t="b">
        <v>0</v>
      </c>
      <c r="C891">
        <v>0</v>
      </c>
    </row>
    <row r="892" spans="1:3" x14ac:dyDescent="0.2">
      <c r="A892">
        <v>1890</v>
      </c>
      <c r="B892" t="b">
        <v>1</v>
      </c>
      <c r="C892">
        <v>9468.8700000000008</v>
      </c>
    </row>
    <row r="893" spans="1:3" x14ac:dyDescent="0.2">
      <c r="A893">
        <v>1891</v>
      </c>
      <c r="B893" t="b">
        <v>0</v>
      </c>
      <c r="C893">
        <v>0</v>
      </c>
    </row>
    <row r="894" spans="1:3" x14ac:dyDescent="0.2">
      <c r="A894">
        <v>1892</v>
      </c>
      <c r="B894" t="b">
        <v>0</v>
      </c>
      <c r="C894">
        <v>0</v>
      </c>
    </row>
    <row r="895" spans="1:3" x14ac:dyDescent="0.2">
      <c r="A895">
        <v>1893</v>
      </c>
      <c r="B895" t="b">
        <v>0</v>
      </c>
      <c r="C895">
        <v>0</v>
      </c>
    </row>
    <row r="896" spans="1:3" x14ac:dyDescent="0.2">
      <c r="A896">
        <v>1894</v>
      </c>
      <c r="B896" t="b">
        <v>0</v>
      </c>
      <c r="C896">
        <v>0</v>
      </c>
    </row>
    <row r="897" spans="1:3" x14ac:dyDescent="0.2">
      <c r="A897">
        <v>1895</v>
      </c>
      <c r="B897" t="b">
        <v>0</v>
      </c>
      <c r="C897">
        <v>0</v>
      </c>
    </row>
    <row r="898" spans="1:3" x14ac:dyDescent="0.2">
      <c r="A898">
        <v>1896</v>
      </c>
      <c r="B898" t="b">
        <v>0</v>
      </c>
      <c r="C898">
        <v>0</v>
      </c>
    </row>
    <row r="899" spans="1:3" x14ac:dyDescent="0.2">
      <c r="A899">
        <v>1897</v>
      </c>
      <c r="B899" t="b">
        <v>0</v>
      </c>
      <c r="C899">
        <v>0</v>
      </c>
    </row>
    <row r="900" spans="1:3" x14ac:dyDescent="0.2">
      <c r="A900">
        <v>1898</v>
      </c>
      <c r="B900" t="b">
        <v>0</v>
      </c>
      <c r="C900">
        <v>0</v>
      </c>
    </row>
    <row r="901" spans="1:3" x14ac:dyDescent="0.2">
      <c r="A901">
        <v>1899</v>
      </c>
      <c r="B901" t="b">
        <v>0</v>
      </c>
      <c r="C901">
        <v>0</v>
      </c>
    </row>
    <row r="902" spans="1:3" x14ac:dyDescent="0.2">
      <c r="A902">
        <v>1900</v>
      </c>
      <c r="B902" t="b">
        <v>0</v>
      </c>
      <c r="C902">
        <v>0</v>
      </c>
    </row>
    <row r="903" spans="1:3" x14ac:dyDescent="0.2">
      <c r="A903">
        <v>1901</v>
      </c>
      <c r="B903" t="b">
        <v>0</v>
      </c>
      <c r="C903">
        <v>0</v>
      </c>
    </row>
    <row r="904" spans="1:3" x14ac:dyDescent="0.2">
      <c r="A904">
        <v>1902</v>
      </c>
      <c r="B904" t="b">
        <v>0</v>
      </c>
      <c r="C904">
        <v>0</v>
      </c>
    </row>
    <row r="905" spans="1:3" x14ac:dyDescent="0.2">
      <c r="A905">
        <v>1903</v>
      </c>
      <c r="B905" t="b">
        <v>0</v>
      </c>
      <c r="C905">
        <v>0</v>
      </c>
    </row>
    <row r="906" spans="1:3" x14ac:dyDescent="0.2">
      <c r="A906">
        <v>1904</v>
      </c>
      <c r="B906" t="b">
        <v>0</v>
      </c>
      <c r="C906">
        <v>0</v>
      </c>
    </row>
    <row r="907" spans="1:3" x14ac:dyDescent="0.2">
      <c r="A907">
        <v>1905</v>
      </c>
      <c r="B907" t="b">
        <v>1</v>
      </c>
      <c r="C907">
        <v>16886.25</v>
      </c>
    </row>
    <row r="908" spans="1:3" x14ac:dyDescent="0.2">
      <c r="A908">
        <v>1906</v>
      </c>
      <c r="B908" t="b">
        <v>0</v>
      </c>
      <c r="C908">
        <v>0</v>
      </c>
    </row>
    <row r="909" spans="1:3" x14ac:dyDescent="0.2">
      <c r="A909">
        <v>1907</v>
      </c>
      <c r="B909" t="b">
        <v>0</v>
      </c>
      <c r="C909">
        <v>0</v>
      </c>
    </row>
    <row r="910" spans="1:3" x14ac:dyDescent="0.2">
      <c r="A910">
        <v>1908</v>
      </c>
      <c r="B910" t="b">
        <v>1</v>
      </c>
      <c r="C910">
        <v>6034.37</v>
      </c>
    </row>
    <row r="911" spans="1:3" x14ac:dyDescent="0.2">
      <c r="A911">
        <v>1909</v>
      </c>
      <c r="B911" t="b">
        <v>0</v>
      </c>
      <c r="C911">
        <v>0</v>
      </c>
    </row>
    <row r="912" spans="1:3" x14ac:dyDescent="0.2">
      <c r="A912">
        <v>1910</v>
      </c>
      <c r="B912" t="b">
        <v>0</v>
      </c>
      <c r="C912">
        <v>0</v>
      </c>
    </row>
    <row r="913" spans="1:3" x14ac:dyDescent="0.2">
      <c r="A913">
        <v>1911</v>
      </c>
      <c r="B913" t="b">
        <v>1</v>
      </c>
      <c r="C913">
        <v>9524.02</v>
      </c>
    </row>
    <row r="914" spans="1:3" x14ac:dyDescent="0.2">
      <c r="A914">
        <v>1912</v>
      </c>
      <c r="B914" t="b">
        <v>1</v>
      </c>
      <c r="C914">
        <v>11216.15</v>
      </c>
    </row>
    <row r="915" spans="1:3" x14ac:dyDescent="0.2">
      <c r="A915">
        <v>1913</v>
      </c>
      <c r="B915" t="b">
        <v>1</v>
      </c>
      <c r="C915">
        <v>13608.87</v>
      </c>
    </row>
    <row r="916" spans="1:3" x14ac:dyDescent="0.2">
      <c r="A916">
        <v>1914</v>
      </c>
      <c r="B916" t="b">
        <v>0</v>
      </c>
      <c r="C916">
        <v>0</v>
      </c>
    </row>
    <row r="917" spans="1:3" x14ac:dyDescent="0.2">
      <c r="A917">
        <v>1915</v>
      </c>
      <c r="B917" t="b">
        <v>1</v>
      </c>
      <c r="C917">
        <v>15895.47</v>
      </c>
    </row>
    <row r="918" spans="1:3" x14ac:dyDescent="0.2">
      <c r="A918">
        <v>1916</v>
      </c>
      <c r="B918" t="b">
        <v>1</v>
      </c>
      <c r="C918">
        <v>8501.34</v>
      </c>
    </row>
    <row r="919" spans="1:3" x14ac:dyDescent="0.2">
      <c r="A919">
        <v>1917</v>
      </c>
      <c r="B919" t="b">
        <v>0</v>
      </c>
      <c r="C919">
        <v>0</v>
      </c>
    </row>
    <row r="920" spans="1:3" x14ac:dyDescent="0.2">
      <c r="A920">
        <v>1918</v>
      </c>
      <c r="B920" t="b">
        <v>1</v>
      </c>
      <c r="C920">
        <v>13274.89</v>
      </c>
    </row>
    <row r="921" spans="1:3" x14ac:dyDescent="0.2">
      <c r="A921">
        <v>1919</v>
      </c>
      <c r="B921" t="b">
        <v>1</v>
      </c>
      <c r="C921">
        <v>3861.61</v>
      </c>
    </row>
    <row r="922" spans="1:3" x14ac:dyDescent="0.2">
      <c r="A922">
        <v>1920</v>
      </c>
      <c r="B922" t="b">
        <v>1</v>
      </c>
      <c r="C922">
        <v>18720.310000000001</v>
      </c>
    </row>
    <row r="923" spans="1:3" x14ac:dyDescent="0.2">
      <c r="A923">
        <v>1921</v>
      </c>
      <c r="B923" t="b">
        <v>0</v>
      </c>
      <c r="C923">
        <v>0</v>
      </c>
    </row>
    <row r="924" spans="1:3" x14ac:dyDescent="0.2">
      <c r="A924">
        <v>1922</v>
      </c>
      <c r="B924" t="b">
        <v>0</v>
      </c>
      <c r="C924">
        <v>0</v>
      </c>
    </row>
    <row r="925" spans="1:3" x14ac:dyDescent="0.2">
      <c r="A925">
        <v>1923</v>
      </c>
      <c r="B925" t="b">
        <v>0</v>
      </c>
      <c r="C925">
        <v>0</v>
      </c>
    </row>
    <row r="926" spans="1:3" x14ac:dyDescent="0.2">
      <c r="A926">
        <v>1924</v>
      </c>
      <c r="B926" t="b">
        <v>0</v>
      </c>
      <c r="C926">
        <v>0</v>
      </c>
    </row>
    <row r="927" spans="1:3" x14ac:dyDescent="0.2">
      <c r="A927">
        <v>1925</v>
      </c>
      <c r="B927" t="b">
        <v>0</v>
      </c>
      <c r="C927">
        <v>0</v>
      </c>
    </row>
    <row r="928" spans="1:3" x14ac:dyDescent="0.2">
      <c r="A928">
        <v>1926</v>
      </c>
      <c r="B928" t="b">
        <v>0</v>
      </c>
      <c r="C928">
        <v>0</v>
      </c>
    </row>
    <row r="929" spans="1:3" x14ac:dyDescent="0.2">
      <c r="A929">
        <v>1927</v>
      </c>
      <c r="B929" t="b">
        <v>1</v>
      </c>
      <c r="C929">
        <v>8278.1200000000008</v>
      </c>
    </row>
    <row r="930" spans="1:3" x14ac:dyDescent="0.2">
      <c r="A930">
        <v>1928</v>
      </c>
      <c r="B930" t="b">
        <v>1</v>
      </c>
      <c r="C930">
        <v>14860.91</v>
      </c>
    </row>
    <row r="931" spans="1:3" x14ac:dyDescent="0.2">
      <c r="A931">
        <v>1929</v>
      </c>
      <c r="B931" t="b">
        <v>0</v>
      </c>
      <c r="C931">
        <v>0</v>
      </c>
    </row>
    <row r="932" spans="1:3" x14ac:dyDescent="0.2">
      <c r="A932">
        <v>1930</v>
      </c>
      <c r="B932" t="b">
        <v>0</v>
      </c>
      <c r="C932">
        <v>0</v>
      </c>
    </row>
    <row r="933" spans="1:3" x14ac:dyDescent="0.2">
      <c r="A933">
        <v>1931</v>
      </c>
      <c r="B933" t="b">
        <v>1</v>
      </c>
      <c r="C933">
        <v>1386.48</v>
      </c>
    </row>
    <row r="934" spans="1:3" x14ac:dyDescent="0.2">
      <c r="A934">
        <v>1932</v>
      </c>
      <c r="B934" t="b">
        <v>0</v>
      </c>
      <c r="C934">
        <v>0</v>
      </c>
    </row>
    <row r="935" spans="1:3" x14ac:dyDescent="0.2">
      <c r="A935">
        <v>1933</v>
      </c>
      <c r="B935" t="b">
        <v>1</v>
      </c>
      <c r="C935">
        <v>4898.5600000000004</v>
      </c>
    </row>
    <row r="936" spans="1:3" x14ac:dyDescent="0.2">
      <c r="A936">
        <v>1934</v>
      </c>
      <c r="B936" t="b">
        <v>0</v>
      </c>
      <c r="C936">
        <v>0</v>
      </c>
    </row>
    <row r="937" spans="1:3" x14ac:dyDescent="0.2">
      <c r="A937">
        <v>1935</v>
      </c>
      <c r="B937" t="b">
        <v>0</v>
      </c>
      <c r="C937">
        <v>0</v>
      </c>
    </row>
    <row r="938" spans="1:3" x14ac:dyDescent="0.2">
      <c r="A938">
        <v>1936</v>
      </c>
      <c r="B938" t="b">
        <v>1</v>
      </c>
      <c r="C938">
        <v>10254.57</v>
      </c>
    </row>
    <row r="939" spans="1:3" x14ac:dyDescent="0.2">
      <c r="A939">
        <v>1937</v>
      </c>
      <c r="B939" t="b">
        <v>0</v>
      </c>
      <c r="C939">
        <v>0</v>
      </c>
    </row>
    <row r="940" spans="1:3" x14ac:dyDescent="0.2">
      <c r="A940">
        <v>1938</v>
      </c>
      <c r="B940" t="b">
        <v>1</v>
      </c>
      <c r="C940">
        <v>17686.8</v>
      </c>
    </row>
    <row r="941" spans="1:3" x14ac:dyDescent="0.2">
      <c r="A941">
        <v>1939</v>
      </c>
      <c r="B941" t="b">
        <v>0</v>
      </c>
      <c r="C941">
        <v>0</v>
      </c>
    </row>
    <row r="942" spans="1:3" x14ac:dyDescent="0.2">
      <c r="A942">
        <v>1940</v>
      </c>
      <c r="B942" t="b">
        <v>1</v>
      </c>
      <c r="C942">
        <v>11017.85</v>
      </c>
    </row>
    <row r="943" spans="1:3" x14ac:dyDescent="0.2">
      <c r="A943">
        <v>1941</v>
      </c>
      <c r="B943" t="b">
        <v>0</v>
      </c>
      <c r="C943">
        <v>0</v>
      </c>
    </row>
    <row r="944" spans="1:3" x14ac:dyDescent="0.2">
      <c r="A944">
        <v>1942</v>
      </c>
      <c r="B944" t="b">
        <v>1</v>
      </c>
      <c r="C944">
        <v>18667.54</v>
      </c>
    </row>
    <row r="945" spans="1:3" x14ac:dyDescent="0.2">
      <c r="A945">
        <v>1943</v>
      </c>
      <c r="B945" t="b">
        <v>0</v>
      </c>
      <c r="C945">
        <v>0</v>
      </c>
    </row>
    <row r="946" spans="1:3" x14ac:dyDescent="0.2">
      <c r="A946">
        <v>1944</v>
      </c>
      <c r="B946" t="b">
        <v>0</v>
      </c>
      <c r="C946">
        <v>0</v>
      </c>
    </row>
    <row r="947" spans="1:3" x14ac:dyDescent="0.2">
      <c r="A947">
        <v>1945</v>
      </c>
      <c r="B947" t="b">
        <v>0</v>
      </c>
      <c r="C947">
        <v>0</v>
      </c>
    </row>
    <row r="948" spans="1:3" x14ac:dyDescent="0.2">
      <c r="A948">
        <v>1946</v>
      </c>
      <c r="B948" t="b">
        <v>1</v>
      </c>
      <c r="C948">
        <v>10192.14</v>
      </c>
    </row>
    <row r="949" spans="1:3" x14ac:dyDescent="0.2">
      <c r="A949">
        <v>1947</v>
      </c>
      <c r="B949" t="b">
        <v>0</v>
      </c>
      <c r="C949">
        <v>0</v>
      </c>
    </row>
    <row r="950" spans="1:3" x14ac:dyDescent="0.2">
      <c r="A950">
        <v>1948</v>
      </c>
      <c r="B950" t="b">
        <v>1</v>
      </c>
      <c r="C950">
        <v>10318.530000000001</v>
      </c>
    </row>
    <row r="951" spans="1:3" x14ac:dyDescent="0.2">
      <c r="A951">
        <v>1949</v>
      </c>
      <c r="B951" t="b">
        <v>1</v>
      </c>
      <c r="C951">
        <v>3275.19</v>
      </c>
    </row>
    <row r="952" spans="1:3" x14ac:dyDescent="0.2">
      <c r="A952">
        <v>1950</v>
      </c>
      <c r="B952" t="b">
        <v>0</v>
      </c>
      <c r="C952">
        <v>0</v>
      </c>
    </row>
    <row r="953" spans="1:3" x14ac:dyDescent="0.2">
      <c r="A953">
        <v>1951</v>
      </c>
      <c r="B953" t="b">
        <v>1</v>
      </c>
      <c r="C953">
        <v>16250.47</v>
      </c>
    </row>
    <row r="954" spans="1:3" x14ac:dyDescent="0.2">
      <c r="A954">
        <v>1952</v>
      </c>
      <c r="B954" t="b">
        <v>1</v>
      </c>
      <c r="C954">
        <v>5692.34</v>
      </c>
    </row>
    <row r="955" spans="1:3" x14ac:dyDescent="0.2">
      <c r="A955">
        <v>1953</v>
      </c>
      <c r="B955" t="b">
        <v>0</v>
      </c>
      <c r="C955">
        <v>0</v>
      </c>
    </row>
    <row r="956" spans="1:3" x14ac:dyDescent="0.2">
      <c r="A956">
        <v>1954</v>
      </c>
      <c r="B956" t="b">
        <v>0</v>
      </c>
      <c r="C956">
        <v>0</v>
      </c>
    </row>
    <row r="957" spans="1:3" x14ac:dyDescent="0.2">
      <c r="A957">
        <v>1955</v>
      </c>
      <c r="B957" t="b">
        <v>0</v>
      </c>
      <c r="C957">
        <v>0</v>
      </c>
    </row>
    <row r="958" spans="1:3" x14ac:dyDescent="0.2">
      <c r="A958">
        <v>1956</v>
      </c>
      <c r="B958" t="b">
        <v>0</v>
      </c>
      <c r="C958">
        <v>0</v>
      </c>
    </row>
    <row r="959" spans="1:3" x14ac:dyDescent="0.2">
      <c r="A959">
        <v>1957</v>
      </c>
      <c r="B959" t="b">
        <v>0</v>
      </c>
      <c r="C959">
        <v>0</v>
      </c>
    </row>
    <row r="960" spans="1:3" x14ac:dyDescent="0.2">
      <c r="A960">
        <v>1958</v>
      </c>
      <c r="B960" t="b">
        <v>1</v>
      </c>
      <c r="C960">
        <v>18092.64</v>
      </c>
    </row>
    <row r="961" spans="1:3" x14ac:dyDescent="0.2">
      <c r="A961">
        <v>1959</v>
      </c>
      <c r="B961" t="b">
        <v>0</v>
      </c>
      <c r="C961">
        <v>0</v>
      </c>
    </row>
    <row r="962" spans="1:3" x14ac:dyDescent="0.2">
      <c r="A962">
        <v>1960</v>
      </c>
      <c r="B962" t="b">
        <v>0</v>
      </c>
      <c r="C962">
        <v>0</v>
      </c>
    </row>
    <row r="963" spans="1:3" x14ac:dyDescent="0.2">
      <c r="A963">
        <v>1961</v>
      </c>
      <c r="B963" t="b">
        <v>0</v>
      </c>
      <c r="C963">
        <v>0</v>
      </c>
    </row>
    <row r="964" spans="1:3" x14ac:dyDescent="0.2">
      <c r="A964">
        <v>1962</v>
      </c>
      <c r="B964" t="b">
        <v>1</v>
      </c>
      <c r="C964">
        <v>18305.66</v>
      </c>
    </row>
    <row r="965" spans="1:3" x14ac:dyDescent="0.2">
      <c r="A965">
        <v>1963</v>
      </c>
      <c r="B965" t="b">
        <v>0</v>
      </c>
      <c r="C965">
        <v>0</v>
      </c>
    </row>
    <row r="966" spans="1:3" x14ac:dyDescent="0.2">
      <c r="A966">
        <v>1964</v>
      </c>
      <c r="B966" t="b">
        <v>1</v>
      </c>
      <c r="C966">
        <v>18922.89</v>
      </c>
    </row>
    <row r="967" spans="1:3" x14ac:dyDescent="0.2">
      <c r="A967">
        <v>1965</v>
      </c>
      <c r="B967" t="b">
        <v>1</v>
      </c>
      <c r="C967">
        <v>10884.38</v>
      </c>
    </row>
    <row r="968" spans="1:3" x14ac:dyDescent="0.2">
      <c r="A968">
        <v>1966</v>
      </c>
      <c r="B968" t="b">
        <v>1</v>
      </c>
      <c r="C968">
        <v>13864.78</v>
      </c>
    </row>
    <row r="969" spans="1:3" x14ac:dyDescent="0.2">
      <c r="A969">
        <v>1967</v>
      </c>
      <c r="B969" t="b">
        <v>0</v>
      </c>
      <c r="C969">
        <v>0</v>
      </c>
    </row>
    <row r="970" spans="1:3" x14ac:dyDescent="0.2">
      <c r="A970">
        <v>1968</v>
      </c>
      <c r="B970" t="b">
        <v>0</v>
      </c>
      <c r="C970">
        <v>0</v>
      </c>
    </row>
    <row r="971" spans="1:3" x14ac:dyDescent="0.2">
      <c r="A971">
        <v>1969</v>
      </c>
      <c r="B971" t="b">
        <v>0</v>
      </c>
      <c r="C971">
        <v>0</v>
      </c>
    </row>
    <row r="972" spans="1:3" x14ac:dyDescent="0.2">
      <c r="A972">
        <v>1970</v>
      </c>
      <c r="B972" t="b">
        <v>0</v>
      </c>
      <c r="C972">
        <v>0</v>
      </c>
    </row>
    <row r="973" spans="1:3" x14ac:dyDescent="0.2">
      <c r="A973">
        <v>1971</v>
      </c>
      <c r="B973" t="b">
        <v>1</v>
      </c>
      <c r="C973">
        <v>15791.8</v>
      </c>
    </row>
    <row r="974" spans="1:3" x14ac:dyDescent="0.2">
      <c r="A974">
        <v>1972</v>
      </c>
      <c r="B974" t="b">
        <v>1</v>
      </c>
      <c r="C974">
        <v>3489.28</v>
      </c>
    </row>
    <row r="975" spans="1:3" x14ac:dyDescent="0.2">
      <c r="A975">
        <v>1973</v>
      </c>
      <c r="B975" t="b">
        <v>1</v>
      </c>
      <c r="C975">
        <v>12418.19</v>
      </c>
    </row>
    <row r="976" spans="1:3" x14ac:dyDescent="0.2">
      <c r="A976">
        <v>1974</v>
      </c>
      <c r="B976" t="b">
        <v>0</v>
      </c>
      <c r="C976">
        <v>0</v>
      </c>
    </row>
    <row r="977" spans="1:3" x14ac:dyDescent="0.2">
      <c r="A977">
        <v>1975</v>
      </c>
      <c r="B977" t="b">
        <v>0</v>
      </c>
      <c r="C977">
        <v>0</v>
      </c>
    </row>
    <row r="978" spans="1:3" x14ac:dyDescent="0.2">
      <c r="A978">
        <v>1976</v>
      </c>
      <c r="B978" t="b">
        <v>0</v>
      </c>
      <c r="C978">
        <v>0</v>
      </c>
    </row>
    <row r="979" spans="1:3" x14ac:dyDescent="0.2">
      <c r="A979">
        <v>1977</v>
      </c>
      <c r="B979" t="b">
        <v>1</v>
      </c>
      <c r="C979">
        <v>1651.66</v>
      </c>
    </row>
    <row r="980" spans="1:3" x14ac:dyDescent="0.2">
      <c r="A980">
        <v>1978</v>
      </c>
      <c r="B980" t="b">
        <v>1</v>
      </c>
      <c r="C980">
        <v>10453.76</v>
      </c>
    </row>
    <row r="981" spans="1:3" x14ac:dyDescent="0.2">
      <c r="A981">
        <v>1979</v>
      </c>
      <c r="B981" t="b">
        <v>1</v>
      </c>
      <c r="C981">
        <v>3942.01</v>
      </c>
    </row>
    <row r="982" spans="1:3" x14ac:dyDescent="0.2">
      <c r="A982">
        <v>1980</v>
      </c>
      <c r="B982" t="b">
        <v>0</v>
      </c>
      <c r="C982">
        <v>0</v>
      </c>
    </row>
    <row r="983" spans="1:3" x14ac:dyDescent="0.2">
      <c r="A983">
        <v>1981</v>
      </c>
      <c r="B983" t="b">
        <v>0</v>
      </c>
      <c r="C983">
        <v>0</v>
      </c>
    </row>
    <row r="984" spans="1:3" x14ac:dyDescent="0.2">
      <c r="A984">
        <v>1982</v>
      </c>
      <c r="B984" t="b">
        <v>0</v>
      </c>
      <c r="C984">
        <v>0</v>
      </c>
    </row>
    <row r="985" spans="1:3" x14ac:dyDescent="0.2">
      <c r="A985">
        <v>1983</v>
      </c>
      <c r="B985" t="b">
        <v>0</v>
      </c>
      <c r="C985">
        <v>0</v>
      </c>
    </row>
    <row r="986" spans="1:3" x14ac:dyDescent="0.2">
      <c r="A986">
        <v>1984</v>
      </c>
      <c r="B986" t="b">
        <v>0</v>
      </c>
      <c r="C986">
        <v>0</v>
      </c>
    </row>
    <row r="987" spans="1:3" x14ac:dyDescent="0.2">
      <c r="A987">
        <v>1985</v>
      </c>
      <c r="B987" t="b">
        <v>0</v>
      </c>
      <c r="C987">
        <v>0</v>
      </c>
    </row>
    <row r="988" spans="1:3" x14ac:dyDescent="0.2">
      <c r="A988">
        <v>1986</v>
      </c>
      <c r="B988" t="b">
        <v>1</v>
      </c>
      <c r="C988">
        <v>4475.54</v>
      </c>
    </row>
    <row r="989" spans="1:3" x14ac:dyDescent="0.2">
      <c r="A989">
        <v>1987</v>
      </c>
      <c r="B989" t="b">
        <v>0</v>
      </c>
      <c r="C989">
        <v>0</v>
      </c>
    </row>
    <row r="990" spans="1:3" x14ac:dyDescent="0.2">
      <c r="A990">
        <v>1988</v>
      </c>
      <c r="B990" t="b">
        <v>0</v>
      </c>
      <c r="C990">
        <v>0</v>
      </c>
    </row>
    <row r="991" spans="1:3" x14ac:dyDescent="0.2">
      <c r="A991">
        <v>1989</v>
      </c>
      <c r="B991" t="b">
        <v>1</v>
      </c>
      <c r="C991">
        <v>7935.9</v>
      </c>
    </row>
    <row r="992" spans="1:3" x14ac:dyDescent="0.2">
      <c r="A992">
        <v>1990</v>
      </c>
      <c r="B992" t="b">
        <v>0</v>
      </c>
      <c r="C992">
        <v>0</v>
      </c>
    </row>
    <row r="993" spans="1:3" x14ac:dyDescent="0.2">
      <c r="A993">
        <v>1991</v>
      </c>
      <c r="B993" t="b">
        <v>0</v>
      </c>
      <c r="C993">
        <v>0</v>
      </c>
    </row>
    <row r="994" spans="1:3" x14ac:dyDescent="0.2">
      <c r="A994">
        <v>1992</v>
      </c>
      <c r="B994" t="b">
        <v>0</v>
      </c>
      <c r="C994">
        <v>0</v>
      </c>
    </row>
    <row r="995" spans="1:3" x14ac:dyDescent="0.2">
      <c r="A995">
        <v>1993</v>
      </c>
      <c r="B995" t="b">
        <v>0</v>
      </c>
      <c r="C995">
        <v>0</v>
      </c>
    </row>
    <row r="996" spans="1:3" x14ac:dyDescent="0.2">
      <c r="A996">
        <v>1994</v>
      </c>
      <c r="B996" t="b">
        <v>0</v>
      </c>
      <c r="C996">
        <v>0</v>
      </c>
    </row>
    <row r="997" spans="1:3" x14ac:dyDescent="0.2">
      <c r="A997">
        <v>1995</v>
      </c>
      <c r="B997" t="b">
        <v>0</v>
      </c>
      <c r="C997">
        <v>0</v>
      </c>
    </row>
    <row r="998" spans="1:3" x14ac:dyDescent="0.2">
      <c r="A998">
        <v>1996</v>
      </c>
      <c r="B998" t="b">
        <v>1</v>
      </c>
      <c r="C998">
        <v>9216.31</v>
      </c>
    </row>
    <row r="999" spans="1:3" x14ac:dyDescent="0.2">
      <c r="A999">
        <v>1997</v>
      </c>
      <c r="B999" t="b">
        <v>1</v>
      </c>
      <c r="C999">
        <v>12840.28</v>
      </c>
    </row>
    <row r="1000" spans="1:3" x14ac:dyDescent="0.2">
      <c r="A1000">
        <v>1998</v>
      </c>
      <c r="B1000" t="b">
        <v>1</v>
      </c>
      <c r="C1000">
        <v>2414.14</v>
      </c>
    </row>
    <row r="1001" spans="1:3" x14ac:dyDescent="0.2">
      <c r="A1001">
        <v>1999</v>
      </c>
      <c r="B1001" t="b">
        <v>1</v>
      </c>
      <c r="C1001">
        <v>10570.14</v>
      </c>
    </row>
    <row r="1002" spans="1:3" x14ac:dyDescent="0.2">
      <c r="A1002">
        <v>2000</v>
      </c>
      <c r="B1002" t="b">
        <v>0</v>
      </c>
      <c r="C1002">
        <v>0</v>
      </c>
    </row>
    <row r="1003" spans="1:3" x14ac:dyDescent="0.2">
      <c r="A1003">
        <v>2001</v>
      </c>
      <c r="B1003" t="b">
        <v>0</v>
      </c>
      <c r="C1003">
        <v>0</v>
      </c>
    </row>
    <row r="1004" spans="1:3" x14ac:dyDescent="0.2">
      <c r="A1004">
        <v>2002</v>
      </c>
      <c r="B1004" t="b">
        <v>1</v>
      </c>
      <c r="C1004">
        <v>4469.88</v>
      </c>
    </row>
    <row r="1005" spans="1:3" x14ac:dyDescent="0.2">
      <c r="A1005">
        <v>2003</v>
      </c>
      <c r="B1005" t="b">
        <v>0</v>
      </c>
      <c r="C1005">
        <v>0</v>
      </c>
    </row>
    <row r="1006" spans="1:3" x14ac:dyDescent="0.2">
      <c r="A1006">
        <v>2004</v>
      </c>
      <c r="B1006" t="b">
        <v>1</v>
      </c>
      <c r="C1006">
        <v>11905.53</v>
      </c>
    </row>
    <row r="1007" spans="1:3" x14ac:dyDescent="0.2">
      <c r="A1007">
        <v>2005</v>
      </c>
      <c r="B1007" t="b">
        <v>1</v>
      </c>
      <c r="C1007">
        <v>13110.69</v>
      </c>
    </row>
    <row r="1008" spans="1:3" x14ac:dyDescent="0.2">
      <c r="A1008">
        <v>2006</v>
      </c>
      <c r="B1008" t="b">
        <v>1</v>
      </c>
      <c r="C1008">
        <v>11577.48</v>
      </c>
    </row>
    <row r="1009" spans="1:3" x14ac:dyDescent="0.2">
      <c r="A1009">
        <v>2007</v>
      </c>
      <c r="B1009" t="b">
        <v>0</v>
      </c>
      <c r="C1009">
        <v>0</v>
      </c>
    </row>
    <row r="1010" spans="1:3" x14ac:dyDescent="0.2">
      <c r="A1010">
        <v>2008</v>
      </c>
      <c r="B1010" t="b">
        <v>1</v>
      </c>
      <c r="C1010">
        <v>15027.61</v>
      </c>
    </row>
    <row r="1011" spans="1:3" x14ac:dyDescent="0.2">
      <c r="A1011">
        <v>2009</v>
      </c>
      <c r="B1011" t="b">
        <v>0</v>
      </c>
      <c r="C1011">
        <v>0</v>
      </c>
    </row>
    <row r="1012" spans="1:3" x14ac:dyDescent="0.2">
      <c r="A1012">
        <v>2010</v>
      </c>
      <c r="B1012" t="b">
        <v>0</v>
      </c>
      <c r="C1012">
        <v>0</v>
      </c>
    </row>
    <row r="1013" spans="1:3" x14ac:dyDescent="0.2">
      <c r="A1013">
        <v>2011</v>
      </c>
      <c r="B1013" t="b">
        <v>0</v>
      </c>
      <c r="C1013">
        <v>0</v>
      </c>
    </row>
    <row r="1014" spans="1:3" x14ac:dyDescent="0.2">
      <c r="A1014">
        <v>2012</v>
      </c>
      <c r="B1014" t="b">
        <v>1</v>
      </c>
      <c r="C1014">
        <v>7376.58</v>
      </c>
    </row>
    <row r="1015" spans="1:3" x14ac:dyDescent="0.2">
      <c r="A1015">
        <v>2013</v>
      </c>
      <c r="B1015" t="b">
        <v>1</v>
      </c>
      <c r="C1015">
        <v>15537.03</v>
      </c>
    </row>
    <row r="1016" spans="1:3" x14ac:dyDescent="0.2">
      <c r="A1016">
        <v>2014</v>
      </c>
      <c r="B1016" t="b">
        <v>1</v>
      </c>
      <c r="C1016">
        <v>9222.57</v>
      </c>
    </row>
    <row r="1017" spans="1:3" x14ac:dyDescent="0.2">
      <c r="A1017">
        <v>2015</v>
      </c>
      <c r="B1017" t="b">
        <v>0</v>
      </c>
      <c r="C1017">
        <v>0</v>
      </c>
    </row>
    <row r="1018" spans="1:3" x14ac:dyDescent="0.2">
      <c r="A1018">
        <v>2016</v>
      </c>
      <c r="B1018" t="b">
        <v>1</v>
      </c>
      <c r="C1018">
        <v>10199.51</v>
      </c>
    </row>
    <row r="1019" spans="1:3" x14ac:dyDescent="0.2">
      <c r="A1019">
        <v>2017</v>
      </c>
      <c r="B1019" t="b">
        <v>0</v>
      </c>
      <c r="C1019">
        <v>0</v>
      </c>
    </row>
    <row r="1020" spans="1:3" x14ac:dyDescent="0.2">
      <c r="A1020">
        <v>2018</v>
      </c>
      <c r="B1020" t="b">
        <v>0</v>
      </c>
      <c r="C1020">
        <v>0</v>
      </c>
    </row>
    <row r="1021" spans="1:3" x14ac:dyDescent="0.2">
      <c r="A1021">
        <v>2019</v>
      </c>
      <c r="B1021" t="b">
        <v>0</v>
      </c>
      <c r="C1021">
        <v>0</v>
      </c>
    </row>
    <row r="1022" spans="1:3" x14ac:dyDescent="0.2">
      <c r="A1022">
        <v>2020</v>
      </c>
      <c r="B1022" t="b">
        <v>0</v>
      </c>
      <c r="C1022">
        <v>0</v>
      </c>
    </row>
    <row r="1023" spans="1:3" x14ac:dyDescent="0.2">
      <c r="A1023">
        <v>2021</v>
      </c>
      <c r="B1023" t="b">
        <v>1</v>
      </c>
      <c r="C1023">
        <v>13313.94</v>
      </c>
    </row>
    <row r="1024" spans="1:3" x14ac:dyDescent="0.2">
      <c r="A1024">
        <v>2022</v>
      </c>
      <c r="B1024" t="b">
        <v>1</v>
      </c>
      <c r="C1024">
        <v>1348.81</v>
      </c>
    </row>
    <row r="1025" spans="1:3" x14ac:dyDescent="0.2">
      <c r="A1025">
        <v>2023</v>
      </c>
      <c r="B1025" t="b">
        <v>1</v>
      </c>
      <c r="C1025">
        <v>13425.89</v>
      </c>
    </row>
    <row r="1026" spans="1:3" x14ac:dyDescent="0.2">
      <c r="A1026">
        <v>2024</v>
      </c>
      <c r="B1026" t="b">
        <v>0</v>
      </c>
      <c r="C1026">
        <v>0</v>
      </c>
    </row>
    <row r="1027" spans="1:3" x14ac:dyDescent="0.2">
      <c r="A1027">
        <v>2025</v>
      </c>
      <c r="B1027" t="b">
        <v>1</v>
      </c>
      <c r="C1027">
        <v>12753.12</v>
      </c>
    </row>
    <row r="1028" spans="1:3" x14ac:dyDescent="0.2">
      <c r="A1028">
        <v>2026</v>
      </c>
      <c r="B1028" t="b">
        <v>1</v>
      </c>
      <c r="C1028">
        <v>6887.1</v>
      </c>
    </row>
    <row r="1029" spans="1:3" x14ac:dyDescent="0.2">
      <c r="A1029">
        <v>2027</v>
      </c>
      <c r="B1029" t="b">
        <v>0</v>
      </c>
      <c r="C1029">
        <v>0</v>
      </c>
    </row>
    <row r="1030" spans="1:3" x14ac:dyDescent="0.2">
      <c r="A1030">
        <v>2028</v>
      </c>
      <c r="B1030" t="b">
        <v>1</v>
      </c>
      <c r="C1030">
        <v>2630.09</v>
      </c>
    </row>
    <row r="1031" spans="1:3" x14ac:dyDescent="0.2">
      <c r="A1031">
        <v>2029</v>
      </c>
      <c r="B1031" t="b">
        <v>0</v>
      </c>
      <c r="C1031">
        <v>0</v>
      </c>
    </row>
    <row r="1032" spans="1:3" x14ac:dyDescent="0.2">
      <c r="A1032">
        <v>2030</v>
      </c>
      <c r="B1032" t="b">
        <v>0</v>
      </c>
      <c r="C1032">
        <v>0</v>
      </c>
    </row>
    <row r="1033" spans="1:3" x14ac:dyDescent="0.2">
      <c r="A1033">
        <v>2031</v>
      </c>
      <c r="B1033" t="b">
        <v>1</v>
      </c>
      <c r="C1033">
        <v>2727.77</v>
      </c>
    </row>
    <row r="1034" spans="1:3" x14ac:dyDescent="0.2">
      <c r="A1034">
        <v>2032</v>
      </c>
      <c r="B1034" t="b">
        <v>1</v>
      </c>
      <c r="C1034">
        <v>18541.25</v>
      </c>
    </row>
    <row r="1035" spans="1:3" x14ac:dyDescent="0.2">
      <c r="A1035">
        <v>2033</v>
      </c>
      <c r="B1035" t="b">
        <v>1</v>
      </c>
      <c r="C1035">
        <v>14096.31</v>
      </c>
    </row>
    <row r="1036" spans="1:3" x14ac:dyDescent="0.2">
      <c r="A1036">
        <v>2034</v>
      </c>
      <c r="B1036" t="b">
        <v>0</v>
      </c>
      <c r="C1036">
        <v>0</v>
      </c>
    </row>
    <row r="1037" spans="1:3" x14ac:dyDescent="0.2">
      <c r="A1037">
        <v>2035</v>
      </c>
      <c r="B1037" t="b">
        <v>0</v>
      </c>
      <c r="C1037">
        <v>0</v>
      </c>
    </row>
    <row r="1038" spans="1:3" x14ac:dyDescent="0.2">
      <c r="A1038">
        <v>2036</v>
      </c>
      <c r="B1038" t="b">
        <v>0</v>
      </c>
      <c r="C1038">
        <v>0</v>
      </c>
    </row>
    <row r="1039" spans="1:3" x14ac:dyDescent="0.2">
      <c r="A1039">
        <v>2037</v>
      </c>
      <c r="B1039" t="b">
        <v>0</v>
      </c>
      <c r="C1039">
        <v>0</v>
      </c>
    </row>
    <row r="1040" spans="1:3" x14ac:dyDescent="0.2">
      <c r="A1040">
        <v>2038</v>
      </c>
      <c r="B1040" t="b">
        <v>0</v>
      </c>
      <c r="C1040">
        <v>0</v>
      </c>
    </row>
    <row r="1041" spans="1:3" x14ac:dyDescent="0.2">
      <c r="A1041">
        <v>2039</v>
      </c>
      <c r="B1041" t="b">
        <v>1</v>
      </c>
      <c r="C1041">
        <v>3414.95</v>
      </c>
    </row>
    <row r="1042" spans="1:3" x14ac:dyDescent="0.2">
      <c r="A1042">
        <v>2040</v>
      </c>
      <c r="B1042" t="b">
        <v>1</v>
      </c>
      <c r="C1042">
        <v>7777.74</v>
      </c>
    </row>
    <row r="1043" spans="1:3" x14ac:dyDescent="0.2">
      <c r="A1043">
        <v>2041</v>
      </c>
      <c r="B1043" t="b">
        <v>0</v>
      </c>
      <c r="C1043">
        <v>0</v>
      </c>
    </row>
    <row r="1044" spans="1:3" x14ac:dyDescent="0.2">
      <c r="A1044">
        <v>2042</v>
      </c>
      <c r="B1044" t="b">
        <v>1</v>
      </c>
      <c r="C1044">
        <v>12257.18</v>
      </c>
    </row>
    <row r="1045" spans="1:3" x14ac:dyDescent="0.2">
      <c r="A1045">
        <v>2043</v>
      </c>
      <c r="B1045" t="b">
        <v>1</v>
      </c>
      <c r="C1045">
        <v>16875.86</v>
      </c>
    </row>
    <row r="1046" spans="1:3" x14ac:dyDescent="0.2">
      <c r="A1046">
        <v>2044</v>
      </c>
      <c r="B1046" t="b">
        <v>0</v>
      </c>
      <c r="C1046">
        <v>0</v>
      </c>
    </row>
    <row r="1047" spans="1:3" x14ac:dyDescent="0.2">
      <c r="A1047">
        <v>2045</v>
      </c>
      <c r="B1047" t="b">
        <v>0</v>
      </c>
      <c r="C1047">
        <v>0</v>
      </c>
    </row>
    <row r="1048" spans="1:3" x14ac:dyDescent="0.2">
      <c r="A1048">
        <v>2046</v>
      </c>
      <c r="B1048" t="b">
        <v>0</v>
      </c>
      <c r="C1048">
        <v>0</v>
      </c>
    </row>
    <row r="1049" spans="1:3" x14ac:dyDescent="0.2">
      <c r="A1049">
        <v>2047</v>
      </c>
      <c r="B1049" t="b">
        <v>0</v>
      </c>
      <c r="C1049">
        <v>0</v>
      </c>
    </row>
    <row r="1050" spans="1:3" x14ac:dyDescent="0.2">
      <c r="A1050">
        <v>2048</v>
      </c>
      <c r="B1050" t="b">
        <v>1</v>
      </c>
      <c r="C1050">
        <v>1829.56</v>
      </c>
    </row>
    <row r="1051" spans="1:3" x14ac:dyDescent="0.2">
      <c r="A1051">
        <v>2049</v>
      </c>
      <c r="B1051" t="b">
        <v>0</v>
      </c>
      <c r="C1051">
        <v>0</v>
      </c>
    </row>
    <row r="1052" spans="1:3" x14ac:dyDescent="0.2">
      <c r="A1052">
        <v>2050</v>
      </c>
      <c r="B1052" t="b">
        <v>1</v>
      </c>
      <c r="C1052">
        <v>5496.03</v>
      </c>
    </row>
    <row r="1053" spans="1:3" x14ac:dyDescent="0.2">
      <c r="A1053">
        <v>2051</v>
      </c>
      <c r="B1053" t="b">
        <v>1</v>
      </c>
      <c r="C1053">
        <v>17905.23</v>
      </c>
    </row>
    <row r="1054" spans="1:3" x14ac:dyDescent="0.2">
      <c r="A1054">
        <v>2052</v>
      </c>
      <c r="B1054" t="b">
        <v>0</v>
      </c>
      <c r="C1054">
        <v>0</v>
      </c>
    </row>
    <row r="1055" spans="1:3" x14ac:dyDescent="0.2">
      <c r="A1055">
        <v>2053</v>
      </c>
      <c r="B1055" t="b">
        <v>1</v>
      </c>
      <c r="C1055">
        <v>1174.1500000000001</v>
      </c>
    </row>
    <row r="1056" spans="1:3" x14ac:dyDescent="0.2">
      <c r="A1056">
        <v>2054</v>
      </c>
      <c r="B1056" t="b">
        <v>0</v>
      </c>
      <c r="C1056">
        <v>0</v>
      </c>
    </row>
    <row r="1057" spans="1:3" x14ac:dyDescent="0.2">
      <c r="A1057">
        <v>2055</v>
      </c>
      <c r="B1057" t="b">
        <v>1</v>
      </c>
      <c r="C1057">
        <v>4826.58</v>
      </c>
    </row>
    <row r="1058" spans="1:3" x14ac:dyDescent="0.2">
      <c r="A1058">
        <v>2056</v>
      </c>
      <c r="B1058" t="b">
        <v>0</v>
      </c>
      <c r="C1058">
        <v>0</v>
      </c>
    </row>
    <row r="1059" spans="1:3" x14ac:dyDescent="0.2">
      <c r="A1059">
        <v>2057</v>
      </c>
      <c r="B1059" t="b">
        <v>0</v>
      </c>
      <c r="C1059">
        <v>0</v>
      </c>
    </row>
    <row r="1060" spans="1:3" x14ac:dyDescent="0.2">
      <c r="A1060">
        <v>2058</v>
      </c>
      <c r="B1060" t="b">
        <v>0</v>
      </c>
      <c r="C1060">
        <v>0</v>
      </c>
    </row>
    <row r="1061" spans="1:3" x14ac:dyDescent="0.2">
      <c r="A1061">
        <v>2059</v>
      </c>
      <c r="B1061" t="b">
        <v>0</v>
      </c>
      <c r="C1061">
        <v>0</v>
      </c>
    </row>
    <row r="1062" spans="1:3" x14ac:dyDescent="0.2">
      <c r="A1062">
        <v>2060</v>
      </c>
      <c r="B1062" t="b">
        <v>1</v>
      </c>
      <c r="C1062">
        <v>19221.46</v>
      </c>
    </row>
    <row r="1063" spans="1:3" x14ac:dyDescent="0.2">
      <c r="A1063">
        <v>2061</v>
      </c>
      <c r="B1063" t="b">
        <v>0</v>
      </c>
      <c r="C1063">
        <v>0</v>
      </c>
    </row>
    <row r="1064" spans="1:3" x14ac:dyDescent="0.2">
      <c r="A1064">
        <v>2062</v>
      </c>
      <c r="B1064" t="b">
        <v>0</v>
      </c>
      <c r="C1064">
        <v>0</v>
      </c>
    </row>
    <row r="1065" spans="1:3" x14ac:dyDescent="0.2">
      <c r="A1065">
        <v>2063</v>
      </c>
      <c r="B1065" t="b">
        <v>1</v>
      </c>
      <c r="C1065">
        <v>12654.64</v>
      </c>
    </row>
    <row r="1066" spans="1:3" x14ac:dyDescent="0.2">
      <c r="A1066">
        <v>2064</v>
      </c>
      <c r="B1066" t="b">
        <v>0</v>
      </c>
      <c r="C1066">
        <v>0</v>
      </c>
    </row>
    <row r="1067" spans="1:3" x14ac:dyDescent="0.2">
      <c r="A1067">
        <v>2065</v>
      </c>
      <c r="B1067" t="b">
        <v>0</v>
      </c>
      <c r="C1067">
        <v>0</v>
      </c>
    </row>
    <row r="1068" spans="1:3" x14ac:dyDescent="0.2">
      <c r="A1068">
        <v>2066</v>
      </c>
      <c r="B1068" t="b">
        <v>1</v>
      </c>
      <c r="C1068">
        <v>5971.76</v>
      </c>
    </row>
    <row r="1069" spans="1:3" x14ac:dyDescent="0.2">
      <c r="A1069">
        <v>2067</v>
      </c>
      <c r="B1069" t="b">
        <v>0</v>
      </c>
      <c r="C1069">
        <v>0</v>
      </c>
    </row>
    <row r="1070" spans="1:3" x14ac:dyDescent="0.2">
      <c r="A1070">
        <v>2068</v>
      </c>
      <c r="B1070" t="b">
        <v>1</v>
      </c>
      <c r="C1070">
        <v>2272.83</v>
      </c>
    </row>
    <row r="1071" spans="1:3" x14ac:dyDescent="0.2">
      <c r="A1071">
        <v>2069</v>
      </c>
      <c r="B1071" t="b">
        <v>0</v>
      </c>
      <c r="C1071">
        <v>0</v>
      </c>
    </row>
    <row r="1072" spans="1:3" x14ac:dyDescent="0.2">
      <c r="A1072">
        <v>2070</v>
      </c>
      <c r="B1072" t="b">
        <v>1</v>
      </c>
      <c r="C1072">
        <v>1535.64</v>
      </c>
    </row>
    <row r="1073" spans="1:3" x14ac:dyDescent="0.2">
      <c r="A1073">
        <v>2071</v>
      </c>
      <c r="B1073" t="b">
        <v>0</v>
      </c>
      <c r="C1073">
        <v>0</v>
      </c>
    </row>
    <row r="1074" spans="1:3" x14ac:dyDescent="0.2">
      <c r="A1074">
        <v>2072</v>
      </c>
      <c r="B1074" t="b">
        <v>0</v>
      </c>
      <c r="C1074">
        <v>0</v>
      </c>
    </row>
    <row r="1075" spans="1:3" x14ac:dyDescent="0.2">
      <c r="A1075">
        <v>2073</v>
      </c>
      <c r="B1075" t="b">
        <v>0</v>
      </c>
      <c r="C1075">
        <v>0</v>
      </c>
    </row>
    <row r="1076" spans="1:3" x14ac:dyDescent="0.2">
      <c r="A1076">
        <v>2074</v>
      </c>
      <c r="B1076" t="b">
        <v>0</v>
      </c>
      <c r="C1076">
        <v>0</v>
      </c>
    </row>
    <row r="1077" spans="1:3" x14ac:dyDescent="0.2">
      <c r="A1077">
        <v>2075</v>
      </c>
      <c r="B1077" t="b">
        <v>0</v>
      </c>
      <c r="C1077">
        <v>0</v>
      </c>
    </row>
    <row r="1078" spans="1:3" x14ac:dyDescent="0.2">
      <c r="A1078">
        <v>2076</v>
      </c>
      <c r="B1078" t="b">
        <v>0</v>
      </c>
      <c r="C1078">
        <v>0</v>
      </c>
    </row>
    <row r="1079" spans="1:3" x14ac:dyDescent="0.2">
      <c r="A1079">
        <v>2077</v>
      </c>
      <c r="B1079" t="b">
        <v>1</v>
      </c>
      <c r="C1079">
        <v>5650.16</v>
      </c>
    </row>
    <row r="1080" spans="1:3" x14ac:dyDescent="0.2">
      <c r="A1080">
        <v>2078</v>
      </c>
      <c r="B1080" t="b">
        <v>0</v>
      </c>
      <c r="C1080">
        <v>0</v>
      </c>
    </row>
    <row r="1081" spans="1:3" x14ac:dyDescent="0.2">
      <c r="A1081">
        <v>2079</v>
      </c>
      <c r="B1081" t="b">
        <v>0</v>
      </c>
      <c r="C1081">
        <v>0</v>
      </c>
    </row>
    <row r="1082" spans="1:3" x14ac:dyDescent="0.2">
      <c r="A1082">
        <v>2080</v>
      </c>
      <c r="B1082" t="b">
        <v>0</v>
      </c>
      <c r="C1082">
        <v>0</v>
      </c>
    </row>
    <row r="1083" spans="1:3" x14ac:dyDescent="0.2">
      <c r="A1083">
        <v>2081</v>
      </c>
      <c r="B1083" t="b">
        <v>0</v>
      </c>
      <c r="C1083">
        <v>0</v>
      </c>
    </row>
    <row r="1084" spans="1:3" x14ac:dyDescent="0.2">
      <c r="A1084">
        <v>2082</v>
      </c>
      <c r="B1084" t="b">
        <v>0</v>
      </c>
      <c r="C1084">
        <v>0</v>
      </c>
    </row>
    <row r="1085" spans="1:3" x14ac:dyDescent="0.2">
      <c r="A1085">
        <v>2083</v>
      </c>
      <c r="B1085" t="b">
        <v>0</v>
      </c>
      <c r="C1085">
        <v>0</v>
      </c>
    </row>
    <row r="1086" spans="1:3" x14ac:dyDescent="0.2">
      <c r="A1086">
        <v>2084</v>
      </c>
      <c r="B1086" t="b">
        <v>0</v>
      </c>
      <c r="C1086">
        <v>0</v>
      </c>
    </row>
    <row r="1087" spans="1:3" x14ac:dyDescent="0.2">
      <c r="A1087">
        <v>2085</v>
      </c>
      <c r="B1087" t="b">
        <v>1</v>
      </c>
      <c r="C1087">
        <v>17748.23</v>
      </c>
    </row>
    <row r="1088" spans="1:3" x14ac:dyDescent="0.2">
      <c r="A1088">
        <v>2086</v>
      </c>
      <c r="B1088" t="b">
        <v>0</v>
      </c>
      <c r="C1088">
        <v>0</v>
      </c>
    </row>
    <row r="1089" spans="1:3" x14ac:dyDescent="0.2">
      <c r="A1089">
        <v>2087</v>
      </c>
      <c r="B1089" t="b">
        <v>0</v>
      </c>
      <c r="C1089">
        <v>0</v>
      </c>
    </row>
    <row r="1090" spans="1:3" x14ac:dyDescent="0.2">
      <c r="A1090">
        <v>2088</v>
      </c>
      <c r="B1090" t="b">
        <v>0</v>
      </c>
      <c r="C1090">
        <v>0</v>
      </c>
    </row>
    <row r="1091" spans="1:3" x14ac:dyDescent="0.2">
      <c r="A1091">
        <v>2089</v>
      </c>
      <c r="B1091" t="b">
        <v>0</v>
      </c>
      <c r="C1091">
        <v>0</v>
      </c>
    </row>
    <row r="1092" spans="1:3" x14ac:dyDescent="0.2">
      <c r="A1092">
        <v>2090</v>
      </c>
      <c r="B1092" t="b">
        <v>1</v>
      </c>
      <c r="C1092">
        <v>8902.36</v>
      </c>
    </row>
    <row r="1093" spans="1:3" x14ac:dyDescent="0.2">
      <c r="A1093">
        <v>2091</v>
      </c>
      <c r="B1093" t="b">
        <v>0</v>
      </c>
      <c r="C1093">
        <v>0</v>
      </c>
    </row>
    <row r="1094" spans="1:3" x14ac:dyDescent="0.2">
      <c r="A1094">
        <v>2092</v>
      </c>
      <c r="B1094" t="b">
        <v>0</v>
      </c>
      <c r="C1094">
        <v>0</v>
      </c>
    </row>
    <row r="1095" spans="1:3" x14ac:dyDescent="0.2">
      <c r="A1095">
        <v>2093</v>
      </c>
      <c r="B1095" t="b">
        <v>1</v>
      </c>
      <c r="C1095">
        <v>14686.33</v>
      </c>
    </row>
    <row r="1096" spans="1:3" x14ac:dyDescent="0.2">
      <c r="A1096">
        <v>2094</v>
      </c>
      <c r="B1096" t="b">
        <v>0</v>
      </c>
      <c r="C1096">
        <v>0</v>
      </c>
    </row>
    <row r="1097" spans="1:3" x14ac:dyDescent="0.2">
      <c r="A1097">
        <v>2095</v>
      </c>
      <c r="B1097" t="b">
        <v>1</v>
      </c>
      <c r="C1097">
        <v>18447.419999999998</v>
      </c>
    </row>
    <row r="1098" spans="1:3" x14ac:dyDescent="0.2">
      <c r="A1098">
        <v>2096</v>
      </c>
      <c r="B1098" t="b">
        <v>1</v>
      </c>
      <c r="C1098">
        <v>8752.77</v>
      </c>
    </row>
    <row r="1099" spans="1:3" x14ac:dyDescent="0.2">
      <c r="A1099">
        <v>2097</v>
      </c>
      <c r="B1099" t="b">
        <v>1</v>
      </c>
      <c r="C1099">
        <v>4634.2700000000004</v>
      </c>
    </row>
    <row r="1100" spans="1:3" x14ac:dyDescent="0.2">
      <c r="A1100">
        <v>2098</v>
      </c>
      <c r="B1100" t="b">
        <v>0</v>
      </c>
      <c r="C1100">
        <v>0</v>
      </c>
    </row>
    <row r="1101" spans="1:3" x14ac:dyDescent="0.2">
      <c r="A1101">
        <v>2099</v>
      </c>
      <c r="B1101" t="b">
        <v>0</v>
      </c>
      <c r="C1101">
        <v>0</v>
      </c>
    </row>
    <row r="1102" spans="1:3" x14ac:dyDescent="0.2">
      <c r="A1102">
        <v>2100</v>
      </c>
      <c r="B1102" t="b">
        <v>0</v>
      </c>
      <c r="C1102">
        <v>0</v>
      </c>
    </row>
    <row r="1103" spans="1:3" x14ac:dyDescent="0.2">
      <c r="A1103">
        <v>2101</v>
      </c>
      <c r="B1103" t="b">
        <v>0</v>
      </c>
      <c r="C1103">
        <v>0</v>
      </c>
    </row>
    <row r="1104" spans="1:3" x14ac:dyDescent="0.2">
      <c r="A1104">
        <v>2102</v>
      </c>
      <c r="B1104" t="b">
        <v>0</v>
      </c>
      <c r="C1104">
        <v>0</v>
      </c>
    </row>
    <row r="1105" spans="1:3" x14ac:dyDescent="0.2">
      <c r="A1105">
        <v>2103</v>
      </c>
      <c r="B1105" t="b">
        <v>1</v>
      </c>
      <c r="C1105">
        <v>10825.24</v>
      </c>
    </row>
    <row r="1106" spans="1:3" x14ac:dyDescent="0.2">
      <c r="A1106">
        <v>2104</v>
      </c>
      <c r="B1106" t="b">
        <v>1</v>
      </c>
      <c r="C1106">
        <v>18253.59</v>
      </c>
    </row>
    <row r="1107" spans="1:3" x14ac:dyDescent="0.2">
      <c r="A1107">
        <v>2105</v>
      </c>
      <c r="B1107" t="b">
        <v>0</v>
      </c>
      <c r="C1107">
        <v>0</v>
      </c>
    </row>
    <row r="1108" spans="1:3" x14ac:dyDescent="0.2">
      <c r="A1108">
        <v>2106</v>
      </c>
      <c r="B1108" t="b">
        <v>1</v>
      </c>
      <c r="C1108">
        <v>16283.11</v>
      </c>
    </row>
    <row r="1109" spans="1:3" x14ac:dyDescent="0.2">
      <c r="A1109">
        <v>2107</v>
      </c>
      <c r="B1109" t="b">
        <v>0</v>
      </c>
      <c r="C1109">
        <v>0</v>
      </c>
    </row>
    <row r="1110" spans="1:3" x14ac:dyDescent="0.2">
      <c r="A1110">
        <v>2108</v>
      </c>
      <c r="B1110" t="b">
        <v>0</v>
      </c>
      <c r="C1110">
        <v>0</v>
      </c>
    </row>
    <row r="1111" spans="1:3" x14ac:dyDescent="0.2">
      <c r="A1111">
        <v>2109</v>
      </c>
      <c r="B1111" t="b">
        <v>0</v>
      </c>
      <c r="C1111">
        <v>0</v>
      </c>
    </row>
    <row r="1112" spans="1:3" x14ac:dyDescent="0.2">
      <c r="A1112">
        <v>2110</v>
      </c>
      <c r="B1112" t="b">
        <v>0</v>
      </c>
      <c r="C1112">
        <v>0</v>
      </c>
    </row>
    <row r="1113" spans="1:3" x14ac:dyDescent="0.2">
      <c r="A1113">
        <v>2111</v>
      </c>
      <c r="B1113" t="b">
        <v>1</v>
      </c>
      <c r="C1113">
        <v>2250.77</v>
      </c>
    </row>
    <row r="1114" spans="1:3" x14ac:dyDescent="0.2">
      <c r="A1114">
        <v>2112</v>
      </c>
      <c r="B1114" t="b">
        <v>1</v>
      </c>
      <c r="C1114">
        <v>14158.88</v>
      </c>
    </row>
    <row r="1115" spans="1:3" x14ac:dyDescent="0.2">
      <c r="A1115">
        <v>2113</v>
      </c>
      <c r="B1115" t="b">
        <v>0</v>
      </c>
      <c r="C1115">
        <v>0</v>
      </c>
    </row>
    <row r="1116" spans="1:3" x14ac:dyDescent="0.2">
      <c r="A1116">
        <v>2114</v>
      </c>
      <c r="B1116" t="b">
        <v>0</v>
      </c>
      <c r="C1116">
        <v>0</v>
      </c>
    </row>
    <row r="1117" spans="1:3" x14ac:dyDescent="0.2">
      <c r="A1117">
        <v>2115</v>
      </c>
      <c r="B1117" t="b">
        <v>0</v>
      </c>
      <c r="C1117">
        <v>0</v>
      </c>
    </row>
    <row r="1118" spans="1:3" x14ac:dyDescent="0.2">
      <c r="A1118">
        <v>2116</v>
      </c>
      <c r="B1118" t="b">
        <v>1</v>
      </c>
      <c r="C1118">
        <v>11866.05</v>
      </c>
    </row>
    <row r="1119" spans="1:3" x14ac:dyDescent="0.2">
      <c r="A1119">
        <v>2117</v>
      </c>
      <c r="B1119" t="b">
        <v>0</v>
      </c>
      <c r="C1119">
        <v>0</v>
      </c>
    </row>
    <row r="1120" spans="1:3" x14ac:dyDescent="0.2">
      <c r="A1120">
        <v>2118</v>
      </c>
      <c r="B1120" t="b">
        <v>0</v>
      </c>
      <c r="C1120">
        <v>0</v>
      </c>
    </row>
    <row r="1121" spans="1:3" x14ac:dyDescent="0.2">
      <c r="A1121">
        <v>2119</v>
      </c>
      <c r="B1121" t="b">
        <v>0</v>
      </c>
      <c r="C1121">
        <v>0</v>
      </c>
    </row>
    <row r="1122" spans="1:3" x14ac:dyDescent="0.2">
      <c r="A1122">
        <v>2120</v>
      </c>
      <c r="B1122" t="b">
        <v>1</v>
      </c>
      <c r="C1122">
        <v>18241.8</v>
      </c>
    </row>
    <row r="1123" spans="1:3" x14ac:dyDescent="0.2">
      <c r="A1123">
        <v>2121</v>
      </c>
      <c r="B1123" t="b">
        <v>0</v>
      </c>
      <c r="C1123">
        <v>0</v>
      </c>
    </row>
    <row r="1124" spans="1:3" x14ac:dyDescent="0.2">
      <c r="A1124">
        <v>2122</v>
      </c>
      <c r="B1124" t="b">
        <v>0</v>
      </c>
      <c r="C1124">
        <v>0</v>
      </c>
    </row>
    <row r="1125" spans="1:3" x14ac:dyDescent="0.2">
      <c r="A1125">
        <v>2123</v>
      </c>
      <c r="B1125" t="b">
        <v>1</v>
      </c>
      <c r="C1125">
        <v>3327.15</v>
      </c>
    </row>
    <row r="1126" spans="1:3" x14ac:dyDescent="0.2">
      <c r="A1126">
        <v>2124</v>
      </c>
      <c r="B1126" t="b">
        <v>0</v>
      </c>
      <c r="C1126">
        <v>0</v>
      </c>
    </row>
    <row r="1127" spans="1:3" x14ac:dyDescent="0.2">
      <c r="A1127">
        <v>2125</v>
      </c>
      <c r="B1127" t="b">
        <v>0</v>
      </c>
      <c r="C1127">
        <v>0</v>
      </c>
    </row>
    <row r="1128" spans="1:3" x14ac:dyDescent="0.2">
      <c r="A1128">
        <v>2126</v>
      </c>
      <c r="B1128" t="b">
        <v>0</v>
      </c>
      <c r="C1128">
        <v>0</v>
      </c>
    </row>
    <row r="1129" spans="1:3" x14ac:dyDescent="0.2">
      <c r="A1129">
        <v>2127</v>
      </c>
      <c r="B1129" t="b">
        <v>0</v>
      </c>
      <c r="C1129">
        <v>0</v>
      </c>
    </row>
    <row r="1130" spans="1:3" x14ac:dyDescent="0.2">
      <c r="A1130">
        <v>2128</v>
      </c>
      <c r="B1130" t="b">
        <v>1</v>
      </c>
      <c r="C1130">
        <v>11146.69</v>
      </c>
    </row>
    <row r="1131" spans="1:3" x14ac:dyDescent="0.2">
      <c r="A1131">
        <v>2129</v>
      </c>
      <c r="B1131" t="b">
        <v>0</v>
      </c>
      <c r="C1131">
        <v>0</v>
      </c>
    </row>
    <row r="1132" spans="1:3" x14ac:dyDescent="0.2">
      <c r="A1132">
        <v>2130</v>
      </c>
      <c r="B1132" t="b">
        <v>0</v>
      </c>
      <c r="C1132">
        <v>0</v>
      </c>
    </row>
    <row r="1133" spans="1:3" x14ac:dyDescent="0.2">
      <c r="A1133">
        <v>2131</v>
      </c>
      <c r="B1133" t="b">
        <v>0</v>
      </c>
      <c r="C1133">
        <v>0</v>
      </c>
    </row>
    <row r="1134" spans="1:3" x14ac:dyDescent="0.2">
      <c r="A1134">
        <v>2132</v>
      </c>
      <c r="B1134" t="b">
        <v>0</v>
      </c>
      <c r="C1134">
        <v>0</v>
      </c>
    </row>
    <row r="1135" spans="1:3" x14ac:dyDescent="0.2">
      <c r="A1135">
        <v>2133</v>
      </c>
      <c r="B1135" t="b">
        <v>0</v>
      </c>
      <c r="C1135">
        <v>0</v>
      </c>
    </row>
    <row r="1136" spans="1:3" x14ac:dyDescent="0.2">
      <c r="A1136">
        <v>2134</v>
      </c>
      <c r="B1136" t="b">
        <v>1</v>
      </c>
      <c r="C1136">
        <v>17709.79</v>
      </c>
    </row>
    <row r="1137" spans="1:3" x14ac:dyDescent="0.2">
      <c r="A1137">
        <v>2135</v>
      </c>
      <c r="B1137" t="b">
        <v>0</v>
      </c>
      <c r="C1137">
        <v>0</v>
      </c>
    </row>
    <row r="1138" spans="1:3" x14ac:dyDescent="0.2">
      <c r="A1138">
        <v>2136</v>
      </c>
      <c r="B1138" t="b">
        <v>0</v>
      </c>
      <c r="C1138">
        <v>0</v>
      </c>
    </row>
    <row r="1139" spans="1:3" x14ac:dyDescent="0.2">
      <c r="A1139">
        <v>2137</v>
      </c>
      <c r="B1139" t="b">
        <v>1</v>
      </c>
      <c r="C1139">
        <v>8790.4500000000007</v>
      </c>
    </row>
    <row r="1140" spans="1:3" x14ac:dyDescent="0.2">
      <c r="A1140">
        <v>2138</v>
      </c>
      <c r="B1140" t="b">
        <v>0</v>
      </c>
      <c r="C1140">
        <v>0</v>
      </c>
    </row>
    <row r="1141" spans="1:3" x14ac:dyDescent="0.2">
      <c r="A1141">
        <v>2139</v>
      </c>
      <c r="B1141" t="b">
        <v>0</v>
      </c>
      <c r="C1141">
        <v>0</v>
      </c>
    </row>
    <row r="1142" spans="1:3" x14ac:dyDescent="0.2">
      <c r="A1142">
        <v>2140</v>
      </c>
      <c r="B1142" t="b">
        <v>0</v>
      </c>
      <c r="C1142">
        <v>0</v>
      </c>
    </row>
    <row r="1143" spans="1:3" x14ac:dyDescent="0.2">
      <c r="A1143">
        <v>2141</v>
      </c>
      <c r="B1143" t="b">
        <v>1</v>
      </c>
      <c r="C1143">
        <v>10157.9</v>
      </c>
    </row>
    <row r="1144" spans="1:3" x14ac:dyDescent="0.2">
      <c r="A1144">
        <v>2142</v>
      </c>
      <c r="B1144" t="b">
        <v>0</v>
      </c>
      <c r="C1144">
        <v>0</v>
      </c>
    </row>
    <row r="1145" spans="1:3" x14ac:dyDescent="0.2">
      <c r="A1145">
        <v>2143</v>
      </c>
      <c r="B1145" t="b">
        <v>1</v>
      </c>
      <c r="C1145">
        <v>2338.75</v>
      </c>
    </row>
    <row r="1146" spans="1:3" x14ac:dyDescent="0.2">
      <c r="A1146">
        <v>2144</v>
      </c>
      <c r="B1146" t="b">
        <v>0</v>
      </c>
      <c r="C1146">
        <v>0</v>
      </c>
    </row>
    <row r="1147" spans="1:3" x14ac:dyDescent="0.2">
      <c r="A1147">
        <v>2145</v>
      </c>
      <c r="B1147" t="b">
        <v>0</v>
      </c>
      <c r="C1147">
        <v>0</v>
      </c>
    </row>
    <row r="1148" spans="1:3" x14ac:dyDescent="0.2">
      <c r="A1148">
        <v>2146</v>
      </c>
      <c r="B1148" t="b">
        <v>0</v>
      </c>
      <c r="C1148">
        <v>0</v>
      </c>
    </row>
    <row r="1149" spans="1:3" x14ac:dyDescent="0.2">
      <c r="A1149">
        <v>2147</v>
      </c>
      <c r="B1149" t="b">
        <v>0</v>
      </c>
      <c r="C1149">
        <v>0</v>
      </c>
    </row>
    <row r="1150" spans="1:3" x14ac:dyDescent="0.2">
      <c r="A1150">
        <v>2148</v>
      </c>
      <c r="B1150" t="b">
        <v>0</v>
      </c>
      <c r="C1150">
        <v>0</v>
      </c>
    </row>
    <row r="1151" spans="1:3" x14ac:dyDescent="0.2">
      <c r="A1151">
        <v>2149</v>
      </c>
      <c r="B1151" t="b">
        <v>0</v>
      </c>
      <c r="C1151">
        <v>0</v>
      </c>
    </row>
    <row r="1152" spans="1:3" x14ac:dyDescent="0.2">
      <c r="A1152">
        <v>2150</v>
      </c>
      <c r="B1152" t="b">
        <v>0</v>
      </c>
      <c r="C1152">
        <v>0</v>
      </c>
    </row>
    <row r="1153" spans="1:3" x14ac:dyDescent="0.2">
      <c r="A1153">
        <v>2151</v>
      </c>
      <c r="B1153" t="b">
        <v>0</v>
      </c>
      <c r="C1153">
        <v>0</v>
      </c>
    </row>
    <row r="1154" spans="1:3" x14ac:dyDescent="0.2">
      <c r="A1154">
        <v>2152</v>
      </c>
      <c r="B1154" t="b">
        <v>0</v>
      </c>
      <c r="C1154">
        <v>0</v>
      </c>
    </row>
    <row r="1155" spans="1:3" x14ac:dyDescent="0.2">
      <c r="A1155">
        <v>2153</v>
      </c>
      <c r="B1155" t="b">
        <v>0</v>
      </c>
      <c r="C1155">
        <v>0</v>
      </c>
    </row>
    <row r="1156" spans="1:3" x14ac:dyDescent="0.2">
      <c r="A1156">
        <v>2154</v>
      </c>
      <c r="B1156" t="b">
        <v>0</v>
      </c>
      <c r="C1156">
        <v>0</v>
      </c>
    </row>
    <row r="1157" spans="1:3" x14ac:dyDescent="0.2">
      <c r="A1157">
        <v>2155</v>
      </c>
      <c r="B1157" t="b">
        <v>0</v>
      </c>
      <c r="C1157">
        <v>0</v>
      </c>
    </row>
    <row r="1158" spans="1:3" x14ac:dyDescent="0.2">
      <c r="A1158">
        <v>2156</v>
      </c>
      <c r="B1158" t="b">
        <v>0</v>
      </c>
      <c r="C1158">
        <v>0</v>
      </c>
    </row>
    <row r="1159" spans="1:3" x14ac:dyDescent="0.2">
      <c r="A1159">
        <v>2157</v>
      </c>
      <c r="B1159" t="b">
        <v>1</v>
      </c>
      <c r="C1159">
        <v>6284.73</v>
      </c>
    </row>
    <row r="1160" spans="1:3" x14ac:dyDescent="0.2">
      <c r="A1160">
        <v>2158</v>
      </c>
      <c r="B1160" t="b">
        <v>1</v>
      </c>
      <c r="C1160">
        <v>7165.63</v>
      </c>
    </row>
    <row r="1161" spans="1:3" x14ac:dyDescent="0.2">
      <c r="A1161">
        <v>2159</v>
      </c>
      <c r="B1161" t="b">
        <v>0</v>
      </c>
      <c r="C1161">
        <v>0</v>
      </c>
    </row>
    <row r="1162" spans="1:3" x14ac:dyDescent="0.2">
      <c r="A1162">
        <v>2160</v>
      </c>
      <c r="B1162" t="b">
        <v>0</v>
      </c>
      <c r="C1162">
        <v>0</v>
      </c>
    </row>
    <row r="1163" spans="1:3" x14ac:dyDescent="0.2">
      <c r="A1163">
        <v>2161</v>
      </c>
      <c r="B1163" t="b">
        <v>0</v>
      </c>
      <c r="C1163">
        <v>0</v>
      </c>
    </row>
    <row r="1164" spans="1:3" x14ac:dyDescent="0.2">
      <c r="A1164">
        <v>2162</v>
      </c>
      <c r="B1164" t="b">
        <v>0</v>
      </c>
      <c r="C1164">
        <v>0</v>
      </c>
    </row>
    <row r="1165" spans="1:3" x14ac:dyDescent="0.2">
      <c r="A1165">
        <v>2163</v>
      </c>
      <c r="B1165" t="b">
        <v>1</v>
      </c>
      <c r="C1165">
        <v>18957.330000000002</v>
      </c>
    </row>
    <row r="1166" spans="1:3" x14ac:dyDescent="0.2">
      <c r="A1166">
        <v>2164</v>
      </c>
      <c r="B1166" t="b">
        <v>0</v>
      </c>
      <c r="C1166">
        <v>0</v>
      </c>
    </row>
    <row r="1167" spans="1:3" x14ac:dyDescent="0.2">
      <c r="A1167">
        <v>2165</v>
      </c>
      <c r="B1167" t="b">
        <v>0</v>
      </c>
      <c r="C1167">
        <v>0</v>
      </c>
    </row>
    <row r="1168" spans="1:3" x14ac:dyDescent="0.2">
      <c r="A1168">
        <v>2166</v>
      </c>
      <c r="B1168" t="b">
        <v>0</v>
      </c>
      <c r="C1168">
        <v>0</v>
      </c>
    </row>
    <row r="1169" spans="1:3" x14ac:dyDescent="0.2">
      <c r="A1169">
        <v>2167</v>
      </c>
      <c r="B1169" t="b">
        <v>0</v>
      </c>
      <c r="C1169">
        <v>0</v>
      </c>
    </row>
    <row r="1170" spans="1:3" x14ac:dyDescent="0.2">
      <c r="A1170">
        <v>2168</v>
      </c>
      <c r="B1170" t="b">
        <v>1</v>
      </c>
      <c r="C1170">
        <v>6370.68</v>
      </c>
    </row>
    <row r="1171" spans="1:3" x14ac:dyDescent="0.2">
      <c r="A1171">
        <v>2169</v>
      </c>
      <c r="B1171" t="b">
        <v>1</v>
      </c>
      <c r="C1171">
        <v>9756.51</v>
      </c>
    </row>
    <row r="1172" spans="1:3" x14ac:dyDescent="0.2">
      <c r="A1172">
        <v>2170</v>
      </c>
      <c r="B1172" t="b">
        <v>0</v>
      </c>
      <c r="C1172">
        <v>0</v>
      </c>
    </row>
    <row r="1173" spans="1:3" x14ac:dyDescent="0.2">
      <c r="A1173">
        <v>2171</v>
      </c>
      <c r="B1173" t="b">
        <v>0</v>
      </c>
      <c r="C1173">
        <v>0</v>
      </c>
    </row>
    <row r="1174" spans="1:3" x14ac:dyDescent="0.2">
      <c r="A1174">
        <v>2172</v>
      </c>
      <c r="B1174" t="b">
        <v>0</v>
      </c>
      <c r="C1174">
        <v>0</v>
      </c>
    </row>
    <row r="1175" spans="1:3" x14ac:dyDescent="0.2">
      <c r="A1175">
        <v>2173</v>
      </c>
      <c r="B1175" t="b">
        <v>1</v>
      </c>
      <c r="C1175">
        <v>13754.78</v>
      </c>
    </row>
    <row r="1176" spans="1:3" x14ac:dyDescent="0.2">
      <c r="A1176">
        <v>2174</v>
      </c>
      <c r="B1176" t="b">
        <v>1</v>
      </c>
      <c r="C1176">
        <v>4081.48</v>
      </c>
    </row>
    <row r="1177" spans="1:3" x14ac:dyDescent="0.2">
      <c r="A1177">
        <v>2175</v>
      </c>
      <c r="B1177" t="b">
        <v>0</v>
      </c>
      <c r="C1177">
        <v>0</v>
      </c>
    </row>
    <row r="1178" spans="1:3" x14ac:dyDescent="0.2">
      <c r="A1178">
        <v>2176</v>
      </c>
      <c r="B1178" t="b">
        <v>0</v>
      </c>
      <c r="C1178">
        <v>0</v>
      </c>
    </row>
    <row r="1179" spans="1:3" x14ac:dyDescent="0.2">
      <c r="A1179">
        <v>2177</v>
      </c>
      <c r="B1179" t="b">
        <v>0</v>
      </c>
      <c r="C1179">
        <v>0</v>
      </c>
    </row>
    <row r="1180" spans="1:3" x14ac:dyDescent="0.2">
      <c r="A1180">
        <v>2178</v>
      </c>
      <c r="B1180" t="b">
        <v>1</v>
      </c>
      <c r="C1180">
        <v>10242.41</v>
      </c>
    </row>
    <row r="1181" spans="1:3" x14ac:dyDescent="0.2">
      <c r="A1181">
        <v>2179</v>
      </c>
      <c r="B1181" t="b">
        <v>0</v>
      </c>
      <c r="C1181">
        <v>0</v>
      </c>
    </row>
    <row r="1182" spans="1:3" x14ac:dyDescent="0.2">
      <c r="A1182">
        <v>2180</v>
      </c>
      <c r="B1182" t="b">
        <v>1</v>
      </c>
      <c r="C1182">
        <v>15032.24</v>
      </c>
    </row>
    <row r="1183" spans="1:3" x14ac:dyDescent="0.2">
      <c r="A1183">
        <v>2181</v>
      </c>
      <c r="B1183" t="b">
        <v>1</v>
      </c>
      <c r="C1183">
        <v>17470.25</v>
      </c>
    </row>
    <row r="1184" spans="1:3" x14ac:dyDescent="0.2">
      <c r="A1184">
        <v>2182</v>
      </c>
      <c r="B1184" t="b">
        <v>0</v>
      </c>
      <c r="C1184">
        <v>0</v>
      </c>
    </row>
    <row r="1185" spans="1:3" x14ac:dyDescent="0.2">
      <c r="A1185">
        <v>2183</v>
      </c>
      <c r="B1185" t="b">
        <v>1</v>
      </c>
      <c r="C1185">
        <v>12898.93</v>
      </c>
    </row>
    <row r="1186" spans="1:3" x14ac:dyDescent="0.2">
      <c r="A1186">
        <v>2184</v>
      </c>
      <c r="B1186" t="b">
        <v>1</v>
      </c>
      <c r="C1186">
        <v>13712.02</v>
      </c>
    </row>
    <row r="1187" spans="1:3" x14ac:dyDescent="0.2">
      <c r="A1187">
        <v>2185</v>
      </c>
      <c r="B1187" t="b">
        <v>0</v>
      </c>
      <c r="C1187">
        <v>0</v>
      </c>
    </row>
    <row r="1188" spans="1:3" x14ac:dyDescent="0.2">
      <c r="A1188">
        <v>2186</v>
      </c>
      <c r="B1188" t="b">
        <v>0</v>
      </c>
      <c r="C1188">
        <v>0</v>
      </c>
    </row>
    <row r="1189" spans="1:3" x14ac:dyDescent="0.2">
      <c r="A1189">
        <v>2187</v>
      </c>
      <c r="B1189" t="b">
        <v>0</v>
      </c>
      <c r="C1189">
        <v>0</v>
      </c>
    </row>
    <row r="1190" spans="1:3" x14ac:dyDescent="0.2">
      <c r="A1190">
        <v>2188</v>
      </c>
      <c r="B1190" t="b">
        <v>0</v>
      </c>
      <c r="C1190">
        <v>0</v>
      </c>
    </row>
    <row r="1191" spans="1:3" x14ac:dyDescent="0.2">
      <c r="A1191">
        <v>2189</v>
      </c>
      <c r="B1191" t="b">
        <v>1</v>
      </c>
      <c r="C1191">
        <v>3399.39</v>
      </c>
    </row>
    <row r="1192" spans="1:3" x14ac:dyDescent="0.2">
      <c r="A1192">
        <v>2190</v>
      </c>
      <c r="B1192" t="b">
        <v>1</v>
      </c>
      <c r="C1192">
        <v>18969.75</v>
      </c>
    </row>
    <row r="1193" spans="1:3" x14ac:dyDescent="0.2">
      <c r="A1193">
        <v>2191</v>
      </c>
      <c r="B1193" t="b">
        <v>0</v>
      </c>
      <c r="C1193">
        <v>0</v>
      </c>
    </row>
    <row r="1194" spans="1:3" x14ac:dyDescent="0.2">
      <c r="A1194">
        <v>2192</v>
      </c>
      <c r="B1194" t="b">
        <v>0</v>
      </c>
      <c r="C1194">
        <v>0</v>
      </c>
    </row>
    <row r="1195" spans="1:3" x14ac:dyDescent="0.2">
      <c r="A1195">
        <v>2193</v>
      </c>
      <c r="B1195" t="b">
        <v>0</v>
      </c>
      <c r="C1195">
        <v>0</v>
      </c>
    </row>
    <row r="1196" spans="1:3" x14ac:dyDescent="0.2">
      <c r="A1196">
        <v>2194</v>
      </c>
      <c r="B1196" t="b">
        <v>1</v>
      </c>
      <c r="C1196">
        <v>3518.91</v>
      </c>
    </row>
    <row r="1197" spans="1:3" x14ac:dyDescent="0.2">
      <c r="A1197">
        <v>2195</v>
      </c>
      <c r="B1197" t="b">
        <v>0</v>
      </c>
      <c r="C1197">
        <v>0</v>
      </c>
    </row>
    <row r="1198" spans="1:3" x14ac:dyDescent="0.2">
      <c r="A1198">
        <v>2196</v>
      </c>
      <c r="B1198" t="b">
        <v>1</v>
      </c>
      <c r="C1198">
        <v>15718.79</v>
      </c>
    </row>
    <row r="1199" spans="1:3" x14ac:dyDescent="0.2">
      <c r="A1199">
        <v>2197</v>
      </c>
      <c r="B1199" t="b">
        <v>0</v>
      </c>
      <c r="C1199">
        <v>0</v>
      </c>
    </row>
    <row r="1200" spans="1:3" x14ac:dyDescent="0.2">
      <c r="A1200">
        <v>2198</v>
      </c>
      <c r="B1200" t="b">
        <v>0</v>
      </c>
      <c r="C1200">
        <v>0</v>
      </c>
    </row>
    <row r="1201" spans="1:3" x14ac:dyDescent="0.2">
      <c r="A1201">
        <v>2199</v>
      </c>
      <c r="B1201" t="b">
        <v>0</v>
      </c>
      <c r="C1201">
        <v>0</v>
      </c>
    </row>
    <row r="1202" spans="1:3" x14ac:dyDescent="0.2">
      <c r="A1202">
        <v>2200</v>
      </c>
      <c r="B1202" t="b">
        <v>0</v>
      </c>
      <c r="C1202">
        <v>0</v>
      </c>
    </row>
    <row r="1203" spans="1:3" x14ac:dyDescent="0.2">
      <c r="A1203">
        <v>2201</v>
      </c>
      <c r="B1203" t="b">
        <v>0</v>
      </c>
      <c r="C1203">
        <v>0</v>
      </c>
    </row>
    <row r="1204" spans="1:3" x14ac:dyDescent="0.2">
      <c r="A1204">
        <v>2202</v>
      </c>
      <c r="B1204" t="b">
        <v>0</v>
      </c>
      <c r="C1204">
        <v>0</v>
      </c>
    </row>
    <row r="1205" spans="1:3" x14ac:dyDescent="0.2">
      <c r="A1205">
        <v>2203</v>
      </c>
      <c r="B1205" t="b">
        <v>0</v>
      </c>
      <c r="C1205">
        <v>0</v>
      </c>
    </row>
    <row r="1206" spans="1:3" x14ac:dyDescent="0.2">
      <c r="A1206">
        <v>2204</v>
      </c>
      <c r="B1206" t="b">
        <v>1</v>
      </c>
      <c r="C1206">
        <v>6031.51</v>
      </c>
    </row>
    <row r="1207" spans="1:3" x14ac:dyDescent="0.2">
      <c r="A1207">
        <v>2205</v>
      </c>
      <c r="B1207" t="b">
        <v>0</v>
      </c>
      <c r="C1207">
        <v>0</v>
      </c>
    </row>
    <row r="1208" spans="1:3" x14ac:dyDescent="0.2">
      <c r="A1208">
        <v>2206</v>
      </c>
      <c r="B1208" t="b">
        <v>1</v>
      </c>
      <c r="C1208">
        <v>18738.27</v>
      </c>
    </row>
    <row r="1209" spans="1:3" x14ac:dyDescent="0.2">
      <c r="A1209">
        <v>2207</v>
      </c>
      <c r="B1209" t="b">
        <v>0</v>
      </c>
      <c r="C1209">
        <v>0</v>
      </c>
    </row>
    <row r="1210" spans="1:3" x14ac:dyDescent="0.2">
      <c r="A1210">
        <v>2208</v>
      </c>
      <c r="B1210" t="b">
        <v>0</v>
      </c>
      <c r="C1210">
        <v>0</v>
      </c>
    </row>
    <row r="1211" spans="1:3" x14ac:dyDescent="0.2">
      <c r="A1211">
        <v>2209</v>
      </c>
      <c r="B1211" t="b">
        <v>0</v>
      </c>
      <c r="C1211">
        <v>0</v>
      </c>
    </row>
    <row r="1212" spans="1:3" x14ac:dyDescent="0.2">
      <c r="A1212">
        <v>2210</v>
      </c>
      <c r="B1212" t="b">
        <v>0</v>
      </c>
      <c r="C1212">
        <v>0</v>
      </c>
    </row>
    <row r="1213" spans="1:3" x14ac:dyDescent="0.2">
      <c r="A1213">
        <v>2211</v>
      </c>
      <c r="B1213" t="b">
        <v>1</v>
      </c>
      <c r="C1213">
        <v>14679.23</v>
      </c>
    </row>
    <row r="1214" spans="1:3" x14ac:dyDescent="0.2">
      <c r="A1214">
        <v>2212</v>
      </c>
      <c r="B1214" t="b">
        <v>0</v>
      </c>
      <c r="C1214">
        <v>0</v>
      </c>
    </row>
    <row r="1215" spans="1:3" x14ac:dyDescent="0.2">
      <c r="A1215">
        <v>2213</v>
      </c>
      <c r="B1215" t="b">
        <v>0</v>
      </c>
      <c r="C1215">
        <v>0</v>
      </c>
    </row>
    <row r="1216" spans="1:3" x14ac:dyDescent="0.2">
      <c r="A1216">
        <v>2214</v>
      </c>
      <c r="B1216" t="b">
        <v>0</v>
      </c>
      <c r="C1216">
        <v>0</v>
      </c>
    </row>
    <row r="1217" spans="1:3" x14ac:dyDescent="0.2">
      <c r="A1217">
        <v>2215</v>
      </c>
      <c r="B1217" t="b">
        <v>1</v>
      </c>
      <c r="C1217">
        <v>15322.46</v>
      </c>
    </row>
    <row r="1218" spans="1:3" x14ac:dyDescent="0.2">
      <c r="A1218">
        <v>2216</v>
      </c>
      <c r="B1218" t="b">
        <v>0</v>
      </c>
      <c r="C1218">
        <v>0</v>
      </c>
    </row>
    <row r="1219" spans="1:3" x14ac:dyDescent="0.2">
      <c r="A1219">
        <v>2217</v>
      </c>
      <c r="B1219" t="b">
        <v>0</v>
      </c>
      <c r="C1219">
        <v>0</v>
      </c>
    </row>
    <row r="1220" spans="1:3" x14ac:dyDescent="0.2">
      <c r="A1220">
        <v>2218</v>
      </c>
      <c r="B1220" t="b">
        <v>1</v>
      </c>
      <c r="C1220">
        <v>5162.12</v>
      </c>
    </row>
    <row r="1221" spans="1:3" x14ac:dyDescent="0.2">
      <c r="A1221">
        <v>2219</v>
      </c>
      <c r="B1221" t="b">
        <v>1</v>
      </c>
      <c r="C1221">
        <v>9417.76</v>
      </c>
    </row>
    <row r="1222" spans="1:3" x14ac:dyDescent="0.2">
      <c r="A1222">
        <v>2220</v>
      </c>
      <c r="B1222" t="b">
        <v>0</v>
      </c>
      <c r="C1222">
        <v>0</v>
      </c>
    </row>
    <row r="1223" spans="1:3" x14ac:dyDescent="0.2">
      <c r="A1223">
        <v>2221</v>
      </c>
      <c r="B1223" t="b">
        <v>0</v>
      </c>
      <c r="C1223">
        <v>0</v>
      </c>
    </row>
    <row r="1224" spans="1:3" x14ac:dyDescent="0.2">
      <c r="A1224">
        <v>2222</v>
      </c>
      <c r="B1224" t="b">
        <v>0</v>
      </c>
      <c r="C1224">
        <v>0</v>
      </c>
    </row>
    <row r="1225" spans="1:3" x14ac:dyDescent="0.2">
      <c r="A1225">
        <v>2223</v>
      </c>
      <c r="B1225" t="b">
        <v>0</v>
      </c>
      <c r="C1225">
        <v>0</v>
      </c>
    </row>
    <row r="1226" spans="1:3" x14ac:dyDescent="0.2">
      <c r="A1226">
        <v>2224</v>
      </c>
      <c r="B1226" t="b">
        <v>0</v>
      </c>
      <c r="C1226">
        <v>0</v>
      </c>
    </row>
    <row r="1227" spans="1:3" x14ac:dyDescent="0.2">
      <c r="A1227">
        <v>2225</v>
      </c>
      <c r="B1227" t="b">
        <v>0</v>
      </c>
      <c r="C1227">
        <v>0</v>
      </c>
    </row>
    <row r="1228" spans="1:3" x14ac:dyDescent="0.2">
      <c r="A1228">
        <v>2226</v>
      </c>
      <c r="B1228" t="b">
        <v>1</v>
      </c>
      <c r="C1228">
        <v>12738.45</v>
      </c>
    </row>
    <row r="1229" spans="1:3" x14ac:dyDescent="0.2">
      <c r="A1229">
        <v>2227</v>
      </c>
      <c r="B1229" t="b">
        <v>1</v>
      </c>
      <c r="C1229">
        <v>15629.5</v>
      </c>
    </row>
    <row r="1230" spans="1:3" x14ac:dyDescent="0.2">
      <c r="A1230">
        <v>2228</v>
      </c>
      <c r="B1230" t="b">
        <v>0</v>
      </c>
      <c r="C1230">
        <v>0</v>
      </c>
    </row>
    <row r="1231" spans="1:3" x14ac:dyDescent="0.2">
      <c r="A1231">
        <v>2229</v>
      </c>
      <c r="B1231" t="b">
        <v>0</v>
      </c>
      <c r="C1231">
        <v>0</v>
      </c>
    </row>
    <row r="1232" spans="1:3" x14ac:dyDescent="0.2">
      <c r="A1232">
        <v>2230</v>
      </c>
      <c r="B1232" t="b">
        <v>0</v>
      </c>
      <c r="C1232">
        <v>0</v>
      </c>
    </row>
    <row r="1233" spans="1:3" x14ac:dyDescent="0.2">
      <c r="A1233">
        <v>2231</v>
      </c>
      <c r="B1233" t="b">
        <v>0</v>
      </c>
      <c r="C1233">
        <v>0</v>
      </c>
    </row>
    <row r="1234" spans="1:3" x14ac:dyDescent="0.2">
      <c r="A1234">
        <v>2232</v>
      </c>
      <c r="B1234" t="b">
        <v>1</v>
      </c>
      <c r="C1234">
        <v>2975.23</v>
      </c>
    </row>
    <row r="1235" spans="1:3" x14ac:dyDescent="0.2">
      <c r="A1235">
        <v>2233</v>
      </c>
      <c r="B1235" t="b">
        <v>0</v>
      </c>
      <c r="C1235">
        <v>0</v>
      </c>
    </row>
    <row r="1236" spans="1:3" x14ac:dyDescent="0.2">
      <c r="A1236">
        <v>2234</v>
      </c>
      <c r="B1236" t="b">
        <v>1</v>
      </c>
      <c r="C1236">
        <v>19284.939999999999</v>
      </c>
    </row>
    <row r="1237" spans="1:3" x14ac:dyDescent="0.2">
      <c r="A1237">
        <v>2235</v>
      </c>
      <c r="B1237" t="b">
        <v>0</v>
      </c>
      <c r="C1237">
        <v>0</v>
      </c>
    </row>
    <row r="1238" spans="1:3" x14ac:dyDescent="0.2">
      <c r="A1238">
        <v>2236</v>
      </c>
      <c r="B1238" t="b">
        <v>0</v>
      </c>
      <c r="C1238">
        <v>0</v>
      </c>
    </row>
    <row r="1239" spans="1:3" x14ac:dyDescent="0.2">
      <c r="A1239">
        <v>2237</v>
      </c>
      <c r="B1239" t="b">
        <v>0</v>
      </c>
      <c r="C1239">
        <v>0</v>
      </c>
    </row>
    <row r="1240" spans="1:3" x14ac:dyDescent="0.2">
      <c r="A1240">
        <v>2238</v>
      </c>
      <c r="B1240" t="b">
        <v>0</v>
      </c>
      <c r="C1240">
        <v>0</v>
      </c>
    </row>
    <row r="1241" spans="1:3" x14ac:dyDescent="0.2">
      <c r="A1241">
        <v>2239</v>
      </c>
      <c r="B1241" t="b">
        <v>1</v>
      </c>
      <c r="C1241">
        <v>17914.189999999999</v>
      </c>
    </row>
    <row r="1242" spans="1:3" x14ac:dyDescent="0.2">
      <c r="A1242">
        <v>2240</v>
      </c>
      <c r="B1242" t="b">
        <v>0</v>
      </c>
      <c r="C1242">
        <v>0</v>
      </c>
    </row>
    <row r="1243" spans="1:3" x14ac:dyDescent="0.2">
      <c r="A1243">
        <v>2241</v>
      </c>
      <c r="B1243" t="b">
        <v>1</v>
      </c>
      <c r="C1243">
        <v>6136.62</v>
      </c>
    </row>
    <row r="1244" spans="1:3" x14ac:dyDescent="0.2">
      <c r="A1244">
        <v>2242</v>
      </c>
      <c r="B1244" t="b">
        <v>0</v>
      </c>
      <c r="C1244">
        <v>0</v>
      </c>
    </row>
    <row r="1245" spans="1:3" x14ac:dyDescent="0.2">
      <c r="A1245">
        <v>2243</v>
      </c>
      <c r="B1245" t="b">
        <v>0</v>
      </c>
      <c r="C1245">
        <v>0</v>
      </c>
    </row>
    <row r="1246" spans="1:3" x14ac:dyDescent="0.2">
      <c r="A1246">
        <v>2244</v>
      </c>
      <c r="B1246" t="b">
        <v>0</v>
      </c>
      <c r="C1246">
        <v>0</v>
      </c>
    </row>
    <row r="1247" spans="1:3" x14ac:dyDescent="0.2">
      <c r="A1247">
        <v>2245</v>
      </c>
      <c r="B1247" t="b">
        <v>0</v>
      </c>
      <c r="C1247">
        <v>0</v>
      </c>
    </row>
    <row r="1248" spans="1:3" x14ac:dyDescent="0.2">
      <c r="A1248">
        <v>2246</v>
      </c>
      <c r="B1248" t="b">
        <v>1</v>
      </c>
      <c r="C1248">
        <v>16632.439999999999</v>
      </c>
    </row>
    <row r="1249" spans="1:3" x14ac:dyDescent="0.2">
      <c r="A1249">
        <v>2247</v>
      </c>
      <c r="B1249" t="b">
        <v>0</v>
      </c>
      <c r="C1249">
        <v>0</v>
      </c>
    </row>
    <row r="1250" spans="1:3" x14ac:dyDescent="0.2">
      <c r="A1250">
        <v>2248</v>
      </c>
      <c r="B1250" t="b">
        <v>1</v>
      </c>
      <c r="C1250">
        <v>10848.15</v>
      </c>
    </row>
    <row r="1251" spans="1:3" x14ac:dyDescent="0.2">
      <c r="A1251">
        <v>2249</v>
      </c>
      <c r="B1251" t="b">
        <v>0</v>
      </c>
      <c r="C1251">
        <v>0</v>
      </c>
    </row>
    <row r="1252" spans="1:3" x14ac:dyDescent="0.2">
      <c r="A1252">
        <v>2250</v>
      </c>
      <c r="B1252" t="b">
        <v>1</v>
      </c>
      <c r="C1252">
        <v>9774.32</v>
      </c>
    </row>
    <row r="1253" spans="1:3" x14ac:dyDescent="0.2">
      <c r="A1253">
        <v>2251</v>
      </c>
      <c r="B1253" t="b">
        <v>1</v>
      </c>
      <c r="C1253">
        <v>6974.25</v>
      </c>
    </row>
    <row r="1254" spans="1:3" x14ac:dyDescent="0.2">
      <c r="A1254">
        <v>2252</v>
      </c>
      <c r="B1254" t="b">
        <v>0</v>
      </c>
      <c r="C1254">
        <v>0</v>
      </c>
    </row>
    <row r="1255" spans="1:3" x14ac:dyDescent="0.2">
      <c r="A1255">
        <v>2253</v>
      </c>
      <c r="B1255" t="b">
        <v>0</v>
      </c>
      <c r="C1255">
        <v>0</v>
      </c>
    </row>
    <row r="1256" spans="1:3" x14ac:dyDescent="0.2">
      <c r="A1256">
        <v>2254</v>
      </c>
      <c r="B1256" t="b">
        <v>1</v>
      </c>
      <c r="C1256">
        <v>12038.4</v>
      </c>
    </row>
    <row r="1257" spans="1:3" x14ac:dyDescent="0.2">
      <c r="A1257">
        <v>2255</v>
      </c>
      <c r="B1257" t="b">
        <v>0</v>
      </c>
      <c r="C1257">
        <v>0</v>
      </c>
    </row>
    <row r="1258" spans="1:3" x14ac:dyDescent="0.2">
      <c r="A1258">
        <v>2256</v>
      </c>
      <c r="B1258" t="b">
        <v>0</v>
      </c>
      <c r="C1258">
        <v>0</v>
      </c>
    </row>
    <row r="1259" spans="1:3" x14ac:dyDescent="0.2">
      <c r="A1259">
        <v>2257</v>
      </c>
      <c r="B1259" t="b">
        <v>0</v>
      </c>
      <c r="C1259">
        <v>0</v>
      </c>
    </row>
    <row r="1260" spans="1:3" x14ac:dyDescent="0.2">
      <c r="A1260">
        <v>2258</v>
      </c>
      <c r="B1260" t="b">
        <v>1</v>
      </c>
      <c r="C1260">
        <v>14867.89</v>
      </c>
    </row>
    <row r="1261" spans="1:3" x14ac:dyDescent="0.2">
      <c r="A1261">
        <v>2259</v>
      </c>
      <c r="B1261" t="b">
        <v>0</v>
      </c>
      <c r="C1261">
        <v>0</v>
      </c>
    </row>
    <row r="1262" spans="1:3" x14ac:dyDescent="0.2">
      <c r="A1262">
        <v>2260</v>
      </c>
      <c r="B1262" t="b">
        <v>0</v>
      </c>
      <c r="C1262">
        <v>0</v>
      </c>
    </row>
    <row r="1263" spans="1:3" x14ac:dyDescent="0.2">
      <c r="A1263">
        <v>2261</v>
      </c>
      <c r="B1263" t="b">
        <v>0</v>
      </c>
      <c r="C1263">
        <v>0</v>
      </c>
    </row>
    <row r="1264" spans="1:3" x14ac:dyDescent="0.2">
      <c r="A1264">
        <v>2262</v>
      </c>
      <c r="B1264" t="b">
        <v>0</v>
      </c>
      <c r="C1264">
        <v>0</v>
      </c>
    </row>
    <row r="1265" spans="1:3" x14ac:dyDescent="0.2">
      <c r="A1265">
        <v>2263</v>
      </c>
      <c r="B1265" t="b">
        <v>0</v>
      </c>
      <c r="C1265">
        <v>0</v>
      </c>
    </row>
    <row r="1266" spans="1:3" x14ac:dyDescent="0.2">
      <c r="A1266">
        <v>2264</v>
      </c>
      <c r="B1266" t="b">
        <v>0</v>
      </c>
      <c r="C1266">
        <v>0</v>
      </c>
    </row>
    <row r="1267" spans="1:3" x14ac:dyDescent="0.2">
      <c r="A1267">
        <v>2265</v>
      </c>
      <c r="B1267" t="b">
        <v>0</v>
      </c>
      <c r="C1267">
        <v>0</v>
      </c>
    </row>
    <row r="1268" spans="1:3" x14ac:dyDescent="0.2">
      <c r="A1268">
        <v>2266</v>
      </c>
      <c r="B1268" t="b">
        <v>1</v>
      </c>
      <c r="C1268">
        <v>8807.73</v>
      </c>
    </row>
    <row r="1269" spans="1:3" x14ac:dyDescent="0.2">
      <c r="A1269">
        <v>2267</v>
      </c>
      <c r="B1269" t="b">
        <v>1</v>
      </c>
      <c r="C1269">
        <v>12955.16</v>
      </c>
    </row>
    <row r="1270" spans="1:3" x14ac:dyDescent="0.2">
      <c r="A1270">
        <v>2268</v>
      </c>
      <c r="B1270" t="b">
        <v>0</v>
      </c>
      <c r="C1270">
        <v>0</v>
      </c>
    </row>
    <row r="1271" spans="1:3" x14ac:dyDescent="0.2">
      <c r="A1271">
        <v>2269</v>
      </c>
      <c r="B1271" t="b">
        <v>1</v>
      </c>
      <c r="C1271">
        <v>14286.95</v>
      </c>
    </row>
    <row r="1272" spans="1:3" x14ac:dyDescent="0.2">
      <c r="A1272">
        <v>2270</v>
      </c>
      <c r="B1272" t="b">
        <v>0</v>
      </c>
      <c r="C1272">
        <v>0</v>
      </c>
    </row>
    <row r="1273" spans="1:3" x14ac:dyDescent="0.2">
      <c r="A1273">
        <v>2271</v>
      </c>
      <c r="B1273" t="b">
        <v>0</v>
      </c>
      <c r="C1273">
        <v>0</v>
      </c>
    </row>
    <row r="1274" spans="1:3" x14ac:dyDescent="0.2">
      <c r="A1274">
        <v>2272</v>
      </c>
      <c r="B1274" t="b">
        <v>1</v>
      </c>
      <c r="C1274">
        <v>14511.31</v>
      </c>
    </row>
    <row r="1275" spans="1:3" x14ac:dyDescent="0.2">
      <c r="A1275">
        <v>2273</v>
      </c>
      <c r="B1275" t="b">
        <v>0</v>
      </c>
      <c r="C1275">
        <v>0</v>
      </c>
    </row>
    <row r="1276" spans="1:3" x14ac:dyDescent="0.2">
      <c r="A1276">
        <v>2274</v>
      </c>
      <c r="B1276" t="b">
        <v>0</v>
      </c>
      <c r="C1276">
        <v>0</v>
      </c>
    </row>
    <row r="1277" spans="1:3" x14ac:dyDescent="0.2">
      <c r="A1277">
        <v>2275</v>
      </c>
      <c r="B1277" t="b">
        <v>0</v>
      </c>
      <c r="C1277">
        <v>0</v>
      </c>
    </row>
    <row r="1278" spans="1:3" x14ac:dyDescent="0.2">
      <c r="A1278">
        <v>2276</v>
      </c>
      <c r="B1278" t="b">
        <v>0</v>
      </c>
      <c r="C1278">
        <v>0</v>
      </c>
    </row>
    <row r="1279" spans="1:3" x14ac:dyDescent="0.2">
      <c r="A1279">
        <v>2277</v>
      </c>
      <c r="B1279" t="b">
        <v>0</v>
      </c>
      <c r="C1279">
        <v>0</v>
      </c>
    </row>
    <row r="1280" spans="1:3" x14ac:dyDescent="0.2">
      <c r="A1280">
        <v>2278</v>
      </c>
      <c r="B1280" t="b">
        <v>0</v>
      </c>
      <c r="C1280">
        <v>0</v>
      </c>
    </row>
    <row r="1281" spans="1:3" x14ac:dyDescent="0.2">
      <c r="A1281">
        <v>2279</v>
      </c>
      <c r="B1281" t="b">
        <v>0</v>
      </c>
      <c r="C1281">
        <v>0</v>
      </c>
    </row>
    <row r="1282" spans="1:3" x14ac:dyDescent="0.2">
      <c r="A1282">
        <v>2280</v>
      </c>
      <c r="B1282" t="b">
        <v>0</v>
      </c>
      <c r="C1282">
        <v>0</v>
      </c>
    </row>
    <row r="1283" spans="1:3" x14ac:dyDescent="0.2">
      <c r="A1283">
        <v>2281</v>
      </c>
      <c r="B1283" t="b">
        <v>1</v>
      </c>
      <c r="C1283">
        <v>1987.36</v>
      </c>
    </row>
    <row r="1284" spans="1:3" x14ac:dyDescent="0.2">
      <c r="A1284">
        <v>2282</v>
      </c>
      <c r="B1284" t="b">
        <v>1</v>
      </c>
      <c r="C1284">
        <v>17335.21</v>
      </c>
    </row>
    <row r="1285" spans="1:3" x14ac:dyDescent="0.2">
      <c r="A1285">
        <v>2283</v>
      </c>
      <c r="B1285" t="b">
        <v>0</v>
      </c>
      <c r="C1285">
        <v>0</v>
      </c>
    </row>
    <row r="1286" spans="1:3" x14ac:dyDescent="0.2">
      <c r="A1286">
        <v>2284</v>
      </c>
      <c r="B1286" t="b">
        <v>1</v>
      </c>
      <c r="C1286">
        <v>9706.81</v>
      </c>
    </row>
    <row r="1287" spans="1:3" x14ac:dyDescent="0.2">
      <c r="A1287">
        <v>2285</v>
      </c>
      <c r="B1287" t="b">
        <v>1</v>
      </c>
      <c r="C1287">
        <v>5985.91</v>
      </c>
    </row>
    <row r="1288" spans="1:3" x14ac:dyDescent="0.2">
      <c r="A1288">
        <v>2286</v>
      </c>
      <c r="B1288" t="b">
        <v>0</v>
      </c>
      <c r="C1288">
        <v>0</v>
      </c>
    </row>
    <row r="1289" spans="1:3" x14ac:dyDescent="0.2">
      <c r="A1289">
        <v>2287</v>
      </c>
      <c r="B1289" t="b">
        <v>1</v>
      </c>
      <c r="C1289">
        <v>5593.53</v>
      </c>
    </row>
    <row r="1290" spans="1:3" x14ac:dyDescent="0.2">
      <c r="A1290">
        <v>2288</v>
      </c>
      <c r="B1290" t="b">
        <v>0</v>
      </c>
      <c r="C1290">
        <v>0</v>
      </c>
    </row>
    <row r="1291" spans="1:3" x14ac:dyDescent="0.2">
      <c r="A1291">
        <v>2289</v>
      </c>
      <c r="B1291" t="b">
        <v>0</v>
      </c>
      <c r="C1291">
        <v>0</v>
      </c>
    </row>
    <row r="1292" spans="1:3" x14ac:dyDescent="0.2">
      <c r="A1292">
        <v>2290</v>
      </c>
      <c r="B1292" t="b">
        <v>0</v>
      </c>
      <c r="C1292">
        <v>0</v>
      </c>
    </row>
    <row r="1293" spans="1:3" x14ac:dyDescent="0.2">
      <c r="A1293">
        <v>2291</v>
      </c>
      <c r="B1293" t="b">
        <v>0</v>
      </c>
      <c r="C1293">
        <v>0</v>
      </c>
    </row>
    <row r="1294" spans="1:3" x14ac:dyDescent="0.2">
      <c r="A1294">
        <v>2292</v>
      </c>
      <c r="B1294" t="b">
        <v>1</v>
      </c>
      <c r="C1294">
        <v>10177.27</v>
      </c>
    </row>
    <row r="1295" spans="1:3" x14ac:dyDescent="0.2">
      <c r="A1295">
        <v>2293</v>
      </c>
      <c r="B1295" t="b">
        <v>0</v>
      </c>
      <c r="C1295">
        <v>0</v>
      </c>
    </row>
    <row r="1296" spans="1:3" x14ac:dyDescent="0.2">
      <c r="A1296">
        <v>2294</v>
      </c>
      <c r="B1296" t="b">
        <v>0</v>
      </c>
      <c r="C1296">
        <v>0</v>
      </c>
    </row>
    <row r="1297" spans="1:3" x14ac:dyDescent="0.2">
      <c r="A1297">
        <v>2295</v>
      </c>
      <c r="B1297" t="b">
        <v>0</v>
      </c>
      <c r="C1297">
        <v>0</v>
      </c>
    </row>
    <row r="1298" spans="1:3" x14ac:dyDescent="0.2">
      <c r="A1298">
        <v>2296</v>
      </c>
      <c r="B1298" t="b">
        <v>0</v>
      </c>
      <c r="C1298">
        <v>0</v>
      </c>
    </row>
    <row r="1299" spans="1:3" x14ac:dyDescent="0.2">
      <c r="A1299">
        <v>2297</v>
      </c>
      <c r="B1299" t="b">
        <v>1</v>
      </c>
      <c r="C1299">
        <v>17849.8</v>
      </c>
    </row>
    <row r="1300" spans="1:3" x14ac:dyDescent="0.2">
      <c r="A1300">
        <v>2298</v>
      </c>
      <c r="B1300" t="b">
        <v>0</v>
      </c>
      <c r="C1300">
        <v>0</v>
      </c>
    </row>
    <row r="1301" spans="1:3" x14ac:dyDescent="0.2">
      <c r="A1301">
        <v>2299</v>
      </c>
      <c r="B1301" t="b">
        <v>1</v>
      </c>
      <c r="C1301">
        <v>8188.6</v>
      </c>
    </row>
    <row r="1302" spans="1:3" x14ac:dyDescent="0.2">
      <c r="A1302">
        <v>2300</v>
      </c>
      <c r="B1302" t="b">
        <v>0</v>
      </c>
      <c r="C1302">
        <v>0</v>
      </c>
    </row>
    <row r="1303" spans="1:3" x14ac:dyDescent="0.2">
      <c r="A1303">
        <v>2301</v>
      </c>
      <c r="B1303" t="b">
        <v>0</v>
      </c>
      <c r="C1303">
        <v>0</v>
      </c>
    </row>
    <row r="1304" spans="1:3" x14ac:dyDescent="0.2">
      <c r="A1304">
        <v>2302</v>
      </c>
      <c r="B1304" t="b">
        <v>1</v>
      </c>
      <c r="C1304">
        <v>15244.79</v>
      </c>
    </row>
    <row r="1305" spans="1:3" x14ac:dyDescent="0.2">
      <c r="A1305">
        <v>2303</v>
      </c>
      <c r="B1305" t="b">
        <v>1</v>
      </c>
      <c r="C1305">
        <v>2839.56</v>
      </c>
    </row>
    <row r="1306" spans="1:3" x14ac:dyDescent="0.2">
      <c r="A1306">
        <v>2304</v>
      </c>
      <c r="B1306" t="b">
        <v>1</v>
      </c>
      <c r="C1306">
        <v>10045.08</v>
      </c>
    </row>
    <row r="1307" spans="1:3" x14ac:dyDescent="0.2">
      <c r="A1307">
        <v>2305</v>
      </c>
      <c r="B1307" t="b">
        <v>0</v>
      </c>
      <c r="C1307">
        <v>0</v>
      </c>
    </row>
    <row r="1308" spans="1:3" x14ac:dyDescent="0.2">
      <c r="A1308">
        <v>2306</v>
      </c>
      <c r="B1308" t="b">
        <v>0</v>
      </c>
      <c r="C1308">
        <v>0</v>
      </c>
    </row>
    <row r="1309" spans="1:3" x14ac:dyDescent="0.2">
      <c r="A1309">
        <v>2307</v>
      </c>
      <c r="B1309" t="b">
        <v>1</v>
      </c>
      <c r="C1309">
        <v>19842.04</v>
      </c>
    </row>
    <row r="1310" spans="1:3" x14ac:dyDescent="0.2">
      <c r="A1310">
        <v>2308</v>
      </c>
      <c r="B1310" t="b">
        <v>0</v>
      </c>
      <c r="C1310">
        <v>0</v>
      </c>
    </row>
    <row r="1311" spans="1:3" x14ac:dyDescent="0.2">
      <c r="A1311">
        <v>2309</v>
      </c>
      <c r="B1311" t="b">
        <v>1</v>
      </c>
      <c r="C1311">
        <v>15638.32</v>
      </c>
    </row>
    <row r="1312" spans="1:3" x14ac:dyDescent="0.2">
      <c r="A1312">
        <v>2310</v>
      </c>
      <c r="B1312" t="b">
        <v>0</v>
      </c>
      <c r="C1312">
        <v>0</v>
      </c>
    </row>
    <row r="1313" spans="1:3" x14ac:dyDescent="0.2">
      <c r="A1313">
        <v>2311</v>
      </c>
      <c r="B1313" t="b">
        <v>1</v>
      </c>
      <c r="C1313">
        <v>5000.04</v>
      </c>
    </row>
    <row r="1314" spans="1:3" x14ac:dyDescent="0.2">
      <c r="A1314">
        <v>2312</v>
      </c>
      <c r="B1314" t="b">
        <v>0</v>
      </c>
      <c r="C1314">
        <v>0</v>
      </c>
    </row>
    <row r="1315" spans="1:3" x14ac:dyDescent="0.2">
      <c r="A1315">
        <v>2313</v>
      </c>
      <c r="B1315" t="b">
        <v>0</v>
      </c>
      <c r="C1315">
        <v>0</v>
      </c>
    </row>
    <row r="1316" spans="1:3" x14ac:dyDescent="0.2">
      <c r="A1316">
        <v>2314</v>
      </c>
      <c r="B1316" t="b">
        <v>0</v>
      </c>
      <c r="C1316">
        <v>0</v>
      </c>
    </row>
    <row r="1317" spans="1:3" x14ac:dyDescent="0.2">
      <c r="A1317">
        <v>2315</v>
      </c>
      <c r="B1317" t="b">
        <v>0</v>
      </c>
      <c r="C1317">
        <v>0</v>
      </c>
    </row>
    <row r="1318" spans="1:3" x14ac:dyDescent="0.2">
      <c r="A1318">
        <v>2316</v>
      </c>
      <c r="B1318" t="b">
        <v>0</v>
      </c>
      <c r="C1318">
        <v>0</v>
      </c>
    </row>
    <row r="1319" spans="1:3" x14ac:dyDescent="0.2">
      <c r="A1319">
        <v>2317</v>
      </c>
      <c r="B1319" t="b">
        <v>0</v>
      </c>
      <c r="C1319">
        <v>0</v>
      </c>
    </row>
    <row r="1320" spans="1:3" x14ac:dyDescent="0.2">
      <c r="A1320">
        <v>2318</v>
      </c>
      <c r="B1320" t="b">
        <v>0</v>
      </c>
      <c r="C1320">
        <v>0</v>
      </c>
    </row>
    <row r="1321" spans="1:3" x14ac:dyDescent="0.2">
      <c r="A1321">
        <v>2319</v>
      </c>
      <c r="B1321" t="b">
        <v>0</v>
      </c>
      <c r="C1321">
        <v>0</v>
      </c>
    </row>
    <row r="1322" spans="1:3" x14ac:dyDescent="0.2">
      <c r="A1322">
        <v>2320</v>
      </c>
      <c r="B1322" t="b">
        <v>0</v>
      </c>
      <c r="C1322">
        <v>0</v>
      </c>
    </row>
    <row r="1323" spans="1:3" x14ac:dyDescent="0.2">
      <c r="A1323">
        <v>2321</v>
      </c>
      <c r="B1323" t="b">
        <v>1</v>
      </c>
      <c r="C1323">
        <v>10527.39</v>
      </c>
    </row>
    <row r="1324" spans="1:3" x14ac:dyDescent="0.2">
      <c r="A1324">
        <v>2322</v>
      </c>
      <c r="B1324" t="b">
        <v>0</v>
      </c>
      <c r="C1324">
        <v>0</v>
      </c>
    </row>
    <row r="1325" spans="1:3" x14ac:dyDescent="0.2">
      <c r="A1325">
        <v>2323</v>
      </c>
      <c r="B1325" t="b">
        <v>1</v>
      </c>
      <c r="C1325">
        <v>5438.87</v>
      </c>
    </row>
    <row r="1326" spans="1:3" x14ac:dyDescent="0.2">
      <c r="A1326">
        <v>2324</v>
      </c>
      <c r="B1326" t="b">
        <v>0</v>
      </c>
      <c r="C1326">
        <v>0</v>
      </c>
    </row>
    <row r="1327" spans="1:3" x14ac:dyDescent="0.2">
      <c r="A1327">
        <v>2325</v>
      </c>
      <c r="B1327" t="b">
        <v>0</v>
      </c>
      <c r="C1327">
        <v>0</v>
      </c>
    </row>
    <row r="1328" spans="1:3" x14ac:dyDescent="0.2">
      <c r="A1328">
        <v>2326</v>
      </c>
      <c r="B1328" t="b">
        <v>0</v>
      </c>
      <c r="C1328">
        <v>0</v>
      </c>
    </row>
    <row r="1329" spans="1:3" x14ac:dyDescent="0.2">
      <c r="A1329">
        <v>2327</v>
      </c>
      <c r="B1329" t="b">
        <v>1</v>
      </c>
      <c r="C1329">
        <v>8781.66</v>
      </c>
    </row>
    <row r="1330" spans="1:3" x14ac:dyDescent="0.2">
      <c r="A1330">
        <v>2328</v>
      </c>
      <c r="B1330" t="b">
        <v>1</v>
      </c>
      <c r="C1330">
        <v>15821.6</v>
      </c>
    </row>
    <row r="1331" spans="1:3" x14ac:dyDescent="0.2">
      <c r="A1331">
        <v>2329</v>
      </c>
      <c r="B1331" t="b">
        <v>0</v>
      </c>
      <c r="C1331">
        <v>0</v>
      </c>
    </row>
    <row r="1332" spans="1:3" x14ac:dyDescent="0.2">
      <c r="A1332">
        <v>2330</v>
      </c>
      <c r="B1332" t="b">
        <v>0</v>
      </c>
      <c r="C1332">
        <v>0</v>
      </c>
    </row>
    <row r="1333" spans="1:3" x14ac:dyDescent="0.2">
      <c r="A1333">
        <v>2331</v>
      </c>
      <c r="B1333" t="b">
        <v>0</v>
      </c>
      <c r="C1333">
        <v>0</v>
      </c>
    </row>
    <row r="1334" spans="1:3" x14ac:dyDescent="0.2">
      <c r="A1334">
        <v>2332</v>
      </c>
      <c r="B1334" t="b">
        <v>0</v>
      </c>
      <c r="C1334">
        <v>0</v>
      </c>
    </row>
    <row r="1335" spans="1:3" x14ac:dyDescent="0.2">
      <c r="A1335">
        <v>2333</v>
      </c>
      <c r="B1335" t="b">
        <v>0</v>
      </c>
      <c r="C1335">
        <v>0</v>
      </c>
    </row>
    <row r="1336" spans="1:3" x14ac:dyDescent="0.2">
      <c r="A1336">
        <v>2334</v>
      </c>
      <c r="B1336" t="b">
        <v>0</v>
      </c>
      <c r="C1336">
        <v>0</v>
      </c>
    </row>
    <row r="1337" spans="1:3" x14ac:dyDescent="0.2">
      <c r="A1337">
        <v>2335</v>
      </c>
      <c r="B1337" t="b">
        <v>1</v>
      </c>
      <c r="C1337">
        <v>15653.27</v>
      </c>
    </row>
    <row r="1338" spans="1:3" x14ac:dyDescent="0.2">
      <c r="A1338">
        <v>2336</v>
      </c>
      <c r="B1338" t="b">
        <v>0</v>
      </c>
      <c r="C1338">
        <v>0</v>
      </c>
    </row>
    <row r="1339" spans="1:3" x14ac:dyDescent="0.2">
      <c r="A1339">
        <v>2337</v>
      </c>
      <c r="B1339" t="b">
        <v>1</v>
      </c>
      <c r="C1339">
        <v>5333.91</v>
      </c>
    </row>
    <row r="1340" spans="1:3" x14ac:dyDescent="0.2">
      <c r="A1340">
        <v>2338</v>
      </c>
      <c r="B1340" t="b">
        <v>0</v>
      </c>
      <c r="C1340">
        <v>0</v>
      </c>
    </row>
    <row r="1341" spans="1:3" x14ac:dyDescent="0.2">
      <c r="A1341">
        <v>2339</v>
      </c>
      <c r="B1341" t="b">
        <v>1</v>
      </c>
      <c r="C1341">
        <v>18522.240000000002</v>
      </c>
    </row>
    <row r="1342" spans="1:3" x14ac:dyDescent="0.2">
      <c r="A1342">
        <v>2340</v>
      </c>
      <c r="B1342" t="b">
        <v>0</v>
      </c>
      <c r="C1342">
        <v>0</v>
      </c>
    </row>
    <row r="1343" spans="1:3" x14ac:dyDescent="0.2">
      <c r="A1343">
        <v>2341</v>
      </c>
      <c r="B1343" t="b">
        <v>1</v>
      </c>
      <c r="C1343">
        <v>12258.8</v>
      </c>
    </row>
    <row r="1344" spans="1:3" x14ac:dyDescent="0.2">
      <c r="A1344">
        <v>2342</v>
      </c>
      <c r="B1344" t="b">
        <v>1</v>
      </c>
      <c r="C1344">
        <v>8218.56</v>
      </c>
    </row>
    <row r="1345" spans="1:3" x14ac:dyDescent="0.2">
      <c r="A1345">
        <v>2343</v>
      </c>
      <c r="B1345" t="b">
        <v>0</v>
      </c>
      <c r="C1345">
        <v>0</v>
      </c>
    </row>
    <row r="1346" spans="1:3" x14ac:dyDescent="0.2">
      <c r="A1346">
        <v>2344</v>
      </c>
      <c r="B1346" t="b">
        <v>1</v>
      </c>
      <c r="C1346">
        <v>10536.78</v>
      </c>
    </row>
    <row r="1347" spans="1:3" x14ac:dyDescent="0.2">
      <c r="A1347">
        <v>2345</v>
      </c>
      <c r="B1347" t="b">
        <v>1</v>
      </c>
      <c r="C1347">
        <v>12496.35</v>
      </c>
    </row>
    <row r="1348" spans="1:3" x14ac:dyDescent="0.2">
      <c r="A1348">
        <v>2346</v>
      </c>
      <c r="B1348" t="b">
        <v>0</v>
      </c>
      <c r="C1348">
        <v>0</v>
      </c>
    </row>
    <row r="1349" spans="1:3" x14ac:dyDescent="0.2">
      <c r="A1349">
        <v>2347</v>
      </c>
      <c r="B1349" t="b">
        <v>1</v>
      </c>
      <c r="C1349">
        <v>11637.92</v>
      </c>
    </row>
    <row r="1350" spans="1:3" x14ac:dyDescent="0.2">
      <c r="A1350">
        <v>2348</v>
      </c>
      <c r="B1350" t="b">
        <v>1</v>
      </c>
      <c r="C1350">
        <v>10241.700000000001</v>
      </c>
    </row>
    <row r="1351" spans="1:3" x14ac:dyDescent="0.2">
      <c r="A1351">
        <v>2349</v>
      </c>
      <c r="B1351" t="b">
        <v>0</v>
      </c>
      <c r="C1351">
        <v>0</v>
      </c>
    </row>
    <row r="1352" spans="1:3" x14ac:dyDescent="0.2">
      <c r="A1352">
        <v>2350</v>
      </c>
      <c r="B1352" t="b">
        <v>0</v>
      </c>
      <c r="C1352">
        <v>0</v>
      </c>
    </row>
    <row r="1353" spans="1:3" x14ac:dyDescent="0.2">
      <c r="A1353">
        <v>2351</v>
      </c>
      <c r="B1353" t="b">
        <v>0</v>
      </c>
      <c r="C1353">
        <v>0</v>
      </c>
    </row>
    <row r="1354" spans="1:3" x14ac:dyDescent="0.2">
      <c r="A1354">
        <v>2352</v>
      </c>
      <c r="B1354" t="b">
        <v>0</v>
      </c>
      <c r="C1354">
        <v>0</v>
      </c>
    </row>
    <row r="1355" spans="1:3" x14ac:dyDescent="0.2">
      <c r="A1355">
        <v>2353</v>
      </c>
      <c r="B1355" t="b">
        <v>0</v>
      </c>
      <c r="C1355">
        <v>0</v>
      </c>
    </row>
    <row r="1356" spans="1:3" x14ac:dyDescent="0.2">
      <c r="A1356">
        <v>2354</v>
      </c>
      <c r="B1356" t="b">
        <v>1</v>
      </c>
      <c r="C1356">
        <v>10593.72</v>
      </c>
    </row>
    <row r="1357" spans="1:3" x14ac:dyDescent="0.2">
      <c r="A1357">
        <v>2355</v>
      </c>
      <c r="B1357" t="b">
        <v>0</v>
      </c>
      <c r="C1357">
        <v>0</v>
      </c>
    </row>
    <row r="1358" spans="1:3" x14ac:dyDescent="0.2">
      <c r="A1358">
        <v>2356</v>
      </c>
      <c r="B1358" t="b">
        <v>0</v>
      </c>
      <c r="C1358">
        <v>0</v>
      </c>
    </row>
    <row r="1359" spans="1:3" x14ac:dyDescent="0.2">
      <c r="A1359">
        <v>2357</v>
      </c>
      <c r="B1359" t="b">
        <v>0</v>
      </c>
      <c r="C1359">
        <v>0</v>
      </c>
    </row>
    <row r="1360" spans="1:3" x14ac:dyDescent="0.2">
      <c r="A1360">
        <v>2358</v>
      </c>
      <c r="B1360" t="b">
        <v>0</v>
      </c>
      <c r="C1360">
        <v>0</v>
      </c>
    </row>
    <row r="1361" spans="1:3" x14ac:dyDescent="0.2">
      <c r="A1361">
        <v>2359</v>
      </c>
      <c r="B1361" t="b">
        <v>1</v>
      </c>
      <c r="C1361">
        <v>4351.83</v>
      </c>
    </row>
    <row r="1362" spans="1:3" x14ac:dyDescent="0.2">
      <c r="A1362">
        <v>2360</v>
      </c>
      <c r="B1362" t="b">
        <v>0</v>
      </c>
      <c r="C1362">
        <v>0</v>
      </c>
    </row>
    <row r="1363" spans="1:3" x14ac:dyDescent="0.2">
      <c r="A1363">
        <v>2361</v>
      </c>
      <c r="B1363" t="b">
        <v>0</v>
      </c>
      <c r="C1363">
        <v>0</v>
      </c>
    </row>
    <row r="1364" spans="1:3" x14ac:dyDescent="0.2">
      <c r="A1364">
        <v>2362</v>
      </c>
      <c r="B1364" t="b">
        <v>0</v>
      </c>
      <c r="C1364">
        <v>0</v>
      </c>
    </row>
    <row r="1365" spans="1:3" x14ac:dyDescent="0.2">
      <c r="A1365">
        <v>2363</v>
      </c>
      <c r="B1365" t="b">
        <v>1</v>
      </c>
      <c r="C1365">
        <v>16441.93</v>
      </c>
    </row>
    <row r="1366" spans="1:3" x14ac:dyDescent="0.2">
      <c r="A1366">
        <v>2364</v>
      </c>
      <c r="B1366" t="b">
        <v>1</v>
      </c>
      <c r="C1366">
        <v>11293.45</v>
      </c>
    </row>
    <row r="1367" spans="1:3" x14ac:dyDescent="0.2">
      <c r="A1367">
        <v>2365</v>
      </c>
      <c r="B1367" t="b">
        <v>1</v>
      </c>
      <c r="C1367">
        <v>3490.52</v>
      </c>
    </row>
    <row r="1368" spans="1:3" x14ac:dyDescent="0.2">
      <c r="A1368">
        <v>2366</v>
      </c>
      <c r="B1368" t="b">
        <v>0</v>
      </c>
      <c r="C1368">
        <v>0</v>
      </c>
    </row>
    <row r="1369" spans="1:3" x14ac:dyDescent="0.2">
      <c r="A1369">
        <v>2367</v>
      </c>
      <c r="B1369" t="b">
        <v>1</v>
      </c>
      <c r="C1369">
        <v>15556.98</v>
      </c>
    </row>
    <row r="1370" spans="1:3" x14ac:dyDescent="0.2">
      <c r="A1370">
        <v>2368</v>
      </c>
      <c r="B1370" t="b">
        <v>1</v>
      </c>
      <c r="C1370">
        <v>18716.439999999999</v>
      </c>
    </row>
    <row r="1371" spans="1:3" x14ac:dyDescent="0.2">
      <c r="A1371">
        <v>2369</v>
      </c>
      <c r="B1371" t="b">
        <v>0</v>
      </c>
      <c r="C1371">
        <v>0</v>
      </c>
    </row>
    <row r="1372" spans="1:3" x14ac:dyDescent="0.2">
      <c r="A1372">
        <v>2370</v>
      </c>
      <c r="B1372" t="b">
        <v>1</v>
      </c>
      <c r="C1372">
        <v>18998.830000000002</v>
      </c>
    </row>
    <row r="1373" spans="1:3" x14ac:dyDescent="0.2">
      <c r="A1373">
        <v>2371</v>
      </c>
      <c r="B1373" t="b">
        <v>0</v>
      </c>
      <c r="C1373">
        <v>0</v>
      </c>
    </row>
    <row r="1374" spans="1:3" x14ac:dyDescent="0.2">
      <c r="A1374">
        <v>2372</v>
      </c>
      <c r="B1374" t="b">
        <v>0</v>
      </c>
      <c r="C1374">
        <v>0</v>
      </c>
    </row>
    <row r="1375" spans="1:3" x14ac:dyDescent="0.2">
      <c r="A1375">
        <v>2373</v>
      </c>
      <c r="B1375" t="b">
        <v>0</v>
      </c>
      <c r="C1375">
        <v>0</v>
      </c>
    </row>
    <row r="1376" spans="1:3" x14ac:dyDescent="0.2">
      <c r="A1376">
        <v>2374</v>
      </c>
      <c r="B1376" t="b">
        <v>0</v>
      </c>
      <c r="C1376">
        <v>0</v>
      </c>
    </row>
    <row r="1377" spans="1:3" x14ac:dyDescent="0.2">
      <c r="A1377">
        <v>2375</v>
      </c>
      <c r="B1377" t="b">
        <v>0</v>
      </c>
      <c r="C1377">
        <v>0</v>
      </c>
    </row>
    <row r="1378" spans="1:3" x14ac:dyDescent="0.2">
      <c r="A1378">
        <v>2376</v>
      </c>
      <c r="B1378" t="b">
        <v>0</v>
      </c>
      <c r="C1378">
        <v>0</v>
      </c>
    </row>
    <row r="1379" spans="1:3" x14ac:dyDescent="0.2">
      <c r="A1379">
        <v>2377</v>
      </c>
      <c r="B1379" t="b">
        <v>1</v>
      </c>
      <c r="C1379">
        <v>8011.34</v>
      </c>
    </row>
    <row r="1380" spans="1:3" x14ac:dyDescent="0.2">
      <c r="A1380">
        <v>2378</v>
      </c>
      <c r="B1380" t="b">
        <v>1</v>
      </c>
      <c r="C1380">
        <v>3574.82</v>
      </c>
    </row>
    <row r="1381" spans="1:3" x14ac:dyDescent="0.2">
      <c r="A1381">
        <v>2379</v>
      </c>
      <c r="B1381" t="b">
        <v>1</v>
      </c>
      <c r="C1381">
        <v>10849.59</v>
      </c>
    </row>
    <row r="1382" spans="1:3" x14ac:dyDescent="0.2">
      <c r="A1382">
        <v>2380</v>
      </c>
      <c r="B1382" t="b">
        <v>0</v>
      </c>
      <c r="C1382">
        <v>0</v>
      </c>
    </row>
    <row r="1383" spans="1:3" x14ac:dyDescent="0.2">
      <c r="A1383">
        <v>2381</v>
      </c>
      <c r="B1383" t="b">
        <v>0</v>
      </c>
      <c r="C1383">
        <v>0</v>
      </c>
    </row>
    <row r="1384" spans="1:3" x14ac:dyDescent="0.2">
      <c r="A1384">
        <v>2382</v>
      </c>
      <c r="B1384" t="b">
        <v>0</v>
      </c>
      <c r="C1384">
        <v>0</v>
      </c>
    </row>
    <row r="1385" spans="1:3" x14ac:dyDescent="0.2">
      <c r="A1385">
        <v>2383</v>
      </c>
      <c r="B1385" t="b">
        <v>0</v>
      </c>
      <c r="C1385">
        <v>0</v>
      </c>
    </row>
    <row r="1386" spans="1:3" x14ac:dyDescent="0.2">
      <c r="A1386">
        <v>2384</v>
      </c>
      <c r="B1386" t="b">
        <v>1</v>
      </c>
      <c r="C1386">
        <v>3139.58</v>
      </c>
    </row>
    <row r="1387" spans="1:3" x14ac:dyDescent="0.2">
      <c r="A1387">
        <v>2385</v>
      </c>
      <c r="B1387" t="b">
        <v>0</v>
      </c>
      <c r="C1387">
        <v>0</v>
      </c>
    </row>
    <row r="1388" spans="1:3" x14ac:dyDescent="0.2">
      <c r="A1388">
        <v>2386</v>
      </c>
      <c r="B1388" t="b">
        <v>0</v>
      </c>
      <c r="C1388">
        <v>0</v>
      </c>
    </row>
    <row r="1389" spans="1:3" x14ac:dyDescent="0.2">
      <c r="A1389">
        <v>2387</v>
      </c>
      <c r="B1389" t="b">
        <v>1</v>
      </c>
      <c r="C1389">
        <v>18745.759999999998</v>
      </c>
    </row>
    <row r="1390" spans="1:3" x14ac:dyDescent="0.2">
      <c r="A1390">
        <v>2388</v>
      </c>
      <c r="B1390" t="b">
        <v>0</v>
      </c>
      <c r="C1390">
        <v>0</v>
      </c>
    </row>
    <row r="1391" spans="1:3" x14ac:dyDescent="0.2">
      <c r="A1391">
        <v>2389</v>
      </c>
      <c r="B1391" t="b">
        <v>1</v>
      </c>
      <c r="C1391">
        <v>4488.01</v>
      </c>
    </row>
    <row r="1392" spans="1:3" x14ac:dyDescent="0.2">
      <c r="A1392">
        <v>2390</v>
      </c>
      <c r="B1392" t="b">
        <v>0</v>
      </c>
      <c r="C1392">
        <v>0</v>
      </c>
    </row>
    <row r="1393" spans="1:3" x14ac:dyDescent="0.2">
      <c r="A1393">
        <v>2391</v>
      </c>
      <c r="B1393" t="b">
        <v>0</v>
      </c>
      <c r="C1393">
        <v>0</v>
      </c>
    </row>
    <row r="1394" spans="1:3" x14ac:dyDescent="0.2">
      <c r="A1394">
        <v>2392</v>
      </c>
      <c r="B1394" t="b">
        <v>1</v>
      </c>
      <c r="C1394">
        <v>5802.55</v>
      </c>
    </row>
    <row r="1395" spans="1:3" x14ac:dyDescent="0.2">
      <c r="A1395">
        <v>2393</v>
      </c>
      <c r="B1395" t="b">
        <v>0</v>
      </c>
      <c r="C1395">
        <v>0</v>
      </c>
    </row>
    <row r="1396" spans="1:3" x14ac:dyDescent="0.2">
      <c r="A1396">
        <v>2394</v>
      </c>
      <c r="B1396" t="b">
        <v>1</v>
      </c>
      <c r="C1396">
        <v>8726.09</v>
      </c>
    </row>
    <row r="1397" spans="1:3" x14ac:dyDescent="0.2">
      <c r="A1397">
        <v>2395</v>
      </c>
      <c r="B1397" t="b">
        <v>0</v>
      </c>
      <c r="C1397">
        <v>0</v>
      </c>
    </row>
    <row r="1398" spans="1:3" x14ac:dyDescent="0.2">
      <c r="A1398">
        <v>2396</v>
      </c>
      <c r="B1398" t="b">
        <v>0</v>
      </c>
      <c r="C1398">
        <v>0</v>
      </c>
    </row>
    <row r="1399" spans="1:3" x14ac:dyDescent="0.2">
      <c r="A1399">
        <v>2397</v>
      </c>
      <c r="B1399" t="b">
        <v>1</v>
      </c>
      <c r="C1399">
        <v>8280.1200000000008</v>
      </c>
    </row>
    <row r="1400" spans="1:3" x14ac:dyDescent="0.2">
      <c r="A1400">
        <v>2398</v>
      </c>
      <c r="B1400" t="b">
        <v>0</v>
      </c>
      <c r="C1400">
        <v>0</v>
      </c>
    </row>
    <row r="1401" spans="1:3" x14ac:dyDescent="0.2">
      <c r="A1401">
        <v>2399</v>
      </c>
      <c r="B1401" t="b">
        <v>0</v>
      </c>
      <c r="C1401">
        <v>0</v>
      </c>
    </row>
    <row r="1402" spans="1:3" x14ac:dyDescent="0.2">
      <c r="A1402">
        <v>2400</v>
      </c>
      <c r="B1402" t="b">
        <v>0</v>
      </c>
      <c r="C1402">
        <v>0</v>
      </c>
    </row>
    <row r="1403" spans="1:3" x14ac:dyDescent="0.2">
      <c r="A1403">
        <v>2401</v>
      </c>
      <c r="B1403" t="b">
        <v>1</v>
      </c>
      <c r="C1403">
        <v>16098.59</v>
      </c>
    </row>
    <row r="1404" spans="1:3" x14ac:dyDescent="0.2">
      <c r="A1404">
        <v>2402</v>
      </c>
      <c r="B1404" t="b">
        <v>0</v>
      </c>
      <c r="C1404">
        <v>0</v>
      </c>
    </row>
    <row r="1405" spans="1:3" x14ac:dyDescent="0.2">
      <c r="A1405">
        <v>2403</v>
      </c>
      <c r="B1405" t="b">
        <v>0</v>
      </c>
      <c r="C1405">
        <v>0</v>
      </c>
    </row>
    <row r="1406" spans="1:3" x14ac:dyDescent="0.2">
      <c r="A1406">
        <v>2404</v>
      </c>
      <c r="B1406" t="b">
        <v>1</v>
      </c>
      <c r="C1406">
        <v>9670.02</v>
      </c>
    </row>
    <row r="1407" spans="1:3" x14ac:dyDescent="0.2">
      <c r="A1407">
        <v>2405</v>
      </c>
      <c r="B1407" t="b">
        <v>1</v>
      </c>
      <c r="C1407">
        <v>4244.6000000000004</v>
      </c>
    </row>
    <row r="1408" spans="1:3" x14ac:dyDescent="0.2">
      <c r="A1408">
        <v>2406</v>
      </c>
      <c r="B1408" t="b">
        <v>1</v>
      </c>
      <c r="C1408">
        <v>6076.99</v>
      </c>
    </row>
    <row r="1409" spans="1:3" x14ac:dyDescent="0.2">
      <c r="A1409">
        <v>2407</v>
      </c>
      <c r="B1409" t="b">
        <v>0</v>
      </c>
      <c r="C1409">
        <v>0</v>
      </c>
    </row>
    <row r="1410" spans="1:3" x14ac:dyDescent="0.2">
      <c r="A1410">
        <v>2408</v>
      </c>
      <c r="B1410" t="b">
        <v>1</v>
      </c>
      <c r="C1410">
        <v>10673.15</v>
      </c>
    </row>
    <row r="1411" spans="1:3" x14ac:dyDescent="0.2">
      <c r="A1411">
        <v>2409</v>
      </c>
      <c r="B1411" t="b">
        <v>0</v>
      </c>
      <c r="C1411">
        <v>0</v>
      </c>
    </row>
    <row r="1412" spans="1:3" x14ac:dyDescent="0.2">
      <c r="A1412">
        <v>2410</v>
      </c>
      <c r="B1412" t="b">
        <v>0</v>
      </c>
      <c r="C1412">
        <v>0</v>
      </c>
    </row>
    <row r="1413" spans="1:3" x14ac:dyDescent="0.2">
      <c r="A1413">
        <v>2411</v>
      </c>
      <c r="B1413" t="b">
        <v>0</v>
      </c>
      <c r="C1413">
        <v>0</v>
      </c>
    </row>
    <row r="1414" spans="1:3" x14ac:dyDescent="0.2">
      <c r="A1414">
        <v>2412</v>
      </c>
      <c r="B1414" t="b">
        <v>0</v>
      </c>
      <c r="C1414">
        <v>0</v>
      </c>
    </row>
    <row r="1415" spans="1:3" x14ac:dyDescent="0.2">
      <c r="A1415">
        <v>2413</v>
      </c>
      <c r="B1415" t="b">
        <v>0</v>
      </c>
      <c r="C1415">
        <v>0</v>
      </c>
    </row>
    <row r="1416" spans="1:3" x14ac:dyDescent="0.2">
      <c r="A1416">
        <v>2414</v>
      </c>
      <c r="B1416" t="b">
        <v>0</v>
      </c>
      <c r="C1416">
        <v>0</v>
      </c>
    </row>
    <row r="1417" spans="1:3" x14ac:dyDescent="0.2">
      <c r="A1417">
        <v>2415</v>
      </c>
      <c r="B1417" t="b">
        <v>1</v>
      </c>
      <c r="C1417">
        <v>3801.62</v>
      </c>
    </row>
    <row r="1418" spans="1:3" x14ac:dyDescent="0.2">
      <c r="A1418">
        <v>2416</v>
      </c>
      <c r="B1418" t="b">
        <v>1</v>
      </c>
      <c r="C1418">
        <v>12621.46</v>
      </c>
    </row>
    <row r="1419" spans="1:3" x14ac:dyDescent="0.2">
      <c r="A1419">
        <v>2417</v>
      </c>
      <c r="B1419" t="b">
        <v>0</v>
      </c>
      <c r="C1419">
        <v>0</v>
      </c>
    </row>
    <row r="1420" spans="1:3" x14ac:dyDescent="0.2">
      <c r="A1420">
        <v>2418</v>
      </c>
      <c r="B1420" t="b">
        <v>1</v>
      </c>
      <c r="C1420">
        <v>11749.2</v>
      </c>
    </row>
    <row r="1421" spans="1:3" x14ac:dyDescent="0.2">
      <c r="A1421">
        <v>2419</v>
      </c>
      <c r="B1421" t="b">
        <v>0</v>
      </c>
      <c r="C1421">
        <v>0</v>
      </c>
    </row>
    <row r="1422" spans="1:3" x14ac:dyDescent="0.2">
      <c r="A1422">
        <v>2420</v>
      </c>
      <c r="B1422" t="b">
        <v>0</v>
      </c>
      <c r="C1422">
        <v>0</v>
      </c>
    </row>
    <row r="1423" spans="1:3" x14ac:dyDescent="0.2">
      <c r="A1423">
        <v>2421</v>
      </c>
      <c r="B1423" t="b">
        <v>1</v>
      </c>
      <c r="C1423">
        <v>14579.34</v>
      </c>
    </row>
    <row r="1424" spans="1:3" x14ac:dyDescent="0.2">
      <c r="A1424">
        <v>2422</v>
      </c>
      <c r="B1424" t="b">
        <v>0</v>
      </c>
      <c r="C1424">
        <v>0</v>
      </c>
    </row>
    <row r="1425" spans="1:3" x14ac:dyDescent="0.2">
      <c r="A1425">
        <v>2423</v>
      </c>
      <c r="B1425" t="b">
        <v>0</v>
      </c>
      <c r="C1425">
        <v>0</v>
      </c>
    </row>
    <row r="1426" spans="1:3" x14ac:dyDescent="0.2">
      <c r="A1426">
        <v>2424</v>
      </c>
      <c r="B1426" t="b">
        <v>0</v>
      </c>
      <c r="C1426">
        <v>0</v>
      </c>
    </row>
    <row r="1427" spans="1:3" x14ac:dyDescent="0.2">
      <c r="A1427">
        <v>2425</v>
      </c>
      <c r="B1427" t="b">
        <v>0</v>
      </c>
      <c r="C1427">
        <v>0</v>
      </c>
    </row>
    <row r="1428" spans="1:3" x14ac:dyDescent="0.2">
      <c r="A1428">
        <v>2426</v>
      </c>
      <c r="B1428" t="b">
        <v>0</v>
      </c>
      <c r="C1428">
        <v>0</v>
      </c>
    </row>
    <row r="1429" spans="1:3" x14ac:dyDescent="0.2">
      <c r="A1429">
        <v>2427</v>
      </c>
      <c r="B1429" t="b">
        <v>1</v>
      </c>
      <c r="C1429">
        <v>18816.39</v>
      </c>
    </row>
    <row r="1430" spans="1:3" x14ac:dyDescent="0.2">
      <c r="A1430">
        <v>2428</v>
      </c>
      <c r="B1430" t="b">
        <v>0</v>
      </c>
      <c r="C1430">
        <v>0</v>
      </c>
    </row>
    <row r="1431" spans="1:3" x14ac:dyDescent="0.2">
      <c r="A1431">
        <v>2429</v>
      </c>
      <c r="B1431" t="b">
        <v>0</v>
      </c>
      <c r="C1431">
        <v>0</v>
      </c>
    </row>
    <row r="1432" spans="1:3" x14ac:dyDescent="0.2">
      <c r="A1432">
        <v>2430</v>
      </c>
      <c r="B1432" t="b">
        <v>0</v>
      </c>
      <c r="C1432">
        <v>0</v>
      </c>
    </row>
    <row r="1433" spans="1:3" x14ac:dyDescent="0.2">
      <c r="A1433">
        <v>2431</v>
      </c>
      <c r="B1433" t="b">
        <v>1</v>
      </c>
      <c r="C1433">
        <v>18332.84</v>
      </c>
    </row>
    <row r="1434" spans="1:3" x14ac:dyDescent="0.2">
      <c r="A1434">
        <v>2432</v>
      </c>
      <c r="B1434" t="b">
        <v>1</v>
      </c>
      <c r="C1434">
        <v>18975.439999999999</v>
      </c>
    </row>
    <row r="1435" spans="1:3" x14ac:dyDescent="0.2">
      <c r="A1435">
        <v>2433</v>
      </c>
      <c r="B1435" t="b">
        <v>0</v>
      </c>
      <c r="C1435">
        <v>0</v>
      </c>
    </row>
    <row r="1436" spans="1:3" x14ac:dyDescent="0.2">
      <c r="A1436">
        <v>2434</v>
      </c>
      <c r="B1436" t="b">
        <v>0</v>
      </c>
      <c r="C1436">
        <v>0</v>
      </c>
    </row>
    <row r="1437" spans="1:3" x14ac:dyDescent="0.2">
      <c r="A1437">
        <v>2435</v>
      </c>
      <c r="B1437" t="b">
        <v>1</v>
      </c>
      <c r="C1437">
        <v>5649.6</v>
      </c>
    </row>
    <row r="1438" spans="1:3" x14ac:dyDescent="0.2">
      <c r="A1438">
        <v>2436</v>
      </c>
      <c r="B1438" t="b">
        <v>0</v>
      </c>
      <c r="C1438">
        <v>0</v>
      </c>
    </row>
    <row r="1439" spans="1:3" x14ac:dyDescent="0.2">
      <c r="A1439">
        <v>2437</v>
      </c>
      <c r="B1439" t="b">
        <v>0</v>
      </c>
      <c r="C1439">
        <v>0</v>
      </c>
    </row>
    <row r="1440" spans="1:3" x14ac:dyDescent="0.2">
      <c r="A1440">
        <v>2438</v>
      </c>
      <c r="B1440" t="b">
        <v>0</v>
      </c>
      <c r="C1440">
        <v>0</v>
      </c>
    </row>
    <row r="1441" spans="1:3" x14ac:dyDescent="0.2">
      <c r="A1441">
        <v>2439</v>
      </c>
      <c r="B1441" t="b">
        <v>1</v>
      </c>
      <c r="C1441">
        <v>3499.74</v>
      </c>
    </row>
    <row r="1442" spans="1:3" x14ac:dyDescent="0.2">
      <c r="A1442">
        <v>2440</v>
      </c>
      <c r="B1442" t="b">
        <v>1</v>
      </c>
      <c r="C1442">
        <v>6743.26</v>
      </c>
    </row>
    <row r="1443" spans="1:3" x14ac:dyDescent="0.2">
      <c r="A1443">
        <v>2441</v>
      </c>
      <c r="B1443" t="b">
        <v>1</v>
      </c>
      <c r="C1443">
        <v>18006.62</v>
      </c>
    </row>
    <row r="1444" spans="1:3" x14ac:dyDescent="0.2">
      <c r="A1444">
        <v>2442</v>
      </c>
      <c r="B1444" t="b">
        <v>0</v>
      </c>
      <c r="C1444">
        <v>0</v>
      </c>
    </row>
    <row r="1445" spans="1:3" x14ac:dyDescent="0.2">
      <c r="A1445">
        <v>2443</v>
      </c>
      <c r="B1445" t="b">
        <v>0</v>
      </c>
      <c r="C1445">
        <v>0</v>
      </c>
    </row>
    <row r="1446" spans="1:3" x14ac:dyDescent="0.2">
      <c r="A1446">
        <v>2444</v>
      </c>
      <c r="B1446" t="b">
        <v>0</v>
      </c>
      <c r="C1446">
        <v>0</v>
      </c>
    </row>
    <row r="1447" spans="1:3" x14ac:dyDescent="0.2">
      <c r="A1447">
        <v>2445</v>
      </c>
      <c r="B1447" t="b">
        <v>0</v>
      </c>
      <c r="C1447">
        <v>0</v>
      </c>
    </row>
    <row r="1448" spans="1:3" x14ac:dyDescent="0.2">
      <c r="A1448">
        <v>2446</v>
      </c>
      <c r="B1448" t="b">
        <v>0</v>
      </c>
      <c r="C1448">
        <v>0</v>
      </c>
    </row>
    <row r="1449" spans="1:3" x14ac:dyDescent="0.2">
      <c r="A1449">
        <v>2447</v>
      </c>
      <c r="B1449" t="b">
        <v>0</v>
      </c>
      <c r="C1449">
        <v>0</v>
      </c>
    </row>
    <row r="1450" spans="1:3" x14ac:dyDescent="0.2">
      <c r="A1450">
        <v>2448</v>
      </c>
      <c r="B1450" t="b">
        <v>0</v>
      </c>
      <c r="C1450">
        <v>0</v>
      </c>
    </row>
    <row r="1451" spans="1:3" x14ac:dyDescent="0.2">
      <c r="A1451">
        <v>2449</v>
      </c>
      <c r="B1451" t="b">
        <v>1</v>
      </c>
      <c r="C1451">
        <v>19469.02</v>
      </c>
    </row>
    <row r="1452" spans="1:3" x14ac:dyDescent="0.2">
      <c r="A1452">
        <v>2450</v>
      </c>
      <c r="B1452" t="b">
        <v>1</v>
      </c>
      <c r="C1452">
        <v>17327.169999999998</v>
      </c>
    </row>
    <row r="1453" spans="1:3" x14ac:dyDescent="0.2">
      <c r="A1453">
        <v>2451</v>
      </c>
      <c r="B1453" t="b">
        <v>0</v>
      </c>
      <c r="C1453">
        <v>0</v>
      </c>
    </row>
    <row r="1454" spans="1:3" x14ac:dyDescent="0.2">
      <c r="A1454">
        <v>2452</v>
      </c>
      <c r="B1454" t="b">
        <v>0</v>
      </c>
      <c r="C1454">
        <v>0</v>
      </c>
    </row>
    <row r="1455" spans="1:3" x14ac:dyDescent="0.2">
      <c r="A1455">
        <v>2453</v>
      </c>
      <c r="B1455" t="b">
        <v>1</v>
      </c>
      <c r="C1455">
        <v>3090.34</v>
      </c>
    </row>
    <row r="1456" spans="1:3" x14ac:dyDescent="0.2">
      <c r="A1456">
        <v>2454</v>
      </c>
      <c r="B1456" t="b">
        <v>0</v>
      </c>
      <c r="C1456">
        <v>0</v>
      </c>
    </row>
    <row r="1457" spans="1:3" x14ac:dyDescent="0.2">
      <c r="A1457">
        <v>2455</v>
      </c>
      <c r="B1457" t="b">
        <v>0</v>
      </c>
      <c r="C1457">
        <v>0</v>
      </c>
    </row>
    <row r="1458" spans="1:3" x14ac:dyDescent="0.2">
      <c r="A1458">
        <v>2456</v>
      </c>
      <c r="B1458" t="b">
        <v>1</v>
      </c>
      <c r="C1458">
        <v>19001.13</v>
      </c>
    </row>
    <row r="1459" spans="1:3" x14ac:dyDescent="0.2">
      <c r="A1459">
        <v>2457</v>
      </c>
      <c r="B1459" t="b">
        <v>1</v>
      </c>
      <c r="C1459">
        <v>9043.7999999999993</v>
      </c>
    </row>
    <row r="1460" spans="1:3" x14ac:dyDescent="0.2">
      <c r="A1460">
        <v>2458</v>
      </c>
      <c r="B1460" t="b">
        <v>1</v>
      </c>
      <c r="C1460">
        <v>1176.9000000000001</v>
      </c>
    </row>
    <row r="1461" spans="1:3" x14ac:dyDescent="0.2">
      <c r="A1461">
        <v>2459</v>
      </c>
      <c r="B1461" t="b">
        <v>0</v>
      </c>
      <c r="C1461">
        <v>0</v>
      </c>
    </row>
    <row r="1462" spans="1:3" x14ac:dyDescent="0.2">
      <c r="A1462">
        <v>2460</v>
      </c>
      <c r="B1462" t="b">
        <v>1</v>
      </c>
      <c r="C1462">
        <v>9405.48</v>
      </c>
    </row>
    <row r="1463" spans="1:3" x14ac:dyDescent="0.2">
      <c r="A1463">
        <v>2461</v>
      </c>
      <c r="B1463" t="b">
        <v>0</v>
      </c>
      <c r="C1463">
        <v>0</v>
      </c>
    </row>
    <row r="1464" spans="1:3" x14ac:dyDescent="0.2">
      <c r="A1464">
        <v>2462</v>
      </c>
      <c r="B1464" t="b">
        <v>0</v>
      </c>
      <c r="C1464">
        <v>0</v>
      </c>
    </row>
    <row r="1465" spans="1:3" x14ac:dyDescent="0.2">
      <c r="A1465">
        <v>2463</v>
      </c>
      <c r="B1465" t="b">
        <v>0</v>
      </c>
      <c r="C1465">
        <v>0</v>
      </c>
    </row>
    <row r="1466" spans="1:3" x14ac:dyDescent="0.2">
      <c r="A1466">
        <v>2464</v>
      </c>
      <c r="B1466" t="b">
        <v>1</v>
      </c>
      <c r="C1466">
        <v>1875.31</v>
      </c>
    </row>
    <row r="1467" spans="1:3" x14ac:dyDescent="0.2">
      <c r="A1467">
        <v>2465</v>
      </c>
      <c r="B1467" t="b">
        <v>0</v>
      </c>
      <c r="C1467">
        <v>0</v>
      </c>
    </row>
    <row r="1468" spans="1:3" x14ac:dyDescent="0.2">
      <c r="A1468">
        <v>2466</v>
      </c>
      <c r="B1468" t="b">
        <v>0</v>
      </c>
      <c r="C1468">
        <v>0</v>
      </c>
    </row>
    <row r="1469" spans="1:3" x14ac:dyDescent="0.2">
      <c r="A1469">
        <v>2467</v>
      </c>
      <c r="B1469" t="b">
        <v>0</v>
      </c>
      <c r="C1469">
        <v>0</v>
      </c>
    </row>
    <row r="1470" spans="1:3" x14ac:dyDescent="0.2">
      <c r="A1470">
        <v>2468</v>
      </c>
      <c r="B1470" t="b">
        <v>0</v>
      </c>
      <c r="C1470">
        <v>0</v>
      </c>
    </row>
    <row r="1471" spans="1:3" x14ac:dyDescent="0.2">
      <c r="A1471">
        <v>2469</v>
      </c>
      <c r="B1471" t="b">
        <v>1</v>
      </c>
      <c r="C1471">
        <v>11333.68</v>
      </c>
    </row>
    <row r="1472" spans="1:3" x14ac:dyDescent="0.2">
      <c r="A1472">
        <v>2470</v>
      </c>
      <c r="B1472" t="b">
        <v>0</v>
      </c>
      <c r="C1472">
        <v>0</v>
      </c>
    </row>
    <row r="1473" spans="1:3" x14ac:dyDescent="0.2">
      <c r="A1473">
        <v>2471</v>
      </c>
      <c r="B1473" t="b">
        <v>0</v>
      </c>
      <c r="C1473">
        <v>0</v>
      </c>
    </row>
    <row r="1474" spans="1:3" x14ac:dyDescent="0.2">
      <c r="A1474">
        <v>2472</v>
      </c>
      <c r="B1474" t="b">
        <v>0</v>
      </c>
      <c r="C1474">
        <v>0</v>
      </c>
    </row>
    <row r="1475" spans="1:3" x14ac:dyDescent="0.2">
      <c r="A1475">
        <v>2473</v>
      </c>
      <c r="B1475" t="b">
        <v>0</v>
      </c>
      <c r="C1475">
        <v>0</v>
      </c>
    </row>
    <row r="1476" spans="1:3" x14ac:dyDescent="0.2">
      <c r="A1476">
        <v>2474</v>
      </c>
      <c r="B1476" t="b">
        <v>0</v>
      </c>
      <c r="C1476">
        <v>0</v>
      </c>
    </row>
    <row r="1477" spans="1:3" x14ac:dyDescent="0.2">
      <c r="A1477">
        <v>2475</v>
      </c>
      <c r="B1477" t="b">
        <v>1</v>
      </c>
      <c r="C1477">
        <v>7432.53</v>
      </c>
    </row>
    <row r="1478" spans="1:3" x14ac:dyDescent="0.2">
      <c r="A1478">
        <v>2476</v>
      </c>
      <c r="B1478" t="b">
        <v>0</v>
      </c>
      <c r="C1478">
        <v>0</v>
      </c>
    </row>
    <row r="1479" spans="1:3" x14ac:dyDescent="0.2">
      <c r="A1479">
        <v>2477</v>
      </c>
      <c r="B1479" t="b">
        <v>0</v>
      </c>
      <c r="C1479">
        <v>0</v>
      </c>
    </row>
    <row r="1480" spans="1:3" x14ac:dyDescent="0.2">
      <c r="A1480">
        <v>2478</v>
      </c>
      <c r="B1480" t="b">
        <v>0</v>
      </c>
      <c r="C1480">
        <v>0</v>
      </c>
    </row>
    <row r="1481" spans="1:3" x14ac:dyDescent="0.2">
      <c r="A1481">
        <v>2479</v>
      </c>
      <c r="B1481" t="b">
        <v>1</v>
      </c>
      <c r="C1481">
        <v>9995.26</v>
      </c>
    </row>
    <row r="1482" spans="1:3" x14ac:dyDescent="0.2">
      <c r="A1482">
        <v>2480</v>
      </c>
      <c r="B1482" t="b">
        <v>0</v>
      </c>
      <c r="C1482">
        <v>0</v>
      </c>
    </row>
    <row r="1483" spans="1:3" x14ac:dyDescent="0.2">
      <c r="A1483">
        <v>2481</v>
      </c>
      <c r="B1483" t="b">
        <v>0</v>
      </c>
      <c r="C1483">
        <v>0</v>
      </c>
    </row>
    <row r="1484" spans="1:3" x14ac:dyDescent="0.2">
      <c r="A1484">
        <v>2482</v>
      </c>
      <c r="B1484" t="b">
        <v>1</v>
      </c>
      <c r="C1484">
        <v>12650.24</v>
      </c>
    </row>
    <row r="1485" spans="1:3" x14ac:dyDescent="0.2">
      <c r="A1485">
        <v>2483</v>
      </c>
      <c r="B1485" t="b">
        <v>0</v>
      </c>
      <c r="C1485">
        <v>0</v>
      </c>
    </row>
    <row r="1486" spans="1:3" x14ac:dyDescent="0.2">
      <c r="A1486">
        <v>2484</v>
      </c>
      <c r="B1486" t="b">
        <v>0</v>
      </c>
      <c r="C1486">
        <v>0</v>
      </c>
    </row>
    <row r="1487" spans="1:3" x14ac:dyDescent="0.2">
      <c r="A1487">
        <v>2485</v>
      </c>
      <c r="B1487" t="b">
        <v>0</v>
      </c>
      <c r="C1487">
        <v>0</v>
      </c>
    </row>
    <row r="1488" spans="1:3" x14ac:dyDescent="0.2">
      <c r="A1488">
        <v>2486</v>
      </c>
      <c r="B1488" t="b">
        <v>0</v>
      </c>
      <c r="C1488">
        <v>0</v>
      </c>
    </row>
    <row r="1489" spans="1:3" x14ac:dyDescent="0.2">
      <c r="A1489">
        <v>2487</v>
      </c>
      <c r="B1489" t="b">
        <v>0</v>
      </c>
      <c r="C1489">
        <v>0</v>
      </c>
    </row>
    <row r="1490" spans="1:3" x14ac:dyDescent="0.2">
      <c r="A1490">
        <v>2488</v>
      </c>
      <c r="B1490" t="b">
        <v>1</v>
      </c>
      <c r="C1490">
        <v>17507.22</v>
      </c>
    </row>
    <row r="1491" spans="1:3" x14ac:dyDescent="0.2">
      <c r="A1491">
        <v>2489</v>
      </c>
      <c r="B1491" t="b">
        <v>0</v>
      </c>
      <c r="C1491">
        <v>0</v>
      </c>
    </row>
    <row r="1492" spans="1:3" x14ac:dyDescent="0.2">
      <c r="A1492">
        <v>2490</v>
      </c>
      <c r="B1492" t="b">
        <v>0</v>
      </c>
      <c r="C1492">
        <v>0</v>
      </c>
    </row>
    <row r="1493" spans="1:3" x14ac:dyDescent="0.2">
      <c r="A1493">
        <v>2491</v>
      </c>
      <c r="B1493" t="b">
        <v>0</v>
      </c>
      <c r="C1493">
        <v>0</v>
      </c>
    </row>
    <row r="1494" spans="1:3" x14ac:dyDescent="0.2">
      <c r="A1494">
        <v>2492</v>
      </c>
      <c r="B1494" t="b">
        <v>0</v>
      </c>
      <c r="C1494">
        <v>0</v>
      </c>
    </row>
    <row r="1495" spans="1:3" x14ac:dyDescent="0.2">
      <c r="A1495">
        <v>2493</v>
      </c>
      <c r="B1495" t="b">
        <v>0</v>
      </c>
      <c r="C1495">
        <v>0</v>
      </c>
    </row>
    <row r="1496" spans="1:3" x14ac:dyDescent="0.2">
      <c r="A1496">
        <v>2494</v>
      </c>
      <c r="B1496" t="b">
        <v>1</v>
      </c>
      <c r="C1496">
        <v>13576.13</v>
      </c>
    </row>
    <row r="1497" spans="1:3" x14ac:dyDescent="0.2">
      <c r="A1497">
        <v>2495</v>
      </c>
      <c r="B1497" t="b">
        <v>0</v>
      </c>
      <c r="C1497">
        <v>0</v>
      </c>
    </row>
    <row r="1498" spans="1:3" x14ac:dyDescent="0.2">
      <c r="A1498">
        <v>2496</v>
      </c>
      <c r="B1498" t="b">
        <v>1</v>
      </c>
      <c r="C1498">
        <v>9246.93</v>
      </c>
    </row>
    <row r="1499" spans="1:3" x14ac:dyDescent="0.2">
      <c r="A1499">
        <v>2497</v>
      </c>
      <c r="B1499" t="b">
        <v>1</v>
      </c>
      <c r="C1499">
        <v>16569.13</v>
      </c>
    </row>
    <row r="1500" spans="1:3" x14ac:dyDescent="0.2">
      <c r="A1500">
        <v>2498</v>
      </c>
      <c r="B1500" t="b">
        <v>1</v>
      </c>
      <c r="C1500">
        <v>18206.060000000001</v>
      </c>
    </row>
    <row r="1501" spans="1:3" x14ac:dyDescent="0.2">
      <c r="A1501">
        <v>2499</v>
      </c>
      <c r="B1501" t="b">
        <v>0</v>
      </c>
      <c r="C1501">
        <v>0</v>
      </c>
    </row>
    <row r="1502" spans="1:3" x14ac:dyDescent="0.2">
      <c r="A1502">
        <v>2500</v>
      </c>
      <c r="B1502" t="b">
        <v>1</v>
      </c>
      <c r="C1502">
        <v>3275.44</v>
      </c>
    </row>
    <row r="1503" spans="1:3" x14ac:dyDescent="0.2">
      <c r="A1503">
        <v>2501</v>
      </c>
      <c r="B1503" t="b">
        <v>1</v>
      </c>
      <c r="C1503">
        <v>11106.73</v>
      </c>
    </row>
    <row r="1504" spans="1:3" x14ac:dyDescent="0.2">
      <c r="A1504">
        <v>2502</v>
      </c>
      <c r="B1504" t="b">
        <v>1</v>
      </c>
      <c r="C1504">
        <v>6405.73</v>
      </c>
    </row>
    <row r="1505" spans="1:3" x14ac:dyDescent="0.2">
      <c r="A1505">
        <v>2503</v>
      </c>
      <c r="B1505" t="b">
        <v>1</v>
      </c>
      <c r="C1505">
        <v>1894.16</v>
      </c>
    </row>
    <row r="1506" spans="1:3" x14ac:dyDescent="0.2">
      <c r="A1506">
        <v>2504</v>
      </c>
      <c r="B1506" t="b">
        <v>0</v>
      </c>
      <c r="C1506">
        <v>0</v>
      </c>
    </row>
    <row r="1507" spans="1:3" x14ac:dyDescent="0.2">
      <c r="A1507">
        <v>2505</v>
      </c>
      <c r="B1507" t="b">
        <v>0</v>
      </c>
      <c r="C1507">
        <v>0</v>
      </c>
    </row>
    <row r="1508" spans="1:3" x14ac:dyDescent="0.2">
      <c r="A1508">
        <v>2506</v>
      </c>
      <c r="B1508" t="b">
        <v>1</v>
      </c>
      <c r="C1508">
        <v>13702.39</v>
      </c>
    </row>
    <row r="1509" spans="1:3" x14ac:dyDescent="0.2">
      <c r="A1509">
        <v>2507</v>
      </c>
      <c r="B1509" t="b">
        <v>0</v>
      </c>
      <c r="C1509">
        <v>0</v>
      </c>
    </row>
    <row r="1510" spans="1:3" x14ac:dyDescent="0.2">
      <c r="A1510">
        <v>2508</v>
      </c>
      <c r="B1510" t="b">
        <v>0</v>
      </c>
      <c r="C1510">
        <v>0</v>
      </c>
    </row>
    <row r="1511" spans="1:3" x14ac:dyDescent="0.2">
      <c r="A1511">
        <v>2509</v>
      </c>
      <c r="B1511" t="b">
        <v>0</v>
      </c>
      <c r="C1511">
        <v>0</v>
      </c>
    </row>
    <row r="1512" spans="1:3" x14ac:dyDescent="0.2">
      <c r="A1512">
        <v>2510</v>
      </c>
      <c r="B1512" t="b">
        <v>1</v>
      </c>
      <c r="C1512">
        <v>17392.64</v>
      </c>
    </row>
    <row r="1513" spans="1:3" x14ac:dyDescent="0.2">
      <c r="A1513">
        <v>2511</v>
      </c>
      <c r="B1513" t="b">
        <v>0</v>
      </c>
      <c r="C1513">
        <v>0</v>
      </c>
    </row>
    <row r="1514" spans="1:3" x14ac:dyDescent="0.2">
      <c r="A1514">
        <v>2512</v>
      </c>
      <c r="B1514" t="b">
        <v>1</v>
      </c>
      <c r="C1514">
        <v>4095.15</v>
      </c>
    </row>
    <row r="1515" spans="1:3" x14ac:dyDescent="0.2">
      <c r="A1515">
        <v>2513</v>
      </c>
      <c r="B1515" t="b">
        <v>1</v>
      </c>
      <c r="C1515">
        <v>16435.86</v>
      </c>
    </row>
    <row r="1516" spans="1:3" x14ac:dyDescent="0.2">
      <c r="A1516">
        <v>2514</v>
      </c>
      <c r="B1516" t="b">
        <v>1</v>
      </c>
      <c r="C1516">
        <v>17214.52</v>
      </c>
    </row>
    <row r="1517" spans="1:3" x14ac:dyDescent="0.2">
      <c r="A1517">
        <v>2515</v>
      </c>
      <c r="B1517" t="b">
        <v>0</v>
      </c>
      <c r="C1517">
        <v>0</v>
      </c>
    </row>
    <row r="1518" spans="1:3" x14ac:dyDescent="0.2">
      <c r="A1518">
        <v>2516</v>
      </c>
      <c r="B1518" t="b">
        <v>1</v>
      </c>
      <c r="C1518">
        <v>18372.47</v>
      </c>
    </row>
    <row r="1519" spans="1:3" x14ac:dyDescent="0.2">
      <c r="A1519">
        <v>2517</v>
      </c>
      <c r="B1519" t="b">
        <v>1</v>
      </c>
      <c r="C1519">
        <v>6040.42</v>
      </c>
    </row>
    <row r="1520" spans="1:3" x14ac:dyDescent="0.2">
      <c r="A1520">
        <v>2518</v>
      </c>
      <c r="B1520" t="b">
        <v>1</v>
      </c>
      <c r="C1520">
        <v>18175.11</v>
      </c>
    </row>
    <row r="1521" spans="1:3" x14ac:dyDescent="0.2">
      <c r="A1521">
        <v>2519</v>
      </c>
      <c r="B1521" t="b">
        <v>0</v>
      </c>
      <c r="C1521">
        <v>0</v>
      </c>
    </row>
    <row r="1522" spans="1:3" x14ac:dyDescent="0.2">
      <c r="A1522">
        <v>2520</v>
      </c>
      <c r="B1522" t="b">
        <v>0</v>
      </c>
      <c r="C1522">
        <v>0</v>
      </c>
    </row>
    <row r="1523" spans="1:3" x14ac:dyDescent="0.2">
      <c r="A1523">
        <v>2521</v>
      </c>
      <c r="B1523" t="b">
        <v>1</v>
      </c>
      <c r="C1523">
        <v>7092.59</v>
      </c>
    </row>
    <row r="1524" spans="1:3" x14ac:dyDescent="0.2">
      <c r="A1524">
        <v>2522</v>
      </c>
      <c r="B1524" t="b">
        <v>0</v>
      </c>
      <c r="C1524">
        <v>0</v>
      </c>
    </row>
    <row r="1525" spans="1:3" x14ac:dyDescent="0.2">
      <c r="A1525">
        <v>2523</v>
      </c>
      <c r="B1525" t="b">
        <v>0</v>
      </c>
      <c r="C1525">
        <v>0</v>
      </c>
    </row>
    <row r="1526" spans="1:3" x14ac:dyDescent="0.2">
      <c r="A1526">
        <v>2524</v>
      </c>
      <c r="B1526" t="b">
        <v>0</v>
      </c>
      <c r="C1526">
        <v>0</v>
      </c>
    </row>
    <row r="1527" spans="1:3" x14ac:dyDescent="0.2">
      <c r="A1527">
        <v>2525</v>
      </c>
      <c r="B1527" t="b">
        <v>1</v>
      </c>
      <c r="C1527">
        <v>11494.42</v>
      </c>
    </row>
    <row r="1528" spans="1:3" x14ac:dyDescent="0.2">
      <c r="A1528">
        <v>2526</v>
      </c>
      <c r="B1528" t="b">
        <v>0</v>
      </c>
      <c r="C1528">
        <v>0</v>
      </c>
    </row>
    <row r="1529" spans="1:3" x14ac:dyDescent="0.2">
      <c r="A1529">
        <v>2527</v>
      </c>
      <c r="B1529" t="b">
        <v>1</v>
      </c>
      <c r="C1529">
        <v>1959.64</v>
      </c>
    </row>
    <row r="1530" spans="1:3" x14ac:dyDescent="0.2">
      <c r="A1530">
        <v>2528</v>
      </c>
      <c r="B1530" t="b">
        <v>0</v>
      </c>
      <c r="C1530">
        <v>0</v>
      </c>
    </row>
    <row r="1531" spans="1:3" x14ac:dyDescent="0.2">
      <c r="A1531">
        <v>2529</v>
      </c>
      <c r="B1531" t="b">
        <v>1</v>
      </c>
      <c r="C1531">
        <v>1833.74</v>
      </c>
    </row>
    <row r="1532" spans="1:3" x14ac:dyDescent="0.2">
      <c r="A1532">
        <v>2530</v>
      </c>
      <c r="B1532" t="b">
        <v>0</v>
      </c>
      <c r="C1532">
        <v>0</v>
      </c>
    </row>
    <row r="1533" spans="1:3" x14ac:dyDescent="0.2">
      <c r="A1533">
        <v>2531</v>
      </c>
      <c r="B1533" t="b">
        <v>0</v>
      </c>
      <c r="C1533">
        <v>0</v>
      </c>
    </row>
    <row r="1534" spans="1:3" x14ac:dyDescent="0.2">
      <c r="A1534">
        <v>2532</v>
      </c>
      <c r="B1534" t="b">
        <v>0</v>
      </c>
      <c r="C1534">
        <v>0</v>
      </c>
    </row>
    <row r="1535" spans="1:3" x14ac:dyDescent="0.2">
      <c r="A1535">
        <v>2533</v>
      </c>
      <c r="B1535" t="b">
        <v>1</v>
      </c>
      <c r="C1535">
        <v>14687.09</v>
      </c>
    </row>
    <row r="1536" spans="1:3" x14ac:dyDescent="0.2">
      <c r="A1536">
        <v>2534</v>
      </c>
      <c r="B1536" t="b">
        <v>0</v>
      </c>
      <c r="C1536">
        <v>0</v>
      </c>
    </row>
    <row r="1537" spans="1:3" x14ac:dyDescent="0.2">
      <c r="A1537">
        <v>2535</v>
      </c>
      <c r="B1537" t="b">
        <v>1</v>
      </c>
      <c r="C1537">
        <v>9445.1200000000008</v>
      </c>
    </row>
    <row r="1538" spans="1:3" x14ac:dyDescent="0.2">
      <c r="A1538">
        <v>2536</v>
      </c>
      <c r="B1538" t="b">
        <v>0</v>
      </c>
      <c r="C1538">
        <v>0</v>
      </c>
    </row>
    <row r="1539" spans="1:3" x14ac:dyDescent="0.2">
      <c r="A1539">
        <v>2537</v>
      </c>
      <c r="B1539" t="b">
        <v>0</v>
      </c>
      <c r="C1539">
        <v>0</v>
      </c>
    </row>
    <row r="1540" spans="1:3" x14ac:dyDescent="0.2">
      <c r="A1540">
        <v>2538</v>
      </c>
      <c r="B1540" t="b">
        <v>0</v>
      </c>
      <c r="C1540">
        <v>0</v>
      </c>
    </row>
    <row r="1541" spans="1:3" x14ac:dyDescent="0.2">
      <c r="A1541">
        <v>2539</v>
      </c>
      <c r="B1541" t="b">
        <v>0</v>
      </c>
      <c r="C1541">
        <v>0</v>
      </c>
    </row>
    <row r="1542" spans="1:3" x14ac:dyDescent="0.2">
      <c r="A1542">
        <v>2540</v>
      </c>
      <c r="B1542" t="b">
        <v>0</v>
      </c>
      <c r="C1542">
        <v>0</v>
      </c>
    </row>
    <row r="1543" spans="1:3" x14ac:dyDescent="0.2">
      <c r="A1543">
        <v>2541</v>
      </c>
      <c r="B1543" t="b">
        <v>0</v>
      </c>
      <c r="C1543">
        <v>0</v>
      </c>
    </row>
    <row r="1544" spans="1:3" x14ac:dyDescent="0.2">
      <c r="A1544">
        <v>2542</v>
      </c>
      <c r="B1544" t="b">
        <v>0</v>
      </c>
      <c r="C1544">
        <v>0</v>
      </c>
    </row>
    <row r="1545" spans="1:3" x14ac:dyDescent="0.2">
      <c r="A1545">
        <v>2543</v>
      </c>
      <c r="B1545" t="b">
        <v>1</v>
      </c>
      <c r="C1545">
        <v>5869.56</v>
      </c>
    </row>
    <row r="1546" spans="1:3" x14ac:dyDescent="0.2">
      <c r="A1546">
        <v>2544</v>
      </c>
      <c r="B1546" t="b">
        <v>0</v>
      </c>
      <c r="C1546">
        <v>0</v>
      </c>
    </row>
    <row r="1547" spans="1:3" x14ac:dyDescent="0.2">
      <c r="A1547">
        <v>2545</v>
      </c>
      <c r="B1547" t="b">
        <v>0</v>
      </c>
      <c r="C1547">
        <v>0</v>
      </c>
    </row>
    <row r="1548" spans="1:3" x14ac:dyDescent="0.2">
      <c r="A1548">
        <v>2546</v>
      </c>
      <c r="B1548" t="b">
        <v>0</v>
      </c>
      <c r="C1548">
        <v>0</v>
      </c>
    </row>
    <row r="1549" spans="1:3" x14ac:dyDescent="0.2">
      <c r="A1549">
        <v>2547</v>
      </c>
      <c r="B1549" t="b">
        <v>1</v>
      </c>
      <c r="C1549">
        <v>4617.8599999999997</v>
      </c>
    </row>
    <row r="1550" spans="1:3" x14ac:dyDescent="0.2">
      <c r="A1550">
        <v>2548</v>
      </c>
      <c r="B1550" t="b">
        <v>0</v>
      </c>
      <c r="C1550">
        <v>0</v>
      </c>
    </row>
    <row r="1551" spans="1:3" x14ac:dyDescent="0.2">
      <c r="A1551">
        <v>2549</v>
      </c>
      <c r="B1551" t="b">
        <v>0</v>
      </c>
      <c r="C1551">
        <v>0</v>
      </c>
    </row>
    <row r="1552" spans="1:3" x14ac:dyDescent="0.2">
      <c r="A1552">
        <v>2550</v>
      </c>
      <c r="B1552" t="b">
        <v>0</v>
      </c>
      <c r="C1552">
        <v>0</v>
      </c>
    </row>
    <row r="1553" spans="1:3" x14ac:dyDescent="0.2">
      <c r="A1553">
        <v>2551</v>
      </c>
      <c r="B1553" t="b">
        <v>0</v>
      </c>
      <c r="C1553">
        <v>0</v>
      </c>
    </row>
    <row r="1554" spans="1:3" x14ac:dyDescent="0.2">
      <c r="A1554">
        <v>2552</v>
      </c>
      <c r="B1554" t="b">
        <v>0</v>
      </c>
      <c r="C1554">
        <v>0</v>
      </c>
    </row>
    <row r="1555" spans="1:3" x14ac:dyDescent="0.2">
      <c r="A1555">
        <v>2553</v>
      </c>
      <c r="B1555" t="b">
        <v>0</v>
      </c>
      <c r="C1555">
        <v>0</v>
      </c>
    </row>
    <row r="1556" spans="1:3" x14ac:dyDescent="0.2">
      <c r="A1556">
        <v>2554</v>
      </c>
      <c r="B1556" t="b">
        <v>1</v>
      </c>
      <c r="C1556">
        <v>13729.12</v>
      </c>
    </row>
    <row r="1557" spans="1:3" x14ac:dyDescent="0.2">
      <c r="A1557">
        <v>2555</v>
      </c>
      <c r="B1557" t="b">
        <v>1</v>
      </c>
      <c r="C1557">
        <v>1007.63</v>
      </c>
    </row>
    <row r="1558" spans="1:3" x14ac:dyDescent="0.2">
      <c r="A1558">
        <v>2556</v>
      </c>
      <c r="B1558" t="b">
        <v>0</v>
      </c>
      <c r="C1558">
        <v>0</v>
      </c>
    </row>
    <row r="1559" spans="1:3" x14ac:dyDescent="0.2">
      <c r="A1559">
        <v>2557</v>
      </c>
      <c r="B1559" t="b">
        <v>0</v>
      </c>
      <c r="C1559">
        <v>0</v>
      </c>
    </row>
    <row r="1560" spans="1:3" x14ac:dyDescent="0.2">
      <c r="A1560">
        <v>2558</v>
      </c>
      <c r="B1560" t="b">
        <v>0</v>
      </c>
      <c r="C1560">
        <v>0</v>
      </c>
    </row>
    <row r="1561" spans="1:3" x14ac:dyDescent="0.2">
      <c r="A1561">
        <v>2559</v>
      </c>
      <c r="B1561" t="b">
        <v>0</v>
      </c>
      <c r="C156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8"/>
  <sheetViews>
    <sheetView workbookViewId="0">
      <selection activeCell="P28" sqref="P28"/>
    </sheetView>
  </sheetViews>
  <sheetFormatPr baseColWidth="10" defaultColWidth="8.83203125" defaultRowHeight="15" x14ac:dyDescent="0.2"/>
  <cols>
    <col min="1" max="1" width="19.83203125" customWidth="1"/>
    <col min="2" max="2" width="15.1640625" customWidth="1"/>
  </cols>
  <sheetData>
    <row r="1" spans="1:2" x14ac:dyDescent="0.2">
      <c r="A1" s="1" t="s">
        <v>3</v>
      </c>
      <c r="B1" s="1" t="s">
        <v>1624</v>
      </c>
    </row>
    <row r="2" spans="1:2" x14ac:dyDescent="0.2">
      <c r="A2" t="s">
        <v>1589</v>
      </c>
      <c r="B2">
        <v>75128.91</v>
      </c>
    </row>
    <row r="3" spans="1:2" x14ac:dyDescent="0.2">
      <c r="A3" t="s">
        <v>1593</v>
      </c>
      <c r="B3">
        <v>45917.71</v>
      </c>
    </row>
    <row r="4" spans="1:2" x14ac:dyDescent="0.2">
      <c r="A4" t="s">
        <v>1580</v>
      </c>
      <c r="B4">
        <v>288334.26</v>
      </c>
    </row>
    <row r="5" spans="1:2" x14ac:dyDescent="0.2">
      <c r="A5" t="s">
        <v>1581</v>
      </c>
      <c r="B5">
        <v>286253.28000000003</v>
      </c>
    </row>
    <row r="6" spans="1:2" x14ac:dyDescent="0.2">
      <c r="A6" t="s">
        <v>1594</v>
      </c>
      <c r="B6">
        <v>44288.94</v>
      </c>
    </row>
    <row r="7" spans="1:2" x14ac:dyDescent="0.2">
      <c r="A7" t="s">
        <v>1590</v>
      </c>
      <c r="B7">
        <v>83657.56</v>
      </c>
    </row>
    <row r="8" spans="1:2" x14ac:dyDescent="0.2">
      <c r="A8" t="s">
        <v>1587</v>
      </c>
      <c r="B8">
        <v>99973.7</v>
      </c>
    </row>
    <row r="9" spans="1:2" x14ac:dyDescent="0.2">
      <c r="A9" t="s">
        <v>1586</v>
      </c>
      <c r="B9">
        <v>68560.539999999994</v>
      </c>
    </row>
    <row r="10" spans="1:2" x14ac:dyDescent="0.2">
      <c r="A10" t="s">
        <v>1583</v>
      </c>
      <c r="B10">
        <v>64738.58</v>
      </c>
    </row>
    <row r="11" spans="1:2" x14ac:dyDescent="0.2">
      <c r="A11" t="s">
        <v>1588</v>
      </c>
      <c r="B11">
        <v>131558.63</v>
      </c>
    </row>
    <row r="12" spans="1:2" x14ac:dyDescent="0.2">
      <c r="A12" t="s">
        <v>1592</v>
      </c>
      <c r="B12">
        <v>62188.45</v>
      </c>
    </row>
    <row r="13" spans="1:2" x14ac:dyDescent="0.2">
      <c r="A13" t="s">
        <v>1596</v>
      </c>
      <c r="B13">
        <v>94719.8</v>
      </c>
    </row>
    <row r="14" spans="1:2" x14ac:dyDescent="0.2">
      <c r="A14" t="s">
        <v>1595</v>
      </c>
      <c r="B14">
        <v>71754.14</v>
      </c>
    </row>
    <row r="15" spans="1:2" x14ac:dyDescent="0.2">
      <c r="A15" t="s">
        <v>1591</v>
      </c>
      <c r="B15">
        <v>88804.32</v>
      </c>
    </row>
    <row r="16" spans="1:2" x14ac:dyDescent="0.2">
      <c r="A16" t="s">
        <v>1584</v>
      </c>
      <c r="B16">
        <v>56498.559999999998</v>
      </c>
    </row>
    <row r="17" spans="1:2" x14ac:dyDescent="0.2">
      <c r="A17" t="s">
        <v>1585</v>
      </c>
      <c r="B17">
        <v>89454.2</v>
      </c>
    </row>
    <row r="18" spans="1:2" x14ac:dyDescent="0.2">
      <c r="A18" t="s">
        <v>1582</v>
      </c>
      <c r="B18">
        <v>100734.63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61608-2CB9-C942-A892-CB8C6098BCB6}">
  <dimension ref="A1:B10"/>
  <sheetViews>
    <sheetView workbookViewId="0"/>
  </sheetViews>
  <sheetFormatPr baseColWidth="10" defaultRowHeight="15" x14ac:dyDescent="0.2"/>
  <sheetData>
    <row r="1" spans="1:2" x14ac:dyDescent="0.2">
      <c r="A1" t="s">
        <v>1642</v>
      </c>
      <c r="B1" t="s">
        <v>1643</v>
      </c>
    </row>
    <row r="2" spans="1:2" x14ac:dyDescent="0.2">
      <c r="A2" s="12" t="s">
        <v>1603</v>
      </c>
      <c r="B2" t="s">
        <v>1639</v>
      </c>
    </row>
    <row r="3" spans="1:2" x14ac:dyDescent="0.2">
      <c r="A3" s="12" t="s">
        <v>1607</v>
      </c>
      <c r="B3" t="s">
        <v>1640</v>
      </c>
    </row>
    <row r="4" spans="1:2" x14ac:dyDescent="0.2">
      <c r="A4" s="12" t="s">
        <v>1614</v>
      </c>
      <c r="B4" t="s">
        <v>1638</v>
      </c>
    </row>
    <row r="5" spans="1:2" x14ac:dyDescent="0.2">
      <c r="A5" s="12" t="s">
        <v>1609</v>
      </c>
      <c r="B5" t="s">
        <v>1641</v>
      </c>
    </row>
    <row r="6" spans="1:2" x14ac:dyDescent="0.2">
      <c r="A6" s="12" t="s">
        <v>1597</v>
      </c>
      <c r="B6" t="s">
        <v>1597</v>
      </c>
    </row>
    <row r="7" spans="1:2" x14ac:dyDescent="0.2">
      <c r="A7" s="12" t="s">
        <v>1604</v>
      </c>
      <c r="B7" t="s">
        <v>1641</v>
      </c>
    </row>
    <row r="8" spans="1:2" x14ac:dyDescent="0.2">
      <c r="A8" s="12" t="s">
        <v>1599</v>
      </c>
      <c r="B8" t="s">
        <v>1641</v>
      </c>
    </row>
    <row r="9" spans="1:2" x14ac:dyDescent="0.2">
      <c r="A9" s="12" t="s">
        <v>1611</v>
      </c>
      <c r="B9" t="s">
        <v>1641</v>
      </c>
    </row>
    <row r="10" spans="1:2" x14ac:dyDescent="0.2">
      <c r="A10" s="12" t="s">
        <v>1606</v>
      </c>
      <c r="B10" t="s">
        <v>1600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Employee_Data (with formulas)</vt:lpstr>
      <vt:lpstr>Key_metrics</vt:lpstr>
      <vt:lpstr>Empl_count_race</vt:lpstr>
      <vt:lpstr>Empl_count_gender</vt:lpstr>
      <vt:lpstr>Bonus_eligibility</vt:lpstr>
      <vt:lpstr>Salary_by_Gender</vt:lpstr>
      <vt:lpstr>Salary_by_race</vt:lpstr>
      <vt:lpstr>Salary_position_vs_market</vt:lpstr>
      <vt:lpstr>Headcount_by_state</vt:lpstr>
      <vt:lpstr>Department(Pivot Table)</vt:lpstr>
      <vt:lpstr>Department(formulas)</vt:lpstr>
      <vt:lpstr>Employee_Data  (raw data)</vt:lpstr>
      <vt:lpstr>Demographics (raw data)</vt:lpstr>
      <vt:lpstr>Bonuses (raw data)</vt:lpstr>
      <vt:lpstr>Market_Averages (raw data)</vt:lpstr>
      <vt:lpstr>States (raw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Oksana Hudson</cp:lastModifiedBy>
  <dcterms:created xsi:type="dcterms:W3CDTF">2025-07-24T15:03:02Z</dcterms:created>
  <dcterms:modified xsi:type="dcterms:W3CDTF">2025-07-27T19:42:09Z</dcterms:modified>
</cp:coreProperties>
</file>