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Kovalyuk500\!!KHУ Шевченка\!COURSES=DISCIPLINES\functional Programming\2020-2021\testing\"/>
    </mc:Choice>
  </mc:AlternateContent>
  <bookViews>
    <workbookView xWindow="0" yWindow="0" windowWidth="13755" windowHeight="7680" tabRatio="675"/>
  </bookViews>
  <sheets>
    <sheet name="ІПЗ-41" sheetId="4" r:id="rId1"/>
    <sheet name="ІПЗ-42" sheetId="3" r:id="rId2"/>
    <sheet name="ІПЗ-43" sheetId="2" r:id="rId3"/>
    <sheet name="ІПЗ-44" sheetId="5" r:id="rId4"/>
    <sheet name="Задачі МКР2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2" l="1"/>
  <c r="D17" i="2"/>
  <c r="D16" i="2"/>
  <c r="F16" i="2" s="1"/>
  <c r="D15" i="2"/>
  <c r="F15" i="2" s="1"/>
  <c r="D14" i="2"/>
  <c r="F14" i="2" s="1"/>
  <c r="D23" i="2"/>
  <c r="F23" i="2" s="1"/>
  <c r="D22" i="2"/>
  <c r="F22" i="2" s="1"/>
  <c r="D21" i="2"/>
  <c r="D20" i="2"/>
  <c r="F20" i="2" s="1"/>
  <c r="D12" i="2"/>
  <c r="D11" i="2"/>
  <c r="F11" i="2" s="1"/>
  <c r="D10" i="2"/>
  <c r="F10" i="2" s="1"/>
  <c r="D9" i="2"/>
  <c r="D8" i="2"/>
  <c r="D7" i="2"/>
  <c r="D6" i="2"/>
  <c r="D5" i="2"/>
  <c r="D4" i="2"/>
  <c r="D3" i="2"/>
  <c r="C23" i="2"/>
  <c r="C22" i="2"/>
  <c r="C21" i="2"/>
  <c r="C20" i="2"/>
  <c r="C18" i="2"/>
  <c r="F18" i="2" s="1"/>
  <c r="C12" i="2"/>
  <c r="F4" i="2"/>
  <c r="F5" i="2"/>
  <c r="F6" i="2"/>
  <c r="F7" i="2"/>
  <c r="F8" i="2"/>
  <c r="F9" i="2"/>
  <c r="F12" i="2"/>
  <c r="F13" i="2"/>
  <c r="F17" i="2"/>
  <c r="F19" i="2"/>
  <c r="F21" i="2"/>
  <c r="F3" i="2"/>
  <c r="F4" i="5"/>
  <c r="F5" i="5"/>
  <c r="F6" i="5"/>
  <c r="F7" i="5"/>
  <c r="F8" i="5"/>
  <c r="F9" i="5"/>
  <c r="F10" i="5"/>
  <c r="F11" i="5"/>
  <c r="F12" i="5"/>
  <c r="F13" i="5"/>
  <c r="F14" i="5"/>
  <c r="F3" i="5"/>
  <c r="C12" i="5"/>
  <c r="C8" i="5"/>
  <c r="C14" i="5"/>
  <c r="C11" i="5"/>
  <c r="C5" i="5"/>
  <c r="C10" i="5"/>
  <c r="C9" i="5"/>
  <c r="C4" i="5"/>
  <c r="C3" i="5"/>
  <c r="D14" i="5"/>
  <c r="D13" i="5"/>
  <c r="D12" i="5"/>
  <c r="D11" i="5"/>
  <c r="D10" i="5"/>
  <c r="D9" i="5"/>
  <c r="D8" i="5"/>
  <c r="D7" i="5"/>
  <c r="D6" i="5"/>
  <c r="D4" i="5"/>
  <c r="D3" i="5"/>
  <c r="C17" i="2" l="1"/>
  <c r="C16" i="2"/>
  <c r="C15" i="2"/>
  <c r="C14" i="2"/>
  <c r="C13" i="2"/>
  <c r="C11" i="2"/>
  <c r="C10" i="2"/>
  <c r="C9" i="2"/>
  <c r="C7" i="2"/>
  <c r="C6" i="2"/>
  <c r="C5" i="2"/>
  <c r="E22" i="3"/>
  <c r="E21" i="3"/>
  <c r="E19" i="3"/>
  <c r="E18" i="3"/>
  <c r="E17" i="3"/>
  <c r="E16" i="3"/>
  <c r="E15" i="3"/>
  <c r="E13" i="3"/>
  <c r="F13" i="3" s="1"/>
  <c r="E11" i="3"/>
  <c r="E10" i="3"/>
  <c r="E9" i="3"/>
  <c r="E8" i="3"/>
  <c r="E6" i="3"/>
  <c r="F6" i="3" s="1"/>
  <c r="E3" i="3"/>
  <c r="C3" i="3"/>
  <c r="D22" i="3"/>
  <c r="D21" i="3"/>
  <c r="D20" i="3"/>
  <c r="D19" i="3"/>
  <c r="D18" i="3"/>
  <c r="D17" i="3"/>
  <c r="D16" i="3"/>
  <c r="F16" i="3" s="1"/>
  <c r="D15" i="3"/>
  <c r="D14" i="3"/>
  <c r="D13" i="3"/>
  <c r="D12" i="3"/>
  <c r="D11" i="3"/>
  <c r="D10" i="3"/>
  <c r="D9" i="3"/>
  <c r="D8" i="3"/>
  <c r="D7" i="3"/>
  <c r="F7" i="3" s="1"/>
  <c r="D6" i="3"/>
  <c r="D5" i="3"/>
  <c r="D4" i="3"/>
  <c r="D3" i="3"/>
  <c r="F3" i="3" s="1"/>
  <c r="C22" i="3"/>
  <c r="C21" i="3"/>
  <c r="C20" i="3"/>
  <c r="C19" i="3"/>
  <c r="C18" i="3"/>
  <c r="C17" i="3"/>
  <c r="F17" i="3" s="1"/>
  <c r="C16" i="3"/>
  <c r="C15" i="3"/>
  <c r="C14" i="3"/>
  <c r="C13" i="3"/>
  <c r="C12" i="3"/>
  <c r="C11" i="3"/>
  <c r="C10" i="3"/>
  <c r="C9" i="3"/>
  <c r="F9" i="3" s="1"/>
  <c r="C8" i="3"/>
  <c r="F8" i="3" s="1"/>
  <c r="C7" i="3"/>
  <c r="C6" i="3"/>
  <c r="C5" i="3"/>
  <c r="C4" i="3"/>
  <c r="F4" i="3" s="1"/>
  <c r="F5" i="3"/>
  <c r="F11" i="3"/>
  <c r="F12" i="3"/>
  <c r="F14" i="3"/>
  <c r="F15" i="3"/>
  <c r="F19" i="3"/>
  <c r="F20" i="3"/>
  <c r="F21" i="3"/>
  <c r="F22" i="3"/>
  <c r="C12" i="4"/>
  <c r="F12" i="4" s="1"/>
  <c r="E23" i="4"/>
  <c r="E22" i="4"/>
  <c r="F4" i="4"/>
  <c r="F5" i="4"/>
  <c r="F6" i="4"/>
  <c r="F7" i="4"/>
  <c r="F8" i="4"/>
  <c r="F9" i="4"/>
  <c r="F10" i="4"/>
  <c r="F11" i="4"/>
  <c r="F13" i="4"/>
  <c r="F14" i="4"/>
  <c r="F15" i="4"/>
  <c r="F16" i="4"/>
  <c r="F17" i="4"/>
  <c r="F18" i="4"/>
  <c r="F19" i="4"/>
  <c r="F20" i="4"/>
  <c r="F21" i="4"/>
  <c r="F22" i="4"/>
  <c r="F23" i="4"/>
  <c r="F3" i="4"/>
  <c r="E21" i="4"/>
  <c r="E18" i="4"/>
  <c r="E16" i="4"/>
  <c r="E12" i="4"/>
  <c r="E11" i="4"/>
  <c r="E10" i="4"/>
  <c r="E7" i="4"/>
  <c r="E6" i="4"/>
  <c r="E4" i="4"/>
  <c r="D23" i="4"/>
  <c r="D22" i="4"/>
  <c r="D21" i="4"/>
  <c r="D20" i="4"/>
  <c r="D18" i="4"/>
  <c r="D17" i="4"/>
  <c r="D16" i="4"/>
  <c r="D14" i="4"/>
  <c r="D15" i="4"/>
  <c r="D13" i="4"/>
  <c r="D12" i="4"/>
  <c r="D11" i="4"/>
  <c r="D10" i="4"/>
  <c r="D9" i="4"/>
  <c r="D8" i="4"/>
  <c r="D7" i="4"/>
  <c r="D6" i="4"/>
  <c r="D5" i="4"/>
  <c r="D4" i="4"/>
  <c r="D3" i="4"/>
  <c r="C23" i="4"/>
  <c r="C22" i="4"/>
  <c r="C21" i="4"/>
  <c r="C20" i="4"/>
  <c r="C19" i="4"/>
  <c r="C18" i="4"/>
  <c r="C17" i="4"/>
  <c r="C16" i="4"/>
  <c r="C15" i="4"/>
  <c r="C14" i="4"/>
  <c r="C13" i="4"/>
  <c r="C11" i="4"/>
  <c r="C10" i="4"/>
  <c r="C9" i="4"/>
  <c r="C8" i="4"/>
  <c r="C7" i="4"/>
  <c r="C6" i="4"/>
  <c r="C5" i="4"/>
  <c r="C4" i="4"/>
  <c r="C3" i="4"/>
  <c r="C4" i="2"/>
  <c r="C3" i="2"/>
  <c r="D19" i="4"/>
  <c r="F10" i="3" l="1"/>
  <c r="F18" i="3"/>
</calcChain>
</file>

<file path=xl/comments1.xml><?xml version="1.0" encoding="utf-8"?>
<comments xmlns="http://schemas.openxmlformats.org/spreadsheetml/2006/main">
  <authors>
    <author>tetyana</author>
  </authors>
  <commentList>
    <comment ref="E6" authorId="0" shapeId="0">
      <text>
        <r>
          <rPr>
            <b/>
            <sz val="8"/>
            <color indexed="81"/>
            <rFont val="Tahoma"/>
            <charset val="1"/>
          </rPr>
          <t>tetyana:</t>
        </r>
        <r>
          <rPr>
            <sz val="8"/>
            <color indexed="81"/>
            <rFont val="Tahoma"/>
            <charset val="1"/>
          </rPr>
          <t xml:space="preserve">
(write (f '( 1 2 3 4 (1 2) а 1)))
 результат суми парних исед 6, чтому?</t>
        </r>
      </text>
    </comment>
    <comment ref="E10" authorId="0" shapeId="0">
      <text>
        <r>
          <rPr>
            <b/>
            <sz val="8"/>
            <color indexed="81"/>
            <rFont val="Tahoma"/>
            <charset val="1"/>
          </rPr>
          <t>tetyana:</t>
        </r>
        <r>
          <rPr>
            <sz val="8"/>
            <color indexed="81"/>
            <rFont val="Tahoma"/>
            <charset val="1"/>
          </rPr>
          <t xml:space="preserve">
нема побудови дерева, є звичайний список</t>
        </r>
      </text>
    </comment>
    <comment ref="E11" authorId="0" shapeId="0">
      <text>
        <r>
          <rPr>
            <b/>
            <sz val="8"/>
            <color indexed="81"/>
            <rFont val="Tahoma"/>
            <charset val="1"/>
          </rPr>
          <t>tetyana:</t>
        </r>
        <r>
          <rPr>
            <sz val="8"/>
            <color indexed="81"/>
            <rFont val="Tahoma"/>
            <charset val="1"/>
          </rPr>
          <t xml:space="preserve">
не працює умова, Якщо список порожній, або містить меше двох елементів, то повернути порожній список
Вижаляє не третій з кінця</t>
        </r>
      </text>
    </comment>
    <comment ref="E12" authorId="0" shapeId="0">
      <text>
        <r>
          <rPr>
            <b/>
            <sz val="8"/>
            <color indexed="81"/>
            <rFont val="Tahoma"/>
            <charset val="1"/>
          </rPr>
          <t>tetyana:</t>
        </r>
        <r>
          <rPr>
            <sz val="8"/>
            <color indexed="81"/>
            <rFont val="Tahoma"/>
            <charset val="1"/>
          </rPr>
          <t xml:space="preserve">
Яке IDE&amp;?
 Не компілюється в Scheme Online, Racket
</t>
        </r>
      </text>
    </comment>
    <comment ref="E16" authorId="0" shapeId="0">
      <text>
        <r>
          <rPr>
            <b/>
            <sz val="8"/>
            <color indexed="81"/>
            <rFont val="Tahoma"/>
            <charset val="1"/>
          </rPr>
          <t>tetyana:</t>
        </r>
        <r>
          <rPr>
            <sz val="8"/>
            <color indexed="81"/>
            <rFont val="Tahoma"/>
            <charset val="1"/>
          </rPr>
          <t xml:space="preserve">
взял вар 13 вместо 14</t>
        </r>
      </text>
    </comment>
    <comment ref="E18" authorId="0" shapeId="0">
      <text>
        <r>
          <rPr>
            <b/>
            <sz val="8"/>
            <color indexed="81"/>
            <rFont val="Tahoma"/>
            <charset val="1"/>
          </rPr>
          <t>tetyana:</t>
        </r>
        <r>
          <rPr>
            <sz val="8"/>
            <color indexed="81"/>
            <rFont val="Tahoma"/>
            <charset val="1"/>
          </rPr>
          <t xml:space="preserve">
який вар?
Яке IDE
як викликати процедуру?</t>
        </r>
      </text>
    </comment>
    <comment ref="E22" authorId="0" shapeId="0">
      <text>
        <r>
          <rPr>
            <b/>
            <sz val="8"/>
            <color indexed="81"/>
            <rFont val="Tahoma"/>
            <charset val="1"/>
          </rPr>
          <t>tetyana:</t>
        </r>
        <r>
          <rPr>
            <sz val="8"/>
            <color indexed="81"/>
            <rFont val="Tahoma"/>
            <charset val="1"/>
          </rPr>
          <t xml:space="preserve">
який вар?
Яке IDE
як викликати процедуру?</t>
        </r>
      </text>
    </comment>
    <comment ref="E23" authorId="0" shapeId="0">
      <text>
        <r>
          <rPr>
            <b/>
            <sz val="8"/>
            <color indexed="81"/>
            <rFont val="Tahoma"/>
            <charset val="1"/>
          </rPr>
          <t>tetyana:</t>
        </r>
        <r>
          <rPr>
            <sz val="8"/>
            <color indexed="81"/>
            <rFont val="Tahoma"/>
            <charset val="1"/>
          </rPr>
          <t xml:space="preserve">
має бути вар6, а не 5
Плагіат сЖовнірським</t>
        </r>
      </text>
    </comment>
  </commentList>
</comments>
</file>

<file path=xl/comments2.xml><?xml version="1.0" encoding="utf-8"?>
<comments xmlns="http://schemas.openxmlformats.org/spreadsheetml/2006/main">
  <authors>
    <author>tetyana</author>
  </authors>
  <commentList>
    <comment ref="E3" authorId="0" shapeId="0">
      <text>
        <r>
          <rPr>
            <b/>
            <sz val="8"/>
            <color indexed="81"/>
            <rFont val="Tahoma"/>
            <charset val="1"/>
          </rPr>
          <t xml:space="preserve">
 не свій варіант
</t>
        </r>
        <r>
          <rPr>
            <sz val="8"/>
            <color indexed="81"/>
            <rFont val="Tahoma"/>
            <charset val="1"/>
          </rPr>
          <t>плагіат с Жовнірським та Шершенем</t>
        </r>
      </text>
    </comment>
    <comment ref="E6" authorId="0" shapeId="0">
      <text>
        <r>
          <rPr>
            <b/>
            <sz val="8"/>
            <color indexed="81"/>
            <rFont val="Tahoma"/>
            <charset val="1"/>
          </rPr>
          <t>tetyana:</t>
        </r>
        <r>
          <rPr>
            <sz val="8"/>
            <color indexed="81"/>
            <rFont val="Tahoma"/>
            <charset val="1"/>
          </rPr>
          <t xml:space="preserve">
має бути вар6, а не 5
Плагіат сЖовнірським</t>
        </r>
      </text>
    </comment>
    <comment ref="E8" authorId="0" shapeId="0">
      <text>
        <r>
          <rPr>
            <b/>
            <sz val="8"/>
            <color indexed="81"/>
            <rFont val="Tahoma"/>
            <charset val="1"/>
          </rPr>
          <t>tetyana:</t>
        </r>
        <r>
          <rPr>
            <sz val="8"/>
            <color indexed="81"/>
            <rFont val="Tahoma"/>
            <charset val="1"/>
          </rPr>
          <t xml:space="preserve">
Як викликати функцію?
Як задати список?</t>
        </r>
      </text>
    </comment>
    <comment ref="E9" authorId="0" shapeId="0">
      <text>
        <r>
          <rPr>
            <b/>
            <sz val="8"/>
            <color indexed="81"/>
            <rFont val="Tahoma"/>
            <charset val="1"/>
          </rPr>
          <t>tetyana:</t>
        </r>
        <r>
          <rPr>
            <sz val="8"/>
            <color indexed="81"/>
            <rFont val="Tahoma"/>
            <charset val="1"/>
          </rPr>
          <t xml:space="preserve">
код не відповідає умові</t>
        </r>
      </text>
    </comment>
    <comment ref="E11" authorId="0" shapeId="0">
      <text>
        <r>
          <rPr>
            <b/>
            <sz val="8"/>
            <color indexed="81"/>
            <rFont val="Tahoma"/>
            <charset val="1"/>
          </rPr>
          <t>tetyana:</t>
        </r>
        <r>
          <rPr>
            <sz val="8"/>
            <color indexed="81"/>
            <rFont val="Tahoma"/>
            <charset val="1"/>
          </rPr>
          <t xml:space="preserve">
не компідюється
undefined function LIST_MEMBER
як запустити?</t>
        </r>
      </text>
    </comment>
    <comment ref="E13" authorId="0" shapeId="0">
      <text>
        <r>
          <rPr>
            <b/>
            <sz val="8"/>
            <color indexed="81"/>
            <rFont val="Tahoma"/>
            <charset val="1"/>
          </rPr>
          <t>tetyana:</t>
        </r>
        <r>
          <rPr>
            <sz val="8"/>
            <color indexed="81"/>
            <rFont val="Tahoma"/>
            <charset val="1"/>
          </rPr>
          <t xml:space="preserve">
як запустити?
Що таке параметр і?
</t>
        </r>
      </text>
    </comment>
    <comment ref="E15" authorId="0" shapeId="0">
      <text>
        <r>
          <rPr>
            <b/>
            <sz val="8"/>
            <color indexed="81"/>
            <rFont val="Tahoma"/>
            <charset val="1"/>
          </rPr>
          <t>tetyana:</t>
        </r>
        <r>
          <rPr>
            <sz val="8"/>
            <color indexed="81"/>
            <rFont val="Tahoma"/>
            <charset val="1"/>
          </rPr>
          <t xml:space="preserve">
кола нет.тільки посилання  на CLISP</t>
        </r>
      </text>
    </comment>
    <comment ref="E16" authorId="0" shapeId="0">
      <text>
        <r>
          <rPr>
            <b/>
            <sz val="8"/>
            <color indexed="81"/>
            <rFont val="Tahoma"/>
            <charset val="1"/>
          </rPr>
          <t xml:space="preserve">код не відповідає умові
не той варіант, має бути 14
не компілюється variable TWOEL has no value
</t>
        </r>
      </text>
    </comment>
    <comment ref="E17" authorId="0" shapeId="0">
      <text>
        <r>
          <rPr>
            <b/>
            <sz val="8"/>
            <color indexed="81"/>
            <rFont val="Tahoma"/>
            <charset val="1"/>
          </rPr>
          <t>tetyana:</t>
        </r>
        <r>
          <rPr>
            <sz val="8"/>
            <color indexed="81"/>
            <rFont val="Tahoma"/>
            <charset val="1"/>
          </rPr>
          <t xml:space="preserve">
в каком IDE запускать?
variable DEFVAR has no value - not compile</t>
        </r>
      </text>
    </comment>
    <comment ref="E18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 вказаний номер задачі </t>
        </r>
      </text>
    </comment>
    <comment ref="E19" authorId="0" shapeId="0">
      <text>
        <r>
          <rPr>
            <b/>
            <sz val="8"/>
            <color indexed="81"/>
            <rFont val="Tahoma"/>
            <charset val="1"/>
          </rPr>
          <t>tetyana:</t>
        </r>
        <r>
          <rPr>
            <sz val="8"/>
            <color indexed="81"/>
            <rFont val="Tahoma"/>
            <charset val="1"/>
          </rPr>
          <t xml:space="preserve">
не запускається
 нема списку</t>
        </r>
      </text>
    </comment>
    <comment ref="E21" authorId="0" shapeId="0">
      <text>
        <r>
          <rPr>
            <b/>
            <sz val="8"/>
            <color indexed="81"/>
            <rFont val="Tahoma"/>
            <charset val="1"/>
          </rPr>
          <t xml:space="preserve">
 не свій варіант
</t>
        </r>
        <r>
          <rPr>
            <sz val="8"/>
            <color indexed="81"/>
            <rFont val="Tahoma"/>
            <charset val="1"/>
          </rPr>
          <t>плагіат с Жовнірським та Шершенем, Власенко</t>
        </r>
      </text>
    </comment>
    <comment ref="E22" authorId="0" shapeId="0">
      <text>
        <r>
          <rPr>
            <b/>
            <sz val="8"/>
            <color indexed="81"/>
            <rFont val="Tahoma"/>
            <charset val="1"/>
          </rPr>
          <t>tetyana:</t>
        </r>
        <r>
          <rPr>
            <sz val="8"/>
            <color indexed="81"/>
            <rFont val="Tahoma"/>
            <charset val="1"/>
          </rPr>
          <t xml:space="preserve">
не компілюється</t>
        </r>
      </text>
    </comment>
  </commentList>
</comments>
</file>

<file path=xl/sharedStrings.xml><?xml version="1.0" encoding="utf-8"?>
<sst xmlns="http://schemas.openxmlformats.org/spreadsheetml/2006/main" count="166" uniqueCount="108">
  <si>
    <t>Антонюк Ярослав Юрійович</t>
  </si>
  <si>
    <t>Артеменко Євген Віталійович</t>
  </si>
  <si>
    <t>Баклаєв Владислав Владиславович</t>
  </si>
  <si>
    <t>Ващенко Сергій Олександрович</t>
  </si>
  <si>
    <t>Гніденко Валєрія Сергіївна</t>
  </si>
  <si>
    <t>Девлиш Андрій Владиславович</t>
  </si>
  <si>
    <t>Карандась Денис Дмитрович</t>
  </si>
  <si>
    <t>Кузів Тетяна Романівна</t>
  </si>
  <si>
    <t>Кушлянський Данило Олексійович</t>
  </si>
  <si>
    <t>Лазукіна Поліна Євгенівна</t>
  </si>
  <si>
    <t>Матвєєв Максим Олегович</t>
  </si>
  <si>
    <t>Мідоян Ернест Рубенович</t>
  </si>
  <si>
    <t>Прудченко Андрій Олександрович</t>
  </si>
  <si>
    <t>Скрипченко Микита Дмитрович</t>
  </si>
  <si>
    <t>Старіков Валерій Олександрович</t>
  </si>
  <si>
    <t>Тищенко Олена Сергіївна</t>
  </si>
  <si>
    <t>Устименко Дмитро Олегович</t>
  </si>
  <si>
    <t>Черепанін Даниїл Вячеславович</t>
  </si>
  <si>
    <t>Шевченко Діана Олександрівна</t>
  </si>
  <si>
    <t>Шуст Денис Олександрович</t>
  </si>
  <si>
    <t>Юрко Павло Петрович</t>
  </si>
  <si>
    <t>Власенко Олексій Владиславович</t>
  </si>
  <si>
    <t>Голован Олександра Олегівна</t>
  </si>
  <si>
    <t>Громенко Владислав Віталійович</t>
  </si>
  <si>
    <t>Гунько Антон Валерійович</t>
  </si>
  <si>
    <t>Дем`янчук Яна Тітівна</t>
  </si>
  <si>
    <t>Добровольський Олександр Володимирович</t>
  </si>
  <si>
    <t>Журавльов Андрій Єгорович</t>
  </si>
  <si>
    <t>Івасенко Максим Володимирович</t>
  </si>
  <si>
    <t>Карпець Іван Іванович</t>
  </si>
  <si>
    <t>Катеринич Михайло Михайлович</t>
  </si>
  <si>
    <t>Качківський Сергій Сергійович</t>
  </si>
  <si>
    <t>Колючий Олексій Олександрович</t>
  </si>
  <si>
    <t>Ліпков Олександр Євгенович</t>
  </si>
  <si>
    <t>Олейников Владислав Юрійович</t>
  </si>
  <si>
    <t>Пшенишнюк Павло Олександрович</t>
  </si>
  <si>
    <t>Теодорович Максим Сергійович</t>
  </si>
  <si>
    <t>Тєлєгін Вадим Сергійович</t>
  </si>
  <si>
    <t>Устінський Андрій Андрійович</t>
  </si>
  <si>
    <t>Фесюк Владислав Валерійович</t>
  </si>
  <si>
    <t>Чернов Ренат Сергійович</t>
  </si>
  <si>
    <t>Андрієць Богдан Валентинович</t>
  </si>
  <si>
    <t>Бовсуновський   Кирило Олексійович</t>
  </si>
  <si>
    <t>Гоголаурі Ростислав Олександрович</t>
  </si>
  <si>
    <t>Жовнірський Андрій Ігорович</t>
  </si>
  <si>
    <t>Кашуба Артур Сергійович</t>
  </si>
  <si>
    <t>Конторер Аліна Денисівна</t>
  </si>
  <si>
    <t>Кузьменко Ілля Євгенійович</t>
  </si>
  <si>
    <t>Купін Дмитро Олександрович</t>
  </si>
  <si>
    <t>Липовий Владислав Сергійович</t>
  </si>
  <si>
    <t>Мустафаєв Олександр Серверович</t>
  </si>
  <si>
    <t>Муха Артем В`ячеславович</t>
  </si>
  <si>
    <t>Оранський Андрій Олександрович</t>
  </si>
  <si>
    <t>Руденко  Юрій  Олегович</t>
  </si>
  <si>
    <t>Сергійчук Сергій Віталійович</t>
  </si>
  <si>
    <t>Скібіцький Олександр Олександрович</t>
  </si>
  <si>
    <t>Столяр Максим Олександрович</t>
  </si>
  <si>
    <t>Ткач Володимир Володимирович</t>
  </si>
  <si>
    <t>Хмелярська Інна Олександрівна</t>
  </si>
  <si>
    <t>Шалаєв Дмитро Миколайович</t>
  </si>
  <si>
    <t>Шейко Олексій Анатолійович</t>
  </si>
  <si>
    <t>Шершень Микола Олександрович</t>
  </si>
  <si>
    <t>Вдовиченко  Владислав  Володимирович</t>
  </si>
  <si>
    <t>Гарбар  Дмитро  Сергійович</t>
  </si>
  <si>
    <t>Дмитрик  Ярослав  Іванович</t>
  </si>
  <si>
    <t>Колесник Олена  Сергіївна</t>
  </si>
  <si>
    <t>Марченко  Олег  Сергійович</t>
  </si>
  <si>
    <t>Мороз Микола Валерійович</t>
  </si>
  <si>
    <t>Овсяннікова  Поліна  Олександрівна</t>
  </si>
  <si>
    <t>Райчев Олексій Олегович</t>
  </si>
  <si>
    <t>Самойленко Владислав  Андрійович</t>
  </si>
  <si>
    <t>Святецький Олександр  Сергійович</t>
  </si>
  <si>
    <t>Соловйов  Максим  Едуардович</t>
  </si>
  <si>
    <t>Стаднік Андрій Валерійович</t>
  </si>
  <si>
    <t>МКР1 тест</t>
  </si>
  <si>
    <t>МКР2 тест</t>
  </si>
  <si>
    <t>МКР2 
задача</t>
  </si>
  <si>
    <t>МКР2 Функціональне програмування. Вправи</t>
  </si>
  <si>
    <r>
      <t>1.</t>
    </r>
    <r>
      <rPr>
        <sz val="7"/>
        <color theme="1"/>
        <rFont val="Times New Roman"/>
        <family val="1"/>
        <charset val="204"/>
      </rPr>
      <t xml:space="preserve">      </t>
    </r>
    <r>
      <rPr>
        <sz val="12"/>
        <color theme="1"/>
        <rFont val="Times New Roman"/>
        <family val="1"/>
        <charset val="204"/>
      </rPr>
      <t>Написати програму, яка приймає три аргументи: функцію (процедуру), яка сама приймає два аргументи, та два списки. Програма повинна повернути список, який складається з наданої функції(процедури), застосованої до відповідних елементів двох списків.</t>
    </r>
  </si>
  <si>
    <r>
      <t>2.</t>
    </r>
    <r>
      <rPr>
        <sz val="7"/>
        <color rgb="FF0000CC"/>
        <rFont val="Times New Roman"/>
        <family val="1"/>
        <charset val="204"/>
      </rPr>
      <t xml:space="preserve">      </t>
    </r>
    <r>
      <rPr>
        <sz val="12"/>
        <color rgb="FF0000CC"/>
        <rFont val="Times New Roman"/>
        <family val="1"/>
        <charset val="204"/>
      </rPr>
      <t>Задати вхідну структуру список, що містить цілі числа. Написати функцію (процедуру), яка визначає суму кубів всіх чисел.</t>
    </r>
  </si>
  <si>
    <r>
      <t>3.</t>
    </r>
    <r>
      <rPr>
        <sz val="7"/>
        <color theme="1"/>
        <rFont val="Times New Roman"/>
        <family val="1"/>
        <charset val="204"/>
      </rPr>
      <t xml:space="preserve">      </t>
    </r>
    <r>
      <rPr>
        <sz val="12"/>
        <color theme="1"/>
        <rFont val="Times New Roman"/>
        <family val="1"/>
        <charset val="204"/>
      </rPr>
      <t>Написати функцію (процедуру), яка підраховує кількість повторень елементів у списку lst у структурі типу дерева. Елементи у списку 1st будуть простими елементами, такими як символи, цифри або логічні значення.</t>
    </r>
  </si>
  <si>
    <r>
      <t>4.</t>
    </r>
    <r>
      <rPr>
        <sz val="7"/>
        <color rgb="FF0000CC"/>
        <rFont val="Times New Roman"/>
        <family val="1"/>
        <charset val="204"/>
      </rPr>
      <t xml:space="preserve">      </t>
    </r>
    <r>
      <rPr>
        <sz val="12"/>
        <color rgb="FF0000CC"/>
        <rFont val="Times New Roman"/>
        <family val="1"/>
        <charset val="204"/>
      </rPr>
      <t>Написати функцію (процедуру), яка повертає суму парних чисел у структурі списку чи дерева, який  може містити дані, які не є числами.</t>
    </r>
  </si>
  <si>
    <r>
      <t>5.</t>
    </r>
    <r>
      <rPr>
        <sz val="7"/>
        <color theme="1"/>
        <rFont val="Times New Roman"/>
        <family val="1"/>
        <charset val="204"/>
      </rPr>
      <t xml:space="preserve">      </t>
    </r>
    <r>
      <rPr>
        <sz val="12"/>
        <color theme="1"/>
        <rFont val="Times New Roman"/>
        <family val="1"/>
        <charset val="204"/>
      </rPr>
      <t>Задати список, елементами якого є ціни на товари. Написати функцію (процедуру), яка обчислює загальну вартість списку товарів</t>
    </r>
  </si>
  <si>
    <r>
      <t>6.</t>
    </r>
    <r>
      <rPr>
        <sz val="7"/>
        <color rgb="FF0000CC"/>
        <rFont val="Times New Roman"/>
        <family val="1"/>
        <charset val="204"/>
      </rPr>
      <t xml:space="preserve">      </t>
    </r>
    <r>
      <rPr>
        <sz val="12"/>
        <color rgb="FF0000CC"/>
        <rFont val="Times New Roman"/>
        <family val="1"/>
        <charset val="204"/>
      </rPr>
      <t>Задати список, елементами якого є ціни на товари. Написати функцію (процедуру), яка обчислює максимальну вартість товару у списку.</t>
    </r>
  </si>
  <si>
    <r>
      <t>7.</t>
    </r>
    <r>
      <rPr>
        <sz val="7"/>
        <color theme="1"/>
        <rFont val="Times New Roman"/>
        <family val="1"/>
        <charset val="204"/>
      </rPr>
      <t xml:space="preserve">      </t>
    </r>
    <r>
      <rPr>
        <sz val="12"/>
        <color theme="1"/>
        <rFont val="Times New Roman"/>
        <family val="1"/>
        <charset val="204"/>
      </rPr>
      <t>Написати функцію (процедуру) для обчислення середньозваженої оцінки спортсмена. Список має підсписки з двох елементів: перший - це назва етапу змагань (фінал, півфінал тощо), другий елемент підсписку – оцінка за етап. Для кожного елемента списку знайдіть відповідну вагу для цього елемента, помножте на нього оцінку та додайте до загальної суми.</t>
    </r>
  </si>
  <si>
    <r>
      <t>8.</t>
    </r>
    <r>
      <rPr>
        <sz val="7"/>
        <color theme="1"/>
        <rFont val="Times New Roman"/>
        <family val="1"/>
        <charset val="204"/>
      </rPr>
      <t xml:space="preserve">      </t>
    </r>
    <r>
      <rPr>
        <sz val="12"/>
        <color rgb="FF0000CC"/>
        <rFont val="Times New Roman"/>
        <family val="1"/>
        <charset val="204"/>
      </rPr>
      <t>Написати функцію (процедуру), яка знаходить найбільше число в дереві. Дерево містить принаймні одне число.</t>
    </r>
    <r>
      <rPr>
        <sz val="12"/>
        <color theme="1"/>
        <rFont val="Times New Roman"/>
        <family val="1"/>
        <charset val="204"/>
      </rPr>
      <t xml:space="preserve"> </t>
    </r>
  </si>
  <si>
    <r>
      <t>9.</t>
    </r>
    <r>
      <rPr>
        <sz val="7"/>
        <color theme="1"/>
        <rFont val="Times New Roman"/>
        <family val="1"/>
        <charset val="204"/>
      </rPr>
      <t xml:space="preserve">      </t>
    </r>
    <r>
      <rPr>
        <sz val="12"/>
        <color theme="1"/>
        <rFont val="Times New Roman"/>
        <family val="1"/>
        <charset val="204"/>
      </rPr>
      <t>Заданий список чисел. Написати функцію (процедуру), яка видаляє з нього другий від початку та третій з кінця елементи. Якщо заданий список пустий або містить менше двох елементів, функція повертає порожній список ().</t>
    </r>
  </si>
  <si>
    <r>
      <t>10.</t>
    </r>
    <r>
      <rPr>
        <sz val="7"/>
        <color rgb="FF0000CC"/>
        <rFont val="Times New Roman"/>
        <family val="1"/>
        <charset val="204"/>
      </rPr>
      <t xml:space="preserve">  </t>
    </r>
    <r>
      <rPr>
        <sz val="12"/>
        <color rgb="FF0000CC"/>
        <rFont val="Times New Roman"/>
        <family val="1"/>
        <charset val="204"/>
      </rPr>
      <t>Задати числовий список. Побудувати новий список, значення елементів якого є квадрати чисел вхідного списку, якщо перший і останній елементи вхідного списку є парними числами.</t>
    </r>
  </si>
  <si>
    <r>
      <t>11.</t>
    </r>
    <r>
      <rPr>
        <sz val="7"/>
        <color theme="1"/>
        <rFont val="Times New Roman"/>
        <family val="1"/>
        <charset val="204"/>
      </rPr>
      <t xml:space="preserve">  </t>
    </r>
    <r>
      <rPr>
        <sz val="12"/>
        <color theme="1"/>
        <rFont val="Times New Roman"/>
        <family val="1"/>
        <charset val="204"/>
      </rPr>
      <t>Задані натуральні числа m, n та деякий список. Видалити з списку елементи з номерами з m -го по n-й.</t>
    </r>
  </si>
  <si>
    <r>
      <t>12.</t>
    </r>
    <r>
      <rPr>
        <sz val="7"/>
        <color rgb="FF0000CC"/>
        <rFont val="Times New Roman"/>
        <family val="1"/>
        <charset val="204"/>
      </rPr>
      <t xml:space="preserve">  </t>
    </r>
    <r>
      <rPr>
        <sz val="12"/>
        <color rgb="FF0000CC"/>
        <rFont val="Times New Roman"/>
        <family val="1"/>
        <charset val="204"/>
      </rPr>
      <t>Написати функцію-предикат, яка перевіряє, чи входить заданий елемент  до списку. Якщо елемент входить до списку, то замінити його на квадрат числа.</t>
    </r>
  </si>
  <si>
    <r>
      <t>13.</t>
    </r>
    <r>
      <rPr>
        <sz val="7"/>
        <color theme="1"/>
        <rFont val="Times New Roman"/>
        <family val="1"/>
        <charset val="204"/>
      </rPr>
      <t xml:space="preserve">  </t>
    </r>
    <r>
      <rPr>
        <sz val="12"/>
        <color theme="1"/>
        <rFont val="Times New Roman"/>
        <family val="1"/>
        <charset val="204"/>
      </rPr>
      <t>Задані два списки чисел. З елементів двох списків утворити новий список, в якому елементи, взяті із вхідних списків , чергуються.</t>
    </r>
  </si>
  <si>
    <r>
      <t>14.</t>
    </r>
    <r>
      <rPr>
        <sz val="7"/>
        <color rgb="FF0000CC"/>
        <rFont val="Times New Roman"/>
        <family val="1"/>
        <charset val="204"/>
      </rPr>
      <t xml:space="preserve">  </t>
    </r>
    <r>
      <rPr>
        <sz val="12"/>
        <color rgb="FF0000CC"/>
        <rFont val="Times New Roman"/>
        <family val="1"/>
        <charset val="204"/>
      </rPr>
      <t xml:space="preserve">Написати функцію, аргументи якої два списки, а результати список, що містить елементи першого списку, які відсутні у другому списку. </t>
    </r>
  </si>
  <si>
    <r>
      <t>15.</t>
    </r>
    <r>
      <rPr>
        <sz val="7"/>
        <color theme="1"/>
        <rFont val="Times New Roman"/>
        <family val="1"/>
        <charset val="204"/>
      </rPr>
      <t xml:space="preserve">  </t>
    </r>
    <r>
      <rPr>
        <sz val="12"/>
        <color theme="1"/>
        <rFont val="Times New Roman"/>
        <family val="1"/>
        <charset val="204"/>
      </rPr>
      <t xml:space="preserve">Задані два списки. Створити новий список, в якому є всі елементи першого списку. до яких приєднаний інвертований другий список.   </t>
    </r>
  </si>
  <si>
    <t>лаб 1</t>
  </si>
  <si>
    <t>звіт</t>
  </si>
  <si>
    <t>код1</t>
  </si>
  <si>
    <t>код2</t>
  </si>
  <si>
    <t>лаб 2</t>
  </si>
  <si>
    <t>лаб 3</t>
  </si>
  <si>
    <t>лаб 4</t>
  </si>
  <si>
    <t>лаб 5</t>
  </si>
  <si>
    <t>лаб 6</t>
  </si>
  <si>
    <t>лаб 7</t>
  </si>
  <si>
    <t>МКР1 
тест 5 бал</t>
  </si>
  <si>
    <t>МКР2 
тест 5 бал</t>
  </si>
  <si>
    <t>МКР2 
задача 5 бал</t>
  </si>
  <si>
    <r>
      <t xml:space="preserve">МКР </t>
    </r>
    <r>
      <rPr>
        <sz val="11"/>
        <color rgb="FFFF0000"/>
        <rFont val="Calibri"/>
        <family val="2"/>
        <charset val="204"/>
        <scheme val="minor"/>
      </rPr>
      <t>(5+5+5) бал</t>
    </r>
  </si>
  <si>
    <t>Разом бали за МКР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</si>
</sst>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0&quot; / 100&quot;"/>
  </numFmts>
  <fonts count="15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b/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7"/>
      <color theme="1"/>
      <name val="Times New Roman"/>
      <family val="1"/>
      <charset val="204"/>
    </font>
    <font>
      <sz val="12"/>
      <color rgb="FF0000CC"/>
      <name val="Times New Roman"/>
      <family val="1"/>
      <charset val="204"/>
    </font>
    <font>
      <sz val="7"/>
      <color rgb="FF0000CC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sz val="10"/>
      <color theme="1"/>
      <name val="Arial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/>
    <xf numFmtId="0" fontId="3" fillId="0" borderId="1" xfId="0" applyNumberFormat="1" applyFont="1" applyFill="1" applyBorder="1" applyAlignment="1" applyProtection="1"/>
    <xf numFmtId="0" fontId="3" fillId="0" borderId="1" xfId="0" applyNumberFormat="1" applyFont="1" applyFill="1" applyBorder="1" applyAlignment="1" applyProtection="1"/>
    <xf numFmtId="0" fontId="3" fillId="0" borderId="1" xfId="0" applyNumberFormat="1" applyFont="1" applyFill="1" applyBorder="1" applyAlignment="1" applyProtection="1"/>
    <xf numFmtId="0" fontId="0" fillId="0" borderId="0" xfId="0"/>
    <xf numFmtId="0" fontId="3" fillId="0" borderId="1" xfId="0" applyNumberFormat="1" applyFont="1" applyFill="1" applyBorder="1" applyAlignment="1" applyProtection="1"/>
    <xf numFmtId="0" fontId="3" fillId="0" borderId="2" xfId="0" applyNumberFormat="1" applyFont="1" applyFill="1" applyBorder="1" applyAlignment="1" applyProtection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justify" vertical="center"/>
    </xf>
    <xf numFmtId="0" fontId="9" fillId="0" borderId="0" xfId="0" applyFont="1" applyAlignment="1">
      <alignment horizontal="justify" vertical="center"/>
    </xf>
    <xf numFmtId="2" fontId="0" fillId="0" borderId="3" xfId="0" applyNumberFormat="1" applyBorder="1"/>
    <xf numFmtId="2" fontId="0" fillId="2" borderId="3" xfId="0" applyNumberFormat="1" applyFill="1" applyBorder="1"/>
    <xf numFmtId="0" fontId="0" fillId="0" borderId="5" xfId="0" applyFill="1" applyBorder="1"/>
    <xf numFmtId="172" fontId="13" fillId="0" borderId="3" xfId="0" applyNumberFormat="1" applyFont="1" applyBorder="1" applyAlignment="1"/>
    <xf numFmtId="0" fontId="2" fillId="0" borderId="3" xfId="0" applyFont="1" applyBorder="1" applyAlignment="1">
      <alignment horizontal="center"/>
    </xf>
    <xf numFmtId="0" fontId="2" fillId="0" borderId="3" xfId="0" applyFont="1" applyFill="1" applyBorder="1"/>
    <xf numFmtId="2" fontId="14" fillId="3" borderId="4" xfId="0" applyNumberFormat="1" applyFont="1" applyFill="1" applyBorder="1"/>
    <xf numFmtId="0" fontId="2" fillId="3" borderId="4" xfId="0" applyFont="1" applyFill="1" applyBorder="1" applyAlignment="1">
      <alignment wrapText="1"/>
    </xf>
    <xf numFmtId="2" fontId="0" fillId="3" borderId="4" xfId="0" applyNumberFormat="1" applyFill="1" applyBorder="1" applyAlignment="1">
      <alignment wrapText="1"/>
    </xf>
    <xf numFmtId="0" fontId="0" fillId="2" borderId="3" xfId="0" applyFill="1" applyBorder="1"/>
    <xf numFmtId="2" fontId="0" fillId="3" borderId="3" xfId="0" applyNumberFormat="1" applyFill="1" applyBorder="1"/>
    <xf numFmtId="0" fontId="2" fillId="3" borderId="3" xfId="0" applyFon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3"/>
  <sheetViews>
    <sheetView tabSelected="1" workbookViewId="0">
      <selection activeCell="I10" sqref="I10"/>
    </sheetView>
  </sheetViews>
  <sheetFormatPr defaultRowHeight="15" x14ac:dyDescent="0.25"/>
  <cols>
    <col min="2" max="2" width="36" customWidth="1"/>
    <col min="3" max="3" width="10.5703125" customWidth="1"/>
  </cols>
  <sheetData>
    <row r="1" spans="1:27" s="5" customFormat="1" x14ac:dyDescent="0.25">
      <c r="C1" s="8" t="s">
        <v>106</v>
      </c>
      <c r="D1" s="8"/>
      <c r="E1" s="8"/>
      <c r="F1" s="11"/>
      <c r="G1" s="19" t="s">
        <v>93</v>
      </c>
      <c r="H1" s="19"/>
      <c r="I1" s="19"/>
      <c r="J1" s="19" t="s">
        <v>97</v>
      </c>
      <c r="K1" s="19"/>
      <c r="L1" s="19"/>
      <c r="M1" s="19" t="s">
        <v>98</v>
      </c>
      <c r="N1" s="19"/>
      <c r="O1" s="19"/>
      <c r="P1" s="19" t="s">
        <v>99</v>
      </c>
      <c r="Q1" s="19"/>
      <c r="R1" s="19"/>
      <c r="S1" s="19" t="s">
        <v>100</v>
      </c>
      <c r="T1" s="19"/>
      <c r="U1" s="19"/>
      <c r="V1" s="19" t="s">
        <v>101</v>
      </c>
      <c r="W1" s="19"/>
      <c r="X1" s="19"/>
      <c r="Y1" s="19" t="s">
        <v>102</v>
      </c>
      <c r="Z1" s="19"/>
      <c r="AA1" s="19"/>
    </row>
    <row r="2" spans="1:27" ht="45" x14ac:dyDescent="0.25">
      <c r="C2" s="10" t="s">
        <v>103</v>
      </c>
      <c r="D2" s="10" t="s">
        <v>104</v>
      </c>
      <c r="E2" s="10" t="s">
        <v>105</v>
      </c>
      <c r="F2" s="22" t="s">
        <v>107</v>
      </c>
      <c r="G2" s="20" t="s">
        <v>95</v>
      </c>
      <c r="H2" s="20" t="s">
        <v>96</v>
      </c>
      <c r="I2" s="20" t="s">
        <v>94</v>
      </c>
      <c r="J2" s="20" t="s">
        <v>95</v>
      </c>
      <c r="K2" s="20" t="s">
        <v>96</v>
      </c>
      <c r="L2" s="20" t="s">
        <v>94</v>
      </c>
      <c r="M2" s="20" t="s">
        <v>95</v>
      </c>
      <c r="N2" s="20" t="s">
        <v>96</v>
      </c>
      <c r="O2" s="20" t="s">
        <v>94</v>
      </c>
      <c r="P2" s="20" t="s">
        <v>95</v>
      </c>
      <c r="Q2" s="20" t="s">
        <v>96</v>
      </c>
      <c r="R2" s="20" t="s">
        <v>94</v>
      </c>
      <c r="S2" s="20" t="s">
        <v>95</v>
      </c>
      <c r="T2" s="20" t="s">
        <v>96</v>
      </c>
      <c r="U2" s="20" t="s">
        <v>94</v>
      </c>
      <c r="V2" s="20" t="s">
        <v>95</v>
      </c>
      <c r="W2" s="20" t="s">
        <v>96</v>
      </c>
      <c r="X2" s="20" t="s">
        <v>94</v>
      </c>
      <c r="Y2" s="20" t="s">
        <v>95</v>
      </c>
      <c r="Z2" s="20" t="s">
        <v>96</v>
      </c>
      <c r="AA2" s="20" t="s">
        <v>94</v>
      </c>
    </row>
    <row r="3" spans="1:27" x14ac:dyDescent="0.25">
      <c r="A3" s="4">
        <v>1</v>
      </c>
      <c r="B3" s="7" t="s">
        <v>41</v>
      </c>
      <c r="C3" s="15">
        <f>40*5/100</f>
        <v>2</v>
      </c>
      <c r="D3" s="15">
        <f>8/15*100*5/100</f>
        <v>2.666666666666667</v>
      </c>
      <c r="E3" s="15">
        <v>0</v>
      </c>
      <c r="F3" s="23">
        <f>SUM(C3:E3)</f>
        <v>4.666666666666667</v>
      </c>
      <c r="G3" s="9"/>
      <c r="H3" s="15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27" x14ac:dyDescent="0.25">
      <c r="A4" s="4">
        <v>2</v>
      </c>
      <c r="B4" s="7" t="s">
        <v>42</v>
      </c>
      <c r="C4" s="15">
        <f>85*5/100</f>
        <v>4.25</v>
      </c>
      <c r="D4" s="15">
        <f>4/15*5</f>
        <v>1.3333333333333333</v>
      </c>
      <c r="E4" s="15">
        <f>100*5/100</f>
        <v>5</v>
      </c>
      <c r="F4" s="23">
        <f t="shared" ref="F4:F23" si="0">SUM(C4:E4)</f>
        <v>10.583333333333332</v>
      </c>
      <c r="G4" s="9"/>
      <c r="H4" s="1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 x14ac:dyDescent="0.25">
      <c r="A5" s="4">
        <v>3</v>
      </c>
      <c r="B5" s="7" t="s">
        <v>43</v>
      </c>
      <c r="C5" s="15">
        <f>75*5/100</f>
        <v>3.75</v>
      </c>
      <c r="D5" s="15">
        <f>0*5</f>
        <v>0</v>
      </c>
      <c r="E5" s="15">
        <v>0</v>
      </c>
      <c r="F5" s="23">
        <f t="shared" si="0"/>
        <v>3.75</v>
      </c>
      <c r="G5" s="9"/>
      <c r="H5" s="1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27" x14ac:dyDescent="0.25">
      <c r="A6" s="4">
        <v>4</v>
      </c>
      <c r="B6" s="7" t="s">
        <v>44</v>
      </c>
      <c r="C6" s="15">
        <f>95*5/100</f>
        <v>4.75</v>
      </c>
      <c r="D6" s="15">
        <f>10/15*5</f>
        <v>3.333333333333333</v>
      </c>
      <c r="E6" s="15">
        <f>30*5/100</f>
        <v>1.5</v>
      </c>
      <c r="F6" s="23">
        <f t="shared" si="0"/>
        <v>9.5833333333333321</v>
      </c>
      <c r="G6" s="9"/>
      <c r="H6" s="1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27" x14ac:dyDescent="0.25">
      <c r="A7" s="4">
        <v>5</v>
      </c>
      <c r="B7" s="7" t="s">
        <v>45</v>
      </c>
      <c r="C7" s="15">
        <f>0*5/100</f>
        <v>0</v>
      </c>
      <c r="D7" s="15">
        <f>8/15*5</f>
        <v>2.6666666666666665</v>
      </c>
      <c r="E7" s="15">
        <f>100*5/100</f>
        <v>5</v>
      </c>
      <c r="F7" s="23">
        <f t="shared" si="0"/>
        <v>7.6666666666666661</v>
      </c>
      <c r="G7" s="9"/>
      <c r="H7" s="15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27" x14ac:dyDescent="0.25">
      <c r="A8" s="4">
        <v>6</v>
      </c>
      <c r="B8" s="7" t="s">
        <v>46</v>
      </c>
      <c r="C8" s="15">
        <f>95*5/100</f>
        <v>4.75</v>
      </c>
      <c r="D8" s="15">
        <f>8/15*5</f>
        <v>2.6666666666666665</v>
      </c>
      <c r="E8" s="15">
        <v>0</v>
      </c>
      <c r="F8" s="23">
        <f t="shared" si="0"/>
        <v>7.4166666666666661</v>
      </c>
      <c r="G8" s="9"/>
      <c r="H8" s="1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27" x14ac:dyDescent="0.25">
      <c r="A9" s="4">
        <v>7</v>
      </c>
      <c r="B9" s="7" t="s">
        <v>47</v>
      </c>
      <c r="C9" s="15">
        <f>85*5/100</f>
        <v>4.25</v>
      </c>
      <c r="D9" s="15">
        <f>8/15*5</f>
        <v>2.6666666666666665</v>
      </c>
      <c r="E9" s="15">
        <v>0</v>
      </c>
      <c r="F9" s="23">
        <f t="shared" si="0"/>
        <v>6.9166666666666661</v>
      </c>
      <c r="G9" s="9"/>
      <c r="H9" s="1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27" x14ac:dyDescent="0.25">
      <c r="A10" s="4">
        <v>8</v>
      </c>
      <c r="B10" s="7" t="s">
        <v>48</v>
      </c>
      <c r="C10" s="15">
        <f>85*5/100</f>
        <v>4.25</v>
      </c>
      <c r="D10" s="15">
        <f>9/15*5</f>
        <v>3</v>
      </c>
      <c r="E10" s="15">
        <f>70*5/100</f>
        <v>3.5</v>
      </c>
      <c r="F10" s="23">
        <f t="shared" si="0"/>
        <v>10.75</v>
      </c>
      <c r="G10" s="9"/>
      <c r="H10" s="1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27" x14ac:dyDescent="0.25">
      <c r="A11" s="4">
        <v>9</v>
      </c>
      <c r="B11" s="7" t="s">
        <v>49</v>
      </c>
      <c r="C11" s="15">
        <f>95*5/100</f>
        <v>4.75</v>
      </c>
      <c r="D11" s="15">
        <f>10/15*5</f>
        <v>3.333333333333333</v>
      </c>
      <c r="E11" s="15">
        <f>80*5/100</f>
        <v>4</v>
      </c>
      <c r="F11" s="23">
        <f t="shared" si="0"/>
        <v>12.083333333333332</v>
      </c>
      <c r="G11" s="9"/>
      <c r="H11" s="1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27" x14ac:dyDescent="0.25">
      <c r="A12" s="4">
        <v>10</v>
      </c>
      <c r="B12" s="7" t="s">
        <v>50</v>
      </c>
      <c r="C12" s="15">
        <f>100*5/100</f>
        <v>5</v>
      </c>
      <c r="D12" s="15">
        <f>10/15*5</f>
        <v>3.333333333333333</v>
      </c>
      <c r="E12" s="15">
        <f>30*5/100</f>
        <v>1.5</v>
      </c>
      <c r="F12" s="23">
        <f t="shared" si="0"/>
        <v>9.8333333333333321</v>
      </c>
      <c r="G12" s="9"/>
      <c r="H12" s="1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27" x14ac:dyDescent="0.25">
      <c r="A13" s="4">
        <v>11</v>
      </c>
      <c r="B13" s="7" t="s">
        <v>51</v>
      </c>
      <c r="C13" s="15">
        <f>80*5/100</f>
        <v>4</v>
      </c>
      <c r="D13" s="15">
        <f>7/15*5</f>
        <v>2.3333333333333335</v>
      </c>
      <c r="E13" s="15">
        <v>0</v>
      </c>
      <c r="F13" s="23">
        <f t="shared" si="0"/>
        <v>6.3333333333333339</v>
      </c>
      <c r="G13" s="9"/>
      <c r="H13" s="1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27" x14ac:dyDescent="0.25">
      <c r="A14" s="4">
        <v>12</v>
      </c>
      <c r="B14" s="7" t="s">
        <v>52</v>
      </c>
      <c r="C14" s="16">
        <f>0*5/100</f>
        <v>0</v>
      </c>
      <c r="D14" s="16">
        <f>0*5</f>
        <v>0</v>
      </c>
      <c r="E14" s="16">
        <v>0</v>
      </c>
      <c r="F14" s="23">
        <f t="shared" si="0"/>
        <v>0</v>
      </c>
      <c r="G14" s="9"/>
      <c r="H14" s="15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27" x14ac:dyDescent="0.25">
      <c r="A15" s="4">
        <v>13</v>
      </c>
      <c r="B15" s="7" t="s">
        <v>53</v>
      </c>
      <c r="C15" s="15">
        <f>45*5/100</f>
        <v>2.25</v>
      </c>
      <c r="D15" s="15">
        <f>5/15*5</f>
        <v>1.6666666666666665</v>
      </c>
      <c r="E15" s="15">
        <v>0</v>
      </c>
      <c r="F15" s="23">
        <f t="shared" si="0"/>
        <v>3.9166666666666665</v>
      </c>
      <c r="G15" s="9"/>
      <c r="H15" s="18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 x14ac:dyDescent="0.25">
      <c r="A16" s="4">
        <v>14</v>
      </c>
      <c r="B16" s="7" t="s">
        <v>54</v>
      </c>
      <c r="C16" s="15">
        <f>40*5/100</f>
        <v>2</v>
      </c>
      <c r="D16" s="15">
        <f>8/15*5</f>
        <v>2.6666666666666665</v>
      </c>
      <c r="E16" s="15">
        <f>90*5/100</f>
        <v>4.5</v>
      </c>
      <c r="F16" s="23">
        <f t="shared" si="0"/>
        <v>9.1666666666666661</v>
      </c>
      <c r="G16" s="9"/>
      <c r="H16" s="18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 x14ac:dyDescent="0.25">
      <c r="A17" s="4">
        <v>15</v>
      </c>
      <c r="B17" s="7" t="s">
        <v>55</v>
      </c>
      <c r="C17" s="15">
        <f>0*5/100</f>
        <v>0</v>
      </c>
      <c r="D17" s="15">
        <f>10/15*5</f>
        <v>3.333333333333333</v>
      </c>
      <c r="E17" s="15">
        <v>0</v>
      </c>
      <c r="F17" s="23">
        <f t="shared" si="0"/>
        <v>3.333333333333333</v>
      </c>
      <c r="G17" s="9"/>
      <c r="H17" s="18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x14ac:dyDescent="0.25">
      <c r="A18" s="4">
        <v>16</v>
      </c>
      <c r="B18" s="7" t="s">
        <v>56</v>
      </c>
      <c r="C18" s="15">
        <f>100*5/100</f>
        <v>5</v>
      </c>
      <c r="D18" s="15">
        <f>5/15*5</f>
        <v>1.6666666666666665</v>
      </c>
      <c r="E18" s="15">
        <f>30*5/100</f>
        <v>1.5</v>
      </c>
      <c r="F18" s="23">
        <f t="shared" si="0"/>
        <v>8.1666666666666661</v>
      </c>
      <c r="G18" s="9"/>
      <c r="H18" s="18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 x14ac:dyDescent="0.25">
      <c r="A19" s="4">
        <v>17</v>
      </c>
      <c r="B19" s="7" t="s">
        <v>57</v>
      </c>
      <c r="C19" s="15">
        <f>95*5/100</f>
        <v>4.75</v>
      </c>
      <c r="D19" s="15">
        <f>0</f>
        <v>0</v>
      </c>
      <c r="E19" s="15">
        <v>0</v>
      </c>
      <c r="F19" s="23">
        <f t="shared" si="0"/>
        <v>4.75</v>
      </c>
      <c r="G19" s="9"/>
      <c r="H19" s="18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 x14ac:dyDescent="0.25">
      <c r="A20" s="4">
        <v>18</v>
      </c>
      <c r="B20" s="7" t="s">
        <v>58</v>
      </c>
      <c r="C20" s="15">
        <f>85*5/100</f>
        <v>4.25</v>
      </c>
      <c r="D20" s="15">
        <f>4/15*5</f>
        <v>1.3333333333333333</v>
      </c>
      <c r="E20" s="15">
        <v>0</v>
      </c>
      <c r="F20" s="23">
        <f t="shared" si="0"/>
        <v>5.583333333333333</v>
      </c>
      <c r="G20" s="9"/>
      <c r="H20" s="18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x14ac:dyDescent="0.25">
      <c r="A21" s="4">
        <v>19</v>
      </c>
      <c r="B21" s="7" t="s">
        <v>59</v>
      </c>
      <c r="C21" s="15">
        <f>90*5/100</f>
        <v>4.5</v>
      </c>
      <c r="D21" s="15">
        <f>13/15*5</f>
        <v>4.3333333333333339</v>
      </c>
      <c r="E21" s="15">
        <f>100*5/100</f>
        <v>5</v>
      </c>
      <c r="F21" s="23">
        <f t="shared" si="0"/>
        <v>13.833333333333334</v>
      </c>
      <c r="G21" s="9"/>
      <c r="H21" s="18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x14ac:dyDescent="0.25">
      <c r="A22" s="4">
        <v>20</v>
      </c>
      <c r="B22" s="7" t="s">
        <v>60</v>
      </c>
      <c r="C22" s="15">
        <f>55*5/100</f>
        <v>2.75</v>
      </c>
      <c r="D22" s="15">
        <f>4/15*5</f>
        <v>1.3333333333333333</v>
      </c>
      <c r="E22" s="15">
        <f>30*5/100</f>
        <v>1.5</v>
      </c>
      <c r="F22" s="23">
        <f t="shared" si="0"/>
        <v>5.583333333333333</v>
      </c>
      <c r="G22" s="9"/>
      <c r="H22" s="18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x14ac:dyDescent="0.25">
      <c r="A23" s="4">
        <v>21</v>
      </c>
      <c r="B23" s="7" t="s">
        <v>61</v>
      </c>
      <c r="C23" s="15">
        <f>85*5/100</f>
        <v>4.25</v>
      </c>
      <c r="D23" s="15">
        <f>3/15*5</f>
        <v>1</v>
      </c>
      <c r="E23" s="15">
        <f>30*5/100</f>
        <v>1.5</v>
      </c>
      <c r="F23" s="23">
        <f t="shared" si="0"/>
        <v>6.75</v>
      </c>
      <c r="G23" s="9"/>
      <c r="H23" s="18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</sheetData>
  <mergeCells count="8">
    <mergeCell ref="P1:R1"/>
    <mergeCell ref="S1:U1"/>
    <mergeCell ref="V1:X1"/>
    <mergeCell ref="Y1:AA1"/>
    <mergeCell ref="C1:F1"/>
    <mergeCell ref="G1:I1"/>
    <mergeCell ref="J1:L1"/>
    <mergeCell ref="M1:O1"/>
  </mergeCell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2"/>
  <sheetViews>
    <sheetView workbookViewId="0">
      <selection activeCell="J18" sqref="J18"/>
    </sheetView>
  </sheetViews>
  <sheetFormatPr defaultRowHeight="15" x14ac:dyDescent="0.25"/>
  <cols>
    <col min="2" max="2" width="43.7109375" customWidth="1"/>
  </cols>
  <sheetData>
    <row r="1" spans="1:27" s="5" customFormat="1" x14ac:dyDescent="0.25">
      <c r="C1" s="8" t="s">
        <v>106</v>
      </c>
      <c r="D1" s="8"/>
      <c r="E1" s="8"/>
      <c r="F1" s="11"/>
      <c r="G1" s="19" t="s">
        <v>93</v>
      </c>
      <c r="H1" s="19"/>
      <c r="I1" s="19"/>
      <c r="J1" s="19" t="s">
        <v>97</v>
      </c>
      <c r="K1" s="19"/>
      <c r="L1" s="19"/>
      <c r="M1" s="19" t="s">
        <v>98</v>
      </c>
      <c r="N1" s="19"/>
      <c r="O1" s="19"/>
      <c r="P1" s="19" t="s">
        <v>99</v>
      </c>
      <c r="Q1" s="19"/>
      <c r="R1" s="19"/>
      <c r="S1" s="19" t="s">
        <v>100</v>
      </c>
      <c r="T1" s="19"/>
      <c r="U1" s="19"/>
      <c r="V1" s="19" t="s">
        <v>101</v>
      </c>
      <c r="W1" s="19"/>
      <c r="X1" s="19"/>
      <c r="Y1" s="19" t="s">
        <v>102</v>
      </c>
      <c r="Z1" s="19"/>
      <c r="AA1" s="19"/>
    </row>
    <row r="2" spans="1:27" ht="45" x14ac:dyDescent="0.25">
      <c r="C2" s="10" t="s">
        <v>103</v>
      </c>
      <c r="D2" s="10" t="s">
        <v>104</v>
      </c>
      <c r="E2" s="10" t="s">
        <v>105</v>
      </c>
      <c r="F2" s="22" t="s">
        <v>107</v>
      </c>
      <c r="G2" s="20" t="s">
        <v>95</v>
      </c>
      <c r="H2" s="20" t="s">
        <v>96</v>
      </c>
      <c r="I2" s="20" t="s">
        <v>94</v>
      </c>
      <c r="J2" s="20" t="s">
        <v>95</v>
      </c>
      <c r="K2" s="20" t="s">
        <v>96</v>
      </c>
      <c r="L2" s="20" t="s">
        <v>94</v>
      </c>
      <c r="M2" s="20" t="s">
        <v>95</v>
      </c>
      <c r="N2" s="20" t="s">
        <v>96</v>
      </c>
      <c r="O2" s="20" t="s">
        <v>94</v>
      </c>
      <c r="P2" s="20" t="s">
        <v>95</v>
      </c>
      <c r="Q2" s="20" t="s">
        <v>96</v>
      </c>
      <c r="R2" s="20" t="s">
        <v>94</v>
      </c>
      <c r="S2" s="20" t="s">
        <v>95</v>
      </c>
      <c r="T2" s="20" t="s">
        <v>96</v>
      </c>
      <c r="U2" s="20" t="s">
        <v>94</v>
      </c>
      <c r="V2" s="20" t="s">
        <v>95</v>
      </c>
      <c r="W2" s="20" t="s">
        <v>96</v>
      </c>
      <c r="X2" s="20" t="s">
        <v>94</v>
      </c>
      <c r="Y2" s="20" t="s">
        <v>95</v>
      </c>
      <c r="Z2" s="20" t="s">
        <v>96</v>
      </c>
      <c r="AA2" s="20" t="s">
        <v>94</v>
      </c>
    </row>
    <row r="3" spans="1:27" x14ac:dyDescent="0.25">
      <c r="A3" s="3">
        <v>1</v>
      </c>
      <c r="B3" s="7" t="s">
        <v>21</v>
      </c>
      <c r="C3" s="9">
        <f>100*5/100</f>
        <v>5</v>
      </c>
      <c r="D3" s="15">
        <f>9/15*5</f>
        <v>3</v>
      </c>
      <c r="E3" s="9">
        <f>20*5/100</f>
        <v>1</v>
      </c>
      <c r="F3" s="21">
        <f>SUM(C3:E3)</f>
        <v>9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27" x14ac:dyDescent="0.25">
      <c r="A4" s="3">
        <v>2</v>
      </c>
      <c r="B4" s="7" t="s">
        <v>22</v>
      </c>
      <c r="C4" s="9">
        <f>95*5/100</f>
        <v>4.75</v>
      </c>
      <c r="D4" s="15">
        <f>9/15*5</f>
        <v>3</v>
      </c>
      <c r="E4" s="9">
        <v>0</v>
      </c>
      <c r="F4" s="21">
        <f t="shared" ref="F4:F22" si="0">SUM(C4:E4)</f>
        <v>7.75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 ht="18" customHeight="1" x14ac:dyDescent="0.25">
      <c r="A5" s="3">
        <v>3</v>
      </c>
      <c r="B5" s="7" t="s">
        <v>23</v>
      </c>
      <c r="C5" s="9">
        <f>95*5/100</f>
        <v>4.75</v>
      </c>
      <c r="D5" s="15">
        <f>9/15*5</f>
        <v>3</v>
      </c>
      <c r="E5" s="9">
        <v>0</v>
      </c>
      <c r="F5" s="21">
        <f t="shared" si="0"/>
        <v>7.75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27" x14ac:dyDescent="0.25">
      <c r="A6" s="3">
        <v>4</v>
      </c>
      <c r="B6" s="7" t="s">
        <v>24</v>
      </c>
      <c r="C6" s="9">
        <f>85*5/100</f>
        <v>4.25</v>
      </c>
      <c r="D6" s="15">
        <f>10/15*5</f>
        <v>3.333333333333333</v>
      </c>
      <c r="E6" s="9">
        <f>30*5/100</f>
        <v>1.5</v>
      </c>
      <c r="F6" s="21">
        <f t="shared" si="0"/>
        <v>9.0833333333333321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27" x14ac:dyDescent="0.25">
      <c r="A7" s="3">
        <v>5</v>
      </c>
      <c r="B7" s="7" t="s">
        <v>25</v>
      </c>
      <c r="C7" s="9">
        <f>95*5/100</f>
        <v>4.75</v>
      </c>
      <c r="D7" s="15">
        <f>9/15*5</f>
        <v>3</v>
      </c>
      <c r="E7" s="9">
        <v>0</v>
      </c>
      <c r="F7" s="21">
        <f t="shared" si="0"/>
        <v>7.75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27" x14ac:dyDescent="0.25">
      <c r="A8" s="3">
        <v>6</v>
      </c>
      <c r="B8" s="7" t="s">
        <v>26</v>
      </c>
      <c r="C8" s="9">
        <f>85*5/100</f>
        <v>4.25</v>
      </c>
      <c r="D8" s="15">
        <f>7/15*5</f>
        <v>2.3333333333333335</v>
      </c>
      <c r="E8" s="9">
        <f>50*5/100</f>
        <v>2.5</v>
      </c>
      <c r="F8" s="21">
        <f t="shared" si="0"/>
        <v>9.0833333333333339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27" x14ac:dyDescent="0.25">
      <c r="A9" s="3">
        <v>7</v>
      </c>
      <c r="B9" s="7" t="s">
        <v>27</v>
      </c>
      <c r="C9" s="9">
        <f>65*5/100</f>
        <v>3.25</v>
      </c>
      <c r="D9" s="15">
        <f>10/15*5</f>
        <v>3.333333333333333</v>
      </c>
      <c r="E9" s="9">
        <f>50*5/100</f>
        <v>2.5</v>
      </c>
      <c r="F9" s="21">
        <f t="shared" si="0"/>
        <v>9.0833333333333321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27" x14ac:dyDescent="0.25">
      <c r="A10" s="3">
        <v>8</v>
      </c>
      <c r="B10" s="7" t="s">
        <v>28</v>
      </c>
      <c r="C10" s="9">
        <f>100*5/100</f>
        <v>5</v>
      </c>
      <c r="D10" s="15">
        <f>9/15*5</f>
        <v>3</v>
      </c>
      <c r="E10" s="9">
        <f>100*5/100</f>
        <v>5</v>
      </c>
      <c r="F10" s="21">
        <f t="shared" si="0"/>
        <v>13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27" x14ac:dyDescent="0.25">
      <c r="A11" s="3">
        <v>9</v>
      </c>
      <c r="B11" s="7" t="s">
        <v>29</v>
      </c>
      <c r="C11" s="9">
        <f>30*5/100</f>
        <v>1.5</v>
      </c>
      <c r="D11" s="15">
        <f>9/15*5</f>
        <v>3</v>
      </c>
      <c r="E11" s="9">
        <f>10*5/100</f>
        <v>0.5</v>
      </c>
      <c r="F11" s="21">
        <f t="shared" si="0"/>
        <v>5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27" x14ac:dyDescent="0.25">
      <c r="A12" s="3">
        <v>10</v>
      </c>
      <c r="B12" s="7" t="s">
        <v>30</v>
      </c>
      <c r="C12" s="9">
        <f>95*5/100</f>
        <v>4.75</v>
      </c>
      <c r="D12" s="15">
        <f>7/15*5</f>
        <v>2.3333333333333335</v>
      </c>
      <c r="E12" s="9">
        <v>0</v>
      </c>
      <c r="F12" s="21">
        <f t="shared" si="0"/>
        <v>7.0833333333333339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27" x14ac:dyDescent="0.25">
      <c r="A13" s="3">
        <v>11</v>
      </c>
      <c r="B13" s="7" t="s">
        <v>31</v>
      </c>
      <c r="C13" s="9">
        <f>100*5/100</f>
        <v>5</v>
      </c>
      <c r="D13" s="15">
        <f>9/15*100</f>
        <v>60</v>
      </c>
      <c r="E13" s="9">
        <f>50*5/100</f>
        <v>2.5</v>
      </c>
      <c r="F13" s="21">
        <f t="shared" si="0"/>
        <v>67.5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27" x14ac:dyDescent="0.25">
      <c r="A14" s="3">
        <v>12</v>
      </c>
      <c r="B14" s="7" t="s">
        <v>32</v>
      </c>
      <c r="C14" s="9">
        <f>95*5/100</f>
        <v>4.75</v>
      </c>
      <c r="D14" s="15">
        <f>9/15*5</f>
        <v>3</v>
      </c>
      <c r="E14" s="9">
        <v>0</v>
      </c>
      <c r="F14" s="21">
        <f t="shared" si="0"/>
        <v>7.75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27" x14ac:dyDescent="0.25">
      <c r="A15" s="3">
        <v>13</v>
      </c>
      <c r="B15" s="7" t="s">
        <v>33</v>
      </c>
      <c r="C15" s="9">
        <f>95*5/100</f>
        <v>4.75</v>
      </c>
      <c r="D15" s="15">
        <f>8/15*5</f>
        <v>2.6666666666666665</v>
      </c>
      <c r="E15" s="9">
        <f>1*5/100</f>
        <v>0.05</v>
      </c>
      <c r="F15" s="21">
        <f t="shared" si="0"/>
        <v>7.4666666666666659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 x14ac:dyDescent="0.25">
      <c r="A16" s="3">
        <v>14</v>
      </c>
      <c r="B16" s="7" t="s">
        <v>34</v>
      </c>
      <c r="C16" s="17">
        <f>100*5/100</f>
        <v>5</v>
      </c>
      <c r="D16" s="15">
        <f>8/15*5</f>
        <v>2.6666666666666665</v>
      </c>
      <c r="E16" s="9">
        <f>10*5/100</f>
        <v>0.5</v>
      </c>
      <c r="F16" s="21">
        <f t="shared" si="0"/>
        <v>8.1666666666666661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 x14ac:dyDescent="0.25">
      <c r="A17" s="3">
        <v>15</v>
      </c>
      <c r="B17" s="7" t="s">
        <v>35</v>
      </c>
      <c r="C17" s="9">
        <f>95*5/100</f>
        <v>4.75</v>
      </c>
      <c r="D17" s="15">
        <f>8/15*5</f>
        <v>2.6666666666666665</v>
      </c>
      <c r="E17" s="9">
        <f>10*5/100</f>
        <v>0.5</v>
      </c>
      <c r="F17" s="21">
        <f t="shared" si="0"/>
        <v>7.9166666666666661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x14ac:dyDescent="0.25">
      <c r="A18" s="3">
        <v>16</v>
      </c>
      <c r="B18" s="7" t="s">
        <v>36</v>
      </c>
      <c r="C18" s="9">
        <f>95*5/100</f>
        <v>4.75</v>
      </c>
      <c r="D18" s="15">
        <f>8/15*5</f>
        <v>2.6666666666666665</v>
      </c>
      <c r="E18" s="9">
        <f>50*5/100</f>
        <v>2.5</v>
      </c>
      <c r="F18" s="21">
        <f t="shared" si="0"/>
        <v>9.9166666666666661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 x14ac:dyDescent="0.25">
      <c r="A19" s="3">
        <v>17</v>
      </c>
      <c r="B19" s="7" t="s">
        <v>37</v>
      </c>
      <c r="C19" s="9">
        <f>70*5/100</f>
        <v>3.5</v>
      </c>
      <c r="D19" s="15">
        <f>7/15*5</f>
        <v>2.3333333333333335</v>
      </c>
      <c r="E19" s="9">
        <f>30*5/100</f>
        <v>1.5</v>
      </c>
      <c r="F19" s="21">
        <f t="shared" si="0"/>
        <v>7.3333333333333339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 x14ac:dyDescent="0.25">
      <c r="A20" s="3">
        <v>18</v>
      </c>
      <c r="B20" s="7" t="s">
        <v>38</v>
      </c>
      <c r="C20" s="9">
        <f>75*5/100</f>
        <v>3.75</v>
      </c>
      <c r="D20" s="15">
        <f>5/15*5</f>
        <v>1.6666666666666665</v>
      </c>
      <c r="E20" s="9">
        <v>0</v>
      </c>
      <c r="F20" s="21">
        <f t="shared" si="0"/>
        <v>5.4166666666666661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x14ac:dyDescent="0.25">
      <c r="A21" s="3">
        <v>19</v>
      </c>
      <c r="B21" s="7" t="s">
        <v>39</v>
      </c>
      <c r="C21" s="9">
        <f>80*5/100</f>
        <v>4</v>
      </c>
      <c r="D21" s="15">
        <f>9/15*5</f>
        <v>3</v>
      </c>
      <c r="E21" s="9">
        <f>20*5/100</f>
        <v>1</v>
      </c>
      <c r="F21" s="21">
        <f t="shared" si="0"/>
        <v>8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x14ac:dyDescent="0.25">
      <c r="A22" s="3">
        <v>20</v>
      </c>
      <c r="B22" s="7" t="s">
        <v>40</v>
      </c>
      <c r="C22" s="9">
        <f>80*5/100</f>
        <v>4</v>
      </c>
      <c r="D22" s="15">
        <f>6/15*5</f>
        <v>2</v>
      </c>
      <c r="E22" s="9">
        <f>10*5/100</f>
        <v>0.5</v>
      </c>
      <c r="F22" s="21">
        <f t="shared" si="0"/>
        <v>6.5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</sheetData>
  <mergeCells count="8">
    <mergeCell ref="M1:O1"/>
    <mergeCell ref="P1:R1"/>
    <mergeCell ref="S1:U1"/>
    <mergeCell ref="V1:X1"/>
    <mergeCell ref="Y1:AA1"/>
    <mergeCell ref="C1:F1"/>
    <mergeCell ref="G1:I1"/>
    <mergeCell ref="J1:L1"/>
  </mergeCells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opLeftCell="A2" workbookViewId="0">
      <selection activeCell="F2" sqref="F2"/>
    </sheetView>
  </sheetViews>
  <sheetFormatPr defaultRowHeight="15" x14ac:dyDescent="0.25"/>
  <cols>
    <col min="2" max="2" width="42.85546875" customWidth="1"/>
  </cols>
  <sheetData>
    <row r="1" spans="1:6" s="5" customFormat="1" x14ac:dyDescent="0.25">
      <c r="C1" s="8" t="s">
        <v>106</v>
      </c>
      <c r="D1" s="8"/>
      <c r="E1" s="8"/>
      <c r="F1" s="11"/>
    </row>
    <row r="2" spans="1:6" s="1" customFormat="1" ht="45" x14ac:dyDescent="0.25">
      <c r="C2" s="10" t="s">
        <v>103</v>
      </c>
      <c r="D2" s="10" t="s">
        <v>104</v>
      </c>
      <c r="E2" s="10" t="s">
        <v>105</v>
      </c>
      <c r="F2" s="26" t="s">
        <v>107</v>
      </c>
    </row>
    <row r="3" spans="1:6" x14ac:dyDescent="0.25">
      <c r="A3" s="2">
        <v>1</v>
      </c>
      <c r="B3" s="7" t="s">
        <v>0</v>
      </c>
      <c r="C3" s="9">
        <f>0*5/100</f>
        <v>0</v>
      </c>
      <c r="D3" s="15">
        <f>8/15*5</f>
        <v>2.6666666666666665</v>
      </c>
      <c r="E3" s="15"/>
      <c r="F3" s="25">
        <f>SUM(C3:E3)</f>
        <v>2.6666666666666665</v>
      </c>
    </row>
    <row r="4" spans="1:6" x14ac:dyDescent="0.25">
      <c r="A4" s="2">
        <v>2</v>
      </c>
      <c r="B4" s="7" t="s">
        <v>1</v>
      </c>
      <c r="C4" s="9">
        <f>100*5/100</f>
        <v>5</v>
      </c>
      <c r="D4" s="15">
        <f>7/15*5</f>
        <v>2.3333333333333335</v>
      </c>
      <c r="E4" s="15"/>
      <c r="F4" s="25">
        <f t="shared" ref="F4:F23" si="0">SUM(C4:E4)</f>
        <v>7.3333333333333339</v>
      </c>
    </row>
    <row r="5" spans="1:6" x14ac:dyDescent="0.25">
      <c r="A5" s="2">
        <v>3</v>
      </c>
      <c r="B5" s="7" t="s">
        <v>2</v>
      </c>
      <c r="C5" s="9">
        <f>100*5/100</f>
        <v>5</v>
      </c>
      <c r="D5" s="15">
        <f>10/15*5</f>
        <v>3.333333333333333</v>
      </c>
      <c r="E5" s="15"/>
      <c r="F5" s="25">
        <f t="shared" si="0"/>
        <v>8.3333333333333321</v>
      </c>
    </row>
    <row r="6" spans="1:6" x14ac:dyDescent="0.25">
      <c r="A6" s="2">
        <v>4</v>
      </c>
      <c r="B6" s="7" t="s">
        <v>3</v>
      </c>
      <c r="C6" s="9">
        <f>100*5/100</f>
        <v>5</v>
      </c>
      <c r="D6" s="15">
        <f>9/15*5</f>
        <v>3</v>
      </c>
      <c r="E6" s="15"/>
      <c r="F6" s="25">
        <f t="shared" si="0"/>
        <v>8</v>
      </c>
    </row>
    <row r="7" spans="1:6" x14ac:dyDescent="0.25">
      <c r="A7" s="2">
        <v>5</v>
      </c>
      <c r="B7" s="7" t="s">
        <v>4</v>
      </c>
      <c r="C7" s="9">
        <f>100*5/100</f>
        <v>5</v>
      </c>
      <c r="D7" s="15">
        <f>8/15*5</f>
        <v>2.6666666666666665</v>
      </c>
      <c r="E7" s="15"/>
      <c r="F7" s="25">
        <f t="shared" si="0"/>
        <v>7.6666666666666661</v>
      </c>
    </row>
    <row r="8" spans="1:6" x14ac:dyDescent="0.25">
      <c r="A8" s="2">
        <v>6</v>
      </c>
      <c r="B8" s="7" t="s">
        <v>5</v>
      </c>
      <c r="C8" s="9">
        <v>0</v>
      </c>
      <c r="D8" s="15">
        <f>8/15*5</f>
        <v>2.6666666666666665</v>
      </c>
      <c r="E8" s="15"/>
      <c r="F8" s="25">
        <f t="shared" si="0"/>
        <v>2.6666666666666665</v>
      </c>
    </row>
    <row r="9" spans="1:6" x14ac:dyDescent="0.25">
      <c r="A9" s="2">
        <v>7</v>
      </c>
      <c r="B9" s="7" t="s">
        <v>6</v>
      </c>
      <c r="C9" s="9">
        <f>95*5/100</f>
        <v>4.75</v>
      </c>
      <c r="D9" s="15">
        <f>12/15*5</f>
        <v>4</v>
      </c>
      <c r="E9" s="15"/>
      <c r="F9" s="25">
        <f t="shared" si="0"/>
        <v>8.75</v>
      </c>
    </row>
    <row r="10" spans="1:6" x14ac:dyDescent="0.25">
      <c r="A10" s="2">
        <v>8</v>
      </c>
      <c r="B10" s="7" t="s">
        <v>7</v>
      </c>
      <c r="C10" s="9">
        <f>95*5/100</f>
        <v>4.75</v>
      </c>
      <c r="D10" s="15">
        <f>6/15*5</f>
        <v>2</v>
      </c>
      <c r="E10" s="15"/>
      <c r="F10" s="25">
        <f t="shared" si="0"/>
        <v>6.75</v>
      </c>
    </row>
    <row r="11" spans="1:6" x14ac:dyDescent="0.25">
      <c r="A11" s="2">
        <v>9</v>
      </c>
      <c r="B11" s="7" t="s">
        <v>8</v>
      </c>
      <c r="C11" s="9">
        <f>100*5/100</f>
        <v>5</v>
      </c>
      <c r="D11" s="15">
        <f>10/15*5</f>
        <v>3.333333333333333</v>
      </c>
      <c r="E11" s="15"/>
      <c r="F11" s="25">
        <f t="shared" si="0"/>
        <v>8.3333333333333321</v>
      </c>
    </row>
    <row r="12" spans="1:6" x14ac:dyDescent="0.25">
      <c r="A12" s="2">
        <v>10</v>
      </c>
      <c r="B12" s="7" t="s">
        <v>9</v>
      </c>
      <c r="C12" s="9">
        <f>95*5/100</f>
        <v>4.75</v>
      </c>
      <c r="D12" s="15">
        <f>12/15*5</f>
        <v>4</v>
      </c>
      <c r="E12" s="15"/>
      <c r="F12" s="25">
        <f t="shared" si="0"/>
        <v>8.75</v>
      </c>
    </row>
    <row r="13" spans="1:6" x14ac:dyDescent="0.25">
      <c r="A13" s="2">
        <v>11</v>
      </c>
      <c r="B13" s="7" t="s">
        <v>10</v>
      </c>
      <c r="C13" s="9">
        <f>90*5/100</f>
        <v>4.5</v>
      </c>
      <c r="D13" s="15">
        <v>0</v>
      </c>
      <c r="E13" s="15"/>
      <c r="F13" s="25">
        <f t="shared" si="0"/>
        <v>4.5</v>
      </c>
    </row>
    <row r="14" spans="1:6" x14ac:dyDescent="0.25">
      <c r="A14" s="2">
        <v>12</v>
      </c>
      <c r="B14" s="7" t="s">
        <v>11</v>
      </c>
      <c r="C14" s="9">
        <f>100*5/100</f>
        <v>5</v>
      </c>
      <c r="D14" s="15">
        <f>12/15*5</f>
        <v>4</v>
      </c>
      <c r="E14" s="15"/>
      <c r="F14" s="25">
        <f t="shared" si="0"/>
        <v>9</v>
      </c>
    </row>
    <row r="15" spans="1:6" x14ac:dyDescent="0.25">
      <c r="A15" s="2">
        <v>13</v>
      </c>
      <c r="B15" s="7" t="s">
        <v>12</v>
      </c>
      <c r="C15" s="17">
        <f>100*5/100</f>
        <v>5</v>
      </c>
      <c r="D15" s="15">
        <f>10/15*5</f>
        <v>3.333333333333333</v>
      </c>
      <c r="E15" s="15"/>
      <c r="F15" s="25">
        <f t="shared" si="0"/>
        <v>8.3333333333333321</v>
      </c>
    </row>
    <row r="16" spans="1:6" x14ac:dyDescent="0.25">
      <c r="A16" s="2">
        <v>14</v>
      </c>
      <c r="B16" s="7" t="s">
        <v>13</v>
      </c>
      <c r="C16" s="17">
        <f>100*5/100</f>
        <v>5</v>
      </c>
      <c r="D16" s="15">
        <f>10/15*5</f>
        <v>3.333333333333333</v>
      </c>
      <c r="E16" s="15"/>
      <c r="F16" s="25">
        <f t="shared" si="0"/>
        <v>8.3333333333333321</v>
      </c>
    </row>
    <row r="17" spans="1:6" x14ac:dyDescent="0.25">
      <c r="A17" s="2">
        <v>15</v>
      </c>
      <c r="B17" s="7" t="s">
        <v>14</v>
      </c>
      <c r="C17" s="9">
        <f>95*5/100</f>
        <v>4.75</v>
      </c>
      <c r="D17" s="15">
        <f>10/15*5</f>
        <v>3.333333333333333</v>
      </c>
      <c r="E17" s="15"/>
      <c r="F17" s="25">
        <f t="shared" si="0"/>
        <v>8.0833333333333321</v>
      </c>
    </row>
    <row r="18" spans="1:6" x14ac:dyDescent="0.25">
      <c r="A18" s="2">
        <v>16</v>
      </c>
      <c r="B18" s="7" t="s">
        <v>15</v>
      </c>
      <c r="C18" s="9">
        <f>100*5/100</f>
        <v>5</v>
      </c>
      <c r="D18" s="15">
        <f>10/15*5</f>
        <v>3.333333333333333</v>
      </c>
      <c r="E18" s="15"/>
      <c r="F18" s="25">
        <f t="shared" si="0"/>
        <v>8.3333333333333321</v>
      </c>
    </row>
    <row r="19" spans="1:6" x14ac:dyDescent="0.25">
      <c r="A19" s="2">
        <v>17</v>
      </c>
      <c r="B19" s="7" t="s">
        <v>16</v>
      </c>
      <c r="C19" s="24">
        <v>0</v>
      </c>
      <c r="D19" s="16">
        <v>0</v>
      </c>
      <c r="E19" s="15"/>
      <c r="F19" s="25">
        <f t="shared" si="0"/>
        <v>0</v>
      </c>
    </row>
    <row r="20" spans="1:6" x14ac:dyDescent="0.25">
      <c r="A20" s="2">
        <v>18</v>
      </c>
      <c r="B20" s="7" t="s">
        <v>17</v>
      </c>
      <c r="C20" s="9">
        <f>95*5/100</f>
        <v>4.75</v>
      </c>
      <c r="D20" s="15">
        <f>10/15*5</f>
        <v>3.333333333333333</v>
      </c>
      <c r="E20" s="15"/>
      <c r="F20" s="25">
        <f t="shared" si="0"/>
        <v>8.0833333333333321</v>
      </c>
    </row>
    <row r="21" spans="1:6" x14ac:dyDescent="0.25">
      <c r="A21" s="2">
        <v>19</v>
      </c>
      <c r="B21" s="7" t="s">
        <v>18</v>
      </c>
      <c r="C21" s="9">
        <f>100*5/100</f>
        <v>5</v>
      </c>
      <c r="D21" s="15">
        <f>10/15*5</f>
        <v>3.333333333333333</v>
      </c>
      <c r="E21" s="15"/>
      <c r="F21" s="25">
        <f t="shared" si="0"/>
        <v>8.3333333333333321</v>
      </c>
    </row>
    <row r="22" spans="1:6" x14ac:dyDescent="0.25">
      <c r="A22" s="2">
        <v>20</v>
      </c>
      <c r="B22" s="7" t="s">
        <v>19</v>
      </c>
      <c r="C22" s="9">
        <f>95*5/100</f>
        <v>4.75</v>
      </c>
      <c r="D22" s="15">
        <f>10/15*5</f>
        <v>3.333333333333333</v>
      </c>
      <c r="E22" s="15"/>
      <c r="F22" s="25">
        <f t="shared" si="0"/>
        <v>8.0833333333333321</v>
      </c>
    </row>
    <row r="23" spans="1:6" x14ac:dyDescent="0.25">
      <c r="A23" s="2">
        <v>21</v>
      </c>
      <c r="B23" s="7" t="s">
        <v>20</v>
      </c>
      <c r="C23" s="9">
        <f>65*5/100</f>
        <v>3.25</v>
      </c>
      <c r="D23" s="15">
        <f>10/15*5</f>
        <v>3.333333333333333</v>
      </c>
      <c r="E23" s="15"/>
      <c r="F23" s="25">
        <f t="shared" si="0"/>
        <v>6.583333333333333</v>
      </c>
    </row>
    <row r="24" spans="1:6" x14ac:dyDescent="0.25">
      <c r="C24" s="5"/>
    </row>
    <row r="25" spans="1:6" x14ac:dyDescent="0.25">
      <c r="C25" s="5"/>
    </row>
    <row r="26" spans="1:6" x14ac:dyDescent="0.25">
      <c r="C26" s="5"/>
    </row>
    <row r="27" spans="1:6" x14ac:dyDescent="0.25">
      <c r="C27" s="5"/>
    </row>
    <row r="28" spans="1:6" x14ac:dyDescent="0.25">
      <c r="C28" s="5"/>
    </row>
  </sheetData>
  <mergeCells count="1">
    <mergeCell ref="C1:F1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F3" sqref="F3:F14"/>
    </sheetView>
  </sheetViews>
  <sheetFormatPr defaultRowHeight="15" x14ac:dyDescent="0.25"/>
  <cols>
    <col min="2" max="2" width="40.5703125" customWidth="1"/>
  </cols>
  <sheetData>
    <row r="1" spans="1:6" s="5" customFormat="1" x14ac:dyDescent="0.25">
      <c r="C1" s="8" t="s">
        <v>106</v>
      </c>
      <c r="D1" s="8"/>
      <c r="E1" s="8"/>
      <c r="F1" s="11"/>
    </row>
    <row r="2" spans="1:6" ht="45" x14ac:dyDescent="0.25">
      <c r="C2" s="9" t="s">
        <v>74</v>
      </c>
      <c r="D2" s="9" t="s">
        <v>75</v>
      </c>
      <c r="E2" s="10" t="s">
        <v>76</v>
      </c>
      <c r="F2" s="22" t="s">
        <v>107</v>
      </c>
    </row>
    <row r="3" spans="1:6" x14ac:dyDescent="0.25">
      <c r="A3" s="6">
        <v>1</v>
      </c>
      <c r="B3" s="7" t="s">
        <v>62</v>
      </c>
      <c r="C3" s="15">
        <f>95*5/100</f>
        <v>4.75</v>
      </c>
      <c r="D3" s="15">
        <f>11/15*5</f>
        <v>3.6666666666666665</v>
      </c>
      <c r="E3" s="15"/>
      <c r="F3" s="25">
        <f>SUM(C3:E3)</f>
        <v>8.4166666666666661</v>
      </c>
    </row>
    <row r="4" spans="1:6" x14ac:dyDescent="0.25">
      <c r="A4" s="6">
        <v>2</v>
      </c>
      <c r="B4" s="7" t="s">
        <v>63</v>
      </c>
      <c r="C4" s="15">
        <f>95*5/100</f>
        <v>4.75</v>
      </c>
      <c r="D4" s="15">
        <f>13/15*5</f>
        <v>4.3333333333333339</v>
      </c>
      <c r="E4" s="15"/>
      <c r="F4" s="25">
        <f t="shared" ref="F4:F14" si="0">SUM(C4:E4)</f>
        <v>9.0833333333333339</v>
      </c>
    </row>
    <row r="5" spans="1:6" x14ac:dyDescent="0.25">
      <c r="A5" s="6">
        <v>3</v>
      </c>
      <c r="B5" s="7" t="s">
        <v>64</v>
      </c>
      <c r="C5" s="15">
        <f>100*5/100</f>
        <v>5</v>
      </c>
      <c r="D5" s="15">
        <v>0</v>
      </c>
      <c r="E5" s="15"/>
      <c r="F5" s="25">
        <f t="shared" si="0"/>
        <v>5</v>
      </c>
    </row>
    <row r="6" spans="1:6" x14ac:dyDescent="0.25">
      <c r="A6" s="6">
        <v>4</v>
      </c>
      <c r="B6" s="7" t="s">
        <v>65</v>
      </c>
      <c r="C6" s="15">
        <v>0</v>
      </c>
      <c r="D6" s="15">
        <f>8/15*5</f>
        <v>2.6666666666666665</v>
      </c>
      <c r="E6" s="15"/>
      <c r="F6" s="25">
        <f t="shared" si="0"/>
        <v>2.6666666666666665</v>
      </c>
    </row>
    <row r="7" spans="1:6" x14ac:dyDescent="0.25">
      <c r="A7" s="6">
        <v>5</v>
      </c>
      <c r="B7" s="7" t="s">
        <v>66</v>
      </c>
      <c r="C7" s="15">
        <v>0</v>
      </c>
      <c r="D7" s="15">
        <f>9/15*5</f>
        <v>3</v>
      </c>
      <c r="E7" s="15"/>
      <c r="F7" s="25">
        <f t="shared" si="0"/>
        <v>3</v>
      </c>
    </row>
    <row r="8" spans="1:6" x14ac:dyDescent="0.25">
      <c r="A8" s="6">
        <v>6</v>
      </c>
      <c r="B8" s="7" t="s">
        <v>67</v>
      </c>
      <c r="C8" s="15">
        <f>90*5/100</f>
        <v>4.5</v>
      </c>
      <c r="D8" s="15">
        <f>12/15*5</f>
        <v>4</v>
      </c>
      <c r="E8" s="15"/>
      <c r="F8" s="25">
        <f t="shared" si="0"/>
        <v>8.5</v>
      </c>
    </row>
    <row r="9" spans="1:6" x14ac:dyDescent="0.25">
      <c r="A9" s="6">
        <v>7</v>
      </c>
      <c r="B9" s="7" t="s">
        <v>68</v>
      </c>
      <c r="C9" s="15">
        <f>95*5/100</f>
        <v>4.75</v>
      </c>
      <c r="D9" s="15">
        <f>8/15*5</f>
        <v>2.6666666666666665</v>
      </c>
      <c r="E9" s="15"/>
      <c r="F9" s="25">
        <f t="shared" si="0"/>
        <v>7.4166666666666661</v>
      </c>
    </row>
    <row r="10" spans="1:6" x14ac:dyDescent="0.25">
      <c r="A10" s="6">
        <v>8</v>
      </c>
      <c r="B10" s="7" t="s">
        <v>69</v>
      </c>
      <c r="C10" s="15">
        <f>95*5/100</f>
        <v>4.75</v>
      </c>
      <c r="D10" s="15">
        <f>9/15*5</f>
        <v>3</v>
      </c>
      <c r="E10" s="15"/>
      <c r="F10" s="25">
        <f t="shared" si="0"/>
        <v>7.75</v>
      </c>
    </row>
    <row r="11" spans="1:6" x14ac:dyDescent="0.25">
      <c r="A11" s="6">
        <v>9</v>
      </c>
      <c r="B11" s="7" t="s">
        <v>70</v>
      </c>
      <c r="C11" s="15">
        <f>100*5/100</f>
        <v>5</v>
      </c>
      <c r="D11" s="15">
        <f>9/15*5</f>
        <v>3</v>
      </c>
      <c r="E11" s="15"/>
      <c r="F11" s="25">
        <f t="shared" si="0"/>
        <v>8</v>
      </c>
    </row>
    <row r="12" spans="1:6" x14ac:dyDescent="0.25">
      <c r="A12" s="6">
        <v>10</v>
      </c>
      <c r="B12" s="7" t="s">
        <v>71</v>
      </c>
      <c r="C12" s="15">
        <f>90*5/100</f>
        <v>4.5</v>
      </c>
      <c r="D12" s="15">
        <f>10/15*5</f>
        <v>3.333333333333333</v>
      </c>
      <c r="E12" s="15"/>
      <c r="F12" s="25">
        <f t="shared" si="0"/>
        <v>7.833333333333333</v>
      </c>
    </row>
    <row r="13" spans="1:6" x14ac:dyDescent="0.25">
      <c r="A13" s="6">
        <v>11</v>
      </c>
      <c r="B13" s="7" t="s">
        <v>72</v>
      </c>
      <c r="C13" s="15">
        <v>0</v>
      </c>
      <c r="D13" s="15">
        <f>9/15*5</f>
        <v>3</v>
      </c>
      <c r="E13" s="15"/>
      <c r="F13" s="25">
        <f t="shared" si="0"/>
        <v>3</v>
      </c>
    </row>
    <row r="14" spans="1:6" x14ac:dyDescent="0.25">
      <c r="A14" s="6">
        <v>12</v>
      </c>
      <c r="B14" s="7" t="s">
        <v>73</v>
      </c>
      <c r="C14" s="15">
        <f>100*5/100</f>
        <v>5</v>
      </c>
      <c r="D14" s="15">
        <f>8/15*5</f>
        <v>2.6666666666666665</v>
      </c>
      <c r="E14" s="15"/>
      <c r="F14" s="25">
        <f t="shared" si="0"/>
        <v>7.6666666666666661</v>
      </c>
    </row>
  </sheetData>
  <mergeCells count="1">
    <mergeCell ref="C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6"/>
  <sheetViews>
    <sheetView topLeftCell="A10" workbookViewId="0">
      <selection activeCell="B18" sqref="B18"/>
    </sheetView>
  </sheetViews>
  <sheetFormatPr defaultRowHeight="15" x14ac:dyDescent="0.25"/>
  <cols>
    <col min="1" max="1" width="5.5703125" customWidth="1"/>
    <col min="2" max="2" width="78.28515625" customWidth="1"/>
  </cols>
  <sheetData>
    <row r="1" spans="2:2" ht="18.75" x14ac:dyDescent="0.25">
      <c r="B1" s="12" t="s">
        <v>77</v>
      </c>
    </row>
    <row r="2" spans="2:2" ht="63" x14ac:dyDescent="0.25">
      <c r="B2" s="13" t="s">
        <v>78</v>
      </c>
    </row>
    <row r="3" spans="2:2" ht="31.5" x14ac:dyDescent="0.25">
      <c r="B3" s="14" t="s">
        <v>79</v>
      </c>
    </row>
    <row r="4" spans="2:2" ht="47.25" x14ac:dyDescent="0.25">
      <c r="B4" s="13" t="s">
        <v>80</v>
      </c>
    </row>
    <row r="5" spans="2:2" ht="31.5" x14ac:dyDescent="0.25">
      <c r="B5" s="14" t="s">
        <v>81</v>
      </c>
    </row>
    <row r="6" spans="2:2" ht="31.5" x14ac:dyDescent="0.25">
      <c r="B6" s="13" t="s">
        <v>82</v>
      </c>
    </row>
    <row r="7" spans="2:2" ht="31.5" x14ac:dyDescent="0.25">
      <c r="B7" s="14" t="s">
        <v>83</v>
      </c>
    </row>
    <row r="8" spans="2:2" ht="78.75" x14ac:dyDescent="0.25">
      <c r="B8" s="13" t="s">
        <v>84</v>
      </c>
    </row>
    <row r="9" spans="2:2" ht="31.5" x14ac:dyDescent="0.25">
      <c r="B9" s="13" t="s">
        <v>85</v>
      </c>
    </row>
    <row r="10" spans="2:2" ht="63" x14ac:dyDescent="0.25">
      <c r="B10" s="13" t="s">
        <v>86</v>
      </c>
    </row>
    <row r="11" spans="2:2" ht="47.25" x14ac:dyDescent="0.25">
      <c r="B11" s="14" t="s">
        <v>87</v>
      </c>
    </row>
    <row r="12" spans="2:2" ht="31.5" x14ac:dyDescent="0.25">
      <c r="B12" s="13" t="s">
        <v>88</v>
      </c>
    </row>
    <row r="13" spans="2:2" ht="47.25" x14ac:dyDescent="0.25">
      <c r="B13" s="14" t="s">
        <v>89</v>
      </c>
    </row>
    <row r="14" spans="2:2" ht="31.5" x14ac:dyDescent="0.25">
      <c r="B14" s="13" t="s">
        <v>90</v>
      </c>
    </row>
    <row r="15" spans="2:2" ht="31.5" x14ac:dyDescent="0.25">
      <c r="B15" s="14" t="s">
        <v>91</v>
      </c>
    </row>
    <row r="16" spans="2:2" ht="31.5" x14ac:dyDescent="0.25">
      <c r="B16" s="13" t="s">
        <v>92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ІПЗ-41</vt:lpstr>
      <vt:lpstr>ІПЗ-42</vt:lpstr>
      <vt:lpstr>ІПЗ-43</vt:lpstr>
      <vt:lpstr>ІПЗ-44</vt:lpstr>
      <vt:lpstr>Задачі МКР2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tetyana</dc:creator>
  <cp:lastModifiedBy>tetyana</cp:lastModifiedBy>
  <dcterms:created xsi:type="dcterms:W3CDTF">2020-11-18T09:43:55Z</dcterms:created>
  <dcterms:modified xsi:type="dcterms:W3CDTF">2020-11-18T18:32:01Z</dcterms:modified>
</cp:coreProperties>
</file>