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eigo/Desktop/解析コード/"/>
    </mc:Choice>
  </mc:AlternateContent>
  <xr:revisionPtr revIDLastSave="0" documentId="13_ncr:1_{51D7CCA7-56B6-014B-A313-81708C317C6F}" xr6:coauthVersionLast="36" xr6:coauthVersionMax="47" xr10:uidLastSave="{00000000-0000-0000-0000-000000000000}"/>
  <bookViews>
    <workbookView xWindow="140" yWindow="1040" windowWidth="21740" windowHeight="22180" xr2:uid="{2F3CFC84-9F4D-4BF9-8BDC-222A7F1BA892}"/>
  </bookViews>
  <sheets>
    <sheet name="Main" sheetId="1" r:id="rId1"/>
    <sheet name="通信機公称値" sheetId="1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3" i="1" l="1"/>
  <c r="J94" i="1"/>
  <c r="J95" i="1"/>
  <c r="J96" i="1"/>
  <c r="J92" i="1"/>
  <c r="I7" i="1"/>
  <c r="H7" i="1"/>
  <c r="I6" i="1"/>
  <c r="H6" i="1"/>
  <c r="J6" i="1" s="1"/>
  <c r="G6" i="1"/>
  <c r="D17" i="1"/>
  <c r="I102" i="1" s="1"/>
  <c r="I101" i="1"/>
  <c r="J101" i="1" s="1"/>
  <c r="I103" i="1"/>
  <c r="I104" i="1"/>
  <c r="H104" i="1"/>
  <c r="J104" i="1" s="1"/>
  <c r="H103" i="1"/>
  <c r="J103" i="1" s="1"/>
  <c r="H102" i="1"/>
  <c r="H101" i="1"/>
  <c r="I92" i="1"/>
  <c r="I93" i="1"/>
  <c r="I94" i="1"/>
  <c r="I95" i="1"/>
  <c r="I96" i="1"/>
  <c r="H96" i="1"/>
  <c r="H95" i="1"/>
  <c r="H94" i="1"/>
  <c r="H93" i="1"/>
  <c r="H92" i="1"/>
  <c r="I83" i="1"/>
  <c r="I84" i="1"/>
  <c r="I85" i="1"/>
  <c r="I86" i="1"/>
  <c r="H87" i="1"/>
  <c r="H86" i="1"/>
  <c r="J86" i="1" s="1"/>
  <c r="H85" i="1"/>
  <c r="J85" i="1" s="1"/>
  <c r="H84" i="1"/>
  <c r="J84" i="1" s="1"/>
  <c r="H83" i="1"/>
  <c r="J83" i="1" s="1"/>
  <c r="I76" i="1"/>
  <c r="I77" i="1"/>
  <c r="I78" i="1"/>
  <c r="I79" i="1"/>
  <c r="H79" i="1"/>
  <c r="H78" i="1"/>
  <c r="H77" i="1"/>
  <c r="H76" i="1"/>
  <c r="I68" i="1"/>
  <c r="I69" i="1"/>
  <c r="J69" i="1" s="1"/>
  <c r="I70" i="1"/>
  <c r="I71" i="1"/>
  <c r="H71" i="1"/>
  <c r="J71" i="1" s="1"/>
  <c r="H70" i="1"/>
  <c r="J70" i="1" s="1"/>
  <c r="H69" i="1"/>
  <c r="H68" i="1"/>
  <c r="J68" i="1" s="1"/>
  <c r="I59" i="1"/>
  <c r="J59" i="1" s="1"/>
  <c r="I60" i="1"/>
  <c r="I61" i="1"/>
  <c r="I62" i="1"/>
  <c r="H63" i="1"/>
  <c r="H62" i="1"/>
  <c r="J62" i="1" s="1"/>
  <c r="H61" i="1"/>
  <c r="J61" i="1" s="1"/>
  <c r="H60" i="1"/>
  <c r="J60" i="1" s="1"/>
  <c r="H59" i="1"/>
  <c r="J50" i="1"/>
  <c r="J51" i="1"/>
  <c r="I49" i="1"/>
  <c r="J49" i="1" s="1"/>
  <c r="I50" i="1"/>
  <c r="I51" i="1"/>
  <c r="I52" i="1"/>
  <c r="I53" i="1"/>
  <c r="I54" i="1"/>
  <c r="H54" i="1"/>
  <c r="J54" i="1" s="1"/>
  <c r="H53" i="1"/>
  <c r="J53" i="1" s="1"/>
  <c r="H52" i="1"/>
  <c r="J52" i="1" s="1"/>
  <c r="H51" i="1"/>
  <c r="H50" i="1"/>
  <c r="H49" i="1"/>
  <c r="I39" i="1"/>
  <c r="I41" i="1"/>
  <c r="I42" i="1"/>
  <c r="I43" i="1"/>
  <c r="H44" i="1"/>
  <c r="H43" i="1"/>
  <c r="H42" i="1"/>
  <c r="H41" i="1"/>
  <c r="H40" i="1"/>
  <c r="H39" i="1"/>
  <c r="J31" i="1"/>
  <c r="J32" i="1"/>
  <c r="I30" i="1"/>
  <c r="I31" i="1"/>
  <c r="I32" i="1"/>
  <c r="I33" i="1"/>
  <c r="I34" i="1"/>
  <c r="J34" i="1" s="1"/>
  <c r="H34" i="1"/>
  <c r="H33" i="1"/>
  <c r="J33" i="1" s="1"/>
  <c r="H32" i="1"/>
  <c r="H31" i="1"/>
  <c r="H30" i="1"/>
  <c r="J30" i="1" s="1"/>
  <c r="I25" i="1"/>
  <c r="H25" i="1"/>
  <c r="J25" i="1" s="1"/>
  <c r="I20" i="1"/>
  <c r="H20" i="1"/>
  <c r="I19" i="1"/>
  <c r="H19" i="1"/>
  <c r="J19" i="1" s="1"/>
  <c r="I18" i="1"/>
  <c r="H18" i="1"/>
  <c r="J18" i="1" s="1"/>
  <c r="I13" i="1"/>
  <c r="H13" i="1"/>
  <c r="J13" i="1" s="1"/>
  <c r="I12" i="1"/>
  <c r="H12" i="1"/>
  <c r="J12" i="1" s="1"/>
  <c r="I11" i="1"/>
  <c r="J11" i="1" s="1"/>
  <c r="H11" i="1"/>
  <c r="I5" i="1"/>
  <c r="H5" i="1"/>
  <c r="I4" i="1"/>
  <c r="H4" i="1"/>
  <c r="E40" i="1"/>
  <c r="E39" i="1"/>
  <c r="E30" i="1"/>
  <c r="E31" i="1"/>
  <c r="E32" i="1"/>
  <c r="E33" i="1"/>
  <c r="E34" i="1"/>
  <c r="E35" i="1"/>
  <c r="E36" i="1"/>
  <c r="E37" i="1"/>
  <c r="E38" i="1"/>
  <c r="E29" i="1"/>
  <c r="E24" i="1"/>
  <c r="E25" i="1"/>
  <c r="E23" i="1"/>
  <c r="E22" i="1"/>
  <c r="E21" i="1"/>
  <c r="J97" i="1"/>
  <c r="J79" i="1"/>
  <c r="J78" i="1"/>
  <c r="J77" i="1"/>
  <c r="J76" i="1"/>
  <c r="J20" i="1" l="1"/>
  <c r="J102" i="1"/>
  <c r="J105" i="1" s="1"/>
  <c r="I40" i="1"/>
  <c r="J40" i="1" s="1"/>
  <c r="J80" i="1"/>
  <c r="J88" i="1"/>
  <c r="J72" i="1"/>
  <c r="J42" i="1"/>
  <c r="J41" i="1"/>
  <c r="J39" i="1"/>
  <c r="J4" i="1"/>
  <c r="E12" i="1"/>
  <c r="J35" i="1" l="1"/>
  <c r="J55" i="1"/>
  <c r="J45" i="1"/>
  <c r="G12" i="1"/>
  <c r="G13" i="1"/>
  <c r="G20" i="1"/>
  <c r="G5" i="1"/>
  <c r="E18" i="1"/>
  <c r="D16" i="1"/>
  <c r="E16" i="1" s="1"/>
  <c r="E17" i="1"/>
  <c r="D15" i="1"/>
  <c r="G25" i="1"/>
  <c r="G18" i="1"/>
  <c r="E14" i="1"/>
  <c r="E5" i="1"/>
  <c r="E6" i="1"/>
  <c r="E7" i="1"/>
  <c r="E8" i="1"/>
  <c r="E9" i="1"/>
  <c r="E10" i="1"/>
  <c r="E11" i="1"/>
  <c r="E13" i="1"/>
  <c r="E4" i="1"/>
  <c r="I63" i="1" l="1"/>
  <c r="J63" i="1" s="1"/>
  <c r="J64" i="1" s="1"/>
  <c r="I87" i="1"/>
  <c r="I44" i="1"/>
  <c r="E15" i="1"/>
  <c r="J5" i="1"/>
  <c r="J7" i="1"/>
  <c r="G19" i="1"/>
  <c r="J8" i="1" l="1"/>
  <c r="J21" i="1"/>
  <c r="J14" i="1"/>
</calcChain>
</file>

<file path=xl/sharedStrings.xml><?xml version="1.0" encoding="utf-8"?>
<sst xmlns="http://schemas.openxmlformats.org/spreadsheetml/2006/main" count="235" uniqueCount="117">
  <si>
    <t>Component Power Consumption (Low side)</t>
    <phoneticPr fontId="4"/>
  </si>
  <si>
    <t>Nominal</t>
    <phoneticPr fontId="4"/>
  </si>
  <si>
    <t>Power Line</t>
  </si>
  <si>
    <t>Output Voltage [V]</t>
  </si>
  <si>
    <t>Outut Current [A]</t>
  </si>
  <si>
    <t>Output [W]</t>
  </si>
  <si>
    <t>5V_OBC</t>
    <phoneticPr fontId="4"/>
  </si>
  <si>
    <t>Heater OFF + EPS + OBC</t>
  </si>
  <si>
    <t>5V_ADCS</t>
  </si>
  <si>
    <t>3.3V_ADCS (Only CubeComputer)</t>
    <phoneticPr fontId="4"/>
  </si>
  <si>
    <t>12V ADCS</t>
  </si>
  <si>
    <t>5V_CAM</t>
  </si>
  <si>
    <t>Emergency1 (Themal emergency)</t>
    <phoneticPr fontId="4"/>
  </si>
  <si>
    <t>5V_PL (PIC + MM)</t>
  </si>
  <si>
    <t>12V_LIU</t>
    <phoneticPr fontId="4"/>
  </si>
  <si>
    <t>Heater ON + EPS + OBC</t>
  </si>
  <si>
    <t>5V_NUM(DIGITALKER + RPi Pico + Cam)</t>
    <phoneticPr fontId="4"/>
  </si>
  <si>
    <t>3.5V_JAMSAT (TRP)</t>
  </si>
  <si>
    <t>3.5V_JAMSAT (5.8GHz)</t>
    <phoneticPr fontId="4"/>
  </si>
  <si>
    <t>5V_COMM (FM_mode)</t>
    <phoneticPr fontId="4"/>
  </si>
  <si>
    <t>Emergency2 (Battery emergency)</t>
    <phoneticPr fontId="4"/>
  </si>
  <si>
    <t>5V_COMM (CW_mode)</t>
    <phoneticPr fontId="4"/>
  </si>
  <si>
    <t>5V_COMM (Rx)</t>
    <phoneticPr fontId="4"/>
  </si>
  <si>
    <t>5V_COMM (PIC)</t>
    <phoneticPr fontId="4"/>
  </si>
  <si>
    <t>Emergency3 (I2C Error OBC to COMM)</t>
    <phoneticPr fontId="4"/>
  </si>
  <si>
    <t>型　　番</t>
  </si>
  <si>
    <t>　　　項　　目</t>
  </si>
  <si>
    <t>　　　規　　格</t>
  </si>
  <si>
    <t>　　備　考　</t>
  </si>
  <si>
    <t>430MHzFMCW送信機</t>
  </si>
  <si>
    <t>TXE430MFMCW-301A</t>
  </si>
  <si>
    <t>430MHz FM受信機</t>
  </si>
  <si>
    <t>電源電圧</t>
  </si>
  <si>
    <t>RXE430M-301A</t>
  </si>
  <si>
    <t>145MHz FM受信機</t>
  </si>
  <si>
    <t>RXE145M-301A</t>
  </si>
  <si>
    <t>Command</t>
  </si>
  <si>
    <t>mA</t>
  </si>
  <si>
    <t>3.5V（mW）</t>
  </si>
  <si>
    <t>TRP Mode Power consumption</t>
  </si>
  <si>
    <t>On</t>
  </si>
  <si>
    <t>VCO1</t>
  </si>
  <si>
    <t>on</t>
  </si>
  <si>
    <t>TR1</t>
  </si>
  <si>
    <t>VCO2</t>
  </si>
  <si>
    <t>TA1</t>
  </si>
  <si>
    <t>Final Amp  On</t>
  </si>
  <si>
    <t>Input 　off</t>
  </si>
  <si>
    <t>Input　-100dBm</t>
  </si>
  <si>
    <t>input　-90dBm</t>
  </si>
  <si>
    <t>Input　　-80dBm</t>
  </si>
  <si>
    <t>Normal</t>
  </si>
  <si>
    <t>&gt;+10%=2.2W</t>
  </si>
  <si>
    <t>Total MAX</t>
  </si>
  <si>
    <t>&gt;+10%=2.5W</t>
  </si>
  <si>
    <t>need</t>
  </si>
  <si>
    <t xml:space="preserve">FSK Mode (DATA Comm) Power consumption </t>
  </si>
  <si>
    <t>TR0</t>
  </si>
  <si>
    <t>TRP off</t>
  </si>
  <si>
    <t>UW1</t>
  </si>
  <si>
    <t>BSP4</t>
  </si>
  <si>
    <t>4FSK</t>
  </si>
  <si>
    <t>5.8G mode Power consumption</t>
  </si>
  <si>
    <t>5G0</t>
  </si>
  <si>
    <t>5G1</t>
  </si>
  <si>
    <t>5ON</t>
  </si>
  <si>
    <t>5V1</t>
  </si>
  <si>
    <t>&gt;  2.0W</t>
  </si>
  <si>
    <t>5W1</t>
  </si>
  <si>
    <t>Peak power 2sec/1cyc</t>
  </si>
  <si>
    <t>&gt;   2.5W</t>
  </si>
  <si>
    <t>3.5V_JAMSAT (FSK_mode)</t>
  </si>
  <si>
    <t>3.5V_JAMSAT (FSK_mode)</t>
    <phoneticPr fontId="4"/>
  </si>
  <si>
    <t>5V_COMM (Rx)</t>
  </si>
  <si>
    <t>5V_COMM (PIC)</t>
  </si>
  <si>
    <t>MTM mission mode</t>
    <phoneticPr fontId="4"/>
  </si>
  <si>
    <t>5V_PL (PIC + MM)</t>
    <phoneticPr fontId="4"/>
  </si>
  <si>
    <t>12V_LIU</t>
  </si>
  <si>
    <t>5V_COMM (FM_mode)</t>
  </si>
  <si>
    <t>NU DIGITALKER mode</t>
    <phoneticPr fontId="4"/>
  </si>
  <si>
    <t>NU Camera mode</t>
    <phoneticPr fontId="4"/>
  </si>
  <si>
    <t>5V_TW CAM</t>
    <phoneticPr fontId="4"/>
  </si>
  <si>
    <t>LIU mission mode</t>
    <phoneticPr fontId="4"/>
  </si>
  <si>
    <t>LIU realtime NISHIMUSEN</t>
    <phoneticPr fontId="4"/>
  </si>
  <si>
    <t>LIU realtime JAMSAT</t>
    <phoneticPr fontId="4"/>
  </si>
  <si>
    <t>MTM NISHIMUSEN</t>
    <phoneticPr fontId="4"/>
  </si>
  <si>
    <t>MTM JAMSAT</t>
    <phoneticPr fontId="4"/>
  </si>
  <si>
    <t>TW Camera mission</t>
    <phoneticPr fontId="4"/>
  </si>
  <si>
    <t>OBC+EPS+ALL PAYLOADS</t>
  </si>
  <si>
    <t>ALL BUS</t>
  </si>
  <si>
    <t>OBC+EPS</t>
  </si>
  <si>
    <t>Power Line (CDR MAX power consumption)</t>
    <phoneticPr fontId="4"/>
  </si>
  <si>
    <t>5V_COMM</t>
    <phoneticPr fontId="4"/>
  </si>
  <si>
    <t>5V_PV</t>
    <phoneticPr fontId="4"/>
  </si>
  <si>
    <t>3.3V_ADCS</t>
    <phoneticPr fontId="4"/>
  </si>
  <si>
    <t>3.5V_JAMSAT</t>
    <phoneticPr fontId="4"/>
  </si>
  <si>
    <t>FM送信部電源電圧</t>
  </si>
  <si>
    <t>5.0V DC</t>
  </si>
  <si>
    <t>FM送信時消費電流</t>
  </si>
  <si>
    <t>600mA typ. (650mA max)</t>
  </si>
  <si>
    <t>FM送信部待機電流</t>
  </si>
  <si>
    <t>20mA typ.</t>
  </si>
  <si>
    <t>電源供給中消費</t>
  </si>
  <si>
    <t>CW送信出力</t>
  </si>
  <si>
    <t>100mW typ.</t>
  </si>
  <si>
    <t>CW送信部電源電圧</t>
  </si>
  <si>
    <t>4.2V DC</t>
  </si>
  <si>
    <t>CW送信時消費電流</t>
  </si>
  <si>
    <t> 95mA typ. (120mA max)</t>
  </si>
  <si>
    <t>CW送信部待機電流</t>
  </si>
  <si>
    <t> 16mA typ.</t>
  </si>
  <si>
    <t>5.0V (4.0～6.0V)</t>
  </si>
  <si>
    <t>消費電流</t>
  </si>
  <si>
    <t>26mA typ.</t>
  </si>
  <si>
    <t>25mA typ.</t>
  </si>
  <si>
    <t>西無線</t>
    <phoneticPr fontId="4"/>
  </si>
  <si>
    <t>JAMSAT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</si>
</sst>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FEE86"/>
        <bgColor rgb="FF000000"/>
      </patternFill>
    </fill>
    <fill>
      <patternFill patternType="solid">
        <fgColor rgb="FFDFEE86"/>
        <bgColor indexed="64"/>
      </patternFill>
    </fill>
    <fill>
      <patternFill patternType="solid">
        <fgColor theme="2" tint="-9.9978637043366805E-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3" fillId="4" borderId="3" xfId="0" applyFont="1" applyFill="1" applyBorder="1" applyAlignment="1"/>
    <xf numFmtId="0" fontId="3" fillId="4" borderId="4" xfId="0" applyFont="1" applyFill="1" applyBorder="1" applyAlignment="1">
      <alignment horizontal="center"/>
    </xf>
    <xf numFmtId="0" fontId="3" fillId="5" borderId="3" xfId="0" applyFont="1" applyFill="1" applyBorder="1" applyAlignment="1"/>
    <xf numFmtId="0" fontId="3" fillId="5" borderId="4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/>
    <xf numFmtId="0" fontId="5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8" xfId="0" applyFont="1" applyBorder="1" applyAlignment="1"/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/>
    <xf numFmtId="0" fontId="3" fillId="9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>
      <alignment vertical="center"/>
    </xf>
    <xf numFmtId="0" fontId="3" fillId="11" borderId="1" xfId="0" applyFont="1" applyFill="1" applyBorder="1" applyAlignment="1"/>
    <xf numFmtId="0" fontId="3" fillId="11" borderId="1" xfId="0" applyFont="1" applyFill="1" applyBorder="1" applyAlignment="1">
      <alignment horizont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FEE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B13B-A33D-4F2E-AB96-7D9EB2E93871}">
  <dimension ref="B1:J105"/>
  <sheetViews>
    <sheetView tabSelected="1" topLeftCell="B1" zoomScaleNormal="80" workbookViewId="0">
      <selection activeCell="J4" activeCellId="1" sqref="E14 J4:J6"/>
    </sheetView>
  </sheetViews>
  <sheetFormatPr baseColWidth="10" defaultColWidth="8.83203125" defaultRowHeight="18"/>
  <cols>
    <col min="2" max="2" width="51" bestFit="1" customWidth="1"/>
    <col min="3" max="3" width="20.83203125" bestFit="1" customWidth="1"/>
    <col min="4" max="4" width="19.5" bestFit="1" customWidth="1"/>
    <col min="5" max="5" width="12.6640625" bestFit="1" customWidth="1"/>
    <col min="6" max="6" width="9.6640625" customWidth="1"/>
    <col min="7" max="7" width="42.5" bestFit="1" customWidth="1"/>
    <col min="8" max="8" width="20.83203125" bestFit="1" customWidth="1"/>
    <col min="9" max="9" width="19.5" bestFit="1" customWidth="1"/>
    <col min="10" max="10" width="12.6640625" bestFit="1" customWidth="1"/>
  </cols>
  <sheetData>
    <row r="1" spans="2:10" ht="20">
      <c r="B1" s="10"/>
      <c r="C1" s="10"/>
      <c r="D1" s="10"/>
      <c r="E1" s="10"/>
      <c r="F1" s="10"/>
      <c r="G1" s="10"/>
      <c r="H1" s="10"/>
      <c r="I1" s="10"/>
      <c r="J1" s="10"/>
    </row>
    <row r="2" spans="2:10" ht="20">
      <c r="B2" s="9" t="s">
        <v>0</v>
      </c>
      <c r="C2" s="9"/>
      <c r="D2" s="9"/>
      <c r="E2" s="9"/>
      <c r="F2" s="9"/>
      <c r="G2" s="11" t="s">
        <v>1</v>
      </c>
      <c r="H2" s="11"/>
      <c r="I2" s="11"/>
      <c r="J2" s="11"/>
    </row>
    <row r="3" spans="2:10" ht="21">
      <c r="B3" s="1" t="s">
        <v>2</v>
      </c>
      <c r="C3" s="2" t="s">
        <v>3</v>
      </c>
      <c r="D3" s="2" t="s">
        <v>4</v>
      </c>
      <c r="E3" s="2" t="s">
        <v>5</v>
      </c>
      <c r="F3" s="9"/>
      <c r="G3" s="1" t="s">
        <v>2</v>
      </c>
      <c r="H3" s="2" t="s">
        <v>3</v>
      </c>
      <c r="I3" s="2" t="s">
        <v>4</v>
      </c>
      <c r="J3" s="2" t="s">
        <v>5</v>
      </c>
    </row>
    <row r="4" spans="2:10" ht="20">
      <c r="B4" s="16" t="s">
        <v>6</v>
      </c>
      <c r="C4" s="17">
        <v>4.9800000000000004</v>
      </c>
      <c r="D4" s="17">
        <v>0.05</v>
      </c>
      <c r="E4" s="17">
        <f>C4*D4</f>
        <v>0.24900000000000003</v>
      </c>
      <c r="F4" s="9"/>
      <c r="G4" s="3" t="s">
        <v>7</v>
      </c>
      <c r="H4" s="4">
        <f>C21</f>
        <v>3.76</v>
      </c>
      <c r="I4" s="4">
        <f>D21</f>
        <v>0.37</v>
      </c>
      <c r="J4" s="4">
        <f>H4*I4</f>
        <v>1.3912</v>
      </c>
    </row>
    <row r="5" spans="2:10" ht="20">
      <c r="B5" s="63" t="s">
        <v>8</v>
      </c>
      <c r="C5" s="64">
        <v>4.9800000000000004</v>
      </c>
      <c r="D5" s="64">
        <v>0</v>
      </c>
      <c r="E5" s="65">
        <f t="shared" ref="E5:E14" si="0">C5*D5</f>
        <v>0</v>
      </c>
      <c r="F5" s="9"/>
      <c r="G5" s="8" t="str">
        <f t="shared" ref="G5" si="1">B17</f>
        <v>5V_COMM (Rx)</v>
      </c>
      <c r="H5" s="13">
        <f>C17</f>
        <v>4.95</v>
      </c>
      <c r="I5" s="13">
        <f>D17</f>
        <v>5.1000000000000004E-2</v>
      </c>
      <c r="J5" s="4">
        <f t="shared" ref="J5:J7" si="2">H5*I5</f>
        <v>0.25245000000000001</v>
      </c>
    </row>
    <row r="6" spans="2:10" ht="20">
      <c r="B6" s="63" t="s">
        <v>9</v>
      </c>
      <c r="C6" s="64">
        <v>3.42</v>
      </c>
      <c r="D6" s="64">
        <v>0.06</v>
      </c>
      <c r="E6" s="65">
        <f t="shared" si="0"/>
        <v>0.20519999999999999</v>
      </c>
      <c r="F6" s="9"/>
      <c r="G6" s="6" t="str">
        <f>B17</f>
        <v>5V_COMM (Rx)</v>
      </c>
      <c r="H6" s="4">
        <f>C17</f>
        <v>4.95</v>
      </c>
      <c r="I6" s="4">
        <f>D17</f>
        <v>5.1000000000000004E-2</v>
      </c>
      <c r="J6" s="4">
        <f t="shared" ref="J6" si="3">H6*I6</f>
        <v>0.25245000000000001</v>
      </c>
    </row>
    <row r="7" spans="2:10" ht="20">
      <c r="B7" s="63" t="s">
        <v>10</v>
      </c>
      <c r="C7" s="64">
        <v>12.1</v>
      </c>
      <c r="D7" s="64">
        <v>0</v>
      </c>
      <c r="E7" s="65">
        <f t="shared" si="0"/>
        <v>0</v>
      </c>
      <c r="F7" s="9"/>
      <c r="G7" s="6" t="s">
        <v>21</v>
      </c>
      <c r="H7" s="4">
        <f>C16</f>
        <v>4.95</v>
      </c>
      <c r="I7" s="4">
        <f>D16</f>
        <v>0.12</v>
      </c>
      <c r="J7" s="4">
        <f t="shared" si="2"/>
        <v>0.59399999999999997</v>
      </c>
    </row>
    <row r="8" spans="2:10" ht="20">
      <c r="B8" s="18" t="s">
        <v>11</v>
      </c>
      <c r="C8" s="19">
        <v>4.97</v>
      </c>
      <c r="D8" s="19">
        <v>0.76</v>
      </c>
      <c r="E8" s="19">
        <f t="shared" si="0"/>
        <v>3.7771999999999997</v>
      </c>
      <c r="F8" s="9"/>
      <c r="G8" s="9"/>
      <c r="H8" s="9"/>
      <c r="I8" s="9"/>
      <c r="J8" s="38">
        <f>SUM(J4:J7)</f>
        <v>2.4901</v>
      </c>
    </row>
    <row r="9" spans="2:10" ht="20">
      <c r="B9" s="20" t="s">
        <v>76</v>
      </c>
      <c r="C9" s="21">
        <v>5</v>
      </c>
      <c r="D9" s="21">
        <v>0.04</v>
      </c>
      <c r="E9" s="21">
        <f t="shared" si="0"/>
        <v>0.2</v>
      </c>
      <c r="F9" s="9"/>
      <c r="G9" s="11" t="s">
        <v>12</v>
      </c>
      <c r="H9" s="11"/>
      <c r="I9" s="11"/>
      <c r="J9" s="11"/>
    </row>
    <row r="10" spans="2:10" ht="21">
      <c r="B10" s="22" t="s">
        <v>14</v>
      </c>
      <c r="C10" s="23">
        <v>12.1</v>
      </c>
      <c r="D10" s="23">
        <v>0.01</v>
      </c>
      <c r="E10" s="21">
        <f t="shared" si="0"/>
        <v>0.121</v>
      </c>
      <c r="F10" s="9"/>
      <c r="G10" s="1" t="s">
        <v>2</v>
      </c>
      <c r="H10" s="7" t="s">
        <v>3</v>
      </c>
      <c r="I10" s="7" t="s">
        <v>4</v>
      </c>
      <c r="J10" s="7" t="s">
        <v>5</v>
      </c>
    </row>
    <row r="11" spans="2:10" ht="21">
      <c r="B11" s="24" t="s">
        <v>16</v>
      </c>
      <c r="C11" s="25">
        <v>5</v>
      </c>
      <c r="D11" s="25">
        <v>0.12</v>
      </c>
      <c r="E11" s="26">
        <f t="shared" si="0"/>
        <v>0.6</v>
      </c>
      <c r="F11" s="9"/>
      <c r="G11" s="3" t="s">
        <v>15</v>
      </c>
      <c r="H11" s="4">
        <f>C22</f>
        <v>3.64</v>
      </c>
      <c r="I11" s="4">
        <f>D22</f>
        <v>1.89</v>
      </c>
      <c r="J11" s="40">
        <f>H11*I11</f>
        <v>6.8795999999999999</v>
      </c>
    </row>
    <row r="12" spans="2:10" ht="21">
      <c r="B12" s="27" t="s">
        <v>17</v>
      </c>
      <c r="C12" s="28">
        <v>3.47</v>
      </c>
      <c r="D12" s="28">
        <v>0.64</v>
      </c>
      <c r="E12" s="29">
        <f>C12*D12</f>
        <v>2.2208000000000001</v>
      </c>
      <c r="F12" s="9"/>
      <c r="G12" s="8" t="str">
        <f>B17</f>
        <v>5V_COMM (Rx)</v>
      </c>
      <c r="H12" s="13">
        <f>C17</f>
        <v>4.95</v>
      </c>
      <c r="I12" s="13">
        <f>D17</f>
        <v>5.1000000000000004E-2</v>
      </c>
      <c r="J12" s="40">
        <f t="shared" ref="J12:J13" si="4">H12*I12</f>
        <v>0.25245000000000001</v>
      </c>
    </row>
    <row r="13" spans="2:10" ht="21">
      <c r="B13" s="30" t="s">
        <v>72</v>
      </c>
      <c r="C13" s="28">
        <v>3.47</v>
      </c>
      <c r="D13" s="29">
        <v>0.64</v>
      </c>
      <c r="E13" s="29">
        <f t="shared" si="0"/>
        <v>2.2208000000000001</v>
      </c>
      <c r="F13" s="9"/>
      <c r="G13" s="5" t="str">
        <f>B18</f>
        <v>5V_COMM (PIC)</v>
      </c>
      <c r="H13" s="39">
        <f>C18</f>
        <v>4.95</v>
      </c>
      <c r="I13" s="39">
        <f>D18</f>
        <v>0.05</v>
      </c>
      <c r="J13" s="40">
        <f>H13*I13</f>
        <v>0.24750000000000003</v>
      </c>
    </row>
    <row r="14" spans="2:10" ht="21">
      <c r="B14" s="27" t="s">
        <v>18</v>
      </c>
      <c r="C14" s="28">
        <v>3.47</v>
      </c>
      <c r="D14" s="28">
        <v>0.68</v>
      </c>
      <c r="E14" s="29">
        <f t="shared" si="0"/>
        <v>2.3596000000000004</v>
      </c>
      <c r="F14" s="9"/>
      <c r="J14" s="41">
        <f>SUM(J11:J13)</f>
        <v>7.3795499999999992</v>
      </c>
    </row>
    <row r="15" spans="2:10" ht="20">
      <c r="B15" s="31" t="s">
        <v>19</v>
      </c>
      <c r="C15" s="32">
        <v>4.95</v>
      </c>
      <c r="D15" s="32">
        <f>0.65+0.05</f>
        <v>0.70000000000000007</v>
      </c>
      <c r="E15" s="32">
        <f>C15*D15</f>
        <v>3.4650000000000003</v>
      </c>
      <c r="F15" s="9"/>
    </row>
    <row r="16" spans="2:10" ht="20">
      <c r="B16" s="33" t="s">
        <v>21</v>
      </c>
      <c r="C16" s="34">
        <v>4.95</v>
      </c>
      <c r="D16" s="34">
        <f>0.12</f>
        <v>0.12</v>
      </c>
      <c r="E16" s="35">
        <f>C16*D16</f>
        <v>0.59399999999999997</v>
      </c>
      <c r="F16" s="9"/>
      <c r="G16" s="11" t="s">
        <v>20</v>
      </c>
      <c r="H16" s="11"/>
      <c r="I16" s="11"/>
      <c r="J16" s="11"/>
    </row>
    <row r="17" spans="2:10" ht="21">
      <c r="B17" s="36" t="s">
        <v>22</v>
      </c>
      <c r="C17" s="32">
        <v>4.95</v>
      </c>
      <c r="D17" s="32">
        <f>0.026+0.025</f>
        <v>5.1000000000000004E-2</v>
      </c>
      <c r="E17" s="32">
        <f>C17*D17</f>
        <v>0.25245000000000001</v>
      </c>
      <c r="F17" s="9"/>
      <c r="G17" s="1" t="s">
        <v>2</v>
      </c>
      <c r="H17" s="2" t="s">
        <v>3</v>
      </c>
      <c r="I17" s="2" t="s">
        <v>4</v>
      </c>
      <c r="J17" s="2" t="s">
        <v>5</v>
      </c>
    </row>
    <row r="18" spans="2:10" ht="20">
      <c r="B18" s="37" t="s">
        <v>23</v>
      </c>
      <c r="C18" s="12">
        <v>4.95</v>
      </c>
      <c r="D18" s="12">
        <v>0.05</v>
      </c>
      <c r="E18" s="12">
        <f>C18*D18</f>
        <v>0.24750000000000003</v>
      </c>
      <c r="F18" s="9"/>
      <c r="G18" s="44" t="str">
        <f>G4</f>
        <v>Heater OFF + EPS + OBC</v>
      </c>
      <c r="H18" s="45">
        <f>C21</f>
        <v>3.76</v>
      </c>
      <c r="I18" s="45">
        <f>D21</f>
        <v>0.37</v>
      </c>
      <c r="J18" s="46">
        <f>H18*I18</f>
        <v>1.3912</v>
      </c>
    </row>
    <row r="19" spans="2:10" ht="20">
      <c r="B19" s="10"/>
      <c r="C19" s="10"/>
      <c r="D19" s="10"/>
      <c r="E19" s="10"/>
      <c r="F19" s="9"/>
      <c r="G19" s="6" t="str">
        <f>G7</f>
        <v>5V_COMM (CW_mode)</v>
      </c>
      <c r="H19" s="4">
        <f>C18</f>
        <v>4.95</v>
      </c>
      <c r="I19" s="4">
        <f>D18</f>
        <v>0.05</v>
      </c>
      <c r="J19" s="46">
        <f t="shared" ref="J19:J20" si="5">H19*I19</f>
        <v>0.24750000000000003</v>
      </c>
    </row>
    <row r="20" spans="2:10" ht="21">
      <c r="B20" s="1" t="s">
        <v>2</v>
      </c>
      <c r="C20" s="2" t="s">
        <v>3</v>
      </c>
      <c r="D20" s="2" t="s">
        <v>4</v>
      </c>
      <c r="E20" s="2" t="s">
        <v>5</v>
      </c>
      <c r="F20" s="10"/>
      <c r="G20" s="15" t="str">
        <f>B17</f>
        <v>5V_COMM (Rx)</v>
      </c>
      <c r="H20" s="14">
        <f>C17</f>
        <v>4.95</v>
      </c>
      <c r="I20" s="14">
        <f>D17</f>
        <v>5.1000000000000004E-2</v>
      </c>
      <c r="J20" s="46">
        <f t="shared" si="5"/>
        <v>0.25245000000000001</v>
      </c>
    </row>
    <row r="21" spans="2:10" ht="20">
      <c r="B21" s="6" t="s">
        <v>7</v>
      </c>
      <c r="C21" s="4">
        <v>3.76</v>
      </c>
      <c r="D21" s="4">
        <v>0.37</v>
      </c>
      <c r="E21" s="4">
        <f>C21*D21</f>
        <v>1.3912</v>
      </c>
      <c r="F21" s="10"/>
      <c r="G21" s="42"/>
      <c r="H21" s="43"/>
      <c r="I21" s="43"/>
      <c r="J21" s="38">
        <f>SUM(J18:J19)</f>
        <v>1.6387</v>
      </c>
    </row>
    <row r="22" spans="2:10" ht="20">
      <c r="B22" s="59" t="s">
        <v>15</v>
      </c>
      <c r="C22" s="14">
        <v>3.64</v>
      </c>
      <c r="D22" s="39">
        <v>1.89</v>
      </c>
      <c r="E22" s="14">
        <f>C22*D22</f>
        <v>6.8795999999999999</v>
      </c>
      <c r="F22" s="10"/>
      <c r="G22" s="9"/>
      <c r="H22" s="9"/>
      <c r="I22" s="9"/>
      <c r="J22" s="9"/>
    </row>
    <row r="23" spans="2:10" ht="20">
      <c r="B23" s="60" t="s">
        <v>88</v>
      </c>
      <c r="C23" s="61">
        <v>3.6</v>
      </c>
      <c r="D23" s="61">
        <v>2.35</v>
      </c>
      <c r="E23" s="62">
        <f>C23*D23</f>
        <v>8.4600000000000009</v>
      </c>
      <c r="F23" s="10"/>
      <c r="G23" s="9" t="s">
        <v>24</v>
      </c>
      <c r="H23" s="9"/>
      <c r="I23" s="9"/>
      <c r="J23" s="9"/>
    </row>
    <row r="24" spans="2:10" ht="21">
      <c r="B24" s="60" t="s">
        <v>89</v>
      </c>
      <c r="C24" s="61">
        <v>3.72</v>
      </c>
      <c r="D24" s="61">
        <v>1.4</v>
      </c>
      <c r="E24" s="62">
        <f t="shared" ref="E24:E25" si="6">C24*D24</f>
        <v>5.2080000000000002</v>
      </c>
      <c r="F24" s="10"/>
      <c r="G24" s="1" t="s">
        <v>2</v>
      </c>
      <c r="H24" s="7" t="s">
        <v>3</v>
      </c>
      <c r="I24" s="7" t="s">
        <v>4</v>
      </c>
      <c r="J24" s="7" t="s">
        <v>5</v>
      </c>
    </row>
    <row r="25" spans="2:10" ht="20">
      <c r="B25" s="60" t="s">
        <v>90</v>
      </c>
      <c r="C25" s="61">
        <v>3.77</v>
      </c>
      <c r="D25" s="61">
        <v>0.32</v>
      </c>
      <c r="E25" s="62">
        <f t="shared" si="6"/>
        <v>1.2064000000000001</v>
      </c>
      <c r="G25" s="8" t="str">
        <f>G4</f>
        <v>Heater OFF + EPS + OBC</v>
      </c>
      <c r="H25" s="13">
        <f>C21</f>
        <v>3.76</v>
      </c>
      <c r="I25" s="13">
        <f>D21</f>
        <v>0.37</v>
      </c>
      <c r="J25" s="38">
        <f>H25*I25</f>
        <v>1.3912</v>
      </c>
    </row>
    <row r="28" spans="2:10" ht="21">
      <c r="B28" s="1" t="s">
        <v>91</v>
      </c>
      <c r="C28" s="2" t="s">
        <v>3</v>
      </c>
      <c r="D28" s="2" t="s">
        <v>4</v>
      </c>
      <c r="E28" s="2" t="s">
        <v>5</v>
      </c>
      <c r="G28" t="s">
        <v>82</v>
      </c>
    </row>
    <row r="29" spans="2:10" ht="21">
      <c r="B29" s="66" t="s">
        <v>6</v>
      </c>
      <c r="C29" s="67">
        <v>4.9800000000000004</v>
      </c>
      <c r="D29" s="67">
        <v>0.7</v>
      </c>
      <c r="E29" s="67">
        <f>C29*D29</f>
        <v>3.4860000000000002</v>
      </c>
      <c r="G29" s="1" t="s">
        <v>2</v>
      </c>
      <c r="H29" s="7" t="s">
        <v>3</v>
      </c>
      <c r="I29" s="7" t="s">
        <v>4</v>
      </c>
      <c r="J29" s="7" t="s">
        <v>5</v>
      </c>
    </row>
    <row r="30" spans="2:10" ht="20">
      <c r="B30" s="70" t="s">
        <v>8</v>
      </c>
      <c r="C30" s="71">
        <v>4.9800000000000004</v>
      </c>
      <c r="D30" s="71">
        <v>0.8</v>
      </c>
      <c r="E30" s="67">
        <f t="shared" ref="E30:E36" si="7">C30*D30</f>
        <v>3.9840000000000004</v>
      </c>
      <c r="G30" s="6" t="s">
        <v>7</v>
      </c>
      <c r="H30" s="4">
        <f>C21</f>
        <v>3.76</v>
      </c>
      <c r="I30" s="4">
        <f>D21</f>
        <v>0.37</v>
      </c>
      <c r="J30" s="4">
        <f>H30*I30</f>
        <v>1.3912</v>
      </c>
    </row>
    <row r="31" spans="2:10" ht="20">
      <c r="B31" s="70" t="s">
        <v>94</v>
      </c>
      <c r="C31" s="71">
        <v>3.42</v>
      </c>
      <c r="D31" s="71">
        <v>0.7</v>
      </c>
      <c r="E31" s="67">
        <f t="shared" si="7"/>
        <v>2.3939999999999997</v>
      </c>
      <c r="G31" s="48" t="s">
        <v>73</v>
      </c>
      <c r="H31" s="39">
        <f>C17</f>
        <v>4.95</v>
      </c>
      <c r="I31" s="39">
        <f>D17</f>
        <v>5.1000000000000004E-2</v>
      </c>
      <c r="J31" s="4">
        <f t="shared" ref="J31:J34" si="8">H31*I31</f>
        <v>0.25245000000000001</v>
      </c>
    </row>
    <row r="32" spans="2:10" ht="20">
      <c r="B32" s="70" t="s">
        <v>10</v>
      </c>
      <c r="C32" s="71">
        <v>11.95</v>
      </c>
      <c r="D32" s="71">
        <v>1</v>
      </c>
      <c r="E32" s="67">
        <f t="shared" si="7"/>
        <v>11.95</v>
      </c>
      <c r="G32" s="48" t="s">
        <v>74</v>
      </c>
      <c r="H32" s="39">
        <f>C18</f>
        <v>4.95</v>
      </c>
      <c r="I32" s="39">
        <f>D18</f>
        <v>0.05</v>
      </c>
      <c r="J32" s="4">
        <f t="shared" si="8"/>
        <v>0.24750000000000003</v>
      </c>
    </row>
    <row r="33" spans="2:10" ht="20">
      <c r="B33" s="66" t="s">
        <v>11</v>
      </c>
      <c r="C33" s="61">
        <v>4.9800000000000004</v>
      </c>
      <c r="D33" s="61">
        <v>0.7</v>
      </c>
      <c r="E33" s="67">
        <f t="shared" si="7"/>
        <v>3.4860000000000002</v>
      </c>
      <c r="G33" s="48" t="s">
        <v>13</v>
      </c>
      <c r="H33" s="39">
        <f>C9</f>
        <v>5</v>
      </c>
      <c r="I33" s="39">
        <f>D9</f>
        <v>0.04</v>
      </c>
      <c r="J33" s="4">
        <f t="shared" si="8"/>
        <v>0.2</v>
      </c>
    </row>
    <row r="34" spans="2:10" ht="20">
      <c r="B34" s="66" t="s">
        <v>76</v>
      </c>
      <c r="C34" s="67">
        <v>4.96</v>
      </c>
      <c r="D34" s="67">
        <v>1</v>
      </c>
      <c r="E34" s="67">
        <f t="shared" si="7"/>
        <v>4.96</v>
      </c>
      <c r="G34" s="48" t="s">
        <v>77</v>
      </c>
      <c r="H34" s="39">
        <f>C10</f>
        <v>12.1</v>
      </c>
      <c r="I34" s="39">
        <f>D10</f>
        <v>0.01</v>
      </c>
      <c r="J34" s="4">
        <f t="shared" si="8"/>
        <v>0.121</v>
      </c>
    </row>
    <row r="35" spans="2:10" ht="20">
      <c r="B35" s="66" t="s">
        <v>14</v>
      </c>
      <c r="C35" s="67">
        <v>11.95</v>
      </c>
      <c r="D35" s="67">
        <v>0.5</v>
      </c>
      <c r="E35" s="67">
        <f t="shared" si="7"/>
        <v>5.9749999999999996</v>
      </c>
      <c r="J35" s="55">
        <f>SUM(J30:J34)</f>
        <v>2.2121500000000003</v>
      </c>
    </row>
    <row r="36" spans="2:10" ht="21">
      <c r="B36" s="68" t="s">
        <v>16</v>
      </c>
      <c r="C36" s="67">
        <v>4.95</v>
      </c>
      <c r="D36" s="67">
        <v>1</v>
      </c>
      <c r="E36" s="67">
        <f t="shared" si="7"/>
        <v>4.95</v>
      </c>
      <c r="J36" s="47"/>
    </row>
    <row r="37" spans="2:10" ht="21">
      <c r="B37" s="68" t="s">
        <v>95</v>
      </c>
      <c r="C37" s="67">
        <v>3.47</v>
      </c>
      <c r="D37" s="67">
        <v>1</v>
      </c>
      <c r="E37" s="67">
        <f>C37*D37</f>
        <v>3.47</v>
      </c>
      <c r="G37" t="s">
        <v>83</v>
      </c>
      <c r="J37" s="47"/>
    </row>
    <row r="38" spans="2:10" ht="21">
      <c r="B38" s="66" t="s">
        <v>92</v>
      </c>
      <c r="C38" s="67">
        <v>4.95</v>
      </c>
      <c r="D38" s="67">
        <v>1.5</v>
      </c>
      <c r="E38" s="67">
        <f>C38*D38</f>
        <v>7.4250000000000007</v>
      </c>
      <c r="G38" s="1" t="s">
        <v>2</v>
      </c>
      <c r="H38" s="7" t="s">
        <v>3</v>
      </c>
      <c r="I38" s="7" t="s">
        <v>4</v>
      </c>
      <c r="J38" s="7" t="s">
        <v>5</v>
      </c>
    </row>
    <row r="39" spans="2:10" ht="20">
      <c r="B39" s="69" t="s">
        <v>81</v>
      </c>
      <c r="C39" s="62">
        <v>4.93</v>
      </c>
      <c r="D39" s="62">
        <v>1</v>
      </c>
      <c r="E39" s="67">
        <f>C39*D39</f>
        <v>4.93</v>
      </c>
      <c r="G39" s="6" t="s">
        <v>7</v>
      </c>
      <c r="H39" s="4">
        <f>C21</f>
        <v>3.76</v>
      </c>
      <c r="I39" s="4">
        <f>D21</f>
        <v>0.37</v>
      </c>
      <c r="J39" s="4">
        <f>H39*I39</f>
        <v>1.3912</v>
      </c>
    </row>
    <row r="40" spans="2:10" ht="21">
      <c r="B40" s="68" t="s">
        <v>93</v>
      </c>
      <c r="C40" s="67">
        <v>4.9800000000000004</v>
      </c>
      <c r="D40" s="67">
        <v>0.8</v>
      </c>
      <c r="E40" s="67">
        <f>C40*D40</f>
        <v>3.9840000000000004</v>
      </c>
      <c r="G40" s="48" t="s">
        <v>73</v>
      </c>
      <c r="H40" s="39">
        <f>C17</f>
        <v>4.95</v>
      </c>
      <c r="I40" s="39">
        <f>D17</f>
        <v>5.1000000000000004E-2</v>
      </c>
      <c r="J40" s="4">
        <f t="shared" ref="J40:J42" si="9">H40*I40</f>
        <v>0.25245000000000001</v>
      </c>
    </row>
    <row r="41" spans="2:10" ht="20">
      <c r="G41" s="48" t="s">
        <v>74</v>
      </c>
      <c r="H41" s="39">
        <f>C18</f>
        <v>4.95</v>
      </c>
      <c r="I41" s="39">
        <f>D18</f>
        <v>0.05</v>
      </c>
      <c r="J41" s="4">
        <f t="shared" si="9"/>
        <v>0.24750000000000003</v>
      </c>
    </row>
    <row r="42" spans="2:10" ht="20">
      <c r="G42" s="48" t="s">
        <v>13</v>
      </c>
      <c r="H42" s="39">
        <f>C9</f>
        <v>5</v>
      </c>
      <c r="I42" s="39">
        <f>D9</f>
        <v>0.04</v>
      </c>
      <c r="J42" s="4">
        <f t="shared" si="9"/>
        <v>0.2</v>
      </c>
    </row>
    <row r="43" spans="2:10">
      <c r="G43" s="48" t="s">
        <v>77</v>
      </c>
      <c r="H43" s="39">
        <f>C7</f>
        <v>12.1</v>
      </c>
      <c r="I43" s="39">
        <f>D7</f>
        <v>0</v>
      </c>
      <c r="J43" s="39">
        <v>0.121</v>
      </c>
    </row>
    <row r="44" spans="2:10">
      <c r="G44" s="5" t="s">
        <v>78</v>
      </c>
      <c r="H44" s="39">
        <f>C15</f>
        <v>4.95</v>
      </c>
      <c r="I44" s="39">
        <f>D15</f>
        <v>0.70000000000000007</v>
      </c>
      <c r="J44" s="39">
        <v>3.4650000000000003</v>
      </c>
    </row>
    <row r="45" spans="2:10">
      <c r="J45" s="41">
        <f>SUM(J39:J44)</f>
        <v>5.677150000000001</v>
      </c>
    </row>
    <row r="46" spans="2:10">
      <c r="J46" s="47"/>
    </row>
    <row r="47" spans="2:10">
      <c r="G47" t="s">
        <v>84</v>
      </c>
      <c r="J47" s="47"/>
    </row>
    <row r="48" spans="2:10" ht="21">
      <c r="G48" s="1" t="s">
        <v>2</v>
      </c>
      <c r="H48" s="7" t="s">
        <v>3</v>
      </c>
      <c r="I48" s="7" t="s">
        <v>4</v>
      </c>
      <c r="J48" s="7" t="s">
        <v>5</v>
      </c>
    </row>
    <row r="49" spans="7:10" ht="20">
      <c r="G49" s="6" t="s">
        <v>7</v>
      </c>
      <c r="H49" s="4">
        <f>C21</f>
        <v>3.76</v>
      </c>
      <c r="I49" s="4">
        <f>D21</f>
        <v>0.37</v>
      </c>
      <c r="J49" s="4">
        <f>H49*I49</f>
        <v>1.3912</v>
      </c>
    </row>
    <row r="50" spans="7:10" ht="20">
      <c r="G50" s="48" t="s">
        <v>73</v>
      </c>
      <c r="H50" s="39">
        <f>C17</f>
        <v>4.95</v>
      </c>
      <c r="I50" s="39">
        <f>D17</f>
        <v>5.1000000000000004E-2</v>
      </c>
      <c r="J50" s="4">
        <f t="shared" ref="J50:J54" si="10">H50*I50</f>
        <v>0.25245000000000001</v>
      </c>
    </row>
    <row r="51" spans="7:10" ht="20">
      <c r="G51" s="48" t="s">
        <v>74</v>
      </c>
      <c r="H51" s="39">
        <f>C18</f>
        <v>4.95</v>
      </c>
      <c r="I51" s="39">
        <f>D18</f>
        <v>0.05</v>
      </c>
      <c r="J51" s="4">
        <f t="shared" si="10"/>
        <v>0.24750000000000003</v>
      </c>
    </row>
    <row r="52" spans="7:10" ht="20">
      <c r="G52" s="48" t="s">
        <v>13</v>
      </c>
      <c r="H52" s="39">
        <f>C9</f>
        <v>5</v>
      </c>
      <c r="I52" s="39">
        <f>D9</f>
        <v>0.04</v>
      </c>
      <c r="J52" s="4">
        <f t="shared" si="10"/>
        <v>0.2</v>
      </c>
    </row>
    <row r="53" spans="7:10" ht="20">
      <c r="G53" s="48" t="s">
        <v>77</v>
      </c>
      <c r="H53" s="39">
        <f>C10</f>
        <v>12.1</v>
      </c>
      <c r="I53" s="39">
        <f>D10</f>
        <v>0.01</v>
      </c>
      <c r="J53" s="4">
        <f t="shared" si="10"/>
        <v>0.121</v>
      </c>
    </row>
    <row r="54" spans="7:10" ht="20">
      <c r="G54" s="5" t="s">
        <v>71</v>
      </c>
      <c r="H54" s="39">
        <f>C13</f>
        <v>3.47</v>
      </c>
      <c r="I54" s="39">
        <f>D13</f>
        <v>0.64</v>
      </c>
      <c r="J54" s="4">
        <f>H54*I54</f>
        <v>2.2208000000000001</v>
      </c>
    </row>
    <row r="55" spans="7:10">
      <c r="J55" s="41">
        <f>SUM(J49:J54)</f>
        <v>4.4329499999999999</v>
      </c>
    </row>
    <row r="56" spans="7:10">
      <c r="J56" s="47"/>
    </row>
    <row r="57" spans="7:10">
      <c r="G57" t="s">
        <v>79</v>
      </c>
      <c r="J57" s="47"/>
    </row>
    <row r="58" spans="7:10">
      <c r="G58" s="5" t="s">
        <v>2</v>
      </c>
      <c r="H58" s="39" t="s">
        <v>3</v>
      </c>
      <c r="I58" s="39" t="s">
        <v>4</v>
      </c>
      <c r="J58" s="39" t="s">
        <v>5</v>
      </c>
    </row>
    <row r="59" spans="7:10">
      <c r="G59" s="5" t="s">
        <v>7</v>
      </c>
      <c r="H59" s="39">
        <f>C21</f>
        <v>3.76</v>
      </c>
      <c r="I59" s="39">
        <f>D21</f>
        <v>0.37</v>
      </c>
      <c r="J59" s="39">
        <f>H59*I59</f>
        <v>1.3912</v>
      </c>
    </row>
    <row r="60" spans="7:10">
      <c r="G60" s="5" t="s">
        <v>73</v>
      </c>
      <c r="H60" s="39">
        <f>C17</f>
        <v>4.95</v>
      </c>
      <c r="I60" s="39">
        <f>D17</f>
        <v>5.1000000000000004E-2</v>
      </c>
      <c r="J60" s="39">
        <f t="shared" ref="J60:J63" si="11">H60*I60</f>
        <v>0.25245000000000001</v>
      </c>
    </row>
    <row r="61" spans="7:10">
      <c r="G61" s="5" t="s">
        <v>74</v>
      </c>
      <c r="H61" s="39">
        <f>C18</f>
        <v>4.95</v>
      </c>
      <c r="I61" s="39">
        <f>D18</f>
        <v>0.05</v>
      </c>
      <c r="J61" s="39">
        <f t="shared" si="11"/>
        <v>0.24750000000000003</v>
      </c>
    </row>
    <row r="62" spans="7:10">
      <c r="G62" s="5" t="s">
        <v>16</v>
      </c>
      <c r="H62" s="39">
        <f>C11</f>
        <v>5</v>
      </c>
      <c r="I62" s="39">
        <f>D11</f>
        <v>0.12</v>
      </c>
      <c r="J62" s="39">
        <f t="shared" si="11"/>
        <v>0.6</v>
      </c>
    </row>
    <row r="63" spans="7:10">
      <c r="G63" s="5" t="s">
        <v>78</v>
      </c>
      <c r="H63" s="39">
        <f>C15</f>
        <v>4.95</v>
      </c>
      <c r="I63" s="39">
        <f>D15</f>
        <v>0.70000000000000007</v>
      </c>
      <c r="J63" s="39">
        <f t="shared" si="11"/>
        <v>3.4650000000000003</v>
      </c>
    </row>
    <row r="64" spans="7:10">
      <c r="H64" s="47"/>
      <c r="I64" s="47"/>
      <c r="J64" s="41">
        <f>SUM(J59:J63)</f>
        <v>5.9561500000000009</v>
      </c>
    </row>
    <row r="65" spans="7:10">
      <c r="J65" s="47"/>
    </row>
    <row r="66" spans="7:10">
      <c r="G66" t="s">
        <v>80</v>
      </c>
      <c r="J66" s="47"/>
    </row>
    <row r="67" spans="7:10">
      <c r="G67" s="5" t="s">
        <v>2</v>
      </c>
      <c r="H67" s="39" t="s">
        <v>3</v>
      </c>
      <c r="I67" s="39" t="s">
        <v>4</v>
      </c>
      <c r="J67" s="39" t="s">
        <v>5</v>
      </c>
    </row>
    <row r="68" spans="7:10">
      <c r="G68" s="5" t="s">
        <v>7</v>
      </c>
      <c r="H68" s="39">
        <f>C21</f>
        <v>3.76</v>
      </c>
      <c r="I68" s="39">
        <f>D21</f>
        <v>0.37</v>
      </c>
      <c r="J68" s="39">
        <f>H68*I68</f>
        <v>1.3912</v>
      </c>
    </row>
    <row r="69" spans="7:10">
      <c r="G69" s="5" t="s">
        <v>73</v>
      </c>
      <c r="H69" s="39">
        <f>C17</f>
        <v>4.95</v>
      </c>
      <c r="I69" s="39">
        <f>D17</f>
        <v>5.1000000000000004E-2</v>
      </c>
      <c r="J69" s="39">
        <f t="shared" ref="J69:J71" si="12">H69*I69</f>
        <v>0.25245000000000001</v>
      </c>
    </row>
    <row r="70" spans="7:10">
      <c r="G70" s="5" t="s">
        <v>74</v>
      </c>
      <c r="H70" s="39">
        <f>C18</f>
        <v>4.95</v>
      </c>
      <c r="I70" s="39">
        <f>D18</f>
        <v>0.05</v>
      </c>
      <c r="J70" s="39">
        <f t="shared" si="12"/>
        <v>0.24750000000000003</v>
      </c>
    </row>
    <row r="71" spans="7:10">
      <c r="G71" s="5" t="s">
        <v>16</v>
      </c>
      <c r="H71" s="39">
        <f>C11</f>
        <v>5</v>
      </c>
      <c r="I71" s="39">
        <f>D11</f>
        <v>0.12</v>
      </c>
      <c r="J71" s="39">
        <f t="shared" si="12"/>
        <v>0.6</v>
      </c>
    </row>
    <row r="72" spans="7:10">
      <c r="J72" s="41">
        <f>SUM(J68:J71)</f>
        <v>2.4911500000000002</v>
      </c>
    </row>
    <row r="73" spans="7:10">
      <c r="J73" s="47"/>
    </row>
    <row r="74" spans="7:10">
      <c r="G74" t="s">
        <v>75</v>
      </c>
      <c r="J74" s="47"/>
    </row>
    <row r="75" spans="7:10" ht="21">
      <c r="G75" s="1" t="s">
        <v>2</v>
      </c>
      <c r="H75" s="7" t="s">
        <v>3</v>
      </c>
      <c r="I75" s="7" t="s">
        <v>4</v>
      </c>
      <c r="J75" s="7" t="s">
        <v>5</v>
      </c>
    </row>
    <row r="76" spans="7:10" ht="20">
      <c r="G76" s="6" t="s">
        <v>7</v>
      </c>
      <c r="H76" s="4">
        <f>C21</f>
        <v>3.76</v>
      </c>
      <c r="I76" s="4">
        <f>D21</f>
        <v>0.37</v>
      </c>
      <c r="J76" s="4">
        <f>H76*I76</f>
        <v>1.3912</v>
      </c>
    </row>
    <row r="77" spans="7:10" ht="20">
      <c r="G77" s="48" t="s">
        <v>73</v>
      </c>
      <c r="H77" s="39">
        <f>C17</f>
        <v>4.95</v>
      </c>
      <c r="I77" s="39">
        <f>D17</f>
        <v>5.1000000000000004E-2</v>
      </c>
      <c r="J77" s="4">
        <f t="shared" ref="J77:J79" si="13">H77*I77</f>
        <v>0.25245000000000001</v>
      </c>
    </row>
    <row r="78" spans="7:10" ht="20">
      <c r="G78" s="48" t="s">
        <v>74</v>
      </c>
      <c r="H78" s="39">
        <f>C18</f>
        <v>4.95</v>
      </c>
      <c r="I78" s="39">
        <f>D18</f>
        <v>0.05</v>
      </c>
      <c r="J78" s="4">
        <f t="shared" si="13"/>
        <v>0.24750000000000003</v>
      </c>
    </row>
    <row r="79" spans="7:10" ht="20">
      <c r="G79" s="48" t="s">
        <v>13</v>
      </c>
      <c r="H79" s="39">
        <f>C9</f>
        <v>5</v>
      </c>
      <c r="I79" s="39">
        <f>D9</f>
        <v>0.04</v>
      </c>
      <c r="J79" s="4">
        <f t="shared" si="13"/>
        <v>0.2</v>
      </c>
    </row>
    <row r="80" spans="7:10" ht="20">
      <c r="J80" s="56">
        <f>SUM(J76:J79)</f>
        <v>2.0911500000000003</v>
      </c>
    </row>
    <row r="81" spans="7:10">
      <c r="G81" s="49" t="s">
        <v>85</v>
      </c>
      <c r="J81" s="47"/>
    </row>
    <row r="82" spans="7:10" ht="21">
      <c r="G82" s="1" t="s">
        <v>2</v>
      </c>
      <c r="H82" s="7" t="s">
        <v>3</v>
      </c>
      <c r="I82" s="7" t="s">
        <v>4</v>
      </c>
      <c r="J82" s="7" t="s">
        <v>5</v>
      </c>
    </row>
    <row r="83" spans="7:10" ht="20">
      <c r="G83" s="6" t="s">
        <v>7</v>
      </c>
      <c r="H83" s="4">
        <f>C21</f>
        <v>3.76</v>
      </c>
      <c r="I83" s="4">
        <f>D21</f>
        <v>0.37</v>
      </c>
      <c r="J83" s="4">
        <f>H83*I83</f>
        <v>1.3912</v>
      </c>
    </row>
    <row r="84" spans="7:10" ht="20">
      <c r="G84" s="48" t="s">
        <v>73</v>
      </c>
      <c r="H84" s="39">
        <f>C17</f>
        <v>4.95</v>
      </c>
      <c r="I84" s="39">
        <f>D17</f>
        <v>5.1000000000000004E-2</v>
      </c>
      <c r="J84" s="4">
        <f t="shared" ref="J84:J86" si="14">H84*I84</f>
        <v>0.25245000000000001</v>
      </c>
    </row>
    <row r="85" spans="7:10" ht="20">
      <c r="G85" s="48" t="s">
        <v>74</v>
      </c>
      <c r="H85" s="39">
        <f>C18</f>
        <v>4.95</v>
      </c>
      <c r="I85" s="39">
        <f>D18</f>
        <v>0.05</v>
      </c>
      <c r="J85" s="4">
        <f t="shared" si="14"/>
        <v>0.24750000000000003</v>
      </c>
    </row>
    <row r="86" spans="7:10" ht="20">
      <c r="G86" s="48" t="s">
        <v>13</v>
      </c>
      <c r="H86" s="39">
        <f>C9</f>
        <v>5</v>
      </c>
      <c r="I86" s="39">
        <f>D9</f>
        <v>0.04</v>
      </c>
      <c r="J86" s="4">
        <f t="shared" si="14"/>
        <v>0.2</v>
      </c>
    </row>
    <row r="87" spans="7:10">
      <c r="G87" s="5" t="s">
        <v>78</v>
      </c>
      <c r="H87" s="39">
        <f>C15</f>
        <v>4.95</v>
      </c>
      <c r="I87" s="39">
        <f>D15</f>
        <v>0.70000000000000007</v>
      </c>
      <c r="J87" s="39">
        <v>3.4650000000000003</v>
      </c>
    </row>
    <row r="88" spans="7:10" ht="20">
      <c r="J88" s="56">
        <f>SUM(J83:J87)</f>
        <v>5.5561500000000006</v>
      </c>
    </row>
    <row r="89" spans="7:10">
      <c r="J89" s="47"/>
    </row>
    <row r="90" spans="7:10">
      <c r="G90" t="s">
        <v>86</v>
      </c>
      <c r="J90" s="47"/>
    </row>
    <row r="91" spans="7:10" ht="21">
      <c r="G91" s="1" t="s">
        <v>2</v>
      </c>
      <c r="H91" s="2" t="s">
        <v>3</v>
      </c>
      <c r="I91" s="2" t="s">
        <v>4</v>
      </c>
      <c r="J91" s="2" t="s">
        <v>5</v>
      </c>
    </row>
    <row r="92" spans="7:10" ht="20">
      <c r="G92" s="50" t="s">
        <v>7</v>
      </c>
      <c r="H92" s="51">
        <f>C21</f>
        <v>3.76</v>
      </c>
      <c r="I92" s="51">
        <f>D21</f>
        <v>0.37</v>
      </c>
      <c r="J92" s="51">
        <f>H92*I92</f>
        <v>1.3912</v>
      </c>
    </row>
    <row r="93" spans="7:10" ht="20">
      <c r="G93" s="52" t="s">
        <v>73</v>
      </c>
      <c r="H93" s="53">
        <f>C17</f>
        <v>4.95</v>
      </c>
      <c r="I93" s="53">
        <f>D17</f>
        <v>5.1000000000000004E-2</v>
      </c>
      <c r="J93" s="51">
        <f t="shared" ref="J93:J96" si="15">H93*I93</f>
        <v>0.25245000000000001</v>
      </c>
    </row>
    <row r="94" spans="7:10" ht="20">
      <c r="G94" s="52" t="s">
        <v>74</v>
      </c>
      <c r="H94" s="53">
        <f>C18</f>
        <v>4.95</v>
      </c>
      <c r="I94" s="53">
        <f>D18</f>
        <v>0.05</v>
      </c>
      <c r="J94" s="51">
        <f t="shared" si="15"/>
        <v>0.24750000000000003</v>
      </c>
    </row>
    <row r="95" spans="7:10" ht="20">
      <c r="G95" s="52" t="s">
        <v>13</v>
      </c>
      <c r="H95" s="53">
        <f>C9</f>
        <v>5</v>
      </c>
      <c r="I95" s="53">
        <f>D9</f>
        <v>0.04</v>
      </c>
      <c r="J95" s="51">
        <f t="shared" si="15"/>
        <v>0.2</v>
      </c>
    </row>
    <row r="96" spans="7:10" ht="20">
      <c r="G96" s="54" t="s">
        <v>71</v>
      </c>
      <c r="H96" s="53">
        <f>C13</f>
        <v>3.47</v>
      </c>
      <c r="I96" s="53">
        <f>D13</f>
        <v>0.64</v>
      </c>
      <c r="J96" s="51">
        <f t="shared" si="15"/>
        <v>2.2208000000000001</v>
      </c>
    </row>
    <row r="97" spans="7:10">
      <c r="J97" s="41">
        <f>SUM(J92:J96)</f>
        <v>4.3119500000000004</v>
      </c>
    </row>
    <row r="99" spans="7:10">
      <c r="G99" t="s">
        <v>87</v>
      </c>
    </row>
    <row r="100" spans="7:10" ht="21">
      <c r="G100" s="1" t="s">
        <v>2</v>
      </c>
      <c r="H100" s="2" t="s">
        <v>3</v>
      </c>
      <c r="I100" s="2" t="s">
        <v>4</v>
      </c>
      <c r="J100" s="2" t="s">
        <v>5</v>
      </c>
    </row>
    <row r="101" spans="7:10" ht="20">
      <c r="G101" s="6" t="s">
        <v>7</v>
      </c>
      <c r="H101" s="4">
        <f>C21</f>
        <v>3.76</v>
      </c>
      <c r="I101" s="4">
        <f>D21</f>
        <v>0.37</v>
      </c>
      <c r="J101" s="4">
        <f>H101*I101</f>
        <v>1.3912</v>
      </c>
    </row>
    <row r="102" spans="7:10" ht="20">
      <c r="G102" s="57" t="s">
        <v>73</v>
      </c>
      <c r="H102" s="58">
        <f>C17</f>
        <v>4.95</v>
      </c>
      <c r="I102" s="58">
        <f>D17</f>
        <v>5.1000000000000004E-2</v>
      </c>
      <c r="J102" s="4">
        <f t="shared" ref="J102:J104" si="16">H102*I102</f>
        <v>0.25245000000000001</v>
      </c>
    </row>
    <row r="103" spans="7:10" ht="20">
      <c r="G103" s="57" t="s">
        <v>74</v>
      </c>
      <c r="H103" s="58">
        <f>C18</f>
        <v>4.95</v>
      </c>
      <c r="I103" s="58">
        <f>D18</f>
        <v>0.05</v>
      </c>
      <c r="J103" s="4">
        <f t="shared" si="16"/>
        <v>0.24750000000000003</v>
      </c>
    </row>
    <row r="104" spans="7:10" ht="20">
      <c r="G104" s="5" t="s">
        <v>11</v>
      </c>
      <c r="H104" s="39">
        <f>C8</f>
        <v>4.97</v>
      </c>
      <c r="I104" s="39">
        <f>D8</f>
        <v>0.76</v>
      </c>
      <c r="J104" s="4">
        <f t="shared" si="16"/>
        <v>3.7771999999999997</v>
      </c>
    </row>
    <row r="105" spans="7:10">
      <c r="J105" s="41">
        <f>SUM(J101:J104)</f>
        <v>5.6683500000000002</v>
      </c>
    </row>
  </sheetData>
  <phoneticPr fontId="4"/>
  <pageMargins left="0.7" right="0.7" top="0.75" bottom="0.75" header="0.3" footer="0.3"/>
  <ignoredErrors>
    <ignoredError sqref="H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A394-2034-D449-A130-E83229F2EF32}">
  <dimension ref="B2:H40"/>
  <sheetViews>
    <sheetView workbookViewId="0">
      <selection activeCell="D16" sqref="D16"/>
    </sheetView>
  </sheetViews>
  <sheetFormatPr baseColWidth="10" defaultRowHeight="18"/>
  <cols>
    <col min="2" max="2" width="44.1640625" bestFit="1" customWidth="1"/>
    <col min="3" max="3" width="18.5" bestFit="1" customWidth="1"/>
    <col min="4" max="4" width="23.83203125" bestFit="1" customWidth="1"/>
    <col min="5" max="5" width="15" bestFit="1" customWidth="1"/>
    <col min="6" max="6" width="12.6640625" bestFit="1" customWidth="1"/>
    <col min="7" max="7" width="13.83203125" bestFit="1" customWidth="1"/>
    <col min="8" max="8" width="6" bestFit="1" customWidth="1"/>
  </cols>
  <sheetData>
    <row r="2" spans="2:5">
      <c r="B2" t="s">
        <v>115</v>
      </c>
    </row>
    <row r="3" spans="2:5">
      <c r="B3" s="72" t="s">
        <v>25</v>
      </c>
      <c r="C3" s="72" t="s">
        <v>26</v>
      </c>
      <c r="D3" s="72" t="s">
        <v>27</v>
      </c>
      <c r="E3" s="72" t="s">
        <v>28</v>
      </c>
    </row>
    <row r="4" spans="2:5">
      <c r="B4" s="72" t="s">
        <v>29</v>
      </c>
      <c r="C4" s="72" t="s">
        <v>96</v>
      </c>
      <c r="D4" s="72" t="s">
        <v>97</v>
      </c>
      <c r="E4" s="72"/>
    </row>
    <row r="5" spans="2:5">
      <c r="B5" s="72" t="s">
        <v>30</v>
      </c>
      <c r="C5" s="72" t="s">
        <v>98</v>
      </c>
      <c r="D5" s="72" t="s">
        <v>99</v>
      </c>
      <c r="E5" s="72"/>
    </row>
    <row r="6" spans="2:5">
      <c r="B6" s="72"/>
      <c r="C6" s="72" t="s">
        <v>100</v>
      </c>
      <c r="D6" s="72" t="s">
        <v>101</v>
      </c>
      <c r="E6" s="72" t="s">
        <v>102</v>
      </c>
    </row>
    <row r="7" spans="2:5">
      <c r="B7" s="72"/>
      <c r="C7" s="72" t="s">
        <v>103</v>
      </c>
      <c r="D7" s="72" t="s">
        <v>104</v>
      </c>
      <c r="E7" s="72"/>
    </row>
    <row r="8" spans="2:5">
      <c r="B8" s="72"/>
      <c r="C8" s="72" t="s">
        <v>105</v>
      </c>
      <c r="D8" s="72" t="s">
        <v>106</v>
      </c>
      <c r="E8" s="72"/>
    </row>
    <row r="9" spans="2:5">
      <c r="B9" s="72"/>
      <c r="C9" s="72" t="s">
        <v>107</v>
      </c>
      <c r="D9" s="72" t="s">
        <v>108</v>
      </c>
      <c r="E9" s="72"/>
    </row>
    <row r="10" spans="2:5">
      <c r="B10" s="72"/>
      <c r="C10" s="72" t="s">
        <v>109</v>
      </c>
      <c r="D10" s="72" t="s">
        <v>110</v>
      </c>
      <c r="E10" s="72" t="s">
        <v>102</v>
      </c>
    </row>
    <row r="11" spans="2:5">
      <c r="B11" s="73"/>
      <c r="C11" s="73"/>
      <c r="D11" s="73"/>
      <c r="E11" s="73"/>
    </row>
    <row r="12" spans="2:5">
      <c r="B12" s="72" t="s">
        <v>31</v>
      </c>
      <c r="C12" s="72" t="s">
        <v>32</v>
      </c>
      <c r="D12" s="72" t="s">
        <v>111</v>
      </c>
      <c r="E12" s="72"/>
    </row>
    <row r="13" spans="2:5">
      <c r="B13" s="72" t="s">
        <v>33</v>
      </c>
      <c r="C13" s="72" t="s">
        <v>112</v>
      </c>
      <c r="D13" s="72" t="s">
        <v>113</v>
      </c>
      <c r="E13" s="72"/>
    </row>
    <row r="14" spans="2:5">
      <c r="B14" s="73"/>
      <c r="C14" s="73"/>
      <c r="D14" s="73"/>
      <c r="E14" s="73"/>
    </row>
    <row r="15" spans="2:5">
      <c r="B15" s="72" t="s">
        <v>34</v>
      </c>
      <c r="C15" s="72" t="s">
        <v>32</v>
      </c>
      <c r="D15" s="72" t="s">
        <v>111</v>
      </c>
      <c r="E15" s="72"/>
    </row>
    <row r="16" spans="2:5">
      <c r="B16" s="72" t="s">
        <v>35</v>
      </c>
      <c r="C16" s="72" t="s">
        <v>112</v>
      </c>
      <c r="D16" s="72" t="s">
        <v>114</v>
      </c>
      <c r="E16" s="72"/>
    </row>
    <row r="19" spans="2:8">
      <c r="B19" t="s">
        <v>116</v>
      </c>
    </row>
    <row r="20" spans="2:8">
      <c r="B20" s="72"/>
      <c r="C20" s="72" t="s">
        <v>36</v>
      </c>
      <c r="D20" s="72"/>
      <c r="E20" s="72" t="s">
        <v>37</v>
      </c>
      <c r="F20" s="72" t="s">
        <v>38</v>
      </c>
      <c r="G20" s="72"/>
      <c r="H20" s="72"/>
    </row>
    <row r="21" spans="2:8">
      <c r="B21" s="74" t="s">
        <v>39</v>
      </c>
      <c r="C21" s="72" t="s">
        <v>40</v>
      </c>
      <c r="D21" s="72"/>
      <c r="E21" s="72">
        <v>200</v>
      </c>
      <c r="F21" s="72">
        <v>700</v>
      </c>
      <c r="G21" s="72"/>
      <c r="H21" s="72"/>
    </row>
    <row r="22" spans="2:8">
      <c r="B22" s="74"/>
      <c r="C22" s="72" t="s">
        <v>41</v>
      </c>
      <c r="D22" s="72" t="s">
        <v>42</v>
      </c>
      <c r="E22" s="72">
        <v>205</v>
      </c>
      <c r="F22" s="72">
        <v>717.5</v>
      </c>
      <c r="G22" s="72"/>
      <c r="H22" s="72"/>
    </row>
    <row r="23" spans="2:8">
      <c r="B23" s="74"/>
      <c r="C23" s="72" t="s">
        <v>43</v>
      </c>
      <c r="D23" s="72"/>
      <c r="E23" s="72">
        <v>225</v>
      </c>
      <c r="F23" s="72">
        <v>787.5</v>
      </c>
      <c r="G23" s="72"/>
      <c r="H23" s="72"/>
    </row>
    <row r="24" spans="2:8">
      <c r="B24" s="74"/>
      <c r="C24" s="72" t="s">
        <v>44</v>
      </c>
      <c r="D24" s="72" t="s">
        <v>42</v>
      </c>
      <c r="E24" s="72">
        <v>230</v>
      </c>
      <c r="F24" s="72">
        <v>805</v>
      </c>
      <c r="G24" s="72"/>
      <c r="H24" s="72"/>
    </row>
    <row r="25" spans="2:8">
      <c r="B25" s="74"/>
      <c r="C25" s="72" t="s">
        <v>45</v>
      </c>
      <c r="D25" s="72" t="s">
        <v>46</v>
      </c>
      <c r="E25" s="72"/>
      <c r="F25" s="72"/>
      <c r="G25" s="72"/>
      <c r="H25" s="72"/>
    </row>
    <row r="26" spans="2:8">
      <c r="B26" s="74"/>
      <c r="C26" s="72"/>
      <c r="D26" s="72" t="s">
        <v>47</v>
      </c>
      <c r="E26" s="72">
        <v>340</v>
      </c>
      <c r="F26" s="72">
        <v>1190</v>
      </c>
      <c r="G26" s="72"/>
      <c r="H26" s="72"/>
    </row>
    <row r="27" spans="2:8">
      <c r="B27" s="74"/>
      <c r="C27" s="72"/>
      <c r="D27" s="72" t="s">
        <v>48</v>
      </c>
      <c r="E27" s="72">
        <v>350</v>
      </c>
      <c r="F27" s="72">
        <v>1225</v>
      </c>
      <c r="G27" s="72"/>
      <c r="H27" s="72"/>
    </row>
    <row r="28" spans="2:8">
      <c r="B28" s="74"/>
      <c r="C28" s="72"/>
      <c r="D28" s="72" t="s">
        <v>49</v>
      </c>
      <c r="E28" s="72">
        <v>440</v>
      </c>
      <c r="F28" s="72">
        <v>1540</v>
      </c>
      <c r="G28" s="72"/>
      <c r="H28" s="72"/>
    </row>
    <row r="29" spans="2:8">
      <c r="B29" s="74"/>
      <c r="C29" s="72"/>
      <c r="D29" s="72" t="s">
        <v>50</v>
      </c>
      <c r="E29" s="72">
        <v>620</v>
      </c>
      <c r="F29" s="72">
        <v>2170</v>
      </c>
      <c r="G29" s="72"/>
      <c r="H29" s="72"/>
    </row>
    <row r="30" spans="2:8">
      <c r="B30" s="74"/>
      <c r="C30" s="72"/>
      <c r="D30" s="72" t="s">
        <v>51</v>
      </c>
      <c r="E30" s="72">
        <v>560</v>
      </c>
      <c r="F30" s="72">
        <v>1960</v>
      </c>
      <c r="G30" s="72" t="s">
        <v>52</v>
      </c>
      <c r="H30" s="72"/>
    </row>
    <row r="31" spans="2:8">
      <c r="B31" s="74"/>
      <c r="C31" s="72"/>
      <c r="D31" s="72" t="s">
        <v>53</v>
      </c>
      <c r="E31" s="72">
        <v>640</v>
      </c>
      <c r="F31" s="72">
        <v>2240</v>
      </c>
      <c r="G31" s="72" t="s">
        <v>54</v>
      </c>
      <c r="H31" s="72" t="s">
        <v>55</v>
      </c>
    </row>
    <row r="32" spans="2:8">
      <c r="B32" s="74" t="s">
        <v>56</v>
      </c>
      <c r="C32" s="72" t="s">
        <v>57</v>
      </c>
      <c r="D32" s="72" t="s">
        <v>58</v>
      </c>
      <c r="E32" s="72"/>
      <c r="F32" s="72"/>
      <c r="G32" s="72"/>
      <c r="H32" s="72"/>
    </row>
    <row r="33" spans="2:8">
      <c r="B33" s="74"/>
      <c r="C33" s="72" t="s">
        <v>59</v>
      </c>
      <c r="D33" s="72"/>
      <c r="E33" s="72">
        <v>230</v>
      </c>
      <c r="F33" s="72">
        <v>805</v>
      </c>
      <c r="G33" s="72"/>
      <c r="H33" s="72"/>
    </row>
    <row r="34" spans="2:8">
      <c r="B34" s="74"/>
      <c r="C34" s="72" t="s">
        <v>60</v>
      </c>
      <c r="D34" s="72" t="s">
        <v>61</v>
      </c>
      <c r="E34" s="72">
        <v>450</v>
      </c>
      <c r="F34" s="72">
        <v>1575</v>
      </c>
      <c r="G34" s="72"/>
      <c r="H34" s="72"/>
    </row>
    <row r="35" spans="2:8">
      <c r="B35" s="74"/>
      <c r="C35" s="72" t="s">
        <v>45</v>
      </c>
      <c r="D35" s="72" t="s">
        <v>46</v>
      </c>
      <c r="E35" s="72">
        <v>640</v>
      </c>
      <c r="F35" s="72">
        <v>2240</v>
      </c>
      <c r="G35" s="72" t="s">
        <v>54</v>
      </c>
      <c r="H35" s="72" t="s">
        <v>55</v>
      </c>
    </row>
    <row r="36" spans="2:8">
      <c r="B36" s="74" t="s">
        <v>62</v>
      </c>
      <c r="C36" s="72" t="s">
        <v>63</v>
      </c>
      <c r="D36" s="72"/>
      <c r="E36" s="72">
        <v>230</v>
      </c>
      <c r="F36" s="72"/>
      <c r="G36" s="72"/>
      <c r="H36" s="72"/>
    </row>
    <row r="37" spans="2:8">
      <c r="B37" s="74"/>
      <c r="C37" s="72" t="s">
        <v>64</v>
      </c>
      <c r="D37" s="72"/>
      <c r="E37" s="72">
        <v>280</v>
      </c>
      <c r="F37" s="72"/>
      <c r="G37" s="72"/>
      <c r="H37" s="72"/>
    </row>
    <row r="38" spans="2:8">
      <c r="B38" s="74"/>
      <c r="C38" s="72" t="s">
        <v>65</v>
      </c>
      <c r="D38" s="72"/>
      <c r="E38" s="72">
        <v>360</v>
      </c>
      <c r="F38" s="72"/>
      <c r="G38" s="72"/>
      <c r="H38" s="72"/>
    </row>
    <row r="39" spans="2:8">
      <c r="B39" s="74"/>
      <c r="C39" s="72" t="s">
        <v>66</v>
      </c>
      <c r="D39" s="72" t="s">
        <v>51</v>
      </c>
      <c r="E39" s="72">
        <v>540</v>
      </c>
      <c r="F39" s="72">
        <v>1890</v>
      </c>
      <c r="G39" s="72" t="s">
        <v>67</v>
      </c>
      <c r="H39" s="72"/>
    </row>
    <row r="40" spans="2:8">
      <c r="B40" s="74"/>
      <c r="C40" s="72" t="s">
        <v>68</v>
      </c>
      <c r="D40" s="72" t="s">
        <v>69</v>
      </c>
      <c r="E40" s="72">
        <v>680</v>
      </c>
      <c r="F40" s="72">
        <v>2380</v>
      </c>
      <c r="G40" s="72" t="s">
        <v>70</v>
      </c>
      <c r="H40" s="72" t="s">
        <v>55</v>
      </c>
    </row>
  </sheetData>
  <mergeCells count="3">
    <mergeCell ref="B21:B31"/>
    <mergeCell ref="B32:B35"/>
    <mergeCell ref="B36:B40"/>
  </mergeCells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51DBCA9B0809146987BAE41E81FB379" ma:contentTypeVersion="15" ma:contentTypeDescription="新しいドキュメントを作成します。" ma:contentTypeScope="" ma:versionID="3df85779a250e1553d9d7dbacb2adee1">
  <xsd:schema xmlns:xsd="http://www.w3.org/2001/XMLSchema" xmlns:xs="http://www.w3.org/2001/XMLSchema" xmlns:p="http://schemas.microsoft.com/office/2006/metadata/properties" xmlns:ns2="7edc06cd-8665-414d-b5ed-f4bb25a4f3cd" xmlns:ns3="04b43f27-cf14-44ed-ac72-39547300090c" targetNamespace="http://schemas.microsoft.com/office/2006/metadata/properties" ma:root="true" ma:fieldsID="efc6dadd874f5307e3ed6353201b2263" ns2:_="" ns3:_="">
    <xsd:import namespace="7edc06cd-8665-414d-b5ed-f4bb25a4f3cd"/>
    <xsd:import namespace="04b43f27-cf14-44ed-ac72-39547300090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c06cd-8665-414d-b5ed-f4bb25a4f3c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fcdb4f-dabb-41a8-8583-5f597ae5c7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43f27-cf14-44ed-ac72-39547300090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5ee1230-3c19-4091-8340-55726d3b3dda}" ma:internalName="TaxCatchAll" ma:showField="CatchAllData" ma:web="04b43f27-cf14-44ed-ac72-395473000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dc06cd-8665-414d-b5ed-f4bb25a4f3cd">
      <Terms xmlns="http://schemas.microsoft.com/office/infopath/2007/PartnerControls"/>
    </lcf76f155ced4ddcb4097134ff3c332f>
    <TaxCatchAll xmlns="04b43f27-cf14-44ed-ac72-39547300090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85D8FE-A3C6-4260-89AA-2288C14C7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c06cd-8665-414d-b5ed-f4bb25a4f3cd"/>
    <ds:schemaRef ds:uri="04b43f27-cf14-44ed-ac72-395473000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CAB1C5-6AA8-491E-8D32-90D71B288C12}">
  <ds:schemaRefs>
    <ds:schemaRef ds:uri="http://schemas.microsoft.com/office/2006/metadata/properties"/>
    <ds:schemaRef ds:uri="http://schemas.microsoft.com/office/infopath/2007/PartnerControls"/>
    <ds:schemaRef ds:uri="7edc06cd-8665-414d-b5ed-f4bb25a4f3cd"/>
    <ds:schemaRef ds:uri="04b43f27-cf14-44ed-ac72-39547300090c"/>
  </ds:schemaRefs>
</ds:datastoreItem>
</file>

<file path=customXml/itemProps3.xml><?xml version="1.0" encoding="utf-8"?>
<ds:datastoreItem xmlns:ds="http://schemas.openxmlformats.org/officeDocument/2006/customXml" ds:itemID="{5DC286EF-E67B-4DDD-9F66-BBBD677E5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通信機公称値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ムツオケイゴ</dc:creator>
  <cp:keywords/>
  <dc:description/>
  <cp:lastModifiedBy>Microsoft Office User</cp:lastModifiedBy>
  <cp:revision/>
  <dcterms:created xsi:type="dcterms:W3CDTF">2024-01-24T04:32:34Z</dcterms:created>
  <dcterms:modified xsi:type="dcterms:W3CDTF">2025-07-09T01:48:56Z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0x010100E51DBCA9B0809146987BAE41E81FB379</vt:lpwstr>
  </property>
  <property fmtid="{D5CDD505-2E9C-101B-9397-08002B2CF9AE}" pid="3" name="MediaServiceImageTags">
    <vt:lpwstr/>
  </property>
</Properties>
</file>