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d\Desktop\matury rozwiazania\czerwiec 2018 r\excel\"/>
    </mc:Choice>
  </mc:AlternateContent>
  <xr:revisionPtr revIDLastSave="0" documentId="13_ncr:1_{4214B83E-88E1-464E-A4A7-4DF19293FEE5}" xr6:coauthVersionLast="47" xr6:coauthVersionMax="47" xr10:uidLastSave="{00000000-0000-0000-0000-000000000000}"/>
  <bookViews>
    <workbookView xWindow="-110" yWindow="-110" windowWidth="19420" windowHeight="10300" activeTab="1" xr2:uid="{3D70108F-AEA8-4538-9DD0-B769C40DEEAE}"/>
  </bookViews>
  <sheets>
    <sheet name="5) odp" sheetId="7" r:id="rId1"/>
    <sheet name="4) odp" sheetId="6" r:id="rId2"/>
    <sheet name="3) odp" sheetId="5" r:id="rId3"/>
    <sheet name="2" sheetId="3" r:id="rId4"/>
    <sheet name="2) odp" sheetId="4" r:id="rId5"/>
    <sheet name="pomiary" sheetId="2" r:id="rId6"/>
    <sheet name="1)" sheetId="1" r:id="rId7"/>
  </sheets>
  <definedNames>
    <definedName name="DaneZewnętrzne_1" localSheetId="3" hidden="1">'2'!$A$1:$L$201</definedName>
    <definedName name="DaneZewnętrzne_1" localSheetId="2" hidden="1">'3) odp'!$A$1:$C$201</definedName>
    <definedName name="DaneZewnętrzne_1" localSheetId="1" hidden="1">'4) odp'!$A$1:$L$201</definedName>
    <definedName name="DaneZewnętrzne_1" localSheetId="0" hidden="1">'5) odp'!$A$1:$L$201</definedName>
    <definedName name="DaneZewnętrzne_1" localSheetId="5" hidden="1">pomiary!$A$1:$L$201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" i="7" l="1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69" i="7"/>
  <c r="AF70" i="7"/>
  <c r="AF71" i="7"/>
  <c r="AF72" i="7"/>
  <c r="AF73" i="7"/>
  <c r="AF74" i="7"/>
  <c r="AF75" i="7"/>
  <c r="AF76" i="7"/>
  <c r="AF77" i="7"/>
  <c r="AF78" i="7"/>
  <c r="AF79" i="7"/>
  <c r="AF80" i="7"/>
  <c r="AF81" i="7"/>
  <c r="AF82" i="7"/>
  <c r="AF83" i="7"/>
  <c r="AF84" i="7"/>
  <c r="AF85" i="7"/>
  <c r="AF86" i="7"/>
  <c r="AF87" i="7"/>
  <c r="AF88" i="7"/>
  <c r="AF89" i="7"/>
  <c r="AF90" i="7"/>
  <c r="AF91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3" i="7"/>
  <c r="AF4" i="7"/>
  <c r="AF5" i="7"/>
  <c r="AF6" i="7"/>
  <c r="AF7" i="7"/>
  <c r="AF8" i="7"/>
  <c r="AF9" i="7"/>
  <c r="AF10" i="7"/>
  <c r="AF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" i="7"/>
  <c r="P104" i="7"/>
  <c r="O3" i="7"/>
  <c r="P3" i="7"/>
  <c r="W3" i="7"/>
  <c r="O4" i="7"/>
  <c r="P4" i="7"/>
  <c r="W4" i="7"/>
  <c r="O5" i="7"/>
  <c r="P5" i="7"/>
  <c r="W5" i="7"/>
  <c r="O6" i="7"/>
  <c r="P6" i="7"/>
  <c r="W6" i="7"/>
  <c r="O7" i="7"/>
  <c r="P7" i="7"/>
  <c r="W7" i="7"/>
  <c r="O8" i="7"/>
  <c r="P8" i="7"/>
  <c r="W8" i="7"/>
  <c r="O9" i="7"/>
  <c r="P9" i="7"/>
  <c r="W9" i="7"/>
  <c r="O10" i="7"/>
  <c r="P10" i="7"/>
  <c r="W10" i="7"/>
  <c r="O11" i="7"/>
  <c r="P11" i="7"/>
  <c r="W11" i="7"/>
  <c r="O12" i="7"/>
  <c r="P12" i="7"/>
  <c r="W12" i="7"/>
  <c r="O13" i="7"/>
  <c r="P13" i="7"/>
  <c r="W13" i="7"/>
  <c r="O14" i="7"/>
  <c r="P14" i="7"/>
  <c r="W14" i="7"/>
  <c r="O15" i="7"/>
  <c r="P15" i="7"/>
  <c r="W15" i="7"/>
  <c r="O16" i="7"/>
  <c r="P16" i="7"/>
  <c r="W16" i="7"/>
  <c r="O17" i="7"/>
  <c r="P17" i="7"/>
  <c r="W17" i="7"/>
  <c r="O18" i="7"/>
  <c r="P18" i="7"/>
  <c r="W18" i="7"/>
  <c r="O19" i="7"/>
  <c r="P19" i="7"/>
  <c r="W19" i="7"/>
  <c r="O20" i="7"/>
  <c r="P20" i="7"/>
  <c r="W20" i="7"/>
  <c r="O21" i="7"/>
  <c r="P21" i="7"/>
  <c r="W21" i="7"/>
  <c r="O22" i="7"/>
  <c r="P22" i="7"/>
  <c r="W22" i="7"/>
  <c r="O23" i="7"/>
  <c r="P23" i="7"/>
  <c r="W23" i="7"/>
  <c r="O24" i="7"/>
  <c r="P24" i="7"/>
  <c r="W24" i="7"/>
  <c r="O25" i="7"/>
  <c r="P25" i="7"/>
  <c r="W25" i="7"/>
  <c r="O26" i="7"/>
  <c r="P26" i="7"/>
  <c r="W26" i="7"/>
  <c r="O27" i="7"/>
  <c r="P27" i="7"/>
  <c r="W27" i="7"/>
  <c r="O28" i="7"/>
  <c r="P28" i="7"/>
  <c r="W28" i="7"/>
  <c r="O29" i="7"/>
  <c r="P29" i="7"/>
  <c r="W29" i="7"/>
  <c r="O30" i="7"/>
  <c r="P30" i="7"/>
  <c r="W30" i="7"/>
  <c r="O31" i="7"/>
  <c r="P31" i="7"/>
  <c r="W31" i="7"/>
  <c r="O32" i="7"/>
  <c r="P32" i="7"/>
  <c r="W32" i="7"/>
  <c r="O33" i="7"/>
  <c r="P33" i="7"/>
  <c r="W33" i="7"/>
  <c r="O34" i="7"/>
  <c r="P34" i="7"/>
  <c r="W34" i="7"/>
  <c r="O35" i="7"/>
  <c r="P35" i="7"/>
  <c r="W35" i="7"/>
  <c r="O36" i="7"/>
  <c r="P36" i="7"/>
  <c r="W36" i="7"/>
  <c r="O37" i="7"/>
  <c r="P37" i="7"/>
  <c r="W37" i="7"/>
  <c r="O38" i="7"/>
  <c r="P38" i="7"/>
  <c r="W38" i="7"/>
  <c r="O39" i="7"/>
  <c r="P39" i="7"/>
  <c r="W39" i="7"/>
  <c r="O40" i="7"/>
  <c r="P40" i="7"/>
  <c r="W40" i="7"/>
  <c r="O41" i="7"/>
  <c r="P41" i="7"/>
  <c r="W41" i="7"/>
  <c r="O42" i="7"/>
  <c r="P42" i="7"/>
  <c r="W42" i="7"/>
  <c r="O43" i="7"/>
  <c r="P43" i="7"/>
  <c r="W43" i="7"/>
  <c r="O44" i="7"/>
  <c r="P44" i="7"/>
  <c r="W44" i="7"/>
  <c r="O45" i="7"/>
  <c r="P45" i="7"/>
  <c r="W45" i="7"/>
  <c r="O46" i="7"/>
  <c r="P46" i="7"/>
  <c r="W46" i="7"/>
  <c r="O47" i="7"/>
  <c r="P47" i="7"/>
  <c r="W47" i="7"/>
  <c r="O48" i="7"/>
  <c r="P48" i="7"/>
  <c r="W48" i="7"/>
  <c r="O49" i="7"/>
  <c r="P49" i="7"/>
  <c r="W49" i="7"/>
  <c r="O50" i="7"/>
  <c r="P50" i="7"/>
  <c r="W50" i="7"/>
  <c r="O51" i="7"/>
  <c r="P51" i="7"/>
  <c r="W51" i="7"/>
  <c r="O52" i="7"/>
  <c r="P52" i="7"/>
  <c r="W52" i="7"/>
  <c r="O53" i="7"/>
  <c r="P53" i="7"/>
  <c r="W53" i="7"/>
  <c r="O54" i="7"/>
  <c r="P54" i="7"/>
  <c r="W54" i="7"/>
  <c r="O55" i="7"/>
  <c r="P55" i="7"/>
  <c r="W55" i="7"/>
  <c r="O56" i="7"/>
  <c r="P56" i="7"/>
  <c r="W56" i="7"/>
  <c r="O57" i="7"/>
  <c r="P57" i="7"/>
  <c r="W57" i="7"/>
  <c r="O58" i="7"/>
  <c r="P58" i="7"/>
  <c r="W58" i="7"/>
  <c r="O59" i="7"/>
  <c r="P59" i="7"/>
  <c r="W59" i="7"/>
  <c r="O60" i="7"/>
  <c r="P60" i="7"/>
  <c r="W60" i="7"/>
  <c r="O61" i="7"/>
  <c r="P61" i="7"/>
  <c r="W61" i="7"/>
  <c r="O62" i="7"/>
  <c r="P62" i="7"/>
  <c r="W62" i="7"/>
  <c r="O63" i="7"/>
  <c r="P63" i="7"/>
  <c r="W63" i="7"/>
  <c r="O64" i="7"/>
  <c r="P64" i="7"/>
  <c r="W64" i="7"/>
  <c r="O65" i="7"/>
  <c r="P65" i="7"/>
  <c r="W65" i="7"/>
  <c r="O66" i="7"/>
  <c r="P66" i="7"/>
  <c r="W66" i="7"/>
  <c r="O67" i="7"/>
  <c r="P67" i="7"/>
  <c r="W67" i="7"/>
  <c r="O68" i="7"/>
  <c r="P68" i="7"/>
  <c r="W68" i="7"/>
  <c r="O69" i="7"/>
  <c r="P69" i="7"/>
  <c r="W69" i="7"/>
  <c r="O70" i="7"/>
  <c r="P70" i="7"/>
  <c r="W70" i="7"/>
  <c r="O71" i="7"/>
  <c r="P71" i="7"/>
  <c r="W71" i="7"/>
  <c r="O72" i="7"/>
  <c r="P72" i="7"/>
  <c r="W72" i="7"/>
  <c r="O73" i="7"/>
  <c r="P73" i="7"/>
  <c r="W73" i="7"/>
  <c r="O74" i="7"/>
  <c r="P74" i="7"/>
  <c r="W74" i="7"/>
  <c r="O75" i="7"/>
  <c r="P75" i="7"/>
  <c r="W75" i="7"/>
  <c r="O76" i="7"/>
  <c r="P76" i="7"/>
  <c r="W76" i="7"/>
  <c r="O77" i="7"/>
  <c r="P77" i="7"/>
  <c r="W77" i="7"/>
  <c r="O78" i="7"/>
  <c r="P78" i="7"/>
  <c r="W78" i="7"/>
  <c r="O79" i="7"/>
  <c r="P79" i="7"/>
  <c r="W79" i="7"/>
  <c r="O80" i="7"/>
  <c r="P80" i="7"/>
  <c r="W80" i="7"/>
  <c r="O81" i="7"/>
  <c r="P81" i="7"/>
  <c r="W81" i="7"/>
  <c r="O82" i="7"/>
  <c r="P82" i="7"/>
  <c r="W82" i="7"/>
  <c r="O83" i="7"/>
  <c r="P83" i="7"/>
  <c r="W83" i="7"/>
  <c r="O84" i="7"/>
  <c r="P84" i="7"/>
  <c r="W84" i="7"/>
  <c r="O85" i="7"/>
  <c r="P85" i="7"/>
  <c r="W85" i="7"/>
  <c r="O86" i="7"/>
  <c r="P86" i="7"/>
  <c r="W86" i="7"/>
  <c r="O87" i="7"/>
  <c r="P87" i="7"/>
  <c r="W87" i="7"/>
  <c r="O88" i="7"/>
  <c r="P88" i="7"/>
  <c r="W88" i="7"/>
  <c r="O89" i="7"/>
  <c r="P89" i="7"/>
  <c r="W89" i="7"/>
  <c r="O90" i="7"/>
  <c r="P90" i="7"/>
  <c r="W90" i="7"/>
  <c r="O91" i="7"/>
  <c r="P91" i="7"/>
  <c r="W91" i="7"/>
  <c r="O92" i="7"/>
  <c r="P92" i="7"/>
  <c r="W92" i="7"/>
  <c r="O93" i="7"/>
  <c r="P93" i="7"/>
  <c r="W93" i="7"/>
  <c r="O94" i="7"/>
  <c r="P94" i="7"/>
  <c r="W94" i="7"/>
  <c r="O95" i="7"/>
  <c r="P95" i="7"/>
  <c r="W95" i="7"/>
  <c r="O96" i="7"/>
  <c r="P96" i="7"/>
  <c r="W96" i="7"/>
  <c r="O97" i="7"/>
  <c r="P97" i="7"/>
  <c r="W97" i="7"/>
  <c r="O98" i="7"/>
  <c r="P98" i="7"/>
  <c r="W98" i="7"/>
  <c r="O99" i="7"/>
  <c r="P99" i="7"/>
  <c r="W99" i="7"/>
  <c r="O100" i="7"/>
  <c r="P100" i="7"/>
  <c r="W100" i="7"/>
  <c r="O101" i="7"/>
  <c r="P101" i="7"/>
  <c r="W101" i="7"/>
  <c r="O102" i="7"/>
  <c r="P102" i="7"/>
  <c r="W102" i="7"/>
  <c r="O103" i="7"/>
  <c r="P103" i="7"/>
  <c r="W103" i="7"/>
  <c r="O104" i="7"/>
  <c r="W104" i="7"/>
  <c r="O105" i="7"/>
  <c r="P105" i="7"/>
  <c r="W105" i="7"/>
  <c r="O106" i="7"/>
  <c r="P106" i="7"/>
  <c r="W106" i="7"/>
  <c r="O107" i="7"/>
  <c r="P107" i="7"/>
  <c r="W107" i="7"/>
  <c r="O108" i="7"/>
  <c r="P108" i="7"/>
  <c r="W108" i="7"/>
  <c r="O109" i="7"/>
  <c r="P109" i="7"/>
  <c r="W109" i="7"/>
  <c r="O110" i="7"/>
  <c r="P110" i="7"/>
  <c r="W110" i="7"/>
  <c r="O111" i="7"/>
  <c r="P111" i="7"/>
  <c r="W111" i="7"/>
  <c r="O112" i="7"/>
  <c r="P112" i="7"/>
  <c r="W112" i="7"/>
  <c r="O113" i="7"/>
  <c r="P113" i="7"/>
  <c r="W113" i="7"/>
  <c r="O114" i="7"/>
  <c r="P114" i="7"/>
  <c r="W114" i="7"/>
  <c r="O115" i="7"/>
  <c r="P115" i="7"/>
  <c r="W115" i="7"/>
  <c r="O116" i="7"/>
  <c r="P116" i="7"/>
  <c r="W116" i="7"/>
  <c r="O117" i="7"/>
  <c r="P117" i="7"/>
  <c r="W117" i="7"/>
  <c r="O118" i="7"/>
  <c r="P118" i="7"/>
  <c r="W118" i="7"/>
  <c r="O119" i="7"/>
  <c r="P119" i="7"/>
  <c r="W119" i="7"/>
  <c r="O120" i="7"/>
  <c r="P120" i="7"/>
  <c r="W120" i="7"/>
  <c r="O121" i="7"/>
  <c r="P121" i="7"/>
  <c r="W121" i="7"/>
  <c r="O122" i="7"/>
  <c r="P122" i="7"/>
  <c r="W122" i="7"/>
  <c r="O123" i="7"/>
  <c r="P123" i="7"/>
  <c r="W123" i="7"/>
  <c r="O124" i="7"/>
  <c r="P124" i="7"/>
  <c r="W124" i="7"/>
  <c r="O125" i="7"/>
  <c r="P125" i="7"/>
  <c r="W125" i="7"/>
  <c r="O126" i="7"/>
  <c r="P126" i="7"/>
  <c r="W126" i="7"/>
  <c r="O127" i="7"/>
  <c r="P127" i="7"/>
  <c r="W127" i="7"/>
  <c r="O128" i="7"/>
  <c r="P128" i="7"/>
  <c r="W128" i="7"/>
  <c r="O129" i="7"/>
  <c r="P129" i="7"/>
  <c r="W129" i="7"/>
  <c r="O130" i="7"/>
  <c r="P130" i="7"/>
  <c r="W130" i="7"/>
  <c r="O131" i="7"/>
  <c r="P131" i="7"/>
  <c r="W131" i="7"/>
  <c r="O132" i="7"/>
  <c r="P132" i="7"/>
  <c r="W132" i="7"/>
  <c r="O133" i="7"/>
  <c r="P133" i="7"/>
  <c r="W133" i="7"/>
  <c r="O134" i="7"/>
  <c r="P134" i="7"/>
  <c r="W134" i="7"/>
  <c r="O135" i="7"/>
  <c r="P135" i="7"/>
  <c r="W135" i="7"/>
  <c r="O136" i="7"/>
  <c r="P136" i="7"/>
  <c r="W136" i="7"/>
  <c r="O137" i="7"/>
  <c r="P137" i="7"/>
  <c r="W137" i="7"/>
  <c r="O138" i="7"/>
  <c r="P138" i="7"/>
  <c r="W138" i="7"/>
  <c r="O139" i="7"/>
  <c r="P139" i="7"/>
  <c r="W139" i="7"/>
  <c r="O140" i="7"/>
  <c r="P140" i="7"/>
  <c r="W140" i="7"/>
  <c r="O141" i="7"/>
  <c r="P141" i="7"/>
  <c r="W141" i="7"/>
  <c r="O142" i="7"/>
  <c r="P142" i="7"/>
  <c r="W142" i="7"/>
  <c r="O143" i="7"/>
  <c r="P143" i="7"/>
  <c r="W143" i="7"/>
  <c r="O144" i="7"/>
  <c r="P144" i="7"/>
  <c r="W144" i="7"/>
  <c r="O145" i="7"/>
  <c r="P145" i="7"/>
  <c r="W145" i="7"/>
  <c r="O146" i="7"/>
  <c r="P146" i="7"/>
  <c r="W146" i="7"/>
  <c r="O147" i="7"/>
  <c r="P147" i="7"/>
  <c r="W147" i="7"/>
  <c r="O148" i="7"/>
  <c r="P148" i="7"/>
  <c r="W148" i="7"/>
  <c r="O149" i="7"/>
  <c r="P149" i="7"/>
  <c r="W149" i="7"/>
  <c r="O150" i="7"/>
  <c r="P150" i="7"/>
  <c r="W150" i="7"/>
  <c r="O151" i="7"/>
  <c r="P151" i="7"/>
  <c r="W151" i="7"/>
  <c r="O152" i="7"/>
  <c r="P152" i="7"/>
  <c r="W152" i="7"/>
  <c r="O153" i="7"/>
  <c r="P153" i="7"/>
  <c r="W153" i="7"/>
  <c r="O154" i="7"/>
  <c r="P154" i="7"/>
  <c r="W154" i="7"/>
  <c r="O155" i="7"/>
  <c r="P155" i="7"/>
  <c r="W155" i="7"/>
  <c r="O156" i="7"/>
  <c r="P156" i="7"/>
  <c r="W156" i="7"/>
  <c r="O157" i="7"/>
  <c r="P157" i="7"/>
  <c r="W157" i="7"/>
  <c r="O158" i="7"/>
  <c r="P158" i="7"/>
  <c r="W158" i="7"/>
  <c r="O159" i="7"/>
  <c r="P159" i="7"/>
  <c r="W159" i="7"/>
  <c r="O160" i="7"/>
  <c r="P160" i="7"/>
  <c r="W160" i="7"/>
  <c r="O161" i="7"/>
  <c r="P161" i="7"/>
  <c r="W161" i="7"/>
  <c r="O162" i="7"/>
  <c r="P162" i="7"/>
  <c r="W162" i="7"/>
  <c r="O163" i="7"/>
  <c r="P163" i="7"/>
  <c r="W163" i="7"/>
  <c r="O164" i="7"/>
  <c r="P164" i="7"/>
  <c r="W164" i="7"/>
  <c r="O165" i="7"/>
  <c r="P165" i="7"/>
  <c r="W165" i="7"/>
  <c r="O166" i="7"/>
  <c r="P166" i="7"/>
  <c r="W166" i="7"/>
  <c r="O167" i="7"/>
  <c r="P167" i="7"/>
  <c r="W167" i="7"/>
  <c r="O168" i="7"/>
  <c r="P168" i="7"/>
  <c r="W168" i="7"/>
  <c r="O169" i="7"/>
  <c r="P169" i="7"/>
  <c r="W169" i="7"/>
  <c r="O170" i="7"/>
  <c r="P170" i="7"/>
  <c r="W170" i="7"/>
  <c r="O171" i="7"/>
  <c r="P171" i="7"/>
  <c r="W171" i="7"/>
  <c r="O172" i="7"/>
  <c r="P172" i="7"/>
  <c r="W172" i="7"/>
  <c r="O173" i="7"/>
  <c r="P173" i="7"/>
  <c r="W173" i="7"/>
  <c r="O174" i="7"/>
  <c r="P174" i="7"/>
  <c r="W174" i="7"/>
  <c r="O175" i="7"/>
  <c r="P175" i="7"/>
  <c r="W175" i="7"/>
  <c r="O176" i="7"/>
  <c r="P176" i="7"/>
  <c r="W176" i="7"/>
  <c r="O177" i="7"/>
  <c r="P177" i="7"/>
  <c r="W177" i="7"/>
  <c r="O178" i="7"/>
  <c r="P178" i="7"/>
  <c r="W178" i="7"/>
  <c r="O179" i="7"/>
  <c r="P179" i="7"/>
  <c r="W179" i="7"/>
  <c r="O180" i="7"/>
  <c r="P180" i="7"/>
  <c r="W180" i="7"/>
  <c r="O181" i="7"/>
  <c r="P181" i="7"/>
  <c r="W181" i="7"/>
  <c r="O182" i="7"/>
  <c r="P182" i="7"/>
  <c r="W182" i="7"/>
  <c r="O183" i="7"/>
  <c r="P183" i="7"/>
  <c r="W183" i="7"/>
  <c r="O184" i="7"/>
  <c r="P184" i="7"/>
  <c r="W184" i="7"/>
  <c r="O185" i="7"/>
  <c r="P185" i="7"/>
  <c r="W185" i="7"/>
  <c r="O186" i="7"/>
  <c r="P186" i="7"/>
  <c r="W186" i="7"/>
  <c r="O187" i="7"/>
  <c r="P187" i="7"/>
  <c r="W187" i="7"/>
  <c r="O188" i="7"/>
  <c r="P188" i="7"/>
  <c r="W188" i="7"/>
  <c r="O189" i="7"/>
  <c r="P189" i="7"/>
  <c r="W189" i="7"/>
  <c r="O190" i="7"/>
  <c r="P190" i="7"/>
  <c r="W190" i="7"/>
  <c r="O191" i="7"/>
  <c r="P191" i="7"/>
  <c r="W191" i="7"/>
  <c r="O192" i="7"/>
  <c r="P192" i="7"/>
  <c r="W192" i="7"/>
  <c r="O193" i="7"/>
  <c r="P193" i="7"/>
  <c r="W193" i="7"/>
  <c r="O194" i="7"/>
  <c r="P194" i="7"/>
  <c r="W194" i="7"/>
  <c r="O195" i="7"/>
  <c r="P195" i="7"/>
  <c r="W195" i="7"/>
  <c r="O196" i="7"/>
  <c r="P196" i="7"/>
  <c r="W196" i="7"/>
  <c r="O197" i="7"/>
  <c r="P197" i="7"/>
  <c r="W197" i="7"/>
  <c r="O198" i="7"/>
  <c r="P198" i="7"/>
  <c r="W198" i="7"/>
  <c r="O199" i="7"/>
  <c r="P199" i="7"/>
  <c r="W199" i="7"/>
  <c r="O200" i="7"/>
  <c r="P200" i="7"/>
  <c r="W200" i="7"/>
  <c r="O201" i="7"/>
  <c r="P201" i="7"/>
  <c r="W201" i="7"/>
  <c r="W2" i="7"/>
  <c r="P2" i="7"/>
  <c r="O2" i="7"/>
  <c r="AA3" i="7"/>
  <c r="AB3" i="7"/>
  <c r="AC3" i="7"/>
  <c r="AD3" i="7"/>
  <c r="AE3" i="7"/>
  <c r="AA4" i="7"/>
  <c r="AB4" i="7"/>
  <c r="AC4" i="7"/>
  <c r="AD4" i="7"/>
  <c r="AE4" i="7"/>
  <c r="AA5" i="7"/>
  <c r="AB5" i="7"/>
  <c r="AC5" i="7"/>
  <c r="AD5" i="7"/>
  <c r="AE5" i="7"/>
  <c r="AA6" i="7"/>
  <c r="AB6" i="7"/>
  <c r="AC6" i="7"/>
  <c r="AD6" i="7"/>
  <c r="AE6" i="7"/>
  <c r="AA7" i="7"/>
  <c r="AB7" i="7"/>
  <c r="AC7" i="7"/>
  <c r="AD7" i="7"/>
  <c r="AE7" i="7"/>
  <c r="AA8" i="7"/>
  <c r="AB8" i="7"/>
  <c r="AC8" i="7"/>
  <c r="AD8" i="7"/>
  <c r="AE8" i="7"/>
  <c r="AA9" i="7"/>
  <c r="AB9" i="7"/>
  <c r="AC9" i="7"/>
  <c r="AD9" i="7"/>
  <c r="AE9" i="7"/>
  <c r="AA10" i="7"/>
  <c r="AB10" i="7"/>
  <c r="AC10" i="7"/>
  <c r="AD10" i="7"/>
  <c r="AE10" i="7"/>
  <c r="AA11" i="7"/>
  <c r="AB11" i="7"/>
  <c r="AC11" i="7"/>
  <c r="AD11" i="7"/>
  <c r="AE11" i="7"/>
  <c r="AA12" i="7"/>
  <c r="AB12" i="7"/>
  <c r="AC12" i="7"/>
  <c r="AD12" i="7"/>
  <c r="AE12" i="7"/>
  <c r="AA13" i="7"/>
  <c r="AB13" i="7"/>
  <c r="AC13" i="7"/>
  <c r="AD13" i="7"/>
  <c r="AE13" i="7"/>
  <c r="AA14" i="7"/>
  <c r="AB14" i="7"/>
  <c r="AC14" i="7"/>
  <c r="AD14" i="7"/>
  <c r="AE14" i="7"/>
  <c r="AA15" i="7"/>
  <c r="AB15" i="7"/>
  <c r="AC15" i="7"/>
  <c r="AD15" i="7"/>
  <c r="AE15" i="7"/>
  <c r="AA16" i="7"/>
  <c r="AB16" i="7"/>
  <c r="AC16" i="7"/>
  <c r="AD16" i="7"/>
  <c r="AE16" i="7"/>
  <c r="AA17" i="7"/>
  <c r="AB17" i="7"/>
  <c r="AC17" i="7"/>
  <c r="AD17" i="7"/>
  <c r="AE17" i="7"/>
  <c r="AA18" i="7"/>
  <c r="AB18" i="7"/>
  <c r="AC18" i="7"/>
  <c r="AD18" i="7"/>
  <c r="AE18" i="7"/>
  <c r="AA19" i="7"/>
  <c r="AB19" i="7"/>
  <c r="AC19" i="7"/>
  <c r="AD19" i="7"/>
  <c r="AE19" i="7"/>
  <c r="AA20" i="7"/>
  <c r="AB20" i="7"/>
  <c r="AC20" i="7"/>
  <c r="AD20" i="7"/>
  <c r="AE20" i="7"/>
  <c r="AA21" i="7"/>
  <c r="AB21" i="7"/>
  <c r="AC21" i="7"/>
  <c r="AD21" i="7"/>
  <c r="AE21" i="7"/>
  <c r="AA22" i="7"/>
  <c r="AB22" i="7"/>
  <c r="AC22" i="7"/>
  <c r="AD22" i="7"/>
  <c r="AE22" i="7"/>
  <c r="AA23" i="7"/>
  <c r="AB23" i="7"/>
  <c r="AC23" i="7"/>
  <c r="AD23" i="7"/>
  <c r="AE23" i="7"/>
  <c r="AA24" i="7"/>
  <c r="AB24" i="7"/>
  <c r="AC24" i="7"/>
  <c r="AD24" i="7"/>
  <c r="AE24" i="7"/>
  <c r="AA25" i="7"/>
  <c r="AB25" i="7"/>
  <c r="AC25" i="7"/>
  <c r="AD25" i="7"/>
  <c r="AE25" i="7"/>
  <c r="AA26" i="7"/>
  <c r="AB26" i="7"/>
  <c r="AC26" i="7"/>
  <c r="AD26" i="7"/>
  <c r="AE26" i="7"/>
  <c r="AA27" i="7"/>
  <c r="AB27" i="7"/>
  <c r="AC27" i="7"/>
  <c r="AD27" i="7"/>
  <c r="AE27" i="7"/>
  <c r="AA28" i="7"/>
  <c r="AB28" i="7"/>
  <c r="AC28" i="7"/>
  <c r="AD28" i="7"/>
  <c r="AE28" i="7"/>
  <c r="AA29" i="7"/>
  <c r="AB29" i="7"/>
  <c r="AC29" i="7"/>
  <c r="AD29" i="7"/>
  <c r="AE29" i="7"/>
  <c r="AA30" i="7"/>
  <c r="AB30" i="7"/>
  <c r="AC30" i="7"/>
  <c r="AD30" i="7"/>
  <c r="AE30" i="7"/>
  <c r="AA31" i="7"/>
  <c r="AB31" i="7"/>
  <c r="AC31" i="7"/>
  <c r="AD31" i="7"/>
  <c r="AE31" i="7"/>
  <c r="AA32" i="7"/>
  <c r="AB32" i="7"/>
  <c r="AC32" i="7"/>
  <c r="AD32" i="7"/>
  <c r="AE32" i="7"/>
  <c r="AA33" i="7"/>
  <c r="AB33" i="7"/>
  <c r="AC33" i="7"/>
  <c r="AD33" i="7"/>
  <c r="AE33" i="7"/>
  <c r="AA34" i="7"/>
  <c r="AB34" i="7"/>
  <c r="AC34" i="7"/>
  <c r="AD34" i="7"/>
  <c r="AE34" i="7"/>
  <c r="AA35" i="7"/>
  <c r="AB35" i="7"/>
  <c r="AC35" i="7"/>
  <c r="AD35" i="7"/>
  <c r="AE35" i="7"/>
  <c r="AA36" i="7"/>
  <c r="AB36" i="7"/>
  <c r="AC36" i="7"/>
  <c r="AD36" i="7"/>
  <c r="AE36" i="7"/>
  <c r="AA37" i="7"/>
  <c r="AB37" i="7"/>
  <c r="AC37" i="7"/>
  <c r="AD37" i="7"/>
  <c r="AE37" i="7"/>
  <c r="AA38" i="7"/>
  <c r="AB38" i="7"/>
  <c r="AC38" i="7"/>
  <c r="AD38" i="7"/>
  <c r="AE38" i="7"/>
  <c r="AA39" i="7"/>
  <c r="AB39" i="7"/>
  <c r="AC39" i="7"/>
  <c r="AD39" i="7"/>
  <c r="AE39" i="7"/>
  <c r="AA40" i="7"/>
  <c r="AB40" i="7"/>
  <c r="AC40" i="7"/>
  <c r="AD40" i="7"/>
  <c r="AE40" i="7"/>
  <c r="AA41" i="7"/>
  <c r="AB41" i="7"/>
  <c r="AC41" i="7"/>
  <c r="AD41" i="7"/>
  <c r="AE41" i="7"/>
  <c r="AA42" i="7"/>
  <c r="AB42" i="7"/>
  <c r="AC42" i="7"/>
  <c r="AD42" i="7"/>
  <c r="AE42" i="7"/>
  <c r="AA43" i="7"/>
  <c r="AB43" i="7"/>
  <c r="AC43" i="7"/>
  <c r="AD43" i="7"/>
  <c r="AE43" i="7"/>
  <c r="AA44" i="7"/>
  <c r="AB44" i="7"/>
  <c r="AC44" i="7"/>
  <c r="AD44" i="7"/>
  <c r="AE44" i="7"/>
  <c r="AA45" i="7"/>
  <c r="AB45" i="7"/>
  <c r="AC45" i="7"/>
  <c r="AD45" i="7"/>
  <c r="AE45" i="7"/>
  <c r="AA46" i="7"/>
  <c r="AB46" i="7"/>
  <c r="AC46" i="7"/>
  <c r="AD46" i="7"/>
  <c r="AE46" i="7"/>
  <c r="AA47" i="7"/>
  <c r="AB47" i="7"/>
  <c r="AC47" i="7"/>
  <c r="AD47" i="7"/>
  <c r="AE47" i="7"/>
  <c r="AA48" i="7"/>
  <c r="AB48" i="7"/>
  <c r="AC48" i="7"/>
  <c r="AD48" i="7"/>
  <c r="AE48" i="7"/>
  <c r="AA49" i="7"/>
  <c r="AB49" i="7"/>
  <c r="AC49" i="7"/>
  <c r="AD49" i="7"/>
  <c r="AE49" i="7"/>
  <c r="AA50" i="7"/>
  <c r="AB50" i="7"/>
  <c r="AC50" i="7"/>
  <c r="AD50" i="7"/>
  <c r="AE50" i="7"/>
  <c r="AA51" i="7"/>
  <c r="AB51" i="7"/>
  <c r="AC51" i="7"/>
  <c r="AD51" i="7"/>
  <c r="AE51" i="7"/>
  <c r="AA52" i="7"/>
  <c r="AB52" i="7"/>
  <c r="AC52" i="7"/>
  <c r="AD52" i="7"/>
  <c r="AE52" i="7"/>
  <c r="AA53" i="7"/>
  <c r="AB53" i="7"/>
  <c r="AC53" i="7"/>
  <c r="AD53" i="7"/>
  <c r="AE53" i="7"/>
  <c r="AA54" i="7"/>
  <c r="AB54" i="7"/>
  <c r="AC54" i="7"/>
  <c r="AD54" i="7"/>
  <c r="AE54" i="7"/>
  <c r="AA55" i="7"/>
  <c r="AB55" i="7"/>
  <c r="AC55" i="7"/>
  <c r="AD55" i="7"/>
  <c r="AE55" i="7"/>
  <c r="AA56" i="7"/>
  <c r="AB56" i="7"/>
  <c r="AC56" i="7"/>
  <c r="AD56" i="7"/>
  <c r="AE56" i="7"/>
  <c r="AA57" i="7"/>
  <c r="AB57" i="7"/>
  <c r="AC57" i="7"/>
  <c r="AD57" i="7"/>
  <c r="AE57" i="7"/>
  <c r="AA58" i="7"/>
  <c r="AB58" i="7"/>
  <c r="AC58" i="7"/>
  <c r="AD58" i="7"/>
  <c r="AE58" i="7"/>
  <c r="AA59" i="7"/>
  <c r="AB59" i="7"/>
  <c r="AC59" i="7"/>
  <c r="AD59" i="7"/>
  <c r="AE59" i="7"/>
  <c r="AA60" i="7"/>
  <c r="AB60" i="7"/>
  <c r="AC60" i="7"/>
  <c r="AD60" i="7"/>
  <c r="AE60" i="7"/>
  <c r="AA61" i="7"/>
  <c r="AB61" i="7"/>
  <c r="AC61" i="7"/>
  <c r="AD61" i="7"/>
  <c r="AE61" i="7"/>
  <c r="AA62" i="7"/>
  <c r="AB62" i="7"/>
  <c r="AC62" i="7"/>
  <c r="AD62" i="7"/>
  <c r="AE62" i="7"/>
  <c r="AA63" i="7"/>
  <c r="AB63" i="7"/>
  <c r="AC63" i="7"/>
  <c r="AD63" i="7"/>
  <c r="AE63" i="7"/>
  <c r="AA64" i="7"/>
  <c r="AB64" i="7"/>
  <c r="AC64" i="7"/>
  <c r="AD64" i="7"/>
  <c r="AE64" i="7"/>
  <c r="AA65" i="7"/>
  <c r="AB65" i="7"/>
  <c r="AC65" i="7"/>
  <c r="AD65" i="7"/>
  <c r="AE65" i="7"/>
  <c r="AA66" i="7"/>
  <c r="AB66" i="7"/>
  <c r="AC66" i="7"/>
  <c r="AD66" i="7"/>
  <c r="AE66" i="7"/>
  <c r="AA67" i="7"/>
  <c r="AB67" i="7"/>
  <c r="AC67" i="7"/>
  <c r="AD67" i="7"/>
  <c r="AE67" i="7"/>
  <c r="AA68" i="7"/>
  <c r="AB68" i="7"/>
  <c r="AC68" i="7"/>
  <c r="AD68" i="7"/>
  <c r="AE68" i="7"/>
  <c r="AA69" i="7"/>
  <c r="AB69" i="7"/>
  <c r="AC69" i="7"/>
  <c r="AD69" i="7"/>
  <c r="AE69" i="7"/>
  <c r="AA70" i="7"/>
  <c r="AB70" i="7"/>
  <c r="AC70" i="7"/>
  <c r="AD70" i="7"/>
  <c r="AE70" i="7"/>
  <c r="AA71" i="7"/>
  <c r="AB71" i="7"/>
  <c r="AC71" i="7"/>
  <c r="AD71" i="7"/>
  <c r="AE71" i="7"/>
  <c r="AA72" i="7"/>
  <c r="AB72" i="7"/>
  <c r="AC72" i="7"/>
  <c r="AD72" i="7"/>
  <c r="AE72" i="7"/>
  <c r="AA73" i="7"/>
  <c r="AB73" i="7"/>
  <c r="AC73" i="7"/>
  <c r="AD73" i="7"/>
  <c r="AE73" i="7"/>
  <c r="AA74" i="7"/>
  <c r="AB74" i="7"/>
  <c r="AC74" i="7"/>
  <c r="AD74" i="7"/>
  <c r="AE74" i="7"/>
  <c r="AA75" i="7"/>
  <c r="AB75" i="7"/>
  <c r="AC75" i="7"/>
  <c r="AD75" i="7"/>
  <c r="AE75" i="7"/>
  <c r="AA76" i="7"/>
  <c r="AB76" i="7"/>
  <c r="AC76" i="7"/>
  <c r="AD76" i="7"/>
  <c r="AE76" i="7"/>
  <c r="AA77" i="7"/>
  <c r="AB77" i="7"/>
  <c r="AC77" i="7"/>
  <c r="AD77" i="7"/>
  <c r="AE77" i="7"/>
  <c r="AA78" i="7"/>
  <c r="AB78" i="7"/>
  <c r="AC78" i="7"/>
  <c r="AD78" i="7"/>
  <c r="AE78" i="7"/>
  <c r="AA79" i="7"/>
  <c r="AB79" i="7"/>
  <c r="AC79" i="7"/>
  <c r="AD79" i="7"/>
  <c r="AE79" i="7"/>
  <c r="AA80" i="7"/>
  <c r="AB80" i="7"/>
  <c r="AC80" i="7"/>
  <c r="AD80" i="7"/>
  <c r="AE80" i="7"/>
  <c r="AA81" i="7"/>
  <c r="AB81" i="7"/>
  <c r="AC81" i="7"/>
  <c r="AD81" i="7"/>
  <c r="AE81" i="7"/>
  <c r="AA82" i="7"/>
  <c r="AB82" i="7"/>
  <c r="AC82" i="7"/>
  <c r="AD82" i="7"/>
  <c r="AE82" i="7"/>
  <c r="AA83" i="7"/>
  <c r="AB83" i="7"/>
  <c r="AC83" i="7"/>
  <c r="AD83" i="7"/>
  <c r="AE83" i="7"/>
  <c r="AA84" i="7"/>
  <c r="AB84" i="7"/>
  <c r="AC84" i="7"/>
  <c r="AD84" i="7"/>
  <c r="AE84" i="7"/>
  <c r="AA85" i="7"/>
  <c r="AB85" i="7"/>
  <c r="AC85" i="7"/>
  <c r="AD85" i="7"/>
  <c r="AE85" i="7"/>
  <c r="AA86" i="7"/>
  <c r="AB86" i="7"/>
  <c r="AC86" i="7"/>
  <c r="AD86" i="7"/>
  <c r="AE86" i="7"/>
  <c r="AA87" i="7"/>
  <c r="AB87" i="7"/>
  <c r="AC87" i="7"/>
  <c r="AD87" i="7"/>
  <c r="AE87" i="7"/>
  <c r="AA88" i="7"/>
  <c r="AB88" i="7"/>
  <c r="AC88" i="7"/>
  <c r="AD88" i="7"/>
  <c r="AE88" i="7"/>
  <c r="AA89" i="7"/>
  <c r="AB89" i="7"/>
  <c r="AC89" i="7"/>
  <c r="AD89" i="7"/>
  <c r="AE89" i="7"/>
  <c r="AA90" i="7"/>
  <c r="AB90" i="7"/>
  <c r="AC90" i="7"/>
  <c r="AD90" i="7"/>
  <c r="AE90" i="7"/>
  <c r="AA91" i="7"/>
  <c r="AB91" i="7"/>
  <c r="AC91" i="7"/>
  <c r="AD91" i="7"/>
  <c r="AE91" i="7"/>
  <c r="AA92" i="7"/>
  <c r="AB92" i="7"/>
  <c r="AC92" i="7"/>
  <c r="AD92" i="7"/>
  <c r="AE92" i="7"/>
  <c r="AA93" i="7"/>
  <c r="AB93" i="7"/>
  <c r="AC93" i="7"/>
  <c r="AD93" i="7"/>
  <c r="AE93" i="7"/>
  <c r="AA94" i="7"/>
  <c r="AB94" i="7"/>
  <c r="AC94" i="7"/>
  <c r="AD94" i="7"/>
  <c r="AE94" i="7"/>
  <c r="AA95" i="7"/>
  <c r="AB95" i="7"/>
  <c r="AC95" i="7"/>
  <c r="AD95" i="7"/>
  <c r="AE95" i="7"/>
  <c r="AA96" i="7"/>
  <c r="AB96" i="7"/>
  <c r="AC96" i="7"/>
  <c r="AD96" i="7"/>
  <c r="AE96" i="7"/>
  <c r="AA97" i="7"/>
  <c r="AB97" i="7"/>
  <c r="AC97" i="7"/>
  <c r="AD97" i="7"/>
  <c r="AE97" i="7"/>
  <c r="AA98" i="7"/>
  <c r="AB98" i="7"/>
  <c r="AC98" i="7"/>
  <c r="AD98" i="7"/>
  <c r="AE98" i="7"/>
  <c r="AA99" i="7"/>
  <c r="AB99" i="7"/>
  <c r="AC99" i="7"/>
  <c r="AD99" i="7"/>
  <c r="AE99" i="7"/>
  <c r="AA100" i="7"/>
  <c r="AB100" i="7"/>
  <c r="AC100" i="7"/>
  <c r="AD100" i="7"/>
  <c r="AE100" i="7"/>
  <c r="AA101" i="7"/>
  <c r="AB101" i="7"/>
  <c r="AC101" i="7"/>
  <c r="AD101" i="7"/>
  <c r="AE101" i="7"/>
  <c r="AA102" i="7"/>
  <c r="AB102" i="7"/>
  <c r="AC102" i="7"/>
  <c r="AD102" i="7"/>
  <c r="AE102" i="7"/>
  <c r="AA103" i="7"/>
  <c r="AB103" i="7"/>
  <c r="AC103" i="7"/>
  <c r="AD103" i="7"/>
  <c r="AE103" i="7"/>
  <c r="AA104" i="7"/>
  <c r="AB104" i="7"/>
  <c r="AC104" i="7"/>
  <c r="AD104" i="7"/>
  <c r="AE104" i="7"/>
  <c r="AA105" i="7"/>
  <c r="AB105" i="7"/>
  <c r="AC105" i="7"/>
  <c r="AD105" i="7"/>
  <c r="AE105" i="7"/>
  <c r="AA106" i="7"/>
  <c r="AB106" i="7"/>
  <c r="AC106" i="7"/>
  <c r="AD106" i="7"/>
  <c r="AE106" i="7"/>
  <c r="AA107" i="7"/>
  <c r="AB107" i="7"/>
  <c r="AC107" i="7"/>
  <c r="AD107" i="7"/>
  <c r="AE107" i="7"/>
  <c r="AA108" i="7"/>
  <c r="AB108" i="7"/>
  <c r="AC108" i="7"/>
  <c r="AD108" i="7"/>
  <c r="AE108" i="7"/>
  <c r="AA109" i="7"/>
  <c r="AB109" i="7"/>
  <c r="AC109" i="7"/>
  <c r="AD109" i="7"/>
  <c r="AE109" i="7"/>
  <c r="AA110" i="7"/>
  <c r="AB110" i="7"/>
  <c r="AC110" i="7"/>
  <c r="AD110" i="7"/>
  <c r="AE110" i="7"/>
  <c r="AA111" i="7"/>
  <c r="AB111" i="7"/>
  <c r="AC111" i="7"/>
  <c r="AD111" i="7"/>
  <c r="AE111" i="7"/>
  <c r="AA112" i="7"/>
  <c r="AB112" i="7"/>
  <c r="AC112" i="7"/>
  <c r="AD112" i="7"/>
  <c r="AE112" i="7"/>
  <c r="AA113" i="7"/>
  <c r="AB113" i="7"/>
  <c r="AC113" i="7"/>
  <c r="AD113" i="7"/>
  <c r="AE113" i="7"/>
  <c r="AA114" i="7"/>
  <c r="AB114" i="7"/>
  <c r="AC114" i="7"/>
  <c r="AD114" i="7"/>
  <c r="AE114" i="7"/>
  <c r="AA115" i="7"/>
  <c r="AB115" i="7"/>
  <c r="AC115" i="7"/>
  <c r="AD115" i="7"/>
  <c r="AE115" i="7"/>
  <c r="AA116" i="7"/>
  <c r="AB116" i="7"/>
  <c r="AC116" i="7"/>
  <c r="AD116" i="7"/>
  <c r="AE116" i="7"/>
  <c r="AA117" i="7"/>
  <c r="AB117" i="7"/>
  <c r="AC117" i="7"/>
  <c r="AD117" i="7"/>
  <c r="AE117" i="7"/>
  <c r="AA118" i="7"/>
  <c r="AB118" i="7"/>
  <c r="AC118" i="7"/>
  <c r="AD118" i="7"/>
  <c r="AE118" i="7"/>
  <c r="AA119" i="7"/>
  <c r="AB119" i="7"/>
  <c r="AC119" i="7"/>
  <c r="AD119" i="7"/>
  <c r="AE119" i="7"/>
  <c r="AA120" i="7"/>
  <c r="AB120" i="7"/>
  <c r="AC120" i="7"/>
  <c r="AD120" i="7"/>
  <c r="AE120" i="7"/>
  <c r="AA121" i="7"/>
  <c r="AB121" i="7"/>
  <c r="AC121" i="7"/>
  <c r="AD121" i="7"/>
  <c r="AE121" i="7"/>
  <c r="AA122" i="7"/>
  <c r="AB122" i="7"/>
  <c r="AC122" i="7"/>
  <c r="AD122" i="7"/>
  <c r="AE122" i="7"/>
  <c r="AA123" i="7"/>
  <c r="AB123" i="7"/>
  <c r="AC123" i="7"/>
  <c r="AD123" i="7"/>
  <c r="AE123" i="7"/>
  <c r="AA124" i="7"/>
  <c r="AB124" i="7"/>
  <c r="AC124" i="7"/>
  <c r="AD124" i="7"/>
  <c r="AE124" i="7"/>
  <c r="AA125" i="7"/>
  <c r="AB125" i="7"/>
  <c r="AC125" i="7"/>
  <c r="AD125" i="7"/>
  <c r="AE125" i="7"/>
  <c r="AA126" i="7"/>
  <c r="AB126" i="7"/>
  <c r="AC126" i="7"/>
  <c r="AD126" i="7"/>
  <c r="AE126" i="7"/>
  <c r="AA127" i="7"/>
  <c r="AB127" i="7"/>
  <c r="AC127" i="7"/>
  <c r="AD127" i="7"/>
  <c r="AE127" i="7"/>
  <c r="AA128" i="7"/>
  <c r="AB128" i="7"/>
  <c r="AC128" i="7"/>
  <c r="AD128" i="7"/>
  <c r="AE128" i="7"/>
  <c r="AA129" i="7"/>
  <c r="AB129" i="7"/>
  <c r="AC129" i="7"/>
  <c r="AD129" i="7"/>
  <c r="AE129" i="7"/>
  <c r="AA130" i="7"/>
  <c r="AB130" i="7"/>
  <c r="AC130" i="7"/>
  <c r="AD130" i="7"/>
  <c r="AE130" i="7"/>
  <c r="AA131" i="7"/>
  <c r="AB131" i="7"/>
  <c r="AC131" i="7"/>
  <c r="AD131" i="7"/>
  <c r="AE131" i="7"/>
  <c r="AA132" i="7"/>
  <c r="AB132" i="7"/>
  <c r="AC132" i="7"/>
  <c r="AD132" i="7"/>
  <c r="AE132" i="7"/>
  <c r="AA133" i="7"/>
  <c r="AB133" i="7"/>
  <c r="AC133" i="7"/>
  <c r="AD133" i="7"/>
  <c r="AE133" i="7"/>
  <c r="AA134" i="7"/>
  <c r="AB134" i="7"/>
  <c r="AC134" i="7"/>
  <c r="AD134" i="7"/>
  <c r="AE134" i="7"/>
  <c r="AA135" i="7"/>
  <c r="AB135" i="7"/>
  <c r="AC135" i="7"/>
  <c r="AD135" i="7"/>
  <c r="AE135" i="7"/>
  <c r="AA136" i="7"/>
  <c r="AB136" i="7"/>
  <c r="AC136" i="7"/>
  <c r="AD136" i="7"/>
  <c r="AE136" i="7"/>
  <c r="AA137" i="7"/>
  <c r="AB137" i="7"/>
  <c r="AC137" i="7"/>
  <c r="AD137" i="7"/>
  <c r="AE137" i="7"/>
  <c r="AA138" i="7"/>
  <c r="AB138" i="7"/>
  <c r="AC138" i="7"/>
  <c r="AD138" i="7"/>
  <c r="AE138" i="7"/>
  <c r="AA139" i="7"/>
  <c r="AB139" i="7"/>
  <c r="AC139" i="7"/>
  <c r="AD139" i="7"/>
  <c r="AE139" i="7"/>
  <c r="AA140" i="7"/>
  <c r="AB140" i="7"/>
  <c r="AC140" i="7"/>
  <c r="AD140" i="7"/>
  <c r="AE140" i="7"/>
  <c r="AA141" i="7"/>
  <c r="AB141" i="7"/>
  <c r="AC141" i="7"/>
  <c r="AD141" i="7"/>
  <c r="AE141" i="7"/>
  <c r="AA142" i="7"/>
  <c r="AB142" i="7"/>
  <c r="AC142" i="7"/>
  <c r="AD142" i="7"/>
  <c r="AE142" i="7"/>
  <c r="AA143" i="7"/>
  <c r="AB143" i="7"/>
  <c r="AC143" i="7"/>
  <c r="AD143" i="7"/>
  <c r="AE143" i="7"/>
  <c r="AA144" i="7"/>
  <c r="AB144" i="7"/>
  <c r="AC144" i="7"/>
  <c r="AD144" i="7"/>
  <c r="AE144" i="7"/>
  <c r="AA145" i="7"/>
  <c r="AB145" i="7"/>
  <c r="AC145" i="7"/>
  <c r="AD145" i="7"/>
  <c r="AE145" i="7"/>
  <c r="AA146" i="7"/>
  <c r="AB146" i="7"/>
  <c r="AC146" i="7"/>
  <c r="AD146" i="7"/>
  <c r="AE146" i="7"/>
  <c r="AA147" i="7"/>
  <c r="AB147" i="7"/>
  <c r="AC147" i="7"/>
  <c r="AD147" i="7"/>
  <c r="AE147" i="7"/>
  <c r="AA148" i="7"/>
  <c r="AB148" i="7"/>
  <c r="AC148" i="7"/>
  <c r="AD148" i="7"/>
  <c r="AE148" i="7"/>
  <c r="AA149" i="7"/>
  <c r="AB149" i="7"/>
  <c r="AC149" i="7"/>
  <c r="AD149" i="7"/>
  <c r="AE149" i="7"/>
  <c r="AA150" i="7"/>
  <c r="AB150" i="7"/>
  <c r="AC150" i="7"/>
  <c r="AD150" i="7"/>
  <c r="AE150" i="7"/>
  <c r="AA151" i="7"/>
  <c r="AB151" i="7"/>
  <c r="AC151" i="7"/>
  <c r="AD151" i="7"/>
  <c r="AE151" i="7"/>
  <c r="AA152" i="7"/>
  <c r="AB152" i="7"/>
  <c r="AC152" i="7"/>
  <c r="AD152" i="7"/>
  <c r="AE152" i="7"/>
  <c r="AA153" i="7"/>
  <c r="AB153" i="7"/>
  <c r="AC153" i="7"/>
  <c r="AD153" i="7"/>
  <c r="AE153" i="7"/>
  <c r="AA154" i="7"/>
  <c r="AB154" i="7"/>
  <c r="AC154" i="7"/>
  <c r="AD154" i="7"/>
  <c r="AE154" i="7"/>
  <c r="AA155" i="7"/>
  <c r="AB155" i="7"/>
  <c r="AC155" i="7"/>
  <c r="AD155" i="7"/>
  <c r="AE155" i="7"/>
  <c r="AA156" i="7"/>
  <c r="AB156" i="7"/>
  <c r="AC156" i="7"/>
  <c r="AD156" i="7"/>
  <c r="AE156" i="7"/>
  <c r="AA157" i="7"/>
  <c r="AB157" i="7"/>
  <c r="AC157" i="7"/>
  <c r="AD157" i="7"/>
  <c r="AE157" i="7"/>
  <c r="AA158" i="7"/>
  <c r="AB158" i="7"/>
  <c r="AC158" i="7"/>
  <c r="AD158" i="7"/>
  <c r="AE158" i="7"/>
  <c r="AA159" i="7"/>
  <c r="AB159" i="7"/>
  <c r="AC159" i="7"/>
  <c r="AD159" i="7"/>
  <c r="AE159" i="7"/>
  <c r="AA160" i="7"/>
  <c r="AB160" i="7"/>
  <c r="AC160" i="7"/>
  <c r="AD160" i="7"/>
  <c r="AE160" i="7"/>
  <c r="AA161" i="7"/>
  <c r="AB161" i="7"/>
  <c r="AC161" i="7"/>
  <c r="AD161" i="7"/>
  <c r="AE161" i="7"/>
  <c r="AA162" i="7"/>
  <c r="AB162" i="7"/>
  <c r="AC162" i="7"/>
  <c r="AD162" i="7"/>
  <c r="AE162" i="7"/>
  <c r="AA163" i="7"/>
  <c r="AB163" i="7"/>
  <c r="AC163" i="7"/>
  <c r="AD163" i="7"/>
  <c r="AE163" i="7"/>
  <c r="AA164" i="7"/>
  <c r="AB164" i="7"/>
  <c r="AC164" i="7"/>
  <c r="AD164" i="7"/>
  <c r="AE164" i="7"/>
  <c r="AA165" i="7"/>
  <c r="AB165" i="7"/>
  <c r="AC165" i="7"/>
  <c r="AD165" i="7"/>
  <c r="AE165" i="7"/>
  <c r="AA166" i="7"/>
  <c r="AB166" i="7"/>
  <c r="AC166" i="7"/>
  <c r="AD166" i="7"/>
  <c r="AE166" i="7"/>
  <c r="AA167" i="7"/>
  <c r="AB167" i="7"/>
  <c r="AC167" i="7"/>
  <c r="AD167" i="7"/>
  <c r="AE167" i="7"/>
  <c r="AA168" i="7"/>
  <c r="AB168" i="7"/>
  <c r="AC168" i="7"/>
  <c r="AD168" i="7"/>
  <c r="AE168" i="7"/>
  <c r="AA169" i="7"/>
  <c r="AB169" i="7"/>
  <c r="AC169" i="7"/>
  <c r="AD169" i="7"/>
  <c r="AE169" i="7"/>
  <c r="AA170" i="7"/>
  <c r="AB170" i="7"/>
  <c r="AC170" i="7"/>
  <c r="AD170" i="7"/>
  <c r="AE170" i="7"/>
  <c r="AA171" i="7"/>
  <c r="AB171" i="7"/>
  <c r="AC171" i="7"/>
  <c r="AD171" i="7"/>
  <c r="AE171" i="7"/>
  <c r="AA172" i="7"/>
  <c r="AB172" i="7"/>
  <c r="AC172" i="7"/>
  <c r="AD172" i="7"/>
  <c r="AE172" i="7"/>
  <c r="AA173" i="7"/>
  <c r="AB173" i="7"/>
  <c r="AC173" i="7"/>
  <c r="AD173" i="7"/>
  <c r="AE173" i="7"/>
  <c r="AA174" i="7"/>
  <c r="AB174" i="7"/>
  <c r="AC174" i="7"/>
  <c r="AD174" i="7"/>
  <c r="AE174" i="7"/>
  <c r="AA175" i="7"/>
  <c r="AB175" i="7"/>
  <c r="AC175" i="7"/>
  <c r="AD175" i="7"/>
  <c r="AE175" i="7"/>
  <c r="AA176" i="7"/>
  <c r="AB176" i="7"/>
  <c r="AC176" i="7"/>
  <c r="AD176" i="7"/>
  <c r="AE176" i="7"/>
  <c r="AA177" i="7"/>
  <c r="AB177" i="7"/>
  <c r="AC177" i="7"/>
  <c r="AD177" i="7"/>
  <c r="AE177" i="7"/>
  <c r="AA178" i="7"/>
  <c r="AB178" i="7"/>
  <c r="AC178" i="7"/>
  <c r="AD178" i="7"/>
  <c r="AE178" i="7"/>
  <c r="AA179" i="7"/>
  <c r="AB179" i="7"/>
  <c r="AC179" i="7"/>
  <c r="AD179" i="7"/>
  <c r="AE179" i="7"/>
  <c r="AA180" i="7"/>
  <c r="AB180" i="7"/>
  <c r="AC180" i="7"/>
  <c r="AD180" i="7"/>
  <c r="AE180" i="7"/>
  <c r="AA181" i="7"/>
  <c r="AB181" i="7"/>
  <c r="AC181" i="7"/>
  <c r="AD181" i="7"/>
  <c r="AE181" i="7"/>
  <c r="AA182" i="7"/>
  <c r="AB182" i="7"/>
  <c r="AC182" i="7"/>
  <c r="AD182" i="7"/>
  <c r="AE182" i="7"/>
  <c r="AA183" i="7"/>
  <c r="AB183" i="7"/>
  <c r="AC183" i="7"/>
  <c r="AD183" i="7"/>
  <c r="AE183" i="7"/>
  <c r="AA184" i="7"/>
  <c r="AB184" i="7"/>
  <c r="AC184" i="7"/>
  <c r="AD184" i="7"/>
  <c r="AE184" i="7"/>
  <c r="AA185" i="7"/>
  <c r="AB185" i="7"/>
  <c r="AC185" i="7"/>
  <c r="AD185" i="7"/>
  <c r="AE185" i="7"/>
  <c r="AA186" i="7"/>
  <c r="AB186" i="7"/>
  <c r="AC186" i="7"/>
  <c r="AD186" i="7"/>
  <c r="AE186" i="7"/>
  <c r="AA187" i="7"/>
  <c r="AB187" i="7"/>
  <c r="AC187" i="7"/>
  <c r="AD187" i="7"/>
  <c r="AE187" i="7"/>
  <c r="AA188" i="7"/>
  <c r="AB188" i="7"/>
  <c r="AC188" i="7"/>
  <c r="AD188" i="7"/>
  <c r="AE188" i="7"/>
  <c r="AA189" i="7"/>
  <c r="AB189" i="7"/>
  <c r="AC189" i="7"/>
  <c r="AD189" i="7"/>
  <c r="AE189" i="7"/>
  <c r="AA190" i="7"/>
  <c r="AB190" i="7"/>
  <c r="AC190" i="7"/>
  <c r="AD190" i="7"/>
  <c r="AE190" i="7"/>
  <c r="AA191" i="7"/>
  <c r="AB191" i="7"/>
  <c r="AC191" i="7"/>
  <c r="AD191" i="7"/>
  <c r="AE191" i="7"/>
  <c r="AA192" i="7"/>
  <c r="AB192" i="7"/>
  <c r="AC192" i="7"/>
  <c r="AD192" i="7"/>
  <c r="AE192" i="7"/>
  <c r="AA193" i="7"/>
  <c r="AB193" i="7"/>
  <c r="AC193" i="7"/>
  <c r="AD193" i="7"/>
  <c r="AE193" i="7"/>
  <c r="AA194" i="7"/>
  <c r="AB194" i="7"/>
  <c r="AC194" i="7"/>
  <c r="AD194" i="7"/>
  <c r="AE194" i="7"/>
  <c r="AA195" i="7"/>
  <c r="AB195" i="7"/>
  <c r="AC195" i="7"/>
  <c r="AD195" i="7"/>
  <c r="AE195" i="7"/>
  <c r="AA196" i="7"/>
  <c r="AB196" i="7"/>
  <c r="AC196" i="7"/>
  <c r="AD196" i="7"/>
  <c r="AE196" i="7"/>
  <c r="AA197" i="7"/>
  <c r="AB197" i="7"/>
  <c r="AC197" i="7"/>
  <c r="AD197" i="7"/>
  <c r="AE197" i="7"/>
  <c r="AA198" i="7"/>
  <c r="AB198" i="7"/>
  <c r="AC198" i="7"/>
  <c r="AD198" i="7"/>
  <c r="AE198" i="7"/>
  <c r="AA199" i="7"/>
  <c r="AB199" i="7"/>
  <c r="AC199" i="7"/>
  <c r="AD199" i="7"/>
  <c r="AE199" i="7"/>
  <c r="AA200" i="7"/>
  <c r="AB200" i="7"/>
  <c r="AC200" i="7"/>
  <c r="AD200" i="7"/>
  <c r="AE200" i="7"/>
  <c r="AA201" i="7"/>
  <c r="AB201" i="7"/>
  <c r="AC201" i="7"/>
  <c r="AD201" i="7"/>
  <c r="AE201" i="7"/>
  <c r="AA2" i="7"/>
  <c r="AB2" i="7"/>
  <c r="AC2" i="7"/>
  <c r="AD2" i="7"/>
  <c r="AE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" i="7"/>
  <c r="O4" i="6"/>
  <c r="O3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" i="5"/>
  <c r="M5" i="4" a="1"/>
  <c r="M5" i="4" s="1"/>
  <c r="N5" i="4" a="1"/>
  <c r="N5" i="4" s="1"/>
  <c r="O5" i="4" a="1"/>
  <c r="O5" i="4" s="1"/>
  <c r="P5" i="4" a="1"/>
  <c r="P5" i="4"/>
  <c r="Q5" i="4" a="1"/>
  <c r="Q5" i="4" s="1"/>
  <c r="R5" i="4" a="1"/>
  <c r="R5" i="4" s="1"/>
  <c r="S5" i="4" a="1"/>
  <c r="S5" i="4" s="1"/>
  <c r="T5" i="4" a="1"/>
  <c r="T5" i="4"/>
  <c r="U5" i="4" a="1"/>
  <c r="U5" i="4" s="1"/>
  <c r="L5" i="4" a="1"/>
  <c r="L5" i="4" s="1"/>
  <c r="M3" i="3"/>
  <c r="N3" i="3"/>
  <c r="O3" i="3"/>
  <c r="P3" i="3"/>
  <c r="Q3" i="3"/>
  <c r="R3" i="3"/>
  <c r="S3" i="3"/>
  <c r="T3" i="3"/>
  <c r="U3" i="3"/>
  <c r="V3" i="3"/>
  <c r="M4" i="3"/>
  <c r="N4" i="3"/>
  <c r="O4" i="3"/>
  <c r="P4" i="3"/>
  <c r="Q4" i="3"/>
  <c r="R4" i="3"/>
  <c r="S4" i="3"/>
  <c r="T4" i="3"/>
  <c r="U4" i="3"/>
  <c r="V4" i="3"/>
  <c r="M5" i="3"/>
  <c r="N5" i="3"/>
  <c r="O5" i="3"/>
  <c r="P5" i="3"/>
  <c r="Q5" i="3"/>
  <c r="R5" i="3"/>
  <c r="S5" i="3"/>
  <c r="T5" i="3"/>
  <c r="U5" i="3"/>
  <c r="V5" i="3"/>
  <c r="M6" i="3"/>
  <c r="N6" i="3"/>
  <c r="O6" i="3"/>
  <c r="P6" i="3"/>
  <c r="Q6" i="3"/>
  <c r="R6" i="3"/>
  <c r="S6" i="3"/>
  <c r="T6" i="3"/>
  <c r="U6" i="3"/>
  <c r="V6" i="3"/>
  <c r="M7" i="3"/>
  <c r="N7" i="3"/>
  <c r="O7" i="3"/>
  <c r="P7" i="3"/>
  <c r="Q7" i="3"/>
  <c r="R7" i="3"/>
  <c r="S7" i="3"/>
  <c r="T7" i="3"/>
  <c r="U7" i="3"/>
  <c r="V7" i="3"/>
  <c r="M8" i="3"/>
  <c r="N8" i="3"/>
  <c r="O8" i="3"/>
  <c r="P8" i="3"/>
  <c r="Q8" i="3"/>
  <c r="R8" i="3"/>
  <c r="S8" i="3"/>
  <c r="T8" i="3"/>
  <c r="U8" i="3"/>
  <c r="V8" i="3"/>
  <c r="M9" i="3"/>
  <c r="N9" i="3"/>
  <c r="O9" i="3"/>
  <c r="P9" i="3"/>
  <c r="Q9" i="3"/>
  <c r="R9" i="3"/>
  <c r="S9" i="3"/>
  <c r="T9" i="3"/>
  <c r="U9" i="3"/>
  <c r="V9" i="3"/>
  <c r="M10" i="3"/>
  <c r="N10" i="3"/>
  <c r="O10" i="3"/>
  <c r="P10" i="3"/>
  <c r="Q10" i="3"/>
  <c r="R10" i="3"/>
  <c r="S10" i="3"/>
  <c r="T10" i="3"/>
  <c r="U10" i="3"/>
  <c r="V10" i="3"/>
  <c r="M11" i="3"/>
  <c r="N11" i="3"/>
  <c r="O11" i="3"/>
  <c r="P11" i="3"/>
  <c r="Q11" i="3"/>
  <c r="R11" i="3"/>
  <c r="S11" i="3"/>
  <c r="T11" i="3"/>
  <c r="U11" i="3"/>
  <c r="V11" i="3"/>
  <c r="M12" i="3"/>
  <c r="N12" i="3"/>
  <c r="O12" i="3"/>
  <c r="P12" i="3"/>
  <c r="Q12" i="3"/>
  <c r="R12" i="3"/>
  <c r="S12" i="3"/>
  <c r="T12" i="3"/>
  <c r="U12" i="3"/>
  <c r="V12" i="3"/>
  <c r="M13" i="3"/>
  <c r="N13" i="3"/>
  <c r="O13" i="3"/>
  <c r="P13" i="3"/>
  <c r="Q13" i="3"/>
  <c r="R13" i="3"/>
  <c r="S13" i="3"/>
  <c r="T13" i="3"/>
  <c r="U13" i="3"/>
  <c r="V13" i="3"/>
  <c r="M14" i="3"/>
  <c r="N14" i="3"/>
  <c r="O14" i="3"/>
  <c r="P14" i="3"/>
  <c r="Q14" i="3"/>
  <c r="R14" i="3"/>
  <c r="S14" i="3"/>
  <c r="T14" i="3"/>
  <c r="U14" i="3"/>
  <c r="V14" i="3"/>
  <c r="M15" i="3"/>
  <c r="N15" i="3"/>
  <c r="O15" i="3"/>
  <c r="P15" i="3"/>
  <c r="Q15" i="3"/>
  <c r="R15" i="3"/>
  <c r="S15" i="3"/>
  <c r="T15" i="3"/>
  <c r="U15" i="3"/>
  <c r="V15" i="3"/>
  <c r="M16" i="3"/>
  <c r="N16" i="3"/>
  <c r="O16" i="3"/>
  <c r="P16" i="3"/>
  <c r="Q16" i="3"/>
  <c r="R16" i="3"/>
  <c r="S16" i="3"/>
  <c r="T16" i="3"/>
  <c r="U16" i="3"/>
  <c r="V16" i="3"/>
  <c r="M17" i="3"/>
  <c r="N17" i="3"/>
  <c r="O17" i="3"/>
  <c r="P17" i="3"/>
  <c r="Q17" i="3"/>
  <c r="R17" i="3"/>
  <c r="S17" i="3"/>
  <c r="T17" i="3"/>
  <c r="U17" i="3"/>
  <c r="V17" i="3"/>
  <c r="M18" i="3"/>
  <c r="N18" i="3"/>
  <c r="O18" i="3"/>
  <c r="P18" i="3"/>
  <c r="Q18" i="3"/>
  <c r="R18" i="3"/>
  <c r="S18" i="3"/>
  <c r="T18" i="3"/>
  <c r="U18" i="3"/>
  <c r="V18" i="3"/>
  <c r="M19" i="3"/>
  <c r="N19" i="3"/>
  <c r="O19" i="3"/>
  <c r="P19" i="3"/>
  <c r="Q19" i="3"/>
  <c r="R19" i="3"/>
  <c r="S19" i="3"/>
  <c r="T19" i="3"/>
  <c r="U19" i="3"/>
  <c r="V19" i="3"/>
  <c r="M20" i="3"/>
  <c r="N20" i="3"/>
  <c r="O20" i="3"/>
  <c r="P20" i="3"/>
  <c r="Q20" i="3"/>
  <c r="R20" i="3"/>
  <c r="S20" i="3"/>
  <c r="T20" i="3"/>
  <c r="U20" i="3"/>
  <c r="V20" i="3"/>
  <c r="M21" i="3"/>
  <c r="N21" i="3"/>
  <c r="O21" i="3"/>
  <c r="P21" i="3"/>
  <c r="Q21" i="3"/>
  <c r="R21" i="3"/>
  <c r="S21" i="3"/>
  <c r="T21" i="3"/>
  <c r="U21" i="3"/>
  <c r="V21" i="3"/>
  <c r="M22" i="3"/>
  <c r="N22" i="3"/>
  <c r="O22" i="3"/>
  <c r="P22" i="3"/>
  <c r="Q22" i="3"/>
  <c r="R22" i="3"/>
  <c r="S22" i="3"/>
  <c r="T22" i="3"/>
  <c r="U22" i="3"/>
  <c r="V22" i="3"/>
  <c r="M23" i="3"/>
  <c r="N23" i="3"/>
  <c r="O23" i="3"/>
  <c r="P23" i="3"/>
  <c r="Q23" i="3"/>
  <c r="R23" i="3"/>
  <c r="S23" i="3"/>
  <c r="T23" i="3"/>
  <c r="U23" i="3"/>
  <c r="V23" i="3"/>
  <c r="M24" i="3"/>
  <c r="N24" i="3"/>
  <c r="O24" i="3"/>
  <c r="P24" i="3"/>
  <c r="Q24" i="3"/>
  <c r="R24" i="3"/>
  <c r="S24" i="3"/>
  <c r="T24" i="3"/>
  <c r="U24" i="3"/>
  <c r="V24" i="3"/>
  <c r="M25" i="3"/>
  <c r="N25" i="3"/>
  <c r="O25" i="3"/>
  <c r="P25" i="3"/>
  <c r="Q25" i="3"/>
  <c r="R25" i="3"/>
  <c r="S25" i="3"/>
  <c r="T25" i="3"/>
  <c r="U25" i="3"/>
  <c r="V25" i="3"/>
  <c r="M26" i="3"/>
  <c r="N26" i="3"/>
  <c r="O26" i="3"/>
  <c r="P26" i="3"/>
  <c r="Q26" i="3"/>
  <c r="R26" i="3"/>
  <c r="S26" i="3"/>
  <c r="T26" i="3"/>
  <c r="U26" i="3"/>
  <c r="V26" i="3"/>
  <c r="M27" i="3"/>
  <c r="N27" i="3"/>
  <c r="O27" i="3"/>
  <c r="P27" i="3"/>
  <c r="Q27" i="3"/>
  <c r="R27" i="3"/>
  <c r="S27" i="3"/>
  <c r="T27" i="3"/>
  <c r="U27" i="3"/>
  <c r="V27" i="3"/>
  <c r="M28" i="3"/>
  <c r="N28" i="3"/>
  <c r="O28" i="3"/>
  <c r="P28" i="3"/>
  <c r="Q28" i="3"/>
  <c r="R28" i="3"/>
  <c r="S28" i="3"/>
  <c r="T28" i="3"/>
  <c r="U28" i="3"/>
  <c r="V28" i="3"/>
  <c r="M29" i="3"/>
  <c r="N29" i="3"/>
  <c r="O29" i="3"/>
  <c r="P29" i="3"/>
  <c r="Q29" i="3"/>
  <c r="R29" i="3"/>
  <c r="S29" i="3"/>
  <c r="T29" i="3"/>
  <c r="U29" i="3"/>
  <c r="V29" i="3"/>
  <c r="M30" i="3"/>
  <c r="N30" i="3"/>
  <c r="O30" i="3"/>
  <c r="P30" i="3"/>
  <c r="Q30" i="3"/>
  <c r="R30" i="3"/>
  <c r="S30" i="3"/>
  <c r="T30" i="3"/>
  <c r="U30" i="3"/>
  <c r="V30" i="3"/>
  <c r="M31" i="3"/>
  <c r="N31" i="3"/>
  <c r="O31" i="3"/>
  <c r="P31" i="3"/>
  <c r="Q31" i="3"/>
  <c r="R31" i="3"/>
  <c r="S31" i="3"/>
  <c r="T31" i="3"/>
  <c r="U31" i="3"/>
  <c r="V31" i="3"/>
  <c r="M32" i="3"/>
  <c r="N32" i="3"/>
  <c r="O32" i="3"/>
  <c r="P32" i="3"/>
  <c r="Q32" i="3"/>
  <c r="R32" i="3"/>
  <c r="S32" i="3"/>
  <c r="T32" i="3"/>
  <c r="U32" i="3"/>
  <c r="V32" i="3"/>
  <c r="M33" i="3"/>
  <c r="N33" i="3"/>
  <c r="O33" i="3"/>
  <c r="P33" i="3"/>
  <c r="Q33" i="3"/>
  <c r="R33" i="3"/>
  <c r="S33" i="3"/>
  <c r="T33" i="3"/>
  <c r="U33" i="3"/>
  <c r="V33" i="3"/>
  <c r="M34" i="3"/>
  <c r="N34" i="3"/>
  <c r="O34" i="3"/>
  <c r="P34" i="3"/>
  <c r="Q34" i="3"/>
  <c r="R34" i="3"/>
  <c r="S34" i="3"/>
  <c r="T34" i="3"/>
  <c r="U34" i="3"/>
  <c r="V34" i="3"/>
  <c r="M35" i="3"/>
  <c r="N35" i="3"/>
  <c r="O35" i="3"/>
  <c r="P35" i="3"/>
  <c r="Q35" i="3"/>
  <c r="R35" i="3"/>
  <c r="S35" i="3"/>
  <c r="T35" i="3"/>
  <c r="U35" i="3"/>
  <c r="V35" i="3"/>
  <c r="M36" i="3"/>
  <c r="N36" i="3"/>
  <c r="O36" i="3"/>
  <c r="P36" i="3"/>
  <c r="Q36" i="3"/>
  <c r="R36" i="3"/>
  <c r="S36" i="3"/>
  <c r="T36" i="3"/>
  <c r="U36" i="3"/>
  <c r="V36" i="3"/>
  <c r="M37" i="3"/>
  <c r="N37" i="3"/>
  <c r="O37" i="3"/>
  <c r="P37" i="3"/>
  <c r="Q37" i="3"/>
  <c r="R37" i="3"/>
  <c r="S37" i="3"/>
  <c r="T37" i="3"/>
  <c r="U37" i="3"/>
  <c r="V37" i="3"/>
  <c r="M38" i="3"/>
  <c r="N38" i="3"/>
  <c r="O38" i="3"/>
  <c r="P38" i="3"/>
  <c r="Q38" i="3"/>
  <c r="R38" i="3"/>
  <c r="S38" i="3"/>
  <c r="T38" i="3"/>
  <c r="U38" i="3"/>
  <c r="V38" i="3"/>
  <c r="M39" i="3"/>
  <c r="N39" i="3"/>
  <c r="O39" i="3"/>
  <c r="P39" i="3"/>
  <c r="Q39" i="3"/>
  <c r="R39" i="3"/>
  <c r="S39" i="3"/>
  <c r="T39" i="3"/>
  <c r="U39" i="3"/>
  <c r="V39" i="3"/>
  <c r="M40" i="3"/>
  <c r="N40" i="3"/>
  <c r="O40" i="3"/>
  <c r="P40" i="3"/>
  <c r="Q40" i="3"/>
  <c r="R40" i="3"/>
  <c r="S40" i="3"/>
  <c r="T40" i="3"/>
  <c r="U40" i="3"/>
  <c r="V40" i="3"/>
  <c r="M41" i="3"/>
  <c r="N41" i="3"/>
  <c r="O41" i="3"/>
  <c r="P41" i="3"/>
  <c r="Q41" i="3"/>
  <c r="R41" i="3"/>
  <c r="S41" i="3"/>
  <c r="T41" i="3"/>
  <c r="U41" i="3"/>
  <c r="V41" i="3"/>
  <c r="M42" i="3"/>
  <c r="N42" i="3"/>
  <c r="O42" i="3"/>
  <c r="P42" i="3"/>
  <c r="Q42" i="3"/>
  <c r="R42" i="3"/>
  <c r="S42" i="3"/>
  <c r="T42" i="3"/>
  <c r="U42" i="3"/>
  <c r="V42" i="3"/>
  <c r="M43" i="3"/>
  <c r="N43" i="3"/>
  <c r="O43" i="3"/>
  <c r="P43" i="3"/>
  <c r="Q43" i="3"/>
  <c r="R43" i="3"/>
  <c r="S43" i="3"/>
  <c r="T43" i="3"/>
  <c r="U43" i="3"/>
  <c r="V43" i="3"/>
  <c r="M44" i="3"/>
  <c r="N44" i="3"/>
  <c r="O44" i="3"/>
  <c r="P44" i="3"/>
  <c r="Q44" i="3"/>
  <c r="R44" i="3"/>
  <c r="S44" i="3"/>
  <c r="T44" i="3"/>
  <c r="U44" i="3"/>
  <c r="V44" i="3"/>
  <c r="M45" i="3"/>
  <c r="N45" i="3"/>
  <c r="O45" i="3"/>
  <c r="P45" i="3"/>
  <c r="Q45" i="3"/>
  <c r="R45" i="3"/>
  <c r="S45" i="3"/>
  <c r="T45" i="3"/>
  <c r="U45" i="3"/>
  <c r="V45" i="3"/>
  <c r="M46" i="3"/>
  <c r="N46" i="3"/>
  <c r="O46" i="3"/>
  <c r="P46" i="3"/>
  <c r="Q46" i="3"/>
  <c r="R46" i="3"/>
  <c r="S46" i="3"/>
  <c r="T46" i="3"/>
  <c r="U46" i="3"/>
  <c r="V46" i="3"/>
  <c r="M47" i="3"/>
  <c r="N47" i="3"/>
  <c r="O47" i="3"/>
  <c r="P47" i="3"/>
  <c r="Q47" i="3"/>
  <c r="R47" i="3"/>
  <c r="S47" i="3"/>
  <c r="T47" i="3"/>
  <c r="U47" i="3"/>
  <c r="V47" i="3"/>
  <c r="M48" i="3"/>
  <c r="N48" i="3"/>
  <c r="O48" i="3"/>
  <c r="P48" i="3"/>
  <c r="Q48" i="3"/>
  <c r="R48" i="3"/>
  <c r="S48" i="3"/>
  <c r="T48" i="3"/>
  <c r="U48" i="3"/>
  <c r="V48" i="3"/>
  <c r="M49" i="3"/>
  <c r="N49" i="3"/>
  <c r="O49" i="3"/>
  <c r="P49" i="3"/>
  <c r="Q49" i="3"/>
  <c r="R49" i="3"/>
  <c r="S49" i="3"/>
  <c r="T49" i="3"/>
  <c r="U49" i="3"/>
  <c r="V49" i="3"/>
  <c r="M50" i="3"/>
  <c r="N50" i="3"/>
  <c r="O50" i="3"/>
  <c r="P50" i="3"/>
  <c r="Q50" i="3"/>
  <c r="R50" i="3"/>
  <c r="S50" i="3"/>
  <c r="T50" i="3"/>
  <c r="U50" i="3"/>
  <c r="V50" i="3"/>
  <c r="M51" i="3"/>
  <c r="N51" i="3"/>
  <c r="O51" i="3"/>
  <c r="P51" i="3"/>
  <c r="Q51" i="3"/>
  <c r="R51" i="3"/>
  <c r="S51" i="3"/>
  <c r="T51" i="3"/>
  <c r="U51" i="3"/>
  <c r="V51" i="3"/>
  <c r="M52" i="3"/>
  <c r="N52" i="3"/>
  <c r="O52" i="3"/>
  <c r="P52" i="3"/>
  <c r="Q52" i="3"/>
  <c r="R52" i="3"/>
  <c r="S52" i="3"/>
  <c r="T52" i="3"/>
  <c r="U52" i="3"/>
  <c r="V52" i="3"/>
  <c r="M53" i="3"/>
  <c r="N53" i="3"/>
  <c r="O53" i="3"/>
  <c r="P53" i="3"/>
  <c r="Q53" i="3"/>
  <c r="R53" i="3"/>
  <c r="S53" i="3"/>
  <c r="T53" i="3"/>
  <c r="U53" i="3"/>
  <c r="V53" i="3"/>
  <c r="M54" i="3"/>
  <c r="N54" i="3"/>
  <c r="O54" i="3"/>
  <c r="P54" i="3"/>
  <c r="Q54" i="3"/>
  <c r="R54" i="3"/>
  <c r="S54" i="3"/>
  <c r="T54" i="3"/>
  <c r="U54" i="3"/>
  <c r="V54" i="3"/>
  <c r="M55" i="3"/>
  <c r="N55" i="3"/>
  <c r="O55" i="3"/>
  <c r="P55" i="3"/>
  <c r="Q55" i="3"/>
  <c r="R55" i="3"/>
  <c r="S55" i="3"/>
  <c r="T55" i="3"/>
  <c r="U55" i="3"/>
  <c r="V55" i="3"/>
  <c r="M56" i="3"/>
  <c r="N56" i="3"/>
  <c r="O56" i="3"/>
  <c r="P56" i="3"/>
  <c r="Q56" i="3"/>
  <c r="R56" i="3"/>
  <c r="S56" i="3"/>
  <c r="T56" i="3"/>
  <c r="U56" i="3"/>
  <c r="V56" i="3"/>
  <c r="M57" i="3"/>
  <c r="N57" i="3"/>
  <c r="O57" i="3"/>
  <c r="P57" i="3"/>
  <c r="Q57" i="3"/>
  <c r="R57" i="3"/>
  <c r="S57" i="3"/>
  <c r="T57" i="3"/>
  <c r="U57" i="3"/>
  <c r="V57" i="3"/>
  <c r="M58" i="3"/>
  <c r="N58" i="3"/>
  <c r="O58" i="3"/>
  <c r="P58" i="3"/>
  <c r="Q58" i="3"/>
  <c r="R58" i="3"/>
  <c r="S58" i="3"/>
  <c r="T58" i="3"/>
  <c r="U58" i="3"/>
  <c r="V58" i="3"/>
  <c r="M59" i="3"/>
  <c r="N59" i="3"/>
  <c r="O59" i="3"/>
  <c r="P59" i="3"/>
  <c r="Q59" i="3"/>
  <c r="R59" i="3"/>
  <c r="S59" i="3"/>
  <c r="T59" i="3"/>
  <c r="U59" i="3"/>
  <c r="V59" i="3"/>
  <c r="M60" i="3"/>
  <c r="N60" i="3"/>
  <c r="O60" i="3"/>
  <c r="P60" i="3"/>
  <c r="Q60" i="3"/>
  <c r="R60" i="3"/>
  <c r="S60" i="3"/>
  <c r="T60" i="3"/>
  <c r="U60" i="3"/>
  <c r="V60" i="3"/>
  <c r="M61" i="3"/>
  <c r="N61" i="3"/>
  <c r="O61" i="3"/>
  <c r="P61" i="3"/>
  <c r="Q61" i="3"/>
  <c r="R61" i="3"/>
  <c r="S61" i="3"/>
  <c r="T61" i="3"/>
  <c r="U61" i="3"/>
  <c r="V61" i="3"/>
  <c r="M62" i="3"/>
  <c r="N62" i="3"/>
  <c r="O62" i="3"/>
  <c r="P62" i="3"/>
  <c r="Q62" i="3"/>
  <c r="R62" i="3"/>
  <c r="S62" i="3"/>
  <c r="T62" i="3"/>
  <c r="U62" i="3"/>
  <c r="V62" i="3"/>
  <c r="M63" i="3"/>
  <c r="N63" i="3"/>
  <c r="O63" i="3"/>
  <c r="P63" i="3"/>
  <c r="Q63" i="3"/>
  <c r="R63" i="3"/>
  <c r="S63" i="3"/>
  <c r="T63" i="3"/>
  <c r="U63" i="3"/>
  <c r="V63" i="3"/>
  <c r="M64" i="3"/>
  <c r="N64" i="3"/>
  <c r="O64" i="3"/>
  <c r="P64" i="3"/>
  <c r="Q64" i="3"/>
  <c r="R64" i="3"/>
  <c r="S64" i="3"/>
  <c r="T64" i="3"/>
  <c r="U64" i="3"/>
  <c r="V64" i="3"/>
  <c r="M65" i="3"/>
  <c r="N65" i="3"/>
  <c r="O65" i="3"/>
  <c r="P65" i="3"/>
  <c r="Q65" i="3"/>
  <c r="R65" i="3"/>
  <c r="S65" i="3"/>
  <c r="T65" i="3"/>
  <c r="U65" i="3"/>
  <c r="V65" i="3"/>
  <c r="M66" i="3"/>
  <c r="N66" i="3"/>
  <c r="O66" i="3"/>
  <c r="P66" i="3"/>
  <c r="Q66" i="3"/>
  <c r="R66" i="3"/>
  <c r="S66" i="3"/>
  <c r="T66" i="3"/>
  <c r="U66" i="3"/>
  <c r="V66" i="3"/>
  <c r="M67" i="3"/>
  <c r="N67" i="3"/>
  <c r="O67" i="3"/>
  <c r="P67" i="3"/>
  <c r="Q67" i="3"/>
  <c r="R67" i="3"/>
  <c r="S67" i="3"/>
  <c r="T67" i="3"/>
  <c r="U67" i="3"/>
  <c r="V67" i="3"/>
  <c r="M68" i="3"/>
  <c r="N68" i="3"/>
  <c r="O68" i="3"/>
  <c r="P68" i="3"/>
  <c r="Q68" i="3"/>
  <c r="R68" i="3"/>
  <c r="S68" i="3"/>
  <c r="T68" i="3"/>
  <c r="U68" i="3"/>
  <c r="V68" i="3"/>
  <c r="M69" i="3"/>
  <c r="N69" i="3"/>
  <c r="O69" i="3"/>
  <c r="P69" i="3"/>
  <c r="Q69" i="3"/>
  <c r="R69" i="3"/>
  <c r="S69" i="3"/>
  <c r="T69" i="3"/>
  <c r="U69" i="3"/>
  <c r="V69" i="3"/>
  <c r="M70" i="3"/>
  <c r="N70" i="3"/>
  <c r="O70" i="3"/>
  <c r="P70" i="3"/>
  <c r="Q70" i="3"/>
  <c r="R70" i="3"/>
  <c r="S70" i="3"/>
  <c r="T70" i="3"/>
  <c r="U70" i="3"/>
  <c r="V70" i="3"/>
  <c r="M71" i="3"/>
  <c r="N71" i="3"/>
  <c r="O71" i="3"/>
  <c r="P71" i="3"/>
  <c r="Q71" i="3"/>
  <c r="R71" i="3"/>
  <c r="S71" i="3"/>
  <c r="T71" i="3"/>
  <c r="U71" i="3"/>
  <c r="V71" i="3"/>
  <c r="M72" i="3"/>
  <c r="N72" i="3"/>
  <c r="O72" i="3"/>
  <c r="P72" i="3"/>
  <c r="Q72" i="3"/>
  <c r="R72" i="3"/>
  <c r="S72" i="3"/>
  <c r="T72" i="3"/>
  <c r="U72" i="3"/>
  <c r="V72" i="3"/>
  <c r="M73" i="3"/>
  <c r="N73" i="3"/>
  <c r="O73" i="3"/>
  <c r="P73" i="3"/>
  <c r="Q73" i="3"/>
  <c r="R73" i="3"/>
  <c r="S73" i="3"/>
  <c r="T73" i="3"/>
  <c r="U73" i="3"/>
  <c r="V73" i="3"/>
  <c r="M74" i="3"/>
  <c r="N74" i="3"/>
  <c r="O74" i="3"/>
  <c r="P74" i="3"/>
  <c r="Q74" i="3"/>
  <c r="R74" i="3"/>
  <c r="S74" i="3"/>
  <c r="T74" i="3"/>
  <c r="U74" i="3"/>
  <c r="V74" i="3"/>
  <c r="M75" i="3"/>
  <c r="N75" i="3"/>
  <c r="O75" i="3"/>
  <c r="P75" i="3"/>
  <c r="Q75" i="3"/>
  <c r="R75" i="3"/>
  <c r="S75" i="3"/>
  <c r="T75" i="3"/>
  <c r="U75" i="3"/>
  <c r="V75" i="3"/>
  <c r="M76" i="3"/>
  <c r="N76" i="3"/>
  <c r="O76" i="3"/>
  <c r="P76" i="3"/>
  <c r="Q76" i="3"/>
  <c r="R76" i="3"/>
  <c r="S76" i="3"/>
  <c r="T76" i="3"/>
  <c r="U76" i="3"/>
  <c r="V76" i="3"/>
  <c r="M77" i="3"/>
  <c r="N77" i="3"/>
  <c r="O77" i="3"/>
  <c r="P77" i="3"/>
  <c r="Q77" i="3"/>
  <c r="R77" i="3"/>
  <c r="S77" i="3"/>
  <c r="T77" i="3"/>
  <c r="U77" i="3"/>
  <c r="V77" i="3"/>
  <c r="M78" i="3"/>
  <c r="N78" i="3"/>
  <c r="O78" i="3"/>
  <c r="P78" i="3"/>
  <c r="Q78" i="3"/>
  <c r="R78" i="3"/>
  <c r="S78" i="3"/>
  <c r="T78" i="3"/>
  <c r="U78" i="3"/>
  <c r="V78" i="3"/>
  <c r="M79" i="3"/>
  <c r="N79" i="3"/>
  <c r="O79" i="3"/>
  <c r="P79" i="3"/>
  <c r="Q79" i="3"/>
  <c r="R79" i="3"/>
  <c r="S79" i="3"/>
  <c r="T79" i="3"/>
  <c r="U79" i="3"/>
  <c r="V79" i="3"/>
  <c r="M80" i="3"/>
  <c r="N80" i="3"/>
  <c r="O80" i="3"/>
  <c r="P80" i="3"/>
  <c r="Q80" i="3"/>
  <c r="R80" i="3"/>
  <c r="S80" i="3"/>
  <c r="T80" i="3"/>
  <c r="U80" i="3"/>
  <c r="V80" i="3"/>
  <c r="M81" i="3"/>
  <c r="N81" i="3"/>
  <c r="O81" i="3"/>
  <c r="P81" i="3"/>
  <c r="Q81" i="3"/>
  <c r="R81" i="3"/>
  <c r="S81" i="3"/>
  <c r="T81" i="3"/>
  <c r="U81" i="3"/>
  <c r="V81" i="3"/>
  <c r="M82" i="3"/>
  <c r="N82" i="3"/>
  <c r="O82" i="3"/>
  <c r="P82" i="3"/>
  <c r="Q82" i="3"/>
  <c r="R82" i="3"/>
  <c r="S82" i="3"/>
  <c r="T82" i="3"/>
  <c r="U82" i="3"/>
  <c r="V82" i="3"/>
  <c r="M83" i="3"/>
  <c r="N83" i="3"/>
  <c r="O83" i="3"/>
  <c r="P83" i="3"/>
  <c r="Q83" i="3"/>
  <c r="R83" i="3"/>
  <c r="S83" i="3"/>
  <c r="T83" i="3"/>
  <c r="U83" i="3"/>
  <c r="V83" i="3"/>
  <c r="M84" i="3"/>
  <c r="N84" i="3"/>
  <c r="O84" i="3"/>
  <c r="P84" i="3"/>
  <c r="Q84" i="3"/>
  <c r="R84" i="3"/>
  <c r="S84" i="3"/>
  <c r="T84" i="3"/>
  <c r="U84" i="3"/>
  <c r="V84" i="3"/>
  <c r="M85" i="3"/>
  <c r="N85" i="3"/>
  <c r="O85" i="3"/>
  <c r="P85" i="3"/>
  <c r="Q85" i="3"/>
  <c r="R85" i="3"/>
  <c r="S85" i="3"/>
  <c r="T85" i="3"/>
  <c r="U85" i="3"/>
  <c r="V85" i="3"/>
  <c r="M86" i="3"/>
  <c r="N86" i="3"/>
  <c r="O86" i="3"/>
  <c r="P86" i="3"/>
  <c r="Q86" i="3"/>
  <c r="R86" i="3"/>
  <c r="S86" i="3"/>
  <c r="T86" i="3"/>
  <c r="U86" i="3"/>
  <c r="V86" i="3"/>
  <c r="M87" i="3"/>
  <c r="N87" i="3"/>
  <c r="O87" i="3"/>
  <c r="P87" i="3"/>
  <c r="Q87" i="3"/>
  <c r="R87" i="3"/>
  <c r="S87" i="3"/>
  <c r="T87" i="3"/>
  <c r="U87" i="3"/>
  <c r="V87" i="3"/>
  <c r="M88" i="3"/>
  <c r="N88" i="3"/>
  <c r="O88" i="3"/>
  <c r="P88" i="3"/>
  <c r="Q88" i="3"/>
  <c r="R88" i="3"/>
  <c r="S88" i="3"/>
  <c r="T88" i="3"/>
  <c r="U88" i="3"/>
  <c r="V88" i="3"/>
  <c r="M89" i="3"/>
  <c r="N89" i="3"/>
  <c r="O89" i="3"/>
  <c r="P89" i="3"/>
  <c r="Q89" i="3"/>
  <c r="R89" i="3"/>
  <c r="S89" i="3"/>
  <c r="T89" i="3"/>
  <c r="U89" i="3"/>
  <c r="V89" i="3"/>
  <c r="M90" i="3"/>
  <c r="N90" i="3"/>
  <c r="O90" i="3"/>
  <c r="P90" i="3"/>
  <c r="Q90" i="3"/>
  <c r="R90" i="3"/>
  <c r="S90" i="3"/>
  <c r="T90" i="3"/>
  <c r="U90" i="3"/>
  <c r="V90" i="3"/>
  <c r="M91" i="3"/>
  <c r="N91" i="3"/>
  <c r="O91" i="3"/>
  <c r="P91" i="3"/>
  <c r="Q91" i="3"/>
  <c r="R91" i="3"/>
  <c r="S91" i="3"/>
  <c r="T91" i="3"/>
  <c r="U91" i="3"/>
  <c r="V91" i="3"/>
  <c r="M92" i="3"/>
  <c r="N92" i="3"/>
  <c r="O92" i="3"/>
  <c r="P92" i="3"/>
  <c r="Q92" i="3"/>
  <c r="R92" i="3"/>
  <c r="S92" i="3"/>
  <c r="T92" i="3"/>
  <c r="U92" i="3"/>
  <c r="V92" i="3"/>
  <c r="M93" i="3"/>
  <c r="N93" i="3"/>
  <c r="O93" i="3"/>
  <c r="P93" i="3"/>
  <c r="Q93" i="3"/>
  <c r="R93" i="3"/>
  <c r="S93" i="3"/>
  <c r="T93" i="3"/>
  <c r="U93" i="3"/>
  <c r="V93" i="3"/>
  <c r="M94" i="3"/>
  <c r="N94" i="3"/>
  <c r="O94" i="3"/>
  <c r="P94" i="3"/>
  <c r="Q94" i="3"/>
  <c r="R94" i="3"/>
  <c r="S94" i="3"/>
  <c r="T94" i="3"/>
  <c r="U94" i="3"/>
  <c r="V94" i="3"/>
  <c r="M95" i="3"/>
  <c r="N95" i="3"/>
  <c r="O95" i="3"/>
  <c r="P95" i="3"/>
  <c r="Q95" i="3"/>
  <c r="R95" i="3"/>
  <c r="S95" i="3"/>
  <c r="T95" i="3"/>
  <c r="U95" i="3"/>
  <c r="V95" i="3"/>
  <c r="M96" i="3"/>
  <c r="N96" i="3"/>
  <c r="O96" i="3"/>
  <c r="P96" i="3"/>
  <c r="Q96" i="3"/>
  <c r="R96" i="3"/>
  <c r="S96" i="3"/>
  <c r="T96" i="3"/>
  <c r="U96" i="3"/>
  <c r="V96" i="3"/>
  <c r="M97" i="3"/>
  <c r="N97" i="3"/>
  <c r="O97" i="3"/>
  <c r="P97" i="3"/>
  <c r="Q97" i="3"/>
  <c r="R97" i="3"/>
  <c r="S97" i="3"/>
  <c r="T97" i="3"/>
  <c r="U97" i="3"/>
  <c r="V97" i="3"/>
  <c r="M98" i="3"/>
  <c r="N98" i="3"/>
  <c r="O98" i="3"/>
  <c r="P98" i="3"/>
  <c r="Q98" i="3"/>
  <c r="R98" i="3"/>
  <c r="S98" i="3"/>
  <c r="T98" i="3"/>
  <c r="U98" i="3"/>
  <c r="V98" i="3"/>
  <c r="M99" i="3"/>
  <c r="N99" i="3"/>
  <c r="O99" i="3"/>
  <c r="P99" i="3"/>
  <c r="Q99" i="3"/>
  <c r="R99" i="3"/>
  <c r="S99" i="3"/>
  <c r="T99" i="3"/>
  <c r="U99" i="3"/>
  <c r="V99" i="3"/>
  <c r="M100" i="3"/>
  <c r="N100" i="3"/>
  <c r="O100" i="3"/>
  <c r="P100" i="3"/>
  <c r="Q100" i="3"/>
  <c r="R100" i="3"/>
  <c r="S100" i="3"/>
  <c r="T100" i="3"/>
  <c r="U100" i="3"/>
  <c r="V100" i="3"/>
  <c r="M101" i="3"/>
  <c r="N101" i="3"/>
  <c r="O101" i="3"/>
  <c r="P101" i="3"/>
  <c r="Q101" i="3"/>
  <c r="R101" i="3"/>
  <c r="S101" i="3"/>
  <c r="T101" i="3"/>
  <c r="U101" i="3"/>
  <c r="V101" i="3"/>
  <c r="M102" i="3"/>
  <c r="N102" i="3"/>
  <c r="O102" i="3"/>
  <c r="P102" i="3"/>
  <c r="Q102" i="3"/>
  <c r="R102" i="3"/>
  <c r="S102" i="3"/>
  <c r="T102" i="3"/>
  <c r="U102" i="3"/>
  <c r="V102" i="3"/>
  <c r="M103" i="3"/>
  <c r="N103" i="3"/>
  <c r="O103" i="3"/>
  <c r="P103" i="3"/>
  <c r="Q103" i="3"/>
  <c r="R103" i="3"/>
  <c r="S103" i="3"/>
  <c r="T103" i="3"/>
  <c r="U103" i="3"/>
  <c r="V103" i="3"/>
  <c r="M104" i="3"/>
  <c r="N104" i="3"/>
  <c r="O104" i="3"/>
  <c r="P104" i="3"/>
  <c r="Q104" i="3"/>
  <c r="R104" i="3"/>
  <c r="S104" i="3"/>
  <c r="T104" i="3"/>
  <c r="U104" i="3"/>
  <c r="V104" i="3"/>
  <c r="M105" i="3"/>
  <c r="N105" i="3"/>
  <c r="O105" i="3"/>
  <c r="P105" i="3"/>
  <c r="Q105" i="3"/>
  <c r="R105" i="3"/>
  <c r="S105" i="3"/>
  <c r="T105" i="3"/>
  <c r="U105" i="3"/>
  <c r="V105" i="3"/>
  <c r="M106" i="3"/>
  <c r="N106" i="3"/>
  <c r="O106" i="3"/>
  <c r="P106" i="3"/>
  <c r="Q106" i="3"/>
  <c r="R106" i="3"/>
  <c r="S106" i="3"/>
  <c r="T106" i="3"/>
  <c r="U106" i="3"/>
  <c r="V106" i="3"/>
  <c r="M107" i="3"/>
  <c r="N107" i="3"/>
  <c r="O107" i="3"/>
  <c r="P107" i="3"/>
  <c r="Q107" i="3"/>
  <c r="R107" i="3"/>
  <c r="S107" i="3"/>
  <c r="T107" i="3"/>
  <c r="U107" i="3"/>
  <c r="V107" i="3"/>
  <c r="M108" i="3"/>
  <c r="N108" i="3"/>
  <c r="O108" i="3"/>
  <c r="P108" i="3"/>
  <c r="Q108" i="3"/>
  <c r="R108" i="3"/>
  <c r="S108" i="3"/>
  <c r="T108" i="3"/>
  <c r="U108" i="3"/>
  <c r="V108" i="3"/>
  <c r="M109" i="3"/>
  <c r="N109" i="3"/>
  <c r="O109" i="3"/>
  <c r="P109" i="3"/>
  <c r="Q109" i="3"/>
  <c r="R109" i="3"/>
  <c r="S109" i="3"/>
  <c r="T109" i="3"/>
  <c r="U109" i="3"/>
  <c r="V109" i="3"/>
  <c r="M110" i="3"/>
  <c r="N110" i="3"/>
  <c r="O110" i="3"/>
  <c r="P110" i="3"/>
  <c r="Q110" i="3"/>
  <c r="R110" i="3"/>
  <c r="S110" i="3"/>
  <c r="T110" i="3"/>
  <c r="U110" i="3"/>
  <c r="V110" i="3"/>
  <c r="M111" i="3"/>
  <c r="N111" i="3"/>
  <c r="O111" i="3"/>
  <c r="P111" i="3"/>
  <c r="Q111" i="3"/>
  <c r="R111" i="3"/>
  <c r="S111" i="3"/>
  <c r="T111" i="3"/>
  <c r="U111" i="3"/>
  <c r="V111" i="3"/>
  <c r="M112" i="3"/>
  <c r="N112" i="3"/>
  <c r="O112" i="3"/>
  <c r="P112" i="3"/>
  <c r="Q112" i="3"/>
  <c r="R112" i="3"/>
  <c r="S112" i="3"/>
  <c r="T112" i="3"/>
  <c r="U112" i="3"/>
  <c r="V112" i="3"/>
  <c r="M113" i="3"/>
  <c r="N113" i="3"/>
  <c r="O113" i="3"/>
  <c r="P113" i="3"/>
  <c r="Q113" i="3"/>
  <c r="R113" i="3"/>
  <c r="S113" i="3"/>
  <c r="T113" i="3"/>
  <c r="U113" i="3"/>
  <c r="V113" i="3"/>
  <c r="M114" i="3"/>
  <c r="N114" i="3"/>
  <c r="O114" i="3"/>
  <c r="P114" i="3"/>
  <c r="Q114" i="3"/>
  <c r="R114" i="3"/>
  <c r="S114" i="3"/>
  <c r="T114" i="3"/>
  <c r="U114" i="3"/>
  <c r="V114" i="3"/>
  <c r="M115" i="3"/>
  <c r="N115" i="3"/>
  <c r="O115" i="3"/>
  <c r="P115" i="3"/>
  <c r="Q115" i="3"/>
  <c r="R115" i="3"/>
  <c r="S115" i="3"/>
  <c r="T115" i="3"/>
  <c r="U115" i="3"/>
  <c r="V115" i="3"/>
  <c r="M116" i="3"/>
  <c r="N116" i="3"/>
  <c r="O116" i="3"/>
  <c r="P116" i="3"/>
  <c r="Q116" i="3"/>
  <c r="R116" i="3"/>
  <c r="S116" i="3"/>
  <c r="T116" i="3"/>
  <c r="U116" i="3"/>
  <c r="V116" i="3"/>
  <c r="M117" i="3"/>
  <c r="N117" i="3"/>
  <c r="O117" i="3"/>
  <c r="P117" i="3"/>
  <c r="Q117" i="3"/>
  <c r="R117" i="3"/>
  <c r="S117" i="3"/>
  <c r="T117" i="3"/>
  <c r="U117" i="3"/>
  <c r="V117" i="3"/>
  <c r="M118" i="3"/>
  <c r="N118" i="3"/>
  <c r="O118" i="3"/>
  <c r="P118" i="3"/>
  <c r="Q118" i="3"/>
  <c r="R118" i="3"/>
  <c r="S118" i="3"/>
  <c r="T118" i="3"/>
  <c r="U118" i="3"/>
  <c r="V118" i="3"/>
  <c r="M119" i="3"/>
  <c r="N119" i="3"/>
  <c r="O119" i="3"/>
  <c r="P119" i="3"/>
  <c r="Q119" i="3"/>
  <c r="R119" i="3"/>
  <c r="S119" i="3"/>
  <c r="T119" i="3"/>
  <c r="U119" i="3"/>
  <c r="V119" i="3"/>
  <c r="M120" i="3"/>
  <c r="N120" i="3"/>
  <c r="O120" i="3"/>
  <c r="P120" i="3"/>
  <c r="Q120" i="3"/>
  <c r="R120" i="3"/>
  <c r="S120" i="3"/>
  <c r="T120" i="3"/>
  <c r="U120" i="3"/>
  <c r="V120" i="3"/>
  <c r="M121" i="3"/>
  <c r="N121" i="3"/>
  <c r="O121" i="3"/>
  <c r="P121" i="3"/>
  <c r="Q121" i="3"/>
  <c r="R121" i="3"/>
  <c r="S121" i="3"/>
  <c r="T121" i="3"/>
  <c r="U121" i="3"/>
  <c r="V121" i="3"/>
  <c r="M122" i="3"/>
  <c r="N122" i="3"/>
  <c r="O122" i="3"/>
  <c r="P122" i="3"/>
  <c r="Q122" i="3"/>
  <c r="R122" i="3"/>
  <c r="S122" i="3"/>
  <c r="T122" i="3"/>
  <c r="U122" i="3"/>
  <c r="V122" i="3"/>
  <c r="M123" i="3"/>
  <c r="N123" i="3"/>
  <c r="O123" i="3"/>
  <c r="P123" i="3"/>
  <c r="Q123" i="3"/>
  <c r="R123" i="3"/>
  <c r="S123" i="3"/>
  <c r="T123" i="3"/>
  <c r="U123" i="3"/>
  <c r="V123" i="3"/>
  <c r="M124" i="3"/>
  <c r="N124" i="3"/>
  <c r="O124" i="3"/>
  <c r="P124" i="3"/>
  <c r="Q124" i="3"/>
  <c r="R124" i="3"/>
  <c r="S124" i="3"/>
  <c r="T124" i="3"/>
  <c r="U124" i="3"/>
  <c r="V124" i="3"/>
  <c r="M125" i="3"/>
  <c r="N125" i="3"/>
  <c r="O125" i="3"/>
  <c r="P125" i="3"/>
  <c r="Q125" i="3"/>
  <c r="R125" i="3"/>
  <c r="S125" i="3"/>
  <c r="T125" i="3"/>
  <c r="U125" i="3"/>
  <c r="V125" i="3"/>
  <c r="M126" i="3"/>
  <c r="N126" i="3"/>
  <c r="O126" i="3"/>
  <c r="P126" i="3"/>
  <c r="Q126" i="3"/>
  <c r="R126" i="3"/>
  <c r="S126" i="3"/>
  <c r="T126" i="3"/>
  <c r="U126" i="3"/>
  <c r="V126" i="3"/>
  <c r="M127" i="3"/>
  <c r="N127" i="3"/>
  <c r="O127" i="3"/>
  <c r="P127" i="3"/>
  <c r="Q127" i="3"/>
  <c r="R127" i="3"/>
  <c r="S127" i="3"/>
  <c r="T127" i="3"/>
  <c r="U127" i="3"/>
  <c r="V127" i="3"/>
  <c r="M128" i="3"/>
  <c r="N128" i="3"/>
  <c r="O128" i="3"/>
  <c r="P128" i="3"/>
  <c r="Q128" i="3"/>
  <c r="R128" i="3"/>
  <c r="S128" i="3"/>
  <c r="T128" i="3"/>
  <c r="U128" i="3"/>
  <c r="V128" i="3"/>
  <c r="M129" i="3"/>
  <c r="N129" i="3"/>
  <c r="O129" i="3"/>
  <c r="P129" i="3"/>
  <c r="Q129" i="3"/>
  <c r="R129" i="3"/>
  <c r="S129" i="3"/>
  <c r="T129" i="3"/>
  <c r="U129" i="3"/>
  <c r="V129" i="3"/>
  <c r="M130" i="3"/>
  <c r="N130" i="3"/>
  <c r="O130" i="3"/>
  <c r="P130" i="3"/>
  <c r="Q130" i="3"/>
  <c r="R130" i="3"/>
  <c r="S130" i="3"/>
  <c r="T130" i="3"/>
  <c r="U130" i="3"/>
  <c r="V130" i="3"/>
  <c r="M131" i="3"/>
  <c r="N131" i="3"/>
  <c r="O131" i="3"/>
  <c r="P131" i="3"/>
  <c r="Q131" i="3"/>
  <c r="R131" i="3"/>
  <c r="S131" i="3"/>
  <c r="T131" i="3"/>
  <c r="U131" i="3"/>
  <c r="V131" i="3"/>
  <c r="M132" i="3"/>
  <c r="N132" i="3"/>
  <c r="O132" i="3"/>
  <c r="P132" i="3"/>
  <c r="Q132" i="3"/>
  <c r="R132" i="3"/>
  <c r="S132" i="3"/>
  <c r="T132" i="3"/>
  <c r="U132" i="3"/>
  <c r="V132" i="3"/>
  <c r="M133" i="3"/>
  <c r="N133" i="3"/>
  <c r="O133" i="3"/>
  <c r="P133" i="3"/>
  <c r="Q133" i="3"/>
  <c r="R133" i="3"/>
  <c r="S133" i="3"/>
  <c r="T133" i="3"/>
  <c r="U133" i="3"/>
  <c r="V133" i="3"/>
  <c r="M134" i="3"/>
  <c r="N134" i="3"/>
  <c r="O134" i="3"/>
  <c r="P134" i="3"/>
  <c r="Q134" i="3"/>
  <c r="R134" i="3"/>
  <c r="S134" i="3"/>
  <c r="T134" i="3"/>
  <c r="U134" i="3"/>
  <c r="V134" i="3"/>
  <c r="M135" i="3"/>
  <c r="N135" i="3"/>
  <c r="O135" i="3"/>
  <c r="P135" i="3"/>
  <c r="Q135" i="3"/>
  <c r="R135" i="3"/>
  <c r="S135" i="3"/>
  <c r="T135" i="3"/>
  <c r="U135" i="3"/>
  <c r="V135" i="3"/>
  <c r="M136" i="3"/>
  <c r="N136" i="3"/>
  <c r="O136" i="3"/>
  <c r="P136" i="3"/>
  <c r="Q136" i="3"/>
  <c r="R136" i="3"/>
  <c r="S136" i="3"/>
  <c r="T136" i="3"/>
  <c r="U136" i="3"/>
  <c r="V136" i="3"/>
  <c r="M137" i="3"/>
  <c r="N137" i="3"/>
  <c r="O137" i="3"/>
  <c r="P137" i="3"/>
  <c r="Q137" i="3"/>
  <c r="R137" i="3"/>
  <c r="S137" i="3"/>
  <c r="T137" i="3"/>
  <c r="U137" i="3"/>
  <c r="V137" i="3"/>
  <c r="M138" i="3"/>
  <c r="N138" i="3"/>
  <c r="O138" i="3"/>
  <c r="P138" i="3"/>
  <c r="Q138" i="3"/>
  <c r="R138" i="3"/>
  <c r="S138" i="3"/>
  <c r="T138" i="3"/>
  <c r="U138" i="3"/>
  <c r="V138" i="3"/>
  <c r="M139" i="3"/>
  <c r="N139" i="3"/>
  <c r="O139" i="3"/>
  <c r="P139" i="3"/>
  <c r="Q139" i="3"/>
  <c r="R139" i="3"/>
  <c r="S139" i="3"/>
  <c r="T139" i="3"/>
  <c r="U139" i="3"/>
  <c r="V139" i="3"/>
  <c r="M140" i="3"/>
  <c r="N140" i="3"/>
  <c r="O140" i="3"/>
  <c r="P140" i="3"/>
  <c r="Q140" i="3"/>
  <c r="R140" i="3"/>
  <c r="S140" i="3"/>
  <c r="T140" i="3"/>
  <c r="U140" i="3"/>
  <c r="V140" i="3"/>
  <c r="M141" i="3"/>
  <c r="N141" i="3"/>
  <c r="O141" i="3"/>
  <c r="P141" i="3"/>
  <c r="Q141" i="3"/>
  <c r="R141" i="3"/>
  <c r="S141" i="3"/>
  <c r="T141" i="3"/>
  <c r="U141" i="3"/>
  <c r="V141" i="3"/>
  <c r="M142" i="3"/>
  <c r="N142" i="3"/>
  <c r="O142" i="3"/>
  <c r="P142" i="3"/>
  <c r="Q142" i="3"/>
  <c r="R142" i="3"/>
  <c r="S142" i="3"/>
  <c r="T142" i="3"/>
  <c r="U142" i="3"/>
  <c r="V142" i="3"/>
  <c r="M143" i="3"/>
  <c r="N143" i="3"/>
  <c r="O143" i="3"/>
  <c r="P143" i="3"/>
  <c r="Q143" i="3"/>
  <c r="R143" i="3"/>
  <c r="S143" i="3"/>
  <c r="T143" i="3"/>
  <c r="U143" i="3"/>
  <c r="V143" i="3"/>
  <c r="M144" i="3"/>
  <c r="N144" i="3"/>
  <c r="O144" i="3"/>
  <c r="P144" i="3"/>
  <c r="Q144" i="3"/>
  <c r="R144" i="3"/>
  <c r="S144" i="3"/>
  <c r="T144" i="3"/>
  <c r="U144" i="3"/>
  <c r="V144" i="3"/>
  <c r="M145" i="3"/>
  <c r="N145" i="3"/>
  <c r="O145" i="3"/>
  <c r="P145" i="3"/>
  <c r="Q145" i="3"/>
  <c r="R145" i="3"/>
  <c r="S145" i="3"/>
  <c r="T145" i="3"/>
  <c r="U145" i="3"/>
  <c r="V145" i="3"/>
  <c r="M146" i="3"/>
  <c r="N146" i="3"/>
  <c r="O146" i="3"/>
  <c r="P146" i="3"/>
  <c r="Q146" i="3"/>
  <c r="R146" i="3"/>
  <c r="S146" i="3"/>
  <c r="T146" i="3"/>
  <c r="U146" i="3"/>
  <c r="V146" i="3"/>
  <c r="M147" i="3"/>
  <c r="N147" i="3"/>
  <c r="O147" i="3"/>
  <c r="P147" i="3"/>
  <c r="Q147" i="3"/>
  <c r="R147" i="3"/>
  <c r="S147" i="3"/>
  <c r="T147" i="3"/>
  <c r="U147" i="3"/>
  <c r="V147" i="3"/>
  <c r="M148" i="3"/>
  <c r="N148" i="3"/>
  <c r="O148" i="3"/>
  <c r="P148" i="3"/>
  <c r="Q148" i="3"/>
  <c r="R148" i="3"/>
  <c r="S148" i="3"/>
  <c r="T148" i="3"/>
  <c r="U148" i="3"/>
  <c r="V148" i="3"/>
  <c r="M149" i="3"/>
  <c r="N149" i="3"/>
  <c r="O149" i="3"/>
  <c r="P149" i="3"/>
  <c r="Q149" i="3"/>
  <c r="R149" i="3"/>
  <c r="S149" i="3"/>
  <c r="T149" i="3"/>
  <c r="U149" i="3"/>
  <c r="V149" i="3"/>
  <c r="M150" i="3"/>
  <c r="N150" i="3"/>
  <c r="O150" i="3"/>
  <c r="P150" i="3"/>
  <c r="Q150" i="3"/>
  <c r="R150" i="3"/>
  <c r="S150" i="3"/>
  <c r="T150" i="3"/>
  <c r="U150" i="3"/>
  <c r="V150" i="3"/>
  <c r="M151" i="3"/>
  <c r="N151" i="3"/>
  <c r="O151" i="3"/>
  <c r="P151" i="3"/>
  <c r="Q151" i="3"/>
  <c r="R151" i="3"/>
  <c r="S151" i="3"/>
  <c r="T151" i="3"/>
  <c r="U151" i="3"/>
  <c r="V151" i="3"/>
  <c r="M152" i="3"/>
  <c r="N152" i="3"/>
  <c r="O152" i="3"/>
  <c r="P152" i="3"/>
  <c r="Q152" i="3"/>
  <c r="R152" i="3"/>
  <c r="S152" i="3"/>
  <c r="T152" i="3"/>
  <c r="U152" i="3"/>
  <c r="V152" i="3"/>
  <c r="M153" i="3"/>
  <c r="N153" i="3"/>
  <c r="O153" i="3"/>
  <c r="P153" i="3"/>
  <c r="Q153" i="3"/>
  <c r="R153" i="3"/>
  <c r="S153" i="3"/>
  <c r="T153" i="3"/>
  <c r="U153" i="3"/>
  <c r="V153" i="3"/>
  <c r="M154" i="3"/>
  <c r="N154" i="3"/>
  <c r="O154" i="3"/>
  <c r="P154" i="3"/>
  <c r="Q154" i="3"/>
  <c r="R154" i="3"/>
  <c r="S154" i="3"/>
  <c r="T154" i="3"/>
  <c r="U154" i="3"/>
  <c r="V154" i="3"/>
  <c r="M155" i="3"/>
  <c r="N155" i="3"/>
  <c r="O155" i="3"/>
  <c r="P155" i="3"/>
  <c r="Q155" i="3"/>
  <c r="R155" i="3"/>
  <c r="S155" i="3"/>
  <c r="T155" i="3"/>
  <c r="U155" i="3"/>
  <c r="V155" i="3"/>
  <c r="M156" i="3"/>
  <c r="N156" i="3"/>
  <c r="O156" i="3"/>
  <c r="P156" i="3"/>
  <c r="Q156" i="3"/>
  <c r="R156" i="3"/>
  <c r="S156" i="3"/>
  <c r="T156" i="3"/>
  <c r="U156" i="3"/>
  <c r="V156" i="3"/>
  <c r="M157" i="3"/>
  <c r="N157" i="3"/>
  <c r="O157" i="3"/>
  <c r="P157" i="3"/>
  <c r="Q157" i="3"/>
  <c r="R157" i="3"/>
  <c r="S157" i="3"/>
  <c r="T157" i="3"/>
  <c r="U157" i="3"/>
  <c r="V157" i="3"/>
  <c r="M158" i="3"/>
  <c r="N158" i="3"/>
  <c r="O158" i="3"/>
  <c r="P158" i="3"/>
  <c r="Q158" i="3"/>
  <c r="R158" i="3"/>
  <c r="S158" i="3"/>
  <c r="T158" i="3"/>
  <c r="U158" i="3"/>
  <c r="V158" i="3"/>
  <c r="M159" i="3"/>
  <c r="N159" i="3"/>
  <c r="O159" i="3"/>
  <c r="P159" i="3"/>
  <c r="Q159" i="3"/>
  <c r="R159" i="3"/>
  <c r="S159" i="3"/>
  <c r="T159" i="3"/>
  <c r="U159" i="3"/>
  <c r="V159" i="3"/>
  <c r="M160" i="3"/>
  <c r="N160" i="3"/>
  <c r="O160" i="3"/>
  <c r="P160" i="3"/>
  <c r="Q160" i="3"/>
  <c r="R160" i="3"/>
  <c r="S160" i="3"/>
  <c r="T160" i="3"/>
  <c r="U160" i="3"/>
  <c r="V160" i="3"/>
  <c r="M161" i="3"/>
  <c r="N161" i="3"/>
  <c r="O161" i="3"/>
  <c r="P161" i="3"/>
  <c r="Q161" i="3"/>
  <c r="R161" i="3"/>
  <c r="S161" i="3"/>
  <c r="T161" i="3"/>
  <c r="U161" i="3"/>
  <c r="V161" i="3"/>
  <c r="M162" i="3"/>
  <c r="N162" i="3"/>
  <c r="O162" i="3"/>
  <c r="P162" i="3"/>
  <c r="Q162" i="3"/>
  <c r="R162" i="3"/>
  <c r="S162" i="3"/>
  <c r="T162" i="3"/>
  <c r="U162" i="3"/>
  <c r="V162" i="3"/>
  <c r="M163" i="3"/>
  <c r="N163" i="3"/>
  <c r="O163" i="3"/>
  <c r="P163" i="3"/>
  <c r="Q163" i="3"/>
  <c r="R163" i="3"/>
  <c r="S163" i="3"/>
  <c r="T163" i="3"/>
  <c r="U163" i="3"/>
  <c r="V163" i="3"/>
  <c r="M164" i="3"/>
  <c r="N164" i="3"/>
  <c r="O164" i="3"/>
  <c r="P164" i="3"/>
  <c r="Q164" i="3"/>
  <c r="R164" i="3"/>
  <c r="S164" i="3"/>
  <c r="T164" i="3"/>
  <c r="U164" i="3"/>
  <c r="V164" i="3"/>
  <c r="M165" i="3"/>
  <c r="N165" i="3"/>
  <c r="O165" i="3"/>
  <c r="P165" i="3"/>
  <c r="Q165" i="3"/>
  <c r="R165" i="3"/>
  <c r="S165" i="3"/>
  <c r="T165" i="3"/>
  <c r="U165" i="3"/>
  <c r="V165" i="3"/>
  <c r="M166" i="3"/>
  <c r="N166" i="3"/>
  <c r="O166" i="3"/>
  <c r="P166" i="3"/>
  <c r="Q166" i="3"/>
  <c r="R166" i="3"/>
  <c r="S166" i="3"/>
  <c r="T166" i="3"/>
  <c r="U166" i="3"/>
  <c r="V166" i="3"/>
  <c r="M167" i="3"/>
  <c r="N167" i="3"/>
  <c r="O167" i="3"/>
  <c r="P167" i="3"/>
  <c r="Q167" i="3"/>
  <c r="R167" i="3"/>
  <c r="S167" i="3"/>
  <c r="T167" i="3"/>
  <c r="U167" i="3"/>
  <c r="V167" i="3"/>
  <c r="M168" i="3"/>
  <c r="N168" i="3"/>
  <c r="O168" i="3"/>
  <c r="P168" i="3"/>
  <c r="Q168" i="3"/>
  <c r="R168" i="3"/>
  <c r="S168" i="3"/>
  <c r="T168" i="3"/>
  <c r="U168" i="3"/>
  <c r="V168" i="3"/>
  <c r="M169" i="3"/>
  <c r="N169" i="3"/>
  <c r="O169" i="3"/>
  <c r="P169" i="3"/>
  <c r="Q169" i="3"/>
  <c r="R169" i="3"/>
  <c r="S169" i="3"/>
  <c r="T169" i="3"/>
  <c r="U169" i="3"/>
  <c r="V169" i="3"/>
  <c r="M170" i="3"/>
  <c r="N170" i="3"/>
  <c r="O170" i="3"/>
  <c r="P170" i="3"/>
  <c r="Q170" i="3"/>
  <c r="R170" i="3"/>
  <c r="S170" i="3"/>
  <c r="T170" i="3"/>
  <c r="U170" i="3"/>
  <c r="V170" i="3"/>
  <c r="M171" i="3"/>
  <c r="N171" i="3"/>
  <c r="O171" i="3"/>
  <c r="P171" i="3"/>
  <c r="Q171" i="3"/>
  <c r="R171" i="3"/>
  <c r="S171" i="3"/>
  <c r="T171" i="3"/>
  <c r="U171" i="3"/>
  <c r="V171" i="3"/>
  <c r="M172" i="3"/>
  <c r="N172" i="3"/>
  <c r="O172" i="3"/>
  <c r="P172" i="3"/>
  <c r="Q172" i="3"/>
  <c r="R172" i="3"/>
  <c r="S172" i="3"/>
  <c r="T172" i="3"/>
  <c r="U172" i="3"/>
  <c r="V172" i="3"/>
  <c r="M173" i="3"/>
  <c r="N173" i="3"/>
  <c r="O173" i="3"/>
  <c r="P173" i="3"/>
  <c r="Q173" i="3"/>
  <c r="R173" i="3"/>
  <c r="S173" i="3"/>
  <c r="T173" i="3"/>
  <c r="U173" i="3"/>
  <c r="V173" i="3"/>
  <c r="M174" i="3"/>
  <c r="N174" i="3"/>
  <c r="O174" i="3"/>
  <c r="P174" i="3"/>
  <c r="Q174" i="3"/>
  <c r="R174" i="3"/>
  <c r="S174" i="3"/>
  <c r="T174" i="3"/>
  <c r="U174" i="3"/>
  <c r="V174" i="3"/>
  <c r="M175" i="3"/>
  <c r="N175" i="3"/>
  <c r="O175" i="3"/>
  <c r="P175" i="3"/>
  <c r="Q175" i="3"/>
  <c r="R175" i="3"/>
  <c r="S175" i="3"/>
  <c r="T175" i="3"/>
  <c r="U175" i="3"/>
  <c r="V175" i="3"/>
  <c r="M176" i="3"/>
  <c r="N176" i="3"/>
  <c r="O176" i="3"/>
  <c r="P176" i="3"/>
  <c r="Q176" i="3"/>
  <c r="R176" i="3"/>
  <c r="S176" i="3"/>
  <c r="T176" i="3"/>
  <c r="U176" i="3"/>
  <c r="V176" i="3"/>
  <c r="M177" i="3"/>
  <c r="N177" i="3"/>
  <c r="O177" i="3"/>
  <c r="P177" i="3"/>
  <c r="Q177" i="3"/>
  <c r="R177" i="3"/>
  <c r="S177" i="3"/>
  <c r="T177" i="3"/>
  <c r="U177" i="3"/>
  <c r="V177" i="3"/>
  <c r="M178" i="3"/>
  <c r="N178" i="3"/>
  <c r="O178" i="3"/>
  <c r="P178" i="3"/>
  <c r="Q178" i="3"/>
  <c r="R178" i="3"/>
  <c r="S178" i="3"/>
  <c r="T178" i="3"/>
  <c r="U178" i="3"/>
  <c r="V178" i="3"/>
  <c r="M179" i="3"/>
  <c r="N179" i="3"/>
  <c r="O179" i="3"/>
  <c r="P179" i="3"/>
  <c r="Q179" i="3"/>
  <c r="R179" i="3"/>
  <c r="S179" i="3"/>
  <c r="T179" i="3"/>
  <c r="U179" i="3"/>
  <c r="V179" i="3"/>
  <c r="M180" i="3"/>
  <c r="N180" i="3"/>
  <c r="O180" i="3"/>
  <c r="P180" i="3"/>
  <c r="Q180" i="3"/>
  <c r="R180" i="3"/>
  <c r="S180" i="3"/>
  <c r="T180" i="3"/>
  <c r="U180" i="3"/>
  <c r="V180" i="3"/>
  <c r="M181" i="3"/>
  <c r="N181" i="3"/>
  <c r="O181" i="3"/>
  <c r="P181" i="3"/>
  <c r="Q181" i="3"/>
  <c r="R181" i="3"/>
  <c r="S181" i="3"/>
  <c r="T181" i="3"/>
  <c r="U181" i="3"/>
  <c r="V181" i="3"/>
  <c r="M182" i="3"/>
  <c r="N182" i="3"/>
  <c r="O182" i="3"/>
  <c r="P182" i="3"/>
  <c r="Q182" i="3"/>
  <c r="R182" i="3"/>
  <c r="S182" i="3"/>
  <c r="T182" i="3"/>
  <c r="U182" i="3"/>
  <c r="V182" i="3"/>
  <c r="M183" i="3"/>
  <c r="N183" i="3"/>
  <c r="O183" i="3"/>
  <c r="P183" i="3"/>
  <c r="Q183" i="3"/>
  <c r="R183" i="3"/>
  <c r="S183" i="3"/>
  <c r="T183" i="3"/>
  <c r="U183" i="3"/>
  <c r="V183" i="3"/>
  <c r="M184" i="3"/>
  <c r="N184" i="3"/>
  <c r="O184" i="3"/>
  <c r="P184" i="3"/>
  <c r="Q184" i="3"/>
  <c r="R184" i="3"/>
  <c r="S184" i="3"/>
  <c r="T184" i="3"/>
  <c r="U184" i="3"/>
  <c r="V184" i="3"/>
  <c r="M185" i="3"/>
  <c r="N185" i="3"/>
  <c r="O185" i="3"/>
  <c r="P185" i="3"/>
  <c r="Q185" i="3"/>
  <c r="R185" i="3"/>
  <c r="S185" i="3"/>
  <c r="T185" i="3"/>
  <c r="U185" i="3"/>
  <c r="V185" i="3"/>
  <c r="M186" i="3"/>
  <c r="N186" i="3"/>
  <c r="O186" i="3"/>
  <c r="P186" i="3"/>
  <c r="Q186" i="3"/>
  <c r="R186" i="3"/>
  <c r="S186" i="3"/>
  <c r="T186" i="3"/>
  <c r="U186" i="3"/>
  <c r="V186" i="3"/>
  <c r="M187" i="3"/>
  <c r="N187" i="3"/>
  <c r="O187" i="3"/>
  <c r="P187" i="3"/>
  <c r="Q187" i="3"/>
  <c r="R187" i="3"/>
  <c r="S187" i="3"/>
  <c r="T187" i="3"/>
  <c r="U187" i="3"/>
  <c r="V187" i="3"/>
  <c r="M188" i="3"/>
  <c r="N188" i="3"/>
  <c r="O188" i="3"/>
  <c r="P188" i="3"/>
  <c r="Q188" i="3"/>
  <c r="R188" i="3"/>
  <c r="S188" i="3"/>
  <c r="T188" i="3"/>
  <c r="U188" i="3"/>
  <c r="V188" i="3"/>
  <c r="M189" i="3"/>
  <c r="N189" i="3"/>
  <c r="O189" i="3"/>
  <c r="P189" i="3"/>
  <c r="Q189" i="3"/>
  <c r="R189" i="3"/>
  <c r="S189" i="3"/>
  <c r="T189" i="3"/>
  <c r="U189" i="3"/>
  <c r="V189" i="3"/>
  <c r="M190" i="3"/>
  <c r="N190" i="3"/>
  <c r="O190" i="3"/>
  <c r="P190" i="3"/>
  <c r="Q190" i="3"/>
  <c r="R190" i="3"/>
  <c r="S190" i="3"/>
  <c r="T190" i="3"/>
  <c r="U190" i="3"/>
  <c r="V190" i="3"/>
  <c r="M191" i="3"/>
  <c r="N191" i="3"/>
  <c r="O191" i="3"/>
  <c r="P191" i="3"/>
  <c r="Q191" i="3"/>
  <c r="R191" i="3"/>
  <c r="S191" i="3"/>
  <c r="T191" i="3"/>
  <c r="U191" i="3"/>
  <c r="V191" i="3"/>
  <c r="M192" i="3"/>
  <c r="N192" i="3"/>
  <c r="O192" i="3"/>
  <c r="P192" i="3"/>
  <c r="Q192" i="3"/>
  <c r="R192" i="3"/>
  <c r="S192" i="3"/>
  <c r="T192" i="3"/>
  <c r="U192" i="3"/>
  <c r="V192" i="3"/>
  <c r="M193" i="3"/>
  <c r="N193" i="3"/>
  <c r="O193" i="3"/>
  <c r="P193" i="3"/>
  <c r="Q193" i="3"/>
  <c r="R193" i="3"/>
  <c r="S193" i="3"/>
  <c r="T193" i="3"/>
  <c r="U193" i="3"/>
  <c r="V193" i="3"/>
  <c r="M194" i="3"/>
  <c r="N194" i="3"/>
  <c r="O194" i="3"/>
  <c r="P194" i="3"/>
  <c r="Q194" i="3"/>
  <c r="R194" i="3"/>
  <c r="S194" i="3"/>
  <c r="T194" i="3"/>
  <c r="U194" i="3"/>
  <c r="V194" i="3"/>
  <c r="M195" i="3"/>
  <c r="N195" i="3"/>
  <c r="O195" i="3"/>
  <c r="P195" i="3"/>
  <c r="Q195" i="3"/>
  <c r="R195" i="3"/>
  <c r="S195" i="3"/>
  <c r="T195" i="3"/>
  <c r="U195" i="3"/>
  <c r="V195" i="3"/>
  <c r="M196" i="3"/>
  <c r="N196" i="3"/>
  <c r="O196" i="3"/>
  <c r="P196" i="3"/>
  <c r="Q196" i="3"/>
  <c r="R196" i="3"/>
  <c r="S196" i="3"/>
  <c r="T196" i="3"/>
  <c r="U196" i="3"/>
  <c r="V196" i="3"/>
  <c r="M197" i="3"/>
  <c r="N197" i="3"/>
  <c r="O197" i="3"/>
  <c r="P197" i="3"/>
  <c r="Q197" i="3"/>
  <c r="R197" i="3"/>
  <c r="S197" i="3"/>
  <c r="T197" i="3"/>
  <c r="U197" i="3"/>
  <c r="V197" i="3"/>
  <c r="M198" i="3"/>
  <c r="N198" i="3"/>
  <c r="O198" i="3"/>
  <c r="P198" i="3"/>
  <c r="Q198" i="3"/>
  <c r="R198" i="3"/>
  <c r="S198" i="3"/>
  <c r="T198" i="3"/>
  <c r="U198" i="3"/>
  <c r="V198" i="3"/>
  <c r="M199" i="3"/>
  <c r="N199" i="3"/>
  <c r="O199" i="3"/>
  <c r="P199" i="3"/>
  <c r="Q199" i="3"/>
  <c r="R199" i="3"/>
  <c r="S199" i="3"/>
  <c r="T199" i="3"/>
  <c r="U199" i="3"/>
  <c r="V199" i="3"/>
  <c r="M200" i="3"/>
  <c r="N200" i="3"/>
  <c r="O200" i="3"/>
  <c r="P200" i="3"/>
  <c r="Q200" i="3"/>
  <c r="R200" i="3"/>
  <c r="S200" i="3"/>
  <c r="T200" i="3"/>
  <c r="U200" i="3"/>
  <c r="V200" i="3"/>
  <c r="M201" i="3"/>
  <c r="N201" i="3"/>
  <c r="O201" i="3"/>
  <c r="P201" i="3"/>
  <c r="Q201" i="3"/>
  <c r="R201" i="3"/>
  <c r="S201" i="3"/>
  <c r="T201" i="3"/>
  <c r="U201" i="3"/>
  <c r="V201" i="3"/>
  <c r="N2" i="3"/>
  <c r="O2" i="3"/>
  <c r="P2" i="3"/>
  <c r="Q2" i="3"/>
  <c r="R2" i="3"/>
  <c r="S2" i="3"/>
  <c r="T2" i="3"/>
  <c r="U2" i="3"/>
  <c r="V2" i="3"/>
  <c r="M2" i="3"/>
  <c r="J9" i="1"/>
  <c r="D3" i="1"/>
  <c r="E3" i="1" s="1"/>
  <c r="F3" i="1" s="1"/>
  <c r="D4" i="1"/>
  <c r="E4" i="1" s="1"/>
  <c r="F4" i="1" s="1"/>
  <c r="D5" i="1"/>
  <c r="E5" i="1" s="1"/>
  <c r="F5" i="1" s="1"/>
  <c r="D6" i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D20" i="1"/>
  <c r="E20" i="1" s="1"/>
  <c r="F20" i="1" s="1"/>
  <c r="D21" i="1"/>
  <c r="E21" i="1" s="1"/>
  <c r="F21" i="1" s="1"/>
  <c r="D22" i="1"/>
  <c r="E22" i="1" s="1"/>
  <c r="F22" i="1" s="1"/>
  <c r="D23" i="1"/>
  <c r="E23" i="1" s="1"/>
  <c r="F23" i="1" s="1"/>
  <c r="D24" i="1"/>
  <c r="E24" i="1" s="1"/>
  <c r="F24" i="1" s="1"/>
  <c r="D25" i="1"/>
  <c r="E25" i="1" s="1"/>
  <c r="F25" i="1" s="1"/>
  <c r="D26" i="1"/>
  <c r="E26" i="1" s="1"/>
  <c r="F26" i="1" s="1"/>
  <c r="D27" i="1"/>
  <c r="E27" i="1" s="1"/>
  <c r="F27" i="1" s="1"/>
  <c r="D28" i="1"/>
  <c r="E28" i="1" s="1"/>
  <c r="F28" i="1" s="1"/>
  <c r="D29" i="1"/>
  <c r="E29" i="1" s="1"/>
  <c r="F29" i="1" s="1"/>
  <c r="D30" i="1"/>
  <c r="E30" i="1" s="1"/>
  <c r="F30" i="1" s="1"/>
  <c r="D31" i="1"/>
  <c r="E31" i="1" s="1"/>
  <c r="F31" i="1" s="1"/>
  <c r="D32" i="1"/>
  <c r="E32" i="1" s="1"/>
  <c r="F32" i="1" s="1"/>
  <c r="D33" i="1"/>
  <c r="E33" i="1" s="1"/>
  <c r="F33" i="1" s="1"/>
  <c r="D34" i="1"/>
  <c r="E34" i="1" s="1"/>
  <c r="F34" i="1" s="1"/>
  <c r="D35" i="1"/>
  <c r="E35" i="1" s="1"/>
  <c r="F35" i="1" s="1"/>
  <c r="D36" i="1"/>
  <c r="E36" i="1" s="1"/>
  <c r="F36" i="1" s="1"/>
  <c r="D37" i="1"/>
  <c r="E37" i="1" s="1"/>
  <c r="F37" i="1" s="1"/>
  <c r="D38" i="1"/>
  <c r="E38" i="1" s="1"/>
  <c r="F38" i="1" s="1"/>
  <c r="D39" i="1"/>
  <c r="E39" i="1" s="1"/>
  <c r="F39" i="1" s="1"/>
  <c r="D40" i="1"/>
  <c r="E40" i="1" s="1"/>
  <c r="F40" i="1" s="1"/>
  <c r="D41" i="1"/>
  <c r="E41" i="1" s="1"/>
  <c r="F41" i="1" s="1"/>
  <c r="D42" i="1"/>
  <c r="E42" i="1" s="1"/>
  <c r="F42" i="1" s="1"/>
  <c r="D43" i="1"/>
  <c r="E43" i="1" s="1"/>
  <c r="F43" i="1" s="1"/>
  <c r="D44" i="1"/>
  <c r="E44" i="1" s="1"/>
  <c r="F44" i="1" s="1"/>
  <c r="D45" i="1"/>
  <c r="E45" i="1" s="1"/>
  <c r="F45" i="1" s="1"/>
  <c r="D46" i="1"/>
  <c r="E46" i="1" s="1"/>
  <c r="F46" i="1" s="1"/>
  <c r="D47" i="1"/>
  <c r="E47" i="1" s="1"/>
  <c r="F47" i="1" s="1"/>
  <c r="D48" i="1"/>
  <c r="E48" i="1" s="1"/>
  <c r="F48" i="1" s="1"/>
  <c r="D49" i="1"/>
  <c r="E49" i="1" s="1"/>
  <c r="F49" i="1" s="1"/>
  <c r="D50" i="1"/>
  <c r="E50" i="1" s="1"/>
  <c r="F50" i="1" s="1"/>
  <c r="D51" i="1"/>
  <c r="E51" i="1" s="1"/>
  <c r="F51" i="1" s="1"/>
  <c r="D52" i="1"/>
  <c r="E52" i="1" s="1"/>
  <c r="F52" i="1" s="1"/>
  <c r="D53" i="1"/>
  <c r="E53" i="1" s="1"/>
  <c r="F53" i="1" s="1"/>
  <c r="D54" i="1"/>
  <c r="E54" i="1" s="1"/>
  <c r="F54" i="1" s="1"/>
  <c r="D55" i="1"/>
  <c r="E55" i="1" s="1"/>
  <c r="F55" i="1" s="1"/>
  <c r="D56" i="1"/>
  <c r="E56" i="1" s="1"/>
  <c r="F56" i="1" s="1"/>
  <c r="D57" i="1"/>
  <c r="E57" i="1" s="1"/>
  <c r="F57" i="1" s="1"/>
  <c r="D58" i="1"/>
  <c r="E58" i="1" s="1"/>
  <c r="F58" i="1" s="1"/>
  <c r="D59" i="1"/>
  <c r="E59" i="1" s="1"/>
  <c r="F59" i="1" s="1"/>
  <c r="D60" i="1"/>
  <c r="E60" i="1" s="1"/>
  <c r="F60" i="1" s="1"/>
  <c r="D61" i="1"/>
  <c r="E61" i="1" s="1"/>
  <c r="F61" i="1" s="1"/>
  <c r="D62" i="1"/>
  <c r="E62" i="1" s="1"/>
  <c r="F62" i="1" s="1"/>
  <c r="D63" i="1"/>
  <c r="E63" i="1" s="1"/>
  <c r="F63" i="1" s="1"/>
  <c r="D64" i="1"/>
  <c r="E64" i="1" s="1"/>
  <c r="F64" i="1" s="1"/>
  <c r="D65" i="1"/>
  <c r="E65" i="1" s="1"/>
  <c r="F65" i="1" s="1"/>
  <c r="D66" i="1"/>
  <c r="E66" i="1" s="1"/>
  <c r="F66" i="1" s="1"/>
  <c r="D67" i="1"/>
  <c r="E67" i="1" s="1"/>
  <c r="F67" i="1" s="1"/>
  <c r="D68" i="1"/>
  <c r="E68" i="1" s="1"/>
  <c r="F68" i="1" s="1"/>
  <c r="D69" i="1"/>
  <c r="E69" i="1" s="1"/>
  <c r="F69" i="1" s="1"/>
  <c r="D70" i="1"/>
  <c r="E70" i="1" s="1"/>
  <c r="F70" i="1" s="1"/>
  <c r="D71" i="1"/>
  <c r="E71" i="1" s="1"/>
  <c r="F71" i="1" s="1"/>
  <c r="D72" i="1"/>
  <c r="E72" i="1" s="1"/>
  <c r="F72" i="1" s="1"/>
  <c r="D73" i="1"/>
  <c r="E73" i="1" s="1"/>
  <c r="F73" i="1" s="1"/>
  <c r="D74" i="1"/>
  <c r="E74" i="1" s="1"/>
  <c r="F74" i="1" s="1"/>
  <c r="D75" i="1"/>
  <c r="E75" i="1" s="1"/>
  <c r="F75" i="1" s="1"/>
  <c r="D76" i="1"/>
  <c r="E76" i="1" s="1"/>
  <c r="F76" i="1" s="1"/>
  <c r="D77" i="1"/>
  <c r="E77" i="1" s="1"/>
  <c r="F77" i="1" s="1"/>
  <c r="D78" i="1"/>
  <c r="E78" i="1" s="1"/>
  <c r="F78" i="1" s="1"/>
  <c r="D79" i="1"/>
  <c r="E79" i="1" s="1"/>
  <c r="F79" i="1" s="1"/>
  <c r="D80" i="1"/>
  <c r="E80" i="1" s="1"/>
  <c r="F80" i="1" s="1"/>
  <c r="D81" i="1"/>
  <c r="E81" i="1" s="1"/>
  <c r="F81" i="1" s="1"/>
  <c r="D82" i="1"/>
  <c r="E82" i="1" s="1"/>
  <c r="F82" i="1" s="1"/>
  <c r="D83" i="1"/>
  <c r="E83" i="1" s="1"/>
  <c r="F83" i="1" s="1"/>
  <c r="D84" i="1"/>
  <c r="E84" i="1" s="1"/>
  <c r="F84" i="1" s="1"/>
  <c r="D85" i="1"/>
  <c r="E85" i="1" s="1"/>
  <c r="F85" i="1" s="1"/>
  <c r="D86" i="1"/>
  <c r="E86" i="1" s="1"/>
  <c r="F86" i="1" s="1"/>
  <c r="D87" i="1"/>
  <c r="E87" i="1" s="1"/>
  <c r="F87" i="1" s="1"/>
  <c r="D88" i="1"/>
  <c r="E88" i="1" s="1"/>
  <c r="F88" i="1" s="1"/>
  <c r="D89" i="1"/>
  <c r="E89" i="1" s="1"/>
  <c r="F89" i="1" s="1"/>
  <c r="D90" i="1"/>
  <c r="E90" i="1" s="1"/>
  <c r="F90" i="1" s="1"/>
  <c r="D91" i="1"/>
  <c r="E91" i="1" s="1"/>
  <c r="F91" i="1" s="1"/>
  <c r="D92" i="1"/>
  <c r="E92" i="1" s="1"/>
  <c r="F92" i="1" s="1"/>
  <c r="D93" i="1"/>
  <c r="E93" i="1" s="1"/>
  <c r="F93" i="1" s="1"/>
  <c r="D94" i="1"/>
  <c r="E94" i="1" s="1"/>
  <c r="F94" i="1" s="1"/>
  <c r="D95" i="1"/>
  <c r="E95" i="1" s="1"/>
  <c r="F95" i="1" s="1"/>
  <c r="D96" i="1"/>
  <c r="E96" i="1" s="1"/>
  <c r="F96" i="1" s="1"/>
  <c r="D97" i="1"/>
  <c r="E97" i="1" s="1"/>
  <c r="F97" i="1" s="1"/>
  <c r="D98" i="1"/>
  <c r="E98" i="1" s="1"/>
  <c r="F98" i="1" s="1"/>
  <c r="D99" i="1"/>
  <c r="E99" i="1" s="1"/>
  <c r="F99" i="1" s="1"/>
  <c r="D100" i="1"/>
  <c r="E100" i="1" s="1"/>
  <c r="F100" i="1" s="1"/>
  <c r="D101" i="1"/>
  <c r="E101" i="1" s="1"/>
  <c r="F101" i="1" s="1"/>
  <c r="D102" i="1"/>
  <c r="E102" i="1" s="1"/>
  <c r="F102" i="1" s="1"/>
  <c r="D103" i="1"/>
  <c r="E103" i="1" s="1"/>
  <c r="F103" i="1" s="1"/>
  <c r="D104" i="1"/>
  <c r="E104" i="1" s="1"/>
  <c r="F104" i="1" s="1"/>
  <c r="D105" i="1"/>
  <c r="E105" i="1" s="1"/>
  <c r="F105" i="1" s="1"/>
  <c r="D106" i="1"/>
  <c r="E106" i="1" s="1"/>
  <c r="F106" i="1" s="1"/>
  <c r="D107" i="1"/>
  <c r="E107" i="1" s="1"/>
  <c r="F107" i="1" s="1"/>
  <c r="D108" i="1"/>
  <c r="E108" i="1" s="1"/>
  <c r="F108" i="1" s="1"/>
  <c r="D109" i="1"/>
  <c r="E109" i="1" s="1"/>
  <c r="F109" i="1" s="1"/>
  <c r="D110" i="1"/>
  <c r="E110" i="1" s="1"/>
  <c r="F110" i="1" s="1"/>
  <c r="D111" i="1"/>
  <c r="E111" i="1" s="1"/>
  <c r="F111" i="1" s="1"/>
  <c r="D112" i="1"/>
  <c r="E112" i="1" s="1"/>
  <c r="F112" i="1" s="1"/>
  <c r="D113" i="1"/>
  <c r="E113" i="1" s="1"/>
  <c r="F113" i="1" s="1"/>
  <c r="D114" i="1"/>
  <c r="E114" i="1" s="1"/>
  <c r="F114" i="1" s="1"/>
  <c r="D115" i="1"/>
  <c r="E115" i="1" s="1"/>
  <c r="F115" i="1" s="1"/>
  <c r="D116" i="1"/>
  <c r="E116" i="1" s="1"/>
  <c r="F116" i="1" s="1"/>
  <c r="D117" i="1"/>
  <c r="E117" i="1" s="1"/>
  <c r="F117" i="1" s="1"/>
  <c r="D118" i="1"/>
  <c r="E118" i="1" s="1"/>
  <c r="F118" i="1" s="1"/>
  <c r="D119" i="1"/>
  <c r="E119" i="1" s="1"/>
  <c r="F119" i="1" s="1"/>
  <c r="D120" i="1"/>
  <c r="E120" i="1" s="1"/>
  <c r="F120" i="1" s="1"/>
  <c r="D121" i="1"/>
  <c r="E121" i="1" s="1"/>
  <c r="F121" i="1" s="1"/>
  <c r="D122" i="1"/>
  <c r="E122" i="1" s="1"/>
  <c r="F122" i="1" s="1"/>
  <c r="D123" i="1"/>
  <c r="E123" i="1" s="1"/>
  <c r="F123" i="1" s="1"/>
  <c r="D124" i="1"/>
  <c r="E124" i="1" s="1"/>
  <c r="F124" i="1" s="1"/>
  <c r="D125" i="1"/>
  <c r="E125" i="1" s="1"/>
  <c r="F125" i="1" s="1"/>
  <c r="D126" i="1"/>
  <c r="E126" i="1" s="1"/>
  <c r="F126" i="1" s="1"/>
  <c r="D127" i="1"/>
  <c r="E127" i="1" s="1"/>
  <c r="F127" i="1" s="1"/>
  <c r="D128" i="1"/>
  <c r="E128" i="1" s="1"/>
  <c r="F128" i="1" s="1"/>
  <c r="D129" i="1"/>
  <c r="E129" i="1" s="1"/>
  <c r="F129" i="1" s="1"/>
  <c r="D130" i="1"/>
  <c r="E130" i="1" s="1"/>
  <c r="F130" i="1" s="1"/>
  <c r="D131" i="1"/>
  <c r="E131" i="1" s="1"/>
  <c r="F131" i="1" s="1"/>
  <c r="D132" i="1"/>
  <c r="E132" i="1" s="1"/>
  <c r="F132" i="1" s="1"/>
  <c r="D133" i="1"/>
  <c r="E133" i="1" s="1"/>
  <c r="F133" i="1" s="1"/>
  <c r="D134" i="1"/>
  <c r="E134" i="1" s="1"/>
  <c r="F134" i="1" s="1"/>
  <c r="D135" i="1"/>
  <c r="E135" i="1" s="1"/>
  <c r="F135" i="1" s="1"/>
  <c r="D136" i="1"/>
  <c r="E136" i="1" s="1"/>
  <c r="F136" i="1" s="1"/>
  <c r="D137" i="1"/>
  <c r="E137" i="1" s="1"/>
  <c r="F137" i="1" s="1"/>
  <c r="D138" i="1"/>
  <c r="E138" i="1" s="1"/>
  <c r="F138" i="1" s="1"/>
  <c r="D139" i="1"/>
  <c r="E139" i="1" s="1"/>
  <c r="F139" i="1" s="1"/>
  <c r="D140" i="1"/>
  <c r="E140" i="1" s="1"/>
  <c r="F140" i="1" s="1"/>
  <c r="D141" i="1"/>
  <c r="E141" i="1" s="1"/>
  <c r="F141" i="1" s="1"/>
  <c r="D142" i="1"/>
  <c r="E142" i="1" s="1"/>
  <c r="F142" i="1" s="1"/>
  <c r="D143" i="1"/>
  <c r="E143" i="1" s="1"/>
  <c r="F143" i="1" s="1"/>
  <c r="D144" i="1"/>
  <c r="E144" i="1" s="1"/>
  <c r="F144" i="1" s="1"/>
  <c r="D145" i="1"/>
  <c r="E145" i="1" s="1"/>
  <c r="F145" i="1" s="1"/>
  <c r="D146" i="1"/>
  <c r="E146" i="1" s="1"/>
  <c r="F146" i="1" s="1"/>
  <c r="D147" i="1"/>
  <c r="E147" i="1" s="1"/>
  <c r="F147" i="1" s="1"/>
  <c r="D148" i="1"/>
  <c r="E148" i="1" s="1"/>
  <c r="F148" i="1" s="1"/>
  <c r="D149" i="1"/>
  <c r="E149" i="1" s="1"/>
  <c r="F149" i="1" s="1"/>
  <c r="D150" i="1"/>
  <c r="E150" i="1" s="1"/>
  <c r="F150" i="1" s="1"/>
  <c r="D151" i="1"/>
  <c r="E151" i="1" s="1"/>
  <c r="F151" i="1" s="1"/>
  <c r="D152" i="1"/>
  <c r="E152" i="1" s="1"/>
  <c r="F152" i="1" s="1"/>
  <c r="D153" i="1"/>
  <c r="E153" i="1" s="1"/>
  <c r="F153" i="1" s="1"/>
  <c r="D154" i="1"/>
  <c r="E154" i="1" s="1"/>
  <c r="F154" i="1" s="1"/>
  <c r="D155" i="1"/>
  <c r="E155" i="1" s="1"/>
  <c r="F155" i="1" s="1"/>
  <c r="D156" i="1"/>
  <c r="E156" i="1" s="1"/>
  <c r="F156" i="1" s="1"/>
  <c r="D157" i="1"/>
  <c r="E157" i="1" s="1"/>
  <c r="F157" i="1" s="1"/>
  <c r="D158" i="1"/>
  <c r="E158" i="1" s="1"/>
  <c r="F158" i="1" s="1"/>
  <c r="D159" i="1"/>
  <c r="E159" i="1" s="1"/>
  <c r="F159" i="1" s="1"/>
  <c r="D160" i="1"/>
  <c r="E160" i="1" s="1"/>
  <c r="F160" i="1" s="1"/>
  <c r="D161" i="1"/>
  <c r="E161" i="1" s="1"/>
  <c r="F161" i="1" s="1"/>
  <c r="D162" i="1"/>
  <c r="E162" i="1" s="1"/>
  <c r="F162" i="1" s="1"/>
  <c r="D163" i="1"/>
  <c r="E163" i="1" s="1"/>
  <c r="F163" i="1" s="1"/>
  <c r="D164" i="1"/>
  <c r="E164" i="1" s="1"/>
  <c r="F164" i="1" s="1"/>
  <c r="D165" i="1"/>
  <c r="E165" i="1" s="1"/>
  <c r="F165" i="1" s="1"/>
  <c r="D166" i="1"/>
  <c r="E166" i="1" s="1"/>
  <c r="F166" i="1" s="1"/>
  <c r="D167" i="1"/>
  <c r="E167" i="1" s="1"/>
  <c r="F167" i="1" s="1"/>
  <c r="D168" i="1"/>
  <c r="E168" i="1" s="1"/>
  <c r="F168" i="1" s="1"/>
  <c r="D169" i="1"/>
  <c r="E169" i="1" s="1"/>
  <c r="F169" i="1" s="1"/>
  <c r="D170" i="1"/>
  <c r="E170" i="1" s="1"/>
  <c r="F170" i="1" s="1"/>
  <c r="D171" i="1"/>
  <c r="E171" i="1" s="1"/>
  <c r="F171" i="1" s="1"/>
  <c r="D172" i="1"/>
  <c r="E172" i="1" s="1"/>
  <c r="F172" i="1" s="1"/>
  <c r="D173" i="1"/>
  <c r="E173" i="1" s="1"/>
  <c r="F173" i="1" s="1"/>
  <c r="D174" i="1"/>
  <c r="E174" i="1" s="1"/>
  <c r="F174" i="1" s="1"/>
  <c r="D175" i="1"/>
  <c r="E175" i="1" s="1"/>
  <c r="F175" i="1" s="1"/>
  <c r="D176" i="1"/>
  <c r="E176" i="1" s="1"/>
  <c r="F176" i="1" s="1"/>
  <c r="D177" i="1"/>
  <c r="E177" i="1" s="1"/>
  <c r="F177" i="1" s="1"/>
  <c r="D178" i="1"/>
  <c r="E178" i="1" s="1"/>
  <c r="F178" i="1" s="1"/>
  <c r="D179" i="1"/>
  <c r="E179" i="1" s="1"/>
  <c r="F179" i="1" s="1"/>
  <c r="D180" i="1"/>
  <c r="E180" i="1" s="1"/>
  <c r="F180" i="1" s="1"/>
  <c r="D181" i="1"/>
  <c r="E181" i="1" s="1"/>
  <c r="F181" i="1" s="1"/>
  <c r="D182" i="1"/>
  <c r="E182" i="1" s="1"/>
  <c r="F182" i="1" s="1"/>
  <c r="D183" i="1"/>
  <c r="E183" i="1" s="1"/>
  <c r="F183" i="1" s="1"/>
  <c r="D184" i="1"/>
  <c r="E184" i="1" s="1"/>
  <c r="F184" i="1" s="1"/>
  <c r="D185" i="1"/>
  <c r="E185" i="1" s="1"/>
  <c r="F185" i="1" s="1"/>
  <c r="D186" i="1"/>
  <c r="E186" i="1" s="1"/>
  <c r="F186" i="1" s="1"/>
  <c r="D187" i="1"/>
  <c r="E187" i="1" s="1"/>
  <c r="F187" i="1" s="1"/>
  <c r="D188" i="1"/>
  <c r="E188" i="1" s="1"/>
  <c r="F188" i="1" s="1"/>
  <c r="D189" i="1"/>
  <c r="E189" i="1" s="1"/>
  <c r="F189" i="1" s="1"/>
  <c r="D190" i="1"/>
  <c r="E190" i="1" s="1"/>
  <c r="F190" i="1" s="1"/>
  <c r="D191" i="1"/>
  <c r="E191" i="1" s="1"/>
  <c r="F191" i="1" s="1"/>
  <c r="D192" i="1"/>
  <c r="E192" i="1" s="1"/>
  <c r="F192" i="1" s="1"/>
  <c r="D193" i="1"/>
  <c r="E193" i="1" s="1"/>
  <c r="F193" i="1" s="1"/>
  <c r="D194" i="1"/>
  <c r="E194" i="1" s="1"/>
  <c r="F194" i="1" s="1"/>
  <c r="D195" i="1"/>
  <c r="E195" i="1" s="1"/>
  <c r="F195" i="1" s="1"/>
  <c r="D196" i="1"/>
  <c r="E196" i="1" s="1"/>
  <c r="F196" i="1" s="1"/>
  <c r="D197" i="1"/>
  <c r="E197" i="1" s="1"/>
  <c r="F197" i="1" s="1"/>
  <c r="D198" i="1"/>
  <c r="E198" i="1" s="1"/>
  <c r="F198" i="1" s="1"/>
  <c r="D199" i="1"/>
  <c r="E199" i="1" s="1"/>
  <c r="F199" i="1" s="1"/>
  <c r="D200" i="1"/>
  <c r="E200" i="1" s="1"/>
  <c r="F200" i="1" s="1"/>
  <c r="D201" i="1"/>
  <c r="E201" i="1" s="1"/>
  <c r="F201" i="1" s="1"/>
  <c r="D2" i="1"/>
  <c r="E2" i="1" s="1"/>
  <c r="F2" i="1" s="1"/>
  <c r="AH180" i="7" l="1"/>
  <c r="AH175" i="7"/>
  <c r="AH143" i="7"/>
  <c r="AH197" i="7"/>
  <c r="AH181" i="7"/>
  <c r="AH200" i="7"/>
  <c r="AH117" i="7"/>
  <c r="AH131" i="7"/>
  <c r="AH118" i="7"/>
  <c r="G162" i="1"/>
  <c r="G106" i="1"/>
  <c r="G74" i="1"/>
  <c r="G42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178" i="1"/>
  <c r="G138" i="1"/>
  <c r="G82" i="1"/>
  <c r="G50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186" i="1"/>
  <c r="G114" i="1"/>
  <c r="G18" i="1"/>
  <c r="G199" i="1"/>
  <c r="G191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170" i="1"/>
  <c r="G122" i="1"/>
  <c r="G10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194" i="1"/>
  <c r="G146" i="1"/>
  <c r="G90" i="1"/>
  <c r="G58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2" i="1"/>
  <c r="G154" i="1"/>
  <c r="G98" i="1"/>
  <c r="G66" i="1"/>
  <c r="G34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G130" i="1"/>
  <c r="G26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AH161" i="7" l="1"/>
  <c r="AH129" i="7"/>
  <c r="AH127" i="7"/>
  <c r="AH141" i="7"/>
  <c r="AH145" i="7"/>
  <c r="AH142" i="7"/>
  <c r="AH165" i="7"/>
  <c r="AH159" i="7"/>
  <c r="AH49" i="7"/>
  <c r="AH89" i="7"/>
  <c r="AH2" i="7"/>
  <c r="AH137" i="7"/>
  <c r="AH167" i="7"/>
  <c r="AH103" i="7"/>
  <c r="AH83" i="7"/>
  <c r="AH163" i="7"/>
  <c r="AH47" i="7"/>
  <c r="AH114" i="7"/>
  <c r="AH135" i="7"/>
  <c r="AH40" i="7"/>
  <c r="AH125" i="7"/>
  <c r="AH162" i="7"/>
  <c r="AH136" i="7"/>
  <c r="AH174" i="7"/>
  <c r="AH193" i="7"/>
  <c r="AH23" i="7"/>
  <c r="AH65" i="7"/>
  <c r="AH157" i="7"/>
  <c r="AH130" i="7"/>
  <c r="AH120" i="7"/>
  <c r="AH152" i="7"/>
  <c r="AH97" i="7"/>
  <c r="AH24" i="7"/>
  <c r="AH105" i="7"/>
  <c r="AH113" i="7"/>
  <c r="AH150" i="7"/>
  <c r="AH69" i="7"/>
  <c r="AH155" i="7"/>
  <c r="AH185" i="7"/>
  <c r="AH26" i="7"/>
  <c r="AH67" i="7"/>
  <c r="AH115" i="7"/>
  <c r="AH43" i="7"/>
  <c r="AH44" i="7"/>
  <c r="AH172" i="7"/>
  <c r="AH70" i="7"/>
  <c r="AH16" i="7"/>
  <c r="AH133" i="7"/>
  <c r="AH34" i="7"/>
  <c r="AH60" i="7"/>
  <c r="AH132" i="7"/>
  <c r="AH164" i="7"/>
  <c r="AH76" i="7"/>
  <c r="AH100" i="7"/>
  <c r="AH140" i="7"/>
  <c r="AH187" i="7"/>
  <c r="AH4" i="7"/>
  <c r="AH68" i="7"/>
  <c r="AH22" i="7"/>
  <c r="AH42" i="7"/>
  <c r="AH50" i="7"/>
  <c r="AH74" i="7"/>
  <c r="AH12" i="7"/>
  <c r="AH124" i="7"/>
  <c r="AH10" i="7"/>
  <c r="AH106" i="7"/>
  <c r="AH18" i="7"/>
  <c r="AH59" i="7"/>
  <c r="AH92" i="7"/>
  <c r="AH195" i="7"/>
  <c r="AH104" i="7"/>
  <c r="AH20" i="7"/>
  <c r="AH37" i="7"/>
  <c r="AH151" i="7"/>
  <c r="AH14" i="7"/>
  <c r="AH102" i="7"/>
  <c r="AH110" i="7"/>
  <c r="AH71" i="7"/>
  <c r="AH58" i="7"/>
  <c r="AH82" i="7"/>
  <c r="AH21" i="7"/>
  <c r="AH85" i="7"/>
  <c r="AH66" i="7"/>
  <c r="AH90" i="7"/>
  <c r="AH98" i="7"/>
  <c r="AH3" i="7"/>
  <c r="AH11" i="7"/>
  <c r="AH99" i="7"/>
  <c r="AH28" i="7"/>
  <c r="AH148" i="7"/>
  <c r="AH29" i="7"/>
  <c r="AH61" i="7"/>
  <c r="AH101" i="7"/>
  <c r="AH53" i="7"/>
  <c r="AH134" i="7"/>
  <c r="AH6" i="7"/>
  <c r="AH62" i="7"/>
  <c r="AH31" i="7"/>
  <c r="AH126" i="7"/>
  <c r="AH19" i="7"/>
  <c r="AH107" i="7"/>
  <c r="AH35" i="7"/>
  <c r="AH36" i="7"/>
  <c r="AH45" i="7"/>
  <c r="AH123" i="7"/>
  <c r="AH30" i="7"/>
  <c r="AH147" i="7"/>
  <c r="AH189" i="7"/>
  <c r="AH39" i="7"/>
  <c r="AH173" i="7"/>
  <c r="AH8" i="7"/>
  <c r="AH52" i="7"/>
  <c r="AH84" i="7"/>
  <c r="AH108" i="7"/>
  <c r="AH166" i="7"/>
  <c r="AH46" i="7"/>
  <c r="AH91" i="7"/>
  <c r="AH55" i="7"/>
  <c r="AH79" i="7"/>
  <c r="AH158" i="7"/>
  <c r="AH122" i="7"/>
  <c r="AH186" i="7"/>
  <c r="AH77" i="7"/>
  <c r="AH119" i="7"/>
  <c r="AH38" i="7"/>
  <c r="AH78" i="7"/>
  <c r="AH177" i="7"/>
  <c r="AH63" i="7"/>
  <c r="AH87" i="7"/>
  <c r="AH111" i="7"/>
  <c r="AH93" i="7"/>
  <c r="AH86" i="7"/>
  <c r="AH179" i="7"/>
  <c r="AH7" i="7"/>
  <c r="AH95" i="7"/>
  <c r="AH27" i="7"/>
  <c r="AH72" i="7"/>
  <c r="AH88" i="7"/>
  <c r="AH154" i="7"/>
  <c r="AH194" i="7"/>
  <c r="AH17" i="7"/>
  <c r="AH184" i="7"/>
  <c r="AH156" i="7"/>
  <c r="AH5" i="7"/>
  <c r="AH13" i="7"/>
  <c r="AH109" i="7"/>
  <c r="AH149" i="7"/>
  <c r="AH54" i="7"/>
  <c r="AH94" i="7"/>
  <c r="AH15" i="7"/>
  <c r="AH51" i="7"/>
  <c r="AH48" i="7"/>
  <c r="AH80" i="7"/>
  <c r="AH96" i="7"/>
  <c r="AH168" i="7"/>
  <c r="AH182" i="7"/>
  <c r="AH25" i="7"/>
  <c r="AH138" i="7"/>
  <c r="AH188" i="7"/>
  <c r="AH56" i="7"/>
  <c r="AH112" i="7"/>
  <c r="AH33" i="7"/>
  <c r="AH73" i="7"/>
  <c r="AH153" i="7"/>
  <c r="AH121" i="7"/>
  <c r="AH192" i="7"/>
  <c r="AH64" i="7"/>
  <c r="AH128" i="7"/>
  <c r="AH160" i="7"/>
  <c r="AH190" i="7"/>
  <c r="AH41" i="7"/>
  <c r="AH57" i="7"/>
  <c r="AH81" i="7"/>
  <c r="AH116" i="7"/>
  <c r="AH196" i="7"/>
  <c r="AH139" i="7"/>
  <c r="AH169" i="7"/>
  <c r="AH199" i="7"/>
  <c r="AH201" i="7"/>
  <c r="AH171" i="7"/>
  <c r="AH198" i="7"/>
  <c r="AH146" i="7"/>
  <c r="AH170" i="7"/>
  <c r="AH75" i="7"/>
  <c r="AH32" i="7"/>
  <c r="AH144" i="7"/>
  <c r="AH176" i="7"/>
  <c r="AH9" i="7"/>
  <c r="AH191" i="7"/>
  <c r="AH183" i="7"/>
  <c r="AH178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51AC7-7541-4B34-9FD7-5C0E0C650355}" keepAlive="1" name="Zapytanie — pomiary" description="Połączenie z zapytaniem „pomiary” w skoroszycie." type="5" refreshedVersion="7" background="1" saveData="1">
    <dbPr connection="Provider=Microsoft.Mashup.OleDb.1;Data Source=$Workbook$;Location=pomiary;Extended Properties=&quot;&quot;" command="SELECT * FROM [pomiary]"/>
  </connection>
  <connection id="2" xr16:uid="{B5515C26-5FE7-4611-8B05-71D78C945B38}" keepAlive="1" name="Zapytanie — pomiary (2)" description="Połączenie z zapytaniem „pomiary (2)” w skoroszycie." type="5" refreshedVersion="7" background="1" saveData="1">
    <dbPr connection="Provider=Microsoft.Mashup.OleDb.1;Data Source=$Workbook$;Location=&quot;pomiary (2)&quot;;Extended Properties=&quot;&quot;" command="SELECT * FROM [pomiary (2)]"/>
  </connection>
  <connection id="3" xr16:uid="{D6D47E49-E8FD-492B-80F8-E33B25203A76}" keepAlive="1" name="Zapytanie — pomiary (3)" description="Połączenie z zapytaniem „pomiary (3)” w skoroszycie." type="5" refreshedVersion="7" background="1" saveData="1">
    <dbPr connection="Provider=Microsoft.Mashup.OleDb.1;Data Source=$Workbook$;Location=&quot;pomiary (3)&quot;;Extended Properties=&quot;&quot;" command="SELECT * FROM [pomiary (3)]"/>
  </connection>
  <connection id="4" xr16:uid="{51961D2A-F35D-44AE-AA4B-0E216BEFFFD6}" keepAlive="1" name="Zapytanie — pomiary (4)" description="Połączenie z zapytaniem „pomiary (4)” w skoroszycie." type="5" refreshedVersion="7" background="1" saveData="1">
    <dbPr connection="Provider=Microsoft.Mashup.OleDb.1;Data Source=$Workbook$;Location=&quot;pomiary (4)&quot;;Extended Properties=&quot;&quot;" command="SELECT * FROM [pomiary (4)]"/>
  </connection>
  <connection id="5" xr16:uid="{80FA880C-8807-4AB0-9468-BD549D134377}" keepAlive="1" name="Zapytanie — pomiary (5)" description="Połączenie z zapytaniem „pomiary (5)” w skoroszycie." type="5" refreshedVersion="7" background="1" saveData="1">
    <dbPr connection="Provider=Microsoft.Mashup.OleDb.1;Data Source=$Workbook$;Location=&quot;pomiary (5)&quot;;Extended Properties=&quot;&quot;" command="SELECT * FROM [pomiary (5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<sst xmlns="http://schemas.openxmlformats.org/spreadsheetml/2006/main" count="118" uniqueCount="61">
  <si>
    <t>data</t>
  </si>
  <si>
    <t>godzina</t>
  </si>
  <si>
    <t>czujnik1</t>
  </si>
  <si>
    <t>czujnik2</t>
  </si>
  <si>
    <t>czujnik3</t>
  </si>
  <si>
    <t>czujnik4</t>
  </si>
  <si>
    <t>czujnik5</t>
  </si>
  <si>
    <t>czujnik6</t>
  </si>
  <si>
    <t>czujnik7</t>
  </si>
  <si>
    <t>czujnik8</t>
  </si>
  <si>
    <t>czujnik9</t>
  </si>
  <si>
    <t>czujnik10</t>
  </si>
  <si>
    <t>SREDNIA</t>
  </si>
  <si>
    <t>czujnik11</t>
  </si>
  <si>
    <t>czujnik12</t>
  </si>
  <si>
    <t>czujnik13</t>
  </si>
  <si>
    <t>czujnik14</t>
  </si>
  <si>
    <t>czujnik15</t>
  </si>
  <si>
    <t>czujnik16</t>
  </si>
  <si>
    <t>czujnik17</t>
  </si>
  <si>
    <t>czujnik18</t>
  </si>
  <si>
    <t>czujnik19</t>
  </si>
  <si>
    <t>czujnik20</t>
  </si>
  <si>
    <t>Suma końcowa</t>
  </si>
  <si>
    <t>miesiac</t>
  </si>
  <si>
    <t>srednia</t>
  </si>
  <si>
    <t>styczeń</t>
  </si>
  <si>
    <t xml:space="preserve">luty 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</si>
  <si>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</si>
  <si>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</si>
  <si>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</si>
  <si>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</si>
  <si>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</si>
  <si>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</si>
  <si>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</si>
  <si>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</si>
  <si>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</si>
  <si>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</si>
  <si>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(10; 15&gt;</t>
  </si>
  <si>
    <t>(15; 20&gt;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</si>
  <si>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</si>
  <si>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</si>
  <si>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</si>
  <si>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</si>
  <si>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</si>
  <si>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</si>
  <si>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</si>
  <si>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</si>
  <si>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</si>
  <si>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</si>
  <si>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dzien</t>
  </si>
  <si>
    <t>c12017</t>
  </si>
  <si>
    <t>c22017</t>
  </si>
  <si>
    <t>c32017</t>
  </si>
  <si>
    <t>c42017</t>
  </si>
  <si>
    <t>c52017</t>
  </si>
  <si>
    <t>c62017</t>
  </si>
  <si>
    <t>c72017</t>
  </si>
  <si>
    <t>c82017</t>
  </si>
  <si>
    <t>c92017</t>
  </si>
  <si>
    <t>c102017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</si>
</sst>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14" fontId="0" fillId="3" borderId="1" xfId="0" applyNumberFormat="1" applyFont="1" applyFill="1" applyBorder="1"/>
    <xf numFmtId="164" fontId="0" fillId="3" borderId="2" xfId="0" applyNumberFormat="1" applyFont="1" applyFill="1" applyBorder="1"/>
    <xf numFmtId="14" fontId="0" fillId="0" borderId="1" xfId="0" applyNumberFormat="1" applyFont="1" applyBorder="1"/>
    <xf numFmtId="164" fontId="0" fillId="0" borderId="2" xfId="0" applyNumberFormat="1" applyFont="1" applyBorder="1"/>
    <xf numFmtId="2" fontId="0" fillId="0" borderId="0" xfId="0" applyNumberFormat="1"/>
    <xf numFmtId="0" fontId="0" fillId="0" borderId="0" xfId="0" applyNumberFormat="1"/>
    <xf numFmtId="0" fontId="1" fillId="2" borderId="0" xfId="0" applyFont="1" applyFill="1" applyBorder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7" borderId="0" xfId="0" applyNumberFormat="1" applyFill="1"/>
    <xf numFmtId="164" fontId="0" fillId="7" borderId="0" xfId="0" applyNumberFormat="1" applyFill="1"/>
  </cellXfs>
  <cellStyles count="1">
    <cellStyle name="Normalny" xfId="0" builtinId="0"/>
  </cellStyles>
  <dxfs count="30">
    <dxf>
      <fill>
        <patternFill>
          <fgColor indexed="64"/>
          <bgColor theme="7" tint="0.59999389629810485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srednia</a:t>
            </a:r>
            <a:r>
              <a:rPr lang="pl-PL"/>
              <a:t> pomiarow czujnika 10 w poszczegolnych miesiacach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'3) odp'!$L$6</c:f>
              <c:strCache>
                <c:ptCount val="1"/>
                <c:pt idx="0">
                  <c:v>srednia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'3) odp'!$K$7:$K$18</c:f>
              <c:strCache>
                <c:ptCount val="12"/>
                <c:pt idx="0">
                  <c:v>styczeń</c:v>
                </c:pt>
                <c:pt idx="1">
                  <c:v>luty 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'3) odp'!$L$7:$L$18</c:f>
              <c:numCache>
                <c:formatCode>General</c:formatCode>
                <c:ptCount val="12"/>
                <c:pt idx="0">
                  <c:v>0.91</c:v>
                </c:pt>
                <c:pt idx="1">
                  <c:v>0.16</c:v>
                </c:pt>
                <c:pt idx="2">
                  <c:v>2.2999999999999998</c:v>
                </c:pt>
                <c:pt idx="3">
                  <c:v>12.84</c:v>
                </c:pt>
                <c:pt idx="4">
                  <c:v>13.56</c:v>
                </c:pt>
                <c:pt idx="5">
                  <c:v>14.54</c:v>
                </c:pt>
                <c:pt idx="6">
                  <c:v>22.22</c:v>
                </c:pt>
                <c:pt idx="7">
                  <c:v>22.23</c:v>
                </c:pt>
                <c:pt idx="8">
                  <c:v>16.03</c:v>
                </c:pt>
                <c:pt idx="9">
                  <c:v>15.03</c:v>
                </c:pt>
                <c:pt idx="10">
                  <c:v>15.54</c:v>
                </c:pt>
                <c:pt idx="1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4-4C40-AF97-C69611C0B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900287"/>
        <c:axId val="1916902783"/>
      </c:barChart>
      <c:catAx>
        <c:axId val="191690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6902783"/>
        <c:crosses val="autoZero"/>
        <c:auto val="1"/>
        <c:lblAlgn val="ctr"/>
        <c:lblOffset val="100"/>
        <c:noMultiLvlLbl val="0"/>
      </c:catAx>
      <c:valAx>
        <c:axId val="19169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sredni pomair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690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161636</xdr:colOff>
      <xdr:row>1</xdr:row>
      <xdr:rowOff>111990</xdr:rowOff>
    </xdr:from>
    <xdr:to>
      <xdr:col>7</xdr:col>
      <xdr:colOff>889000</xdr:colOff>
      <xdr:row>16</xdr:row>
      <xdr:rowOff>84281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9B492CB-BF14-4273-B2F1-EE591DCAB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ksandra Łabęda" refreshedDate="44598.82251435185" createdVersion="7" refreshedVersion="7" minRefreshableVersion="3" recordCount="200" xr:uid="{19D06003-62A1-49E7-B860-898FCC92CFF6}">
  <cacheSource type="worksheet">
    <worksheetSource name="pomiary4"/>
  </cacheSource>
  <cacheFields count="4">
    <cacheField name="data" numFmtId="14">
      <sharedItems containsSemiMixedTypes="0" containsNonDate="0" containsDate="1" containsString="0" minDate="2016-01-05T00:00:00" maxDate="2016-12-29T00:00:00"/>
    </cacheField>
    <cacheField name="godzina" numFmtId="164">
      <sharedItems containsSemiMixedTypes="0" containsNonDate="0" containsDate="1" containsString="0" minDate="1899-12-30T00:00:00" maxDate="1899-12-30T12:10:00"/>
    </cacheField>
    <cacheField name="czujnik10" numFmtId="0">
      <sharedItems containsSemiMixedTypes="0" containsString="0" containsNumber="1" minValue="-7.39" maxValue="24.8"/>
    </cacheField>
    <cacheField name="miesia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d v="2016-01-05T00:00:00"/>
    <d v="1899-12-30T11:11:00"/>
    <n v="4.53"/>
    <x v="0"/>
  </r>
  <r>
    <d v="2016-01-08T00:00:00"/>
    <d v="1899-12-30T07:00:00"/>
    <n v="0.03"/>
    <x v="0"/>
  </r>
  <r>
    <d v="2016-01-18T00:00:00"/>
    <d v="1899-12-30T10:12:00"/>
    <n v="-4.25"/>
    <x v="0"/>
  </r>
  <r>
    <d v="2016-01-20T00:00:00"/>
    <d v="1899-12-30T00:08:00"/>
    <n v="-2.96"/>
    <x v="0"/>
  </r>
  <r>
    <d v="2016-01-21T00:00:00"/>
    <d v="1899-12-30T10:02:00"/>
    <n v="-3.49"/>
    <x v="0"/>
  </r>
  <r>
    <d v="2016-01-22T00:00:00"/>
    <d v="1899-12-30T03:11:00"/>
    <n v="4.67"/>
    <x v="0"/>
  </r>
  <r>
    <d v="2016-01-30T00:00:00"/>
    <d v="1899-12-30T01:06:00"/>
    <n v="7.83"/>
    <x v="0"/>
  </r>
  <r>
    <d v="2016-02-05T00:00:00"/>
    <d v="1899-12-30T03:02:00"/>
    <n v="-2.82"/>
    <x v="1"/>
  </r>
  <r>
    <d v="2016-02-06T00:00:00"/>
    <d v="1899-12-30T02:06:00"/>
    <n v="7.35"/>
    <x v="1"/>
  </r>
  <r>
    <d v="2016-02-06T00:00:00"/>
    <d v="1899-12-30T05:04:00"/>
    <n v="-7.35"/>
    <x v="1"/>
  </r>
  <r>
    <d v="2016-02-09T00:00:00"/>
    <d v="1899-12-30T08:03:00"/>
    <n v="-6.66"/>
    <x v="1"/>
  </r>
  <r>
    <d v="2016-02-10T00:00:00"/>
    <d v="1899-12-30T06:07:00"/>
    <n v="-1.43"/>
    <x v="1"/>
  </r>
  <r>
    <d v="2016-02-10T00:00:00"/>
    <d v="1899-12-30T08:07:00"/>
    <n v="8.5299999999999994"/>
    <x v="1"/>
  </r>
  <r>
    <d v="2016-02-13T00:00:00"/>
    <d v="1899-12-30T00:02:00"/>
    <n v="0.5"/>
    <x v="1"/>
  </r>
  <r>
    <d v="2016-02-15T00:00:00"/>
    <d v="1899-12-30T04:06:00"/>
    <n v="-5.55"/>
    <x v="1"/>
  </r>
  <r>
    <d v="2016-02-15T00:00:00"/>
    <d v="1899-12-30T07:02:00"/>
    <n v="3.43"/>
    <x v="1"/>
  </r>
  <r>
    <d v="2016-02-18T00:00:00"/>
    <d v="1899-12-30T04:06:00"/>
    <n v="3.21"/>
    <x v="1"/>
  </r>
  <r>
    <d v="2016-02-18T00:00:00"/>
    <d v="1899-12-30T07:00:00"/>
    <n v="-3.25"/>
    <x v="1"/>
  </r>
  <r>
    <d v="2016-02-18T00:00:00"/>
    <d v="1899-12-30T11:05:00"/>
    <n v="8.69"/>
    <x v="1"/>
  </r>
  <r>
    <d v="2016-02-20T00:00:00"/>
    <d v="1899-12-30T05:03:00"/>
    <n v="-2.02"/>
    <x v="1"/>
  </r>
  <r>
    <d v="2016-02-21T00:00:00"/>
    <d v="1899-12-30T11:07:00"/>
    <n v="2.82"/>
    <x v="1"/>
  </r>
  <r>
    <d v="2016-02-24T00:00:00"/>
    <d v="1899-12-30T04:06:00"/>
    <n v="-3.09"/>
    <x v="1"/>
  </r>
  <r>
    <d v="2016-03-01T00:00:00"/>
    <d v="1899-12-30T00:00:00"/>
    <n v="-6.44"/>
    <x v="2"/>
  </r>
  <r>
    <d v="2016-03-02T00:00:00"/>
    <d v="1899-12-30T04:03:00"/>
    <n v="-2.61"/>
    <x v="2"/>
  </r>
  <r>
    <d v="2016-03-04T00:00:00"/>
    <d v="1899-12-30T07:00:00"/>
    <n v="8.8699999999999992"/>
    <x v="2"/>
  </r>
  <r>
    <d v="2016-03-06T00:00:00"/>
    <d v="1899-12-30T08:09:00"/>
    <n v="-1.1200000000000001"/>
    <x v="2"/>
  </r>
  <r>
    <d v="2016-03-07T00:00:00"/>
    <d v="1899-12-30T11:03:00"/>
    <n v="7.82"/>
    <x v="2"/>
  </r>
  <r>
    <d v="2016-03-10T00:00:00"/>
    <d v="1899-12-30T12:04:00"/>
    <n v="6.28"/>
    <x v="2"/>
  </r>
  <r>
    <d v="2016-03-12T00:00:00"/>
    <d v="1899-12-30T05:08:00"/>
    <n v="-2.5099999999999998"/>
    <x v="2"/>
  </r>
  <r>
    <d v="2016-03-15T00:00:00"/>
    <d v="1899-12-30T03:02:00"/>
    <n v="8.17"/>
    <x v="2"/>
  </r>
  <r>
    <d v="2016-03-18T00:00:00"/>
    <d v="1899-12-30T00:12:00"/>
    <n v="-7.39"/>
    <x v="2"/>
  </r>
  <r>
    <d v="2016-03-21T00:00:00"/>
    <d v="1899-12-30T03:01:00"/>
    <n v="8.25"/>
    <x v="2"/>
  </r>
  <r>
    <d v="2016-03-22T00:00:00"/>
    <d v="1899-12-30T12:10:00"/>
    <n v="2.69"/>
    <x v="2"/>
  </r>
  <r>
    <d v="2016-03-23T00:00:00"/>
    <d v="1899-12-30T04:03:00"/>
    <n v="-5.94"/>
    <x v="2"/>
  </r>
  <r>
    <d v="2016-03-23T00:00:00"/>
    <d v="1899-12-30T06:02:00"/>
    <n v="7.75"/>
    <x v="2"/>
  </r>
  <r>
    <d v="2016-03-25T00:00:00"/>
    <d v="1899-12-30T03:07:00"/>
    <n v="1.39"/>
    <x v="2"/>
  </r>
  <r>
    <d v="2016-03-26T00:00:00"/>
    <d v="1899-12-30T08:08:00"/>
    <n v="-4.67"/>
    <x v="2"/>
  </r>
  <r>
    <d v="2016-03-26T00:00:00"/>
    <d v="1899-12-30T09:05:00"/>
    <n v="7.28"/>
    <x v="2"/>
  </r>
  <r>
    <d v="2016-03-27T00:00:00"/>
    <d v="1899-12-30T05:08:00"/>
    <n v="7.99"/>
    <x v="2"/>
  </r>
  <r>
    <d v="2016-03-28T00:00:00"/>
    <d v="1899-12-30T04:08:00"/>
    <n v="6.48"/>
    <x v="2"/>
  </r>
  <r>
    <d v="2016-03-29T00:00:00"/>
    <d v="1899-12-30T07:09:00"/>
    <n v="1.36"/>
    <x v="2"/>
  </r>
  <r>
    <d v="2016-04-08T00:00:00"/>
    <d v="1899-12-30T05:05:00"/>
    <n v="13.78"/>
    <x v="3"/>
  </r>
  <r>
    <d v="2016-04-10T00:00:00"/>
    <d v="1899-12-30T09:08:00"/>
    <n v="14.21"/>
    <x v="3"/>
  </r>
  <r>
    <d v="2016-04-12T00:00:00"/>
    <d v="1899-12-30T01:05:00"/>
    <n v="12.9"/>
    <x v="3"/>
  </r>
  <r>
    <d v="2016-04-15T00:00:00"/>
    <d v="1899-12-30T10:04:00"/>
    <n v="12.1"/>
    <x v="3"/>
  </r>
  <r>
    <d v="2016-04-18T00:00:00"/>
    <d v="1899-12-30T07:05:00"/>
    <n v="10.08"/>
    <x v="3"/>
  </r>
  <r>
    <d v="2016-04-19T00:00:00"/>
    <d v="1899-12-30T00:03:00"/>
    <n v="13.6"/>
    <x v="3"/>
  </r>
  <r>
    <d v="2016-04-20T00:00:00"/>
    <d v="1899-12-30T09:09:00"/>
    <n v="13.03"/>
    <x v="3"/>
  </r>
  <r>
    <d v="2016-04-20T00:00:00"/>
    <d v="1899-12-30T11:01:00"/>
    <n v="13.14"/>
    <x v="3"/>
  </r>
  <r>
    <d v="2016-04-24T00:00:00"/>
    <d v="1899-12-30T06:06:00"/>
    <n v="12.33"/>
    <x v="3"/>
  </r>
  <r>
    <d v="2016-04-25T00:00:00"/>
    <d v="1899-12-30T02:01:00"/>
    <n v="14.16"/>
    <x v="3"/>
  </r>
  <r>
    <d v="2016-04-25T00:00:00"/>
    <d v="1899-12-30T02:02:00"/>
    <n v="12.8"/>
    <x v="3"/>
  </r>
  <r>
    <d v="2016-04-27T00:00:00"/>
    <d v="1899-12-30T10:07:00"/>
    <n v="11.15"/>
    <x v="3"/>
  </r>
  <r>
    <d v="2016-04-29T00:00:00"/>
    <d v="1899-12-30T08:00:00"/>
    <n v="13.67"/>
    <x v="3"/>
  </r>
  <r>
    <d v="2016-05-02T00:00:00"/>
    <d v="1899-12-30T10:04:00"/>
    <n v="15.37"/>
    <x v="4"/>
  </r>
  <r>
    <d v="2016-05-03T00:00:00"/>
    <d v="1899-12-30T08:03:00"/>
    <n v="12.52"/>
    <x v="4"/>
  </r>
  <r>
    <d v="2016-05-05T00:00:00"/>
    <d v="1899-12-30T07:05:00"/>
    <n v="15.58"/>
    <x v="4"/>
  </r>
  <r>
    <d v="2016-05-05T00:00:00"/>
    <d v="1899-12-30T10:07:00"/>
    <n v="10.47"/>
    <x v="4"/>
  </r>
  <r>
    <d v="2016-05-05T00:00:00"/>
    <d v="1899-12-30T11:10:00"/>
    <n v="11.93"/>
    <x v="4"/>
  </r>
  <r>
    <d v="2016-05-06T00:00:00"/>
    <d v="1899-12-30T10:06:00"/>
    <n v="15.53"/>
    <x v="4"/>
  </r>
  <r>
    <d v="2016-05-08T00:00:00"/>
    <d v="1899-12-30T03:06:00"/>
    <n v="13.61"/>
    <x v="4"/>
  </r>
  <r>
    <d v="2016-05-08T00:00:00"/>
    <d v="1899-12-30T05:05:00"/>
    <n v="10.97"/>
    <x v="4"/>
  </r>
  <r>
    <d v="2016-05-09T00:00:00"/>
    <d v="1899-12-30T05:05:00"/>
    <n v="11.55"/>
    <x v="4"/>
  </r>
  <r>
    <d v="2016-05-10T00:00:00"/>
    <d v="1899-12-30T08:04:00"/>
    <n v="13.95"/>
    <x v="4"/>
  </r>
  <r>
    <d v="2016-05-11T00:00:00"/>
    <d v="1899-12-30T07:00:00"/>
    <n v="10.54"/>
    <x v="4"/>
  </r>
  <r>
    <d v="2016-05-12T00:00:00"/>
    <d v="1899-12-30T05:06:00"/>
    <n v="13.55"/>
    <x v="4"/>
  </r>
  <r>
    <d v="2016-05-14T00:00:00"/>
    <d v="1899-12-30T06:04:00"/>
    <n v="15.42"/>
    <x v="4"/>
  </r>
  <r>
    <d v="2016-05-15T00:00:00"/>
    <d v="1899-12-30T05:12:00"/>
    <n v="15.34"/>
    <x v="4"/>
  </r>
  <r>
    <d v="2016-05-18T00:00:00"/>
    <d v="1899-12-30T10:07:00"/>
    <n v="15.72"/>
    <x v="4"/>
  </r>
  <r>
    <d v="2016-05-21T00:00:00"/>
    <d v="1899-12-30T04:01:00"/>
    <n v="14.15"/>
    <x v="4"/>
  </r>
  <r>
    <d v="2016-05-22T00:00:00"/>
    <d v="1899-12-30T07:08:00"/>
    <n v="14.67"/>
    <x v="4"/>
  </r>
  <r>
    <d v="2016-05-27T00:00:00"/>
    <d v="1899-12-30T09:08:00"/>
    <n v="11.17"/>
    <x v="4"/>
  </r>
  <r>
    <d v="2016-05-28T00:00:00"/>
    <d v="1899-12-30T02:09:00"/>
    <n v="15.68"/>
    <x v="4"/>
  </r>
  <r>
    <d v="2016-06-02T00:00:00"/>
    <d v="1899-12-30T10:05:00"/>
    <n v="19.329999999999998"/>
    <x v="5"/>
  </r>
  <r>
    <d v="2016-06-05T00:00:00"/>
    <d v="1899-12-30T02:03:00"/>
    <n v="12.94"/>
    <x v="5"/>
  </r>
  <r>
    <d v="2016-06-08T00:00:00"/>
    <d v="1899-12-30T03:02:00"/>
    <n v="12.24"/>
    <x v="5"/>
  </r>
  <r>
    <d v="2016-06-09T00:00:00"/>
    <d v="1899-12-30T01:05:00"/>
    <n v="18.690000000000001"/>
    <x v="5"/>
  </r>
  <r>
    <d v="2016-06-11T00:00:00"/>
    <d v="1899-12-30T04:08:00"/>
    <n v="13.19"/>
    <x v="5"/>
  </r>
  <r>
    <d v="2016-06-11T00:00:00"/>
    <d v="1899-12-30T10:03:00"/>
    <n v="15.91"/>
    <x v="5"/>
  </r>
  <r>
    <d v="2016-06-13T00:00:00"/>
    <d v="1899-12-30T04:09:00"/>
    <n v="11.46"/>
    <x v="5"/>
  </r>
  <r>
    <d v="2016-06-13T00:00:00"/>
    <d v="1899-12-30T11:00:00"/>
    <n v="16.47"/>
    <x v="5"/>
  </r>
  <r>
    <d v="2016-06-15T00:00:00"/>
    <d v="1899-12-30T06:09:00"/>
    <n v="10.26"/>
    <x v="5"/>
  </r>
  <r>
    <d v="2016-06-15T00:00:00"/>
    <d v="1899-12-30T11:04:00"/>
    <n v="14.58"/>
    <x v="5"/>
  </r>
  <r>
    <d v="2016-06-16T00:00:00"/>
    <d v="1899-12-30T02:09:00"/>
    <n v="12.66"/>
    <x v="5"/>
  </r>
  <r>
    <d v="2016-06-19T00:00:00"/>
    <d v="1899-12-30T09:03:00"/>
    <n v="15.76"/>
    <x v="5"/>
  </r>
  <r>
    <d v="2016-06-19T00:00:00"/>
    <d v="1899-12-30T11:10:00"/>
    <n v="14.23"/>
    <x v="5"/>
  </r>
  <r>
    <d v="2016-06-20T00:00:00"/>
    <d v="1899-12-30T00:03:00"/>
    <n v="19.73"/>
    <x v="5"/>
  </r>
  <r>
    <d v="2016-06-21T00:00:00"/>
    <d v="1899-12-30T04:05:00"/>
    <n v="17.22"/>
    <x v="5"/>
  </r>
  <r>
    <d v="2016-06-24T00:00:00"/>
    <d v="1899-12-30T07:10:00"/>
    <n v="12.5"/>
    <x v="5"/>
  </r>
  <r>
    <d v="2016-06-24T00:00:00"/>
    <d v="1899-12-30T09:04:00"/>
    <n v="12.04"/>
    <x v="5"/>
  </r>
  <r>
    <d v="2016-06-25T00:00:00"/>
    <d v="1899-12-30T06:05:00"/>
    <n v="12.04"/>
    <x v="5"/>
  </r>
  <r>
    <d v="2016-06-26T00:00:00"/>
    <d v="1899-12-30T02:02:00"/>
    <n v="15.9"/>
    <x v="5"/>
  </r>
  <r>
    <d v="2016-06-26T00:00:00"/>
    <d v="1899-12-30T04:03:00"/>
    <n v="13.54"/>
    <x v="5"/>
  </r>
  <r>
    <d v="2016-06-26T00:00:00"/>
    <d v="1899-12-30T08:12:00"/>
    <n v="14.5"/>
    <x v="5"/>
  </r>
  <r>
    <d v="2016-06-27T00:00:00"/>
    <d v="1899-12-30T08:03:00"/>
    <n v="13.96"/>
    <x v="5"/>
  </r>
  <r>
    <d v="2016-06-28T00:00:00"/>
    <d v="1899-12-30T12:09:00"/>
    <n v="11.35"/>
    <x v="5"/>
  </r>
  <r>
    <d v="2016-06-30T00:00:00"/>
    <d v="1899-12-30T01:06:00"/>
    <n v="18.52"/>
    <x v="5"/>
  </r>
  <r>
    <d v="2016-07-02T00:00:00"/>
    <d v="1899-12-30T05:11:00"/>
    <n v="21.31"/>
    <x v="6"/>
  </r>
  <r>
    <d v="2016-07-03T00:00:00"/>
    <d v="1899-12-30T00:06:00"/>
    <n v="23.87"/>
    <x v="6"/>
  </r>
  <r>
    <d v="2016-07-05T00:00:00"/>
    <d v="1899-12-30T02:05:00"/>
    <n v="23.77"/>
    <x v="6"/>
  </r>
  <r>
    <d v="2016-07-06T00:00:00"/>
    <d v="1899-12-30T01:08:00"/>
    <n v="21.13"/>
    <x v="6"/>
  </r>
  <r>
    <d v="2016-07-06T00:00:00"/>
    <d v="1899-12-30T11:03:00"/>
    <n v="20.04"/>
    <x v="6"/>
  </r>
  <r>
    <d v="2016-07-07T00:00:00"/>
    <d v="1899-12-30T00:04:00"/>
    <n v="20.5"/>
    <x v="6"/>
  </r>
  <r>
    <d v="2016-07-07T00:00:00"/>
    <d v="1899-12-30T00:08:00"/>
    <n v="20.49"/>
    <x v="6"/>
  </r>
  <r>
    <d v="2016-07-07T00:00:00"/>
    <d v="1899-12-30T01:05:00"/>
    <n v="22.53"/>
    <x v="6"/>
  </r>
  <r>
    <d v="2016-07-07T00:00:00"/>
    <d v="1899-12-30T11:11:00"/>
    <n v="22.54"/>
    <x v="6"/>
  </r>
  <r>
    <d v="2016-07-10T00:00:00"/>
    <d v="1899-12-30T10:07:00"/>
    <n v="23.03"/>
    <x v="6"/>
  </r>
  <r>
    <d v="2016-07-14T00:00:00"/>
    <d v="1899-12-30T01:00:00"/>
    <n v="24.8"/>
    <x v="6"/>
  </r>
  <r>
    <d v="2016-07-16T00:00:00"/>
    <d v="1899-12-30T09:08:00"/>
    <n v="21.42"/>
    <x v="6"/>
  </r>
  <r>
    <d v="2016-07-17T00:00:00"/>
    <d v="1899-12-30T01:07:00"/>
    <n v="22.32"/>
    <x v="6"/>
  </r>
  <r>
    <d v="2016-07-20T00:00:00"/>
    <d v="1899-12-30T01:05:00"/>
    <n v="22.3"/>
    <x v="6"/>
  </r>
  <r>
    <d v="2016-07-20T00:00:00"/>
    <d v="1899-12-30T01:07:00"/>
    <n v="22.02"/>
    <x v="6"/>
  </r>
  <r>
    <d v="2016-07-21T00:00:00"/>
    <d v="1899-12-30T04:02:00"/>
    <n v="24.51"/>
    <x v="6"/>
  </r>
  <r>
    <d v="2016-07-22T00:00:00"/>
    <d v="1899-12-30T06:02:00"/>
    <n v="21.9"/>
    <x v="6"/>
  </r>
  <r>
    <d v="2016-07-25T00:00:00"/>
    <d v="1899-12-30T04:11:00"/>
    <n v="22.09"/>
    <x v="6"/>
  </r>
  <r>
    <d v="2016-07-30T00:00:00"/>
    <d v="1899-12-30T00:03:00"/>
    <n v="21.66"/>
    <x v="6"/>
  </r>
  <r>
    <d v="2016-08-01T00:00:00"/>
    <d v="1899-12-30T02:12:00"/>
    <n v="20.73"/>
    <x v="7"/>
  </r>
  <r>
    <d v="2016-08-03T00:00:00"/>
    <d v="1899-12-30T04:06:00"/>
    <n v="21.93"/>
    <x v="7"/>
  </r>
  <r>
    <d v="2016-08-05T00:00:00"/>
    <d v="1899-12-30T10:06:00"/>
    <n v="23.53"/>
    <x v="7"/>
  </r>
  <r>
    <d v="2016-08-06T00:00:00"/>
    <d v="1899-12-30T09:11:00"/>
    <n v="23.21"/>
    <x v="7"/>
  </r>
  <r>
    <d v="2016-08-08T00:00:00"/>
    <d v="1899-12-30T02:08:00"/>
    <n v="20.98"/>
    <x v="7"/>
  </r>
  <r>
    <d v="2016-08-09T00:00:00"/>
    <d v="1899-12-30T10:08:00"/>
    <n v="24.53"/>
    <x v="7"/>
  </r>
  <r>
    <d v="2016-08-12T00:00:00"/>
    <d v="1899-12-30T02:04:00"/>
    <n v="24.22"/>
    <x v="7"/>
  </r>
  <r>
    <d v="2016-08-12T00:00:00"/>
    <d v="1899-12-30T03:03:00"/>
    <n v="22.78"/>
    <x v="7"/>
  </r>
  <r>
    <d v="2016-08-14T00:00:00"/>
    <d v="1899-12-30T01:03:00"/>
    <n v="20.05"/>
    <x v="7"/>
  </r>
  <r>
    <d v="2016-08-17T00:00:00"/>
    <d v="1899-12-30T10:01:00"/>
    <n v="24.76"/>
    <x v="7"/>
  </r>
  <r>
    <d v="2016-08-19T00:00:00"/>
    <d v="1899-12-30T05:08:00"/>
    <n v="22.84"/>
    <x v="7"/>
  </r>
  <r>
    <d v="2016-08-19T00:00:00"/>
    <d v="1899-12-30T07:09:00"/>
    <n v="23.02"/>
    <x v="7"/>
  </r>
  <r>
    <d v="2016-08-19T00:00:00"/>
    <d v="1899-12-30T10:09:00"/>
    <n v="20.5"/>
    <x v="7"/>
  </r>
  <r>
    <d v="2016-08-21T00:00:00"/>
    <d v="1899-12-30T00:05:00"/>
    <n v="20.36"/>
    <x v="7"/>
  </r>
  <r>
    <d v="2016-08-21T00:00:00"/>
    <d v="1899-12-30T03:05:00"/>
    <n v="23.09"/>
    <x v="7"/>
  </r>
  <r>
    <d v="2016-08-23T00:00:00"/>
    <d v="1899-12-30T11:11:00"/>
    <n v="24.1"/>
    <x v="7"/>
  </r>
  <r>
    <d v="2016-08-24T00:00:00"/>
    <d v="1899-12-30T01:08:00"/>
    <n v="20.99"/>
    <x v="7"/>
  </r>
  <r>
    <d v="2016-08-24T00:00:00"/>
    <d v="1899-12-30T06:03:00"/>
    <n v="20.260000000000002"/>
    <x v="7"/>
  </r>
  <r>
    <d v="2016-08-25T00:00:00"/>
    <d v="1899-12-30T11:06:00"/>
    <n v="20.71"/>
    <x v="7"/>
  </r>
  <r>
    <d v="2016-08-27T00:00:00"/>
    <d v="1899-12-30T00:09:00"/>
    <n v="23.78"/>
    <x v="7"/>
  </r>
  <r>
    <d v="2016-08-27T00:00:00"/>
    <d v="1899-12-30T04:01:00"/>
    <n v="22.48"/>
    <x v="7"/>
  </r>
  <r>
    <d v="2016-08-28T00:00:00"/>
    <d v="1899-12-30T10:09:00"/>
    <n v="21.43"/>
    <x v="7"/>
  </r>
  <r>
    <d v="2016-08-29T00:00:00"/>
    <d v="1899-12-30T00:11:00"/>
    <n v="20.8"/>
    <x v="7"/>
  </r>
  <r>
    <d v="2016-08-29T00:00:00"/>
    <d v="1899-12-30T05:10:00"/>
    <n v="22.41"/>
    <x v="7"/>
  </r>
  <r>
    <d v="2016-09-03T00:00:00"/>
    <d v="1899-12-30T08:04:00"/>
    <n v="14.37"/>
    <x v="8"/>
  </r>
  <r>
    <d v="2016-09-03T00:00:00"/>
    <d v="1899-12-30T08:10:00"/>
    <n v="15.82"/>
    <x v="8"/>
  </r>
  <r>
    <d v="2016-09-04T00:00:00"/>
    <d v="1899-12-30T11:09:00"/>
    <n v="11.12"/>
    <x v="8"/>
  </r>
  <r>
    <d v="2016-09-06T00:00:00"/>
    <d v="1899-12-30T08:02:00"/>
    <n v="17.64"/>
    <x v="8"/>
  </r>
  <r>
    <d v="2016-09-06T00:00:00"/>
    <d v="1899-12-30T10:08:00"/>
    <n v="19.510000000000002"/>
    <x v="8"/>
  </r>
  <r>
    <d v="2016-09-13T00:00:00"/>
    <d v="1899-12-30T10:09:00"/>
    <n v="16.04"/>
    <x v="8"/>
  </r>
  <r>
    <d v="2016-09-14T00:00:00"/>
    <d v="1899-12-30T04:01:00"/>
    <n v="19.96"/>
    <x v="8"/>
  </r>
  <r>
    <d v="2016-09-15T00:00:00"/>
    <d v="1899-12-30T06:07:00"/>
    <n v="10.44"/>
    <x v="8"/>
  </r>
  <r>
    <d v="2016-09-18T00:00:00"/>
    <d v="1899-12-30T07:09:00"/>
    <n v="17.690000000000001"/>
    <x v="8"/>
  </r>
  <r>
    <d v="2016-09-21T00:00:00"/>
    <d v="1899-12-30T03:06:00"/>
    <n v="16.95"/>
    <x v="8"/>
  </r>
  <r>
    <d v="2016-09-22T00:00:00"/>
    <d v="1899-12-30T08:06:00"/>
    <n v="16.170000000000002"/>
    <x v="8"/>
  </r>
  <r>
    <d v="2016-09-22T00:00:00"/>
    <d v="1899-12-30T10:06:00"/>
    <n v="18.489999999999998"/>
    <x v="8"/>
  </r>
  <r>
    <d v="2016-09-23T00:00:00"/>
    <d v="1899-12-30T10:10:00"/>
    <n v="15.46"/>
    <x v="8"/>
  </r>
  <r>
    <d v="2016-09-26T00:00:00"/>
    <d v="1899-12-30T01:06:00"/>
    <n v="15.46"/>
    <x v="8"/>
  </r>
  <r>
    <d v="2016-09-28T00:00:00"/>
    <d v="1899-12-30T09:03:00"/>
    <n v="15.26"/>
    <x v="8"/>
  </r>
  <r>
    <d v="2016-10-02T00:00:00"/>
    <d v="1899-12-30T08:08:00"/>
    <n v="12.42"/>
    <x v="9"/>
  </r>
  <r>
    <d v="2016-10-04T00:00:00"/>
    <d v="1899-12-30T02:02:00"/>
    <n v="19.149999999999999"/>
    <x v="9"/>
  </r>
  <r>
    <d v="2016-10-04T00:00:00"/>
    <d v="1899-12-30T10:05:00"/>
    <n v="10.17"/>
    <x v="9"/>
  </r>
  <r>
    <d v="2016-10-07T00:00:00"/>
    <d v="1899-12-30T04:05:00"/>
    <n v="11.72"/>
    <x v="9"/>
  </r>
  <r>
    <d v="2016-10-10T00:00:00"/>
    <d v="1899-12-30T07:01:00"/>
    <n v="11.75"/>
    <x v="9"/>
  </r>
  <r>
    <d v="2016-10-11T00:00:00"/>
    <d v="1899-12-30T01:11:00"/>
    <n v="15.91"/>
    <x v="9"/>
  </r>
  <r>
    <d v="2016-10-11T00:00:00"/>
    <d v="1899-12-30T02:02:00"/>
    <n v="17.760000000000002"/>
    <x v="9"/>
  </r>
  <r>
    <d v="2016-10-11T00:00:00"/>
    <d v="1899-12-30T06:09:00"/>
    <n v="13.87"/>
    <x v="9"/>
  </r>
  <r>
    <d v="2016-10-12T00:00:00"/>
    <d v="1899-12-30T04:01:00"/>
    <n v="13.27"/>
    <x v="9"/>
  </r>
  <r>
    <d v="2016-10-14T00:00:00"/>
    <d v="1899-12-30T00:05:00"/>
    <n v="18.22"/>
    <x v="9"/>
  </r>
  <r>
    <d v="2016-10-17T00:00:00"/>
    <d v="1899-12-30T05:06:00"/>
    <n v="12.67"/>
    <x v="9"/>
  </r>
  <r>
    <d v="2016-10-21T00:00:00"/>
    <d v="1899-12-30T05:08:00"/>
    <n v="17.690000000000001"/>
    <x v="9"/>
  </r>
  <r>
    <d v="2016-10-23T00:00:00"/>
    <d v="1899-12-30T04:05:00"/>
    <n v="18.43"/>
    <x v="9"/>
  </r>
  <r>
    <d v="2016-10-23T00:00:00"/>
    <d v="1899-12-30T07:09:00"/>
    <n v="19.170000000000002"/>
    <x v="9"/>
  </r>
  <r>
    <d v="2016-10-24T00:00:00"/>
    <d v="1899-12-30T05:07:00"/>
    <n v="13.87"/>
    <x v="9"/>
  </r>
  <r>
    <d v="2016-10-25T00:00:00"/>
    <d v="1899-12-30T02:03:00"/>
    <n v="13.57"/>
    <x v="9"/>
  </r>
  <r>
    <d v="2016-10-25T00:00:00"/>
    <d v="1899-12-30T06:01:00"/>
    <n v="11.08"/>
    <x v="9"/>
  </r>
  <r>
    <d v="2016-10-26T00:00:00"/>
    <d v="1899-12-30T01:09:00"/>
    <n v="16.52"/>
    <x v="9"/>
  </r>
  <r>
    <d v="2016-10-26T00:00:00"/>
    <d v="1899-12-30T09:00:00"/>
    <n v="18.37"/>
    <x v="9"/>
  </r>
  <r>
    <d v="2016-11-01T00:00:00"/>
    <d v="1899-12-30T08:03:00"/>
    <n v="19.760000000000002"/>
    <x v="10"/>
  </r>
  <r>
    <d v="2016-11-01T00:00:00"/>
    <d v="1899-12-30T08:12:00"/>
    <n v="13.18"/>
    <x v="10"/>
  </r>
  <r>
    <d v="2016-11-02T00:00:00"/>
    <d v="1899-12-30T07:09:00"/>
    <n v="17.09"/>
    <x v="10"/>
  </r>
  <r>
    <d v="2016-11-05T00:00:00"/>
    <d v="1899-12-30T08:07:00"/>
    <n v="14.51"/>
    <x v="10"/>
  </r>
  <r>
    <d v="2016-11-08T00:00:00"/>
    <d v="1899-12-30T02:02:00"/>
    <n v="19.25"/>
    <x v="10"/>
  </r>
  <r>
    <d v="2016-11-11T00:00:00"/>
    <d v="1899-12-30T05:11:00"/>
    <n v="19.36"/>
    <x v="10"/>
  </r>
  <r>
    <d v="2016-11-12T00:00:00"/>
    <d v="1899-12-30T01:08:00"/>
    <n v="17.12"/>
    <x v="10"/>
  </r>
  <r>
    <d v="2016-11-13T00:00:00"/>
    <d v="1899-12-30T03:10:00"/>
    <n v="15.66"/>
    <x v="10"/>
  </r>
  <r>
    <d v="2016-11-13T00:00:00"/>
    <d v="1899-12-30T08:12:00"/>
    <n v="12.78"/>
    <x v="10"/>
  </r>
  <r>
    <d v="2016-11-17T00:00:00"/>
    <d v="1899-12-30T07:06:00"/>
    <n v="10.33"/>
    <x v="10"/>
  </r>
  <r>
    <d v="2016-11-19T00:00:00"/>
    <d v="1899-12-30T11:07:00"/>
    <n v="19.66"/>
    <x v="10"/>
  </r>
  <r>
    <d v="2016-11-21T00:00:00"/>
    <d v="1899-12-30T05:08:00"/>
    <n v="10.62"/>
    <x v="10"/>
  </r>
  <r>
    <d v="2016-11-22T00:00:00"/>
    <d v="1899-12-30T11:02:00"/>
    <n v="11.84"/>
    <x v="10"/>
  </r>
  <r>
    <d v="2016-11-24T00:00:00"/>
    <d v="1899-12-30T01:02:00"/>
    <n v="17.690000000000001"/>
    <x v="10"/>
  </r>
  <r>
    <d v="2016-11-28T00:00:00"/>
    <d v="1899-12-30T09:02:00"/>
    <n v="16.760000000000002"/>
    <x v="10"/>
  </r>
  <r>
    <d v="2016-11-29T00:00:00"/>
    <d v="1899-12-30T12:04:00"/>
    <n v="10.19"/>
    <x v="10"/>
  </r>
  <r>
    <d v="2016-11-30T00:00:00"/>
    <d v="1899-12-30T03:02:00"/>
    <n v="18.3"/>
    <x v="10"/>
  </r>
  <r>
    <d v="2016-12-09T00:00:00"/>
    <d v="1899-12-30T03:02:00"/>
    <n v="-0.74"/>
    <x v="11"/>
  </r>
  <r>
    <d v="2016-12-11T00:00:00"/>
    <d v="1899-12-30T00:12:00"/>
    <n v="-4.6100000000000003"/>
    <x v="11"/>
  </r>
  <r>
    <d v="2016-12-12T00:00:00"/>
    <d v="1899-12-30T07:11:00"/>
    <n v="-1.52"/>
    <x v="11"/>
  </r>
  <r>
    <d v="2016-12-16T00:00:00"/>
    <d v="1899-12-30T01:00:00"/>
    <n v="4.71"/>
    <x v="11"/>
  </r>
  <r>
    <d v="2016-12-18T00:00:00"/>
    <d v="1899-12-30T09:02:00"/>
    <n v="-5.82"/>
    <x v="11"/>
  </r>
  <r>
    <d v="2016-12-23T00:00:00"/>
    <d v="1899-12-30T04:04:00"/>
    <n v="0.14000000000000001"/>
    <x v="11"/>
  </r>
  <r>
    <d v="2016-12-24T00:00:00"/>
    <d v="1899-12-30T07:06:00"/>
    <n v="8.58"/>
    <x v="11"/>
  </r>
  <r>
    <d v="2016-12-27T00:00:00"/>
    <d v="1899-12-30T01:04:00"/>
    <n v="-0.95"/>
    <x v="11"/>
  </r>
  <r>
    <d v="2016-12-28T00:00:00"/>
    <d v="1899-12-30T01:03:00"/>
    <n v="6.04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E401A-EB82-4434-B844-52F3D4C90B81}" name="Tabela przestawna6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rowHeaderCaption="miesiac">
  <location ref="G5:H18" firstHeaderRow="1" firstDataRow="1" firstDataCol="1"/>
  <pivotFields count="4">
    <pivotField numFmtId="14" showAll="0"/>
    <pivotField numFmtId="164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rednia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128BB2CA-21E9-416C-A2A5-054E59B660D0}" autoFormatId="16" applyNumberFormats="0" applyBorderFormats="0" applyFontFormats="0" applyPatternFormats="0" applyAlignmentFormats="0" applyWidthHeightFormats="0">
  <queryTableRefresh nextId="35" unboundColumnsRight="22">
    <queryTableFields count="34">
      <queryTableField id="1" name="data" tableColumnId="1"/>
      <queryTableField id="2" name="godzina" tableColumnId="2"/>
      <queryTableField id="3" name="czujnik1" tableColumnId="3"/>
      <queryTableField id="4" name="czujnik2" tableColumnId="4"/>
      <queryTableField id="5" name="czujnik3" tableColumnId="5"/>
      <queryTableField id="6" name="czujnik4" tableColumnId="6"/>
      <queryTableField id="7" name="czujnik5" tableColumnId="7"/>
      <queryTableField id="8" name="czujnik6" tableColumnId="8"/>
      <queryTableField id="9" name="czujnik7" tableColumnId="9"/>
      <queryTableField id="10" name="czujnik8" tableColumnId="10"/>
      <queryTableField id="11" name="czujnik9" tableColumnId="11"/>
      <queryTableField id="12" name="czujnik10" tableColumnId="12"/>
      <queryTableField id="23" dataBound="0" tableColumnId="23"/>
      <queryTableField id="24" dataBound="0" tableColumnId="24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79D3920C-E76D-4F2C-B1A0-866D6E8D98FD}" autoFormatId="16" applyNumberFormats="0" applyBorderFormats="0" applyFontFormats="0" applyPatternFormats="0" applyAlignmentFormats="0" applyWidthHeightFormats="0">
  <queryTableRefresh nextId="14">
    <queryTableFields count="12">
      <queryTableField id="1" name="data" tableColumnId="1"/>
      <queryTableField id="2" name="godzina" tableColumnId="2"/>
      <queryTableField id="3" name="czujnik1" tableColumnId="3"/>
      <queryTableField id="4" name="czujnik2" tableColumnId="4"/>
      <queryTableField id="5" name="czujnik3" tableColumnId="5"/>
      <queryTableField id="6" name="czujnik4" tableColumnId="6"/>
      <queryTableField id="7" name="czujnik5" tableColumnId="7"/>
      <queryTableField id="8" name="czujnik6" tableColumnId="8"/>
      <queryTableField id="9" name="czujnik7" tableColumnId="9"/>
      <queryTableField id="10" name="czujnik8" tableColumnId="10"/>
      <queryTableField id="11" name="czujnik9" tableColumnId="11"/>
      <queryTableField id="12" name="czujnik1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971C3157-2B85-440D-B786-3F975B9A316B}" autoFormatId="16" applyNumberFormats="0" applyBorderFormats="0" applyFontFormats="0" applyPatternFormats="0" applyAlignmentFormats="0" applyWidthHeightFormats="0">
  <queryTableRefresh nextId="15" unboundColumnsRight="1">
    <queryTableFields count="4">
      <queryTableField id="1" name="data" tableColumnId="1"/>
      <queryTableField id="2" name="godzina" tableColumnId="2"/>
      <queryTableField id="12" name="czujnik10" tableColumnId="12"/>
      <queryTableField id="13" dataBound="0" tableColumnId="13"/>
    </queryTableFields>
    <queryTableDeletedFields count="9">
      <deletedField name="czujnik1"/>
      <deletedField name="czujnik2"/>
      <deletedField name="czujnik3"/>
      <deletedField name="czujnik4"/>
      <deletedField name="czujnik5"/>
      <deletedField name="czujnik6"/>
      <deletedField name="czujnik7"/>
      <deletedField name="czujnik8"/>
      <deletedField name="czujnik9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573C510C-D885-49E7-B9F0-245EB43E4A6C}" autoFormatId="16" applyNumberFormats="0" applyBorderFormats="0" applyFontFormats="0" applyPatternFormats="0" applyAlignmentFormats="0" applyWidthHeightFormats="0">
  <queryTableRefresh nextId="23" unboundColumnsRight="10">
    <queryTableFields count="22">
      <queryTableField id="1" name="data" tableColumnId="1"/>
      <queryTableField id="2" name="godzina" tableColumnId="2"/>
      <queryTableField id="3" name="czujnik1" tableColumnId="3"/>
      <queryTableField id="4" name="czujnik2" tableColumnId="4"/>
      <queryTableField id="5" name="czujnik3" tableColumnId="5"/>
      <queryTableField id="6" name="czujnik4" tableColumnId="6"/>
      <queryTableField id="7" name="czujnik5" tableColumnId="7"/>
      <queryTableField id="8" name="czujnik6" tableColumnId="8"/>
      <queryTableField id="9" name="czujnik7" tableColumnId="9"/>
      <queryTableField id="10" name="czujnik8" tableColumnId="10"/>
      <queryTableField id="11" name="czujnik9" tableColumnId="11"/>
      <queryTableField id="12" name="czujnik1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C770611-60A1-48C0-AD69-23280FB7D705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godzina" tableColumnId="2"/>
      <queryTableField id="3" name="czujnik1" tableColumnId="3"/>
      <queryTableField id="4" name="czujnik2" tableColumnId="4"/>
      <queryTableField id="5" name="czujnik3" tableColumnId="5"/>
      <queryTableField id="6" name="czujnik4" tableColumnId="6"/>
      <queryTableField id="7" name="czujnik5" tableColumnId="7"/>
      <queryTableField id="8" name="czujnik6" tableColumnId="8"/>
      <queryTableField id="9" name="czujnik7" tableColumnId="9"/>
      <queryTableField id="10" name="czujnik8" tableColumnId="10"/>
      <queryTableField id="11" name="czujnik9" tableColumnId="11"/>
      <queryTableField id="12" name="czujnik1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85A7B9-D542-48BD-A196-BFB4A734E68E}" name="pomiary6" displayName="pomiary6" ref="A1:AH201" tableType="queryTable" totalsRowShown="0">
  <autoFilter ref="A1:AH201" xr:uid="{9F7D6B02-0EA7-485A-B442-81787DF88BE4}"/>
  <tableColumns count="34">
    <tableColumn id="1" xr3:uid="{C33F2AEE-0312-4370-A135-B606759169F8}" uniqueName="1" name="data" queryTableFieldId="1" dataDxfId="29"/>
    <tableColumn id="2" xr3:uid="{9A00711C-D03D-4B29-B1CD-6D5BD80FEEBC}" uniqueName="2" name="godzina" queryTableFieldId="2" dataDxfId="28"/>
    <tableColumn id="3" xr3:uid="{1E331412-C9D9-404F-B83A-5B7C1A100125}" uniqueName="3" name="czujnik1" queryTableFieldId="3"/>
    <tableColumn id="4" xr3:uid="{7899577A-A7DC-4B60-BF5E-0C617EE1852C}" uniqueName="4" name="czujnik2" queryTableFieldId="4"/>
    <tableColumn id="5" xr3:uid="{095BFA6A-9DAB-4C53-B44C-E3D2EEF509AE}" uniqueName="5" name="czujnik3" queryTableFieldId="5"/>
    <tableColumn id="6" xr3:uid="{D2CA070A-09F3-4225-A348-2694AA46FE48}" uniqueName="6" name="czujnik4" queryTableFieldId="6"/>
    <tableColumn id="7" xr3:uid="{72B4338C-321A-4582-92F4-9C96CF3FA994}" uniqueName="7" name="czujnik5" queryTableFieldId="7"/>
    <tableColumn id="8" xr3:uid="{605EEBA9-69B2-414D-9302-E16989D255A6}" uniqueName="8" name="czujnik6" queryTableFieldId="8"/>
    <tableColumn id="9" xr3:uid="{D187C1D4-2975-4A0F-ACBE-1BAD4C1C1D6F}" uniqueName="9" name="czujnik7" queryTableFieldId="9"/>
    <tableColumn id="10" xr3:uid="{44767BFC-E150-44BC-A1F7-1AE3834E77B2}" uniqueName="10" name="czujnik8" queryTableFieldId="10"/>
    <tableColumn id="11" xr3:uid="{4D8F8ED6-F657-417F-826A-720095EA14B8}" uniqueName="11" name="czujnik9" queryTableFieldId="11"/>
    <tableColumn id="12" xr3:uid="{BC8719AC-5FEE-4ED9-A102-EBB480AAB65A}" uniqueName="12" name="czujnik10" queryTableFieldId="12"/>
    <tableColumn id="23" xr3:uid="{2E451429-A923-4BF4-A832-C30407E84691}" uniqueName="23" name="dzien" queryTableFieldId="23">
      <calculatedColumnFormula>DAY(pomiary6[[#This Row],[data]])</calculatedColumnFormula>
    </tableColumn>
    <tableColumn id="24" xr3:uid="{229C7005-C159-4653-99A6-AFD68F4E5F3B}" uniqueName="24" name="miesiac" queryTableFieldId="24">
      <calculatedColumnFormula>MONTH(pomiary6[[#This Row],[data]])</calculatedColumnFormula>
    </tableColumn>
    <tableColumn id="13" xr3:uid="{10F83145-5702-4277-A92A-CBE99ACC74BE}" uniqueName="13" name="c1" queryTableFieldId="13" dataDxfId="10">
      <calculatedColumnFormula>IF(AND($M2&gt;=5, $M2&lt;=10), pomiary6[[#This Row],[czujnik1]]-1.2,  C2)</calculatedColumnFormula>
    </tableColumn>
    <tableColumn id="14" xr3:uid="{AC865C0F-0871-41C7-9AD1-12CA7CE69696}" uniqueName="14" name="c2" queryTableFieldId="14" dataDxfId="9">
      <calculatedColumnFormula>IF(AND($M2&gt;=5, $M2&lt;=10), pomiary6[[#This Row],[czujnik2]]-1.2,  D2)</calculatedColumnFormula>
    </tableColumn>
    <tableColumn id="15" xr3:uid="{A80250D7-33CE-4E9B-93F8-06BF93852276}" uniqueName="15" name="c3" queryTableFieldId="15" dataDxfId="8">
      <calculatedColumnFormula>IF(AND($M2&gt;=5, $M2&lt;=10), pomiary6[[#This Row],[czujnik3]]-1.2, 0)</calculatedColumnFormula>
    </tableColumn>
    <tableColumn id="16" xr3:uid="{983A685D-2640-4D97-A5C3-79177EE30CBB}" uniqueName="16" name="c4" queryTableFieldId="16" dataDxfId="7">
      <calculatedColumnFormula>IF(AND($M2&gt;=5, $M2&lt;=10), pomiary6[[#This Row],[czujnik4]]-1.2, 0)</calculatedColumnFormula>
    </tableColumn>
    <tableColumn id="17" xr3:uid="{EB5811D8-4D3E-4CC5-A0A8-4988C87FEE2F}" uniqueName="17" name="c5" queryTableFieldId="17" dataDxfId="6">
      <calculatedColumnFormula>IF(AND($M2&gt;=5, $M2&lt;=10), pomiary6[[#This Row],[czujnik5]]-1.2, 0)</calculatedColumnFormula>
    </tableColumn>
    <tableColumn id="18" xr3:uid="{6B5C8686-0FC6-49CB-84DE-99366BC5D839}" uniqueName="18" name="c6" queryTableFieldId="18" dataDxfId="5">
      <calculatedColumnFormula>IF(AND($M2&gt;=5, $M2&lt;=10), pomiary6[[#This Row],[czujnik6]]-1.2, 0)</calculatedColumnFormula>
    </tableColumn>
    <tableColumn id="19" xr3:uid="{BD41B645-1799-48DD-BDFE-47F9D616E11C}" uniqueName="19" name="c7" queryTableFieldId="19" dataDxfId="4">
      <calculatedColumnFormula>IF(AND($M2&gt;=5, $M2&lt;=10), pomiary6[[#This Row],[czujnik7]]-1.2, 0)</calculatedColumnFormula>
    </tableColumn>
    <tableColumn id="20" xr3:uid="{55EC6EDA-B39A-4A4D-B952-995FFF644981}" uniqueName="20" name="c8" queryTableFieldId="20" dataDxfId="3">
      <calculatedColumnFormula>IF(OR(pomiary6[[#This Row],[miesiac]]=7, pomiary6[[#This Row],[miesiac]]=8), ROUNDDOWN(J2*1.07, 2),  J2)</calculatedColumnFormula>
    </tableColumn>
    <tableColumn id="21" xr3:uid="{E9107213-FDE9-4FBB-85EB-E90948AA4C81}" uniqueName="21" name="c9" queryTableFieldId="21" dataDxfId="2">
      <calculatedColumnFormula>IF(AND($M2&gt;=5, $M2&lt;=10), pomiary6[[#This Row],[czujnik9]]-1.2,pomiary6[[#This Row],[czujnik9]])</calculatedColumnFormula>
    </tableColumn>
    <tableColumn id="22" xr3:uid="{398E0514-293C-476E-B9A9-40F35C6E81E4}" uniqueName="22" name="c10" queryTableFieldId="22" dataDxfId="0">
      <calculatedColumnFormula>IF(AND($M2&gt;=5, $M2&lt;=10), pomiary6[[#This Row],[czujnik10]]-1.2, 0)</calculatedColumnFormula>
    </tableColumn>
    <tableColumn id="25" xr3:uid="{3A2BBB96-9919-4E77-B47B-3577D9098AD2}" uniqueName="25" name="c12017" queryTableFieldId="25" dataDxfId="1">
      <calculatedColumnFormula>IF($N2=5, pomiary6[[#This Row],[c1]]+ 0.9,  pomiary6[[#This Row],[c1]])</calculatedColumnFormula>
    </tableColumn>
    <tableColumn id="26" xr3:uid="{EA8C026C-6071-413B-8F29-0EC7FBC2C7DF}" uniqueName="26" name="c22017" queryTableFieldId="26" dataDxfId="19">
      <calculatedColumnFormula>IF($N2=5, pomiary6[[#This Row],[c2]]+ 0.9,pomiary6[[#This Row],[c2]])</calculatedColumnFormula>
    </tableColumn>
    <tableColumn id="27" xr3:uid="{98583E5D-521B-4FBB-8434-4074064EDE76}" uniqueName="27" name="c32017" queryTableFieldId="27" dataDxfId="18">
      <calculatedColumnFormula>IF($N2=5, pomiary6[[#This Row],[c3]]+ 0.9, IF(pomiary6[[#This Row],[c3]]&lt;&gt;0, pomiary6[[#This Row],[c3]], E2))</calculatedColumnFormula>
    </tableColumn>
    <tableColumn id="28" xr3:uid="{5C51681F-3ADA-4466-8C07-75EDE8E1351F}" uniqueName="28" name="c42017" queryTableFieldId="28" dataDxfId="17">
      <calculatedColumnFormula>IF($N2=5, pomiary6[[#This Row],[c4]]+ 0.9, IF(pomiary6[[#This Row],[c4]]&lt;&gt;0, pomiary6[[#This Row],[c4]], F2))</calculatedColumnFormula>
    </tableColumn>
    <tableColumn id="29" xr3:uid="{9A85360C-DD14-48CE-9AC5-33793219EF8F}" uniqueName="29" name="c52017" queryTableFieldId="29" dataDxfId="16">
      <calculatedColumnFormula>IF($N2=5, pomiary6[[#This Row],[c5]]+ 0.9, IF(pomiary6[[#This Row],[c5]]&lt;&gt;0, pomiary6[[#This Row],[c5]], G2))</calculatedColumnFormula>
    </tableColumn>
    <tableColumn id="30" xr3:uid="{C9AD3DD7-F33D-4616-9C37-AD0DC75162D7}" uniqueName="30" name="c62017" queryTableFieldId="30" dataDxfId="15">
      <calculatedColumnFormula>IF($N2=5, pomiary6[[#This Row],[c6]]+ 0.9, IF(pomiary6[[#This Row],[c6]]&lt;&gt;0, pomiary6[[#This Row],[c6]], H2))</calculatedColumnFormula>
    </tableColumn>
    <tableColumn id="31" xr3:uid="{594C804F-45B3-45C9-8D81-C406F085C32A}" uniqueName="31" name="c72017" queryTableFieldId="31" dataDxfId="14">
      <calculatedColumnFormula>IF($N2=5, pomiary6[[#This Row],[c7]]+ 0.9, IF(pomiary6[[#This Row],[c7]]&lt;&gt;0, pomiary6[[#This Row],[c7]], I2))</calculatedColumnFormula>
    </tableColumn>
    <tableColumn id="32" xr3:uid="{788CA915-8FBF-453C-AE3B-24ABCE47E9D1}" uniqueName="32" name="c82017" queryTableFieldId="32" dataDxfId="13">
      <calculatedColumnFormula>IF($N2=5, pomiary6[[#This Row],[c8]]+ 0.9, pomiary6[[#This Row],[c8]])</calculatedColumnFormula>
    </tableColumn>
    <tableColumn id="33" xr3:uid="{63130314-00B7-44C0-BA32-011DB64101BB}" uniqueName="33" name="c92017" queryTableFieldId="33" dataDxfId="12">
      <calculatedColumnFormula>IF($N2=5, pomiary6[[#This Row],[c9]]+ 0.9, pomiary6[[#This Row],[c9]])</calculatedColumnFormula>
    </tableColumn>
    <tableColumn id="34" xr3:uid="{4D233C60-431B-4443-BFC1-53787D4CB5C4}" uniqueName="34" name="c102017" queryTableFieldId="34" dataDxfId="11">
      <calculatedColumnFormula>IF(pomiary6[[#This Row],[c9]]=5, pomiary6[[#This Row],[c10]]+ 0.9, pomiary6[[#This Row],[c10]])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6CAAAF-93FC-4454-B29A-0B9A678C1349}" name="pomiary5" displayName="pomiary5" ref="A1:L201" tableType="queryTable" totalsRowShown="0">
  <autoFilter ref="A1:L201" xr:uid="{9F7D6B02-0EA7-485A-B442-81787DF88BE4}"/>
  <tableColumns count="12">
    <tableColumn id="1" xr3:uid="{0F04C9E9-6BFD-4BE2-8948-0FA668A5B52E}" uniqueName="1" name="data" queryTableFieldId="1" dataDxfId="27"/>
    <tableColumn id="2" xr3:uid="{0AB3EF1D-D5B4-4F83-98ED-D50F18EA6572}" uniqueName="2" name="godzina" queryTableFieldId="2" dataDxfId="26"/>
    <tableColumn id="3" xr3:uid="{F08D7658-563A-46A1-965B-42F8525BF7C5}" uniqueName="3" name="czujnik1" queryTableFieldId="3"/>
    <tableColumn id="4" xr3:uid="{99874777-2D49-4593-B607-A72922E431C3}" uniqueName="4" name="czujnik2" queryTableFieldId="4"/>
    <tableColumn id="5" xr3:uid="{4109AC0E-F1E1-4314-90A1-AA3EEF05EE10}" uniqueName="5" name="czujnik3" queryTableFieldId="5"/>
    <tableColumn id="6" xr3:uid="{921DD711-AF9E-4CB0-B1E4-B85FE0CBB4E5}" uniqueName="6" name="czujnik4" queryTableFieldId="6"/>
    <tableColumn id="7" xr3:uid="{A97E1D28-DEF1-4D02-AEE1-1B2DD24BD293}" uniqueName="7" name="czujnik5" queryTableFieldId="7"/>
    <tableColumn id="8" xr3:uid="{1092BDB7-42F2-46EB-80D0-F634802822B0}" uniqueName="8" name="czujnik6" queryTableFieldId="8"/>
    <tableColumn id="9" xr3:uid="{6AE7947E-DC2D-4760-B9A7-8724871411CC}" uniqueName="9" name="czujnik7" queryTableFieldId="9"/>
    <tableColumn id="10" xr3:uid="{811A0959-4104-4A12-83C1-5CF1EA64D419}" uniqueName="10" name="czujnik8" queryTableFieldId="10"/>
    <tableColumn id="11" xr3:uid="{361F5A21-DCE8-48E7-96B6-F9CE628FC483}" uniqueName="11" name="czujnik9" queryTableFieldId="11"/>
    <tableColumn id="12" xr3:uid="{CD82D70F-26F6-4970-9F5D-E945B9B506F0}" uniqueName="12" name="czujnik10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7E8DE3-238E-48C1-AE64-00E26293C450}" name="pomiary4" displayName="pomiary4" ref="A1:D201" tableType="queryTable" totalsRowShown="0">
  <autoFilter ref="A1:D201" xr:uid="{9F7D6B02-0EA7-485A-B442-81787DF88BE4}"/>
  <tableColumns count="4">
    <tableColumn id="1" xr3:uid="{DDCB5987-A32C-4E0B-85D7-A9E035D4A78E}" uniqueName="1" name="data" queryTableFieldId="1" dataDxfId="25"/>
    <tableColumn id="2" xr3:uid="{A1B0B2FB-2453-42DB-AFD5-313ADEE6F1EC}" uniqueName="2" name="godzina" queryTableFieldId="2" dataDxfId="24"/>
    <tableColumn id="12" xr3:uid="{E80A111E-5723-437D-8D64-1D786C6DA5F3}" uniqueName="12" name="czujnik10" queryTableFieldId="12"/>
    <tableColumn id="13" xr3:uid="{6722CF1F-2D1D-429F-8A3B-FBFEDB568D6A}" uniqueName="13" name="miesiac" queryTableFieldId="13">
      <calculatedColumnFormula>MONTH(pomiary4[[#This Row],[data]])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7AAAF7-BE2F-4CA5-9012-2E2398A5461D}" name="pomiary3" displayName="pomiary3" ref="A1:V201" tableType="queryTable" totalsRowShown="0">
  <autoFilter ref="A1:V201" xr:uid="{9F7D6B02-0EA7-485A-B442-81787DF88BE4}"/>
  <tableColumns count="22">
    <tableColumn id="1" xr3:uid="{D3B7CD5A-5797-4E52-B60E-5B54D0D251E9}" uniqueName="1" name="data" queryTableFieldId="1" dataDxfId="23"/>
    <tableColumn id="2" xr3:uid="{EA63375A-D5C5-4126-8723-266E24E0406F}" uniqueName="2" name="godzina" queryTableFieldId="2" dataDxfId="22"/>
    <tableColumn id="3" xr3:uid="{7CE32833-E256-4F81-9E11-5230CEFFB803}" uniqueName="3" name="czujnik1" queryTableFieldId="3"/>
    <tableColumn id="4" xr3:uid="{8268690A-78B9-42A8-AD30-BC529D15D173}" uniqueName="4" name="czujnik2" queryTableFieldId="4"/>
    <tableColumn id="5" xr3:uid="{80AE6667-3859-4AAF-B200-3F66ADB3C51A}" uniqueName="5" name="czujnik3" queryTableFieldId="5"/>
    <tableColumn id="6" xr3:uid="{3A2E6DD4-2FB7-4B27-8541-7F85A5644556}" uniqueName="6" name="czujnik4" queryTableFieldId="6"/>
    <tableColumn id="7" xr3:uid="{5894A8FB-8985-43D8-BDC8-58FDE382789A}" uniqueName="7" name="czujnik5" queryTableFieldId="7"/>
    <tableColumn id="8" xr3:uid="{39C0239D-286A-4799-9442-3377EE0A8FE9}" uniqueName="8" name="czujnik6" queryTableFieldId="8"/>
    <tableColumn id="9" xr3:uid="{2FCFAEE2-B835-423C-809D-4F3A55CA9BA1}" uniqueName="9" name="czujnik7" queryTableFieldId="9"/>
    <tableColumn id="10" xr3:uid="{2307FA23-D61D-4170-97C4-684F2B92B333}" uniqueName="10" name="czujnik8" queryTableFieldId="10"/>
    <tableColumn id="11" xr3:uid="{AA365810-4828-4A5E-B92A-B9058B94A580}" uniqueName="11" name="czujnik9" queryTableFieldId="11"/>
    <tableColumn id="12" xr3:uid="{2944306B-A1E7-4AB5-81F5-80C5854097E1}" uniqueName="12" name="czujnik10" queryTableFieldId="12"/>
    <tableColumn id="13" xr3:uid="{AFD2B24B-FC9C-4FE7-9E19-3E14F4A32148}" uniqueName="13" name="czujnik11" queryTableFieldId="13">
      <calculatedColumnFormula>ROUNDDOWN(273.15+pomiary3[[#This Row],[czujnik1]], 0)</calculatedColumnFormula>
    </tableColumn>
    <tableColumn id="14" xr3:uid="{D6E5A80F-3CE0-47DA-814E-FF31045F0E77}" uniqueName="14" name="czujnik12" queryTableFieldId="14">
      <calculatedColumnFormula>ROUNDDOWN(273.15+pomiary3[[#This Row],[czujnik2]], 0)</calculatedColumnFormula>
    </tableColumn>
    <tableColumn id="15" xr3:uid="{6ED3DC8D-3170-4E5A-A4D5-4025AF788C0D}" uniqueName="15" name="czujnik13" queryTableFieldId="15">
      <calculatedColumnFormula>ROUNDDOWN(273.15+pomiary3[[#This Row],[czujnik3]], 0)</calculatedColumnFormula>
    </tableColumn>
    <tableColumn id="16" xr3:uid="{9972A08E-A252-4C64-A2FF-462B0551C83C}" uniqueName="16" name="czujnik14" queryTableFieldId="16">
      <calculatedColumnFormula>ROUNDDOWN(273.15+pomiary3[[#This Row],[czujnik4]], 0)</calculatedColumnFormula>
    </tableColumn>
    <tableColumn id="17" xr3:uid="{3FEB0211-4066-42B7-BE7C-B9D9E5773A4D}" uniqueName="17" name="czujnik15" queryTableFieldId="17">
      <calculatedColumnFormula>ROUNDDOWN(273.15+pomiary3[[#This Row],[czujnik5]], 0)</calculatedColumnFormula>
    </tableColumn>
    <tableColumn id="18" xr3:uid="{EF06C51D-7CF6-4EC7-920F-F1239E94A087}" uniqueName="18" name="czujnik16" queryTableFieldId="18">
      <calculatedColumnFormula>ROUNDDOWN(273.15+pomiary3[[#This Row],[czujnik6]], 0)</calculatedColumnFormula>
    </tableColumn>
    <tableColumn id="19" xr3:uid="{ECFB9BA5-10E3-4CD7-8DF6-E5B7D7F6AA49}" uniqueName="19" name="czujnik17" queryTableFieldId="19">
      <calculatedColumnFormula>ROUNDDOWN(273.15+pomiary3[[#This Row],[czujnik7]], 0)</calculatedColumnFormula>
    </tableColumn>
    <tableColumn id="20" xr3:uid="{2A63C01B-7449-4114-8CF5-3156007972BA}" uniqueName="20" name="czujnik18" queryTableFieldId="20">
      <calculatedColumnFormula>ROUNDDOWN(273.15+pomiary3[[#This Row],[czujnik8]], 0)</calculatedColumnFormula>
    </tableColumn>
    <tableColumn id="21" xr3:uid="{959DE7A6-E10D-494B-A4F9-5913F6AA5AC3}" uniqueName="21" name="czujnik19" queryTableFieldId="21">
      <calculatedColumnFormula>ROUNDDOWN(273.15+pomiary3[[#This Row],[czujnik9]], 0)</calculatedColumnFormula>
    </tableColumn>
    <tableColumn id="22" xr3:uid="{11E3F62F-E5AF-425C-B8D3-0B4B7AE8ACF9}" uniqueName="22" name="czujnik20" queryTableFieldId="22">
      <calculatedColumnFormula>ROUNDDOWN(273.15+pomiary3[[#This Row],[czujnik10]], 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D6B02-0EA7-485A-B442-81787DF88BE4}" name="pomiary" displayName="pomiary" ref="A1:L201" tableType="queryTable" totalsRowShown="0">
  <autoFilter ref="A1:L201" xr:uid="{9F7D6B02-0EA7-485A-B442-81787DF88BE4}"/>
  <tableColumns count="12">
    <tableColumn id="1" xr3:uid="{C281E73A-2FAB-4997-A93B-5DCE9AD8334C}" uniqueName="1" name="data" queryTableFieldId="1" dataDxfId="21"/>
    <tableColumn id="2" xr3:uid="{74979592-B515-416D-B5DD-CFD76B8335AA}" uniqueName="2" name="godzina" queryTableFieldId="2" dataDxfId="20"/>
    <tableColumn id="3" xr3:uid="{F61EA49B-4BFD-4BD8-918E-89E5392399FB}" uniqueName="3" name="czujnik1" queryTableFieldId="3"/>
    <tableColumn id="4" xr3:uid="{E5127D41-2D6D-49F2-9400-8E641D643EDB}" uniqueName="4" name="czujnik2" queryTableFieldId="4"/>
    <tableColumn id="5" xr3:uid="{088A1ED4-1F3A-4E81-9E1C-458F26BFC89F}" uniqueName="5" name="czujnik3" queryTableFieldId="5"/>
    <tableColumn id="6" xr3:uid="{70E2C2B3-2838-4C30-9554-85003BE266A4}" uniqueName="6" name="czujnik4" queryTableFieldId="6"/>
    <tableColumn id="7" xr3:uid="{483861E1-0FDB-45DD-B362-6E0A96438D3A}" uniqueName="7" name="czujnik5" queryTableFieldId="7"/>
    <tableColumn id="8" xr3:uid="{1D41E19B-59E9-4BFA-AEB5-6641C4D58CC5}" uniqueName="8" name="czujnik6" queryTableFieldId="8"/>
    <tableColumn id="9" xr3:uid="{3EDB10AD-2819-4FDE-9ED8-E54441BA7EAA}" uniqueName="9" name="czujnik7" queryTableFieldId="9"/>
    <tableColumn id="10" xr3:uid="{FEA03B53-4D5D-4D8C-89C6-2EC82B7CB4FA}" uniqueName="10" name="czujnik8" queryTableFieldId="10"/>
    <tableColumn id="11" xr3:uid="{74F0AAB0-158C-4C6B-9201-06265296E073}" uniqueName="11" name="czujnik9" queryTableFieldId="11"/>
    <tableColumn id="12" xr3:uid="{E1382FE7-251A-4247-960C-3151B336EEF3}" uniqueName="12" name="czujnik1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DEBE-E805-4C34-BD82-5AEBB36A7335}">
  <dimension ref="A1:AH201"/>
  <sheetViews>
    <sheetView topLeftCell="M100" zoomScale="85" zoomScaleNormal="85" workbookViewId="0">
      <selection activeCell="Z115" sqref="Z115"/>
    </sheetView>
  </sheetViews>
  <sheetFormatPr defaultRowHeight="14.5" x14ac:dyDescent="0.35"/>
  <cols>
    <col min="1" max="1" width="28.08984375" customWidth="1"/>
    <col min="2" max="2" width="10.453125" customWidth="1"/>
    <col min="3" max="3" width="13.08984375" customWidth="1"/>
    <col min="4" max="4" width="17.54296875" customWidth="1"/>
    <col min="5" max="5" width="15.36328125" customWidth="1"/>
    <col min="6" max="6" width="9.7265625" customWidth="1"/>
    <col min="7" max="7" width="11.26953125" customWidth="1"/>
    <col min="8" max="8" width="12.90625" customWidth="1"/>
    <col min="9" max="9" width="8.90625" customWidth="1"/>
    <col min="10" max="10" width="11.90625" customWidth="1"/>
    <col min="11" max="11" width="19.54296875" customWidth="1"/>
    <col min="12" max="12" width="22.26953125" customWidth="1"/>
    <col min="13" max="13" width="25.7265625" customWidth="1"/>
    <col min="14" max="14" width="6.453125" customWidth="1"/>
    <col min="15" max="15" width="17.453125" customWidth="1"/>
    <col min="16" max="16" width="17.6328125" customWidth="1"/>
    <col min="17" max="21" width="8.7265625" hidden="1" customWidth="1"/>
    <col min="22" max="22" width="23.08984375" customWidth="1"/>
    <col min="23" max="23" width="13.54296875" customWidth="1"/>
    <col min="24" max="24" width="8.7265625" hidden="1" customWidth="1"/>
    <col min="25" max="25" width="17.81640625" customWidth="1"/>
    <col min="26" max="26" width="13.81640625" customWidth="1"/>
    <col min="27" max="31" width="8.7265625" hidden="1" customWidth="1"/>
    <col min="32" max="32" width="17.1796875" customWidth="1"/>
    <col min="33" max="33" width="19.453125" customWidth="1"/>
    <col min="34" max="34" width="0" hidden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50</v>
      </c>
      <c r="N1" t="s">
        <v>24</v>
      </c>
      <c r="O1" s="16" t="s">
        <v>40</v>
      </c>
      <c r="P1" s="16" t="s">
        <v>41</v>
      </c>
      <c r="Q1" s="16" t="s">
        <v>42</v>
      </c>
      <c r="R1" s="16" t="s">
        <v>43</v>
      </c>
      <c r="S1" s="16" t="s">
        <v>44</v>
      </c>
      <c r="T1" s="16" t="s">
        <v>45</v>
      </c>
      <c r="U1" s="16" t="s">
        <v>46</v>
      </c>
      <c r="V1" s="16" t="s">
        <v>47</v>
      </c>
      <c r="W1" s="16" t="s">
        <v>48</v>
      </c>
      <c r="X1" s="16" t="s">
        <v>49</v>
      </c>
      <c r="Y1" s="21" t="s">
        <v>51</v>
      </c>
      <c r="Z1" s="21" t="s">
        <v>52</v>
      </c>
      <c r="AA1" s="21" t="s">
        <v>53</v>
      </c>
      <c r="AB1" s="21" t="s">
        <v>54</v>
      </c>
      <c r="AC1" s="21" t="s">
        <v>55</v>
      </c>
      <c r="AD1" s="21" t="s">
        <v>56</v>
      </c>
      <c r="AE1" s="21" t="s">
        <v>57</v>
      </c>
      <c r="AF1" s="21" t="s">
        <v>58</v>
      </c>
      <c r="AG1" s="21" t="s">
        <v>59</v>
      </c>
      <c r="AH1" s="21" t="s">
        <v>60</v>
      </c>
    </row>
    <row r="2" spans="1:34" x14ac:dyDescent="0.3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M2">
        <f>DAY(pomiary6[[#This Row],[data]])</f>
        <v>5</v>
      </c>
      <c r="N2">
        <f>MONTH(pomiary6[[#This Row],[data]])</f>
        <v>1</v>
      </c>
      <c r="O2" s="23">
        <f>IF(AND($M2&gt;=5, $M2&lt;=10), pomiary6[[#This Row],[czujnik1]]-1.2,  C2)</f>
        <v>-0.59</v>
      </c>
      <c r="P2" s="23">
        <f>IF(AND($M2&gt;=5, $M2&lt;=10), pomiary6[[#This Row],[czujnik2]]-1.2,  D2)</f>
        <v>-6.1800000000000006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f>IF(OR(pomiary6[[#This Row],[miesiac]]=7, pomiary6[[#This Row],[miesiac]]=8), ROUNDDOWN(J2*1.07, 2),  J2)</f>
        <v>-1.6</v>
      </c>
      <c r="W2" s="23">
        <f>IF(AND($M2&gt;=5, $M2&lt;=10), pomiary6[[#This Row],[czujnik9]]-1.2,pomiary6[[#This Row],[czujnik9]])</f>
        <v>0.51</v>
      </c>
      <c r="X2" s="23">
        <v>0</v>
      </c>
      <c r="Y2" s="22">
        <f>IF($N2=5, pomiary6[[#This Row],[c1]]+ 0.9,  pomiary6[[#This Row],[c1]])</f>
        <v>-0.59</v>
      </c>
      <c r="Z2" s="22">
        <f>IF($N2=5, pomiary6[[#This Row],[c2]]+ 0.9,pomiary6[[#This Row],[c2]])</f>
        <v>-6.1800000000000006</v>
      </c>
      <c r="AA2" s="22">
        <f>IF($N2=5, pomiary6[[#This Row],[c3]]+ 0.9, IF(pomiary6[[#This Row],[c3]]&lt;&gt;0, pomiary6[[#This Row],[c3]], E2))</f>
        <v>-1.56</v>
      </c>
      <c r="AB2" s="22">
        <f>IF($N2=5, pomiary6[[#This Row],[c4]]+ 0.9, IF(pomiary6[[#This Row],[c4]]&lt;&gt;0, pomiary6[[#This Row],[c4]], F2))</f>
        <v>-5.59</v>
      </c>
      <c r="AC2" s="22">
        <f>IF($N2=5, pomiary6[[#This Row],[c5]]+ 0.9, IF(pomiary6[[#This Row],[c5]]&lt;&gt;0, pomiary6[[#This Row],[c5]], G2))</f>
        <v>-2.8</v>
      </c>
      <c r="AD2" s="22">
        <f>IF($N2=5, pomiary6[[#This Row],[c6]]+ 0.9, IF(pomiary6[[#This Row],[c6]]&lt;&gt;0, pomiary6[[#This Row],[c6]], H2))</f>
        <v>3.39</v>
      </c>
      <c r="AE2" s="22">
        <f>IF($N2=5, pomiary6[[#This Row],[c7]]+ 0.9, IF(pomiary6[[#This Row],[c7]]&lt;&gt;0, pomiary6[[#This Row],[c7]], I2))</f>
        <v>2.81</v>
      </c>
      <c r="AF2" s="22">
        <f>IF($N2=5, pomiary6[[#This Row],[c8]]+ 0.9, pomiary6[[#This Row],[c8]])</f>
        <v>-1.6</v>
      </c>
      <c r="AG2" s="22">
        <f>IF($N2=5, pomiary6[[#This Row],[c9]]+ 0.9, pomiary6[[#This Row],[c9]])</f>
        <v>0.51</v>
      </c>
      <c r="AH2" s="22">
        <f>IF(pomiary6[[#This Row],[c9]]=5, pomiary6[[#This Row],[c10]]+ 0.9, pomiary6[[#This Row],[c10]])</f>
        <v>0</v>
      </c>
    </row>
    <row r="3" spans="1:34" x14ac:dyDescent="0.3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M3">
        <f>DAY(pomiary6[[#This Row],[data]])</f>
        <v>8</v>
      </c>
      <c r="N3">
        <f>MONTH(pomiary6[[#This Row],[data]])</f>
        <v>1</v>
      </c>
      <c r="O3" s="23">
        <f>IF(AND($M3&gt;=5, $M3&lt;=10), pomiary6[[#This Row],[czujnik1]]-1.2,  C3)</f>
        <v>-5.7</v>
      </c>
      <c r="P3" s="23">
        <f>IF(AND($M3&gt;=5, $M3&lt;=10), pomiary6[[#This Row],[czujnik2]]-1.2,  D3)</f>
        <v>1.36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f>IF(OR(pomiary6[[#This Row],[miesiac]]=7, pomiary6[[#This Row],[miesiac]]=8), ROUNDDOWN(J3*1.07, 2),  J3)</f>
        <v>3.31</v>
      </c>
      <c r="W3" s="23">
        <f>IF(AND($M3&gt;=5, $M3&lt;=10), pomiary6[[#This Row],[czujnik9]]-1.2,pomiary6[[#This Row],[czujnik9]])</f>
        <v>-6.6000000000000005</v>
      </c>
      <c r="X3" s="23">
        <v>0</v>
      </c>
      <c r="Y3" s="22">
        <f>IF($N3=5, pomiary6[[#This Row],[c1]]+ 0.9,  pomiary6[[#This Row],[c1]])</f>
        <v>-5.7</v>
      </c>
      <c r="Z3" s="22">
        <f>IF($N3=5, pomiary6[[#This Row],[c2]]+ 0.9,pomiary6[[#This Row],[c2]])</f>
        <v>1.36</v>
      </c>
      <c r="AA3" s="22">
        <f>IF($N3=5, pomiary6[[#This Row],[c3]]+ 0.9, IF(pomiary6[[#This Row],[c3]]&lt;&gt;0, pomiary6[[#This Row],[c3]], E3))</f>
        <v>-5.28</v>
      </c>
      <c r="AB3" s="22">
        <f>IF($N3=5, pomiary6[[#This Row],[c4]]+ 0.9, IF(pomiary6[[#This Row],[c4]]&lt;&gt;0, pomiary6[[#This Row],[c4]], F3))</f>
        <v>-6.02</v>
      </c>
      <c r="AC3" s="22">
        <f>IF($N3=5, pomiary6[[#This Row],[c5]]+ 0.9, IF(pomiary6[[#This Row],[c5]]&lt;&gt;0, pomiary6[[#This Row],[c5]], G3))</f>
        <v>-5.78</v>
      </c>
      <c r="AD3" s="22">
        <f>IF($N3=5, pomiary6[[#This Row],[c6]]+ 0.9, IF(pomiary6[[#This Row],[c6]]&lt;&gt;0, pomiary6[[#This Row],[c6]], H3))</f>
        <v>-7.56</v>
      </c>
      <c r="AE3" s="22">
        <f>IF($N3=5, pomiary6[[#This Row],[c7]]+ 0.9, IF(pomiary6[[#This Row],[c7]]&lt;&gt;0, pomiary6[[#This Row],[c7]], I3))</f>
        <v>-2.48</v>
      </c>
      <c r="AF3" s="22">
        <f>IF($N3=5, pomiary6[[#This Row],[c8]]+ 0.9, pomiary6[[#This Row],[c8]])</f>
        <v>3.31</v>
      </c>
      <c r="AG3" s="22">
        <f>IF($N3=5, pomiary6[[#This Row],[c9]]+ 0.9, pomiary6[[#This Row],[c9]])</f>
        <v>-6.6000000000000005</v>
      </c>
      <c r="AH3" s="22">
        <f>IF(pomiary6[[#This Row],[c9]]=5, pomiary6[[#This Row],[c10]]+ 0.9, pomiary6[[#This Row],[c10]])</f>
        <v>0</v>
      </c>
    </row>
    <row r="4" spans="1:34" x14ac:dyDescent="0.3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M4">
        <f>DAY(pomiary6[[#This Row],[data]])</f>
        <v>18</v>
      </c>
      <c r="N4">
        <f>MONTH(pomiary6[[#This Row],[data]])</f>
        <v>1</v>
      </c>
      <c r="O4" s="23">
        <f>IF(AND($M4&gt;=5, $M4&lt;=10), pomiary6[[#This Row],[czujnik1]]-1.2,  C4)</f>
        <v>2.59</v>
      </c>
      <c r="P4" s="23">
        <f>IF(AND($M4&gt;=5, $M4&lt;=10), pomiary6[[#This Row],[czujnik2]]-1.2,  D4)</f>
        <v>-7.29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f>IF(OR(pomiary6[[#This Row],[miesiac]]=7, pomiary6[[#This Row],[miesiac]]=8), ROUNDDOWN(J4*1.07, 2),  J4)</f>
        <v>-4.7699999999999996</v>
      </c>
      <c r="W4" s="23">
        <f>IF(AND($M4&gt;=5, $M4&lt;=10), pomiary6[[#This Row],[czujnik9]]-1.2,pomiary6[[#This Row],[czujnik9]])</f>
        <v>-3.88</v>
      </c>
      <c r="X4" s="23">
        <v>0</v>
      </c>
      <c r="Y4" s="22">
        <f>IF($N4=5, pomiary6[[#This Row],[c1]]+ 0.9,  pomiary6[[#This Row],[c1]])</f>
        <v>2.59</v>
      </c>
      <c r="Z4" s="22">
        <f>IF($N4=5, pomiary6[[#This Row],[c2]]+ 0.9,pomiary6[[#This Row],[c2]])</f>
        <v>-7.29</v>
      </c>
      <c r="AA4" s="22">
        <f>IF($N4=5, pomiary6[[#This Row],[c3]]+ 0.9, IF(pomiary6[[#This Row],[c3]]&lt;&gt;0, pomiary6[[#This Row],[c3]], E4))</f>
        <v>1.55</v>
      </c>
      <c r="AB4" s="22">
        <f>IF($N4=5, pomiary6[[#This Row],[c4]]+ 0.9, IF(pomiary6[[#This Row],[c4]]&lt;&gt;0, pomiary6[[#This Row],[c4]], F4))</f>
        <v>6.79</v>
      </c>
      <c r="AC4" s="22">
        <f>IF($N4=5, pomiary6[[#This Row],[c5]]+ 0.9, IF(pomiary6[[#This Row],[c5]]&lt;&gt;0, pomiary6[[#This Row],[c5]], G4))</f>
        <v>3.87</v>
      </c>
      <c r="AD4" s="22">
        <f>IF($N4=5, pomiary6[[#This Row],[c6]]+ 0.9, IF(pomiary6[[#This Row],[c6]]&lt;&gt;0, pomiary6[[#This Row],[c6]], H4))</f>
        <v>-7.74</v>
      </c>
      <c r="AE4" s="22">
        <f>IF($N4=5, pomiary6[[#This Row],[c7]]+ 0.9, IF(pomiary6[[#This Row],[c7]]&lt;&gt;0, pomiary6[[#This Row],[c7]], I4))</f>
        <v>4.5199999999999996</v>
      </c>
      <c r="AF4" s="22">
        <f>IF($N4=5, pomiary6[[#This Row],[c8]]+ 0.9, pomiary6[[#This Row],[c8]])</f>
        <v>-4.7699999999999996</v>
      </c>
      <c r="AG4" s="22">
        <f>IF($N4=5, pomiary6[[#This Row],[c9]]+ 0.9, pomiary6[[#This Row],[c9]])</f>
        <v>-3.88</v>
      </c>
      <c r="AH4" s="22">
        <f>IF(pomiary6[[#This Row],[c9]]=5, pomiary6[[#This Row],[c10]]+ 0.9, pomiary6[[#This Row],[c10]])</f>
        <v>0</v>
      </c>
    </row>
    <row r="5" spans="1:34" x14ac:dyDescent="0.3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M5">
        <f>DAY(pomiary6[[#This Row],[data]])</f>
        <v>20</v>
      </c>
      <c r="N5">
        <f>MONTH(pomiary6[[#This Row],[data]])</f>
        <v>1</v>
      </c>
      <c r="O5" s="23">
        <f>IF(AND($M5&gt;=5, $M5&lt;=10), pomiary6[[#This Row],[czujnik1]]-1.2,  C5)</f>
        <v>7.76</v>
      </c>
      <c r="P5" s="23">
        <f>IF(AND($M5&gt;=5, $M5&lt;=10), pomiary6[[#This Row],[czujnik2]]-1.2,  D5)</f>
        <v>-7.18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f>IF(OR(pomiary6[[#This Row],[miesiac]]=7, pomiary6[[#This Row],[miesiac]]=8), ROUNDDOWN(J5*1.07, 2),  J5)</f>
        <v>-2.84</v>
      </c>
      <c r="W5" s="23">
        <f>IF(AND($M5&gt;=5, $M5&lt;=10), pomiary6[[#This Row],[czujnik9]]-1.2,pomiary6[[#This Row],[czujnik9]])</f>
        <v>-1.31</v>
      </c>
      <c r="X5" s="23">
        <v>0</v>
      </c>
      <c r="Y5" s="22">
        <f>IF($N5=5, pomiary6[[#This Row],[c1]]+ 0.9,  pomiary6[[#This Row],[c1]])</f>
        <v>7.76</v>
      </c>
      <c r="Z5" s="22">
        <f>IF($N5=5, pomiary6[[#This Row],[c2]]+ 0.9,pomiary6[[#This Row],[c2]])</f>
        <v>-7.18</v>
      </c>
      <c r="AA5" s="22">
        <f>IF($N5=5, pomiary6[[#This Row],[c3]]+ 0.9, IF(pomiary6[[#This Row],[c3]]&lt;&gt;0, pomiary6[[#This Row],[c3]], E5))</f>
        <v>-0.49</v>
      </c>
      <c r="AB5" s="22">
        <f>IF($N5=5, pomiary6[[#This Row],[c4]]+ 0.9, IF(pomiary6[[#This Row],[c4]]&lt;&gt;0, pomiary6[[#This Row],[c4]], F5))</f>
        <v>-2.23</v>
      </c>
      <c r="AC5" s="22">
        <f>IF($N5=5, pomiary6[[#This Row],[c5]]+ 0.9, IF(pomiary6[[#This Row],[c5]]&lt;&gt;0, pomiary6[[#This Row],[c5]], G5))</f>
        <v>6.46</v>
      </c>
      <c r="AD5" s="22">
        <f>IF($N5=5, pomiary6[[#This Row],[c6]]+ 0.9, IF(pomiary6[[#This Row],[c6]]&lt;&gt;0, pomiary6[[#This Row],[c6]], H5))</f>
        <v>3.09</v>
      </c>
      <c r="AE5" s="22">
        <f>IF($N5=5, pomiary6[[#This Row],[c7]]+ 0.9, IF(pomiary6[[#This Row],[c7]]&lt;&gt;0, pomiary6[[#This Row],[c7]], I5))</f>
        <v>-0.48</v>
      </c>
      <c r="AF5" s="22">
        <f>IF($N5=5, pomiary6[[#This Row],[c8]]+ 0.9, pomiary6[[#This Row],[c8]])</f>
        <v>-2.84</v>
      </c>
      <c r="AG5" s="22">
        <f>IF($N5=5, pomiary6[[#This Row],[c9]]+ 0.9, pomiary6[[#This Row],[c9]])</f>
        <v>-1.31</v>
      </c>
      <c r="AH5" s="22">
        <f>IF(pomiary6[[#This Row],[c9]]=5, pomiary6[[#This Row],[c10]]+ 0.9, pomiary6[[#This Row],[c10]])</f>
        <v>0</v>
      </c>
    </row>
    <row r="6" spans="1:34" x14ac:dyDescent="0.3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M6">
        <f>DAY(pomiary6[[#This Row],[data]])</f>
        <v>21</v>
      </c>
      <c r="N6">
        <f>MONTH(pomiary6[[#This Row],[data]])</f>
        <v>1</v>
      </c>
      <c r="O6" s="23">
        <f>IF(AND($M6&gt;=5, $M6&lt;=10), pomiary6[[#This Row],[czujnik1]]-1.2,  C6)</f>
        <v>7.12</v>
      </c>
      <c r="P6" s="23">
        <f>IF(AND($M6&gt;=5, $M6&lt;=10), pomiary6[[#This Row],[czujnik2]]-1.2,  D6)</f>
        <v>5.13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f>IF(OR(pomiary6[[#This Row],[miesiac]]=7, pomiary6[[#This Row],[miesiac]]=8), ROUNDDOWN(J6*1.07, 2),  J6)</f>
        <v>0.87</v>
      </c>
      <c r="W6" s="23">
        <f>IF(AND($M6&gt;=5, $M6&lt;=10), pomiary6[[#This Row],[czujnik9]]-1.2,pomiary6[[#This Row],[czujnik9]])</f>
        <v>-5.21</v>
      </c>
      <c r="X6" s="23">
        <v>0</v>
      </c>
      <c r="Y6" s="22">
        <f>IF($N6=5, pomiary6[[#This Row],[c1]]+ 0.9,  pomiary6[[#This Row],[c1]])</f>
        <v>7.12</v>
      </c>
      <c r="Z6" s="22">
        <f>IF($N6=5, pomiary6[[#This Row],[c2]]+ 0.9,pomiary6[[#This Row],[c2]])</f>
        <v>5.13</v>
      </c>
      <c r="AA6" s="22">
        <f>IF($N6=5, pomiary6[[#This Row],[c3]]+ 0.9, IF(pomiary6[[#This Row],[c3]]&lt;&gt;0, pomiary6[[#This Row],[c3]], E6))</f>
        <v>-3.67</v>
      </c>
      <c r="AB6" s="22">
        <f>IF($N6=5, pomiary6[[#This Row],[c4]]+ 0.9, IF(pomiary6[[#This Row],[c4]]&lt;&gt;0, pomiary6[[#This Row],[c4]], F6))</f>
        <v>-3.5</v>
      </c>
      <c r="AC6" s="22">
        <f>IF($N6=5, pomiary6[[#This Row],[c5]]+ 0.9, IF(pomiary6[[#This Row],[c5]]&lt;&gt;0, pomiary6[[#This Row],[c5]], G6))</f>
        <v>8.14</v>
      </c>
      <c r="AD6" s="22">
        <f>IF($N6=5, pomiary6[[#This Row],[c6]]+ 0.9, IF(pomiary6[[#This Row],[c6]]&lt;&gt;0, pomiary6[[#This Row],[c6]], H6))</f>
        <v>-5.31</v>
      </c>
      <c r="AE6" s="22">
        <f>IF($N6=5, pomiary6[[#This Row],[c7]]+ 0.9, IF(pomiary6[[#This Row],[c7]]&lt;&gt;0, pomiary6[[#This Row],[c7]], I6))</f>
        <v>-0.44</v>
      </c>
      <c r="AF6" s="22">
        <f>IF($N6=5, pomiary6[[#This Row],[c8]]+ 0.9, pomiary6[[#This Row],[c8]])</f>
        <v>0.87</v>
      </c>
      <c r="AG6" s="22">
        <f>IF($N6=5, pomiary6[[#This Row],[c9]]+ 0.9, pomiary6[[#This Row],[c9]])</f>
        <v>-5.21</v>
      </c>
      <c r="AH6" s="22">
        <f>IF(pomiary6[[#This Row],[c9]]=5, pomiary6[[#This Row],[c10]]+ 0.9, pomiary6[[#This Row],[c10]])</f>
        <v>0</v>
      </c>
    </row>
    <row r="7" spans="1:34" x14ac:dyDescent="0.3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M7">
        <f>DAY(pomiary6[[#This Row],[data]])</f>
        <v>22</v>
      </c>
      <c r="N7">
        <f>MONTH(pomiary6[[#This Row],[data]])</f>
        <v>1</v>
      </c>
      <c r="O7" s="23">
        <f>IF(AND($M7&gt;=5, $M7&lt;=10), pomiary6[[#This Row],[czujnik1]]-1.2,  C7)</f>
        <v>4.1100000000000003</v>
      </c>
      <c r="P7" s="23">
        <f>IF(AND($M7&gt;=5, $M7&lt;=10), pomiary6[[#This Row],[czujnik2]]-1.2,  D7)</f>
        <v>0.85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f>IF(OR(pomiary6[[#This Row],[miesiac]]=7, pomiary6[[#This Row],[miesiac]]=8), ROUNDDOWN(J7*1.07, 2),  J7)</f>
        <v>1.5</v>
      </c>
      <c r="W7" s="23">
        <f>IF(AND($M7&gt;=5, $M7&lt;=10), pomiary6[[#This Row],[czujnik9]]-1.2,pomiary6[[#This Row],[czujnik9]])</f>
        <v>-3.41</v>
      </c>
      <c r="X7" s="23">
        <v>0</v>
      </c>
      <c r="Y7" s="22">
        <f>IF($N7=5, pomiary6[[#This Row],[c1]]+ 0.9,  pomiary6[[#This Row],[c1]])</f>
        <v>4.1100000000000003</v>
      </c>
      <c r="Z7" s="22">
        <f>IF($N7=5, pomiary6[[#This Row],[c2]]+ 0.9,pomiary6[[#This Row],[c2]])</f>
        <v>0.85</v>
      </c>
      <c r="AA7" s="22">
        <f>IF($N7=5, pomiary6[[#This Row],[c3]]+ 0.9, IF(pomiary6[[#This Row],[c3]]&lt;&gt;0, pomiary6[[#This Row],[c3]], E7))</f>
        <v>-3.78</v>
      </c>
      <c r="AB7" s="22">
        <f>IF($N7=5, pomiary6[[#This Row],[c4]]+ 0.9, IF(pomiary6[[#This Row],[c4]]&lt;&gt;0, pomiary6[[#This Row],[c4]], F7))</f>
        <v>-7.4</v>
      </c>
      <c r="AC7" s="22">
        <f>IF($N7=5, pomiary6[[#This Row],[c5]]+ 0.9, IF(pomiary6[[#This Row],[c5]]&lt;&gt;0, pomiary6[[#This Row],[c5]], G7))</f>
        <v>3.55</v>
      </c>
      <c r="AD7" s="22">
        <f>IF($N7=5, pomiary6[[#This Row],[c6]]+ 0.9, IF(pomiary6[[#This Row],[c6]]&lt;&gt;0, pomiary6[[#This Row],[c6]], H7))</f>
        <v>-3.54</v>
      </c>
      <c r="AE7" s="22">
        <f>IF($N7=5, pomiary6[[#This Row],[c7]]+ 0.9, IF(pomiary6[[#This Row],[c7]]&lt;&gt;0, pomiary6[[#This Row],[c7]], I7))</f>
        <v>-3.92</v>
      </c>
      <c r="AF7" s="22">
        <f>IF($N7=5, pomiary6[[#This Row],[c8]]+ 0.9, pomiary6[[#This Row],[c8]])</f>
        <v>1.5</v>
      </c>
      <c r="AG7" s="22">
        <f>IF($N7=5, pomiary6[[#This Row],[c9]]+ 0.9, pomiary6[[#This Row],[c9]])</f>
        <v>-3.41</v>
      </c>
      <c r="AH7" s="22">
        <f>IF(pomiary6[[#This Row],[c9]]=5, pomiary6[[#This Row],[c10]]+ 0.9, pomiary6[[#This Row],[c10]])</f>
        <v>0</v>
      </c>
    </row>
    <row r="8" spans="1:34" x14ac:dyDescent="0.35">
      <c r="A8" s="1">
        <v>42399</v>
      </c>
      <c r="B8" s="2">
        <v>4.583333333333333E-2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M8">
        <f>DAY(pomiary6[[#This Row],[data]])</f>
        <v>30</v>
      </c>
      <c r="N8">
        <f>MONTH(pomiary6[[#This Row],[data]])</f>
        <v>1</v>
      </c>
      <c r="O8" s="23">
        <f>IF(AND($M8&gt;=5, $M8&lt;=10), pomiary6[[#This Row],[czujnik1]]-1.2,  C8)</f>
        <v>-5.38</v>
      </c>
      <c r="P8" s="23">
        <f>IF(AND($M8&gt;=5, $M8&lt;=10), pomiary6[[#This Row],[czujnik2]]-1.2,  D8)</f>
        <v>5.93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f>IF(OR(pomiary6[[#This Row],[miesiac]]=7, pomiary6[[#This Row],[miesiac]]=8), ROUNDDOWN(J8*1.07, 2),  J8)</f>
        <v>-6.59</v>
      </c>
      <c r="W8" s="23">
        <f>IF(AND($M8&gt;=5, $M8&lt;=10), pomiary6[[#This Row],[czujnik9]]-1.2,pomiary6[[#This Row],[czujnik9]])</f>
        <v>-7.28</v>
      </c>
      <c r="X8" s="23">
        <v>0</v>
      </c>
      <c r="Y8" s="22">
        <f>IF($N8=5, pomiary6[[#This Row],[c1]]+ 0.9,  pomiary6[[#This Row],[c1]])</f>
        <v>-5.38</v>
      </c>
      <c r="Z8" s="22">
        <f>IF($N8=5, pomiary6[[#This Row],[c2]]+ 0.9,pomiary6[[#This Row],[c2]])</f>
        <v>5.93</v>
      </c>
      <c r="AA8" s="22">
        <f>IF($N8=5, pomiary6[[#This Row],[c3]]+ 0.9, IF(pomiary6[[#This Row],[c3]]&lt;&gt;0, pomiary6[[#This Row],[c3]], E8))</f>
        <v>-7.57</v>
      </c>
      <c r="AB8" s="22">
        <f>IF($N8=5, pomiary6[[#This Row],[c4]]+ 0.9, IF(pomiary6[[#This Row],[c4]]&lt;&gt;0, pomiary6[[#This Row],[c4]], F8))</f>
        <v>4.72</v>
      </c>
      <c r="AC8" s="22">
        <f>IF($N8=5, pomiary6[[#This Row],[c5]]+ 0.9, IF(pomiary6[[#This Row],[c5]]&lt;&gt;0, pomiary6[[#This Row],[c5]], G8))</f>
        <v>2.64</v>
      </c>
      <c r="AD8" s="22">
        <f>IF($N8=5, pomiary6[[#This Row],[c6]]+ 0.9, IF(pomiary6[[#This Row],[c6]]&lt;&gt;0, pomiary6[[#This Row],[c6]], H8))</f>
        <v>7.75</v>
      </c>
      <c r="AE8" s="22">
        <f>IF($N8=5, pomiary6[[#This Row],[c7]]+ 0.9, IF(pomiary6[[#This Row],[c7]]&lt;&gt;0, pomiary6[[#This Row],[c7]], I8))</f>
        <v>-4.3499999999999996</v>
      </c>
      <c r="AF8" s="22">
        <f>IF($N8=5, pomiary6[[#This Row],[c8]]+ 0.9, pomiary6[[#This Row],[c8]])</f>
        <v>-6.59</v>
      </c>
      <c r="AG8" s="22">
        <f>IF($N8=5, pomiary6[[#This Row],[c9]]+ 0.9, pomiary6[[#This Row],[c9]])</f>
        <v>-7.28</v>
      </c>
      <c r="AH8" s="22">
        <f>IF(pomiary6[[#This Row],[c9]]=5, pomiary6[[#This Row],[c10]]+ 0.9, pomiary6[[#This Row],[c10]])</f>
        <v>0</v>
      </c>
    </row>
    <row r="9" spans="1:34" x14ac:dyDescent="0.3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M9">
        <f>DAY(pomiary6[[#This Row],[data]])</f>
        <v>5</v>
      </c>
      <c r="N9">
        <f>MONTH(pomiary6[[#This Row],[data]])</f>
        <v>2</v>
      </c>
      <c r="O9" s="23">
        <f>IF(AND($M9&gt;=5, $M9&lt;=10), pomiary6[[#This Row],[czujnik1]]-1.2,  C9)</f>
        <v>2.0099999999999998</v>
      </c>
      <c r="P9" s="23">
        <f>IF(AND($M9&gt;=5, $M9&lt;=10), pomiary6[[#This Row],[czujnik2]]-1.2,  D9)</f>
        <v>-8.23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f>IF(OR(pomiary6[[#This Row],[miesiac]]=7, pomiary6[[#This Row],[miesiac]]=8), ROUNDDOWN(J9*1.07, 2),  J9)</f>
        <v>7.78</v>
      </c>
      <c r="W9" s="23">
        <f>IF(AND($M9&gt;=5, $M9&lt;=10), pomiary6[[#This Row],[czujnik9]]-1.2,pomiary6[[#This Row],[czujnik9]])</f>
        <v>1.28</v>
      </c>
      <c r="X9" s="23">
        <v>0</v>
      </c>
      <c r="Y9" s="22">
        <f>IF($N9=5, pomiary6[[#This Row],[c1]]+ 0.9,  pomiary6[[#This Row],[c1]])</f>
        <v>2.0099999999999998</v>
      </c>
      <c r="Z9" s="22">
        <f>IF($N9=5, pomiary6[[#This Row],[c2]]+ 0.9,pomiary6[[#This Row],[c2]])</f>
        <v>-8.23</v>
      </c>
      <c r="AA9" s="22">
        <f>IF($N9=5, pomiary6[[#This Row],[c3]]+ 0.9, IF(pomiary6[[#This Row],[c3]]&lt;&gt;0, pomiary6[[#This Row],[c3]], E9))</f>
        <v>-6.63</v>
      </c>
      <c r="AB9" s="22">
        <f>IF($N9=5, pomiary6[[#This Row],[c4]]+ 0.9, IF(pomiary6[[#This Row],[c4]]&lt;&gt;0, pomiary6[[#This Row],[c4]], F9))</f>
        <v>-2.59</v>
      </c>
      <c r="AC9" s="22">
        <f>IF($N9=5, pomiary6[[#This Row],[c5]]+ 0.9, IF(pomiary6[[#This Row],[c5]]&lt;&gt;0, pomiary6[[#This Row],[c5]], G9))</f>
        <v>6.44</v>
      </c>
      <c r="AD9" s="22">
        <f>IF($N9=5, pomiary6[[#This Row],[c6]]+ 0.9, IF(pomiary6[[#This Row],[c6]]&lt;&gt;0, pomiary6[[#This Row],[c6]], H9))</f>
        <v>1.67</v>
      </c>
      <c r="AE9" s="22">
        <f>IF($N9=5, pomiary6[[#This Row],[c7]]+ 0.9, IF(pomiary6[[#This Row],[c7]]&lt;&gt;0, pomiary6[[#This Row],[c7]], I9))</f>
        <v>7.34</v>
      </c>
      <c r="AF9" s="22">
        <f>IF($N9=5, pomiary6[[#This Row],[c8]]+ 0.9, pomiary6[[#This Row],[c8]])</f>
        <v>7.78</v>
      </c>
      <c r="AG9" s="22">
        <f>IF($N9=5, pomiary6[[#This Row],[c9]]+ 0.9, pomiary6[[#This Row],[c9]])</f>
        <v>1.28</v>
      </c>
      <c r="AH9" s="22">
        <f>IF(pomiary6[[#This Row],[c9]]=5, pomiary6[[#This Row],[c10]]+ 0.9, pomiary6[[#This Row],[c10]])</f>
        <v>0</v>
      </c>
    </row>
    <row r="10" spans="1:34" x14ac:dyDescent="0.35">
      <c r="A10" s="1">
        <v>42406</v>
      </c>
      <c r="B10" s="2">
        <v>8.7499999999999994E-2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M10">
        <f>DAY(pomiary6[[#This Row],[data]])</f>
        <v>6</v>
      </c>
      <c r="N10">
        <f>MONTH(pomiary6[[#This Row],[data]])</f>
        <v>2</v>
      </c>
      <c r="O10" s="23">
        <f>IF(AND($M10&gt;=5, $M10&lt;=10), pomiary6[[#This Row],[czujnik1]]-1.2,  C10)</f>
        <v>0.74</v>
      </c>
      <c r="P10" s="23">
        <f>IF(AND($M10&gt;=5, $M10&lt;=10), pomiary6[[#This Row],[czujnik2]]-1.2,  D10)</f>
        <v>0.52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f>IF(OR(pomiary6[[#This Row],[miesiac]]=7, pomiary6[[#This Row],[miesiac]]=8), ROUNDDOWN(J10*1.07, 2),  J10)</f>
        <v>-7.12</v>
      </c>
      <c r="W10" s="23">
        <f>IF(AND($M10&gt;=5, $M10&lt;=10), pomiary6[[#This Row],[czujnik9]]-1.2,pomiary6[[#This Row],[czujnik9]])</f>
        <v>0.92000000000000015</v>
      </c>
      <c r="X10" s="23">
        <v>0</v>
      </c>
      <c r="Y10" s="22">
        <f>IF($N10=5, pomiary6[[#This Row],[c1]]+ 0.9,  pomiary6[[#This Row],[c1]])</f>
        <v>0.74</v>
      </c>
      <c r="Z10" s="22">
        <f>IF($N10=5, pomiary6[[#This Row],[c2]]+ 0.9,pomiary6[[#This Row],[c2]])</f>
        <v>0.52</v>
      </c>
      <c r="AA10" s="22">
        <f>IF($N10=5, pomiary6[[#This Row],[c3]]+ 0.9, IF(pomiary6[[#This Row],[c3]]&lt;&gt;0, pomiary6[[#This Row],[c3]], E10))</f>
        <v>-1.91</v>
      </c>
      <c r="AB10" s="22">
        <f>IF($N10=5, pomiary6[[#This Row],[c4]]+ 0.9, IF(pomiary6[[#This Row],[c4]]&lt;&gt;0, pomiary6[[#This Row],[c4]], F10))</f>
        <v>-5.44</v>
      </c>
      <c r="AC10" s="22">
        <f>IF($N10=5, pomiary6[[#This Row],[c5]]+ 0.9, IF(pomiary6[[#This Row],[c5]]&lt;&gt;0, pomiary6[[#This Row],[c5]], G10))</f>
        <v>2.11</v>
      </c>
      <c r="AD10" s="22">
        <f>IF($N10=5, pomiary6[[#This Row],[c6]]+ 0.9, IF(pomiary6[[#This Row],[c6]]&lt;&gt;0, pomiary6[[#This Row],[c6]], H10))</f>
        <v>-2.93</v>
      </c>
      <c r="AE10" s="22">
        <f>IF($N10=5, pomiary6[[#This Row],[c7]]+ 0.9, IF(pomiary6[[#This Row],[c7]]&lt;&gt;0, pomiary6[[#This Row],[c7]], I10))</f>
        <v>-3.28</v>
      </c>
      <c r="AF10" s="22">
        <f>IF($N10=5, pomiary6[[#This Row],[c8]]+ 0.9, pomiary6[[#This Row],[c8]])</f>
        <v>-7.12</v>
      </c>
      <c r="AG10" s="22">
        <f>IF($N10=5, pomiary6[[#This Row],[c9]]+ 0.9, pomiary6[[#This Row],[c9]])</f>
        <v>0.92000000000000015</v>
      </c>
      <c r="AH10" s="22">
        <f>IF(pomiary6[[#This Row],[c9]]=5, pomiary6[[#This Row],[c10]]+ 0.9, pomiary6[[#This Row],[c10]])</f>
        <v>0</v>
      </c>
    </row>
    <row r="11" spans="1:34" x14ac:dyDescent="0.3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M11">
        <f>DAY(pomiary6[[#This Row],[data]])</f>
        <v>6</v>
      </c>
      <c r="N11">
        <f>MONTH(pomiary6[[#This Row],[data]])</f>
        <v>2</v>
      </c>
      <c r="O11" s="23">
        <f>IF(AND($M11&gt;=5, $M11&lt;=10), pomiary6[[#This Row],[czujnik1]]-1.2,  C11)</f>
        <v>7.61</v>
      </c>
      <c r="P11" s="23">
        <f>IF(AND($M11&gt;=5, $M11&lt;=10), pomiary6[[#This Row],[czujnik2]]-1.2,  D11)</f>
        <v>-2.86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f>IF(OR(pomiary6[[#This Row],[miesiac]]=7, pomiary6[[#This Row],[miesiac]]=8), ROUNDDOWN(J11*1.07, 2),  J11)</f>
        <v>8.32</v>
      </c>
      <c r="W11" s="23">
        <f>IF(AND($M11&gt;=5, $M11&lt;=10), pomiary6[[#This Row],[czujnik9]]-1.2,pomiary6[[#This Row],[czujnik9]])</f>
        <v>-7.82</v>
      </c>
      <c r="X11" s="23">
        <v>0</v>
      </c>
      <c r="Y11" s="22">
        <f>IF($N11=5, pomiary6[[#This Row],[c1]]+ 0.9,  pomiary6[[#This Row],[c1]])</f>
        <v>7.61</v>
      </c>
      <c r="Z11" s="22">
        <f>IF($N11=5, pomiary6[[#This Row],[c2]]+ 0.9,pomiary6[[#This Row],[c2]])</f>
        <v>-2.86</v>
      </c>
      <c r="AA11" s="22">
        <f>IF($N11=5, pomiary6[[#This Row],[c3]]+ 0.9, IF(pomiary6[[#This Row],[c3]]&lt;&gt;0, pomiary6[[#This Row],[c3]], E11))</f>
        <v>2.0099999999999998</v>
      </c>
      <c r="AB11" s="22">
        <f>IF($N11=5, pomiary6[[#This Row],[c4]]+ 0.9, IF(pomiary6[[#This Row],[c4]]&lt;&gt;0, pomiary6[[#This Row],[c4]], F11))</f>
        <v>1.63</v>
      </c>
      <c r="AC11" s="22">
        <f>IF($N11=5, pomiary6[[#This Row],[c5]]+ 0.9, IF(pomiary6[[#This Row],[c5]]&lt;&gt;0, pomiary6[[#This Row],[c5]], G11))</f>
        <v>8.82</v>
      </c>
      <c r="AD11" s="22">
        <f>IF($N11=5, pomiary6[[#This Row],[c6]]+ 0.9, IF(pomiary6[[#This Row],[c6]]&lt;&gt;0, pomiary6[[#This Row],[c6]], H11))</f>
        <v>4.05</v>
      </c>
      <c r="AE11" s="22">
        <f>IF($N11=5, pomiary6[[#This Row],[c7]]+ 0.9, IF(pomiary6[[#This Row],[c7]]&lt;&gt;0, pomiary6[[#This Row],[c7]], I11))</f>
        <v>-5.04</v>
      </c>
      <c r="AF11" s="22">
        <f>IF($N11=5, pomiary6[[#This Row],[c8]]+ 0.9, pomiary6[[#This Row],[c8]])</f>
        <v>8.32</v>
      </c>
      <c r="AG11" s="22">
        <f>IF($N11=5, pomiary6[[#This Row],[c9]]+ 0.9, pomiary6[[#This Row],[c9]])</f>
        <v>-7.82</v>
      </c>
      <c r="AH11" s="22">
        <f>IF(pomiary6[[#This Row],[c9]]=5, pomiary6[[#This Row],[c10]]+ 0.9, pomiary6[[#This Row],[c10]])</f>
        <v>0</v>
      </c>
    </row>
    <row r="12" spans="1:34" x14ac:dyDescent="0.35">
      <c r="A12" s="1">
        <v>42409</v>
      </c>
      <c r="B12" s="2">
        <v>0.33541666666666664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M12">
        <f>DAY(pomiary6[[#This Row],[data]])</f>
        <v>9</v>
      </c>
      <c r="N12">
        <f>MONTH(pomiary6[[#This Row],[data]])</f>
        <v>2</v>
      </c>
      <c r="O12" s="23">
        <f>IF(AND($M12&gt;=5, $M12&lt;=10), pomiary6[[#This Row],[czujnik1]]-1.2,  C12)</f>
        <v>2.8</v>
      </c>
      <c r="P12" s="23">
        <f>IF(AND($M12&gt;=5, $M12&lt;=10), pomiary6[[#This Row],[czujnik2]]-1.2,  D12)</f>
        <v>-7.92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f>IF(OR(pomiary6[[#This Row],[miesiac]]=7, pomiary6[[#This Row],[miesiac]]=8), ROUNDDOWN(J12*1.07, 2),  J12)</f>
        <v>2.88</v>
      </c>
      <c r="W12" s="23">
        <f>IF(AND($M12&gt;=5, $M12&lt;=10), pomiary6[[#This Row],[czujnik9]]-1.2,pomiary6[[#This Row],[czujnik9]])</f>
        <v>1.3800000000000001</v>
      </c>
      <c r="X12" s="23">
        <v>0</v>
      </c>
      <c r="Y12" s="22">
        <f>IF($N12=5, pomiary6[[#This Row],[c1]]+ 0.9,  pomiary6[[#This Row],[c1]])</f>
        <v>2.8</v>
      </c>
      <c r="Z12" s="22">
        <f>IF($N12=5, pomiary6[[#This Row],[c2]]+ 0.9,pomiary6[[#This Row],[c2]])</f>
        <v>-7.92</v>
      </c>
      <c r="AA12" s="22">
        <f>IF($N12=5, pomiary6[[#This Row],[c3]]+ 0.9, IF(pomiary6[[#This Row],[c3]]&lt;&gt;0, pomiary6[[#This Row],[c3]], E12))</f>
        <v>2.4300000000000002</v>
      </c>
      <c r="AB12" s="22">
        <f>IF($N12=5, pomiary6[[#This Row],[c4]]+ 0.9, IF(pomiary6[[#This Row],[c4]]&lt;&gt;0, pomiary6[[#This Row],[c4]], F12))</f>
        <v>-2.0299999999999998</v>
      </c>
      <c r="AC12" s="22">
        <f>IF($N12=5, pomiary6[[#This Row],[c5]]+ 0.9, IF(pomiary6[[#This Row],[c5]]&lt;&gt;0, pomiary6[[#This Row],[c5]], G12))</f>
        <v>-3.87</v>
      </c>
      <c r="AD12" s="22">
        <f>IF($N12=5, pomiary6[[#This Row],[c6]]+ 0.9, IF(pomiary6[[#This Row],[c6]]&lt;&gt;0, pomiary6[[#This Row],[c6]], H12))</f>
        <v>-3.7</v>
      </c>
      <c r="AE12" s="22">
        <f>IF($N12=5, pomiary6[[#This Row],[c7]]+ 0.9, IF(pomiary6[[#This Row],[c7]]&lt;&gt;0, pomiary6[[#This Row],[c7]], I12))</f>
        <v>-7.09</v>
      </c>
      <c r="AF12" s="22">
        <f>IF($N12=5, pomiary6[[#This Row],[c8]]+ 0.9, pomiary6[[#This Row],[c8]])</f>
        <v>2.88</v>
      </c>
      <c r="AG12" s="22">
        <f>IF($N12=5, pomiary6[[#This Row],[c9]]+ 0.9, pomiary6[[#This Row],[c9]])</f>
        <v>1.3800000000000001</v>
      </c>
      <c r="AH12" s="22">
        <f>IF(pomiary6[[#This Row],[c9]]=5, pomiary6[[#This Row],[c10]]+ 0.9, pomiary6[[#This Row],[c10]])</f>
        <v>0</v>
      </c>
    </row>
    <row r="13" spans="1:34" x14ac:dyDescent="0.3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M13">
        <f>DAY(pomiary6[[#This Row],[data]])</f>
        <v>10</v>
      </c>
      <c r="N13">
        <f>MONTH(pomiary6[[#This Row],[data]])</f>
        <v>2</v>
      </c>
      <c r="O13" s="23">
        <f>IF(AND($M13&gt;=5, $M13&lt;=10), pomiary6[[#This Row],[czujnik1]]-1.2,  C13)</f>
        <v>-5.79</v>
      </c>
      <c r="P13" s="23">
        <f>IF(AND($M13&gt;=5, $M13&lt;=10), pomiary6[[#This Row],[czujnik2]]-1.2,  D13)</f>
        <v>4.54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f>IF(OR(pomiary6[[#This Row],[miesiac]]=7, pomiary6[[#This Row],[miesiac]]=8), ROUNDDOWN(J13*1.07, 2),  J13)</f>
        <v>-6.54</v>
      </c>
      <c r="W13" s="23">
        <f>IF(AND($M13&gt;=5, $M13&lt;=10), pomiary6[[#This Row],[czujnik9]]-1.2,pomiary6[[#This Row],[czujnik9]])</f>
        <v>-3.63</v>
      </c>
      <c r="X13" s="23">
        <v>0</v>
      </c>
      <c r="Y13" s="22">
        <f>IF($N13=5, pomiary6[[#This Row],[c1]]+ 0.9,  pomiary6[[#This Row],[c1]])</f>
        <v>-5.79</v>
      </c>
      <c r="Z13" s="22">
        <f>IF($N13=5, pomiary6[[#This Row],[c2]]+ 0.9,pomiary6[[#This Row],[c2]])</f>
        <v>4.54</v>
      </c>
      <c r="AA13" s="22">
        <f>IF($N13=5, pomiary6[[#This Row],[c3]]+ 0.9, IF(pomiary6[[#This Row],[c3]]&lt;&gt;0, pomiary6[[#This Row],[c3]], E13))</f>
        <v>-6.21</v>
      </c>
      <c r="AB13" s="22">
        <f>IF($N13=5, pomiary6[[#This Row],[c4]]+ 0.9, IF(pomiary6[[#This Row],[c4]]&lt;&gt;0, pomiary6[[#This Row],[c4]], F13))</f>
        <v>-3.63</v>
      </c>
      <c r="AC13" s="22">
        <f>IF($N13=5, pomiary6[[#This Row],[c5]]+ 0.9, IF(pomiary6[[#This Row],[c5]]&lt;&gt;0, pomiary6[[#This Row],[c5]], G13))</f>
        <v>7.35</v>
      </c>
      <c r="AD13" s="22">
        <f>IF($N13=5, pomiary6[[#This Row],[c6]]+ 0.9, IF(pomiary6[[#This Row],[c6]]&lt;&gt;0, pomiary6[[#This Row],[c6]], H13))</f>
        <v>-7.64</v>
      </c>
      <c r="AE13" s="22">
        <f>IF($N13=5, pomiary6[[#This Row],[c7]]+ 0.9, IF(pomiary6[[#This Row],[c7]]&lt;&gt;0, pomiary6[[#This Row],[c7]], I13))</f>
        <v>-5.73</v>
      </c>
      <c r="AF13" s="22">
        <f>IF($N13=5, pomiary6[[#This Row],[c8]]+ 0.9, pomiary6[[#This Row],[c8]])</f>
        <v>-6.54</v>
      </c>
      <c r="AG13" s="22">
        <f>IF($N13=5, pomiary6[[#This Row],[c9]]+ 0.9, pomiary6[[#This Row],[c9]])</f>
        <v>-3.63</v>
      </c>
      <c r="AH13" s="22">
        <f>IF(pomiary6[[#This Row],[c9]]=5, pomiary6[[#This Row],[c10]]+ 0.9, pomiary6[[#This Row],[c10]])</f>
        <v>0</v>
      </c>
    </row>
    <row r="14" spans="1:34" x14ac:dyDescent="0.3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M14">
        <f>DAY(pomiary6[[#This Row],[data]])</f>
        <v>10</v>
      </c>
      <c r="N14">
        <f>MONTH(pomiary6[[#This Row],[data]])</f>
        <v>2</v>
      </c>
      <c r="O14" s="23">
        <f>IF(AND($M14&gt;=5, $M14&lt;=10), pomiary6[[#This Row],[czujnik1]]-1.2,  C14)</f>
        <v>-7.0200000000000005</v>
      </c>
      <c r="P14" s="23">
        <f>IF(AND($M14&gt;=5, $M14&lt;=10), pomiary6[[#This Row],[czujnik2]]-1.2,  D14)</f>
        <v>4.24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f>IF(OR(pomiary6[[#This Row],[miesiac]]=7, pomiary6[[#This Row],[miesiac]]=8), ROUNDDOWN(J14*1.07, 2),  J14)</f>
        <v>4.29</v>
      </c>
      <c r="W14" s="23">
        <f>IF(AND($M14&gt;=5, $M14&lt;=10), pomiary6[[#This Row],[czujnik9]]-1.2,pomiary6[[#This Row],[czujnik9]])</f>
        <v>-8.49</v>
      </c>
      <c r="X14" s="23">
        <v>0</v>
      </c>
      <c r="Y14" s="22">
        <f>IF($N14=5, pomiary6[[#This Row],[c1]]+ 0.9,  pomiary6[[#This Row],[c1]])</f>
        <v>-7.0200000000000005</v>
      </c>
      <c r="Z14" s="22">
        <f>IF($N14=5, pomiary6[[#This Row],[c2]]+ 0.9,pomiary6[[#This Row],[c2]])</f>
        <v>4.24</v>
      </c>
      <c r="AA14" s="22">
        <f>IF($N14=5, pomiary6[[#This Row],[c3]]+ 0.9, IF(pomiary6[[#This Row],[c3]]&lt;&gt;0, pomiary6[[#This Row],[c3]], E14))</f>
        <v>-2.4700000000000002</v>
      </c>
      <c r="AB14" s="22">
        <f>IF($N14=5, pomiary6[[#This Row],[c4]]+ 0.9, IF(pomiary6[[#This Row],[c4]]&lt;&gt;0, pomiary6[[#This Row],[c4]], F14))</f>
        <v>-5.69</v>
      </c>
      <c r="AC14" s="22">
        <f>IF($N14=5, pomiary6[[#This Row],[c5]]+ 0.9, IF(pomiary6[[#This Row],[c5]]&lt;&gt;0, pomiary6[[#This Row],[c5]], G14))</f>
        <v>8.43</v>
      </c>
      <c r="AD14" s="22">
        <f>IF($N14=5, pomiary6[[#This Row],[c6]]+ 0.9, IF(pomiary6[[#This Row],[c6]]&lt;&gt;0, pomiary6[[#This Row],[c6]], H14))</f>
        <v>-6.41</v>
      </c>
      <c r="AE14" s="22">
        <f>IF($N14=5, pomiary6[[#This Row],[c7]]+ 0.9, IF(pomiary6[[#This Row],[c7]]&lt;&gt;0, pomiary6[[#This Row],[c7]], I14))</f>
        <v>-7.59</v>
      </c>
      <c r="AF14" s="22">
        <f>IF($N14=5, pomiary6[[#This Row],[c8]]+ 0.9, pomiary6[[#This Row],[c8]])</f>
        <v>4.29</v>
      </c>
      <c r="AG14" s="22">
        <f>IF($N14=5, pomiary6[[#This Row],[c9]]+ 0.9, pomiary6[[#This Row],[c9]])</f>
        <v>-8.49</v>
      </c>
      <c r="AH14" s="22">
        <f>IF(pomiary6[[#This Row],[c9]]=5, pomiary6[[#This Row],[c10]]+ 0.9, pomiary6[[#This Row],[c10]])</f>
        <v>0</v>
      </c>
    </row>
    <row r="15" spans="1:34" x14ac:dyDescent="0.3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M15">
        <f>DAY(pomiary6[[#This Row],[data]])</f>
        <v>13</v>
      </c>
      <c r="N15">
        <f>MONTH(pomiary6[[#This Row],[data]])</f>
        <v>2</v>
      </c>
      <c r="O15" s="23">
        <f>IF(AND($M15&gt;=5, $M15&lt;=10), pomiary6[[#This Row],[czujnik1]]-1.2,  C15)</f>
        <v>8.26</v>
      </c>
      <c r="P15" s="23">
        <f>IF(AND($M15&gt;=5, $M15&lt;=10), pomiary6[[#This Row],[czujnik2]]-1.2,  D15)</f>
        <v>8.5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f>IF(OR(pomiary6[[#This Row],[miesiac]]=7, pomiary6[[#This Row],[miesiac]]=8), ROUNDDOWN(J15*1.07, 2),  J15)</f>
        <v>5.46</v>
      </c>
      <c r="W15" s="23">
        <f>IF(AND($M15&gt;=5, $M15&lt;=10), pomiary6[[#This Row],[czujnik9]]-1.2,pomiary6[[#This Row],[czujnik9]])</f>
        <v>-4.66</v>
      </c>
      <c r="X15" s="23">
        <v>0</v>
      </c>
      <c r="Y15" s="22">
        <f>IF($N15=5, pomiary6[[#This Row],[c1]]+ 0.9,  pomiary6[[#This Row],[c1]])</f>
        <v>8.26</v>
      </c>
      <c r="Z15" s="22">
        <f>IF($N15=5, pomiary6[[#This Row],[c2]]+ 0.9,pomiary6[[#This Row],[c2]])</f>
        <v>8.5</v>
      </c>
      <c r="AA15" s="22">
        <f>IF($N15=5, pomiary6[[#This Row],[c3]]+ 0.9, IF(pomiary6[[#This Row],[c3]]&lt;&gt;0, pomiary6[[#This Row],[c3]], E15))</f>
        <v>-7.75</v>
      </c>
      <c r="AB15" s="22">
        <f>IF($N15=5, pomiary6[[#This Row],[c4]]+ 0.9, IF(pomiary6[[#This Row],[c4]]&lt;&gt;0, pomiary6[[#This Row],[c4]], F15))</f>
        <v>-2.67</v>
      </c>
      <c r="AC15" s="22">
        <f>IF($N15=5, pomiary6[[#This Row],[c5]]+ 0.9, IF(pomiary6[[#This Row],[c5]]&lt;&gt;0, pomiary6[[#This Row],[c5]], G15))</f>
        <v>6.6</v>
      </c>
      <c r="AD15" s="22">
        <f>IF($N15=5, pomiary6[[#This Row],[c6]]+ 0.9, IF(pomiary6[[#This Row],[c6]]&lt;&gt;0, pomiary6[[#This Row],[c6]], H15))</f>
        <v>1.58</v>
      </c>
      <c r="AE15" s="22">
        <f>IF($N15=5, pomiary6[[#This Row],[c7]]+ 0.9, IF(pomiary6[[#This Row],[c7]]&lt;&gt;0, pomiary6[[#This Row],[c7]], I15))</f>
        <v>-3.2</v>
      </c>
      <c r="AF15" s="22">
        <f>IF($N15=5, pomiary6[[#This Row],[c8]]+ 0.9, pomiary6[[#This Row],[c8]])</f>
        <v>5.46</v>
      </c>
      <c r="AG15" s="22">
        <f>IF($N15=5, pomiary6[[#This Row],[c9]]+ 0.9, pomiary6[[#This Row],[c9]])</f>
        <v>-4.66</v>
      </c>
      <c r="AH15" s="22">
        <f>IF(pomiary6[[#This Row],[c9]]=5, pomiary6[[#This Row],[c10]]+ 0.9, pomiary6[[#This Row],[c10]])</f>
        <v>0</v>
      </c>
    </row>
    <row r="16" spans="1:34" x14ac:dyDescent="0.35">
      <c r="A16" s="1">
        <v>42415</v>
      </c>
      <c r="B16" s="2">
        <v>0.17083333333333334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M16">
        <f>DAY(pomiary6[[#This Row],[data]])</f>
        <v>15</v>
      </c>
      <c r="N16">
        <f>MONTH(pomiary6[[#This Row],[data]])</f>
        <v>2</v>
      </c>
      <c r="O16" s="23">
        <f>IF(AND($M16&gt;=5, $M16&lt;=10), pomiary6[[#This Row],[czujnik1]]-1.2,  C16)</f>
        <v>7.43</v>
      </c>
      <c r="P16" s="23">
        <f>IF(AND($M16&gt;=5, $M16&lt;=10), pomiary6[[#This Row],[czujnik2]]-1.2,  D16)</f>
        <v>7.88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f>IF(OR(pomiary6[[#This Row],[miesiac]]=7, pomiary6[[#This Row],[miesiac]]=8), ROUNDDOWN(J16*1.07, 2),  J16)</f>
        <v>-4.8499999999999996</v>
      </c>
      <c r="W16" s="23">
        <f>IF(AND($M16&gt;=5, $M16&lt;=10), pomiary6[[#This Row],[czujnik9]]-1.2,pomiary6[[#This Row],[czujnik9]])</f>
        <v>-4.21</v>
      </c>
      <c r="X16" s="23">
        <v>0</v>
      </c>
      <c r="Y16" s="22">
        <f>IF($N16=5, pomiary6[[#This Row],[c1]]+ 0.9,  pomiary6[[#This Row],[c1]])</f>
        <v>7.43</v>
      </c>
      <c r="Z16" s="22">
        <f>IF($N16=5, pomiary6[[#This Row],[c2]]+ 0.9,pomiary6[[#This Row],[c2]])</f>
        <v>7.88</v>
      </c>
      <c r="AA16" s="22">
        <f>IF($N16=5, pomiary6[[#This Row],[c3]]+ 0.9, IF(pomiary6[[#This Row],[c3]]&lt;&gt;0, pomiary6[[#This Row],[c3]], E16))</f>
        <v>-0.11</v>
      </c>
      <c r="AB16" s="22">
        <f>IF($N16=5, pomiary6[[#This Row],[c4]]+ 0.9, IF(pomiary6[[#This Row],[c4]]&lt;&gt;0, pomiary6[[#This Row],[c4]], F16))</f>
        <v>-2.4700000000000002</v>
      </c>
      <c r="AC16" s="22">
        <f>IF($N16=5, pomiary6[[#This Row],[c5]]+ 0.9, IF(pomiary6[[#This Row],[c5]]&lt;&gt;0, pomiary6[[#This Row],[c5]], G16))</f>
        <v>-7.25</v>
      </c>
      <c r="AD16" s="22">
        <f>IF($N16=5, pomiary6[[#This Row],[c6]]+ 0.9, IF(pomiary6[[#This Row],[c6]]&lt;&gt;0, pomiary6[[#This Row],[c6]], H16))</f>
        <v>7.27</v>
      </c>
      <c r="AE16" s="22">
        <f>IF($N16=5, pomiary6[[#This Row],[c7]]+ 0.9, IF(pomiary6[[#This Row],[c7]]&lt;&gt;0, pomiary6[[#This Row],[c7]], I16))</f>
        <v>-5.15</v>
      </c>
      <c r="AF16" s="22">
        <f>IF($N16=5, pomiary6[[#This Row],[c8]]+ 0.9, pomiary6[[#This Row],[c8]])</f>
        <v>-4.8499999999999996</v>
      </c>
      <c r="AG16" s="22">
        <f>IF($N16=5, pomiary6[[#This Row],[c9]]+ 0.9, pomiary6[[#This Row],[c9]])</f>
        <v>-4.21</v>
      </c>
      <c r="AH16" s="22">
        <f>IF(pomiary6[[#This Row],[c9]]=5, pomiary6[[#This Row],[c10]]+ 0.9, pomiary6[[#This Row],[c10]])</f>
        <v>0</v>
      </c>
    </row>
    <row r="17" spans="1:34" x14ac:dyDescent="0.3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M17">
        <f>DAY(pomiary6[[#This Row],[data]])</f>
        <v>15</v>
      </c>
      <c r="N17">
        <f>MONTH(pomiary6[[#This Row],[data]])</f>
        <v>2</v>
      </c>
      <c r="O17" s="23">
        <f>IF(AND($M17&gt;=5, $M17&lt;=10), pomiary6[[#This Row],[czujnik1]]-1.2,  C17)</f>
        <v>-7.37</v>
      </c>
      <c r="P17" s="23">
        <f>IF(AND($M17&gt;=5, $M17&lt;=10), pomiary6[[#This Row],[czujnik2]]-1.2,  D17)</f>
        <v>2.31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f>IF(OR(pomiary6[[#This Row],[miesiac]]=7, pomiary6[[#This Row],[miesiac]]=8), ROUNDDOWN(J17*1.07, 2),  J17)</f>
        <v>-4.58</v>
      </c>
      <c r="W17" s="23">
        <f>IF(AND($M17&gt;=5, $M17&lt;=10), pomiary6[[#This Row],[czujnik9]]-1.2,pomiary6[[#This Row],[czujnik9]])</f>
        <v>-6.18</v>
      </c>
      <c r="X17" s="23">
        <v>0</v>
      </c>
      <c r="Y17" s="22">
        <f>IF($N17=5, pomiary6[[#This Row],[c1]]+ 0.9,  pomiary6[[#This Row],[c1]])</f>
        <v>-7.37</v>
      </c>
      <c r="Z17" s="22">
        <f>IF($N17=5, pomiary6[[#This Row],[c2]]+ 0.9,pomiary6[[#This Row],[c2]])</f>
        <v>2.31</v>
      </c>
      <c r="AA17" s="22">
        <f>IF($N17=5, pomiary6[[#This Row],[c3]]+ 0.9, IF(pomiary6[[#This Row],[c3]]&lt;&gt;0, pomiary6[[#This Row],[c3]], E17))</f>
        <v>-0.37</v>
      </c>
      <c r="AB17" s="22">
        <f>IF($N17=5, pomiary6[[#This Row],[c4]]+ 0.9, IF(pomiary6[[#This Row],[c4]]&lt;&gt;0, pomiary6[[#This Row],[c4]], F17))</f>
        <v>-4.1900000000000004</v>
      </c>
      <c r="AC17" s="22">
        <f>IF($N17=5, pomiary6[[#This Row],[c5]]+ 0.9, IF(pomiary6[[#This Row],[c5]]&lt;&gt;0, pomiary6[[#This Row],[c5]], G17))</f>
        <v>-6.75</v>
      </c>
      <c r="AD17" s="22">
        <f>IF($N17=5, pomiary6[[#This Row],[c6]]+ 0.9, IF(pomiary6[[#This Row],[c6]]&lt;&gt;0, pomiary6[[#This Row],[c6]], H17))</f>
        <v>0.15</v>
      </c>
      <c r="AE17" s="22">
        <f>IF($N17=5, pomiary6[[#This Row],[c7]]+ 0.9, IF(pomiary6[[#This Row],[c7]]&lt;&gt;0, pomiary6[[#This Row],[c7]], I17))</f>
        <v>0.08</v>
      </c>
      <c r="AF17" s="22">
        <f>IF($N17=5, pomiary6[[#This Row],[c8]]+ 0.9, pomiary6[[#This Row],[c8]])</f>
        <v>-4.58</v>
      </c>
      <c r="AG17" s="22">
        <f>IF($N17=5, pomiary6[[#This Row],[c9]]+ 0.9, pomiary6[[#This Row],[c9]])</f>
        <v>-6.18</v>
      </c>
      <c r="AH17" s="22">
        <f>IF(pomiary6[[#This Row],[c9]]=5, pomiary6[[#This Row],[c10]]+ 0.9, pomiary6[[#This Row],[c10]])</f>
        <v>0</v>
      </c>
    </row>
    <row r="18" spans="1:34" x14ac:dyDescent="0.35">
      <c r="A18" s="1">
        <v>42418</v>
      </c>
      <c r="B18" s="2">
        <v>0.17083333333333334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M18">
        <f>DAY(pomiary6[[#This Row],[data]])</f>
        <v>18</v>
      </c>
      <c r="N18">
        <f>MONTH(pomiary6[[#This Row],[data]])</f>
        <v>2</v>
      </c>
      <c r="O18" s="23">
        <f>IF(AND($M18&gt;=5, $M18&lt;=10), pomiary6[[#This Row],[czujnik1]]-1.2,  C18)</f>
        <v>7.78</v>
      </c>
      <c r="P18" s="23">
        <f>IF(AND($M18&gt;=5, $M18&lt;=10), pomiary6[[#This Row],[czujnik2]]-1.2,  D18)</f>
        <v>1.59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f>IF(OR(pomiary6[[#This Row],[miesiac]]=7, pomiary6[[#This Row],[miesiac]]=8), ROUNDDOWN(J18*1.07, 2),  J18)</f>
        <v>-6.56</v>
      </c>
      <c r="W18" s="23">
        <f>IF(AND($M18&gt;=5, $M18&lt;=10), pomiary6[[#This Row],[czujnik9]]-1.2,pomiary6[[#This Row],[czujnik9]])</f>
        <v>-6.35</v>
      </c>
      <c r="X18" s="23">
        <v>0</v>
      </c>
      <c r="Y18" s="22">
        <f>IF($N18=5, pomiary6[[#This Row],[c1]]+ 0.9,  pomiary6[[#This Row],[c1]])</f>
        <v>7.78</v>
      </c>
      <c r="Z18" s="22">
        <f>IF($N18=5, pomiary6[[#This Row],[c2]]+ 0.9,pomiary6[[#This Row],[c2]])</f>
        <v>1.59</v>
      </c>
      <c r="AA18" s="22">
        <f>IF($N18=5, pomiary6[[#This Row],[c3]]+ 0.9, IF(pomiary6[[#This Row],[c3]]&lt;&gt;0, pomiary6[[#This Row],[c3]], E18))</f>
        <v>-5.23</v>
      </c>
      <c r="AB18" s="22">
        <f>IF($N18=5, pomiary6[[#This Row],[c4]]+ 0.9, IF(pomiary6[[#This Row],[c4]]&lt;&gt;0, pomiary6[[#This Row],[c4]], F18))</f>
        <v>-2.54</v>
      </c>
      <c r="AC18" s="22">
        <f>IF($N18=5, pomiary6[[#This Row],[c5]]+ 0.9, IF(pomiary6[[#This Row],[c5]]&lt;&gt;0, pomiary6[[#This Row],[c5]], G18))</f>
        <v>3.66</v>
      </c>
      <c r="AD18" s="22">
        <f>IF($N18=5, pomiary6[[#This Row],[c6]]+ 0.9, IF(pomiary6[[#This Row],[c6]]&lt;&gt;0, pomiary6[[#This Row],[c6]], H18))</f>
        <v>-0.8</v>
      </c>
      <c r="AE18" s="22">
        <f>IF($N18=5, pomiary6[[#This Row],[c7]]+ 0.9, IF(pomiary6[[#This Row],[c7]]&lt;&gt;0, pomiary6[[#This Row],[c7]], I18))</f>
        <v>-2.56</v>
      </c>
      <c r="AF18" s="22">
        <f>IF($N18=5, pomiary6[[#This Row],[c8]]+ 0.9, pomiary6[[#This Row],[c8]])</f>
        <v>-6.56</v>
      </c>
      <c r="AG18" s="22">
        <f>IF($N18=5, pomiary6[[#This Row],[c9]]+ 0.9, pomiary6[[#This Row],[c9]])</f>
        <v>-6.35</v>
      </c>
      <c r="AH18" s="22">
        <f>IF(pomiary6[[#This Row],[c9]]=5, pomiary6[[#This Row],[c10]]+ 0.9, pomiary6[[#This Row],[c10]])</f>
        <v>0</v>
      </c>
    </row>
    <row r="19" spans="1:34" x14ac:dyDescent="0.3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M19">
        <f>DAY(pomiary6[[#This Row],[data]])</f>
        <v>18</v>
      </c>
      <c r="N19">
        <f>MONTH(pomiary6[[#This Row],[data]])</f>
        <v>2</v>
      </c>
      <c r="O19" s="23">
        <f>IF(AND($M19&gt;=5, $M19&lt;=10), pomiary6[[#This Row],[czujnik1]]-1.2,  C19)</f>
        <v>-5.59</v>
      </c>
      <c r="P19" s="23">
        <f>IF(AND($M19&gt;=5, $M19&lt;=10), pomiary6[[#This Row],[czujnik2]]-1.2,  D19)</f>
        <v>1.44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f>IF(OR(pomiary6[[#This Row],[miesiac]]=7, pomiary6[[#This Row],[miesiac]]=8), ROUNDDOWN(J19*1.07, 2),  J19)</f>
        <v>0.74</v>
      </c>
      <c r="W19" s="23">
        <f>IF(AND($M19&gt;=5, $M19&lt;=10), pomiary6[[#This Row],[czujnik9]]-1.2,pomiary6[[#This Row],[czujnik9]])</f>
        <v>1.7</v>
      </c>
      <c r="X19" s="23">
        <v>0</v>
      </c>
      <c r="Y19" s="22">
        <f>IF($N19=5, pomiary6[[#This Row],[c1]]+ 0.9,  pomiary6[[#This Row],[c1]])</f>
        <v>-5.59</v>
      </c>
      <c r="Z19" s="22">
        <f>IF($N19=5, pomiary6[[#This Row],[c2]]+ 0.9,pomiary6[[#This Row],[c2]])</f>
        <v>1.44</v>
      </c>
      <c r="AA19" s="22">
        <f>IF($N19=5, pomiary6[[#This Row],[c3]]+ 0.9, IF(pomiary6[[#This Row],[c3]]&lt;&gt;0, pomiary6[[#This Row],[c3]], E19))</f>
        <v>-6.2</v>
      </c>
      <c r="AB19" s="22">
        <f>IF($N19=5, pomiary6[[#This Row],[c4]]+ 0.9, IF(pomiary6[[#This Row],[c4]]&lt;&gt;0, pomiary6[[#This Row],[c4]], F19))</f>
        <v>-5.44</v>
      </c>
      <c r="AC19" s="22">
        <f>IF($N19=5, pomiary6[[#This Row],[c5]]+ 0.9, IF(pomiary6[[#This Row],[c5]]&lt;&gt;0, pomiary6[[#This Row],[c5]], G19))</f>
        <v>1.63</v>
      </c>
      <c r="AD19" s="22">
        <f>IF($N19=5, pomiary6[[#This Row],[c6]]+ 0.9, IF(pomiary6[[#This Row],[c6]]&lt;&gt;0, pomiary6[[#This Row],[c6]], H19))</f>
        <v>1.55</v>
      </c>
      <c r="AE19" s="22">
        <f>IF($N19=5, pomiary6[[#This Row],[c7]]+ 0.9, IF(pomiary6[[#This Row],[c7]]&lt;&gt;0, pomiary6[[#This Row],[c7]], I19))</f>
        <v>8.8000000000000007</v>
      </c>
      <c r="AF19" s="22">
        <f>IF($N19=5, pomiary6[[#This Row],[c8]]+ 0.9, pomiary6[[#This Row],[c8]])</f>
        <v>0.74</v>
      </c>
      <c r="AG19" s="22">
        <f>IF($N19=5, pomiary6[[#This Row],[c9]]+ 0.9, pomiary6[[#This Row],[c9]])</f>
        <v>1.7</v>
      </c>
      <c r="AH19" s="22">
        <f>IF(pomiary6[[#This Row],[c9]]=5, pomiary6[[#This Row],[c10]]+ 0.9, pomiary6[[#This Row],[c10]])</f>
        <v>0</v>
      </c>
    </row>
    <row r="20" spans="1:34" x14ac:dyDescent="0.3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M20">
        <f>DAY(pomiary6[[#This Row],[data]])</f>
        <v>18</v>
      </c>
      <c r="N20">
        <f>MONTH(pomiary6[[#This Row],[data]])</f>
        <v>2</v>
      </c>
      <c r="O20" s="23">
        <f>IF(AND($M20&gt;=5, $M20&lt;=10), pomiary6[[#This Row],[czujnik1]]-1.2,  C20)</f>
        <v>-5.61</v>
      </c>
      <c r="P20" s="23">
        <f>IF(AND($M20&gt;=5, $M20&lt;=10), pomiary6[[#This Row],[czujnik2]]-1.2,  D20)</f>
        <v>-2.42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f>IF(OR(pomiary6[[#This Row],[miesiac]]=7, pomiary6[[#This Row],[miesiac]]=8), ROUNDDOWN(J20*1.07, 2),  J20)</f>
        <v>2.27</v>
      </c>
      <c r="W20" s="23">
        <f>IF(AND($M20&gt;=5, $M20&lt;=10), pomiary6[[#This Row],[czujnik9]]-1.2,pomiary6[[#This Row],[czujnik9]])</f>
        <v>1.38</v>
      </c>
      <c r="X20" s="23">
        <v>0</v>
      </c>
      <c r="Y20" s="22">
        <f>IF($N20=5, pomiary6[[#This Row],[c1]]+ 0.9,  pomiary6[[#This Row],[c1]])</f>
        <v>-5.61</v>
      </c>
      <c r="Z20" s="22">
        <f>IF($N20=5, pomiary6[[#This Row],[c2]]+ 0.9,pomiary6[[#This Row],[c2]])</f>
        <v>-2.42</v>
      </c>
      <c r="AA20" s="22">
        <f>IF($N20=5, pomiary6[[#This Row],[c3]]+ 0.9, IF(pomiary6[[#This Row],[c3]]&lt;&gt;0, pomiary6[[#This Row],[c3]], E20))</f>
        <v>0.12</v>
      </c>
      <c r="AB20" s="22">
        <f>IF($N20=5, pomiary6[[#This Row],[c4]]+ 0.9, IF(pomiary6[[#This Row],[c4]]&lt;&gt;0, pomiary6[[#This Row],[c4]], F20))</f>
        <v>3.36</v>
      </c>
      <c r="AC20" s="22">
        <f>IF($N20=5, pomiary6[[#This Row],[c5]]+ 0.9, IF(pomiary6[[#This Row],[c5]]&lt;&gt;0, pomiary6[[#This Row],[c5]], G20))</f>
        <v>5.61</v>
      </c>
      <c r="AD20" s="22">
        <f>IF($N20=5, pomiary6[[#This Row],[c6]]+ 0.9, IF(pomiary6[[#This Row],[c6]]&lt;&gt;0, pomiary6[[#This Row],[c6]], H20))</f>
        <v>-1.1399999999999999</v>
      </c>
      <c r="AE20" s="22">
        <f>IF($N20=5, pomiary6[[#This Row],[c7]]+ 0.9, IF(pomiary6[[#This Row],[c7]]&lt;&gt;0, pomiary6[[#This Row],[c7]], I20))</f>
        <v>4.45</v>
      </c>
      <c r="AF20" s="22">
        <f>IF($N20=5, pomiary6[[#This Row],[c8]]+ 0.9, pomiary6[[#This Row],[c8]])</f>
        <v>2.27</v>
      </c>
      <c r="AG20" s="22">
        <f>IF($N20=5, pomiary6[[#This Row],[c9]]+ 0.9, pomiary6[[#This Row],[c9]])</f>
        <v>1.38</v>
      </c>
      <c r="AH20" s="22">
        <f>IF(pomiary6[[#This Row],[c9]]=5, pomiary6[[#This Row],[c10]]+ 0.9, pomiary6[[#This Row],[c10]])</f>
        <v>0</v>
      </c>
    </row>
    <row r="21" spans="1:34" x14ac:dyDescent="0.3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M21">
        <f>DAY(pomiary6[[#This Row],[data]])</f>
        <v>20</v>
      </c>
      <c r="N21">
        <f>MONTH(pomiary6[[#This Row],[data]])</f>
        <v>2</v>
      </c>
      <c r="O21" s="23">
        <f>IF(AND($M21&gt;=5, $M21&lt;=10), pomiary6[[#This Row],[czujnik1]]-1.2,  C21)</f>
        <v>8.91</v>
      </c>
      <c r="P21" s="23">
        <f>IF(AND($M21&gt;=5, $M21&lt;=10), pomiary6[[#This Row],[czujnik2]]-1.2,  D21)</f>
        <v>-0.83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f>IF(OR(pomiary6[[#This Row],[miesiac]]=7, pomiary6[[#This Row],[miesiac]]=8), ROUNDDOWN(J21*1.07, 2),  J21)</f>
        <v>2.9</v>
      </c>
      <c r="W21" s="23">
        <f>IF(AND($M21&gt;=5, $M21&lt;=10), pomiary6[[#This Row],[czujnik9]]-1.2,pomiary6[[#This Row],[czujnik9]])</f>
        <v>-2.0099999999999998</v>
      </c>
      <c r="X21" s="23">
        <v>0</v>
      </c>
      <c r="Y21" s="22">
        <f>IF($N21=5, pomiary6[[#This Row],[c1]]+ 0.9,  pomiary6[[#This Row],[c1]])</f>
        <v>8.91</v>
      </c>
      <c r="Z21" s="22">
        <f>IF($N21=5, pomiary6[[#This Row],[c2]]+ 0.9,pomiary6[[#This Row],[c2]])</f>
        <v>-0.83</v>
      </c>
      <c r="AA21" s="22">
        <f>IF($N21=5, pomiary6[[#This Row],[c3]]+ 0.9, IF(pomiary6[[#This Row],[c3]]&lt;&gt;0, pomiary6[[#This Row],[c3]], E21))</f>
        <v>6.24</v>
      </c>
      <c r="AB21" s="22">
        <f>IF($N21=5, pomiary6[[#This Row],[c4]]+ 0.9, IF(pomiary6[[#This Row],[c4]]&lt;&gt;0, pomiary6[[#This Row],[c4]], F21))</f>
        <v>4.74</v>
      </c>
      <c r="AC21" s="22">
        <f>IF($N21=5, pomiary6[[#This Row],[c5]]+ 0.9, IF(pomiary6[[#This Row],[c5]]&lt;&gt;0, pomiary6[[#This Row],[c5]], G21))</f>
        <v>1.06</v>
      </c>
      <c r="AD21" s="22">
        <f>IF($N21=5, pomiary6[[#This Row],[c6]]+ 0.9, IF(pomiary6[[#This Row],[c6]]&lt;&gt;0, pomiary6[[#This Row],[c6]], H21))</f>
        <v>-0.73</v>
      </c>
      <c r="AE21" s="22">
        <f>IF($N21=5, pomiary6[[#This Row],[c7]]+ 0.9, IF(pomiary6[[#This Row],[c7]]&lt;&gt;0, pomiary6[[#This Row],[c7]], I21))</f>
        <v>4.0199999999999996</v>
      </c>
      <c r="AF21" s="22">
        <f>IF($N21=5, pomiary6[[#This Row],[c8]]+ 0.9, pomiary6[[#This Row],[c8]])</f>
        <v>2.9</v>
      </c>
      <c r="AG21" s="22">
        <f>IF($N21=5, pomiary6[[#This Row],[c9]]+ 0.9, pomiary6[[#This Row],[c9]])</f>
        <v>-2.0099999999999998</v>
      </c>
      <c r="AH21" s="22">
        <f>IF(pomiary6[[#This Row],[c9]]=5, pomiary6[[#This Row],[c10]]+ 0.9, pomiary6[[#This Row],[c10]])</f>
        <v>0</v>
      </c>
    </row>
    <row r="22" spans="1:34" x14ac:dyDescent="0.3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M22">
        <f>DAY(pomiary6[[#This Row],[data]])</f>
        <v>21</v>
      </c>
      <c r="N22">
        <f>MONTH(pomiary6[[#This Row],[data]])</f>
        <v>2</v>
      </c>
      <c r="O22" s="23">
        <f>IF(AND($M22&gt;=5, $M22&lt;=10), pomiary6[[#This Row],[czujnik1]]-1.2,  C22)</f>
        <v>6.18</v>
      </c>
      <c r="P22" s="23">
        <f>IF(AND($M22&gt;=5, $M22&lt;=10), pomiary6[[#This Row],[czujnik2]]-1.2,  D22)</f>
        <v>6.14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f>IF(OR(pomiary6[[#This Row],[miesiac]]=7, pomiary6[[#This Row],[miesiac]]=8), ROUNDDOWN(J22*1.07, 2),  J22)</f>
        <v>4.6399999999999997</v>
      </c>
      <c r="W22" s="23">
        <f>IF(AND($M22&gt;=5, $M22&lt;=10), pomiary6[[#This Row],[czujnik9]]-1.2,pomiary6[[#This Row],[czujnik9]])</f>
        <v>-2.96</v>
      </c>
      <c r="X22" s="23">
        <v>0</v>
      </c>
      <c r="Y22" s="22">
        <f>IF($N22=5, pomiary6[[#This Row],[c1]]+ 0.9,  pomiary6[[#This Row],[c1]])</f>
        <v>6.18</v>
      </c>
      <c r="Z22" s="22">
        <f>IF($N22=5, pomiary6[[#This Row],[c2]]+ 0.9,pomiary6[[#This Row],[c2]])</f>
        <v>6.14</v>
      </c>
      <c r="AA22" s="22">
        <f>IF($N22=5, pomiary6[[#This Row],[c3]]+ 0.9, IF(pomiary6[[#This Row],[c3]]&lt;&gt;0, pomiary6[[#This Row],[c3]], E22))</f>
        <v>4.24</v>
      </c>
      <c r="AB22" s="22">
        <f>IF($N22=5, pomiary6[[#This Row],[c4]]+ 0.9, IF(pomiary6[[#This Row],[c4]]&lt;&gt;0, pomiary6[[#This Row],[c4]], F22))</f>
        <v>-4</v>
      </c>
      <c r="AC22" s="22">
        <f>IF($N22=5, pomiary6[[#This Row],[c5]]+ 0.9, IF(pomiary6[[#This Row],[c5]]&lt;&gt;0, pomiary6[[#This Row],[c5]], G22))</f>
        <v>-2.92</v>
      </c>
      <c r="AD22" s="22">
        <f>IF($N22=5, pomiary6[[#This Row],[c6]]+ 0.9, IF(pomiary6[[#This Row],[c6]]&lt;&gt;0, pomiary6[[#This Row],[c6]], H22))</f>
        <v>5.0599999999999996</v>
      </c>
      <c r="AE22" s="22">
        <f>IF($N22=5, pomiary6[[#This Row],[c7]]+ 0.9, IF(pomiary6[[#This Row],[c7]]&lt;&gt;0, pomiary6[[#This Row],[c7]], I22))</f>
        <v>-1.26</v>
      </c>
      <c r="AF22" s="22">
        <f>IF($N22=5, pomiary6[[#This Row],[c8]]+ 0.9, pomiary6[[#This Row],[c8]])</f>
        <v>4.6399999999999997</v>
      </c>
      <c r="AG22" s="22">
        <f>IF($N22=5, pomiary6[[#This Row],[c9]]+ 0.9, pomiary6[[#This Row],[c9]])</f>
        <v>-2.96</v>
      </c>
      <c r="AH22" s="22">
        <f>IF(pomiary6[[#This Row],[c9]]=5, pomiary6[[#This Row],[c10]]+ 0.9, pomiary6[[#This Row],[c10]])</f>
        <v>0</v>
      </c>
    </row>
    <row r="23" spans="1:34" x14ac:dyDescent="0.35">
      <c r="A23" s="1">
        <v>42424</v>
      </c>
      <c r="B23" s="2">
        <v>0.17083333333333334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M23">
        <f>DAY(pomiary6[[#This Row],[data]])</f>
        <v>24</v>
      </c>
      <c r="N23">
        <f>MONTH(pomiary6[[#This Row],[data]])</f>
        <v>2</v>
      </c>
      <c r="O23" s="23">
        <f>IF(AND($M23&gt;=5, $M23&lt;=10), pomiary6[[#This Row],[czujnik1]]-1.2,  C23)</f>
        <v>-3.2</v>
      </c>
      <c r="P23" s="23">
        <f>IF(AND($M23&gt;=5, $M23&lt;=10), pomiary6[[#This Row],[czujnik2]]-1.2,  D23)</f>
        <v>-4.18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f>IF(OR(pomiary6[[#This Row],[miesiac]]=7, pomiary6[[#This Row],[miesiac]]=8), ROUNDDOWN(J23*1.07, 2),  J23)</f>
        <v>-3.65</v>
      </c>
      <c r="W23" s="23">
        <f>IF(AND($M23&gt;=5, $M23&lt;=10), pomiary6[[#This Row],[czujnik9]]-1.2,pomiary6[[#This Row],[czujnik9]])</f>
        <v>-4.0999999999999996</v>
      </c>
      <c r="X23" s="23">
        <v>0</v>
      </c>
      <c r="Y23" s="22">
        <f>IF($N23=5, pomiary6[[#This Row],[c1]]+ 0.9,  pomiary6[[#This Row],[c1]])</f>
        <v>-3.2</v>
      </c>
      <c r="Z23" s="22">
        <f>IF($N23=5, pomiary6[[#This Row],[c2]]+ 0.9,pomiary6[[#This Row],[c2]])</f>
        <v>-4.18</v>
      </c>
      <c r="AA23" s="22">
        <f>IF($N23=5, pomiary6[[#This Row],[c3]]+ 0.9, IF(pomiary6[[#This Row],[c3]]&lt;&gt;0, pomiary6[[#This Row],[c3]], E23))</f>
        <v>2.99</v>
      </c>
      <c r="AB23" s="22">
        <f>IF($N23=5, pomiary6[[#This Row],[c4]]+ 0.9, IF(pomiary6[[#This Row],[c4]]&lt;&gt;0, pomiary6[[#This Row],[c4]], F23))</f>
        <v>0.22</v>
      </c>
      <c r="AC23" s="22">
        <f>IF($N23=5, pomiary6[[#This Row],[c5]]+ 0.9, IF(pomiary6[[#This Row],[c5]]&lt;&gt;0, pomiary6[[#This Row],[c5]], G23))</f>
        <v>-3.48</v>
      </c>
      <c r="AD23" s="22">
        <f>IF($N23=5, pomiary6[[#This Row],[c6]]+ 0.9, IF(pomiary6[[#This Row],[c6]]&lt;&gt;0, pomiary6[[#This Row],[c6]], H23))</f>
        <v>-2.68</v>
      </c>
      <c r="AE23" s="22">
        <f>IF($N23=5, pomiary6[[#This Row],[c7]]+ 0.9, IF(pomiary6[[#This Row],[c7]]&lt;&gt;0, pomiary6[[#This Row],[c7]], I23))</f>
        <v>0.11</v>
      </c>
      <c r="AF23" s="22">
        <f>IF($N23=5, pomiary6[[#This Row],[c8]]+ 0.9, pomiary6[[#This Row],[c8]])</f>
        <v>-3.65</v>
      </c>
      <c r="AG23" s="22">
        <f>IF($N23=5, pomiary6[[#This Row],[c9]]+ 0.9, pomiary6[[#This Row],[c9]])</f>
        <v>-4.0999999999999996</v>
      </c>
      <c r="AH23" s="22">
        <f>IF(pomiary6[[#This Row],[c9]]=5, pomiary6[[#This Row],[c10]]+ 0.9, pomiary6[[#This Row],[c10]])</f>
        <v>0</v>
      </c>
    </row>
    <row r="24" spans="1:34" x14ac:dyDescent="0.3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M24">
        <f>DAY(pomiary6[[#This Row],[data]])</f>
        <v>1</v>
      </c>
      <c r="N24">
        <f>MONTH(pomiary6[[#This Row],[data]])</f>
        <v>3</v>
      </c>
      <c r="O24" s="23">
        <f>IF(AND($M24&gt;=5, $M24&lt;=10), pomiary6[[#This Row],[czujnik1]]-1.2,  C24)</f>
        <v>6.8</v>
      </c>
      <c r="P24" s="23">
        <f>IF(AND($M24&gt;=5, $M24&lt;=10), pomiary6[[#This Row],[czujnik2]]-1.2,  D24)</f>
        <v>-2.64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f>IF(OR(pomiary6[[#This Row],[miesiac]]=7, pomiary6[[#This Row],[miesiac]]=8), ROUNDDOWN(J24*1.07, 2),  J24)</f>
        <v>7.18</v>
      </c>
      <c r="W24" s="23">
        <f>IF(AND($M24&gt;=5, $M24&lt;=10), pomiary6[[#This Row],[czujnik9]]-1.2,pomiary6[[#This Row],[czujnik9]])</f>
        <v>7.33</v>
      </c>
      <c r="X24" s="23">
        <v>0</v>
      </c>
      <c r="Y24" s="22">
        <f>IF($N24=5, pomiary6[[#This Row],[c1]]+ 0.9,  pomiary6[[#This Row],[c1]])</f>
        <v>6.8</v>
      </c>
      <c r="Z24" s="22">
        <f>IF($N24=5, pomiary6[[#This Row],[c2]]+ 0.9,pomiary6[[#This Row],[c2]])</f>
        <v>-2.64</v>
      </c>
      <c r="AA24" s="22">
        <f>IF($N24=5, pomiary6[[#This Row],[c3]]+ 0.9, IF(pomiary6[[#This Row],[c3]]&lt;&gt;0, pomiary6[[#This Row],[c3]], E24))</f>
        <v>5.9</v>
      </c>
      <c r="AB24" s="22">
        <f>IF($N24=5, pomiary6[[#This Row],[c4]]+ 0.9, IF(pomiary6[[#This Row],[c4]]&lt;&gt;0, pomiary6[[#This Row],[c4]], F24))</f>
        <v>-2.1</v>
      </c>
      <c r="AC24" s="22">
        <f>IF($N24=5, pomiary6[[#This Row],[c5]]+ 0.9, IF(pomiary6[[#This Row],[c5]]&lt;&gt;0, pomiary6[[#This Row],[c5]], G24))</f>
        <v>1.89</v>
      </c>
      <c r="AD24" s="22">
        <f>IF($N24=5, pomiary6[[#This Row],[c6]]+ 0.9, IF(pomiary6[[#This Row],[c6]]&lt;&gt;0, pomiary6[[#This Row],[c6]], H24))</f>
        <v>6.73</v>
      </c>
      <c r="AE24" s="22">
        <f>IF($N24=5, pomiary6[[#This Row],[c7]]+ 0.9, IF(pomiary6[[#This Row],[c7]]&lt;&gt;0, pomiary6[[#This Row],[c7]], I24))</f>
        <v>-7.96</v>
      </c>
      <c r="AF24" s="22">
        <f>IF($N24=5, pomiary6[[#This Row],[c8]]+ 0.9, pomiary6[[#This Row],[c8]])</f>
        <v>7.18</v>
      </c>
      <c r="AG24" s="22">
        <f>IF($N24=5, pomiary6[[#This Row],[c9]]+ 0.9, pomiary6[[#This Row],[c9]])</f>
        <v>7.33</v>
      </c>
      <c r="AH24" s="22">
        <f>IF(pomiary6[[#This Row],[c9]]=5, pomiary6[[#This Row],[c10]]+ 0.9, pomiary6[[#This Row],[c10]])</f>
        <v>0</v>
      </c>
    </row>
    <row r="25" spans="1:34" x14ac:dyDescent="0.35">
      <c r="A25" s="1">
        <v>42431</v>
      </c>
      <c r="B25" s="2">
        <v>0.16875000000000001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M25">
        <f>DAY(pomiary6[[#This Row],[data]])</f>
        <v>2</v>
      </c>
      <c r="N25">
        <f>MONTH(pomiary6[[#This Row],[data]])</f>
        <v>3</v>
      </c>
      <c r="O25" s="23">
        <f>IF(AND($M25&gt;=5, $M25&lt;=10), pomiary6[[#This Row],[czujnik1]]-1.2,  C25)</f>
        <v>-3.15</v>
      </c>
      <c r="P25" s="23">
        <f>IF(AND($M25&gt;=5, $M25&lt;=10), pomiary6[[#This Row],[czujnik2]]-1.2,  D25)</f>
        <v>-1.58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f>IF(OR(pomiary6[[#This Row],[miesiac]]=7, pomiary6[[#This Row],[miesiac]]=8), ROUNDDOWN(J25*1.07, 2),  J25)</f>
        <v>-2.67</v>
      </c>
      <c r="W25" s="23">
        <f>IF(AND($M25&gt;=5, $M25&lt;=10), pomiary6[[#This Row],[czujnik9]]-1.2,pomiary6[[#This Row],[czujnik9]])</f>
        <v>6.36</v>
      </c>
      <c r="X25" s="23">
        <v>0</v>
      </c>
      <c r="Y25" s="22">
        <f>IF($N25=5, pomiary6[[#This Row],[c1]]+ 0.9,  pomiary6[[#This Row],[c1]])</f>
        <v>-3.15</v>
      </c>
      <c r="Z25" s="22">
        <f>IF($N25=5, pomiary6[[#This Row],[c2]]+ 0.9,pomiary6[[#This Row],[c2]])</f>
        <v>-1.58</v>
      </c>
      <c r="AA25" s="22">
        <f>IF($N25=5, pomiary6[[#This Row],[c3]]+ 0.9, IF(pomiary6[[#This Row],[c3]]&lt;&gt;0, pomiary6[[#This Row],[c3]], E25))</f>
        <v>-7.5</v>
      </c>
      <c r="AB25" s="22">
        <f>IF($N25=5, pomiary6[[#This Row],[c4]]+ 0.9, IF(pomiary6[[#This Row],[c4]]&lt;&gt;0, pomiary6[[#This Row],[c4]], F25))</f>
        <v>6.68</v>
      </c>
      <c r="AC25" s="22">
        <f>IF($N25=5, pomiary6[[#This Row],[c5]]+ 0.9, IF(pomiary6[[#This Row],[c5]]&lt;&gt;0, pomiary6[[#This Row],[c5]], G25))</f>
        <v>-4.1900000000000004</v>
      </c>
      <c r="AD25" s="22">
        <f>IF($N25=5, pomiary6[[#This Row],[c6]]+ 0.9, IF(pomiary6[[#This Row],[c6]]&lt;&gt;0, pomiary6[[#This Row],[c6]], H25))</f>
        <v>-7.39</v>
      </c>
      <c r="AE25" s="22">
        <f>IF($N25=5, pomiary6[[#This Row],[c7]]+ 0.9, IF(pomiary6[[#This Row],[c7]]&lt;&gt;0, pomiary6[[#This Row],[c7]], I25))</f>
        <v>3.37</v>
      </c>
      <c r="AF25" s="22">
        <f>IF($N25=5, pomiary6[[#This Row],[c8]]+ 0.9, pomiary6[[#This Row],[c8]])</f>
        <v>-2.67</v>
      </c>
      <c r="AG25" s="22">
        <f>IF($N25=5, pomiary6[[#This Row],[c9]]+ 0.9, pomiary6[[#This Row],[c9]])</f>
        <v>6.36</v>
      </c>
      <c r="AH25" s="22">
        <f>IF(pomiary6[[#This Row],[c9]]=5, pomiary6[[#This Row],[c10]]+ 0.9, pomiary6[[#This Row],[c10]])</f>
        <v>0</v>
      </c>
    </row>
    <row r="26" spans="1:34" x14ac:dyDescent="0.3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M26">
        <f>DAY(pomiary6[[#This Row],[data]])</f>
        <v>4</v>
      </c>
      <c r="N26">
        <f>MONTH(pomiary6[[#This Row],[data]])</f>
        <v>3</v>
      </c>
      <c r="O26" s="23">
        <f>IF(AND($M26&gt;=5, $M26&lt;=10), pomiary6[[#This Row],[czujnik1]]-1.2,  C26)</f>
        <v>-4.3899999999999997</v>
      </c>
      <c r="P26" s="23">
        <f>IF(AND($M26&gt;=5, $M26&lt;=10), pomiary6[[#This Row],[czujnik2]]-1.2,  D26)</f>
        <v>-3.86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f>IF(OR(pomiary6[[#This Row],[miesiac]]=7, pomiary6[[#This Row],[miesiac]]=8), ROUNDDOWN(J26*1.07, 2),  J26)</f>
        <v>-2.7</v>
      </c>
      <c r="W26" s="23">
        <f>IF(AND($M26&gt;=5, $M26&lt;=10), pomiary6[[#This Row],[czujnik9]]-1.2,pomiary6[[#This Row],[czujnik9]])</f>
        <v>5.24</v>
      </c>
      <c r="X26" s="23">
        <v>0</v>
      </c>
      <c r="Y26" s="22">
        <f>IF($N26=5, pomiary6[[#This Row],[c1]]+ 0.9,  pomiary6[[#This Row],[c1]])</f>
        <v>-4.3899999999999997</v>
      </c>
      <c r="Z26" s="22">
        <f>IF($N26=5, pomiary6[[#This Row],[c2]]+ 0.9,pomiary6[[#This Row],[c2]])</f>
        <v>-3.86</v>
      </c>
      <c r="AA26" s="22">
        <f>IF($N26=5, pomiary6[[#This Row],[c3]]+ 0.9, IF(pomiary6[[#This Row],[c3]]&lt;&gt;0, pomiary6[[#This Row],[c3]], E26))</f>
        <v>-0.97</v>
      </c>
      <c r="AB26" s="22">
        <f>IF($N26=5, pomiary6[[#This Row],[c4]]+ 0.9, IF(pomiary6[[#This Row],[c4]]&lt;&gt;0, pomiary6[[#This Row],[c4]], F26))</f>
        <v>-4.82</v>
      </c>
      <c r="AC26" s="22">
        <f>IF($N26=5, pomiary6[[#This Row],[c5]]+ 0.9, IF(pomiary6[[#This Row],[c5]]&lt;&gt;0, pomiary6[[#This Row],[c5]], G26))</f>
        <v>-1.0900000000000001</v>
      </c>
      <c r="AD26" s="22">
        <f>IF($N26=5, pomiary6[[#This Row],[c6]]+ 0.9, IF(pomiary6[[#This Row],[c6]]&lt;&gt;0, pomiary6[[#This Row],[c6]], H26))</f>
        <v>1.4</v>
      </c>
      <c r="AE26" s="22">
        <f>IF($N26=5, pomiary6[[#This Row],[c7]]+ 0.9, IF(pomiary6[[#This Row],[c7]]&lt;&gt;0, pomiary6[[#This Row],[c7]], I26))</f>
        <v>6.56</v>
      </c>
      <c r="AF26" s="22">
        <f>IF($N26=5, pomiary6[[#This Row],[c8]]+ 0.9, pomiary6[[#This Row],[c8]])</f>
        <v>-2.7</v>
      </c>
      <c r="AG26" s="22">
        <f>IF($N26=5, pomiary6[[#This Row],[c9]]+ 0.9, pomiary6[[#This Row],[c9]])</f>
        <v>5.24</v>
      </c>
      <c r="AH26" s="22">
        <f>IF(pomiary6[[#This Row],[c9]]=5, pomiary6[[#This Row],[c10]]+ 0.9, pomiary6[[#This Row],[c10]])</f>
        <v>0</v>
      </c>
    </row>
    <row r="27" spans="1:34" x14ac:dyDescent="0.3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M27">
        <f>DAY(pomiary6[[#This Row],[data]])</f>
        <v>6</v>
      </c>
      <c r="N27">
        <f>MONTH(pomiary6[[#This Row],[data]])</f>
        <v>3</v>
      </c>
      <c r="O27" s="23">
        <f>IF(AND($M27&gt;=5, $M27&lt;=10), pomiary6[[#This Row],[czujnik1]]-1.2,  C27)</f>
        <v>-0.12999999999999989</v>
      </c>
      <c r="P27" s="23">
        <f>IF(AND($M27&gt;=5, $M27&lt;=10), pomiary6[[#This Row],[czujnik2]]-1.2,  D27)</f>
        <v>3.29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f>IF(OR(pomiary6[[#This Row],[miesiac]]=7, pomiary6[[#This Row],[miesiac]]=8), ROUNDDOWN(J27*1.07, 2),  J27)</f>
        <v>-0.82</v>
      </c>
      <c r="W27" s="23">
        <f>IF(AND($M27&gt;=5, $M27&lt;=10), pomiary6[[#This Row],[czujnik9]]-1.2,pomiary6[[#This Row],[czujnik9]])</f>
        <v>0.42999999999999994</v>
      </c>
      <c r="X27" s="23">
        <v>0</v>
      </c>
      <c r="Y27" s="22">
        <f>IF($N27=5, pomiary6[[#This Row],[c1]]+ 0.9,  pomiary6[[#This Row],[c1]])</f>
        <v>-0.12999999999999989</v>
      </c>
      <c r="Z27" s="22">
        <f>IF($N27=5, pomiary6[[#This Row],[c2]]+ 0.9,pomiary6[[#This Row],[c2]])</f>
        <v>3.29</v>
      </c>
      <c r="AA27" s="22">
        <f>IF($N27=5, pomiary6[[#This Row],[c3]]+ 0.9, IF(pomiary6[[#This Row],[c3]]&lt;&gt;0, pomiary6[[#This Row],[c3]], E27))</f>
        <v>4.04</v>
      </c>
      <c r="AB27" s="22">
        <f>IF($N27=5, pomiary6[[#This Row],[c4]]+ 0.9, IF(pomiary6[[#This Row],[c4]]&lt;&gt;0, pomiary6[[#This Row],[c4]], F27))</f>
        <v>7.86</v>
      </c>
      <c r="AC27" s="22">
        <f>IF($N27=5, pomiary6[[#This Row],[c5]]+ 0.9, IF(pomiary6[[#This Row],[c5]]&lt;&gt;0, pomiary6[[#This Row],[c5]], G27))</f>
        <v>-1.99</v>
      </c>
      <c r="AD27" s="22">
        <f>IF($N27=5, pomiary6[[#This Row],[c6]]+ 0.9, IF(pomiary6[[#This Row],[c6]]&lt;&gt;0, pomiary6[[#This Row],[c6]], H27))</f>
        <v>-0.56999999999999995</v>
      </c>
      <c r="AE27" s="22">
        <f>IF($N27=5, pomiary6[[#This Row],[c7]]+ 0.9, IF(pomiary6[[#This Row],[c7]]&lt;&gt;0, pomiary6[[#This Row],[c7]], I27))</f>
        <v>8.09</v>
      </c>
      <c r="AF27" s="22">
        <f>IF($N27=5, pomiary6[[#This Row],[c8]]+ 0.9, pomiary6[[#This Row],[c8]])</f>
        <v>-0.82</v>
      </c>
      <c r="AG27" s="22">
        <f>IF($N27=5, pomiary6[[#This Row],[c9]]+ 0.9, pomiary6[[#This Row],[c9]])</f>
        <v>0.42999999999999994</v>
      </c>
      <c r="AH27" s="22">
        <f>IF(pomiary6[[#This Row],[c9]]=5, pomiary6[[#This Row],[c10]]+ 0.9, pomiary6[[#This Row],[c10]])</f>
        <v>0</v>
      </c>
    </row>
    <row r="28" spans="1:34" x14ac:dyDescent="0.35">
      <c r="A28" s="1">
        <v>42436</v>
      </c>
      <c r="B28" s="2">
        <v>0.46041666666666664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M28">
        <f>DAY(pomiary6[[#This Row],[data]])</f>
        <v>7</v>
      </c>
      <c r="N28">
        <f>MONTH(pomiary6[[#This Row],[data]])</f>
        <v>3</v>
      </c>
      <c r="O28" s="23">
        <f>IF(AND($M28&gt;=5, $M28&lt;=10), pomiary6[[#This Row],[czujnik1]]-1.2,  C28)</f>
        <v>-5.5200000000000005</v>
      </c>
      <c r="P28" s="23">
        <f>IF(AND($M28&gt;=5, $M28&lt;=10), pomiary6[[#This Row],[czujnik2]]-1.2,  D28)</f>
        <v>-5.5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f>IF(OR(pomiary6[[#This Row],[miesiac]]=7, pomiary6[[#This Row],[miesiac]]=8), ROUNDDOWN(J28*1.07, 2),  J28)</f>
        <v>1.75</v>
      </c>
      <c r="W28" s="23">
        <f>IF(AND($M28&gt;=5, $M28&lt;=10), pomiary6[[#This Row],[czujnik9]]-1.2,pomiary6[[#This Row],[czujnik9]])</f>
        <v>1.3699999999999999</v>
      </c>
      <c r="X28" s="23">
        <v>0</v>
      </c>
      <c r="Y28" s="22">
        <f>IF($N28=5, pomiary6[[#This Row],[c1]]+ 0.9,  pomiary6[[#This Row],[c1]])</f>
        <v>-5.5200000000000005</v>
      </c>
      <c r="Z28" s="22">
        <f>IF($N28=5, pomiary6[[#This Row],[c2]]+ 0.9,pomiary6[[#This Row],[c2]])</f>
        <v>-5.5</v>
      </c>
      <c r="AA28" s="22">
        <f>IF($N28=5, pomiary6[[#This Row],[c3]]+ 0.9, IF(pomiary6[[#This Row],[c3]]&lt;&gt;0, pomiary6[[#This Row],[c3]], E28))</f>
        <v>-6.06</v>
      </c>
      <c r="AB28" s="22">
        <f>IF($N28=5, pomiary6[[#This Row],[c4]]+ 0.9, IF(pomiary6[[#This Row],[c4]]&lt;&gt;0, pomiary6[[#This Row],[c4]], F28))</f>
        <v>0.23</v>
      </c>
      <c r="AC28" s="22">
        <f>IF($N28=5, pomiary6[[#This Row],[c5]]+ 0.9, IF(pomiary6[[#This Row],[c5]]&lt;&gt;0, pomiary6[[#This Row],[c5]], G28))</f>
        <v>-3.83</v>
      </c>
      <c r="AD28" s="22">
        <f>IF($N28=5, pomiary6[[#This Row],[c6]]+ 0.9, IF(pomiary6[[#This Row],[c6]]&lt;&gt;0, pomiary6[[#This Row],[c6]], H28))</f>
        <v>-6.11</v>
      </c>
      <c r="AE28" s="22">
        <f>IF($N28=5, pomiary6[[#This Row],[c7]]+ 0.9, IF(pomiary6[[#This Row],[c7]]&lt;&gt;0, pomiary6[[#This Row],[c7]], I28))</f>
        <v>-7.52</v>
      </c>
      <c r="AF28" s="22">
        <f>IF($N28=5, pomiary6[[#This Row],[c8]]+ 0.9, pomiary6[[#This Row],[c8]])</f>
        <v>1.75</v>
      </c>
      <c r="AG28" s="22">
        <f>IF($N28=5, pomiary6[[#This Row],[c9]]+ 0.9, pomiary6[[#This Row],[c9]])</f>
        <v>1.3699999999999999</v>
      </c>
      <c r="AH28" s="22">
        <f>IF(pomiary6[[#This Row],[c9]]=5, pomiary6[[#This Row],[c10]]+ 0.9, pomiary6[[#This Row],[c10]])</f>
        <v>0</v>
      </c>
    </row>
    <row r="29" spans="1:34" x14ac:dyDescent="0.3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M29">
        <f>DAY(pomiary6[[#This Row],[data]])</f>
        <v>10</v>
      </c>
      <c r="N29">
        <f>MONTH(pomiary6[[#This Row],[data]])</f>
        <v>3</v>
      </c>
      <c r="O29" s="23">
        <f>IF(AND($M29&gt;=5, $M29&lt;=10), pomiary6[[#This Row],[czujnik1]]-1.2,  C29)</f>
        <v>7.7399999999999993</v>
      </c>
      <c r="P29" s="23">
        <f>IF(AND($M29&gt;=5, $M29&lt;=10), pomiary6[[#This Row],[czujnik2]]-1.2,  D29)</f>
        <v>-9.18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f>IF(OR(pomiary6[[#This Row],[miesiac]]=7, pomiary6[[#This Row],[miesiac]]=8), ROUNDDOWN(J29*1.07, 2),  J29)</f>
        <v>-3.33</v>
      </c>
      <c r="W29" s="23">
        <f>IF(AND($M29&gt;=5, $M29&lt;=10), pomiary6[[#This Row],[czujnik9]]-1.2,pomiary6[[#This Row],[czujnik9]])</f>
        <v>2.1900000000000004</v>
      </c>
      <c r="X29" s="23">
        <v>0</v>
      </c>
      <c r="Y29" s="22">
        <f>IF($N29=5, pomiary6[[#This Row],[c1]]+ 0.9,  pomiary6[[#This Row],[c1]])</f>
        <v>7.7399999999999993</v>
      </c>
      <c r="Z29" s="22">
        <f>IF($N29=5, pomiary6[[#This Row],[c2]]+ 0.9,pomiary6[[#This Row],[c2]])</f>
        <v>-9.18</v>
      </c>
      <c r="AA29" s="22">
        <f>IF($N29=5, pomiary6[[#This Row],[c3]]+ 0.9, IF(pomiary6[[#This Row],[c3]]&lt;&gt;0, pomiary6[[#This Row],[c3]], E29))</f>
        <v>7.41</v>
      </c>
      <c r="AB29" s="22">
        <f>IF($N29=5, pomiary6[[#This Row],[c4]]+ 0.9, IF(pomiary6[[#This Row],[c4]]&lt;&gt;0, pomiary6[[#This Row],[c4]], F29))</f>
        <v>4.46</v>
      </c>
      <c r="AC29" s="22">
        <f>IF($N29=5, pomiary6[[#This Row],[c5]]+ 0.9, IF(pomiary6[[#This Row],[c5]]&lt;&gt;0, pomiary6[[#This Row],[c5]], G29))</f>
        <v>-3.8</v>
      </c>
      <c r="AD29" s="22">
        <f>IF($N29=5, pomiary6[[#This Row],[c6]]+ 0.9, IF(pomiary6[[#This Row],[c6]]&lt;&gt;0, pomiary6[[#This Row],[c6]], H29))</f>
        <v>-7.71</v>
      </c>
      <c r="AE29" s="22">
        <f>IF($N29=5, pomiary6[[#This Row],[c7]]+ 0.9, IF(pomiary6[[#This Row],[c7]]&lt;&gt;0, pomiary6[[#This Row],[c7]], I29))</f>
        <v>3.58</v>
      </c>
      <c r="AF29" s="22">
        <f>IF($N29=5, pomiary6[[#This Row],[c8]]+ 0.9, pomiary6[[#This Row],[c8]])</f>
        <v>-3.33</v>
      </c>
      <c r="AG29" s="22">
        <f>IF($N29=5, pomiary6[[#This Row],[c9]]+ 0.9, pomiary6[[#This Row],[c9]])</f>
        <v>2.1900000000000004</v>
      </c>
      <c r="AH29" s="22">
        <f>IF(pomiary6[[#This Row],[c9]]=5, pomiary6[[#This Row],[c10]]+ 0.9, pomiary6[[#This Row],[c10]])</f>
        <v>0</v>
      </c>
    </row>
    <row r="30" spans="1:34" x14ac:dyDescent="0.35">
      <c r="A30" s="1">
        <v>42441</v>
      </c>
      <c r="B30" s="2">
        <v>0.21388888888888888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M30">
        <f>DAY(pomiary6[[#This Row],[data]])</f>
        <v>12</v>
      </c>
      <c r="N30">
        <f>MONTH(pomiary6[[#This Row],[data]])</f>
        <v>3</v>
      </c>
      <c r="O30" s="23">
        <f>IF(AND($M30&gt;=5, $M30&lt;=10), pomiary6[[#This Row],[czujnik1]]-1.2,  C30)</f>
        <v>-2.84</v>
      </c>
      <c r="P30" s="23">
        <f>IF(AND($M30&gt;=5, $M30&lt;=10), pomiary6[[#This Row],[czujnik2]]-1.2,  D30)</f>
        <v>-3.79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f>IF(OR(pomiary6[[#This Row],[miesiac]]=7, pomiary6[[#This Row],[miesiac]]=8), ROUNDDOWN(J30*1.07, 2),  J30)</f>
        <v>-5.8</v>
      </c>
      <c r="W30" s="23">
        <f>IF(AND($M30&gt;=5, $M30&lt;=10), pomiary6[[#This Row],[czujnik9]]-1.2,pomiary6[[#This Row],[czujnik9]])</f>
        <v>-7.56</v>
      </c>
      <c r="X30" s="23">
        <v>0</v>
      </c>
      <c r="Y30" s="22">
        <f>IF($N30=5, pomiary6[[#This Row],[c1]]+ 0.9,  pomiary6[[#This Row],[c1]])</f>
        <v>-2.84</v>
      </c>
      <c r="Z30" s="22">
        <f>IF($N30=5, pomiary6[[#This Row],[c2]]+ 0.9,pomiary6[[#This Row],[c2]])</f>
        <v>-3.79</v>
      </c>
      <c r="AA30" s="22">
        <f>IF($N30=5, pomiary6[[#This Row],[c3]]+ 0.9, IF(pomiary6[[#This Row],[c3]]&lt;&gt;0, pomiary6[[#This Row],[c3]], E30))</f>
        <v>4.34</v>
      </c>
      <c r="AB30" s="22">
        <f>IF($N30=5, pomiary6[[#This Row],[c4]]+ 0.9, IF(pomiary6[[#This Row],[c4]]&lt;&gt;0, pomiary6[[#This Row],[c4]], F30))</f>
        <v>6.3</v>
      </c>
      <c r="AC30" s="22">
        <f>IF($N30=5, pomiary6[[#This Row],[c5]]+ 0.9, IF(pomiary6[[#This Row],[c5]]&lt;&gt;0, pomiary6[[#This Row],[c5]], G30))</f>
        <v>-7.58</v>
      </c>
      <c r="AD30" s="22">
        <f>IF($N30=5, pomiary6[[#This Row],[c6]]+ 0.9, IF(pomiary6[[#This Row],[c6]]&lt;&gt;0, pomiary6[[#This Row],[c6]], H30))</f>
        <v>8.26</v>
      </c>
      <c r="AE30" s="22">
        <f>IF($N30=5, pomiary6[[#This Row],[c7]]+ 0.9, IF(pomiary6[[#This Row],[c7]]&lt;&gt;0, pomiary6[[#This Row],[c7]], I30))</f>
        <v>-6.5</v>
      </c>
      <c r="AF30" s="22">
        <f>IF($N30=5, pomiary6[[#This Row],[c8]]+ 0.9, pomiary6[[#This Row],[c8]])</f>
        <v>-5.8</v>
      </c>
      <c r="AG30" s="22">
        <f>IF($N30=5, pomiary6[[#This Row],[c9]]+ 0.9, pomiary6[[#This Row],[c9]])</f>
        <v>-7.56</v>
      </c>
      <c r="AH30" s="22">
        <f>IF(pomiary6[[#This Row],[c9]]=5, pomiary6[[#This Row],[c10]]+ 0.9, pomiary6[[#This Row],[c10]])</f>
        <v>0</v>
      </c>
    </row>
    <row r="31" spans="1:34" x14ac:dyDescent="0.3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M31">
        <f>DAY(pomiary6[[#This Row],[data]])</f>
        <v>15</v>
      </c>
      <c r="N31">
        <f>MONTH(pomiary6[[#This Row],[data]])</f>
        <v>3</v>
      </c>
      <c r="O31" s="23">
        <f>IF(AND($M31&gt;=5, $M31&lt;=10), pomiary6[[#This Row],[czujnik1]]-1.2,  C31)</f>
        <v>-2.0099999999999998</v>
      </c>
      <c r="P31" s="23">
        <f>IF(AND($M31&gt;=5, $M31&lt;=10), pomiary6[[#This Row],[czujnik2]]-1.2,  D31)</f>
        <v>0.62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f>IF(OR(pomiary6[[#This Row],[miesiac]]=7, pomiary6[[#This Row],[miesiac]]=8), ROUNDDOWN(J31*1.07, 2),  J31)</f>
        <v>7.96</v>
      </c>
      <c r="W31" s="23">
        <f>IF(AND($M31&gt;=5, $M31&lt;=10), pomiary6[[#This Row],[czujnik9]]-1.2,pomiary6[[#This Row],[czujnik9]])</f>
        <v>4.51</v>
      </c>
      <c r="X31" s="23">
        <v>0</v>
      </c>
      <c r="Y31" s="22">
        <f>IF($N31=5, pomiary6[[#This Row],[c1]]+ 0.9,  pomiary6[[#This Row],[c1]])</f>
        <v>-2.0099999999999998</v>
      </c>
      <c r="Z31" s="22">
        <f>IF($N31=5, pomiary6[[#This Row],[c2]]+ 0.9,pomiary6[[#This Row],[c2]])</f>
        <v>0.62</v>
      </c>
      <c r="AA31" s="22">
        <f>IF($N31=5, pomiary6[[#This Row],[c3]]+ 0.9, IF(pomiary6[[#This Row],[c3]]&lt;&gt;0, pomiary6[[#This Row],[c3]], E31))</f>
        <v>4.95</v>
      </c>
      <c r="AB31" s="22">
        <f>IF($N31=5, pomiary6[[#This Row],[c4]]+ 0.9, IF(pomiary6[[#This Row],[c4]]&lt;&gt;0, pomiary6[[#This Row],[c4]], F31))</f>
        <v>6.62</v>
      </c>
      <c r="AC31" s="22">
        <f>IF($N31=5, pomiary6[[#This Row],[c5]]+ 0.9, IF(pomiary6[[#This Row],[c5]]&lt;&gt;0, pomiary6[[#This Row],[c5]], G31))</f>
        <v>-2.5</v>
      </c>
      <c r="AD31" s="22">
        <f>IF($N31=5, pomiary6[[#This Row],[c6]]+ 0.9, IF(pomiary6[[#This Row],[c6]]&lt;&gt;0, pomiary6[[#This Row],[c6]], H31))</f>
        <v>7.05</v>
      </c>
      <c r="AE31" s="22">
        <f>IF($N31=5, pomiary6[[#This Row],[c7]]+ 0.9, IF(pomiary6[[#This Row],[c7]]&lt;&gt;0, pomiary6[[#This Row],[c7]], I31))</f>
        <v>-7.33</v>
      </c>
      <c r="AF31" s="22">
        <f>IF($N31=5, pomiary6[[#This Row],[c8]]+ 0.9, pomiary6[[#This Row],[c8]])</f>
        <v>7.96</v>
      </c>
      <c r="AG31" s="22">
        <f>IF($N31=5, pomiary6[[#This Row],[c9]]+ 0.9, pomiary6[[#This Row],[c9]])</f>
        <v>4.51</v>
      </c>
      <c r="AH31" s="22">
        <f>IF(pomiary6[[#This Row],[c9]]=5, pomiary6[[#This Row],[c10]]+ 0.9, pomiary6[[#This Row],[c10]])</f>
        <v>0</v>
      </c>
    </row>
    <row r="32" spans="1:34" x14ac:dyDescent="0.3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M32">
        <f>DAY(pomiary6[[#This Row],[data]])</f>
        <v>18</v>
      </c>
      <c r="N32">
        <f>MONTH(pomiary6[[#This Row],[data]])</f>
        <v>3</v>
      </c>
      <c r="O32" s="23">
        <f>IF(AND($M32&gt;=5, $M32&lt;=10), pomiary6[[#This Row],[czujnik1]]-1.2,  C32)</f>
        <v>1.44</v>
      </c>
      <c r="P32" s="23">
        <f>IF(AND($M32&gt;=5, $M32&lt;=10), pomiary6[[#This Row],[czujnik2]]-1.2,  D32)</f>
        <v>-7.21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f>IF(OR(pomiary6[[#This Row],[miesiac]]=7, pomiary6[[#This Row],[miesiac]]=8), ROUNDDOWN(J32*1.07, 2),  J32)</f>
        <v>-6.89</v>
      </c>
      <c r="W32" s="23">
        <f>IF(AND($M32&gt;=5, $M32&lt;=10), pomiary6[[#This Row],[czujnik9]]-1.2,pomiary6[[#This Row],[czujnik9]])</f>
        <v>-3.19</v>
      </c>
      <c r="X32" s="23">
        <v>0</v>
      </c>
      <c r="Y32" s="22">
        <f>IF($N32=5, pomiary6[[#This Row],[c1]]+ 0.9,  pomiary6[[#This Row],[c1]])</f>
        <v>1.44</v>
      </c>
      <c r="Z32" s="22">
        <f>IF($N32=5, pomiary6[[#This Row],[c2]]+ 0.9,pomiary6[[#This Row],[c2]])</f>
        <v>-7.21</v>
      </c>
      <c r="AA32" s="22">
        <f>IF($N32=5, pomiary6[[#This Row],[c3]]+ 0.9, IF(pomiary6[[#This Row],[c3]]&lt;&gt;0, pomiary6[[#This Row],[c3]], E32))</f>
        <v>-6.65</v>
      </c>
      <c r="AB32" s="22">
        <f>IF($N32=5, pomiary6[[#This Row],[c4]]+ 0.9, IF(pomiary6[[#This Row],[c4]]&lt;&gt;0, pomiary6[[#This Row],[c4]], F32))</f>
        <v>2.21</v>
      </c>
      <c r="AC32" s="22">
        <f>IF($N32=5, pomiary6[[#This Row],[c5]]+ 0.9, IF(pomiary6[[#This Row],[c5]]&lt;&gt;0, pomiary6[[#This Row],[c5]], G32))</f>
        <v>4.62</v>
      </c>
      <c r="AD32" s="22">
        <f>IF($N32=5, pomiary6[[#This Row],[c6]]+ 0.9, IF(pomiary6[[#This Row],[c6]]&lt;&gt;0, pomiary6[[#This Row],[c6]], H32))</f>
        <v>1.66</v>
      </c>
      <c r="AE32" s="22">
        <f>IF($N32=5, pomiary6[[#This Row],[c7]]+ 0.9, IF(pomiary6[[#This Row],[c7]]&lt;&gt;0, pomiary6[[#This Row],[c7]], I32))</f>
        <v>5.0999999999999996</v>
      </c>
      <c r="AF32" s="22">
        <f>IF($N32=5, pomiary6[[#This Row],[c8]]+ 0.9, pomiary6[[#This Row],[c8]])</f>
        <v>-6.89</v>
      </c>
      <c r="AG32" s="22">
        <f>IF($N32=5, pomiary6[[#This Row],[c9]]+ 0.9, pomiary6[[#This Row],[c9]])</f>
        <v>-3.19</v>
      </c>
      <c r="AH32" s="22">
        <f>IF(pomiary6[[#This Row],[c9]]=5, pomiary6[[#This Row],[c10]]+ 0.9, pomiary6[[#This Row],[c10]])</f>
        <v>0</v>
      </c>
    </row>
    <row r="33" spans="1:34" x14ac:dyDescent="0.3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M33">
        <f>DAY(pomiary6[[#This Row],[data]])</f>
        <v>21</v>
      </c>
      <c r="N33">
        <f>MONTH(pomiary6[[#This Row],[data]])</f>
        <v>3</v>
      </c>
      <c r="O33" s="23">
        <f>IF(AND($M33&gt;=5, $M33&lt;=10), pomiary6[[#This Row],[czujnik1]]-1.2,  C33)</f>
        <v>0.98</v>
      </c>
      <c r="P33" s="23">
        <f>IF(AND($M33&gt;=5, $M33&lt;=10), pomiary6[[#This Row],[czujnik2]]-1.2,  D33)</f>
        <v>7.64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f>IF(OR(pomiary6[[#This Row],[miesiac]]=7, pomiary6[[#This Row],[miesiac]]=8), ROUNDDOWN(J33*1.07, 2),  J33)</f>
        <v>5.65</v>
      </c>
      <c r="W33" s="23">
        <f>IF(AND($M33&gt;=5, $M33&lt;=10), pomiary6[[#This Row],[czujnik9]]-1.2,pomiary6[[#This Row],[czujnik9]])</f>
        <v>5.0999999999999996</v>
      </c>
      <c r="X33" s="23">
        <v>0</v>
      </c>
      <c r="Y33" s="22">
        <f>IF($N33=5, pomiary6[[#This Row],[c1]]+ 0.9,  pomiary6[[#This Row],[c1]])</f>
        <v>0.98</v>
      </c>
      <c r="Z33" s="22">
        <f>IF($N33=5, pomiary6[[#This Row],[c2]]+ 0.9,pomiary6[[#This Row],[c2]])</f>
        <v>7.64</v>
      </c>
      <c r="AA33" s="22">
        <f>IF($N33=5, pomiary6[[#This Row],[c3]]+ 0.9, IF(pomiary6[[#This Row],[c3]]&lt;&gt;0, pomiary6[[#This Row],[c3]], E33))</f>
        <v>6.1</v>
      </c>
      <c r="AB33" s="22">
        <f>IF($N33=5, pomiary6[[#This Row],[c4]]+ 0.9, IF(pomiary6[[#This Row],[c4]]&lt;&gt;0, pomiary6[[#This Row],[c4]], F33))</f>
        <v>6.46</v>
      </c>
      <c r="AC33" s="22">
        <f>IF($N33=5, pomiary6[[#This Row],[c5]]+ 0.9, IF(pomiary6[[#This Row],[c5]]&lt;&gt;0, pomiary6[[#This Row],[c5]], G33))</f>
        <v>-7.0000000000000007E-2</v>
      </c>
      <c r="AD33" s="22">
        <f>IF($N33=5, pomiary6[[#This Row],[c6]]+ 0.9, IF(pomiary6[[#This Row],[c6]]&lt;&gt;0, pomiary6[[#This Row],[c6]], H33))</f>
        <v>-2.93</v>
      </c>
      <c r="AE33" s="22">
        <f>IF($N33=5, pomiary6[[#This Row],[c7]]+ 0.9, IF(pomiary6[[#This Row],[c7]]&lt;&gt;0, pomiary6[[#This Row],[c7]], I33))</f>
        <v>-5.81</v>
      </c>
      <c r="AF33" s="22">
        <f>IF($N33=5, pomiary6[[#This Row],[c8]]+ 0.9, pomiary6[[#This Row],[c8]])</f>
        <v>5.65</v>
      </c>
      <c r="AG33" s="22">
        <f>IF($N33=5, pomiary6[[#This Row],[c9]]+ 0.9, pomiary6[[#This Row],[c9]])</f>
        <v>5.0999999999999996</v>
      </c>
      <c r="AH33" s="22">
        <f>IF(pomiary6[[#This Row],[c9]]=5, pomiary6[[#This Row],[c10]]+ 0.9, pomiary6[[#This Row],[c10]])</f>
        <v>0</v>
      </c>
    </row>
    <row r="34" spans="1:34" x14ac:dyDescent="0.3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M34">
        <f>DAY(pomiary6[[#This Row],[data]])</f>
        <v>22</v>
      </c>
      <c r="N34">
        <f>MONTH(pomiary6[[#This Row],[data]])</f>
        <v>3</v>
      </c>
      <c r="O34" s="23">
        <f>IF(AND($M34&gt;=5, $M34&lt;=10), pomiary6[[#This Row],[czujnik1]]-1.2,  C34)</f>
        <v>5.83</v>
      </c>
      <c r="P34" s="23">
        <f>IF(AND($M34&gt;=5, $M34&lt;=10), pomiary6[[#This Row],[czujnik2]]-1.2,  D34)</f>
        <v>7.18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f>IF(OR(pomiary6[[#This Row],[miesiac]]=7, pomiary6[[#This Row],[miesiac]]=8), ROUNDDOWN(J34*1.07, 2),  J34)</f>
        <v>-4.8</v>
      </c>
      <c r="W34" s="23">
        <f>IF(AND($M34&gt;=5, $M34&lt;=10), pomiary6[[#This Row],[czujnik9]]-1.2,pomiary6[[#This Row],[czujnik9]])</f>
        <v>2.92</v>
      </c>
      <c r="X34" s="23">
        <v>0</v>
      </c>
      <c r="Y34" s="22">
        <f>IF($N34=5, pomiary6[[#This Row],[c1]]+ 0.9,  pomiary6[[#This Row],[c1]])</f>
        <v>5.83</v>
      </c>
      <c r="Z34" s="22">
        <f>IF($N34=5, pomiary6[[#This Row],[c2]]+ 0.9,pomiary6[[#This Row],[c2]])</f>
        <v>7.18</v>
      </c>
      <c r="AA34" s="22">
        <f>IF($N34=5, pomiary6[[#This Row],[c3]]+ 0.9, IF(pomiary6[[#This Row],[c3]]&lt;&gt;0, pomiary6[[#This Row],[c3]], E34))</f>
        <v>-0.19</v>
      </c>
      <c r="AB34" s="22">
        <f>IF($N34=5, pomiary6[[#This Row],[c4]]+ 0.9, IF(pomiary6[[#This Row],[c4]]&lt;&gt;0, pomiary6[[#This Row],[c4]], F34))</f>
        <v>-2.12</v>
      </c>
      <c r="AC34" s="22">
        <f>IF($N34=5, pomiary6[[#This Row],[c5]]+ 0.9, IF(pomiary6[[#This Row],[c5]]&lt;&gt;0, pomiary6[[#This Row],[c5]], G34))</f>
        <v>4.26</v>
      </c>
      <c r="AD34" s="22">
        <f>IF($N34=5, pomiary6[[#This Row],[c6]]+ 0.9, IF(pomiary6[[#This Row],[c6]]&lt;&gt;0, pomiary6[[#This Row],[c6]], H34))</f>
        <v>-7.55</v>
      </c>
      <c r="AE34" s="22">
        <f>IF($N34=5, pomiary6[[#This Row],[c7]]+ 0.9, IF(pomiary6[[#This Row],[c7]]&lt;&gt;0, pomiary6[[#This Row],[c7]], I34))</f>
        <v>-6.66</v>
      </c>
      <c r="AF34" s="22">
        <f>IF($N34=5, pomiary6[[#This Row],[c8]]+ 0.9, pomiary6[[#This Row],[c8]])</f>
        <v>-4.8</v>
      </c>
      <c r="AG34" s="22">
        <f>IF($N34=5, pomiary6[[#This Row],[c9]]+ 0.9, pomiary6[[#This Row],[c9]])</f>
        <v>2.92</v>
      </c>
      <c r="AH34" s="22">
        <f>IF(pomiary6[[#This Row],[c9]]=5, pomiary6[[#This Row],[c10]]+ 0.9, pomiary6[[#This Row],[c10]])</f>
        <v>0</v>
      </c>
    </row>
    <row r="35" spans="1:34" x14ac:dyDescent="0.35">
      <c r="A35" s="1">
        <v>42452</v>
      </c>
      <c r="B35" s="2">
        <v>0.16875000000000001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M35">
        <f>DAY(pomiary6[[#This Row],[data]])</f>
        <v>23</v>
      </c>
      <c r="N35">
        <f>MONTH(pomiary6[[#This Row],[data]])</f>
        <v>3</v>
      </c>
      <c r="O35" s="23">
        <f>IF(AND($M35&gt;=5, $M35&lt;=10), pomiary6[[#This Row],[czujnik1]]-1.2,  C35)</f>
        <v>-5.39</v>
      </c>
      <c r="P35" s="23">
        <f>IF(AND($M35&gt;=5, $M35&lt;=10), pomiary6[[#This Row],[czujnik2]]-1.2,  D35)</f>
        <v>-7.41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f>IF(OR(pomiary6[[#This Row],[miesiac]]=7, pomiary6[[#This Row],[miesiac]]=8), ROUNDDOWN(J35*1.07, 2),  J35)</f>
        <v>-2.19</v>
      </c>
      <c r="W35" s="23">
        <f>IF(AND($M35&gt;=5, $M35&lt;=10), pomiary6[[#This Row],[czujnik9]]-1.2,pomiary6[[#This Row],[czujnik9]])</f>
        <v>4.6100000000000003</v>
      </c>
      <c r="X35" s="23">
        <v>0</v>
      </c>
      <c r="Y35" s="22">
        <f>IF($N35=5, pomiary6[[#This Row],[c1]]+ 0.9,  pomiary6[[#This Row],[c1]])</f>
        <v>-5.39</v>
      </c>
      <c r="Z35" s="22">
        <f>IF($N35=5, pomiary6[[#This Row],[c2]]+ 0.9,pomiary6[[#This Row],[c2]])</f>
        <v>-7.41</v>
      </c>
      <c r="AA35" s="22">
        <f>IF($N35=5, pomiary6[[#This Row],[c3]]+ 0.9, IF(pomiary6[[#This Row],[c3]]&lt;&gt;0, pomiary6[[#This Row],[c3]], E35))</f>
        <v>-3.6</v>
      </c>
      <c r="AB35" s="22">
        <f>IF($N35=5, pomiary6[[#This Row],[c4]]+ 0.9, IF(pomiary6[[#This Row],[c4]]&lt;&gt;0, pomiary6[[#This Row],[c4]], F35))</f>
        <v>0.98</v>
      </c>
      <c r="AC35" s="22">
        <f>IF($N35=5, pomiary6[[#This Row],[c5]]+ 0.9, IF(pomiary6[[#This Row],[c5]]&lt;&gt;0, pomiary6[[#This Row],[c5]], G35))</f>
        <v>-0.56000000000000005</v>
      </c>
      <c r="AD35" s="22">
        <f>IF($N35=5, pomiary6[[#This Row],[c6]]+ 0.9, IF(pomiary6[[#This Row],[c6]]&lt;&gt;0, pomiary6[[#This Row],[c6]], H35))</f>
        <v>-2.33</v>
      </c>
      <c r="AE35" s="22">
        <f>IF($N35=5, pomiary6[[#This Row],[c7]]+ 0.9, IF(pomiary6[[#This Row],[c7]]&lt;&gt;0, pomiary6[[#This Row],[c7]], I35))</f>
        <v>3.28</v>
      </c>
      <c r="AF35" s="22">
        <f>IF($N35=5, pomiary6[[#This Row],[c8]]+ 0.9, pomiary6[[#This Row],[c8]])</f>
        <v>-2.19</v>
      </c>
      <c r="AG35" s="22">
        <f>IF($N35=5, pomiary6[[#This Row],[c9]]+ 0.9, pomiary6[[#This Row],[c9]])</f>
        <v>4.6100000000000003</v>
      </c>
      <c r="AH35" s="22">
        <f>IF(pomiary6[[#This Row],[c9]]=5, pomiary6[[#This Row],[c10]]+ 0.9, pomiary6[[#This Row],[c10]])</f>
        <v>0</v>
      </c>
    </row>
    <row r="36" spans="1:34" x14ac:dyDescent="0.3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M36">
        <f>DAY(pomiary6[[#This Row],[data]])</f>
        <v>23</v>
      </c>
      <c r="N36">
        <f>MONTH(pomiary6[[#This Row],[data]])</f>
        <v>3</v>
      </c>
      <c r="O36" s="23">
        <f>IF(AND($M36&gt;=5, $M36&lt;=10), pomiary6[[#This Row],[czujnik1]]-1.2,  C36)</f>
        <v>7.98</v>
      </c>
      <c r="P36" s="23">
        <f>IF(AND($M36&gt;=5, $M36&lt;=10), pomiary6[[#This Row],[czujnik2]]-1.2,  D36)</f>
        <v>4.6100000000000003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f>IF(OR(pomiary6[[#This Row],[miesiac]]=7, pomiary6[[#This Row],[miesiac]]=8), ROUNDDOWN(J36*1.07, 2),  J36)</f>
        <v>3.23</v>
      </c>
      <c r="W36" s="23">
        <f>IF(AND($M36&gt;=5, $M36&lt;=10), pomiary6[[#This Row],[czujnik9]]-1.2,pomiary6[[#This Row],[czujnik9]])</f>
        <v>-7.13</v>
      </c>
      <c r="X36" s="23">
        <v>0</v>
      </c>
      <c r="Y36" s="22">
        <f>IF($N36=5, pomiary6[[#This Row],[c1]]+ 0.9,  pomiary6[[#This Row],[c1]])</f>
        <v>7.98</v>
      </c>
      <c r="Z36" s="22">
        <f>IF($N36=5, pomiary6[[#This Row],[c2]]+ 0.9,pomiary6[[#This Row],[c2]])</f>
        <v>4.6100000000000003</v>
      </c>
      <c r="AA36" s="22">
        <f>IF($N36=5, pomiary6[[#This Row],[c3]]+ 0.9, IF(pomiary6[[#This Row],[c3]]&lt;&gt;0, pomiary6[[#This Row],[c3]], E36))</f>
        <v>7.87</v>
      </c>
      <c r="AB36" s="22">
        <f>IF($N36=5, pomiary6[[#This Row],[c4]]+ 0.9, IF(pomiary6[[#This Row],[c4]]&lt;&gt;0, pomiary6[[#This Row],[c4]], F36))</f>
        <v>-1.44</v>
      </c>
      <c r="AC36" s="22">
        <f>IF($N36=5, pomiary6[[#This Row],[c5]]+ 0.9, IF(pomiary6[[#This Row],[c5]]&lt;&gt;0, pomiary6[[#This Row],[c5]], G36))</f>
        <v>4.1500000000000004</v>
      </c>
      <c r="AD36" s="22">
        <f>IF($N36=5, pomiary6[[#This Row],[c6]]+ 0.9, IF(pomiary6[[#This Row],[c6]]&lt;&gt;0, pomiary6[[#This Row],[c6]], H36))</f>
        <v>-2.5299999999999998</v>
      </c>
      <c r="AE36" s="22">
        <f>IF($N36=5, pomiary6[[#This Row],[c7]]+ 0.9, IF(pomiary6[[#This Row],[c7]]&lt;&gt;0, pomiary6[[#This Row],[c7]], I36))</f>
        <v>-5.96</v>
      </c>
      <c r="AF36" s="22">
        <f>IF($N36=5, pomiary6[[#This Row],[c8]]+ 0.9, pomiary6[[#This Row],[c8]])</f>
        <v>3.23</v>
      </c>
      <c r="AG36" s="22">
        <f>IF($N36=5, pomiary6[[#This Row],[c9]]+ 0.9, pomiary6[[#This Row],[c9]])</f>
        <v>-7.13</v>
      </c>
      <c r="AH36" s="22">
        <f>IF(pomiary6[[#This Row],[c9]]=5, pomiary6[[#This Row],[c10]]+ 0.9, pomiary6[[#This Row],[c10]])</f>
        <v>0</v>
      </c>
    </row>
    <row r="37" spans="1:34" x14ac:dyDescent="0.3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M37">
        <f>DAY(pomiary6[[#This Row],[data]])</f>
        <v>25</v>
      </c>
      <c r="N37">
        <f>MONTH(pomiary6[[#This Row],[data]])</f>
        <v>3</v>
      </c>
      <c r="O37" s="23">
        <f>IF(AND($M37&gt;=5, $M37&lt;=10), pomiary6[[#This Row],[czujnik1]]-1.2,  C37)</f>
        <v>2.92</v>
      </c>
      <c r="P37" s="23">
        <f>IF(AND($M37&gt;=5, $M37&lt;=10), pomiary6[[#This Row],[czujnik2]]-1.2,  D37)</f>
        <v>0.43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f>IF(OR(pomiary6[[#This Row],[miesiac]]=7, pomiary6[[#This Row],[miesiac]]=8), ROUNDDOWN(J37*1.07, 2),  J37)</f>
        <v>6.34</v>
      </c>
      <c r="W37" s="23">
        <f>IF(AND($M37&gt;=5, $M37&lt;=10), pomiary6[[#This Row],[czujnik9]]-1.2,pomiary6[[#This Row],[czujnik9]])</f>
        <v>-5.17</v>
      </c>
      <c r="X37" s="23">
        <v>0</v>
      </c>
      <c r="Y37" s="22">
        <f>IF($N37=5, pomiary6[[#This Row],[c1]]+ 0.9,  pomiary6[[#This Row],[c1]])</f>
        <v>2.92</v>
      </c>
      <c r="Z37" s="22">
        <f>IF($N37=5, pomiary6[[#This Row],[c2]]+ 0.9,pomiary6[[#This Row],[c2]])</f>
        <v>0.43</v>
      </c>
      <c r="AA37" s="22">
        <f>IF($N37=5, pomiary6[[#This Row],[c3]]+ 0.9, IF(pomiary6[[#This Row],[c3]]&lt;&gt;0, pomiary6[[#This Row],[c3]], E37))</f>
        <v>-7.83</v>
      </c>
      <c r="AB37" s="22">
        <f>IF($N37=5, pomiary6[[#This Row],[c4]]+ 0.9, IF(pomiary6[[#This Row],[c4]]&lt;&gt;0, pomiary6[[#This Row],[c4]], F37))</f>
        <v>-7.67</v>
      </c>
      <c r="AC37" s="22">
        <f>IF($N37=5, pomiary6[[#This Row],[c5]]+ 0.9, IF(pomiary6[[#This Row],[c5]]&lt;&gt;0, pomiary6[[#This Row],[c5]], G37))</f>
        <v>1.19</v>
      </c>
      <c r="AD37" s="22">
        <f>IF($N37=5, pomiary6[[#This Row],[c6]]+ 0.9, IF(pomiary6[[#This Row],[c6]]&lt;&gt;0, pomiary6[[#This Row],[c6]], H37))</f>
        <v>5.35</v>
      </c>
      <c r="AE37" s="22">
        <f>IF($N37=5, pomiary6[[#This Row],[c7]]+ 0.9, IF(pomiary6[[#This Row],[c7]]&lt;&gt;0, pomiary6[[#This Row],[c7]], I37))</f>
        <v>-4.1500000000000004</v>
      </c>
      <c r="AF37" s="22">
        <f>IF($N37=5, pomiary6[[#This Row],[c8]]+ 0.9, pomiary6[[#This Row],[c8]])</f>
        <v>6.34</v>
      </c>
      <c r="AG37" s="22">
        <f>IF($N37=5, pomiary6[[#This Row],[c9]]+ 0.9, pomiary6[[#This Row],[c9]])</f>
        <v>-5.17</v>
      </c>
      <c r="AH37" s="22">
        <f>IF(pomiary6[[#This Row],[c9]]=5, pomiary6[[#This Row],[c10]]+ 0.9, pomiary6[[#This Row],[c10]])</f>
        <v>0</v>
      </c>
    </row>
    <row r="38" spans="1:34" x14ac:dyDescent="0.35">
      <c r="A38" s="1">
        <v>42455</v>
      </c>
      <c r="B38" s="2">
        <v>0.33888888888888891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M38">
        <f>DAY(pomiary6[[#This Row],[data]])</f>
        <v>26</v>
      </c>
      <c r="N38">
        <f>MONTH(pomiary6[[#This Row],[data]])</f>
        <v>3</v>
      </c>
      <c r="O38" s="23">
        <f>IF(AND($M38&gt;=5, $M38&lt;=10), pomiary6[[#This Row],[czujnik1]]-1.2,  C38)</f>
        <v>5.68</v>
      </c>
      <c r="P38" s="23">
        <f>IF(AND($M38&gt;=5, $M38&lt;=10), pomiary6[[#This Row],[czujnik2]]-1.2,  D38)</f>
        <v>-5.18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f>IF(OR(pomiary6[[#This Row],[miesiac]]=7, pomiary6[[#This Row],[miesiac]]=8), ROUNDDOWN(J38*1.07, 2),  J38)</f>
        <v>-6.24</v>
      </c>
      <c r="W38" s="23">
        <f>IF(AND($M38&gt;=5, $M38&lt;=10), pomiary6[[#This Row],[czujnik9]]-1.2,pomiary6[[#This Row],[czujnik9]])</f>
        <v>-5.52</v>
      </c>
      <c r="X38" s="23">
        <v>0</v>
      </c>
      <c r="Y38" s="22">
        <f>IF($N38=5, pomiary6[[#This Row],[c1]]+ 0.9,  pomiary6[[#This Row],[c1]])</f>
        <v>5.68</v>
      </c>
      <c r="Z38" s="22">
        <f>IF($N38=5, pomiary6[[#This Row],[c2]]+ 0.9,pomiary6[[#This Row],[c2]])</f>
        <v>-5.18</v>
      </c>
      <c r="AA38" s="22">
        <f>IF($N38=5, pomiary6[[#This Row],[c3]]+ 0.9, IF(pomiary6[[#This Row],[c3]]&lt;&gt;0, pomiary6[[#This Row],[c3]], E38))</f>
        <v>8.6199999999999992</v>
      </c>
      <c r="AB38" s="22">
        <f>IF($N38=5, pomiary6[[#This Row],[c4]]+ 0.9, IF(pomiary6[[#This Row],[c4]]&lt;&gt;0, pomiary6[[#This Row],[c4]], F38))</f>
        <v>3.66</v>
      </c>
      <c r="AC38" s="22">
        <f>IF($N38=5, pomiary6[[#This Row],[c5]]+ 0.9, IF(pomiary6[[#This Row],[c5]]&lt;&gt;0, pomiary6[[#This Row],[c5]], G38))</f>
        <v>7.27</v>
      </c>
      <c r="AD38" s="22">
        <f>IF($N38=5, pomiary6[[#This Row],[c6]]+ 0.9, IF(pomiary6[[#This Row],[c6]]&lt;&gt;0, pomiary6[[#This Row],[c6]], H38))</f>
        <v>-0.88</v>
      </c>
      <c r="AE38" s="22">
        <f>IF($N38=5, pomiary6[[#This Row],[c7]]+ 0.9, IF(pomiary6[[#This Row],[c7]]&lt;&gt;0, pomiary6[[#This Row],[c7]], I38))</f>
        <v>8.69</v>
      </c>
      <c r="AF38" s="22">
        <f>IF($N38=5, pomiary6[[#This Row],[c8]]+ 0.9, pomiary6[[#This Row],[c8]])</f>
        <v>-6.24</v>
      </c>
      <c r="AG38" s="22">
        <f>IF($N38=5, pomiary6[[#This Row],[c9]]+ 0.9, pomiary6[[#This Row],[c9]])</f>
        <v>-5.52</v>
      </c>
      <c r="AH38" s="22">
        <f>IF(pomiary6[[#This Row],[c9]]=5, pomiary6[[#This Row],[c10]]+ 0.9, pomiary6[[#This Row],[c10]])</f>
        <v>0</v>
      </c>
    </row>
    <row r="39" spans="1:34" x14ac:dyDescent="0.35">
      <c r="A39" s="1">
        <v>42455</v>
      </c>
      <c r="B39" s="2">
        <v>0.37847222222222221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M39">
        <f>DAY(pomiary6[[#This Row],[data]])</f>
        <v>26</v>
      </c>
      <c r="N39">
        <f>MONTH(pomiary6[[#This Row],[data]])</f>
        <v>3</v>
      </c>
      <c r="O39" s="23">
        <f>IF(AND($M39&gt;=5, $M39&lt;=10), pomiary6[[#This Row],[czujnik1]]-1.2,  C39)</f>
        <v>-3.88</v>
      </c>
      <c r="P39" s="23">
        <f>IF(AND($M39&gt;=5, $M39&lt;=10), pomiary6[[#This Row],[czujnik2]]-1.2,  D39)</f>
        <v>-5.21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f>IF(OR(pomiary6[[#This Row],[miesiac]]=7, pomiary6[[#This Row],[miesiac]]=8), ROUNDDOWN(J39*1.07, 2),  J39)</f>
        <v>6.75</v>
      </c>
      <c r="W39" s="23">
        <f>IF(AND($M39&gt;=5, $M39&lt;=10), pomiary6[[#This Row],[czujnik9]]-1.2,pomiary6[[#This Row],[czujnik9]])</f>
        <v>-0.73</v>
      </c>
      <c r="X39" s="23">
        <v>0</v>
      </c>
      <c r="Y39" s="22">
        <f>IF($N39=5, pomiary6[[#This Row],[c1]]+ 0.9,  pomiary6[[#This Row],[c1]])</f>
        <v>-3.88</v>
      </c>
      <c r="Z39" s="22">
        <f>IF($N39=5, pomiary6[[#This Row],[c2]]+ 0.9,pomiary6[[#This Row],[c2]])</f>
        <v>-5.21</v>
      </c>
      <c r="AA39" s="22">
        <f>IF($N39=5, pomiary6[[#This Row],[c3]]+ 0.9, IF(pomiary6[[#This Row],[c3]]&lt;&gt;0, pomiary6[[#This Row],[c3]], E39))</f>
        <v>8.26</v>
      </c>
      <c r="AB39" s="22">
        <f>IF($N39=5, pomiary6[[#This Row],[c4]]+ 0.9, IF(pomiary6[[#This Row],[c4]]&lt;&gt;0, pomiary6[[#This Row],[c4]], F39))</f>
        <v>-0.96</v>
      </c>
      <c r="AC39" s="22">
        <f>IF($N39=5, pomiary6[[#This Row],[c5]]+ 0.9, IF(pomiary6[[#This Row],[c5]]&lt;&gt;0, pomiary6[[#This Row],[c5]], G39))</f>
        <v>4.05</v>
      </c>
      <c r="AD39" s="22">
        <f>IF($N39=5, pomiary6[[#This Row],[c6]]+ 0.9, IF(pomiary6[[#This Row],[c6]]&lt;&gt;0, pomiary6[[#This Row],[c6]], H39))</f>
        <v>-4.3099999999999996</v>
      </c>
      <c r="AE39" s="22">
        <f>IF($N39=5, pomiary6[[#This Row],[c7]]+ 0.9, IF(pomiary6[[#This Row],[c7]]&lt;&gt;0, pomiary6[[#This Row],[c7]], I39))</f>
        <v>7.8</v>
      </c>
      <c r="AF39" s="22">
        <f>IF($N39=5, pomiary6[[#This Row],[c8]]+ 0.9, pomiary6[[#This Row],[c8]])</f>
        <v>6.75</v>
      </c>
      <c r="AG39" s="22">
        <f>IF($N39=5, pomiary6[[#This Row],[c9]]+ 0.9, pomiary6[[#This Row],[c9]])</f>
        <v>-0.73</v>
      </c>
      <c r="AH39" s="22">
        <f>IF(pomiary6[[#This Row],[c9]]=5, pomiary6[[#This Row],[c10]]+ 0.9, pomiary6[[#This Row],[c10]])</f>
        <v>0</v>
      </c>
    </row>
    <row r="40" spans="1:34" x14ac:dyDescent="0.35">
      <c r="A40" s="1">
        <v>42456</v>
      </c>
      <c r="B40" s="2">
        <v>0.21388888888888888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M40">
        <f>DAY(pomiary6[[#This Row],[data]])</f>
        <v>27</v>
      </c>
      <c r="N40">
        <f>MONTH(pomiary6[[#This Row],[data]])</f>
        <v>3</v>
      </c>
      <c r="O40" s="23">
        <f>IF(AND($M40&gt;=5, $M40&lt;=10), pomiary6[[#This Row],[czujnik1]]-1.2,  C40)</f>
        <v>-4.4800000000000004</v>
      </c>
      <c r="P40" s="23">
        <f>IF(AND($M40&gt;=5, $M40&lt;=10), pomiary6[[#This Row],[czujnik2]]-1.2,  D40)</f>
        <v>-2.0499999999999998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f>IF(OR(pomiary6[[#This Row],[miesiac]]=7, pomiary6[[#This Row],[miesiac]]=8), ROUNDDOWN(J40*1.07, 2),  J40)</f>
        <v>-2.2599999999999998</v>
      </c>
      <c r="W40" s="23">
        <f>IF(AND($M40&gt;=5, $M40&lt;=10), pomiary6[[#This Row],[czujnik9]]-1.2,pomiary6[[#This Row],[czujnik9]])</f>
        <v>0.23</v>
      </c>
      <c r="X40" s="23">
        <v>0</v>
      </c>
      <c r="Y40" s="22">
        <f>IF($N40=5, pomiary6[[#This Row],[c1]]+ 0.9,  pomiary6[[#This Row],[c1]])</f>
        <v>-4.4800000000000004</v>
      </c>
      <c r="Z40" s="22">
        <f>IF($N40=5, pomiary6[[#This Row],[c2]]+ 0.9,pomiary6[[#This Row],[c2]])</f>
        <v>-2.0499999999999998</v>
      </c>
      <c r="AA40" s="22">
        <f>IF($N40=5, pomiary6[[#This Row],[c3]]+ 0.9, IF(pomiary6[[#This Row],[c3]]&lt;&gt;0, pomiary6[[#This Row],[c3]], E40))</f>
        <v>-7.14</v>
      </c>
      <c r="AB40" s="22">
        <f>IF($N40=5, pomiary6[[#This Row],[c4]]+ 0.9, IF(pomiary6[[#This Row],[c4]]&lt;&gt;0, pomiary6[[#This Row],[c4]], F40))</f>
        <v>5.1100000000000003</v>
      </c>
      <c r="AC40" s="22">
        <f>IF($N40=5, pomiary6[[#This Row],[c5]]+ 0.9, IF(pomiary6[[#This Row],[c5]]&lt;&gt;0, pomiary6[[#This Row],[c5]], G40))</f>
        <v>6.37</v>
      </c>
      <c r="AD40" s="22">
        <f>IF($N40=5, pomiary6[[#This Row],[c6]]+ 0.9, IF(pomiary6[[#This Row],[c6]]&lt;&gt;0, pomiary6[[#This Row],[c6]], H40))</f>
        <v>7.34</v>
      </c>
      <c r="AE40" s="22">
        <f>IF($N40=5, pomiary6[[#This Row],[c7]]+ 0.9, IF(pomiary6[[#This Row],[c7]]&lt;&gt;0, pomiary6[[#This Row],[c7]], I40))</f>
        <v>-4.9000000000000004</v>
      </c>
      <c r="AF40" s="22">
        <f>IF($N40=5, pomiary6[[#This Row],[c8]]+ 0.9, pomiary6[[#This Row],[c8]])</f>
        <v>-2.2599999999999998</v>
      </c>
      <c r="AG40" s="22">
        <f>IF($N40=5, pomiary6[[#This Row],[c9]]+ 0.9, pomiary6[[#This Row],[c9]])</f>
        <v>0.23</v>
      </c>
      <c r="AH40" s="22">
        <f>IF(pomiary6[[#This Row],[c9]]=5, pomiary6[[#This Row],[c10]]+ 0.9, pomiary6[[#This Row],[c10]])</f>
        <v>0</v>
      </c>
    </row>
    <row r="41" spans="1:34" x14ac:dyDescent="0.35">
      <c r="A41" s="1">
        <v>42457</v>
      </c>
      <c r="B41" s="2">
        <v>0.17222222222222222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M41">
        <f>DAY(pomiary6[[#This Row],[data]])</f>
        <v>28</v>
      </c>
      <c r="N41">
        <f>MONTH(pomiary6[[#This Row],[data]])</f>
        <v>3</v>
      </c>
      <c r="O41" s="23">
        <f>IF(AND($M41&gt;=5, $M41&lt;=10), pomiary6[[#This Row],[czujnik1]]-1.2,  C41)</f>
        <v>-3.04</v>
      </c>
      <c r="P41" s="23">
        <f>IF(AND($M41&gt;=5, $M41&lt;=10), pomiary6[[#This Row],[czujnik2]]-1.2,  D41)</f>
        <v>-1.24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f>IF(OR(pomiary6[[#This Row],[miesiac]]=7, pomiary6[[#This Row],[miesiac]]=8), ROUNDDOWN(J41*1.07, 2),  J41)</f>
        <v>5.8</v>
      </c>
      <c r="W41" s="23">
        <f>IF(AND($M41&gt;=5, $M41&lt;=10), pomiary6[[#This Row],[czujnik9]]-1.2,pomiary6[[#This Row],[czujnik9]])</f>
        <v>-7.14</v>
      </c>
      <c r="X41" s="23">
        <v>0</v>
      </c>
      <c r="Y41" s="22">
        <f>IF($N41=5, pomiary6[[#This Row],[c1]]+ 0.9,  pomiary6[[#This Row],[c1]])</f>
        <v>-3.04</v>
      </c>
      <c r="Z41" s="22">
        <f>IF($N41=5, pomiary6[[#This Row],[c2]]+ 0.9,pomiary6[[#This Row],[c2]])</f>
        <v>-1.24</v>
      </c>
      <c r="AA41" s="22">
        <f>IF($N41=5, pomiary6[[#This Row],[c3]]+ 0.9, IF(pomiary6[[#This Row],[c3]]&lt;&gt;0, pomiary6[[#This Row],[c3]], E41))</f>
        <v>2.62</v>
      </c>
      <c r="AB41" s="22">
        <f>IF($N41=5, pomiary6[[#This Row],[c4]]+ 0.9, IF(pomiary6[[#This Row],[c4]]&lt;&gt;0, pomiary6[[#This Row],[c4]], F41))</f>
        <v>4.42</v>
      </c>
      <c r="AC41" s="22">
        <f>IF($N41=5, pomiary6[[#This Row],[c5]]+ 0.9, IF(pomiary6[[#This Row],[c5]]&lt;&gt;0, pomiary6[[#This Row],[c5]], G41))</f>
        <v>7.46</v>
      </c>
      <c r="AD41" s="22">
        <f>IF($N41=5, pomiary6[[#This Row],[c6]]+ 0.9, IF(pomiary6[[#This Row],[c6]]&lt;&gt;0, pomiary6[[#This Row],[c6]], H41))</f>
        <v>0.77</v>
      </c>
      <c r="AE41" s="22">
        <f>IF($N41=5, pomiary6[[#This Row],[c7]]+ 0.9, IF(pomiary6[[#This Row],[c7]]&lt;&gt;0, pomiary6[[#This Row],[c7]], I41))</f>
        <v>-0.67</v>
      </c>
      <c r="AF41" s="22">
        <f>IF($N41=5, pomiary6[[#This Row],[c8]]+ 0.9, pomiary6[[#This Row],[c8]])</f>
        <v>5.8</v>
      </c>
      <c r="AG41" s="22">
        <f>IF($N41=5, pomiary6[[#This Row],[c9]]+ 0.9, pomiary6[[#This Row],[c9]])</f>
        <v>-7.14</v>
      </c>
      <c r="AH41" s="22">
        <f>IF(pomiary6[[#This Row],[c9]]=5, pomiary6[[#This Row],[c10]]+ 0.9, pomiary6[[#This Row],[c10]])</f>
        <v>0</v>
      </c>
    </row>
    <row r="42" spans="1:34" x14ac:dyDescent="0.3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M42">
        <f>DAY(pomiary6[[#This Row],[data]])</f>
        <v>29</v>
      </c>
      <c r="N42">
        <f>MONTH(pomiary6[[#This Row],[data]])</f>
        <v>3</v>
      </c>
      <c r="O42" s="23">
        <f>IF(AND($M42&gt;=5, $M42&lt;=10), pomiary6[[#This Row],[czujnik1]]-1.2,  C42)</f>
        <v>-2.12</v>
      </c>
      <c r="P42" s="23">
        <f>IF(AND($M42&gt;=5, $M42&lt;=10), pomiary6[[#This Row],[czujnik2]]-1.2,  D42)</f>
        <v>-6.19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f>IF(OR(pomiary6[[#This Row],[miesiac]]=7, pomiary6[[#This Row],[miesiac]]=8), ROUNDDOWN(J42*1.07, 2),  J42)</f>
        <v>-5.75</v>
      </c>
      <c r="W42" s="23">
        <f>IF(AND($M42&gt;=5, $M42&lt;=10), pomiary6[[#This Row],[czujnik9]]-1.2,pomiary6[[#This Row],[czujnik9]])</f>
        <v>3.63</v>
      </c>
      <c r="X42" s="23">
        <v>0</v>
      </c>
      <c r="Y42" s="22">
        <f>IF($N42=5, pomiary6[[#This Row],[c1]]+ 0.9,  pomiary6[[#This Row],[c1]])</f>
        <v>-2.12</v>
      </c>
      <c r="Z42" s="22">
        <f>IF($N42=5, pomiary6[[#This Row],[c2]]+ 0.9,pomiary6[[#This Row],[c2]])</f>
        <v>-6.19</v>
      </c>
      <c r="AA42" s="22">
        <f>IF($N42=5, pomiary6[[#This Row],[c3]]+ 0.9, IF(pomiary6[[#This Row],[c3]]&lt;&gt;0, pomiary6[[#This Row],[c3]], E42))</f>
        <v>4.76</v>
      </c>
      <c r="AB42" s="22">
        <f>IF($N42=5, pomiary6[[#This Row],[c4]]+ 0.9, IF(pomiary6[[#This Row],[c4]]&lt;&gt;0, pomiary6[[#This Row],[c4]], F42))</f>
        <v>4.5599999999999996</v>
      </c>
      <c r="AC42" s="22">
        <f>IF($N42=5, pomiary6[[#This Row],[c5]]+ 0.9, IF(pomiary6[[#This Row],[c5]]&lt;&gt;0, pomiary6[[#This Row],[c5]], G42))</f>
        <v>3.19</v>
      </c>
      <c r="AD42" s="22">
        <f>IF($N42=5, pomiary6[[#This Row],[c6]]+ 0.9, IF(pomiary6[[#This Row],[c6]]&lt;&gt;0, pomiary6[[#This Row],[c6]], H42))</f>
        <v>-2.29</v>
      </c>
      <c r="AE42" s="22">
        <f>IF($N42=5, pomiary6[[#This Row],[c7]]+ 0.9, IF(pomiary6[[#This Row],[c7]]&lt;&gt;0, pomiary6[[#This Row],[c7]], I42))</f>
        <v>5.0999999999999996</v>
      </c>
      <c r="AF42" s="22">
        <f>IF($N42=5, pomiary6[[#This Row],[c8]]+ 0.9, pomiary6[[#This Row],[c8]])</f>
        <v>-5.75</v>
      </c>
      <c r="AG42" s="22">
        <f>IF($N42=5, pomiary6[[#This Row],[c9]]+ 0.9, pomiary6[[#This Row],[c9]])</f>
        <v>3.63</v>
      </c>
      <c r="AH42" s="22">
        <f>IF(pomiary6[[#This Row],[c9]]=5, pomiary6[[#This Row],[c10]]+ 0.9, pomiary6[[#This Row],[c10]])</f>
        <v>0</v>
      </c>
    </row>
    <row r="43" spans="1:34" x14ac:dyDescent="0.3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M43">
        <f>DAY(pomiary6[[#This Row],[data]])</f>
        <v>8</v>
      </c>
      <c r="N43">
        <f>MONTH(pomiary6[[#This Row],[data]])</f>
        <v>4</v>
      </c>
      <c r="O43" s="23">
        <f>IF(AND($M43&gt;=5, $M43&lt;=10), pomiary6[[#This Row],[czujnik1]]-1.2,  C43)</f>
        <v>8.870000000000001</v>
      </c>
      <c r="P43" s="23">
        <f>IF(AND($M43&gt;=5, $M43&lt;=10), pomiary6[[#This Row],[czujnik2]]-1.2,  D43)</f>
        <v>11.64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f>IF(OR(pomiary6[[#This Row],[miesiac]]=7, pomiary6[[#This Row],[miesiac]]=8), ROUNDDOWN(J43*1.07, 2),  J43)</f>
        <v>13.07</v>
      </c>
      <c r="W43" s="23">
        <f>IF(AND($M43&gt;=5, $M43&lt;=10), pomiary6[[#This Row],[czujnik9]]-1.2,pomiary6[[#This Row],[czujnik9]])</f>
        <v>13.190000000000001</v>
      </c>
      <c r="X43" s="23">
        <v>0</v>
      </c>
      <c r="Y43" s="22">
        <f>IF($N43=5, pomiary6[[#This Row],[c1]]+ 0.9,  pomiary6[[#This Row],[c1]])</f>
        <v>8.870000000000001</v>
      </c>
      <c r="Z43" s="22">
        <f>IF($N43=5, pomiary6[[#This Row],[c2]]+ 0.9,pomiary6[[#This Row],[c2]])</f>
        <v>11.64</v>
      </c>
      <c r="AA43" s="22">
        <f>IF($N43=5, pomiary6[[#This Row],[c3]]+ 0.9, IF(pomiary6[[#This Row],[c3]]&lt;&gt;0, pomiary6[[#This Row],[c3]], E43))</f>
        <v>10.24</v>
      </c>
      <c r="AB43" s="22">
        <f>IF($N43=5, pomiary6[[#This Row],[c4]]+ 0.9, IF(pomiary6[[#This Row],[c4]]&lt;&gt;0, pomiary6[[#This Row],[c4]], F43))</f>
        <v>13.91</v>
      </c>
      <c r="AC43" s="22">
        <f>IF($N43=5, pomiary6[[#This Row],[c5]]+ 0.9, IF(pomiary6[[#This Row],[c5]]&lt;&gt;0, pomiary6[[#This Row],[c5]], G43))</f>
        <v>10.67</v>
      </c>
      <c r="AD43" s="22">
        <f>IF($N43=5, pomiary6[[#This Row],[c6]]+ 0.9, IF(pomiary6[[#This Row],[c6]]&lt;&gt;0, pomiary6[[#This Row],[c6]], H43))</f>
        <v>14.11</v>
      </c>
      <c r="AE43" s="22">
        <f>IF($N43=5, pomiary6[[#This Row],[c7]]+ 0.9, IF(pomiary6[[#This Row],[c7]]&lt;&gt;0, pomiary6[[#This Row],[c7]], I43))</f>
        <v>15.18</v>
      </c>
      <c r="AF43" s="22">
        <f>IF($N43=5, pomiary6[[#This Row],[c8]]+ 0.9, pomiary6[[#This Row],[c8]])</f>
        <v>13.07</v>
      </c>
      <c r="AG43" s="22">
        <f>IF($N43=5, pomiary6[[#This Row],[c9]]+ 0.9, pomiary6[[#This Row],[c9]])</f>
        <v>13.190000000000001</v>
      </c>
      <c r="AH43" s="22">
        <f>IF(pomiary6[[#This Row],[c9]]=5, pomiary6[[#This Row],[c10]]+ 0.9, pomiary6[[#This Row],[c10]])</f>
        <v>0</v>
      </c>
    </row>
    <row r="44" spans="1:34" x14ac:dyDescent="0.3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M44">
        <f>DAY(pomiary6[[#This Row],[data]])</f>
        <v>10</v>
      </c>
      <c r="N44">
        <f>MONTH(pomiary6[[#This Row],[data]])</f>
        <v>4</v>
      </c>
      <c r="O44" s="23">
        <f>IF(AND($M44&gt;=5, $M44&lt;=10), pomiary6[[#This Row],[czujnik1]]-1.2,  C44)</f>
        <v>12.940000000000001</v>
      </c>
      <c r="P44" s="23">
        <f>IF(AND($M44&gt;=5, $M44&lt;=10), pomiary6[[#This Row],[czujnik2]]-1.2,  D44)</f>
        <v>14.13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f>IF(OR(pomiary6[[#This Row],[miesiac]]=7, pomiary6[[#This Row],[miesiac]]=8), ROUNDDOWN(J44*1.07, 2),  J44)</f>
        <v>11.66</v>
      </c>
      <c r="W44" s="23">
        <f>IF(AND($M44&gt;=5, $M44&lt;=10), pomiary6[[#This Row],[czujnik9]]-1.2,pomiary6[[#This Row],[czujnik9]])</f>
        <v>11.8</v>
      </c>
      <c r="X44" s="23">
        <v>0</v>
      </c>
      <c r="Y44" s="22">
        <f>IF($N44=5, pomiary6[[#This Row],[c1]]+ 0.9,  pomiary6[[#This Row],[c1]])</f>
        <v>12.940000000000001</v>
      </c>
      <c r="Z44" s="22">
        <f>IF($N44=5, pomiary6[[#This Row],[c2]]+ 0.9,pomiary6[[#This Row],[c2]])</f>
        <v>14.13</v>
      </c>
      <c r="AA44" s="22">
        <f>IF($N44=5, pomiary6[[#This Row],[c3]]+ 0.9, IF(pomiary6[[#This Row],[c3]]&lt;&gt;0, pomiary6[[#This Row],[c3]], E44))</f>
        <v>13.07</v>
      </c>
      <c r="AB44" s="22">
        <f>IF($N44=5, pomiary6[[#This Row],[c4]]+ 0.9, IF(pomiary6[[#This Row],[c4]]&lt;&gt;0, pomiary6[[#This Row],[c4]], F44))</f>
        <v>12.04</v>
      </c>
      <c r="AC44" s="22">
        <f>IF($N44=5, pomiary6[[#This Row],[c5]]+ 0.9, IF(pomiary6[[#This Row],[c5]]&lt;&gt;0, pomiary6[[#This Row],[c5]], G44))</f>
        <v>13.18</v>
      </c>
      <c r="AD44" s="22">
        <f>IF($N44=5, pomiary6[[#This Row],[c6]]+ 0.9, IF(pomiary6[[#This Row],[c6]]&lt;&gt;0, pomiary6[[#This Row],[c6]], H44))</f>
        <v>12.65</v>
      </c>
      <c r="AE44" s="22">
        <f>IF($N44=5, pomiary6[[#This Row],[c7]]+ 0.9, IF(pomiary6[[#This Row],[c7]]&lt;&gt;0, pomiary6[[#This Row],[c7]], I44))</f>
        <v>10.72</v>
      </c>
      <c r="AF44" s="22">
        <f>IF($N44=5, pomiary6[[#This Row],[c8]]+ 0.9, pomiary6[[#This Row],[c8]])</f>
        <v>11.66</v>
      </c>
      <c r="AG44" s="22">
        <f>IF($N44=5, pomiary6[[#This Row],[c9]]+ 0.9, pomiary6[[#This Row],[c9]])</f>
        <v>11.8</v>
      </c>
      <c r="AH44" s="22">
        <f>IF(pomiary6[[#This Row],[c9]]=5, pomiary6[[#This Row],[c10]]+ 0.9, pomiary6[[#This Row],[c10]])</f>
        <v>0</v>
      </c>
    </row>
    <row r="45" spans="1:34" x14ac:dyDescent="0.3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M45">
        <f>DAY(pomiary6[[#This Row],[data]])</f>
        <v>12</v>
      </c>
      <c r="N45">
        <f>MONTH(pomiary6[[#This Row],[data]])</f>
        <v>4</v>
      </c>
      <c r="O45" s="23">
        <f>IF(AND($M45&gt;=5, $M45&lt;=10), pomiary6[[#This Row],[czujnik1]]-1.2,  C45)</f>
        <v>11.6</v>
      </c>
      <c r="P45" s="23">
        <f>IF(AND($M45&gt;=5, $M45&lt;=10), pomiary6[[#This Row],[czujnik2]]-1.2,  D45)</f>
        <v>13.95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f>IF(OR(pomiary6[[#This Row],[miesiac]]=7, pomiary6[[#This Row],[miesiac]]=8), ROUNDDOWN(J45*1.07, 2),  J45)</f>
        <v>15.38</v>
      </c>
      <c r="W45" s="23">
        <f>IF(AND($M45&gt;=5, $M45&lt;=10), pomiary6[[#This Row],[czujnik9]]-1.2,pomiary6[[#This Row],[czujnik9]])</f>
        <v>15.98</v>
      </c>
      <c r="X45" s="23">
        <v>0</v>
      </c>
      <c r="Y45" s="22">
        <f>IF($N45=5, pomiary6[[#This Row],[c1]]+ 0.9,  pomiary6[[#This Row],[c1]])</f>
        <v>11.6</v>
      </c>
      <c r="Z45" s="22">
        <f>IF($N45=5, pomiary6[[#This Row],[c2]]+ 0.9,pomiary6[[#This Row],[c2]])</f>
        <v>13.95</v>
      </c>
      <c r="AA45" s="22">
        <f>IF($N45=5, pomiary6[[#This Row],[c3]]+ 0.9, IF(pomiary6[[#This Row],[c3]]&lt;&gt;0, pomiary6[[#This Row],[c3]], E45))</f>
        <v>15.13</v>
      </c>
      <c r="AB45" s="22">
        <f>IF($N45=5, pomiary6[[#This Row],[c4]]+ 0.9, IF(pomiary6[[#This Row],[c4]]&lt;&gt;0, pomiary6[[#This Row],[c4]], F45))</f>
        <v>10.73</v>
      </c>
      <c r="AC45" s="22">
        <f>IF($N45=5, pomiary6[[#This Row],[c5]]+ 0.9, IF(pomiary6[[#This Row],[c5]]&lt;&gt;0, pomiary6[[#This Row],[c5]], G45))</f>
        <v>15.09</v>
      </c>
      <c r="AD45" s="22">
        <f>IF($N45=5, pomiary6[[#This Row],[c6]]+ 0.9, IF(pomiary6[[#This Row],[c6]]&lt;&gt;0, pomiary6[[#This Row],[c6]], H45))</f>
        <v>15.98</v>
      </c>
      <c r="AE45" s="22">
        <f>IF($N45=5, pomiary6[[#This Row],[c7]]+ 0.9, IF(pomiary6[[#This Row],[c7]]&lt;&gt;0, pomiary6[[#This Row],[c7]], I45))</f>
        <v>11.74</v>
      </c>
      <c r="AF45" s="22">
        <f>IF($N45=5, pomiary6[[#This Row],[c8]]+ 0.9, pomiary6[[#This Row],[c8]])</f>
        <v>15.38</v>
      </c>
      <c r="AG45" s="22">
        <f>IF($N45=5, pomiary6[[#This Row],[c9]]+ 0.9, pomiary6[[#This Row],[c9]])</f>
        <v>15.98</v>
      </c>
      <c r="AH45" s="22">
        <f>IF(pomiary6[[#This Row],[c9]]=5, pomiary6[[#This Row],[c10]]+ 0.9, pomiary6[[#This Row],[c10]])</f>
        <v>0</v>
      </c>
    </row>
    <row r="46" spans="1:34" x14ac:dyDescent="0.3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M46">
        <f>DAY(pomiary6[[#This Row],[data]])</f>
        <v>15</v>
      </c>
      <c r="N46">
        <f>MONTH(pomiary6[[#This Row],[data]])</f>
        <v>4</v>
      </c>
      <c r="O46" s="23">
        <f>IF(AND($M46&gt;=5, $M46&lt;=10), pomiary6[[#This Row],[czujnik1]]-1.2,  C46)</f>
        <v>14.13</v>
      </c>
      <c r="P46" s="23">
        <f>IF(AND($M46&gt;=5, $M46&lt;=10), pomiary6[[#This Row],[czujnik2]]-1.2,  D46)</f>
        <v>13.61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f>IF(OR(pomiary6[[#This Row],[miesiac]]=7, pomiary6[[#This Row],[miesiac]]=8), ROUNDDOWN(J46*1.07, 2),  J46)</f>
        <v>12.05</v>
      </c>
      <c r="W46" s="23">
        <f>IF(AND($M46&gt;=5, $M46&lt;=10), pomiary6[[#This Row],[czujnik9]]-1.2,pomiary6[[#This Row],[czujnik9]])</f>
        <v>11.87</v>
      </c>
      <c r="X46" s="23">
        <v>0</v>
      </c>
      <c r="Y46" s="22">
        <f>IF($N46=5, pomiary6[[#This Row],[c1]]+ 0.9,  pomiary6[[#This Row],[c1]])</f>
        <v>14.13</v>
      </c>
      <c r="Z46" s="22">
        <f>IF($N46=5, pomiary6[[#This Row],[c2]]+ 0.9,pomiary6[[#This Row],[c2]])</f>
        <v>13.61</v>
      </c>
      <c r="AA46" s="22">
        <f>IF($N46=5, pomiary6[[#This Row],[c3]]+ 0.9, IF(pomiary6[[#This Row],[c3]]&lt;&gt;0, pomiary6[[#This Row],[c3]], E46))</f>
        <v>14.61</v>
      </c>
      <c r="AB46" s="22">
        <f>IF($N46=5, pomiary6[[#This Row],[c4]]+ 0.9, IF(pomiary6[[#This Row],[c4]]&lt;&gt;0, pomiary6[[#This Row],[c4]], F46))</f>
        <v>13.88</v>
      </c>
      <c r="AC46" s="22">
        <f>IF($N46=5, pomiary6[[#This Row],[c5]]+ 0.9, IF(pomiary6[[#This Row],[c5]]&lt;&gt;0, pomiary6[[#This Row],[c5]], G46))</f>
        <v>15.76</v>
      </c>
      <c r="AD46" s="22">
        <f>IF($N46=5, pomiary6[[#This Row],[c6]]+ 0.9, IF(pomiary6[[#This Row],[c6]]&lt;&gt;0, pomiary6[[#This Row],[c6]], H46))</f>
        <v>10.85</v>
      </c>
      <c r="AE46" s="22">
        <f>IF($N46=5, pomiary6[[#This Row],[c7]]+ 0.9, IF(pomiary6[[#This Row],[c7]]&lt;&gt;0, pomiary6[[#This Row],[c7]], I46))</f>
        <v>12.11</v>
      </c>
      <c r="AF46" s="22">
        <f>IF($N46=5, pomiary6[[#This Row],[c8]]+ 0.9, pomiary6[[#This Row],[c8]])</f>
        <v>12.05</v>
      </c>
      <c r="AG46" s="22">
        <f>IF($N46=5, pomiary6[[#This Row],[c9]]+ 0.9, pomiary6[[#This Row],[c9]])</f>
        <v>11.87</v>
      </c>
      <c r="AH46" s="22">
        <f>IF(pomiary6[[#This Row],[c9]]=5, pomiary6[[#This Row],[c10]]+ 0.9, pomiary6[[#This Row],[c10]])</f>
        <v>0</v>
      </c>
    </row>
    <row r="47" spans="1:34" x14ac:dyDescent="0.3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M47">
        <f>DAY(pomiary6[[#This Row],[data]])</f>
        <v>18</v>
      </c>
      <c r="N47">
        <f>MONTH(pomiary6[[#This Row],[data]])</f>
        <v>4</v>
      </c>
      <c r="O47" s="23">
        <f>IF(AND($M47&gt;=5, $M47&lt;=10), pomiary6[[#This Row],[czujnik1]]-1.2,  C47)</f>
        <v>10.88</v>
      </c>
      <c r="P47" s="23">
        <f>IF(AND($M47&gt;=5, $M47&lt;=10), pomiary6[[#This Row],[czujnik2]]-1.2,  D47)</f>
        <v>12.02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f>IF(OR(pomiary6[[#This Row],[miesiac]]=7, pomiary6[[#This Row],[miesiac]]=8), ROUNDDOWN(J47*1.07, 2),  J47)</f>
        <v>13.91</v>
      </c>
      <c r="W47" s="23">
        <f>IF(AND($M47&gt;=5, $M47&lt;=10), pomiary6[[#This Row],[czujnik9]]-1.2,pomiary6[[#This Row],[czujnik9]])</f>
        <v>13.86</v>
      </c>
      <c r="X47" s="23">
        <v>0</v>
      </c>
      <c r="Y47" s="22">
        <f>IF($N47=5, pomiary6[[#This Row],[c1]]+ 0.9,  pomiary6[[#This Row],[c1]])</f>
        <v>10.88</v>
      </c>
      <c r="Z47" s="22">
        <f>IF($N47=5, pomiary6[[#This Row],[c2]]+ 0.9,pomiary6[[#This Row],[c2]])</f>
        <v>12.02</v>
      </c>
      <c r="AA47" s="22">
        <f>IF($N47=5, pomiary6[[#This Row],[c3]]+ 0.9, IF(pomiary6[[#This Row],[c3]]&lt;&gt;0, pomiary6[[#This Row],[c3]], E47))</f>
        <v>10.26</v>
      </c>
      <c r="AB47" s="22">
        <f>IF($N47=5, pomiary6[[#This Row],[c4]]+ 0.9, IF(pomiary6[[#This Row],[c4]]&lt;&gt;0, pomiary6[[#This Row],[c4]], F47))</f>
        <v>15.41</v>
      </c>
      <c r="AC47" s="22">
        <f>IF($N47=5, pomiary6[[#This Row],[c5]]+ 0.9, IF(pomiary6[[#This Row],[c5]]&lt;&gt;0, pomiary6[[#This Row],[c5]], G47))</f>
        <v>15.57</v>
      </c>
      <c r="AD47" s="22">
        <f>IF($N47=5, pomiary6[[#This Row],[c6]]+ 0.9, IF(pomiary6[[#This Row],[c6]]&lt;&gt;0, pomiary6[[#This Row],[c6]], H47))</f>
        <v>13.27</v>
      </c>
      <c r="AE47" s="22">
        <f>IF($N47=5, pomiary6[[#This Row],[c7]]+ 0.9, IF(pomiary6[[#This Row],[c7]]&lt;&gt;0, pomiary6[[#This Row],[c7]], I47))</f>
        <v>12.18</v>
      </c>
      <c r="AF47" s="22">
        <f>IF($N47=5, pomiary6[[#This Row],[c8]]+ 0.9, pomiary6[[#This Row],[c8]])</f>
        <v>13.91</v>
      </c>
      <c r="AG47" s="22">
        <f>IF($N47=5, pomiary6[[#This Row],[c9]]+ 0.9, pomiary6[[#This Row],[c9]])</f>
        <v>13.86</v>
      </c>
      <c r="AH47" s="22">
        <f>IF(pomiary6[[#This Row],[c9]]=5, pomiary6[[#This Row],[c10]]+ 0.9, pomiary6[[#This Row],[c10]])</f>
        <v>0</v>
      </c>
    </row>
    <row r="48" spans="1:34" x14ac:dyDescent="0.3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M48">
        <f>DAY(pomiary6[[#This Row],[data]])</f>
        <v>19</v>
      </c>
      <c r="N48">
        <f>MONTH(pomiary6[[#This Row],[data]])</f>
        <v>4</v>
      </c>
      <c r="O48" s="23">
        <f>IF(AND($M48&gt;=5, $M48&lt;=10), pomiary6[[#This Row],[czujnik1]]-1.2,  C48)</f>
        <v>15.28</v>
      </c>
      <c r="P48" s="23">
        <f>IF(AND($M48&gt;=5, $M48&lt;=10), pomiary6[[#This Row],[czujnik2]]-1.2,  D48)</f>
        <v>13.58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f>IF(OR(pomiary6[[#This Row],[miesiac]]=7, pomiary6[[#This Row],[miesiac]]=8), ROUNDDOWN(J48*1.07, 2),  J48)</f>
        <v>14.58</v>
      </c>
      <c r="W48" s="23">
        <f>IF(AND($M48&gt;=5, $M48&lt;=10), pomiary6[[#This Row],[czujnik9]]-1.2,pomiary6[[#This Row],[czujnik9]])</f>
        <v>13.66</v>
      </c>
      <c r="X48" s="23">
        <v>0</v>
      </c>
      <c r="Y48" s="22">
        <f>IF($N48=5, pomiary6[[#This Row],[c1]]+ 0.9,  pomiary6[[#This Row],[c1]])</f>
        <v>15.28</v>
      </c>
      <c r="Z48" s="22">
        <f>IF($N48=5, pomiary6[[#This Row],[c2]]+ 0.9,pomiary6[[#This Row],[c2]])</f>
        <v>13.58</v>
      </c>
      <c r="AA48" s="22">
        <f>IF($N48=5, pomiary6[[#This Row],[c3]]+ 0.9, IF(pomiary6[[#This Row],[c3]]&lt;&gt;0, pomiary6[[#This Row],[c3]], E48))</f>
        <v>12.71</v>
      </c>
      <c r="AB48" s="22">
        <f>IF($N48=5, pomiary6[[#This Row],[c4]]+ 0.9, IF(pomiary6[[#This Row],[c4]]&lt;&gt;0, pomiary6[[#This Row],[c4]], F48))</f>
        <v>14.72</v>
      </c>
      <c r="AC48" s="22">
        <f>IF($N48=5, pomiary6[[#This Row],[c5]]+ 0.9, IF(pomiary6[[#This Row],[c5]]&lt;&gt;0, pomiary6[[#This Row],[c5]], G48))</f>
        <v>12.47</v>
      </c>
      <c r="AD48" s="22">
        <f>IF($N48=5, pomiary6[[#This Row],[c6]]+ 0.9, IF(pomiary6[[#This Row],[c6]]&lt;&gt;0, pomiary6[[#This Row],[c6]], H48))</f>
        <v>12.44</v>
      </c>
      <c r="AE48" s="22">
        <f>IF($N48=5, pomiary6[[#This Row],[c7]]+ 0.9, IF(pomiary6[[#This Row],[c7]]&lt;&gt;0, pomiary6[[#This Row],[c7]], I48))</f>
        <v>14.64</v>
      </c>
      <c r="AF48" s="22">
        <f>IF($N48=5, pomiary6[[#This Row],[c8]]+ 0.9, pomiary6[[#This Row],[c8]])</f>
        <v>14.58</v>
      </c>
      <c r="AG48" s="22">
        <f>IF($N48=5, pomiary6[[#This Row],[c9]]+ 0.9, pomiary6[[#This Row],[c9]])</f>
        <v>13.66</v>
      </c>
      <c r="AH48" s="22">
        <f>IF(pomiary6[[#This Row],[c9]]=5, pomiary6[[#This Row],[c10]]+ 0.9, pomiary6[[#This Row],[c10]])</f>
        <v>0</v>
      </c>
    </row>
    <row r="49" spans="1:34" x14ac:dyDescent="0.35">
      <c r="A49" s="1">
        <v>42480</v>
      </c>
      <c r="B49" s="2">
        <v>0.38124999999999998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M49">
        <f>DAY(pomiary6[[#This Row],[data]])</f>
        <v>20</v>
      </c>
      <c r="N49">
        <f>MONTH(pomiary6[[#This Row],[data]])</f>
        <v>4</v>
      </c>
      <c r="O49" s="23">
        <f>IF(AND($M49&gt;=5, $M49&lt;=10), pomiary6[[#This Row],[czujnik1]]-1.2,  C49)</f>
        <v>11.09</v>
      </c>
      <c r="P49" s="23">
        <f>IF(AND($M49&gt;=5, $M49&lt;=10), pomiary6[[#This Row],[czujnik2]]-1.2,  D49)</f>
        <v>15.36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f>IF(OR(pomiary6[[#This Row],[miesiac]]=7, pomiary6[[#This Row],[miesiac]]=8), ROUNDDOWN(J49*1.07, 2),  J49)</f>
        <v>13.94</v>
      </c>
      <c r="W49" s="23">
        <f>IF(AND($M49&gt;=5, $M49&lt;=10), pomiary6[[#This Row],[czujnik9]]-1.2,pomiary6[[#This Row],[czujnik9]])</f>
        <v>15.76</v>
      </c>
      <c r="X49" s="23">
        <v>0</v>
      </c>
      <c r="Y49" s="22">
        <f>IF($N49=5, pomiary6[[#This Row],[c1]]+ 0.9,  pomiary6[[#This Row],[c1]])</f>
        <v>11.09</v>
      </c>
      <c r="Z49" s="22">
        <f>IF($N49=5, pomiary6[[#This Row],[c2]]+ 0.9,pomiary6[[#This Row],[c2]])</f>
        <v>15.36</v>
      </c>
      <c r="AA49" s="22">
        <f>IF($N49=5, pomiary6[[#This Row],[c3]]+ 0.9, IF(pomiary6[[#This Row],[c3]]&lt;&gt;0, pomiary6[[#This Row],[c3]], E49))</f>
        <v>11.14</v>
      </c>
      <c r="AB49" s="22">
        <f>IF($N49=5, pomiary6[[#This Row],[c4]]+ 0.9, IF(pomiary6[[#This Row],[c4]]&lt;&gt;0, pomiary6[[#This Row],[c4]], F49))</f>
        <v>13.51</v>
      </c>
      <c r="AC49" s="22">
        <f>IF($N49=5, pomiary6[[#This Row],[c5]]+ 0.9, IF(pomiary6[[#This Row],[c5]]&lt;&gt;0, pomiary6[[#This Row],[c5]], G49))</f>
        <v>10.08</v>
      </c>
      <c r="AD49" s="22">
        <f>IF($N49=5, pomiary6[[#This Row],[c6]]+ 0.9, IF(pomiary6[[#This Row],[c6]]&lt;&gt;0, pomiary6[[#This Row],[c6]], H49))</f>
        <v>15.95</v>
      </c>
      <c r="AE49" s="22">
        <f>IF($N49=5, pomiary6[[#This Row],[c7]]+ 0.9, IF(pomiary6[[#This Row],[c7]]&lt;&gt;0, pomiary6[[#This Row],[c7]], I49))</f>
        <v>14.45</v>
      </c>
      <c r="AF49" s="22">
        <f>IF($N49=5, pomiary6[[#This Row],[c8]]+ 0.9, pomiary6[[#This Row],[c8]])</f>
        <v>13.94</v>
      </c>
      <c r="AG49" s="22">
        <f>IF($N49=5, pomiary6[[#This Row],[c9]]+ 0.9, pomiary6[[#This Row],[c9]])</f>
        <v>15.76</v>
      </c>
      <c r="AH49" s="22">
        <f>IF(pomiary6[[#This Row],[c9]]=5, pomiary6[[#This Row],[c10]]+ 0.9, pomiary6[[#This Row],[c10]])</f>
        <v>0</v>
      </c>
    </row>
    <row r="50" spans="1:34" x14ac:dyDescent="0.35">
      <c r="A50" s="1">
        <v>42480</v>
      </c>
      <c r="B50" s="2">
        <v>0.45902777777777776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M50">
        <f>DAY(pomiary6[[#This Row],[data]])</f>
        <v>20</v>
      </c>
      <c r="N50">
        <f>MONTH(pomiary6[[#This Row],[data]])</f>
        <v>4</v>
      </c>
      <c r="O50" s="23">
        <f>IF(AND($M50&gt;=5, $M50&lt;=10), pomiary6[[#This Row],[czujnik1]]-1.2,  C50)</f>
        <v>10.38</v>
      </c>
      <c r="P50" s="23">
        <f>IF(AND($M50&gt;=5, $M50&lt;=10), pomiary6[[#This Row],[czujnik2]]-1.2,  D50)</f>
        <v>13.04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f>IF(OR(pomiary6[[#This Row],[miesiac]]=7, pomiary6[[#This Row],[miesiac]]=8), ROUNDDOWN(J50*1.07, 2),  J50)</f>
        <v>13.52</v>
      </c>
      <c r="W50" s="23">
        <f>IF(AND($M50&gt;=5, $M50&lt;=10), pomiary6[[#This Row],[czujnik9]]-1.2,pomiary6[[#This Row],[czujnik9]])</f>
        <v>15.54</v>
      </c>
      <c r="X50" s="23">
        <v>0</v>
      </c>
      <c r="Y50" s="22">
        <f>IF($N50=5, pomiary6[[#This Row],[c1]]+ 0.9,  pomiary6[[#This Row],[c1]])</f>
        <v>10.38</v>
      </c>
      <c r="Z50" s="22">
        <f>IF($N50=5, pomiary6[[#This Row],[c2]]+ 0.9,pomiary6[[#This Row],[c2]])</f>
        <v>13.04</v>
      </c>
      <c r="AA50" s="22">
        <f>IF($N50=5, pomiary6[[#This Row],[c3]]+ 0.9, IF(pomiary6[[#This Row],[c3]]&lt;&gt;0, pomiary6[[#This Row],[c3]], E50))</f>
        <v>11.9</v>
      </c>
      <c r="AB50" s="22">
        <f>IF($N50=5, pomiary6[[#This Row],[c4]]+ 0.9, IF(pomiary6[[#This Row],[c4]]&lt;&gt;0, pomiary6[[#This Row],[c4]], F50))</f>
        <v>10.14</v>
      </c>
      <c r="AC50" s="22">
        <f>IF($N50=5, pomiary6[[#This Row],[c5]]+ 0.9, IF(pomiary6[[#This Row],[c5]]&lt;&gt;0, pomiary6[[#This Row],[c5]], G50))</f>
        <v>12.18</v>
      </c>
      <c r="AD50" s="22">
        <f>IF($N50=5, pomiary6[[#This Row],[c6]]+ 0.9, IF(pomiary6[[#This Row],[c6]]&lt;&gt;0, pomiary6[[#This Row],[c6]], H50))</f>
        <v>14.79</v>
      </c>
      <c r="AE50" s="22">
        <f>IF($N50=5, pomiary6[[#This Row],[c7]]+ 0.9, IF(pomiary6[[#This Row],[c7]]&lt;&gt;0, pomiary6[[#This Row],[c7]], I50))</f>
        <v>13.13</v>
      </c>
      <c r="AF50" s="22">
        <f>IF($N50=5, pomiary6[[#This Row],[c8]]+ 0.9, pomiary6[[#This Row],[c8]])</f>
        <v>13.52</v>
      </c>
      <c r="AG50" s="22">
        <f>IF($N50=5, pomiary6[[#This Row],[c9]]+ 0.9, pomiary6[[#This Row],[c9]])</f>
        <v>15.54</v>
      </c>
      <c r="AH50" s="22">
        <f>IF(pomiary6[[#This Row],[c9]]=5, pomiary6[[#This Row],[c10]]+ 0.9, pomiary6[[#This Row],[c10]])</f>
        <v>0</v>
      </c>
    </row>
    <row r="51" spans="1:34" x14ac:dyDescent="0.3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M51">
        <f>DAY(pomiary6[[#This Row],[data]])</f>
        <v>24</v>
      </c>
      <c r="N51">
        <f>MONTH(pomiary6[[#This Row],[data]])</f>
        <v>4</v>
      </c>
      <c r="O51" s="23">
        <f>IF(AND($M51&gt;=5, $M51&lt;=10), pomiary6[[#This Row],[czujnik1]]-1.2,  C51)</f>
        <v>15.66</v>
      </c>
      <c r="P51" s="23">
        <f>IF(AND($M51&gt;=5, $M51&lt;=10), pomiary6[[#This Row],[czujnik2]]-1.2,  D51)</f>
        <v>10.97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f>IF(OR(pomiary6[[#This Row],[miesiac]]=7, pomiary6[[#This Row],[miesiac]]=8), ROUNDDOWN(J51*1.07, 2),  J51)</f>
        <v>12.18</v>
      </c>
      <c r="W51" s="23">
        <f>IF(AND($M51&gt;=5, $M51&lt;=10), pomiary6[[#This Row],[czujnik9]]-1.2,pomiary6[[#This Row],[czujnik9]])</f>
        <v>12.63</v>
      </c>
      <c r="X51" s="23">
        <v>0</v>
      </c>
      <c r="Y51" s="22">
        <f>IF($N51=5, pomiary6[[#This Row],[c1]]+ 0.9,  pomiary6[[#This Row],[c1]])</f>
        <v>15.66</v>
      </c>
      <c r="Z51" s="22">
        <f>IF($N51=5, pomiary6[[#This Row],[c2]]+ 0.9,pomiary6[[#This Row],[c2]])</f>
        <v>10.97</v>
      </c>
      <c r="AA51" s="22">
        <f>IF($N51=5, pomiary6[[#This Row],[c3]]+ 0.9, IF(pomiary6[[#This Row],[c3]]&lt;&gt;0, pomiary6[[#This Row],[c3]], E51))</f>
        <v>10.1</v>
      </c>
      <c r="AB51" s="22">
        <f>IF($N51=5, pomiary6[[#This Row],[c4]]+ 0.9, IF(pomiary6[[#This Row],[c4]]&lt;&gt;0, pomiary6[[#This Row],[c4]], F51))</f>
        <v>12.99</v>
      </c>
      <c r="AC51" s="22">
        <f>IF($N51=5, pomiary6[[#This Row],[c5]]+ 0.9, IF(pomiary6[[#This Row],[c5]]&lt;&gt;0, pomiary6[[#This Row],[c5]], G51))</f>
        <v>11.07</v>
      </c>
      <c r="AD51" s="22">
        <f>IF($N51=5, pomiary6[[#This Row],[c6]]+ 0.9, IF(pomiary6[[#This Row],[c6]]&lt;&gt;0, pomiary6[[#This Row],[c6]], H51))</f>
        <v>11.1</v>
      </c>
      <c r="AE51" s="22">
        <f>IF($N51=5, pomiary6[[#This Row],[c7]]+ 0.9, IF(pomiary6[[#This Row],[c7]]&lt;&gt;0, pomiary6[[#This Row],[c7]], I51))</f>
        <v>10.64</v>
      </c>
      <c r="AF51" s="22">
        <f>IF($N51=5, pomiary6[[#This Row],[c8]]+ 0.9, pomiary6[[#This Row],[c8]])</f>
        <v>12.18</v>
      </c>
      <c r="AG51" s="22">
        <f>IF($N51=5, pomiary6[[#This Row],[c9]]+ 0.9, pomiary6[[#This Row],[c9]])</f>
        <v>12.63</v>
      </c>
      <c r="AH51" s="22">
        <f>IF(pomiary6[[#This Row],[c9]]=5, pomiary6[[#This Row],[c10]]+ 0.9, pomiary6[[#This Row],[c10]])</f>
        <v>0</v>
      </c>
    </row>
    <row r="52" spans="1:34" x14ac:dyDescent="0.35">
      <c r="A52" s="1">
        <v>42485</v>
      </c>
      <c r="B52" s="2">
        <v>8.4027777777777785E-2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M52">
        <f>DAY(pomiary6[[#This Row],[data]])</f>
        <v>25</v>
      </c>
      <c r="N52">
        <f>MONTH(pomiary6[[#This Row],[data]])</f>
        <v>4</v>
      </c>
      <c r="O52" s="23">
        <f>IF(AND($M52&gt;=5, $M52&lt;=10), pomiary6[[#This Row],[czujnik1]]-1.2,  C52)</f>
        <v>11.94</v>
      </c>
      <c r="P52" s="23">
        <f>IF(AND($M52&gt;=5, $M52&lt;=10), pomiary6[[#This Row],[czujnik2]]-1.2,  D52)</f>
        <v>13.57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f>IF(OR(pomiary6[[#This Row],[miesiac]]=7, pomiary6[[#This Row],[miesiac]]=8), ROUNDDOWN(J52*1.07, 2),  J52)</f>
        <v>15.81</v>
      </c>
      <c r="W52" s="23">
        <f>IF(AND($M52&gt;=5, $M52&lt;=10), pomiary6[[#This Row],[czujnik9]]-1.2,pomiary6[[#This Row],[czujnik9]])</f>
        <v>14</v>
      </c>
      <c r="X52" s="23">
        <v>0</v>
      </c>
      <c r="Y52" s="22">
        <f>IF($N52=5, pomiary6[[#This Row],[c1]]+ 0.9,  pomiary6[[#This Row],[c1]])</f>
        <v>11.94</v>
      </c>
      <c r="Z52" s="22">
        <f>IF($N52=5, pomiary6[[#This Row],[c2]]+ 0.9,pomiary6[[#This Row],[c2]])</f>
        <v>13.57</v>
      </c>
      <c r="AA52" s="22">
        <f>IF($N52=5, pomiary6[[#This Row],[c3]]+ 0.9, IF(pomiary6[[#This Row],[c3]]&lt;&gt;0, pomiary6[[#This Row],[c3]], E52))</f>
        <v>10.050000000000001</v>
      </c>
      <c r="AB52" s="22">
        <f>IF($N52=5, pomiary6[[#This Row],[c4]]+ 0.9, IF(pomiary6[[#This Row],[c4]]&lt;&gt;0, pomiary6[[#This Row],[c4]], F52))</f>
        <v>11.85</v>
      </c>
      <c r="AC52" s="22">
        <f>IF($N52=5, pomiary6[[#This Row],[c5]]+ 0.9, IF(pomiary6[[#This Row],[c5]]&lt;&gt;0, pomiary6[[#This Row],[c5]], G52))</f>
        <v>10.59</v>
      </c>
      <c r="AD52" s="22">
        <f>IF($N52=5, pomiary6[[#This Row],[c6]]+ 0.9, IF(pomiary6[[#This Row],[c6]]&lt;&gt;0, pomiary6[[#This Row],[c6]], H52))</f>
        <v>14.12</v>
      </c>
      <c r="AE52" s="22">
        <f>IF($N52=5, pomiary6[[#This Row],[c7]]+ 0.9, IF(pomiary6[[#This Row],[c7]]&lt;&gt;0, pomiary6[[#This Row],[c7]], I52))</f>
        <v>14.27</v>
      </c>
      <c r="AF52" s="22">
        <f>IF($N52=5, pomiary6[[#This Row],[c8]]+ 0.9, pomiary6[[#This Row],[c8]])</f>
        <v>15.81</v>
      </c>
      <c r="AG52" s="22">
        <f>IF($N52=5, pomiary6[[#This Row],[c9]]+ 0.9, pomiary6[[#This Row],[c9]])</f>
        <v>14</v>
      </c>
      <c r="AH52" s="22">
        <f>IF(pomiary6[[#This Row],[c9]]=5, pomiary6[[#This Row],[c10]]+ 0.9, pomiary6[[#This Row],[c10]])</f>
        <v>0</v>
      </c>
    </row>
    <row r="53" spans="1:34" x14ac:dyDescent="0.35">
      <c r="A53" s="1">
        <v>42485</v>
      </c>
      <c r="B53" s="2">
        <v>8.4722222222222227E-2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M53">
        <f>DAY(pomiary6[[#This Row],[data]])</f>
        <v>25</v>
      </c>
      <c r="N53">
        <f>MONTH(pomiary6[[#This Row],[data]])</f>
        <v>4</v>
      </c>
      <c r="O53" s="23">
        <f>IF(AND($M53&gt;=5, $M53&lt;=10), pomiary6[[#This Row],[czujnik1]]-1.2,  C53)</f>
        <v>14.53</v>
      </c>
      <c r="P53" s="23">
        <f>IF(AND($M53&gt;=5, $M53&lt;=10), pomiary6[[#This Row],[czujnik2]]-1.2,  D53)</f>
        <v>13.21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f>IF(OR(pomiary6[[#This Row],[miesiac]]=7, pomiary6[[#This Row],[miesiac]]=8), ROUNDDOWN(J53*1.07, 2),  J53)</f>
        <v>12.75</v>
      </c>
      <c r="W53" s="23">
        <f>IF(AND($M53&gt;=5, $M53&lt;=10), pomiary6[[#This Row],[czujnik9]]-1.2,pomiary6[[#This Row],[czujnik9]])</f>
        <v>10.43</v>
      </c>
      <c r="X53" s="23">
        <v>0</v>
      </c>
      <c r="Y53" s="22">
        <f>IF($N53=5, pomiary6[[#This Row],[c1]]+ 0.9,  pomiary6[[#This Row],[c1]])</f>
        <v>14.53</v>
      </c>
      <c r="Z53" s="22">
        <f>IF($N53=5, pomiary6[[#This Row],[c2]]+ 0.9,pomiary6[[#This Row],[c2]])</f>
        <v>13.21</v>
      </c>
      <c r="AA53" s="22">
        <f>IF($N53=5, pomiary6[[#This Row],[c3]]+ 0.9, IF(pomiary6[[#This Row],[c3]]&lt;&gt;0, pomiary6[[#This Row],[c3]], E53))</f>
        <v>10.84</v>
      </c>
      <c r="AB53" s="22">
        <f>IF($N53=5, pomiary6[[#This Row],[c4]]+ 0.9, IF(pomiary6[[#This Row],[c4]]&lt;&gt;0, pomiary6[[#This Row],[c4]], F53))</f>
        <v>10.95</v>
      </c>
      <c r="AC53" s="22">
        <f>IF($N53=5, pomiary6[[#This Row],[c5]]+ 0.9, IF(pomiary6[[#This Row],[c5]]&lt;&gt;0, pomiary6[[#This Row],[c5]], G53))</f>
        <v>11.65</v>
      </c>
      <c r="AD53" s="22">
        <f>IF($N53=5, pomiary6[[#This Row],[c6]]+ 0.9, IF(pomiary6[[#This Row],[c6]]&lt;&gt;0, pomiary6[[#This Row],[c6]], H53))</f>
        <v>11.34</v>
      </c>
      <c r="AE53" s="22">
        <f>IF($N53=5, pomiary6[[#This Row],[c7]]+ 0.9, IF(pomiary6[[#This Row],[c7]]&lt;&gt;0, pomiary6[[#This Row],[c7]], I53))</f>
        <v>13.76</v>
      </c>
      <c r="AF53" s="22">
        <f>IF($N53=5, pomiary6[[#This Row],[c8]]+ 0.9, pomiary6[[#This Row],[c8]])</f>
        <v>12.75</v>
      </c>
      <c r="AG53" s="22">
        <f>IF($N53=5, pomiary6[[#This Row],[c9]]+ 0.9, pomiary6[[#This Row],[c9]])</f>
        <v>10.43</v>
      </c>
      <c r="AH53" s="22">
        <f>IF(pomiary6[[#This Row],[c9]]=5, pomiary6[[#This Row],[c10]]+ 0.9, pomiary6[[#This Row],[c10]])</f>
        <v>0</v>
      </c>
    </row>
    <row r="54" spans="1:34" x14ac:dyDescent="0.3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M54">
        <f>DAY(pomiary6[[#This Row],[data]])</f>
        <v>27</v>
      </c>
      <c r="N54">
        <f>MONTH(pomiary6[[#This Row],[data]])</f>
        <v>4</v>
      </c>
      <c r="O54" s="23">
        <f>IF(AND($M54&gt;=5, $M54&lt;=10), pomiary6[[#This Row],[czujnik1]]-1.2,  C54)</f>
        <v>10.98</v>
      </c>
      <c r="P54" s="23">
        <f>IF(AND($M54&gt;=5, $M54&lt;=10), pomiary6[[#This Row],[czujnik2]]-1.2,  D54)</f>
        <v>10.53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f>IF(OR(pomiary6[[#This Row],[miesiac]]=7, pomiary6[[#This Row],[miesiac]]=8), ROUNDDOWN(J54*1.07, 2),  J54)</f>
        <v>12.45</v>
      </c>
      <c r="W54" s="23">
        <f>IF(AND($M54&gt;=5, $M54&lt;=10), pomiary6[[#This Row],[czujnik9]]-1.2,pomiary6[[#This Row],[czujnik9]])</f>
        <v>12.96</v>
      </c>
      <c r="X54" s="23">
        <v>0</v>
      </c>
      <c r="Y54" s="22">
        <f>IF($N54=5, pomiary6[[#This Row],[c1]]+ 0.9,  pomiary6[[#This Row],[c1]])</f>
        <v>10.98</v>
      </c>
      <c r="Z54" s="22">
        <f>IF($N54=5, pomiary6[[#This Row],[c2]]+ 0.9,pomiary6[[#This Row],[c2]])</f>
        <v>10.53</v>
      </c>
      <c r="AA54" s="22">
        <f>IF($N54=5, pomiary6[[#This Row],[c3]]+ 0.9, IF(pomiary6[[#This Row],[c3]]&lt;&gt;0, pomiary6[[#This Row],[c3]], E54))</f>
        <v>14.64</v>
      </c>
      <c r="AB54" s="22">
        <f>IF($N54=5, pomiary6[[#This Row],[c4]]+ 0.9, IF(pomiary6[[#This Row],[c4]]&lt;&gt;0, pomiary6[[#This Row],[c4]], F54))</f>
        <v>15.37</v>
      </c>
      <c r="AC54" s="22">
        <f>IF($N54=5, pomiary6[[#This Row],[c5]]+ 0.9, IF(pomiary6[[#This Row],[c5]]&lt;&gt;0, pomiary6[[#This Row],[c5]], G54))</f>
        <v>13.4</v>
      </c>
      <c r="AD54" s="22">
        <f>IF($N54=5, pomiary6[[#This Row],[c6]]+ 0.9, IF(pomiary6[[#This Row],[c6]]&lt;&gt;0, pomiary6[[#This Row],[c6]], H54))</f>
        <v>14.22</v>
      </c>
      <c r="AE54" s="22">
        <f>IF($N54=5, pomiary6[[#This Row],[c7]]+ 0.9, IF(pomiary6[[#This Row],[c7]]&lt;&gt;0, pomiary6[[#This Row],[c7]], I54))</f>
        <v>11.15</v>
      </c>
      <c r="AF54" s="22">
        <f>IF($N54=5, pomiary6[[#This Row],[c8]]+ 0.9, pomiary6[[#This Row],[c8]])</f>
        <v>12.45</v>
      </c>
      <c r="AG54" s="22">
        <f>IF($N54=5, pomiary6[[#This Row],[c9]]+ 0.9, pomiary6[[#This Row],[c9]])</f>
        <v>12.96</v>
      </c>
      <c r="AH54" s="22">
        <f>IF(pomiary6[[#This Row],[c9]]=5, pomiary6[[#This Row],[c10]]+ 0.9, pomiary6[[#This Row],[c10]])</f>
        <v>0</v>
      </c>
    </row>
    <row r="55" spans="1:34" x14ac:dyDescent="0.3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M55">
        <f>DAY(pomiary6[[#This Row],[data]])</f>
        <v>29</v>
      </c>
      <c r="N55">
        <f>MONTH(pomiary6[[#This Row],[data]])</f>
        <v>4</v>
      </c>
      <c r="O55" s="23">
        <f>IF(AND($M55&gt;=5, $M55&lt;=10), pomiary6[[#This Row],[czujnik1]]-1.2,  C55)</f>
        <v>12.88</v>
      </c>
      <c r="P55" s="23">
        <f>IF(AND($M55&gt;=5, $M55&lt;=10), pomiary6[[#This Row],[czujnik2]]-1.2,  D55)</f>
        <v>11.25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f>IF(OR(pomiary6[[#This Row],[miesiac]]=7, pomiary6[[#This Row],[miesiac]]=8), ROUNDDOWN(J55*1.07, 2),  J55)</f>
        <v>15.32</v>
      </c>
      <c r="W55" s="23">
        <f>IF(AND($M55&gt;=5, $M55&lt;=10), pomiary6[[#This Row],[czujnik9]]-1.2,pomiary6[[#This Row],[czujnik9]])</f>
        <v>12.4</v>
      </c>
      <c r="X55" s="23">
        <v>0</v>
      </c>
      <c r="Y55" s="22">
        <f>IF($N55=5, pomiary6[[#This Row],[c1]]+ 0.9,  pomiary6[[#This Row],[c1]])</f>
        <v>12.88</v>
      </c>
      <c r="Z55" s="22">
        <f>IF($N55=5, pomiary6[[#This Row],[c2]]+ 0.9,pomiary6[[#This Row],[c2]])</f>
        <v>11.25</v>
      </c>
      <c r="AA55" s="22">
        <f>IF($N55=5, pomiary6[[#This Row],[c3]]+ 0.9, IF(pomiary6[[#This Row],[c3]]&lt;&gt;0, pomiary6[[#This Row],[c3]], E55))</f>
        <v>12.97</v>
      </c>
      <c r="AB55" s="22">
        <f>IF($N55=5, pomiary6[[#This Row],[c4]]+ 0.9, IF(pomiary6[[#This Row],[c4]]&lt;&gt;0, pomiary6[[#This Row],[c4]], F55))</f>
        <v>11.16</v>
      </c>
      <c r="AC55" s="22">
        <f>IF($N55=5, pomiary6[[#This Row],[c5]]+ 0.9, IF(pomiary6[[#This Row],[c5]]&lt;&gt;0, pomiary6[[#This Row],[c5]], G55))</f>
        <v>10.89</v>
      </c>
      <c r="AD55" s="22">
        <f>IF($N55=5, pomiary6[[#This Row],[c6]]+ 0.9, IF(pomiary6[[#This Row],[c6]]&lt;&gt;0, pomiary6[[#This Row],[c6]], H55))</f>
        <v>10.210000000000001</v>
      </c>
      <c r="AE55" s="22">
        <f>IF($N55=5, pomiary6[[#This Row],[c7]]+ 0.9, IF(pomiary6[[#This Row],[c7]]&lt;&gt;0, pomiary6[[#This Row],[c7]], I55))</f>
        <v>11.49</v>
      </c>
      <c r="AF55" s="22">
        <f>IF($N55=5, pomiary6[[#This Row],[c8]]+ 0.9, pomiary6[[#This Row],[c8]])</f>
        <v>15.32</v>
      </c>
      <c r="AG55" s="22">
        <f>IF($N55=5, pomiary6[[#This Row],[c9]]+ 0.9, pomiary6[[#This Row],[c9]])</f>
        <v>12.4</v>
      </c>
      <c r="AH55" s="22">
        <f>IF(pomiary6[[#This Row],[c9]]=5, pomiary6[[#This Row],[c10]]+ 0.9, pomiary6[[#This Row],[c10]])</f>
        <v>0</v>
      </c>
    </row>
    <row r="56" spans="1:34" x14ac:dyDescent="0.3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M56">
        <f>DAY(pomiary6[[#This Row],[data]])</f>
        <v>2</v>
      </c>
      <c r="N56">
        <f>MONTH(pomiary6[[#This Row],[data]])</f>
        <v>5</v>
      </c>
      <c r="O56" s="23">
        <f>IF(AND($M56&gt;=5, $M56&lt;=10), pomiary6[[#This Row],[czujnik1]]-1.2,  C56)</f>
        <v>11.74</v>
      </c>
      <c r="P56" s="23">
        <f>IF(AND($M56&gt;=5, $M56&lt;=10), pomiary6[[#This Row],[czujnik2]]-1.2,  D56)</f>
        <v>12.79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f>IF(OR(pomiary6[[#This Row],[miesiac]]=7, pomiary6[[#This Row],[miesiac]]=8), ROUNDDOWN(J56*1.07, 2),  J56)</f>
        <v>12.58</v>
      </c>
      <c r="W56" s="23">
        <f>IF(AND($M56&gt;=5, $M56&lt;=10), pomiary6[[#This Row],[czujnik9]]-1.2,pomiary6[[#This Row],[czujnik9]])</f>
        <v>13.63</v>
      </c>
      <c r="X56" s="23">
        <v>0</v>
      </c>
      <c r="Y56" s="22">
        <f>IF($N56=5, pomiary6[[#This Row],[c1]]+ 0.9,  pomiary6[[#This Row],[c1]])</f>
        <v>12.64</v>
      </c>
      <c r="Z56" s="22">
        <f>IF($N56=5, pomiary6[[#This Row],[c2]]+ 0.9,pomiary6[[#This Row],[c2]])</f>
        <v>13.69</v>
      </c>
      <c r="AA56" s="22">
        <f>IF($N56=5, pomiary6[[#This Row],[c3]]+ 0.9, IF(pomiary6[[#This Row],[c3]]&lt;&gt;0, pomiary6[[#This Row],[c3]], E56))</f>
        <v>0.9</v>
      </c>
      <c r="AB56" s="22">
        <f>IF($N56=5, pomiary6[[#This Row],[c4]]+ 0.9, IF(pomiary6[[#This Row],[c4]]&lt;&gt;0, pomiary6[[#This Row],[c4]], F56))</f>
        <v>0.9</v>
      </c>
      <c r="AC56" s="22">
        <f>IF($N56=5, pomiary6[[#This Row],[c5]]+ 0.9, IF(pomiary6[[#This Row],[c5]]&lt;&gt;0, pomiary6[[#This Row],[c5]], G56))</f>
        <v>0.9</v>
      </c>
      <c r="AD56" s="22">
        <f>IF($N56=5, pomiary6[[#This Row],[c6]]+ 0.9, IF(pomiary6[[#This Row],[c6]]&lt;&gt;0, pomiary6[[#This Row],[c6]], H56))</f>
        <v>0.9</v>
      </c>
      <c r="AE56" s="22">
        <f>IF($N56=5, pomiary6[[#This Row],[c7]]+ 0.9, IF(pomiary6[[#This Row],[c7]]&lt;&gt;0, pomiary6[[#This Row],[c7]], I56))</f>
        <v>0.9</v>
      </c>
      <c r="AF56" s="22">
        <f>IF($N56=5, pomiary6[[#This Row],[c8]]+ 0.9, pomiary6[[#This Row],[c8]])</f>
        <v>13.48</v>
      </c>
      <c r="AG56" s="22">
        <f>IF($N56=5, pomiary6[[#This Row],[c9]]+ 0.9, pomiary6[[#This Row],[c9]])</f>
        <v>14.530000000000001</v>
      </c>
      <c r="AH56" s="22">
        <f>IF(pomiary6[[#This Row],[c9]]=5, pomiary6[[#This Row],[c10]]+ 0.9, pomiary6[[#This Row],[c10]])</f>
        <v>0</v>
      </c>
    </row>
    <row r="57" spans="1:34" x14ac:dyDescent="0.35">
      <c r="A57" s="1">
        <v>42493</v>
      </c>
      <c r="B57" s="2">
        <v>0.33541666666666664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M57">
        <f>DAY(pomiary6[[#This Row],[data]])</f>
        <v>3</v>
      </c>
      <c r="N57">
        <f>MONTH(pomiary6[[#This Row],[data]])</f>
        <v>5</v>
      </c>
      <c r="O57" s="23">
        <f>IF(AND($M57&gt;=5, $M57&lt;=10), pomiary6[[#This Row],[czujnik1]]-1.2,  C57)</f>
        <v>13.25</v>
      </c>
      <c r="P57" s="23">
        <f>IF(AND($M57&gt;=5, $M57&lt;=10), pomiary6[[#This Row],[czujnik2]]-1.2,  D57)</f>
        <v>14.97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f>IF(OR(pomiary6[[#This Row],[miesiac]]=7, pomiary6[[#This Row],[miesiac]]=8), ROUNDDOWN(J57*1.07, 2),  J57)</f>
        <v>10.88</v>
      </c>
      <c r="W57" s="23">
        <f>IF(AND($M57&gt;=5, $M57&lt;=10), pomiary6[[#This Row],[czujnik9]]-1.2,pomiary6[[#This Row],[czujnik9]])</f>
        <v>12.95</v>
      </c>
      <c r="X57" s="23">
        <v>0</v>
      </c>
      <c r="Y57" s="22">
        <f>IF($N57=5, pomiary6[[#This Row],[c1]]+ 0.9,  pomiary6[[#This Row],[c1]])</f>
        <v>14.15</v>
      </c>
      <c r="Z57" s="22">
        <f>IF($N57=5, pomiary6[[#This Row],[c2]]+ 0.9,pomiary6[[#This Row],[c2]])</f>
        <v>15.870000000000001</v>
      </c>
      <c r="AA57" s="22">
        <f>IF($N57=5, pomiary6[[#This Row],[c3]]+ 0.9, IF(pomiary6[[#This Row],[c3]]&lt;&gt;0, pomiary6[[#This Row],[c3]], E57))</f>
        <v>0.9</v>
      </c>
      <c r="AB57" s="22">
        <f>IF($N57=5, pomiary6[[#This Row],[c4]]+ 0.9, IF(pomiary6[[#This Row],[c4]]&lt;&gt;0, pomiary6[[#This Row],[c4]], F57))</f>
        <v>0.9</v>
      </c>
      <c r="AC57" s="22">
        <f>IF($N57=5, pomiary6[[#This Row],[c5]]+ 0.9, IF(pomiary6[[#This Row],[c5]]&lt;&gt;0, pomiary6[[#This Row],[c5]], G57))</f>
        <v>0.9</v>
      </c>
      <c r="AD57" s="22">
        <f>IF($N57=5, pomiary6[[#This Row],[c6]]+ 0.9, IF(pomiary6[[#This Row],[c6]]&lt;&gt;0, pomiary6[[#This Row],[c6]], H57))</f>
        <v>0.9</v>
      </c>
      <c r="AE57" s="22">
        <f>IF($N57=5, pomiary6[[#This Row],[c7]]+ 0.9, IF(pomiary6[[#This Row],[c7]]&lt;&gt;0, pomiary6[[#This Row],[c7]], I57))</f>
        <v>0.9</v>
      </c>
      <c r="AF57" s="22">
        <f>IF($N57=5, pomiary6[[#This Row],[c8]]+ 0.9, pomiary6[[#This Row],[c8]])</f>
        <v>11.780000000000001</v>
      </c>
      <c r="AG57" s="22">
        <f>IF($N57=5, pomiary6[[#This Row],[c9]]+ 0.9, pomiary6[[#This Row],[c9]])</f>
        <v>13.85</v>
      </c>
      <c r="AH57" s="22">
        <f>IF(pomiary6[[#This Row],[c9]]=5, pomiary6[[#This Row],[c10]]+ 0.9, pomiary6[[#This Row],[c10]])</f>
        <v>0</v>
      </c>
    </row>
    <row r="58" spans="1:34" x14ac:dyDescent="0.35">
      <c r="A58" s="24">
        <v>42495</v>
      </c>
      <c r="B58" s="25">
        <v>0.2951388888888889</v>
      </c>
      <c r="C58" s="20">
        <v>10.66</v>
      </c>
      <c r="D58" s="20">
        <v>10.59</v>
      </c>
      <c r="E58" s="20">
        <v>15.14</v>
      </c>
      <c r="F58" s="20">
        <v>12.6</v>
      </c>
      <c r="G58" s="20">
        <v>11.47</v>
      </c>
      <c r="H58" s="20">
        <v>14.91</v>
      </c>
      <c r="I58" s="20">
        <v>14.33</v>
      </c>
      <c r="J58" s="20">
        <v>14.52</v>
      </c>
      <c r="K58" s="20">
        <v>11.65</v>
      </c>
      <c r="L58" s="20">
        <v>15.58</v>
      </c>
      <c r="M58" s="20">
        <f>DAY(pomiary6[[#This Row],[data]])</f>
        <v>5</v>
      </c>
      <c r="N58" s="20">
        <f>MONTH(pomiary6[[#This Row],[data]])</f>
        <v>5</v>
      </c>
      <c r="O58" s="20">
        <f>IF(AND($M58&gt;=5, $M58&lt;=10), pomiary6[[#This Row],[czujnik1]]-1.2,  C58)</f>
        <v>9.4600000000000009</v>
      </c>
      <c r="P58" s="20">
        <f>IF(AND($M58&gt;=5, $M58&lt;=10), pomiary6[[#This Row],[czujnik2]]-1.2,  D58)</f>
        <v>9.39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f>IF(OR(pomiary6[[#This Row],[miesiac]]=7, pomiary6[[#This Row],[miesiac]]=8), ROUNDDOWN(J58*1.07, 2),  J58)</f>
        <v>14.52</v>
      </c>
      <c r="W58" s="20">
        <f>IF(AND($M58&gt;=5, $M58&lt;=10), pomiary6[[#This Row],[czujnik9]]-1.2,pomiary6[[#This Row],[czujnik9]])</f>
        <v>10.450000000000001</v>
      </c>
      <c r="X58" s="20">
        <v>0</v>
      </c>
      <c r="Y58" s="20">
        <f>IF($N58=5, pomiary6[[#This Row],[c1]]+ 0.9,  pomiary6[[#This Row],[c1]])</f>
        <v>10.360000000000001</v>
      </c>
      <c r="Z58" s="20">
        <f>IF($N58=5, pomiary6[[#This Row],[c2]]+ 0.9,pomiary6[[#This Row],[c2]])</f>
        <v>10.290000000000001</v>
      </c>
      <c r="AA58" s="20">
        <f>IF($N58=5, pomiary6[[#This Row],[c3]]+ 0.9, IF(pomiary6[[#This Row],[c3]]&lt;&gt;0, pomiary6[[#This Row],[c3]], E58))</f>
        <v>0.9</v>
      </c>
      <c r="AB58" s="20">
        <f>IF($N58=5, pomiary6[[#This Row],[c4]]+ 0.9, IF(pomiary6[[#This Row],[c4]]&lt;&gt;0, pomiary6[[#This Row],[c4]], F58))</f>
        <v>0.9</v>
      </c>
      <c r="AC58" s="20">
        <f>IF($N58=5, pomiary6[[#This Row],[c5]]+ 0.9, IF(pomiary6[[#This Row],[c5]]&lt;&gt;0, pomiary6[[#This Row],[c5]], G58))</f>
        <v>0.9</v>
      </c>
      <c r="AD58" s="20">
        <f>IF($N58=5, pomiary6[[#This Row],[c6]]+ 0.9, IF(pomiary6[[#This Row],[c6]]&lt;&gt;0, pomiary6[[#This Row],[c6]], H58))</f>
        <v>0.9</v>
      </c>
      <c r="AE58" s="20">
        <f>IF($N58=5, pomiary6[[#This Row],[c7]]+ 0.9, IF(pomiary6[[#This Row],[c7]]&lt;&gt;0, pomiary6[[#This Row],[c7]], I58))</f>
        <v>0.9</v>
      </c>
      <c r="AF58" s="20">
        <f>IF($N58=5, pomiary6[[#This Row],[c8]]+ 0.9, pomiary6[[#This Row],[c8]])</f>
        <v>15.42</v>
      </c>
      <c r="AG58" s="20">
        <f>IF($N58=5, pomiary6[[#This Row],[c9]]+ 0.9, pomiary6[[#This Row],[c9]])</f>
        <v>11.350000000000001</v>
      </c>
      <c r="AH58" s="22">
        <f>IF(pomiary6[[#This Row],[c9]]=5, pomiary6[[#This Row],[c10]]+ 0.9, pomiary6[[#This Row],[c10]])</f>
        <v>0</v>
      </c>
    </row>
    <row r="59" spans="1:34" x14ac:dyDescent="0.3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M59">
        <f>DAY(pomiary6[[#This Row],[data]])</f>
        <v>5</v>
      </c>
      <c r="N59">
        <f>MONTH(pomiary6[[#This Row],[data]])</f>
        <v>5</v>
      </c>
      <c r="O59" s="23">
        <f>IF(AND($M59&gt;=5, $M59&lt;=10), pomiary6[[#This Row],[czujnik1]]-1.2,  C59)</f>
        <v>11.200000000000001</v>
      </c>
      <c r="P59" s="23">
        <f>IF(AND($M59&gt;=5, $M59&lt;=10), pomiary6[[#This Row],[czujnik2]]-1.2,  D59)</f>
        <v>10.65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f>IF(OR(pomiary6[[#This Row],[miesiac]]=7, pomiary6[[#This Row],[miesiac]]=8), ROUNDDOWN(J59*1.07, 2),  J59)</f>
        <v>11.35</v>
      </c>
      <c r="W59" s="23">
        <f>IF(AND($M59&gt;=5, $M59&lt;=10), pomiary6[[#This Row],[czujnik9]]-1.2,pomiary6[[#This Row],[czujnik9]])</f>
        <v>12.440000000000001</v>
      </c>
      <c r="X59" s="23">
        <v>0</v>
      </c>
      <c r="Y59" s="22">
        <f>IF($N59=5, pomiary6[[#This Row],[c1]]+ 0.9,  pomiary6[[#This Row],[c1]])</f>
        <v>12.100000000000001</v>
      </c>
      <c r="Z59" s="22">
        <f>IF($N59=5, pomiary6[[#This Row],[c2]]+ 0.9,pomiary6[[#This Row],[c2]])</f>
        <v>11.55</v>
      </c>
      <c r="AA59" s="22">
        <f>IF($N59=5, pomiary6[[#This Row],[c3]]+ 0.9, IF(pomiary6[[#This Row],[c3]]&lt;&gt;0, pomiary6[[#This Row],[c3]], E59))</f>
        <v>0.9</v>
      </c>
      <c r="AB59" s="22">
        <f>IF($N59=5, pomiary6[[#This Row],[c4]]+ 0.9, IF(pomiary6[[#This Row],[c4]]&lt;&gt;0, pomiary6[[#This Row],[c4]], F59))</f>
        <v>0.9</v>
      </c>
      <c r="AC59" s="22">
        <f>IF($N59=5, pomiary6[[#This Row],[c5]]+ 0.9, IF(pomiary6[[#This Row],[c5]]&lt;&gt;0, pomiary6[[#This Row],[c5]], G59))</f>
        <v>0.9</v>
      </c>
      <c r="AD59" s="22">
        <f>IF($N59=5, pomiary6[[#This Row],[c6]]+ 0.9, IF(pomiary6[[#This Row],[c6]]&lt;&gt;0, pomiary6[[#This Row],[c6]], H59))</f>
        <v>0.9</v>
      </c>
      <c r="AE59" s="22">
        <f>IF($N59=5, pomiary6[[#This Row],[c7]]+ 0.9, IF(pomiary6[[#This Row],[c7]]&lt;&gt;0, pomiary6[[#This Row],[c7]], I59))</f>
        <v>0.9</v>
      </c>
      <c r="AF59" s="22">
        <f>IF($N59=5, pomiary6[[#This Row],[c8]]+ 0.9, pomiary6[[#This Row],[c8]])</f>
        <v>12.25</v>
      </c>
      <c r="AG59" s="22">
        <f>IF($N59=5, pomiary6[[#This Row],[c9]]+ 0.9, pomiary6[[#This Row],[c9]])</f>
        <v>13.340000000000002</v>
      </c>
      <c r="AH59" s="22">
        <f>IF(pomiary6[[#This Row],[c9]]=5, pomiary6[[#This Row],[c10]]+ 0.9, pomiary6[[#This Row],[c10]])</f>
        <v>0</v>
      </c>
    </row>
    <row r="60" spans="1:34" x14ac:dyDescent="0.35">
      <c r="A60" s="1">
        <v>42495</v>
      </c>
      <c r="B60" s="2">
        <v>0.46527777777777779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M60">
        <f>DAY(pomiary6[[#This Row],[data]])</f>
        <v>5</v>
      </c>
      <c r="N60">
        <f>MONTH(pomiary6[[#This Row],[data]])</f>
        <v>5</v>
      </c>
      <c r="O60" s="23">
        <f>IF(AND($M60&gt;=5, $M60&lt;=10), pomiary6[[#This Row],[czujnik1]]-1.2,  C60)</f>
        <v>13.020000000000001</v>
      </c>
      <c r="P60" s="23">
        <f>IF(AND($M60&gt;=5, $M60&lt;=10), pomiary6[[#This Row],[czujnik2]]-1.2,  D60)</f>
        <v>10.050000000000001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f>IF(OR(pomiary6[[#This Row],[miesiac]]=7, pomiary6[[#This Row],[miesiac]]=8), ROUNDDOWN(J60*1.07, 2),  J60)</f>
        <v>15.35</v>
      </c>
      <c r="W60" s="23">
        <f>IF(AND($M60&gt;=5, $M60&lt;=10), pomiary6[[#This Row],[czujnik9]]-1.2,pomiary6[[#This Row],[czujnik9]])</f>
        <v>10.940000000000001</v>
      </c>
      <c r="X60" s="23">
        <v>0</v>
      </c>
      <c r="Y60" s="22">
        <f>IF($N60=5, pomiary6[[#This Row],[c1]]+ 0.9,  pomiary6[[#This Row],[c1]])</f>
        <v>13.920000000000002</v>
      </c>
      <c r="Z60" s="22">
        <f>IF($N60=5, pomiary6[[#This Row],[c2]]+ 0.9,pomiary6[[#This Row],[c2]])</f>
        <v>10.950000000000001</v>
      </c>
      <c r="AA60" s="22">
        <f>IF($N60=5, pomiary6[[#This Row],[c3]]+ 0.9, IF(pomiary6[[#This Row],[c3]]&lt;&gt;0, pomiary6[[#This Row],[c3]], E60))</f>
        <v>0.9</v>
      </c>
      <c r="AB60" s="22">
        <f>IF($N60=5, pomiary6[[#This Row],[c4]]+ 0.9, IF(pomiary6[[#This Row],[c4]]&lt;&gt;0, pomiary6[[#This Row],[c4]], F60))</f>
        <v>0.9</v>
      </c>
      <c r="AC60" s="22">
        <f>IF($N60=5, pomiary6[[#This Row],[c5]]+ 0.9, IF(pomiary6[[#This Row],[c5]]&lt;&gt;0, pomiary6[[#This Row],[c5]], G60))</f>
        <v>0.9</v>
      </c>
      <c r="AD60" s="22">
        <f>IF($N60=5, pomiary6[[#This Row],[c6]]+ 0.9, IF(pomiary6[[#This Row],[c6]]&lt;&gt;0, pomiary6[[#This Row],[c6]], H60))</f>
        <v>0.9</v>
      </c>
      <c r="AE60" s="22">
        <f>IF($N60=5, pomiary6[[#This Row],[c7]]+ 0.9, IF(pomiary6[[#This Row],[c7]]&lt;&gt;0, pomiary6[[#This Row],[c7]], I60))</f>
        <v>0.9</v>
      </c>
      <c r="AF60" s="22">
        <f>IF($N60=5, pomiary6[[#This Row],[c8]]+ 0.9, pomiary6[[#This Row],[c8]])</f>
        <v>16.25</v>
      </c>
      <c r="AG60" s="22">
        <f>IF($N60=5, pomiary6[[#This Row],[c9]]+ 0.9, pomiary6[[#This Row],[c9]])</f>
        <v>11.840000000000002</v>
      </c>
      <c r="AH60" s="22">
        <f>IF(pomiary6[[#This Row],[c9]]=5, pomiary6[[#This Row],[c10]]+ 0.9, pomiary6[[#This Row],[c10]])</f>
        <v>0</v>
      </c>
    </row>
    <row r="61" spans="1:34" x14ac:dyDescent="0.3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M61">
        <f>DAY(pomiary6[[#This Row],[data]])</f>
        <v>6</v>
      </c>
      <c r="N61">
        <f>MONTH(pomiary6[[#This Row],[data]])</f>
        <v>5</v>
      </c>
      <c r="O61" s="23">
        <f>IF(AND($M61&gt;=5, $M61&lt;=10), pomiary6[[#This Row],[czujnik1]]-1.2,  C61)</f>
        <v>13.63</v>
      </c>
      <c r="P61" s="23">
        <f>IF(AND($M61&gt;=5, $M61&lt;=10), pomiary6[[#This Row],[czujnik2]]-1.2,  D61)</f>
        <v>8.81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f>IF(OR(pomiary6[[#This Row],[miesiac]]=7, pomiary6[[#This Row],[miesiac]]=8), ROUNDDOWN(J61*1.07, 2),  J61)</f>
        <v>15.81</v>
      </c>
      <c r="W61" s="23">
        <f>IF(AND($M61&gt;=5, $M61&lt;=10), pomiary6[[#This Row],[czujnik9]]-1.2,pomiary6[[#This Row],[czujnik9]])</f>
        <v>10</v>
      </c>
      <c r="X61" s="23">
        <v>0</v>
      </c>
      <c r="Y61" s="22">
        <f>IF($N61=5, pomiary6[[#This Row],[c1]]+ 0.9,  pomiary6[[#This Row],[c1]])</f>
        <v>14.530000000000001</v>
      </c>
      <c r="Z61" s="22">
        <f>IF($N61=5, pomiary6[[#This Row],[c2]]+ 0.9,pomiary6[[#This Row],[c2]])</f>
        <v>9.7100000000000009</v>
      </c>
      <c r="AA61" s="22">
        <f>IF($N61=5, pomiary6[[#This Row],[c3]]+ 0.9, IF(pomiary6[[#This Row],[c3]]&lt;&gt;0, pomiary6[[#This Row],[c3]], E61))</f>
        <v>0.9</v>
      </c>
      <c r="AB61" s="22">
        <f>IF($N61=5, pomiary6[[#This Row],[c4]]+ 0.9, IF(pomiary6[[#This Row],[c4]]&lt;&gt;0, pomiary6[[#This Row],[c4]], F61))</f>
        <v>0.9</v>
      </c>
      <c r="AC61" s="22">
        <f>IF($N61=5, pomiary6[[#This Row],[c5]]+ 0.9, IF(pomiary6[[#This Row],[c5]]&lt;&gt;0, pomiary6[[#This Row],[c5]], G61))</f>
        <v>0.9</v>
      </c>
      <c r="AD61" s="22">
        <f>IF($N61=5, pomiary6[[#This Row],[c6]]+ 0.9, IF(pomiary6[[#This Row],[c6]]&lt;&gt;0, pomiary6[[#This Row],[c6]], H61))</f>
        <v>0.9</v>
      </c>
      <c r="AE61" s="22">
        <f>IF($N61=5, pomiary6[[#This Row],[c7]]+ 0.9, IF(pomiary6[[#This Row],[c7]]&lt;&gt;0, pomiary6[[#This Row],[c7]], I61))</f>
        <v>0.9</v>
      </c>
      <c r="AF61" s="22">
        <f>IF($N61=5, pomiary6[[#This Row],[c8]]+ 0.9, pomiary6[[#This Row],[c8]])</f>
        <v>16.71</v>
      </c>
      <c r="AG61" s="22">
        <f>IF($N61=5, pomiary6[[#This Row],[c9]]+ 0.9, pomiary6[[#This Row],[c9]])</f>
        <v>10.9</v>
      </c>
      <c r="AH61" s="22">
        <f>IF(pomiary6[[#This Row],[c9]]=5, pomiary6[[#This Row],[c10]]+ 0.9, pomiary6[[#This Row],[c10]])</f>
        <v>0</v>
      </c>
    </row>
    <row r="62" spans="1:34" x14ac:dyDescent="0.3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M62">
        <f>DAY(pomiary6[[#This Row],[data]])</f>
        <v>8</v>
      </c>
      <c r="N62">
        <f>MONTH(pomiary6[[#This Row],[data]])</f>
        <v>5</v>
      </c>
      <c r="O62" s="23">
        <f>IF(AND($M62&gt;=5, $M62&lt;=10), pomiary6[[#This Row],[czujnik1]]-1.2,  C62)</f>
        <v>12.42</v>
      </c>
      <c r="P62" s="23">
        <f>IF(AND($M62&gt;=5, $M62&lt;=10), pomiary6[[#This Row],[czujnik2]]-1.2,  D62)</f>
        <v>12.370000000000001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f>IF(OR(pomiary6[[#This Row],[miesiac]]=7, pomiary6[[#This Row],[miesiac]]=8), ROUNDDOWN(J62*1.07, 2),  J62)</f>
        <v>11.12</v>
      </c>
      <c r="W62" s="23">
        <f>IF(AND($M62&gt;=5, $M62&lt;=10), pomiary6[[#This Row],[czujnik9]]-1.2,pomiary6[[#This Row],[czujnik9]])</f>
        <v>9.6100000000000012</v>
      </c>
      <c r="X62" s="23">
        <v>0</v>
      </c>
      <c r="Y62" s="22">
        <f>IF($N62=5, pomiary6[[#This Row],[c1]]+ 0.9,  pomiary6[[#This Row],[c1]])</f>
        <v>13.32</v>
      </c>
      <c r="Z62" s="22">
        <f>IF($N62=5, pomiary6[[#This Row],[c2]]+ 0.9,pomiary6[[#This Row],[c2]])</f>
        <v>13.270000000000001</v>
      </c>
      <c r="AA62" s="22">
        <f>IF($N62=5, pomiary6[[#This Row],[c3]]+ 0.9, IF(pomiary6[[#This Row],[c3]]&lt;&gt;0, pomiary6[[#This Row],[c3]], E62))</f>
        <v>0.9</v>
      </c>
      <c r="AB62" s="22">
        <f>IF($N62=5, pomiary6[[#This Row],[c4]]+ 0.9, IF(pomiary6[[#This Row],[c4]]&lt;&gt;0, pomiary6[[#This Row],[c4]], F62))</f>
        <v>0.9</v>
      </c>
      <c r="AC62" s="22">
        <f>IF($N62=5, pomiary6[[#This Row],[c5]]+ 0.9, IF(pomiary6[[#This Row],[c5]]&lt;&gt;0, pomiary6[[#This Row],[c5]], G62))</f>
        <v>0.9</v>
      </c>
      <c r="AD62" s="22">
        <f>IF($N62=5, pomiary6[[#This Row],[c6]]+ 0.9, IF(pomiary6[[#This Row],[c6]]&lt;&gt;0, pomiary6[[#This Row],[c6]], H62))</f>
        <v>0.9</v>
      </c>
      <c r="AE62" s="22">
        <f>IF($N62=5, pomiary6[[#This Row],[c7]]+ 0.9, IF(pomiary6[[#This Row],[c7]]&lt;&gt;0, pomiary6[[#This Row],[c7]], I62))</f>
        <v>0.9</v>
      </c>
      <c r="AF62" s="22">
        <f>IF($N62=5, pomiary6[[#This Row],[c8]]+ 0.9, pomiary6[[#This Row],[c8]])</f>
        <v>12.02</v>
      </c>
      <c r="AG62" s="22">
        <f>IF($N62=5, pomiary6[[#This Row],[c9]]+ 0.9, pomiary6[[#This Row],[c9]])</f>
        <v>10.510000000000002</v>
      </c>
      <c r="AH62" s="22">
        <f>IF(pomiary6[[#This Row],[c9]]=5, pomiary6[[#This Row],[c10]]+ 0.9, pomiary6[[#This Row],[c10]])</f>
        <v>0</v>
      </c>
    </row>
    <row r="63" spans="1:34" x14ac:dyDescent="0.3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M63">
        <f>DAY(pomiary6[[#This Row],[data]])</f>
        <v>8</v>
      </c>
      <c r="N63">
        <f>MONTH(pomiary6[[#This Row],[data]])</f>
        <v>5</v>
      </c>
      <c r="O63" s="23">
        <f>IF(AND($M63&gt;=5, $M63&lt;=10), pomiary6[[#This Row],[czujnik1]]-1.2,  C63)</f>
        <v>11.05</v>
      </c>
      <c r="P63" s="23">
        <f>IF(AND($M63&gt;=5, $M63&lt;=10), pomiary6[[#This Row],[czujnik2]]-1.2,  D63)</f>
        <v>13.690000000000001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f>IF(OR(pomiary6[[#This Row],[miesiac]]=7, pomiary6[[#This Row],[miesiac]]=8), ROUNDDOWN(J63*1.07, 2),  J63)</f>
        <v>13.91</v>
      </c>
      <c r="W63" s="23">
        <f>IF(AND($M63&gt;=5, $M63&lt;=10), pomiary6[[#This Row],[czujnik9]]-1.2,pomiary6[[#This Row],[czujnik9]])</f>
        <v>14.360000000000001</v>
      </c>
      <c r="X63" s="23">
        <v>0</v>
      </c>
      <c r="Y63" s="22">
        <f>IF($N63=5, pomiary6[[#This Row],[c1]]+ 0.9,  pomiary6[[#This Row],[c1]])</f>
        <v>11.950000000000001</v>
      </c>
      <c r="Z63" s="22">
        <f>IF($N63=5, pomiary6[[#This Row],[c2]]+ 0.9,pomiary6[[#This Row],[c2]])</f>
        <v>14.590000000000002</v>
      </c>
      <c r="AA63" s="22">
        <f>IF($N63=5, pomiary6[[#This Row],[c3]]+ 0.9, IF(pomiary6[[#This Row],[c3]]&lt;&gt;0, pomiary6[[#This Row],[c3]], E63))</f>
        <v>0.9</v>
      </c>
      <c r="AB63" s="22">
        <f>IF($N63=5, pomiary6[[#This Row],[c4]]+ 0.9, IF(pomiary6[[#This Row],[c4]]&lt;&gt;0, pomiary6[[#This Row],[c4]], F63))</f>
        <v>0.9</v>
      </c>
      <c r="AC63" s="22">
        <f>IF($N63=5, pomiary6[[#This Row],[c5]]+ 0.9, IF(pomiary6[[#This Row],[c5]]&lt;&gt;0, pomiary6[[#This Row],[c5]], G63))</f>
        <v>0.9</v>
      </c>
      <c r="AD63" s="22">
        <f>IF($N63=5, pomiary6[[#This Row],[c6]]+ 0.9, IF(pomiary6[[#This Row],[c6]]&lt;&gt;0, pomiary6[[#This Row],[c6]], H63))</f>
        <v>0.9</v>
      </c>
      <c r="AE63" s="22">
        <f>IF($N63=5, pomiary6[[#This Row],[c7]]+ 0.9, IF(pomiary6[[#This Row],[c7]]&lt;&gt;0, pomiary6[[#This Row],[c7]], I63))</f>
        <v>0.9</v>
      </c>
      <c r="AF63" s="22">
        <f>IF($N63=5, pomiary6[[#This Row],[c8]]+ 0.9, pomiary6[[#This Row],[c8]])</f>
        <v>14.81</v>
      </c>
      <c r="AG63" s="22">
        <f>IF($N63=5, pomiary6[[#This Row],[c9]]+ 0.9, pomiary6[[#This Row],[c9]])</f>
        <v>15.260000000000002</v>
      </c>
      <c r="AH63" s="22">
        <f>IF(pomiary6[[#This Row],[c9]]=5, pomiary6[[#This Row],[c10]]+ 0.9, pomiary6[[#This Row],[c10]])</f>
        <v>0</v>
      </c>
    </row>
    <row r="64" spans="1:34" x14ac:dyDescent="0.3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M64">
        <f>DAY(pomiary6[[#This Row],[data]])</f>
        <v>9</v>
      </c>
      <c r="N64">
        <f>MONTH(pomiary6[[#This Row],[data]])</f>
        <v>5</v>
      </c>
      <c r="O64" s="23">
        <f>IF(AND($M64&gt;=5, $M64&lt;=10), pomiary6[[#This Row],[czujnik1]]-1.2,  C64)</f>
        <v>14.620000000000001</v>
      </c>
      <c r="P64" s="23">
        <f>IF(AND($M64&gt;=5, $M64&lt;=10), pomiary6[[#This Row],[czujnik2]]-1.2,  D64)</f>
        <v>13.13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f>IF(OR(pomiary6[[#This Row],[miesiac]]=7, pomiary6[[#This Row],[miesiac]]=8), ROUNDDOWN(J64*1.07, 2),  J64)</f>
        <v>15.73</v>
      </c>
      <c r="W64" s="23">
        <f>IF(AND($M64&gt;=5, $M64&lt;=10), pomiary6[[#This Row],[czujnik9]]-1.2,pomiary6[[#This Row],[czujnik9]])</f>
        <v>14.24</v>
      </c>
      <c r="X64" s="23">
        <v>0</v>
      </c>
      <c r="Y64" s="22">
        <f>IF($N64=5, pomiary6[[#This Row],[c1]]+ 0.9,  pomiary6[[#This Row],[c1]])</f>
        <v>15.520000000000001</v>
      </c>
      <c r="Z64" s="22">
        <f>IF($N64=5, pomiary6[[#This Row],[c2]]+ 0.9,pomiary6[[#This Row],[c2]])</f>
        <v>14.030000000000001</v>
      </c>
      <c r="AA64" s="22">
        <f>IF($N64=5, pomiary6[[#This Row],[c3]]+ 0.9, IF(pomiary6[[#This Row],[c3]]&lt;&gt;0, pomiary6[[#This Row],[c3]], E64))</f>
        <v>0.9</v>
      </c>
      <c r="AB64" s="22">
        <f>IF($N64=5, pomiary6[[#This Row],[c4]]+ 0.9, IF(pomiary6[[#This Row],[c4]]&lt;&gt;0, pomiary6[[#This Row],[c4]], F64))</f>
        <v>0.9</v>
      </c>
      <c r="AC64" s="22">
        <f>IF($N64=5, pomiary6[[#This Row],[c5]]+ 0.9, IF(pomiary6[[#This Row],[c5]]&lt;&gt;0, pomiary6[[#This Row],[c5]], G64))</f>
        <v>0.9</v>
      </c>
      <c r="AD64" s="22">
        <f>IF($N64=5, pomiary6[[#This Row],[c6]]+ 0.9, IF(pomiary6[[#This Row],[c6]]&lt;&gt;0, pomiary6[[#This Row],[c6]], H64))</f>
        <v>0.9</v>
      </c>
      <c r="AE64" s="22">
        <f>IF($N64=5, pomiary6[[#This Row],[c7]]+ 0.9, IF(pomiary6[[#This Row],[c7]]&lt;&gt;0, pomiary6[[#This Row],[c7]], I64))</f>
        <v>0.9</v>
      </c>
      <c r="AF64" s="22">
        <f>IF($N64=5, pomiary6[[#This Row],[c8]]+ 0.9, pomiary6[[#This Row],[c8]])</f>
        <v>16.63</v>
      </c>
      <c r="AG64" s="22">
        <f>IF($N64=5, pomiary6[[#This Row],[c9]]+ 0.9, pomiary6[[#This Row],[c9]])</f>
        <v>15.14</v>
      </c>
      <c r="AH64" s="22">
        <f>IF(pomiary6[[#This Row],[c9]]=5, pomiary6[[#This Row],[c10]]+ 0.9, pomiary6[[#This Row],[c10]])</f>
        <v>0</v>
      </c>
    </row>
    <row r="65" spans="1:34" x14ac:dyDescent="0.35">
      <c r="A65" s="1">
        <v>42500</v>
      </c>
      <c r="B65" s="2">
        <v>0.33611111111111114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M65">
        <f>DAY(pomiary6[[#This Row],[data]])</f>
        <v>10</v>
      </c>
      <c r="N65">
        <f>MONTH(pomiary6[[#This Row],[data]])</f>
        <v>5</v>
      </c>
      <c r="O65" s="23">
        <f>IF(AND($M65&gt;=5, $M65&lt;=10), pomiary6[[#This Row],[czujnik1]]-1.2,  C65)</f>
        <v>11.270000000000001</v>
      </c>
      <c r="P65" s="23">
        <f>IF(AND($M65&gt;=5, $M65&lt;=10), pomiary6[[#This Row],[czujnik2]]-1.2,  D65)</f>
        <v>12.81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f>IF(OR(pomiary6[[#This Row],[miesiac]]=7, pomiary6[[#This Row],[miesiac]]=8), ROUNDDOWN(J65*1.07, 2),  J65)</f>
        <v>14.59</v>
      </c>
      <c r="W65" s="23">
        <f>IF(AND($M65&gt;=5, $M65&lt;=10), pomiary6[[#This Row],[czujnik9]]-1.2,pomiary6[[#This Row],[czujnik9]])</f>
        <v>9.3800000000000008</v>
      </c>
      <c r="X65" s="23">
        <v>0</v>
      </c>
      <c r="Y65" s="22">
        <f>IF($N65=5, pomiary6[[#This Row],[c1]]+ 0.9,  pomiary6[[#This Row],[c1]])</f>
        <v>12.170000000000002</v>
      </c>
      <c r="Z65" s="22">
        <f>IF($N65=5, pomiary6[[#This Row],[c2]]+ 0.9,pomiary6[[#This Row],[c2]])</f>
        <v>13.71</v>
      </c>
      <c r="AA65" s="22">
        <f>IF($N65=5, pomiary6[[#This Row],[c3]]+ 0.9, IF(pomiary6[[#This Row],[c3]]&lt;&gt;0, pomiary6[[#This Row],[c3]], E65))</f>
        <v>0.9</v>
      </c>
      <c r="AB65" s="22">
        <f>IF($N65=5, pomiary6[[#This Row],[c4]]+ 0.9, IF(pomiary6[[#This Row],[c4]]&lt;&gt;0, pomiary6[[#This Row],[c4]], F65))</f>
        <v>0.9</v>
      </c>
      <c r="AC65" s="22">
        <f>IF($N65=5, pomiary6[[#This Row],[c5]]+ 0.9, IF(pomiary6[[#This Row],[c5]]&lt;&gt;0, pomiary6[[#This Row],[c5]], G65))</f>
        <v>0.9</v>
      </c>
      <c r="AD65" s="22">
        <f>IF($N65=5, pomiary6[[#This Row],[c6]]+ 0.9, IF(pomiary6[[#This Row],[c6]]&lt;&gt;0, pomiary6[[#This Row],[c6]], H65))</f>
        <v>0.9</v>
      </c>
      <c r="AE65" s="22">
        <f>IF($N65=5, pomiary6[[#This Row],[c7]]+ 0.9, IF(pomiary6[[#This Row],[c7]]&lt;&gt;0, pomiary6[[#This Row],[c7]], I65))</f>
        <v>0.9</v>
      </c>
      <c r="AF65" s="22">
        <f>IF($N65=5, pomiary6[[#This Row],[c8]]+ 0.9, pomiary6[[#This Row],[c8]])</f>
        <v>15.49</v>
      </c>
      <c r="AG65" s="22">
        <f>IF($N65=5, pomiary6[[#This Row],[c9]]+ 0.9, pomiary6[[#This Row],[c9]])</f>
        <v>10.280000000000001</v>
      </c>
      <c r="AH65" s="22">
        <f>IF(pomiary6[[#This Row],[c9]]=5, pomiary6[[#This Row],[c10]]+ 0.9, pomiary6[[#This Row],[c10]])</f>
        <v>0</v>
      </c>
    </row>
    <row r="66" spans="1:34" x14ac:dyDescent="0.3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M66">
        <f>DAY(pomiary6[[#This Row],[data]])</f>
        <v>11</v>
      </c>
      <c r="N66">
        <f>MONTH(pomiary6[[#This Row],[data]])</f>
        <v>5</v>
      </c>
      <c r="O66" s="23">
        <f>IF(AND($M66&gt;=5, $M66&lt;=10), pomiary6[[#This Row],[czujnik1]]-1.2,  C66)</f>
        <v>15.8</v>
      </c>
      <c r="P66" s="23">
        <f>IF(AND($M66&gt;=5, $M66&lt;=10), pomiary6[[#This Row],[czujnik2]]-1.2,  D66)</f>
        <v>13.11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f>IF(OR(pomiary6[[#This Row],[miesiac]]=7, pomiary6[[#This Row],[miesiac]]=8), ROUNDDOWN(J66*1.07, 2),  J66)</f>
        <v>15.02</v>
      </c>
      <c r="W66" s="23">
        <f>IF(AND($M66&gt;=5, $M66&lt;=10), pomiary6[[#This Row],[czujnik9]]-1.2,pomiary6[[#This Row],[czujnik9]])</f>
        <v>12.21</v>
      </c>
      <c r="X66" s="23">
        <v>0</v>
      </c>
      <c r="Y66" s="22">
        <f>IF($N66=5, pomiary6[[#This Row],[c1]]+ 0.9,  pomiary6[[#This Row],[c1]])</f>
        <v>16.7</v>
      </c>
      <c r="Z66" s="22">
        <f>IF($N66=5, pomiary6[[#This Row],[c2]]+ 0.9,pomiary6[[#This Row],[c2]])</f>
        <v>14.01</v>
      </c>
      <c r="AA66" s="22">
        <f>IF($N66=5, pomiary6[[#This Row],[c3]]+ 0.9, IF(pomiary6[[#This Row],[c3]]&lt;&gt;0, pomiary6[[#This Row],[c3]], E66))</f>
        <v>0.9</v>
      </c>
      <c r="AB66" s="22">
        <f>IF($N66=5, pomiary6[[#This Row],[c4]]+ 0.9, IF(pomiary6[[#This Row],[c4]]&lt;&gt;0, pomiary6[[#This Row],[c4]], F66))</f>
        <v>0.9</v>
      </c>
      <c r="AC66" s="22">
        <f>IF($N66=5, pomiary6[[#This Row],[c5]]+ 0.9, IF(pomiary6[[#This Row],[c5]]&lt;&gt;0, pomiary6[[#This Row],[c5]], G66))</f>
        <v>0.9</v>
      </c>
      <c r="AD66" s="22">
        <f>IF($N66=5, pomiary6[[#This Row],[c6]]+ 0.9, IF(pomiary6[[#This Row],[c6]]&lt;&gt;0, pomiary6[[#This Row],[c6]], H66))</f>
        <v>0.9</v>
      </c>
      <c r="AE66" s="22">
        <f>IF($N66=5, pomiary6[[#This Row],[c7]]+ 0.9, IF(pomiary6[[#This Row],[c7]]&lt;&gt;0, pomiary6[[#This Row],[c7]], I66))</f>
        <v>0.9</v>
      </c>
      <c r="AF66" s="22">
        <f>IF($N66=5, pomiary6[[#This Row],[c8]]+ 0.9, pomiary6[[#This Row],[c8]])</f>
        <v>15.92</v>
      </c>
      <c r="AG66" s="22">
        <f>IF($N66=5, pomiary6[[#This Row],[c9]]+ 0.9, pomiary6[[#This Row],[c9]])</f>
        <v>13.110000000000001</v>
      </c>
      <c r="AH66" s="22">
        <f>IF(pomiary6[[#This Row],[c9]]=5, pomiary6[[#This Row],[c10]]+ 0.9, pomiary6[[#This Row],[c10]])</f>
        <v>0</v>
      </c>
    </row>
    <row r="67" spans="1:34" x14ac:dyDescent="0.3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M67">
        <f>DAY(pomiary6[[#This Row],[data]])</f>
        <v>12</v>
      </c>
      <c r="N67">
        <f>MONTH(pomiary6[[#This Row],[data]])</f>
        <v>5</v>
      </c>
      <c r="O67" s="23">
        <f>IF(AND($M67&gt;=5, $M67&lt;=10), pomiary6[[#This Row],[czujnik1]]-1.2,  C67)</f>
        <v>11.1</v>
      </c>
      <c r="P67" s="23">
        <f>IF(AND($M67&gt;=5, $M67&lt;=10), pomiary6[[#This Row],[czujnik2]]-1.2,  D67)</f>
        <v>10.71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f>IF(OR(pomiary6[[#This Row],[miesiac]]=7, pomiary6[[#This Row],[miesiac]]=8), ROUNDDOWN(J67*1.07, 2),  J67)</f>
        <v>15.27</v>
      </c>
      <c r="W67" s="23">
        <f>IF(AND($M67&gt;=5, $M67&lt;=10), pomiary6[[#This Row],[czujnik9]]-1.2,pomiary6[[#This Row],[czujnik9]])</f>
        <v>13</v>
      </c>
      <c r="X67" s="23">
        <v>0</v>
      </c>
      <c r="Y67" s="22">
        <f>IF($N67=5, pomiary6[[#This Row],[c1]]+ 0.9,  pomiary6[[#This Row],[c1]])</f>
        <v>12</v>
      </c>
      <c r="Z67" s="22">
        <f>IF($N67=5, pomiary6[[#This Row],[c2]]+ 0.9,pomiary6[[#This Row],[c2]])</f>
        <v>11.610000000000001</v>
      </c>
      <c r="AA67" s="22">
        <f>IF($N67=5, pomiary6[[#This Row],[c3]]+ 0.9, IF(pomiary6[[#This Row],[c3]]&lt;&gt;0, pomiary6[[#This Row],[c3]], E67))</f>
        <v>0.9</v>
      </c>
      <c r="AB67" s="22">
        <f>IF($N67=5, pomiary6[[#This Row],[c4]]+ 0.9, IF(pomiary6[[#This Row],[c4]]&lt;&gt;0, pomiary6[[#This Row],[c4]], F67))</f>
        <v>0.9</v>
      </c>
      <c r="AC67" s="22">
        <f>IF($N67=5, pomiary6[[#This Row],[c5]]+ 0.9, IF(pomiary6[[#This Row],[c5]]&lt;&gt;0, pomiary6[[#This Row],[c5]], G67))</f>
        <v>0.9</v>
      </c>
      <c r="AD67" s="22">
        <f>IF($N67=5, pomiary6[[#This Row],[c6]]+ 0.9, IF(pomiary6[[#This Row],[c6]]&lt;&gt;0, pomiary6[[#This Row],[c6]], H67))</f>
        <v>0.9</v>
      </c>
      <c r="AE67" s="22">
        <f>IF($N67=5, pomiary6[[#This Row],[c7]]+ 0.9, IF(pomiary6[[#This Row],[c7]]&lt;&gt;0, pomiary6[[#This Row],[c7]], I67))</f>
        <v>0.9</v>
      </c>
      <c r="AF67" s="22">
        <f>IF($N67=5, pomiary6[[#This Row],[c8]]+ 0.9, pomiary6[[#This Row],[c8]])</f>
        <v>16.169999999999998</v>
      </c>
      <c r="AG67" s="22">
        <f>IF($N67=5, pomiary6[[#This Row],[c9]]+ 0.9, pomiary6[[#This Row],[c9]])</f>
        <v>13.9</v>
      </c>
      <c r="AH67" s="22">
        <f>IF(pomiary6[[#This Row],[c9]]=5, pomiary6[[#This Row],[c10]]+ 0.9, pomiary6[[#This Row],[c10]])</f>
        <v>0</v>
      </c>
    </row>
    <row r="68" spans="1:34" x14ac:dyDescent="0.3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M68">
        <f>DAY(pomiary6[[#This Row],[data]])</f>
        <v>14</v>
      </c>
      <c r="N68">
        <f>MONTH(pomiary6[[#This Row],[data]])</f>
        <v>5</v>
      </c>
      <c r="O68" s="23">
        <f>IF(AND($M68&gt;=5, $M68&lt;=10), pomiary6[[#This Row],[czujnik1]]-1.2,  C68)</f>
        <v>11.68</v>
      </c>
      <c r="P68" s="23">
        <f>IF(AND($M68&gt;=5, $M68&lt;=10), pomiary6[[#This Row],[czujnik2]]-1.2,  D68)</f>
        <v>11.47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f>IF(OR(pomiary6[[#This Row],[miesiac]]=7, pomiary6[[#This Row],[miesiac]]=8), ROUNDDOWN(J68*1.07, 2),  J68)</f>
        <v>15.31</v>
      </c>
      <c r="W68" s="23">
        <f>IF(AND($M68&gt;=5, $M68&lt;=10), pomiary6[[#This Row],[czujnik9]]-1.2,pomiary6[[#This Row],[czujnik9]])</f>
        <v>12.15</v>
      </c>
      <c r="X68" s="23">
        <v>0</v>
      </c>
      <c r="Y68" s="22">
        <f>IF($N68=5, pomiary6[[#This Row],[c1]]+ 0.9,  pomiary6[[#This Row],[c1]])</f>
        <v>12.58</v>
      </c>
      <c r="Z68" s="22">
        <f>IF($N68=5, pomiary6[[#This Row],[c2]]+ 0.9,pomiary6[[#This Row],[c2]])</f>
        <v>12.370000000000001</v>
      </c>
      <c r="AA68" s="22">
        <f>IF($N68=5, pomiary6[[#This Row],[c3]]+ 0.9, IF(pomiary6[[#This Row],[c3]]&lt;&gt;0, pomiary6[[#This Row],[c3]], E68))</f>
        <v>0.9</v>
      </c>
      <c r="AB68" s="22">
        <f>IF($N68=5, pomiary6[[#This Row],[c4]]+ 0.9, IF(pomiary6[[#This Row],[c4]]&lt;&gt;0, pomiary6[[#This Row],[c4]], F68))</f>
        <v>0.9</v>
      </c>
      <c r="AC68" s="22">
        <f>IF($N68=5, pomiary6[[#This Row],[c5]]+ 0.9, IF(pomiary6[[#This Row],[c5]]&lt;&gt;0, pomiary6[[#This Row],[c5]], G68))</f>
        <v>0.9</v>
      </c>
      <c r="AD68" s="22">
        <f>IF($N68=5, pomiary6[[#This Row],[c6]]+ 0.9, IF(pomiary6[[#This Row],[c6]]&lt;&gt;0, pomiary6[[#This Row],[c6]], H68))</f>
        <v>0.9</v>
      </c>
      <c r="AE68" s="22">
        <f>IF($N68=5, pomiary6[[#This Row],[c7]]+ 0.9, IF(pomiary6[[#This Row],[c7]]&lt;&gt;0, pomiary6[[#This Row],[c7]], I68))</f>
        <v>0.9</v>
      </c>
      <c r="AF68" s="22">
        <f>IF($N68=5, pomiary6[[#This Row],[c8]]+ 0.9, pomiary6[[#This Row],[c8]])</f>
        <v>16.21</v>
      </c>
      <c r="AG68" s="22">
        <f>IF($N68=5, pomiary6[[#This Row],[c9]]+ 0.9, pomiary6[[#This Row],[c9]])</f>
        <v>13.05</v>
      </c>
      <c r="AH68" s="22">
        <f>IF(pomiary6[[#This Row],[c9]]=5, pomiary6[[#This Row],[c10]]+ 0.9, pomiary6[[#This Row],[c10]])</f>
        <v>0</v>
      </c>
    </row>
    <row r="69" spans="1:34" x14ac:dyDescent="0.3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M69">
        <f>DAY(pomiary6[[#This Row],[data]])</f>
        <v>15</v>
      </c>
      <c r="N69">
        <f>MONTH(pomiary6[[#This Row],[data]])</f>
        <v>5</v>
      </c>
      <c r="O69" s="23">
        <f>IF(AND($M69&gt;=5, $M69&lt;=10), pomiary6[[#This Row],[czujnik1]]-1.2,  C69)</f>
        <v>10.51</v>
      </c>
      <c r="P69" s="23">
        <f>IF(AND($M69&gt;=5, $M69&lt;=10), pomiary6[[#This Row],[czujnik2]]-1.2,  D69)</f>
        <v>14.98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f>IF(OR(pomiary6[[#This Row],[miesiac]]=7, pomiary6[[#This Row],[miesiac]]=8), ROUNDDOWN(J69*1.07, 2),  J69)</f>
        <v>11.94</v>
      </c>
      <c r="W69" s="23">
        <f>IF(AND($M69&gt;=5, $M69&lt;=10), pomiary6[[#This Row],[czujnik9]]-1.2,pomiary6[[#This Row],[czujnik9]])</f>
        <v>15.32</v>
      </c>
      <c r="X69" s="23">
        <v>0</v>
      </c>
      <c r="Y69" s="22">
        <f>IF($N69=5, pomiary6[[#This Row],[c1]]+ 0.9,  pomiary6[[#This Row],[c1]])</f>
        <v>11.41</v>
      </c>
      <c r="Z69" s="22">
        <f>IF($N69=5, pomiary6[[#This Row],[c2]]+ 0.9,pomiary6[[#This Row],[c2]])</f>
        <v>15.88</v>
      </c>
      <c r="AA69" s="22">
        <f>IF($N69=5, pomiary6[[#This Row],[c3]]+ 0.9, IF(pomiary6[[#This Row],[c3]]&lt;&gt;0, pomiary6[[#This Row],[c3]], E69))</f>
        <v>0.9</v>
      </c>
      <c r="AB69" s="22">
        <f>IF($N69=5, pomiary6[[#This Row],[c4]]+ 0.9, IF(pomiary6[[#This Row],[c4]]&lt;&gt;0, pomiary6[[#This Row],[c4]], F69))</f>
        <v>0.9</v>
      </c>
      <c r="AC69" s="22">
        <f>IF($N69=5, pomiary6[[#This Row],[c5]]+ 0.9, IF(pomiary6[[#This Row],[c5]]&lt;&gt;0, pomiary6[[#This Row],[c5]], G69))</f>
        <v>0.9</v>
      </c>
      <c r="AD69" s="22">
        <f>IF($N69=5, pomiary6[[#This Row],[c6]]+ 0.9, IF(pomiary6[[#This Row],[c6]]&lt;&gt;0, pomiary6[[#This Row],[c6]], H69))</f>
        <v>0.9</v>
      </c>
      <c r="AE69" s="22">
        <f>IF($N69=5, pomiary6[[#This Row],[c7]]+ 0.9, IF(pomiary6[[#This Row],[c7]]&lt;&gt;0, pomiary6[[#This Row],[c7]], I69))</f>
        <v>0.9</v>
      </c>
      <c r="AF69" s="22">
        <f>IF($N69=5, pomiary6[[#This Row],[c8]]+ 0.9, pomiary6[[#This Row],[c8]])</f>
        <v>12.84</v>
      </c>
      <c r="AG69" s="22">
        <f>IF($N69=5, pomiary6[[#This Row],[c9]]+ 0.9, pomiary6[[#This Row],[c9]])</f>
        <v>16.22</v>
      </c>
      <c r="AH69" s="22">
        <f>IF(pomiary6[[#This Row],[c9]]=5, pomiary6[[#This Row],[c10]]+ 0.9, pomiary6[[#This Row],[c10]])</f>
        <v>0</v>
      </c>
    </row>
    <row r="70" spans="1:34" x14ac:dyDescent="0.3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M70">
        <f>DAY(pomiary6[[#This Row],[data]])</f>
        <v>18</v>
      </c>
      <c r="N70">
        <f>MONTH(pomiary6[[#This Row],[data]])</f>
        <v>5</v>
      </c>
      <c r="O70" s="23">
        <f>IF(AND($M70&gt;=5, $M70&lt;=10), pomiary6[[#This Row],[czujnik1]]-1.2,  C70)</f>
        <v>15.87</v>
      </c>
      <c r="P70" s="23">
        <f>IF(AND($M70&gt;=5, $M70&lt;=10), pomiary6[[#This Row],[czujnik2]]-1.2,  D70)</f>
        <v>13.65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f>IF(OR(pomiary6[[#This Row],[miesiac]]=7, pomiary6[[#This Row],[miesiac]]=8), ROUNDDOWN(J70*1.07, 2),  J70)</f>
        <v>12.26</v>
      </c>
      <c r="W70" s="23">
        <f>IF(AND($M70&gt;=5, $M70&lt;=10), pomiary6[[#This Row],[czujnik9]]-1.2,pomiary6[[#This Row],[czujnik9]])</f>
        <v>10.69</v>
      </c>
      <c r="X70" s="23">
        <v>0</v>
      </c>
      <c r="Y70" s="22">
        <f>IF($N70=5, pomiary6[[#This Row],[c1]]+ 0.9,  pomiary6[[#This Row],[c1]])</f>
        <v>16.77</v>
      </c>
      <c r="Z70" s="22">
        <f>IF($N70=5, pomiary6[[#This Row],[c2]]+ 0.9,pomiary6[[#This Row],[c2]])</f>
        <v>14.55</v>
      </c>
      <c r="AA70" s="22">
        <f>IF($N70=5, pomiary6[[#This Row],[c3]]+ 0.9, IF(pomiary6[[#This Row],[c3]]&lt;&gt;0, pomiary6[[#This Row],[c3]], E70))</f>
        <v>0.9</v>
      </c>
      <c r="AB70" s="22">
        <f>IF($N70=5, pomiary6[[#This Row],[c4]]+ 0.9, IF(pomiary6[[#This Row],[c4]]&lt;&gt;0, pomiary6[[#This Row],[c4]], F70))</f>
        <v>0.9</v>
      </c>
      <c r="AC70" s="22">
        <f>IF($N70=5, pomiary6[[#This Row],[c5]]+ 0.9, IF(pomiary6[[#This Row],[c5]]&lt;&gt;0, pomiary6[[#This Row],[c5]], G70))</f>
        <v>0.9</v>
      </c>
      <c r="AD70" s="22">
        <f>IF($N70=5, pomiary6[[#This Row],[c6]]+ 0.9, IF(pomiary6[[#This Row],[c6]]&lt;&gt;0, pomiary6[[#This Row],[c6]], H70))</f>
        <v>0.9</v>
      </c>
      <c r="AE70" s="22">
        <f>IF($N70=5, pomiary6[[#This Row],[c7]]+ 0.9, IF(pomiary6[[#This Row],[c7]]&lt;&gt;0, pomiary6[[#This Row],[c7]], I70))</f>
        <v>0.9</v>
      </c>
      <c r="AF70" s="22">
        <f>IF($N70=5, pomiary6[[#This Row],[c8]]+ 0.9, pomiary6[[#This Row],[c8]])</f>
        <v>13.16</v>
      </c>
      <c r="AG70" s="22">
        <f>IF($N70=5, pomiary6[[#This Row],[c9]]+ 0.9, pomiary6[[#This Row],[c9]])</f>
        <v>11.59</v>
      </c>
      <c r="AH70" s="22">
        <f>IF(pomiary6[[#This Row],[c9]]=5, pomiary6[[#This Row],[c10]]+ 0.9, pomiary6[[#This Row],[c10]])</f>
        <v>0</v>
      </c>
    </row>
    <row r="71" spans="1:34" x14ac:dyDescent="0.3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M71">
        <f>DAY(pomiary6[[#This Row],[data]])</f>
        <v>21</v>
      </c>
      <c r="N71">
        <f>MONTH(pomiary6[[#This Row],[data]])</f>
        <v>5</v>
      </c>
      <c r="O71" s="23">
        <f>IF(AND($M71&gt;=5, $M71&lt;=10), pomiary6[[#This Row],[czujnik1]]-1.2,  C71)</f>
        <v>10.07</v>
      </c>
      <c r="P71" s="23">
        <f>IF(AND($M71&gt;=5, $M71&lt;=10), pomiary6[[#This Row],[czujnik2]]-1.2,  D71)</f>
        <v>14.53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f>IF(OR(pomiary6[[#This Row],[miesiac]]=7, pomiary6[[#This Row],[miesiac]]=8), ROUNDDOWN(J71*1.07, 2),  J71)</f>
        <v>13.12</v>
      </c>
      <c r="W71" s="23">
        <f>IF(AND($M71&gt;=5, $M71&lt;=10), pomiary6[[#This Row],[czujnik9]]-1.2,pomiary6[[#This Row],[czujnik9]])</f>
        <v>14.65</v>
      </c>
      <c r="X71" s="23">
        <v>0</v>
      </c>
      <c r="Y71" s="22">
        <f>IF($N71=5, pomiary6[[#This Row],[c1]]+ 0.9,  pomiary6[[#This Row],[c1]])</f>
        <v>10.97</v>
      </c>
      <c r="Z71" s="22">
        <f>IF($N71=5, pomiary6[[#This Row],[c2]]+ 0.9,pomiary6[[#This Row],[c2]])</f>
        <v>15.43</v>
      </c>
      <c r="AA71" s="22">
        <f>IF($N71=5, pomiary6[[#This Row],[c3]]+ 0.9, IF(pomiary6[[#This Row],[c3]]&lt;&gt;0, pomiary6[[#This Row],[c3]], E71))</f>
        <v>0.9</v>
      </c>
      <c r="AB71" s="22">
        <f>IF($N71=5, pomiary6[[#This Row],[c4]]+ 0.9, IF(pomiary6[[#This Row],[c4]]&lt;&gt;0, pomiary6[[#This Row],[c4]], F71))</f>
        <v>0.9</v>
      </c>
      <c r="AC71" s="22">
        <f>IF($N71=5, pomiary6[[#This Row],[c5]]+ 0.9, IF(pomiary6[[#This Row],[c5]]&lt;&gt;0, pomiary6[[#This Row],[c5]], G71))</f>
        <v>0.9</v>
      </c>
      <c r="AD71" s="22">
        <f>IF($N71=5, pomiary6[[#This Row],[c6]]+ 0.9, IF(pomiary6[[#This Row],[c6]]&lt;&gt;0, pomiary6[[#This Row],[c6]], H71))</f>
        <v>0.9</v>
      </c>
      <c r="AE71" s="22">
        <f>IF($N71=5, pomiary6[[#This Row],[c7]]+ 0.9, IF(pomiary6[[#This Row],[c7]]&lt;&gt;0, pomiary6[[#This Row],[c7]], I71))</f>
        <v>0.9</v>
      </c>
      <c r="AF71" s="22">
        <f>IF($N71=5, pomiary6[[#This Row],[c8]]+ 0.9, pomiary6[[#This Row],[c8]])</f>
        <v>14.02</v>
      </c>
      <c r="AG71" s="22">
        <f>IF($N71=5, pomiary6[[#This Row],[c9]]+ 0.9, pomiary6[[#This Row],[c9]])</f>
        <v>15.55</v>
      </c>
      <c r="AH71" s="22">
        <f>IF(pomiary6[[#This Row],[c9]]=5, pomiary6[[#This Row],[c10]]+ 0.9, pomiary6[[#This Row],[c10]])</f>
        <v>0</v>
      </c>
    </row>
    <row r="72" spans="1:34" x14ac:dyDescent="0.3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M72">
        <f>DAY(pomiary6[[#This Row],[data]])</f>
        <v>22</v>
      </c>
      <c r="N72">
        <f>MONTH(pomiary6[[#This Row],[data]])</f>
        <v>5</v>
      </c>
      <c r="O72" s="23">
        <f>IF(AND($M72&gt;=5, $M72&lt;=10), pomiary6[[#This Row],[czujnik1]]-1.2,  C72)</f>
        <v>13.92</v>
      </c>
      <c r="P72" s="23">
        <f>IF(AND($M72&gt;=5, $M72&lt;=10), pomiary6[[#This Row],[czujnik2]]-1.2,  D72)</f>
        <v>10.86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f>IF(OR(pomiary6[[#This Row],[miesiac]]=7, pomiary6[[#This Row],[miesiac]]=8), ROUNDDOWN(J72*1.07, 2),  J72)</f>
        <v>12.83</v>
      </c>
      <c r="W72" s="23">
        <f>IF(AND($M72&gt;=5, $M72&lt;=10), pomiary6[[#This Row],[czujnik9]]-1.2,pomiary6[[#This Row],[czujnik9]])</f>
        <v>12.25</v>
      </c>
      <c r="X72" s="23">
        <v>0</v>
      </c>
      <c r="Y72" s="22">
        <f>IF($N72=5, pomiary6[[#This Row],[c1]]+ 0.9,  pomiary6[[#This Row],[c1]])</f>
        <v>14.82</v>
      </c>
      <c r="Z72" s="22">
        <f>IF($N72=5, pomiary6[[#This Row],[c2]]+ 0.9,pomiary6[[#This Row],[c2]])</f>
        <v>11.76</v>
      </c>
      <c r="AA72" s="22">
        <f>IF($N72=5, pomiary6[[#This Row],[c3]]+ 0.9, IF(pomiary6[[#This Row],[c3]]&lt;&gt;0, pomiary6[[#This Row],[c3]], E72))</f>
        <v>0.9</v>
      </c>
      <c r="AB72" s="22">
        <f>IF($N72=5, pomiary6[[#This Row],[c4]]+ 0.9, IF(pomiary6[[#This Row],[c4]]&lt;&gt;0, pomiary6[[#This Row],[c4]], F72))</f>
        <v>0.9</v>
      </c>
      <c r="AC72" s="22">
        <f>IF($N72=5, pomiary6[[#This Row],[c5]]+ 0.9, IF(pomiary6[[#This Row],[c5]]&lt;&gt;0, pomiary6[[#This Row],[c5]], G72))</f>
        <v>0.9</v>
      </c>
      <c r="AD72" s="22">
        <f>IF($N72=5, pomiary6[[#This Row],[c6]]+ 0.9, IF(pomiary6[[#This Row],[c6]]&lt;&gt;0, pomiary6[[#This Row],[c6]], H72))</f>
        <v>0.9</v>
      </c>
      <c r="AE72" s="22">
        <f>IF($N72=5, pomiary6[[#This Row],[c7]]+ 0.9, IF(pomiary6[[#This Row],[c7]]&lt;&gt;0, pomiary6[[#This Row],[c7]], I72))</f>
        <v>0.9</v>
      </c>
      <c r="AF72" s="22">
        <f>IF($N72=5, pomiary6[[#This Row],[c8]]+ 0.9, pomiary6[[#This Row],[c8]])</f>
        <v>13.73</v>
      </c>
      <c r="AG72" s="22">
        <f>IF($N72=5, pomiary6[[#This Row],[c9]]+ 0.9, pomiary6[[#This Row],[c9]])</f>
        <v>13.15</v>
      </c>
      <c r="AH72" s="22">
        <f>IF(pomiary6[[#This Row],[c9]]=5, pomiary6[[#This Row],[c10]]+ 0.9, pomiary6[[#This Row],[c10]])</f>
        <v>0</v>
      </c>
    </row>
    <row r="73" spans="1:34" x14ac:dyDescent="0.3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M73">
        <f>DAY(pomiary6[[#This Row],[data]])</f>
        <v>27</v>
      </c>
      <c r="N73">
        <f>MONTH(pomiary6[[#This Row],[data]])</f>
        <v>5</v>
      </c>
      <c r="O73" s="23">
        <f>IF(AND($M73&gt;=5, $M73&lt;=10), pomiary6[[#This Row],[czujnik1]]-1.2,  C73)</f>
        <v>15.58</v>
      </c>
      <c r="P73" s="23">
        <f>IF(AND($M73&gt;=5, $M73&lt;=10), pomiary6[[#This Row],[czujnik2]]-1.2,  D73)</f>
        <v>13.33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f>IF(OR(pomiary6[[#This Row],[miesiac]]=7, pomiary6[[#This Row],[miesiac]]=8), ROUNDDOWN(J73*1.07, 2),  J73)</f>
        <v>12.88</v>
      </c>
      <c r="W73" s="23">
        <f>IF(AND($M73&gt;=5, $M73&lt;=10), pomiary6[[#This Row],[czujnik9]]-1.2,pomiary6[[#This Row],[czujnik9]])</f>
        <v>11.93</v>
      </c>
      <c r="X73" s="23">
        <v>0</v>
      </c>
      <c r="Y73" s="22">
        <f>IF($N73=5, pomiary6[[#This Row],[c1]]+ 0.9,  pomiary6[[#This Row],[c1]])</f>
        <v>16.48</v>
      </c>
      <c r="Z73" s="22">
        <f>IF($N73=5, pomiary6[[#This Row],[c2]]+ 0.9,pomiary6[[#This Row],[c2]])</f>
        <v>14.23</v>
      </c>
      <c r="AA73" s="22">
        <f>IF($N73=5, pomiary6[[#This Row],[c3]]+ 0.9, IF(pomiary6[[#This Row],[c3]]&lt;&gt;0, pomiary6[[#This Row],[c3]], E73))</f>
        <v>0.9</v>
      </c>
      <c r="AB73" s="22">
        <f>IF($N73=5, pomiary6[[#This Row],[c4]]+ 0.9, IF(pomiary6[[#This Row],[c4]]&lt;&gt;0, pomiary6[[#This Row],[c4]], F73))</f>
        <v>0.9</v>
      </c>
      <c r="AC73" s="22">
        <f>IF($N73=5, pomiary6[[#This Row],[c5]]+ 0.9, IF(pomiary6[[#This Row],[c5]]&lt;&gt;0, pomiary6[[#This Row],[c5]], G73))</f>
        <v>0.9</v>
      </c>
      <c r="AD73" s="22">
        <f>IF($N73=5, pomiary6[[#This Row],[c6]]+ 0.9, IF(pomiary6[[#This Row],[c6]]&lt;&gt;0, pomiary6[[#This Row],[c6]], H73))</f>
        <v>0.9</v>
      </c>
      <c r="AE73" s="22">
        <f>IF($N73=5, pomiary6[[#This Row],[c7]]+ 0.9, IF(pomiary6[[#This Row],[c7]]&lt;&gt;0, pomiary6[[#This Row],[c7]], I73))</f>
        <v>0.9</v>
      </c>
      <c r="AF73" s="22">
        <f>IF($N73=5, pomiary6[[#This Row],[c8]]+ 0.9, pomiary6[[#This Row],[c8]])</f>
        <v>13.780000000000001</v>
      </c>
      <c r="AG73" s="22">
        <f>IF($N73=5, pomiary6[[#This Row],[c9]]+ 0.9, pomiary6[[#This Row],[c9]])</f>
        <v>12.83</v>
      </c>
      <c r="AH73" s="22">
        <f>IF(pomiary6[[#This Row],[c9]]=5, pomiary6[[#This Row],[c10]]+ 0.9, pomiary6[[#This Row],[c10]])</f>
        <v>0</v>
      </c>
    </row>
    <row r="74" spans="1:34" x14ac:dyDescent="0.3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M74">
        <f>DAY(pomiary6[[#This Row],[data]])</f>
        <v>28</v>
      </c>
      <c r="N74">
        <f>MONTH(pomiary6[[#This Row],[data]])</f>
        <v>5</v>
      </c>
      <c r="O74" s="23">
        <f>IF(AND($M74&gt;=5, $M74&lt;=10), pomiary6[[#This Row],[czujnik1]]-1.2,  C74)</f>
        <v>14.66</v>
      </c>
      <c r="P74" s="23">
        <f>IF(AND($M74&gt;=5, $M74&lt;=10), pomiary6[[#This Row],[czujnik2]]-1.2,  D74)</f>
        <v>12.46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f>IF(OR(pomiary6[[#This Row],[miesiac]]=7, pomiary6[[#This Row],[miesiac]]=8), ROUNDDOWN(J74*1.07, 2),  J74)</f>
        <v>15.32</v>
      </c>
      <c r="W74" s="23">
        <f>IF(AND($M74&gt;=5, $M74&lt;=10), pomiary6[[#This Row],[czujnik9]]-1.2,pomiary6[[#This Row],[czujnik9]])</f>
        <v>13.62</v>
      </c>
      <c r="X74" s="23">
        <v>0</v>
      </c>
      <c r="Y74" s="22">
        <f>IF($N74=5, pomiary6[[#This Row],[c1]]+ 0.9,  pomiary6[[#This Row],[c1]])</f>
        <v>15.56</v>
      </c>
      <c r="Z74" s="22">
        <f>IF($N74=5, pomiary6[[#This Row],[c2]]+ 0.9,pomiary6[[#This Row],[c2]])</f>
        <v>13.360000000000001</v>
      </c>
      <c r="AA74" s="22">
        <f>IF($N74=5, pomiary6[[#This Row],[c3]]+ 0.9, IF(pomiary6[[#This Row],[c3]]&lt;&gt;0, pomiary6[[#This Row],[c3]], E74))</f>
        <v>0.9</v>
      </c>
      <c r="AB74" s="22">
        <f>IF($N74=5, pomiary6[[#This Row],[c4]]+ 0.9, IF(pomiary6[[#This Row],[c4]]&lt;&gt;0, pomiary6[[#This Row],[c4]], F74))</f>
        <v>0.9</v>
      </c>
      <c r="AC74" s="22">
        <f>IF($N74=5, pomiary6[[#This Row],[c5]]+ 0.9, IF(pomiary6[[#This Row],[c5]]&lt;&gt;0, pomiary6[[#This Row],[c5]], G74))</f>
        <v>0.9</v>
      </c>
      <c r="AD74" s="22">
        <f>IF($N74=5, pomiary6[[#This Row],[c6]]+ 0.9, IF(pomiary6[[#This Row],[c6]]&lt;&gt;0, pomiary6[[#This Row],[c6]], H74))</f>
        <v>0.9</v>
      </c>
      <c r="AE74" s="22">
        <f>IF($N74=5, pomiary6[[#This Row],[c7]]+ 0.9, IF(pomiary6[[#This Row],[c7]]&lt;&gt;0, pomiary6[[#This Row],[c7]], I74))</f>
        <v>0.9</v>
      </c>
      <c r="AF74" s="22">
        <f>IF($N74=5, pomiary6[[#This Row],[c8]]+ 0.9, pomiary6[[#This Row],[c8]])</f>
        <v>16.22</v>
      </c>
      <c r="AG74" s="22">
        <f>IF($N74=5, pomiary6[[#This Row],[c9]]+ 0.9, pomiary6[[#This Row],[c9]])</f>
        <v>14.52</v>
      </c>
      <c r="AH74" s="22">
        <f>IF(pomiary6[[#This Row],[c9]]=5, pomiary6[[#This Row],[c10]]+ 0.9, pomiary6[[#This Row],[c10]])</f>
        <v>0</v>
      </c>
    </row>
    <row r="75" spans="1:34" x14ac:dyDescent="0.3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M75">
        <f>DAY(pomiary6[[#This Row],[data]])</f>
        <v>2</v>
      </c>
      <c r="N75">
        <f>MONTH(pomiary6[[#This Row],[data]])</f>
        <v>6</v>
      </c>
      <c r="O75" s="23">
        <f>IF(AND($M75&gt;=5, $M75&lt;=10), pomiary6[[#This Row],[czujnik1]]-1.2,  C75)</f>
        <v>19.510000000000002</v>
      </c>
      <c r="P75" s="23">
        <f>IF(AND($M75&gt;=5, $M75&lt;=10), pomiary6[[#This Row],[czujnik2]]-1.2,  D75)</f>
        <v>12.69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f>IF(OR(pomiary6[[#This Row],[miesiac]]=7, pomiary6[[#This Row],[miesiac]]=8), ROUNDDOWN(J75*1.07, 2),  J75)</f>
        <v>12.24</v>
      </c>
      <c r="W75" s="23">
        <f>IF(AND($M75&gt;=5, $M75&lt;=10), pomiary6[[#This Row],[czujnik9]]-1.2,pomiary6[[#This Row],[czujnik9]])</f>
        <v>13.03</v>
      </c>
      <c r="X75" s="23">
        <v>0</v>
      </c>
      <c r="Y75" s="22">
        <f>IF($N75=5, pomiary6[[#This Row],[c1]]+ 0.9,  pomiary6[[#This Row],[c1]])</f>
        <v>19.510000000000002</v>
      </c>
      <c r="Z75" s="22">
        <f>IF($N75=5, pomiary6[[#This Row],[c2]]+ 0.9,pomiary6[[#This Row],[c2]])</f>
        <v>12.69</v>
      </c>
      <c r="AA75" s="22">
        <f>IF($N75=5, pomiary6[[#This Row],[c3]]+ 0.9, IF(pomiary6[[#This Row],[c3]]&lt;&gt;0, pomiary6[[#This Row],[c3]], E75))</f>
        <v>11.38</v>
      </c>
      <c r="AB75" s="22">
        <f>IF($N75=5, pomiary6[[#This Row],[c4]]+ 0.9, IF(pomiary6[[#This Row],[c4]]&lt;&gt;0, pomiary6[[#This Row],[c4]], F75))</f>
        <v>15.99</v>
      </c>
      <c r="AC75" s="22">
        <f>IF($N75=5, pomiary6[[#This Row],[c5]]+ 0.9, IF(pomiary6[[#This Row],[c5]]&lt;&gt;0, pomiary6[[#This Row],[c5]], G75))</f>
        <v>15.35</v>
      </c>
      <c r="AD75" s="22">
        <f>IF($N75=5, pomiary6[[#This Row],[c6]]+ 0.9, IF(pomiary6[[#This Row],[c6]]&lt;&gt;0, pomiary6[[#This Row],[c6]], H75))</f>
        <v>17.239999999999998</v>
      </c>
      <c r="AE75" s="22">
        <f>IF($N75=5, pomiary6[[#This Row],[c7]]+ 0.9, IF(pomiary6[[#This Row],[c7]]&lt;&gt;0, pomiary6[[#This Row],[c7]], I75))</f>
        <v>12.54</v>
      </c>
      <c r="AF75" s="22">
        <f>IF($N75=5, pomiary6[[#This Row],[c8]]+ 0.9, pomiary6[[#This Row],[c8]])</f>
        <v>12.24</v>
      </c>
      <c r="AG75" s="22">
        <f>IF($N75=5, pomiary6[[#This Row],[c9]]+ 0.9, pomiary6[[#This Row],[c9]])</f>
        <v>13.03</v>
      </c>
      <c r="AH75" s="22">
        <f>IF(pomiary6[[#This Row],[c9]]=5, pomiary6[[#This Row],[c10]]+ 0.9, pomiary6[[#This Row],[c10]])</f>
        <v>0</v>
      </c>
    </row>
    <row r="76" spans="1:34" x14ac:dyDescent="0.35">
      <c r="A76" s="1">
        <v>42526</v>
      </c>
      <c r="B76" s="2">
        <v>8.5416666666666669E-2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M76">
        <f>DAY(pomiary6[[#This Row],[data]])</f>
        <v>5</v>
      </c>
      <c r="N76">
        <f>MONTH(pomiary6[[#This Row],[data]])</f>
        <v>6</v>
      </c>
      <c r="O76" s="23">
        <f>IF(AND($M76&gt;=5, $M76&lt;=10), pomiary6[[#This Row],[czujnik1]]-1.2,  C76)</f>
        <v>8.84</v>
      </c>
      <c r="P76" s="23">
        <f>IF(AND($M76&gt;=5, $M76&lt;=10), pomiary6[[#This Row],[czujnik2]]-1.2,  D76)</f>
        <v>8.99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f>IF(OR(pomiary6[[#This Row],[miesiac]]=7, pomiary6[[#This Row],[miesiac]]=8), ROUNDDOWN(J76*1.07, 2),  J76)</f>
        <v>11.85</v>
      </c>
      <c r="W76" s="23">
        <f>IF(AND($M76&gt;=5, $M76&lt;=10), pomiary6[[#This Row],[czujnik9]]-1.2,pomiary6[[#This Row],[czujnik9]])</f>
        <v>11.120000000000001</v>
      </c>
      <c r="X76" s="23">
        <v>0</v>
      </c>
      <c r="Y76" s="22">
        <f>IF($N76=5, pomiary6[[#This Row],[c1]]+ 0.9,  pomiary6[[#This Row],[c1]])</f>
        <v>8.84</v>
      </c>
      <c r="Z76" s="22">
        <f>IF($N76=5, pomiary6[[#This Row],[c2]]+ 0.9,pomiary6[[#This Row],[c2]])</f>
        <v>8.99</v>
      </c>
      <c r="AA76" s="22">
        <f>IF($N76=5, pomiary6[[#This Row],[c3]]+ 0.9, IF(pomiary6[[#This Row],[c3]]&lt;&gt;0, pomiary6[[#This Row],[c3]], E76))</f>
        <v>19.75</v>
      </c>
      <c r="AB76" s="22">
        <f>IF($N76=5, pomiary6[[#This Row],[c4]]+ 0.9, IF(pomiary6[[#This Row],[c4]]&lt;&gt;0, pomiary6[[#This Row],[c4]], F76))</f>
        <v>15.2</v>
      </c>
      <c r="AC76" s="22">
        <f>IF($N76=5, pomiary6[[#This Row],[c5]]+ 0.9, IF(pomiary6[[#This Row],[c5]]&lt;&gt;0, pomiary6[[#This Row],[c5]], G76))</f>
        <v>18.100000000000001</v>
      </c>
      <c r="AD76" s="22">
        <f>IF($N76=5, pomiary6[[#This Row],[c6]]+ 0.9, IF(pomiary6[[#This Row],[c6]]&lt;&gt;0, pomiary6[[#This Row],[c6]], H76))</f>
        <v>14.37</v>
      </c>
      <c r="AE76" s="22">
        <f>IF($N76=5, pomiary6[[#This Row],[c7]]+ 0.9, IF(pomiary6[[#This Row],[c7]]&lt;&gt;0, pomiary6[[#This Row],[c7]], I76))</f>
        <v>15.28</v>
      </c>
      <c r="AF76" s="22">
        <f>IF($N76=5, pomiary6[[#This Row],[c8]]+ 0.9, pomiary6[[#This Row],[c8]])</f>
        <v>11.85</v>
      </c>
      <c r="AG76" s="22">
        <f>IF($N76=5, pomiary6[[#This Row],[c9]]+ 0.9, pomiary6[[#This Row],[c9]])</f>
        <v>11.120000000000001</v>
      </c>
      <c r="AH76" s="22">
        <f>IF(pomiary6[[#This Row],[c9]]=5, pomiary6[[#This Row],[c10]]+ 0.9, pomiary6[[#This Row],[c10]])</f>
        <v>0</v>
      </c>
    </row>
    <row r="77" spans="1:34" x14ac:dyDescent="0.3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M77">
        <f>DAY(pomiary6[[#This Row],[data]])</f>
        <v>8</v>
      </c>
      <c r="N77">
        <f>MONTH(pomiary6[[#This Row],[data]])</f>
        <v>6</v>
      </c>
      <c r="O77" s="23">
        <f>IF(AND($M77&gt;=5, $M77&lt;=10), pomiary6[[#This Row],[czujnik1]]-1.2,  C77)</f>
        <v>9.92</v>
      </c>
      <c r="P77" s="23">
        <f>IF(AND($M77&gt;=5, $M77&lt;=10), pomiary6[[#This Row],[czujnik2]]-1.2,  D77)</f>
        <v>14.57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f>IF(OR(pomiary6[[#This Row],[miesiac]]=7, pomiary6[[#This Row],[miesiac]]=8), ROUNDDOWN(J77*1.07, 2),  J77)</f>
        <v>17.149999999999999</v>
      </c>
      <c r="W77" s="23">
        <f>IF(AND($M77&gt;=5, $M77&lt;=10), pomiary6[[#This Row],[czujnik9]]-1.2,pomiary6[[#This Row],[czujnik9]])</f>
        <v>18.21</v>
      </c>
      <c r="X77" s="23">
        <v>0</v>
      </c>
      <c r="Y77" s="22">
        <f>IF($N77=5, pomiary6[[#This Row],[c1]]+ 0.9,  pomiary6[[#This Row],[c1]])</f>
        <v>9.92</v>
      </c>
      <c r="Z77" s="22">
        <f>IF($N77=5, pomiary6[[#This Row],[c2]]+ 0.9,pomiary6[[#This Row],[c2]])</f>
        <v>14.57</v>
      </c>
      <c r="AA77" s="22">
        <f>IF($N77=5, pomiary6[[#This Row],[c3]]+ 0.9, IF(pomiary6[[#This Row],[c3]]&lt;&gt;0, pomiary6[[#This Row],[c3]], E77))</f>
        <v>19.170000000000002</v>
      </c>
      <c r="AB77" s="22">
        <f>IF($N77=5, pomiary6[[#This Row],[c4]]+ 0.9, IF(pomiary6[[#This Row],[c4]]&lt;&gt;0, pomiary6[[#This Row],[c4]], F77))</f>
        <v>10.32</v>
      </c>
      <c r="AC77" s="22">
        <f>IF($N77=5, pomiary6[[#This Row],[c5]]+ 0.9, IF(pomiary6[[#This Row],[c5]]&lt;&gt;0, pomiary6[[#This Row],[c5]], G77))</f>
        <v>10.9</v>
      </c>
      <c r="AD77" s="22">
        <f>IF($N77=5, pomiary6[[#This Row],[c6]]+ 0.9, IF(pomiary6[[#This Row],[c6]]&lt;&gt;0, pomiary6[[#This Row],[c6]], H77))</f>
        <v>10.58</v>
      </c>
      <c r="AE77" s="22">
        <f>IF($N77=5, pomiary6[[#This Row],[c7]]+ 0.9, IF(pomiary6[[#This Row],[c7]]&lt;&gt;0, pomiary6[[#This Row],[c7]], I77))</f>
        <v>16.86</v>
      </c>
      <c r="AF77" s="22">
        <f>IF($N77=5, pomiary6[[#This Row],[c8]]+ 0.9, pomiary6[[#This Row],[c8]])</f>
        <v>17.149999999999999</v>
      </c>
      <c r="AG77" s="22">
        <f>IF($N77=5, pomiary6[[#This Row],[c9]]+ 0.9, pomiary6[[#This Row],[c9]])</f>
        <v>18.21</v>
      </c>
      <c r="AH77" s="22">
        <f>IF(pomiary6[[#This Row],[c9]]=5, pomiary6[[#This Row],[c10]]+ 0.9, pomiary6[[#This Row],[c10]])</f>
        <v>0</v>
      </c>
    </row>
    <row r="78" spans="1:34" x14ac:dyDescent="0.3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M78">
        <f>DAY(pomiary6[[#This Row],[data]])</f>
        <v>9</v>
      </c>
      <c r="N78">
        <f>MONTH(pomiary6[[#This Row],[data]])</f>
        <v>6</v>
      </c>
      <c r="O78" s="23">
        <f>IF(AND($M78&gt;=5, $M78&lt;=10), pomiary6[[#This Row],[czujnik1]]-1.2,  C78)</f>
        <v>13.350000000000001</v>
      </c>
      <c r="P78" s="23">
        <f>IF(AND($M78&gt;=5, $M78&lt;=10), pomiary6[[#This Row],[czujnik2]]-1.2,  D78)</f>
        <v>13.96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f>IF(OR(pomiary6[[#This Row],[miesiac]]=7, pomiary6[[#This Row],[miesiac]]=8), ROUNDDOWN(J78*1.07, 2),  J78)</f>
        <v>18.78</v>
      </c>
      <c r="W78" s="23">
        <f>IF(AND($M78&gt;=5, $M78&lt;=10), pomiary6[[#This Row],[czujnik9]]-1.2,pomiary6[[#This Row],[czujnik9]])</f>
        <v>14.32</v>
      </c>
      <c r="X78" s="23">
        <v>0</v>
      </c>
      <c r="Y78" s="22">
        <f>IF($N78=5, pomiary6[[#This Row],[c1]]+ 0.9,  pomiary6[[#This Row],[c1]])</f>
        <v>13.350000000000001</v>
      </c>
      <c r="Z78" s="22">
        <f>IF($N78=5, pomiary6[[#This Row],[c2]]+ 0.9,pomiary6[[#This Row],[c2]])</f>
        <v>13.96</v>
      </c>
      <c r="AA78" s="22">
        <f>IF($N78=5, pomiary6[[#This Row],[c3]]+ 0.9, IF(pomiary6[[#This Row],[c3]]&lt;&gt;0, pomiary6[[#This Row],[c3]], E78))</f>
        <v>11.74</v>
      </c>
      <c r="AB78" s="22">
        <f>IF($N78=5, pomiary6[[#This Row],[c4]]+ 0.9, IF(pomiary6[[#This Row],[c4]]&lt;&gt;0, pomiary6[[#This Row],[c4]], F78))</f>
        <v>18.350000000000001</v>
      </c>
      <c r="AC78" s="22">
        <f>IF($N78=5, pomiary6[[#This Row],[c5]]+ 0.9, IF(pomiary6[[#This Row],[c5]]&lt;&gt;0, pomiary6[[#This Row],[c5]], G78))</f>
        <v>10.87</v>
      </c>
      <c r="AD78" s="22">
        <f>IF($N78=5, pomiary6[[#This Row],[c6]]+ 0.9, IF(pomiary6[[#This Row],[c6]]&lt;&gt;0, pomiary6[[#This Row],[c6]], H78))</f>
        <v>14.03</v>
      </c>
      <c r="AE78" s="22">
        <f>IF($N78=5, pomiary6[[#This Row],[c7]]+ 0.9, IF(pomiary6[[#This Row],[c7]]&lt;&gt;0, pomiary6[[#This Row],[c7]], I78))</f>
        <v>14.75</v>
      </c>
      <c r="AF78" s="22">
        <f>IF($N78=5, pomiary6[[#This Row],[c8]]+ 0.9, pomiary6[[#This Row],[c8]])</f>
        <v>18.78</v>
      </c>
      <c r="AG78" s="22">
        <f>IF($N78=5, pomiary6[[#This Row],[c9]]+ 0.9, pomiary6[[#This Row],[c9]])</f>
        <v>14.32</v>
      </c>
      <c r="AH78" s="22">
        <f>IF(pomiary6[[#This Row],[c9]]=5, pomiary6[[#This Row],[c10]]+ 0.9, pomiary6[[#This Row],[c10]])</f>
        <v>0</v>
      </c>
    </row>
    <row r="79" spans="1:34" x14ac:dyDescent="0.35">
      <c r="A79" s="1">
        <v>42532</v>
      </c>
      <c r="B79" s="2">
        <v>0.17222222222222222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M79">
        <f>DAY(pomiary6[[#This Row],[data]])</f>
        <v>11</v>
      </c>
      <c r="N79">
        <f>MONTH(pomiary6[[#This Row],[data]])</f>
        <v>6</v>
      </c>
      <c r="O79" s="23">
        <f>IF(AND($M79&gt;=5, $M79&lt;=10), pomiary6[[#This Row],[czujnik1]]-1.2,  C79)</f>
        <v>17.7</v>
      </c>
      <c r="P79" s="23">
        <f>IF(AND($M79&gt;=5, $M79&lt;=10), pomiary6[[#This Row],[czujnik2]]-1.2,  D79)</f>
        <v>15.76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f>IF(OR(pomiary6[[#This Row],[miesiac]]=7, pomiary6[[#This Row],[miesiac]]=8), ROUNDDOWN(J79*1.07, 2),  J79)</f>
        <v>14.12</v>
      </c>
      <c r="W79" s="23">
        <f>IF(AND($M79&gt;=5, $M79&lt;=10), pomiary6[[#This Row],[czujnik9]]-1.2,pomiary6[[#This Row],[czujnik9]])</f>
        <v>15.27</v>
      </c>
      <c r="X79" s="23">
        <v>0</v>
      </c>
      <c r="Y79" s="22">
        <f>IF($N79=5, pomiary6[[#This Row],[c1]]+ 0.9,  pomiary6[[#This Row],[c1]])</f>
        <v>17.7</v>
      </c>
      <c r="Z79" s="22">
        <f>IF($N79=5, pomiary6[[#This Row],[c2]]+ 0.9,pomiary6[[#This Row],[c2]])</f>
        <v>15.76</v>
      </c>
      <c r="AA79" s="22">
        <f>IF($N79=5, pomiary6[[#This Row],[c3]]+ 0.9, IF(pomiary6[[#This Row],[c3]]&lt;&gt;0, pomiary6[[#This Row],[c3]], E79))</f>
        <v>11.34</v>
      </c>
      <c r="AB79" s="22">
        <f>IF($N79=5, pomiary6[[#This Row],[c4]]+ 0.9, IF(pomiary6[[#This Row],[c4]]&lt;&gt;0, pomiary6[[#This Row],[c4]], F79))</f>
        <v>15.04</v>
      </c>
      <c r="AC79" s="22">
        <f>IF($N79=5, pomiary6[[#This Row],[c5]]+ 0.9, IF(pomiary6[[#This Row],[c5]]&lt;&gt;0, pomiary6[[#This Row],[c5]], G79))</f>
        <v>16.18</v>
      </c>
      <c r="AD79" s="22">
        <f>IF($N79=5, pomiary6[[#This Row],[c6]]+ 0.9, IF(pomiary6[[#This Row],[c6]]&lt;&gt;0, pomiary6[[#This Row],[c6]], H79))</f>
        <v>12.14</v>
      </c>
      <c r="AE79" s="22">
        <f>IF($N79=5, pomiary6[[#This Row],[c7]]+ 0.9, IF(pomiary6[[#This Row],[c7]]&lt;&gt;0, pomiary6[[#This Row],[c7]], I79))</f>
        <v>13.44</v>
      </c>
      <c r="AF79" s="22">
        <f>IF($N79=5, pomiary6[[#This Row],[c8]]+ 0.9, pomiary6[[#This Row],[c8]])</f>
        <v>14.12</v>
      </c>
      <c r="AG79" s="22">
        <f>IF($N79=5, pomiary6[[#This Row],[c9]]+ 0.9, pomiary6[[#This Row],[c9]])</f>
        <v>15.27</v>
      </c>
      <c r="AH79" s="22">
        <f>IF(pomiary6[[#This Row],[c9]]=5, pomiary6[[#This Row],[c10]]+ 0.9, pomiary6[[#This Row],[c10]])</f>
        <v>0</v>
      </c>
    </row>
    <row r="80" spans="1:34" x14ac:dyDescent="0.3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M80">
        <f>DAY(pomiary6[[#This Row],[data]])</f>
        <v>11</v>
      </c>
      <c r="N80">
        <f>MONTH(pomiary6[[#This Row],[data]])</f>
        <v>6</v>
      </c>
      <c r="O80" s="23">
        <f>IF(AND($M80&gt;=5, $M80&lt;=10), pomiary6[[#This Row],[czujnik1]]-1.2,  C80)</f>
        <v>13.13</v>
      </c>
      <c r="P80" s="23">
        <f>IF(AND($M80&gt;=5, $M80&lt;=10), pomiary6[[#This Row],[czujnik2]]-1.2,  D80)</f>
        <v>12.12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f>IF(OR(pomiary6[[#This Row],[miesiac]]=7, pomiary6[[#This Row],[miesiac]]=8), ROUNDDOWN(J80*1.07, 2),  J80)</f>
        <v>14.87</v>
      </c>
      <c r="W80" s="23">
        <f>IF(AND($M80&gt;=5, $M80&lt;=10), pomiary6[[#This Row],[czujnik9]]-1.2,pomiary6[[#This Row],[czujnik9]])</f>
        <v>11.94</v>
      </c>
      <c r="X80" s="23">
        <v>0</v>
      </c>
      <c r="Y80" s="22">
        <f>IF($N80=5, pomiary6[[#This Row],[c1]]+ 0.9,  pomiary6[[#This Row],[c1]])</f>
        <v>13.13</v>
      </c>
      <c r="Z80" s="22">
        <f>IF($N80=5, pomiary6[[#This Row],[c2]]+ 0.9,pomiary6[[#This Row],[c2]])</f>
        <v>12.12</v>
      </c>
      <c r="AA80" s="22">
        <f>IF($N80=5, pomiary6[[#This Row],[c3]]+ 0.9, IF(pomiary6[[#This Row],[c3]]&lt;&gt;0, pomiary6[[#This Row],[c3]], E80))</f>
        <v>11.6</v>
      </c>
      <c r="AB80" s="22">
        <f>IF($N80=5, pomiary6[[#This Row],[c4]]+ 0.9, IF(pomiary6[[#This Row],[c4]]&lt;&gt;0, pomiary6[[#This Row],[c4]], F80))</f>
        <v>11.76</v>
      </c>
      <c r="AC80" s="22">
        <f>IF($N80=5, pomiary6[[#This Row],[c5]]+ 0.9, IF(pomiary6[[#This Row],[c5]]&lt;&gt;0, pomiary6[[#This Row],[c5]], G80))</f>
        <v>16.309999999999999</v>
      </c>
      <c r="AD80" s="22">
        <f>IF($N80=5, pomiary6[[#This Row],[c6]]+ 0.9, IF(pomiary6[[#This Row],[c6]]&lt;&gt;0, pomiary6[[#This Row],[c6]], H80))</f>
        <v>19.27</v>
      </c>
      <c r="AE80" s="22">
        <f>IF($N80=5, pomiary6[[#This Row],[c7]]+ 0.9, IF(pomiary6[[#This Row],[c7]]&lt;&gt;0, pomiary6[[#This Row],[c7]], I80))</f>
        <v>17.64</v>
      </c>
      <c r="AF80" s="22">
        <f>IF($N80=5, pomiary6[[#This Row],[c8]]+ 0.9, pomiary6[[#This Row],[c8]])</f>
        <v>14.87</v>
      </c>
      <c r="AG80" s="22">
        <f>IF($N80=5, pomiary6[[#This Row],[c9]]+ 0.9, pomiary6[[#This Row],[c9]])</f>
        <v>11.94</v>
      </c>
      <c r="AH80" s="22">
        <f>IF(pomiary6[[#This Row],[c9]]=5, pomiary6[[#This Row],[c10]]+ 0.9, pomiary6[[#This Row],[c10]])</f>
        <v>0</v>
      </c>
    </row>
    <row r="81" spans="1:34" x14ac:dyDescent="0.35">
      <c r="A81" s="1">
        <v>42534</v>
      </c>
      <c r="B81" s="2">
        <v>0.17291666666666666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M81">
        <f>DAY(pomiary6[[#This Row],[data]])</f>
        <v>13</v>
      </c>
      <c r="N81">
        <f>MONTH(pomiary6[[#This Row],[data]])</f>
        <v>6</v>
      </c>
      <c r="O81" s="23">
        <f>IF(AND($M81&gt;=5, $M81&lt;=10), pomiary6[[#This Row],[czujnik1]]-1.2,  C81)</f>
        <v>10.39</v>
      </c>
      <c r="P81" s="23">
        <f>IF(AND($M81&gt;=5, $M81&lt;=10), pomiary6[[#This Row],[czujnik2]]-1.2,  D81)</f>
        <v>13.61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f>IF(OR(pomiary6[[#This Row],[miesiac]]=7, pomiary6[[#This Row],[miesiac]]=8), ROUNDDOWN(J81*1.07, 2),  J81)</f>
        <v>14.26</v>
      </c>
      <c r="W81" s="23">
        <f>IF(AND($M81&gt;=5, $M81&lt;=10), pomiary6[[#This Row],[czujnik9]]-1.2,pomiary6[[#This Row],[czujnik9]])</f>
        <v>10.45</v>
      </c>
      <c r="X81" s="23">
        <v>0</v>
      </c>
      <c r="Y81" s="22">
        <f>IF($N81=5, pomiary6[[#This Row],[c1]]+ 0.9,  pomiary6[[#This Row],[c1]])</f>
        <v>10.39</v>
      </c>
      <c r="Z81" s="22">
        <f>IF($N81=5, pomiary6[[#This Row],[c2]]+ 0.9,pomiary6[[#This Row],[c2]])</f>
        <v>13.61</v>
      </c>
      <c r="AA81" s="22">
        <f>IF($N81=5, pomiary6[[#This Row],[c3]]+ 0.9, IF(pomiary6[[#This Row],[c3]]&lt;&gt;0, pomiary6[[#This Row],[c3]], E81))</f>
        <v>11.2</v>
      </c>
      <c r="AB81" s="22">
        <f>IF($N81=5, pomiary6[[#This Row],[c4]]+ 0.9, IF(pomiary6[[#This Row],[c4]]&lt;&gt;0, pomiary6[[#This Row],[c4]], F81))</f>
        <v>14.79</v>
      </c>
      <c r="AC81" s="22">
        <f>IF($N81=5, pomiary6[[#This Row],[c5]]+ 0.9, IF(pomiary6[[#This Row],[c5]]&lt;&gt;0, pomiary6[[#This Row],[c5]], G81))</f>
        <v>12.21</v>
      </c>
      <c r="AD81" s="22">
        <f>IF($N81=5, pomiary6[[#This Row],[c6]]+ 0.9, IF(pomiary6[[#This Row],[c6]]&lt;&gt;0, pomiary6[[#This Row],[c6]], H81))</f>
        <v>16.760000000000002</v>
      </c>
      <c r="AE81" s="22">
        <f>IF($N81=5, pomiary6[[#This Row],[c7]]+ 0.9, IF(pomiary6[[#This Row],[c7]]&lt;&gt;0, pomiary6[[#This Row],[c7]], I81))</f>
        <v>13.09</v>
      </c>
      <c r="AF81" s="22">
        <f>IF($N81=5, pomiary6[[#This Row],[c8]]+ 0.9, pomiary6[[#This Row],[c8]])</f>
        <v>14.26</v>
      </c>
      <c r="AG81" s="22">
        <f>IF($N81=5, pomiary6[[#This Row],[c9]]+ 0.9, pomiary6[[#This Row],[c9]])</f>
        <v>10.45</v>
      </c>
      <c r="AH81" s="22">
        <f>IF(pomiary6[[#This Row],[c9]]=5, pomiary6[[#This Row],[c10]]+ 0.9, pomiary6[[#This Row],[c10]])</f>
        <v>0</v>
      </c>
    </row>
    <row r="82" spans="1:34" x14ac:dyDescent="0.3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M82">
        <f>DAY(pomiary6[[#This Row],[data]])</f>
        <v>13</v>
      </c>
      <c r="N82">
        <f>MONTH(pomiary6[[#This Row],[data]])</f>
        <v>6</v>
      </c>
      <c r="O82" s="23">
        <f>IF(AND($M82&gt;=5, $M82&lt;=10), pomiary6[[#This Row],[czujnik1]]-1.2,  C82)</f>
        <v>13.07</v>
      </c>
      <c r="P82" s="23">
        <f>IF(AND($M82&gt;=5, $M82&lt;=10), pomiary6[[#This Row],[czujnik2]]-1.2,  D82)</f>
        <v>17.61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f>IF(OR(pomiary6[[#This Row],[miesiac]]=7, pomiary6[[#This Row],[miesiac]]=8), ROUNDDOWN(J82*1.07, 2),  J82)</f>
        <v>18.54</v>
      </c>
      <c r="W82" s="23">
        <f>IF(AND($M82&gt;=5, $M82&lt;=10), pomiary6[[#This Row],[czujnik9]]-1.2,pomiary6[[#This Row],[czujnik9]])</f>
        <v>11.92</v>
      </c>
      <c r="X82" s="23">
        <v>0</v>
      </c>
      <c r="Y82" s="22">
        <f>IF($N82=5, pomiary6[[#This Row],[c1]]+ 0.9,  pomiary6[[#This Row],[c1]])</f>
        <v>13.07</v>
      </c>
      <c r="Z82" s="22">
        <f>IF($N82=5, pomiary6[[#This Row],[c2]]+ 0.9,pomiary6[[#This Row],[c2]])</f>
        <v>17.61</v>
      </c>
      <c r="AA82" s="22">
        <f>IF($N82=5, pomiary6[[#This Row],[c3]]+ 0.9, IF(pomiary6[[#This Row],[c3]]&lt;&gt;0, pomiary6[[#This Row],[c3]], E82))</f>
        <v>13.36</v>
      </c>
      <c r="AB82" s="22">
        <f>IF($N82=5, pomiary6[[#This Row],[c4]]+ 0.9, IF(pomiary6[[#This Row],[c4]]&lt;&gt;0, pomiary6[[#This Row],[c4]], F82))</f>
        <v>19.489999999999998</v>
      </c>
      <c r="AC82" s="22">
        <f>IF($N82=5, pomiary6[[#This Row],[c5]]+ 0.9, IF(pomiary6[[#This Row],[c5]]&lt;&gt;0, pomiary6[[#This Row],[c5]], G82))</f>
        <v>17.190000000000001</v>
      </c>
      <c r="AD82" s="22">
        <f>IF($N82=5, pomiary6[[#This Row],[c6]]+ 0.9, IF(pomiary6[[#This Row],[c6]]&lt;&gt;0, pomiary6[[#This Row],[c6]], H82))</f>
        <v>12.99</v>
      </c>
      <c r="AE82" s="22">
        <f>IF($N82=5, pomiary6[[#This Row],[c7]]+ 0.9, IF(pomiary6[[#This Row],[c7]]&lt;&gt;0, pomiary6[[#This Row],[c7]], I82))</f>
        <v>17.79</v>
      </c>
      <c r="AF82" s="22">
        <f>IF($N82=5, pomiary6[[#This Row],[c8]]+ 0.9, pomiary6[[#This Row],[c8]])</f>
        <v>18.54</v>
      </c>
      <c r="AG82" s="22">
        <f>IF($N82=5, pomiary6[[#This Row],[c9]]+ 0.9, pomiary6[[#This Row],[c9]])</f>
        <v>11.92</v>
      </c>
      <c r="AH82" s="22">
        <f>IF(pomiary6[[#This Row],[c9]]=5, pomiary6[[#This Row],[c10]]+ 0.9, pomiary6[[#This Row],[c10]])</f>
        <v>0</v>
      </c>
    </row>
    <row r="83" spans="1:34" x14ac:dyDescent="0.35">
      <c r="A83" s="1">
        <v>42536</v>
      </c>
      <c r="B83" s="2">
        <v>0.25624999999999998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M83">
        <f>DAY(pomiary6[[#This Row],[data]])</f>
        <v>15</v>
      </c>
      <c r="N83">
        <f>MONTH(pomiary6[[#This Row],[data]])</f>
        <v>6</v>
      </c>
      <c r="O83" s="23">
        <f>IF(AND($M83&gt;=5, $M83&lt;=10), pomiary6[[#This Row],[czujnik1]]-1.2,  C83)</f>
        <v>17.18</v>
      </c>
      <c r="P83" s="23">
        <f>IF(AND($M83&gt;=5, $M83&lt;=10), pomiary6[[#This Row],[czujnik2]]-1.2,  D83)</f>
        <v>18.510000000000002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f>IF(OR(pomiary6[[#This Row],[miesiac]]=7, pomiary6[[#This Row],[miesiac]]=8), ROUNDDOWN(J83*1.07, 2),  J83)</f>
        <v>18.010000000000002</v>
      </c>
      <c r="W83" s="23">
        <f>IF(AND($M83&gt;=5, $M83&lt;=10), pomiary6[[#This Row],[czujnik9]]-1.2,pomiary6[[#This Row],[czujnik9]])</f>
        <v>14.9</v>
      </c>
      <c r="X83" s="23">
        <v>0</v>
      </c>
      <c r="Y83" s="22">
        <f>IF($N83=5, pomiary6[[#This Row],[c1]]+ 0.9,  pomiary6[[#This Row],[c1]])</f>
        <v>17.18</v>
      </c>
      <c r="Z83" s="22">
        <f>IF($N83=5, pomiary6[[#This Row],[c2]]+ 0.9,pomiary6[[#This Row],[c2]])</f>
        <v>18.510000000000002</v>
      </c>
      <c r="AA83" s="22">
        <f>IF($N83=5, pomiary6[[#This Row],[c3]]+ 0.9, IF(pomiary6[[#This Row],[c3]]&lt;&gt;0, pomiary6[[#This Row],[c3]], E83))</f>
        <v>18.23</v>
      </c>
      <c r="AB83" s="22">
        <f>IF($N83=5, pomiary6[[#This Row],[c4]]+ 0.9, IF(pomiary6[[#This Row],[c4]]&lt;&gt;0, pomiary6[[#This Row],[c4]], F83))</f>
        <v>18.190000000000001</v>
      </c>
      <c r="AC83" s="22">
        <f>IF($N83=5, pomiary6[[#This Row],[c5]]+ 0.9, IF(pomiary6[[#This Row],[c5]]&lt;&gt;0, pomiary6[[#This Row],[c5]], G83))</f>
        <v>17.61</v>
      </c>
      <c r="AD83" s="22">
        <f>IF($N83=5, pomiary6[[#This Row],[c6]]+ 0.9, IF(pomiary6[[#This Row],[c6]]&lt;&gt;0, pomiary6[[#This Row],[c6]], H83))</f>
        <v>16.04</v>
      </c>
      <c r="AE83" s="22">
        <f>IF($N83=5, pomiary6[[#This Row],[c7]]+ 0.9, IF(pomiary6[[#This Row],[c7]]&lt;&gt;0, pomiary6[[#This Row],[c7]], I83))</f>
        <v>14.39</v>
      </c>
      <c r="AF83" s="22">
        <f>IF($N83=5, pomiary6[[#This Row],[c8]]+ 0.9, pomiary6[[#This Row],[c8]])</f>
        <v>18.010000000000002</v>
      </c>
      <c r="AG83" s="22">
        <f>IF($N83=5, pomiary6[[#This Row],[c9]]+ 0.9, pomiary6[[#This Row],[c9]])</f>
        <v>14.9</v>
      </c>
      <c r="AH83" s="22">
        <f>IF(pomiary6[[#This Row],[c9]]=5, pomiary6[[#This Row],[c10]]+ 0.9, pomiary6[[#This Row],[c10]])</f>
        <v>0</v>
      </c>
    </row>
    <row r="84" spans="1:34" x14ac:dyDescent="0.35">
      <c r="A84" s="1">
        <v>42536</v>
      </c>
      <c r="B84" s="2">
        <v>0.46111111111111114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M84">
        <f>DAY(pomiary6[[#This Row],[data]])</f>
        <v>15</v>
      </c>
      <c r="N84">
        <f>MONTH(pomiary6[[#This Row],[data]])</f>
        <v>6</v>
      </c>
      <c r="O84" s="23">
        <f>IF(AND($M84&gt;=5, $M84&lt;=10), pomiary6[[#This Row],[czujnik1]]-1.2,  C84)</f>
        <v>11.02</v>
      </c>
      <c r="P84" s="23">
        <f>IF(AND($M84&gt;=5, $M84&lt;=10), pomiary6[[#This Row],[czujnik2]]-1.2,  D84)</f>
        <v>16.95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f>IF(OR(pomiary6[[#This Row],[miesiac]]=7, pomiary6[[#This Row],[miesiac]]=8), ROUNDDOWN(J84*1.07, 2),  J84)</f>
        <v>13.26</v>
      </c>
      <c r="W84" s="23">
        <f>IF(AND($M84&gt;=5, $M84&lt;=10), pomiary6[[#This Row],[czujnik9]]-1.2,pomiary6[[#This Row],[czujnik9]])</f>
        <v>12.17</v>
      </c>
      <c r="X84" s="23">
        <v>0</v>
      </c>
      <c r="Y84" s="22">
        <f>IF($N84=5, pomiary6[[#This Row],[c1]]+ 0.9,  pomiary6[[#This Row],[c1]])</f>
        <v>11.02</v>
      </c>
      <c r="Z84" s="22">
        <f>IF($N84=5, pomiary6[[#This Row],[c2]]+ 0.9,pomiary6[[#This Row],[c2]])</f>
        <v>16.95</v>
      </c>
      <c r="AA84" s="22">
        <f>IF($N84=5, pomiary6[[#This Row],[c3]]+ 0.9, IF(pomiary6[[#This Row],[c3]]&lt;&gt;0, pomiary6[[#This Row],[c3]], E84))</f>
        <v>12.02</v>
      </c>
      <c r="AB84" s="22">
        <f>IF($N84=5, pomiary6[[#This Row],[c4]]+ 0.9, IF(pomiary6[[#This Row],[c4]]&lt;&gt;0, pomiary6[[#This Row],[c4]], F84))</f>
        <v>10.31</v>
      </c>
      <c r="AC84" s="22">
        <f>IF($N84=5, pomiary6[[#This Row],[c5]]+ 0.9, IF(pomiary6[[#This Row],[c5]]&lt;&gt;0, pomiary6[[#This Row],[c5]], G84))</f>
        <v>17.45</v>
      </c>
      <c r="AD84" s="22">
        <f>IF($N84=5, pomiary6[[#This Row],[c6]]+ 0.9, IF(pomiary6[[#This Row],[c6]]&lt;&gt;0, pomiary6[[#This Row],[c6]], H84))</f>
        <v>18</v>
      </c>
      <c r="AE84" s="22">
        <f>IF($N84=5, pomiary6[[#This Row],[c7]]+ 0.9, IF(pomiary6[[#This Row],[c7]]&lt;&gt;0, pomiary6[[#This Row],[c7]], I84))</f>
        <v>10.19</v>
      </c>
      <c r="AF84" s="22">
        <f>IF($N84=5, pomiary6[[#This Row],[c8]]+ 0.9, pomiary6[[#This Row],[c8]])</f>
        <v>13.26</v>
      </c>
      <c r="AG84" s="22">
        <f>IF($N84=5, pomiary6[[#This Row],[c9]]+ 0.9, pomiary6[[#This Row],[c9]])</f>
        <v>12.17</v>
      </c>
      <c r="AH84" s="22">
        <f>IF(pomiary6[[#This Row],[c9]]=5, pomiary6[[#This Row],[c10]]+ 0.9, pomiary6[[#This Row],[c10]])</f>
        <v>0</v>
      </c>
    </row>
    <row r="85" spans="1:34" x14ac:dyDescent="0.3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M85">
        <f>DAY(pomiary6[[#This Row],[data]])</f>
        <v>16</v>
      </c>
      <c r="N85">
        <f>MONTH(pomiary6[[#This Row],[data]])</f>
        <v>6</v>
      </c>
      <c r="O85" s="23">
        <f>IF(AND($M85&gt;=5, $M85&lt;=10), pomiary6[[#This Row],[czujnik1]]-1.2,  C85)</f>
        <v>12.05</v>
      </c>
      <c r="P85" s="23">
        <f>IF(AND($M85&gt;=5, $M85&lt;=10), pomiary6[[#This Row],[czujnik2]]-1.2,  D85)</f>
        <v>13.7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f>IF(OR(pomiary6[[#This Row],[miesiac]]=7, pomiary6[[#This Row],[miesiac]]=8), ROUNDDOWN(J85*1.07, 2),  J85)</f>
        <v>14.74</v>
      </c>
      <c r="W85" s="23">
        <f>IF(AND($M85&gt;=5, $M85&lt;=10), pomiary6[[#This Row],[czujnik9]]-1.2,pomiary6[[#This Row],[czujnik9]])</f>
        <v>15.42</v>
      </c>
      <c r="X85" s="23">
        <v>0</v>
      </c>
      <c r="Y85" s="22">
        <f>IF($N85=5, pomiary6[[#This Row],[c1]]+ 0.9,  pomiary6[[#This Row],[c1]])</f>
        <v>12.05</v>
      </c>
      <c r="Z85" s="22">
        <f>IF($N85=5, pomiary6[[#This Row],[c2]]+ 0.9,pomiary6[[#This Row],[c2]])</f>
        <v>13.7</v>
      </c>
      <c r="AA85" s="22">
        <f>IF($N85=5, pomiary6[[#This Row],[c3]]+ 0.9, IF(pomiary6[[#This Row],[c3]]&lt;&gt;0, pomiary6[[#This Row],[c3]], E85))</f>
        <v>12.71</v>
      </c>
      <c r="AB85" s="22">
        <f>IF($N85=5, pomiary6[[#This Row],[c4]]+ 0.9, IF(pomiary6[[#This Row],[c4]]&lt;&gt;0, pomiary6[[#This Row],[c4]], F85))</f>
        <v>15.73</v>
      </c>
      <c r="AC85" s="22">
        <f>IF($N85=5, pomiary6[[#This Row],[c5]]+ 0.9, IF(pomiary6[[#This Row],[c5]]&lt;&gt;0, pomiary6[[#This Row],[c5]], G85))</f>
        <v>19.93</v>
      </c>
      <c r="AD85" s="22">
        <f>IF($N85=5, pomiary6[[#This Row],[c6]]+ 0.9, IF(pomiary6[[#This Row],[c6]]&lt;&gt;0, pomiary6[[#This Row],[c6]], H85))</f>
        <v>19.27</v>
      </c>
      <c r="AE85" s="22">
        <f>IF($N85=5, pomiary6[[#This Row],[c7]]+ 0.9, IF(pomiary6[[#This Row],[c7]]&lt;&gt;0, pomiary6[[#This Row],[c7]], I85))</f>
        <v>11.13</v>
      </c>
      <c r="AF85" s="22">
        <f>IF($N85=5, pomiary6[[#This Row],[c8]]+ 0.9, pomiary6[[#This Row],[c8]])</f>
        <v>14.74</v>
      </c>
      <c r="AG85" s="22">
        <f>IF($N85=5, pomiary6[[#This Row],[c9]]+ 0.9, pomiary6[[#This Row],[c9]])</f>
        <v>15.42</v>
      </c>
      <c r="AH85" s="22">
        <f>IF(pomiary6[[#This Row],[c9]]=5, pomiary6[[#This Row],[c10]]+ 0.9, pomiary6[[#This Row],[c10]])</f>
        <v>0</v>
      </c>
    </row>
    <row r="86" spans="1:34" x14ac:dyDescent="0.35">
      <c r="A86" s="1">
        <v>42540</v>
      </c>
      <c r="B86" s="2">
        <v>0.37708333333333333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M86">
        <f>DAY(pomiary6[[#This Row],[data]])</f>
        <v>19</v>
      </c>
      <c r="N86">
        <f>MONTH(pomiary6[[#This Row],[data]])</f>
        <v>6</v>
      </c>
      <c r="O86" s="23">
        <f>IF(AND($M86&gt;=5, $M86&lt;=10), pomiary6[[#This Row],[czujnik1]]-1.2,  C86)</f>
        <v>13.82</v>
      </c>
      <c r="P86" s="23">
        <f>IF(AND($M86&gt;=5, $M86&lt;=10), pomiary6[[#This Row],[czujnik2]]-1.2,  D86)</f>
        <v>17.8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f>IF(OR(pomiary6[[#This Row],[miesiac]]=7, pomiary6[[#This Row],[miesiac]]=8), ROUNDDOWN(J86*1.07, 2),  J86)</f>
        <v>17.32</v>
      </c>
      <c r="W86" s="23">
        <f>IF(AND($M86&gt;=5, $M86&lt;=10), pomiary6[[#This Row],[czujnik9]]-1.2,pomiary6[[#This Row],[czujnik9]])</f>
        <v>18.63</v>
      </c>
      <c r="X86" s="23">
        <v>0</v>
      </c>
      <c r="Y86" s="22">
        <f>IF($N86=5, pomiary6[[#This Row],[c1]]+ 0.9,  pomiary6[[#This Row],[c1]])</f>
        <v>13.82</v>
      </c>
      <c r="Z86" s="22">
        <f>IF($N86=5, pomiary6[[#This Row],[c2]]+ 0.9,pomiary6[[#This Row],[c2]])</f>
        <v>17.8</v>
      </c>
      <c r="AA86" s="22">
        <f>IF($N86=5, pomiary6[[#This Row],[c3]]+ 0.9, IF(pomiary6[[#This Row],[c3]]&lt;&gt;0, pomiary6[[#This Row],[c3]], E86))</f>
        <v>19.18</v>
      </c>
      <c r="AB86" s="22">
        <f>IF($N86=5, pomiary6[[#This Row],[c4]]+ 0.9, IF(pomiary6[[#This Row],[c4]]&lt;&gt;0, pomiary6[[#This Row],[c4]], F86))</f>
        <v>10.64</v>
      </c>
      <c r="AC86" s="22">
        <f>IF($N86=5, pomiary6[[#This Row],[c5]]+ 0.9, IF(pomiary6[[#This Row],[c5]]&lt;&gt;0, pomiary6[[#This Row],[c5]], G86))</f>
        <v>11.3</v>
      </c>
      <c r="AD86" s="22">
        <f>IF($N86=5, pomiary6[[#This Row],[c6]]+ 0.9, IF(pomiary6[[#This Row],[c6]]&lt;&gt;0, pomiary6[[#This Row],[c6]], H86))</f>
        <v>11.15</v>
      </c>
      <c r="AE86" s="22">
        <f>IF($N86=5, pomiary6[[#This Row],[c7]]+ 0.9, IF(pomiary6[[#This Row],[c7]]&lt;&gt;0, pomiary6[[#This Row],[c7]], I86))</f>
        <v>14.03</v>
      </c>
      <c r="AF86" s="22">
        <f>IF($N86=5, pomiary6[[#This Row],[c8]]+ 0.9, pomiary6[[#This Row],[c8]])</f>
        <v>17.32</v>
      </c>
      <c r="AG86" s="22">
        <f>IF($N86=5, pomiary6[[#This Row],[c9]]+ 0.9, pomiary6[[#This Row],[c9]])</f>
        <v>18.63</v>
      </c>
      <c r="AH86" s="22">
        <f>IF(pomiary6[[#This Row],[c9]]=5, pomiary6[[#This Row],[c10]]+ 0.9, pomiary6[[#This Row],[c10]])</f>
        <v>0</v>
      </c>
    </row>
    <row r="87" spans="1:34" x14ac:dyDescent="0.35">
      <c r="A87" s="1">
        <v>42540</v>
      </c>
      <c r="B87" s="2">
        <v>0.46527777777777779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M87">
        <f>DAY(pomiary6[[#This Row],[data]])</f>
        <v>19</v>
      </c>
      <c r="N87">
        <f>MONTH(pomiary6[[#This Row],[data]])</f>
        <v>6</v>
      </c>
      <c r="O87" s="23">
        <f>IF(AND($M87&gt;=5, $M87&lt;=10), pomiary6[[#This Row],[czujnik1]]-1.2,  C87)</f>
        <v>19.010000000000002</v>
      </c>
      <c r="P87" s="23">
        <f>IF(AND($M87&gt;=5, $M87&lt;=10), pomiary6[[#This Row],[czujnik2]]-1.2,  D87)</f>
        <v>13.1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f>IF(OR(pomiary6[[#This Row],[miesiac]]=7, pomiary6[[#This Row],[miesiac]]=8), ROUNDDOWN(J87*1.07, 2),  J87)</f>
        <v>17.54</v>
      </c>
      <c r="W87" s="23">
        <f>IF(AND($M87&gt;=5, $M87&lt;=10), pomiary6[[#This Row],[czujnik9]]-1.2,pomiary6[[#This Row],[czujnik9]])</f>
        <v>11.08</v>
      </c>
      <c r="X87" s="23">
        <v>0</v>
      </c>
      <c r="Y87" s="22">
        <f>IF($N87=5, pomiary6[[#This Row],[c1]]+ 0.9,  pomiary6[[#This Row],[c1]])</f>
        <v>19.010000000000002</v>
      </c>
      <c r="Z87" s="22">
        <f>IF($N87=5, pomiary6[[#This Row],[c2]]+ 0.9,pomiary6[[#This Row],[c2]])</f>
        <v>13.1</v>
      </c>
      <c r="AA87" s="22">
        <f>IF($N87=5, pomiary6[[#This Row],[c3]]+ 0.9, IF(pomiary6[[#This Row],[c3]]&lt;&gt;0, pomiary6[[#This Row],[c3]], E87))</f>
        <v>14.77</v>
      </c>
      <c r="AB87" s="22">
        <f>IF($N87=5, pomiary6[[#This Row],[c4]]+ 0.9, IF(pomiary6[[#This Row],[c4]]&lt;&gt;0, pomiary6[[#This Row],[c4]], F87))</f>
        <v>11</v>
      </c>
      <c r="AC87" s="22">
        <f>IF($N87=5, pomiary6[[#This Row],[c5]]+ 0.9, IF(pomiary6[[#This Row],[c5]]&lt;&gt;0, pomiary6[[#This Row],[c5]], G87))</f>
        <v>19.510000000000002</v>
      </c>
      <c r="AD87" s="22">
        <f>IF($N87=5, pomiary6[[#This Row],[c6]]+ 0.9, IF(pomiary6[[#This Row],[c6]]&lt;&gt;0, pomiary6[[#This Row],[c6]], H87))</f>
        <v>15.48</v>
      </c>
      <c r="AE87" s="22">
        <f>IF($N87=5, pomiary6[[#This Row],[c7]]+ 0.9, IF(pomiary6[[#This Row],[c7]]&lt;&gt;0, pomiary6[[#This Row],[c7]], I87))</f>
        <v>11.75</v>
      </c>
      <c r="AF87" s="22">
        <f>IF($N87=5, pomiary6[[#This Row],[c8]]+ 0.9, pomiary6[[#This Row],[c8]])</f>
        <v>17.54</v>
      </c>
      <c r="AG87" s="22">
        <f>IF($N87=5, pomiary6[[#This Row],[c9]]+ 0.9, pomiary6[[#This Row],[c9]])</f>
        <v>11.08</v>
      </c>
      <c r="AH87" s="22">
        <f>IF(pomiary6[[#This Row],[c9]]=5, pomiary6[[#This Row],[c10]]+ 0.9, pomiary6[[#This Row],[c10]])</f>
        <v>0</v>
      </c>
    </row>
    <row r="88" spans="1:34" x14ac:dyDescent="0.3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M88">
        <f>DAY(pomiary6[[#This Row],[data]])</f>
        <v>20</v>
      </c>
      <c r="N88">
        <f>MONTH(pomiary6[[#This Row],[data]])</f>
        <v>6</v>
      </c>
      <c r="O88" s="23">
        <f>IF(AND($M88&gt;=5, $M88&lt;=10), pomiary6[[#This Row],[czujnik1]]-1.2,  C88)</f>
        <v>17.27</v>
      </c>
      <c r="P88" s="23">
        <f>IF(AND($M88&gt;=5, $M88&lt;=10), pomiary6[[#This Row],[czujnik2]]-1.2,  D88)</f>
        <v>13.06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f>IF(OR(pomiary6[[#This Row],[miesiac]]=7, pomiary6[[#This Row],[miesiac]]=8), ROUNDDOWN(J88*1.07, 2),  J88)</f>
        <v>14.88</v>
      </c>
      <c r="W88" s="23">
        <f>IF(AND($M88&gt;=5, $M88&lt;=10), pomiary6[[#This Row],[czujnik9]]-1.2,pomiary6[[#This Row],[czujnik9]])</f>
        <v>15.12</v>
      </c>
      <c r="X88" s="23">
        <v>0</v>
      </c>
      <c r="Y88" s="22">
        <f>IF($N88=5, pomiary6[[#This Row],[c1]]+ 0.9,  pomiary6[[#This Row],[c1]])</f>
        <v>17.27</v>
      </c>
      <c r="Z88" s="22">
        <f>IF($N88=5, pomiary6[[#This Row],[c2]]+ 0.9,pomiary6[[#This Row],[c2]])</f>
        <v>13.06</v>
      </c>
      <c r="AA88" s="22">
        <f>IF($N88=5, pomiary6[[#This Row],[c3]]+ 0.9, IF(pomiary6[[#This Row],[c3]]&lt;&gt;0, pomiary6[[#This Row],[c3]], E88))</f>
        <v>16.12</v>
      </c>
      <c r="AB88" s="22">
        <f>IF($N88=5, pomiary6[[#This Row],[c4]]+ 0.9, IF(pomiary6[[#This Row],[c4]]&lt;&gt;0, pomiary6[[#This Row],[c4]], F88))</f>
        <v>19.010000000000002</v>
      </c>
      <c r="AC88" s="22">
        <f>IF($N88=5, pomiary6[[#This Row],[c5]]+ 0.9, IF(pomiary6[[#This Row],[c5]]&lt;&gt;0, pomiary6[[#This Row],[c5]], G88))</f>
        <v>13.96</v>
      </c>
      <c r="AD88" s="22">
        <f>IF($N88=5, pomiary6[[#This Row],[c6]]+ 0.9, IF(pomiary6[[#This Row],[c6]]&lt;&gt;0, pomiary6[[#This Row],[c6]], H88))</f>
        <v>10.029999999999999</v>
      </c>
      <c r="AE88" s="22">
        <f>IF($N88=5, pomiary6[[#This Row],[c7]]+ 0.9, IF(pomiary6[[#This Row],[c7]]&lt;&gt;0, pomiary6[[#This Row],[c7]], I88))</f>
        <v>14.22</v>
      </c>
      <c r="AF88" s="22">
        <f>IF($N88=5, pomiary6[[#This Row],[c8]]+ 0.9, pomiary6[[#This Row],[c8]])</f>
        <v>14.88</v>
      </c>
      <c r="AG88" s="22">
        <f>IF($N88=5, pomiary6[[#This Row],[c9]]+ 0.9, pomiary6[[#This Row],[c9]])</f>
        <v>15.12</v>
      </c>
      <c r="AH88" s="22">
        <f>IF(pomiary6[[#This Row],[c9]]=5, pomiary6[[#This Row],[c10]]+ 0.9, pomiary6[[#This Row],[c10]])</f>
        <v>0</v>
      </c>
    </row>
    <row r="89" spans="1:34" x14ac:dyDescent="0.35">
      <c r="A89" s="1">
        <v>42542</v>
      </c>
      <c r="B89" s="2">
        <v>0.1701388888888889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M89">
        <f>DAY(pomiary6[[#This Row],[data]])</f>
        <v>21</v>
      </c>
      <c r="N89">
        <f>MONTH(pomiary6[[#This Row],[data]])</f>
        <v>6</v>
      </c>
      <c r="O89" s="23">
        <f>IF(AND($M89&gt;=5, $M89&lt;=10), pomiary6[[#This Row],[czujnik1]]-1.2,  C89)</f>
        <v>14.93</v>
      </c>
      <c r="P89" s="23">
        <f>IF(AND($M89&gt;=5, $M89&lt;=10), pomiary6[[#This Row],[czujnik2]]-1.2,  D89)</f>
        <v>18.36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f>IF(OR(pomiary6[[#This Row],[miesiac]]=7, pomiary6[[#This Row],[miesiac]]=8), ROUNDDOWN(J89*1.07, 2),  J89)</f>
        <v>11.2</v>
      </c>
      <c r="W89" s="23">
        <f>IF(AND($M89&gt;=5, $M89&lt;=10), pomiary6[[#This Row],[czujnik9]]-1.2,pomiary6[[#This Row],[czujnik9]])</f>
        <v>10.56</v>
      </c>
      <c r="X89" s="23">
        <v>0</v>
      </c>
      <c r="Y89" s="22">
        <f>IF($N89=5, pomiary6[[#This Row],[c1]]+ 0.9,  pomiary6[[#This Row],[c1]])</f>
        <v>14.93</v>
      </c>
      <c r="Z89" s="22">
        <f>IF($N89=5, pomiary6[[#This Row],[c2]]+ 0.9,pomiary6[[#This Row],[c2]])</f>
        <v>18.36</v>
      </c>
      <c r="AA89" s="22">
        <f>IF($N89=5, pomiary6[[#This Row],[c3]]+ 0.9, IF(pomiary6[[#This Row],[c3]]&lt;&gt;0, pomiary6[[#This Row],[c3]], E89))</f>
        <v>18.34</v>
      </c>
      <c r="AB89" s="22">
        <f>IF($N89=5, pomiary6[[#This Row],[c4]]+ 0.9, IF(pomiary6[[#This Row],[c4]]&lt;&gt;0, pomiary6[[#This Row],[c4]], F89))</f>
        <v>10.06</v>
      </c>
      <c r="AC89" s="22">
        <f>IF($N89=5, pomiary6[[#This Row],[c5]]+ 0.9, IF(pomiary6[[#This Row],[c5]]&lt;&gt;0, pomiary6[[#This Row],[c5]], G89))</f>
        <v>16.440000000000001</v>
      </c>
      <c r="AD89" s="22">
        <f>IF($N89=5, pomiary6[[#This Row],[c6]]+ 0.9, IF(pomiary6[[#This Row],[c6]]&lt;&gt;0, pomiary6[[#This Row],[c6]], H89))</f>
        <v>16.829999999999998</v>
      </c>
      <c r="AE89" s="22">
        <f>IF($N89=5, pomiary6[[#This Row],[c7]]+ 0.9, IF(pomiary6[[#This Row],[c7]]&lt;&gt;0, pomiary6[[#This Row],[c7]], I89))</f>
        <v>18.079999999999998</v>
      </c>
      <c r="AF89" s="22">
        <f>IF($N89=5, pomiary6[[#This Row],[c8]]+ 0.9, pomiary6[[#This Row],[c8]])</f>
        <v>11.2</v>
      </c>
      <c r="AG89" s="22">
        <f>IF($N89=5, pomiary6[[#This Row],[c9]]+ 0.9, pomiary6[[#This Row],[c9]])</f>
        <v>10.56</v>
      </c>
      <c r="AH89" s="22">
        <f>IF(pomiary6[[#This Row],[c9]]=5, pomiary6[[#This Row],[c10]]+ 0.9, pomiary6[[#This Row],[c10]])</f>
        <v>0</v>
      </c>
    </row>
    <row r="90" spans="1:34" x14ac:dyDescent="0.3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M90">
        <f>DAY(pomiary6[[#This Row],[data]])</f>
        <v>24</v>
      </c>
      <c r="N90">
        <f>MONTH(pomiary6[[#This Row],[data]])</f>
        <v>6</v>
      </c>
      <c r="O90" s="23">
        <f>IF(AND($M90&gt;=5, $M90&lt;=10), pomiary6[[#This Row],[czujnik1]]-1.2,  C90)</f>
        <v>15.51</v>
      </c>
      <c r="P90" s="23">
        <f>IF(AND($M90&gt;=5, $M90&lt;=10), pomiary6[[#This Row],[czujnik2]]-1.2,  D90)</f>
        <v>16.440000000000001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f>IF(OR(pomiary6[[#This Row],[miesiac]]=7, pomiary6[[#This Row],[miesiac]]=8), ROUNDDOWN(J90*1.07, 2),  J90)</f>
        <v>17.8</v>
      </c>
      <c r="W90" s="23">
        <f>IF(AND($M90&gt;=5, $M90&lt;=10), pomiary6[[#This Row],[czujnik9]]-1.2,pomiary6[[#This Row],[czujnik9]])</f>
        <v>14.59</v>
      </c>
      <c r="X90" s="23">
        <v>0</v>
      </c>
      <c r="Y90" s="22">
        <f>IF($N90=5, pomiary6[[#This Row],[c1]]+ 0.9,  pomiary6[[#This Row],[c1]])</f>
        <v>15.51</v>
      </c>
      <c r="Z90" s="22">
        <f>IF($N90=5, pomiary6[[#This Row],[c2]]+ 0.9,pomiary6[[#This Row],[c2]])</f>
        <v>16.440000000000001</v>
      </c>
      <c r="AA90" s="22">
        <f>IF($N90=5, pomiary6[[#This Row],[c3]]+ 0.9, IF(pomiary6[[#This Row],[c3]]&lt;&gt;0, pomiary6[[#This Row],[c3]], E90))</f>
        <v>10.02</v>
      </c>
      <c r="AB90" s="22">
        <f>IF($N90=5, pomiary6[[#This Row],[c4]]+ 0.9, IF(pomiary6[[#This Row],[c4]]&lt;&gt;0, pomiary6[[#This Row],[c4]], F90))</f>
        <v>13.71</v>
      </c>
      <c r="AC90" s="22">
        <f>IF($N90=5, pomiary6[[#This Row],[c5]]+ 0.9, IF(pomiary6[[#This Row],[c5]]&lt;&gt;0, pomiary6[[#This Row],[c5]], G90))</f>
        <v>10.98</v>
      </c>
      <c r="AD90" s="22">
        <f>IF($N90=5, pomiary6[[#This Row],[c6]]+ 0.9, IF(pomiary6[[#This Row],[c6]]&lt;&gt;0, pomiary6[[#This Row],[c6]], H90))</f>
        <v>17.39</v>
      </c>
      <c r="AE90" s="22">
        <f>IF($N90=5, pomiary6[[#This Row],[c7]]+ 0.9, IF(pomiary6[[#This Row],[c7]]&lt;&gt;0, pomiary6[[#This Row],[c7]], I90))</f>
        <v>13.73</v>
      </c>
      <c r="AF90" s="22">
        <f>IF($N90=5, pomiary6[[#This Row],[c8]]+ 0.9, pomiary6[[#This Row],[c8]])</f>
        <v>17.8</v>
      </c>
      <c r="AG90" s="22">
        <f>IF($N90=5, pomiary6[[#This Row],[c9]]+ 0.9, pomiary6[[#This Row],[c9]])</f>
        <v>14.59</v>
      </c>
      <c r="AH90" s="22">
        <f>IF(pomiary6[[#This Row],[c9]]=5, pomiary6[[#This Row],[c10]]+ 0.9, pomiary6[[#This Row],[c10]])</f>
        <v>0</v>
      </c>
    </row>
    <row r="91" spans="1:34" x14ac:dyDescent="0.3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M91">
        <f>DAY(pomiary6[[#This Row],[data]])</f>
        <v>24</v>
      </c>
      <c r="N91">
        <f>MONTH(pomiary6[[#This Row],[data]])</f>
        <v>6</v>
      </c>
      <c r="O91" s="23">
        <f>IF(AND($M91&gt;=5, $M91&lt;=10), pomiary6[[#This Row],[czujnik1]]-1.2,  C91)</f>
        <v>12.83</v>
      </c>
      <c r="P91" s="23">
        <f>IF(AND($M91&gt;=5, $M91&lt;=10), pomiary6[[#This Row],[czujnik2]]-1.2,  D91)</f>
        <v>14.61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f>IF(OR(pomiary6[[#This Row],[miesiac]]=7, pomiary6[[#This Row],[miesiac]]=8), ROUNDDOWN(J91*1.07, 2),  J91)</f>
        <v>12.58</v>
      </c>
      <c r="W91" s="23">
        <f>IF(AND($M91&gt;=5, $M91&lt;=10), pomiary6[[#This Row],[czujnik9]]-1.2,pomiary6[[#This Row],[czujnik9]])</f>
        <v>12.47</v>
      </c>
      <c r="X91" s="23">
        <v>0</v>
      </c>
      <c r="Y91" s="22">
        <f>IF($N91=5, pomiary6[[#This Row],[c1]]+ 0.9,  pomiary6[[#This Row],[c1]])</f>
        <v>12.83</v>
      </c>
      <c r="Z91" s="22">
        <f>IF($N91=5, pomiary6[[#This Row],[c2]]+ 0.9,pomiary6[[#This Row],[c2]])</f>
        <v>14.61</v>
      </c>
      <c r="AA91" s="22">
        <f>IF($N91=5, pomiary6[[#This Row],[c3]]+ 0.9, IF(pomiary6[[#This Row],[c3]]&lt;&gt;0, pomiary6[[#This Row],[c3]], E91))</f>
        <v>19.86</v>
      </c>
      <c r="AB91" s="22">
        <f>IF($N91=5, pomiary6[[#This Row],[c4]]+ 0.9, IF(pomiary6[[#This Row],[c4]]&lt;&gt;0, pomiary6[[#This Row],[c4]], F91))</f>
        <v>19.43</v>
      </c>
      <c r="AC91" s="22">
        <f>IF($N91=5, pomiary6[[#This Row],[c5]]+ 0.9, IF(pomiary6[[#This Row],[c5]]&lt;&gt;0, pomiary6[[#This Row],[c5]], G91))</f>
        <v>12.83</v>
      </c>
      <c r="AD91" s="22">
        <f>IF($N91=5, pomiary6[[#This Row],[c6]]+ 0.9, IF(pomiary6[[#This Row],[c6]]&lt;&gt;0, pomiary6[[#This Row],[c6]], H91))</f>
        <v>14</v>
      </c>
      <c r="AE91" s="22">
        <f>IF($N91=5, pomiary6[[#This Row],[c7]]+ 0.9, IF(pomiary6[[#This Row],[c7]]&lt;&gt;0, pomiary6[[#This Row],[c7]], I91))</f>
        <v>17.329999999999998</v>
      </c>
      <c r="AF91" s="22">
        <f>IF($N91=5, pomiary6[[#This Row],[c8]]+ 0.9, pomiary6[[#This Row],[c8]])</f>
        <v>12.58</v>
      </c>
      <c r="AG91" s="22">
        <f>IF($N91=5, pomiary6[[#This Row],[c9]]+ 0.9, pomiary6[[#This Row],[c9]])</f>
        <v>12.47</v>
      </c>
      <c r="AH91" s="22">
        <f>IF(pomiary6[[#This Row],[c9]]=5, pomiary6[[#This Row],[c10]]+ 0.9, pomiary6[[#This Row],[c10]])</f>
        <v>0</v>
      </c>
    </row>
    <row r="92" spans="1:34" x14ac:dyDescent="0.3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M92">
        <f>DAY(pomiary6[[#This Row],[data]])</f>
        <v>25</v>
      </c>
      <c r="N92">
        <f>MONTH(pomiary6[[#This Row],[data]])</f>
        <v>6</v>
      </c>
      <c r="O92" s="23">
        <f>IF(AND($M92&gt;=5, $M92&lt;=10), pomiary6[[#This Row],[czujnik1]]-1.2,  C92)</f>
        <v>16.3</v>
      </c>
      <c r="P92" s="23">
        <f>IF(AND($M92&gt;=5, $M92&lt;=10), pomiary6[[#This Row],[czujnik2]]-1.2,  D92)</f>
        <v>10.32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f>IF(OR(pomiary6[[#This Row],[miesiac]]=7, pomiary6[[#This Row],[miesiac]]=8), ROUNDDOWN(J92*1.07, 2),  J92)</f>
        <v>10.66</v>
      </c>
      <c r="W92" s="23">
        <f>IF(AND($M92&gt;=5, $M92&lt;=10), pomiary6[[#This Row],[czujnik9]]-1.2,pomiary6[[#This Row],[czujnik9]])</f>
        <v>10.1</v>
      </c>
      <c r="X92" s="23">
        <v>0</v>
      </c>
      <c r="Y92" s="22">
        <f>IF($N92=5, pomiary6[[#This Row],[c1]]+ 0.9,  pomiary6[[#This Row],[c1]])</f>
        <v>16.3</v>
      </c>
      <c r="Z92" s="22">
        <f>IF($N92=5, pomiary6[[#This Row],[c2]]+ 0.9,pomiary6[[#This Row],[c2]])</f>
        <v>10.32</v>
      </c>
      <c r="AA92" s="22">
        <f>IF($N92=5, pomiary6[[#This Row],[c3]]+ 0.9, IF(pomiary6[[#This Row],[c3]]&lt;&gt;0, pomiary6[[#This Row],[c3]], E92))</f>
        <v>17.690000000000001</v>
      </c>
      <c r="AB92" s="22">
        <f>IF($N92=5, pomiary6[[#This Row],[c4]]+ 0.9, IF(pomiary6[[#This Row],[c4]]&lt;&gt;0, pomiary6[[#This Row],[c4]], F92))</f>
        <v>19</v>
      </c>
      <c r="AC92" s="22">
        <f>IF($N92=5, pomiary6[[#This Row],[c5]]+ 0.9, IF(pomiary6[[#This Row],[c5]]&lt;&gt;0, pomiary6[[#This Row],[c5]], G92))</f>
        <v>17.54</v>
      </c>
      <c r="AD92" s="22">
        <f>IF($N92=5, pomiary6[[#This Row],[c6]]+ 0.9, IF(pomiary6[[#This Row],[c6]]&lt;&gt;0, pomiary6[[#This Row],[c6]], H92))</f>
        <v>16.2</v>
      </c>
      <c r="AE92" s="22">
        <f>IF($N92=5, pomiary6[[#This Row],[c7]]+ 0.9, IF(pomiary6[[#This Row],[c7]]&lt;&gt;0, pomiary6[[#This Row],[c7]], I92))</f>
        <v>15.17</v>
      </c>
      <c r="AF92" s="22">
        <f>IF($N92=5, pomiary6[[#This Row],[c8]]+ 0.9, pomiary6[[#This Row],[c8]])</f>
        <v>10.66</v>
      </c>
      <c r="AG92" s="22">
        <f>IF($N92=5, pomiary6[[#This Row],[c9]]+ 0.9, pomiary6[[#This Row],[c9]])</f>
        <v>10.1</v>
      </c>
      <c r="AH92" s="22">
        <f>IF(pomiary6[[#This Row],[c9]]=5, pomiary6[[#This Row],[c10]]+ 0.9, pomiary6[[#This Row],[c10]])</f>
        <v>0</v>
      </c>
    </row>
    <row r="93" spans="1:34" x14ac:dyDescent="0.35">
      <c r="A93" s="1">
        <v>42547</v>
      </c>
      <c r="B93" s="2">
        <v>8.4722222222222227E-2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M93">
        <f>DAY(pomiary6[[#This Row],[data]])</f>
        <v>26</v>
      </c>
      <c r="N93">
        <f>MONTH(pomiary6[[#This Row],[data]])</f>
        <v>6</v>
      </c>
      <c r="O93" s="23">
        <f>IF(AND($M93&gt;=5, $M93&lt;=10), pomiary6[[#This Row],[czujnik1]]-1.2,  C93)</f>
        <v>16.03</v>
      </c>
      <c r="P93" s="23">
        <f>IF(AND($M93&gt;=5, $M93&lt;=10), pomiary6[[#This Row],[czujnik2]]-1.2,  D93)</f>
        <v>12.49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f>IF(OR(pomiary6[[#This Row],[miesiac]]=7, pomiary6[[#This Row],[miesiac]]=8), ROUNDDOWN(J93*1.07, 2),  J93)</f>
        <v>18.04</v>
      </c>
      <c r="W93" s="23">
        <f>IF(AND($M93&gt;=5, $M93&lt;=10), pomiary6[[#This Row],[czujnik9]]-1.2,pomiary6[[#This Row],[czujnik9]])</f>
        <v>14.52</v>
      </c>
      <c r="X93" s="23">
        <v>0</v>
      </c>
      <c r="Y93" s="22">
        <f>IF($N93=5, pomiary6[[#This Row],[c1]]+ 0.9,  pomiary6[[#This Row],[c1]])</f>
        <v>16.03</v>
      </c>
      <c r="Z93" s="22">
        <f>IF($N93=5, pomiary6[[#This Row],[c2]]+ 0.9,pomiary6[[#This Row],[c2]])</f>
        <v>12.49</v>
      </c>
      <c r="AA93" s="22">
        <f>IF($N93=5, pomiary6[[#This Row],[c3]]+ 0.9, IF(pomiary6[[#This Row],[c3]]&lt;&gt;0, pomiary6[[#This Row],[c3]], E93))</f>
        <v>18.23</v>
      </c>
      <c r="AB93" s="22">
        <f>IF($N93=5, pomiary6[[#This Row],[c4]]+ 0.9, IF(pomiary6[[#This Row],[c4]]&lt;&gt;0, pomiary6[[#This Row],[c4]], F93))</f>
        <v>11.56</v>
      </c>
      <c r="AC93" s="22">
        <f>IF($N93=5, pomiary6[[#This Row],[c5]]+ 0.9, IF(pomiary6[[#This Row],[c5]]&lt;&gt;0, pomiary6[[#This Row],[c5]], G93))</f>
        <v>15.34</v>
      </c>
      <c r="AD93" s="22">
        <f>IF($N93=5, pomiary6[[#This Row],[c6]]+ 0.9, IF(pomiary6[[#This Row],[c6]]&lt;&gt;0, pomiary6[[#This Row],[c6]], H93))</f>
        <v>18.190000000000001</v>
      </c>
      <c r="AE93" s="22">
        <f>IF($N93=5, pomiary6[[#This Row],[c7]]+ 0.9, IF(pomiary6[[#This Row],[c7]]&lt;&gt;0, pomiary6[[#This Row],[c7]], I93))</f>
        <v>12.2</v>
      </c>
      <c r="AF93" s="22">
        <f>IF($N93=5, pomiary6[[#This Row],[c8]]+ 0.9, pomiary6[[#This Row],[c8]])</f>
        <v>18.04</v>
      </c>
      <c r="AG93" s="22">
        <f>IF($N93=5, pomiary6[[#This Row],[c9]]+ 0.9, pomiary6[[#This Row],[c9]])</f>
        <v>14.52</v>
      </c>
      <c r="AH93" s="22">
        <f>IF(pomiary6[[#This Row],[c9]]=5, pomiary6[[#This Row],[c10]]+ 0.9, pomiary6[[#This Row],[c10]])</f>
        <v>0</v>
      </c>
    </row>
    <row r="94" spans="1:34" x14ac:dyDescent="0.35">
      <c r="A94" s="1">
        <v>42547</v>
      </c>
      <c r="B94" s="2">
        <v>0.16875000000000001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M94">
        <f>DAY(pomiary6[[#This Row],[data]])</f>
        <v>26</v>
      </c>
      <c r="N94">
        <f>MONTH(pomiary6[[#This Row],[data]])</f>
        <v>6</v>
      </c>
      <c r="O94" s="23">
        <f>IF(AND($M94&gt;=5, $M94&lt;=10), pomiary6[[#This Row],[czujnik1]]-1.2,  C94)</f>
        <v>19.47</v>
      </c>
      <c r="P94" s="23">
        <f>IF(AND($M94&gt;=5, $M94&lt;=10), pomiary6[[#This Row],[czujnik2]]-1.2,  D94)</f>
        <v>19.760000000000002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f>IF(OR(pomiary6[[#This Row],[miesiac]]=7, pomiary6[[#This Row],[miesiac]]=8), ROUNDDOWN(J94*1.07, 2),  J94)</f>
        <v>15.06</v>
      </c>
      <c r="W94" s="23">
        <f>IF(AND($M94&gt;=5, $M94&lt;=10), pomiary6[[#This Row],[czujnik9]]-1.2,pomiary6[[#This Row],[czujnik9]])</f>
        <v>15.39</v>
      </c>
      <c r="X94" s="23">
        <v>0</v>
      </c>
      <c r="Y94" s="22">
        <f>IF($N94=5, pomiary6[[#This Row],[c1]]+ 0.9,  pomiary6[[#This Row],[c1]])</f>
        <v>19.47</v>
      </c>
      <c r="Z94" s="22">
        <f>IF($N94=5, pomiary6[[#This Row],[c2]]+ 0.9,pomiary6[[#This Row],[c2]])</f>
        <v>19.760000000000002</v>
      </c>
      <c r="AA94" s="22">
        <f>IF($N94=5, pomiary6[[#This Row],[c3]]+ 0.9, IF(pomiary6[[#This Row],[c3]]&lt;&gt;0, pomiary6[[#This Row],[c3]], E94))</f>
        <v>11.95</v>
      </c>
      <c r="AB94" s="22">
        <f>IF($N94=5, pomiary6[[#This Row],[c4]]+ 0.9, IF(pomiary6[[#This Row],[c4]]&lt;&gt;0, pomiary6[[#This Row],[c4]], F94))</f>
        <v>16.28</v>
      </c>
      <c r="AC94" s="22">
        <f>IF($N94=5, pomiary6[[#This Row],[c5]]+ 0.9, IF(pomiary6[[#This Row],[c5]]&lt;&gt;0, pomiary6[[#This Row],[c5]], G94))</f>
        <v>13.33</v>
      </c>
      <c r="AD94" s="22">
        <f>IF($N94=5, pomiary6[[#This Row],[c6]]+ 0.9, IF(pomiary6[[#This Row],[c6]]&lt;&gt;0, pomiary6[[#This Row],[c6]], H94))</f>
        <v>19.91</v>
      </c>
      <c r="AE94" s="22">
        <f>IF($N94=5, pomiary6[[#This Row],[c7]]+ 0.9, IF(pomiary6[[#This Row],[c7]]&lt;&gt;0, pomiary6[[#This Row],[c7]], I94))</f>
        <v>19.73</v>
      </c>
      <c r="AF94" s="22">
        <f>IF($N94=5, pomiary6[[#This Row],[c8]]+ 0.9, pomiary6[[#This Row],[c8]])</f>
        <v>15.06</v>
      </c>
      <c r="AG94" s="22">
        <f>IF($N94=5, pomiary6[[#This Row],[c9]]+ 0.9, pomiary6[[#This Row],[c9]])</f>
        <v>15.39</v>
      </c>
      <c r="AH94" s="22">
        <f>IF(pomiary6[[#This Row],[c9]]=5, pomiary6[[#This Row],[c10]]+ 0.9, pomiary6[[#This Row],[c10]])</f>
        <v>0</v>
      </c>
    </row>
    <row r="95" spans="1:34" x14ac:dyDescent="0.35">
      <c r="A95" s="1">
        <v>42547</v>
      </c>
      <c r="B95" s="2">
        <v>0.34166666666666667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M95">
        <f>DAY(pomiary6[[#This Row],[data]])</f>
        <v>26</v>
      </c>
      <c r="N95">
        <f>MONTH(pomiary6[[#This Row],[data]])</f>
        <v>6</v>
      </c>
      <c r="O95" s="23">
        <f>IF(AND($M95&gt;=5, $M95&lt;=10), pomiary6[[#This Row],[czujnik1]]-1.2,  C95)</f>
        <v>14.55</v>
      </c>
      <c r="P95" s="23">
        <f>IF(AND($M95&gt;=5, $M95&lt;=10), pomiary6[[#This Row],[czujnik2]]-1.2,  D95)</f>
        <v>11.62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f>IF(OR(pomiary6[[#This Row],[miesiac]]=7, pomiary6[[#This Row],[miesiac]]=8), ROUNDDOWN(J95*1.07, 2),  J95)</f>
        <v>10.38</v>
      </c>
      <c r="W95" s="23">
        <f>IF(AND($M95&gt;=5, $M95&lt;=10), pomiary6[[#This Row],[czujnik9]]-1.2,pomiary6[[#This Row],[czujnik9]])</f>
        <v>18.149999999999999</v>
      </c>
      <c r="X95" s="23">
        <v>0</v>
      </c>
      <c r="Y95" s="22">
        <f>IF($N95=5, pomiary6[[#This Row],[c1]]+ 0.9,  pomiary6[[#This Row],[c1]])</f>
        <v>14.55</v>
      </c>
      <c r="Z95" s="22">
        <f>IF($N95=5, pomiary6[[#This Row],[c2]]+ 0.9,pomiary6[[#This Row],[c2]])</f>
        <v>11.62</v>
      </c>
      <c r="AA95" s="22">
        <f>IF($N95=5, pomiary6[[#This Row],[c3]]+ 0.9, IF(pomiary6[[#This Row],[c3]]&lt;&gt;0, pomiary6[[#This Row],[c3]], E95))</f>
        <v>12.91</v>
      </c>
      <c r="AB95" s="22">
        <f>IF($N95=5, pomiary6[[#This Row],[c4]]+ 0.9, IF(pomiary6[[#This Row],[c4]]&lt;&gt;0, pomiary6[[#This Row],[c4]], F95))</f>
        <v>18.72</v>
      </c>
      <c r="AC95" s="22">
        <f>IF($N95=5, pomiary6[[#This Row],[c5]]+ 0.9, IF(pomiary6[[#This Row],[c5]]&lt;&gt;0, pomiary6[[#This Row],[c5]], G95))</f>
        <v>18.2</v>
      </c>
      <c r="AD95" s="22">
        <f>IF($N95=5, pomiary6[[#This Row],[c6]]+ 0.9, IF(pomiary6[[#This Row],[c6]]&lt;&gt;0, pomiary6[[#This Row],[c6]], H95))</f>
        <v>12.03</v>
      </c>
      <c r="AE95" s="22">
        <f>IF($N95=5, pomiary6[[#This Row],[c7]]+ 0.9, IF(pomiary6[[#This Row],[c7]]&lt;&gt;0, pomiary6[[#This Row],[c7]], I95))</f>
        <v>16.760000000000002</v>
      </c>
      <c r="AF95" s="22">
        <f>IF($N95=5, pomiary6[[#This Row],[c8]]+ 0.9, pomiary6[[#This Row],[c8]])</f>
        <v>10.38</v>
      </c>
      <c r="AG95" s="22">
        <f>IF($N95=5, pomiary6[[#This Row],[c9]]+ 0.9, pomiary6[[#This Row],[c9]])</f>
        <v>18.149999999999999</v>
      </c>
      <c r="AH95" s="22">
        <f>IF(pomiary6[[#This Row],[c9]]=5, pomiary6[[#This Row],[c10]]+ 0.9, pomiary6[[#This Row],[c10]])</f>
        <v>0</v>
      </c>
    </row>
    <row r="96" spans="1:34" x14ac:dyDescent="0.35">
      <c r="A96" s="1">
        <v>42548</v>
      </c>
      <c r="B96" s="2">
        <v>0.33541666666666664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M96">
        <f>DAY(pomiary6[[#This Row],[data]])</f>
        <v>27</v>
      </c>
      <c r="N96">
        <f>MONTH(pomiary6[[#This Row],[data]])</f>
        <v>6</v>
      </c>
      <c r="O96" s="23">
        <f>IF(AND($M96&gt;=5, $M96&lt;=10), pomiary6[[#This Row],[czujnik1]]-1.2,  C96)</f>
        <v>11.26</v>
      </c>
      <c r="P96" s="23">
        <f>IF(AND($M96&gt;=5, $M96&lt;=10), pomiary6[[#This Row],[czujnik2]]-1.2,  D96)</f>
        <v>11.81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f>IF(OR(pomiary6[[#This Row],[miesiac]]=7, pomiary6[[#This Row],[miesiac]]=8), ROUNDDOWN(J96*1.07, 2),  J96)</f>
        <v>11.68</v>
      </c>
      <c r="W96" s="23">
        <f>IF(AND($M96&gt;=5, $M96&lt;=10), pomiary6[[#This Row],[czujnik9]]-1.2,pomiary6[[#This Row],[czujnik9]])</f>
        <v>14.08</v>
      </c>
      <c r="X96" s="23">
        <v>0</v>
      </c>
      <c r="Y96" s="22">
        <f>IF($N96=5, pomiary6[[#This Row],[c1]]+ 0.9,  pomiary6[[#This Row],[c1]])</f>
        <v>11.26</v>
      </c>
      <c r="Z96" s="22">
        <f>IF($N96=5, pomiary6[[#This Row],[c2]]+ 0.9,pomiary6[[#This Row],[c2]])</f>
        <v>11.81</v>
      </c>
      <c r="AA96" s="22">
        <f>IF($N96=5, pomiary6[[#This Row],[c3]]+ 0.9, IF(pomiary6[[#This Row],[c3]]&lt;&gt;0, pomiary6[[#This Row],[c3]], E96))</f>
        <v>12.66</v>
      </c>
      <c r="AB96" s="22">
        <f>IF($N96=5, pomiary6[[#This Row],[c4]]+ 0.9, IF(pomiary6[[#This Row],[c4]]&lt;&gt;0, pomiary6[[#This Row],[c4]], F96))</f>
        <v>16</v>
      </c>
      <c r="AC96" s="22">
        <f>IF($N96=5, pomiary6[[#This Row],[c5]]+ 0.9, IF(pomiary6[[#This Row],[c5]]&lt;&gt;0, pomiary6[[#This Row],[c5]], G96))</f>
        <v>11.63</v>
      </c>
      <c r="AD96" s="22">
        <f>IF($N96=5, pomiary6[[#This Row],[c6]]+ 0.9, IF(pomiary6[[#This Row],[c6]]&lt;&gt;0, pomiary6[[#This Row],[c6]], H96))</f>
        <v>19.61</v>
      </c>
      <c r="AE96" s="22">
        <f>IF($N96=5, pomiary6[[#This Row],[c7]]+ 0.9, IF(pomiary6[[#This Row],[c7]]&lt;&gt;0, pomiary6[[#This Row],[c7]], I96))</f>
        <v>12.55</v>
      </c>
      <c r="AF96" s="22">
        <f>IF($N96=5, pomiary6[[#This Row],[c8]]+ 0.9, pomiary6[[#This Row],[c8]])</f>
        <v>11.68</v>
      </c>
      <c r="AG96" s="22">
        <f>IF($N96=5, pomiary6[[#This Row],[c9]]+ 0.9, pomiary6[[#This Row],[c9]])</f>
        <v>14.08</v>
      </c>
      <c r="AH96" s="22">
        <f>IF(pomiary6[[#This Row],[c9]]=5, pomiary6[[#This Row],[c10]]+ 0.9, pomiary6[[#This Row],[c10]])</f>
        <v>0</v>
      </c>
    </row>
    <row r="97" spans="1:34" x14ac:dyDescent="0.3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M97">
        <f>DAY(pomiary6[[#This Row],[data]])</f>
        <v>28</v>
      </c>
      <c r="N97">
        <f>MONTH(pomiary6[[#This Row],[data]])</f>
        <v>6</v>
      </c>
      <c r="O97" s="23">
        <f>IF(AND($M97&gt;=5, $M97&lt;=10), pomiary6[[#This Row],[czujnik1]]-1.2,  C97)</f>
        <v>10.77</v>
      </c>
      <c r="P97" s="23">
        <f>IF(AND($M97&gt;=5, $M97&lt;=10), pomiary6[[#This Row],[czujnik2]]-1.2,  D97)</f>
        <v>10.91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f>IF(OR(pomiary6[[#This Row],[miesiac]]=7, pomiary6[[#This Row],[miesiac]]=8), ROUNDDOWN(J97*1.07, 2),  J97)</f>
        <v>16.079999999999998</v>
      </c>
      <c r="W97" s="23">
        <f>IF(AND($M97&gt;=5, $M97&lt;=10), pomiary6[[#This Row],[czujnik9]]-1.2,pomiary6[[#This Row],[czujnik9]])</f>
        <v>12.3</v>
      </c>
      <c r="X97" s="23">
        <v>0</v>
      </c>
      <c r="Y97" s="22">
        <f>IF($N97=5, pomiary6[[#This Row],[c1]]+ 0.9,  pomiary6[[#This Row],[c1]])</f>
        <v>10.77</v>
      </c>
      <c r="Z97" s="22">
        <f>IF($N97=5, pomiary6[[#This Row],[c2]]+ 0.9,pomiary6[[#This Row],[c2]])</f>
        <v>10.91</v>
      </c>
      <c r="AA97" s="22">
        <f>IF($N97=5, pomiary6[[#This Row],[c3]]+ 0.9, IF(pomiary6[[#This Row],[c3]]&lt;&gt;0, pomiary6[[#This Row],[c3]], E97))</f>
        <v>17.600000000000001</v>
      </c>
      <c r="AB97" s="22">
        <f>IF($N97=5, pomiary6[[#This Row],[c4]]+ 0.9, IF(pomiary6[[#This Row],[c4]]&lt;&gt;0, pomiary6[[#This Row],[c4]], F97))</f>
        <v>13.5</v>
      </c>
      <c r="AC97" s="22">
        <f>IF($N97=5, pomiary6[[#This Row],[c5]]+ 0.9, IF(pomiary6[[#This Row],[c5]]&lt;&gt;0, pomiary6[[#This Row],[c5]], G97))</f>
        <v>16.27</v>
      </c>
      <c r="AD97" s="22">
        <f>IF($N97=5, pomiary6[[#This Row],[c6]]+ 0.9, IF(pomiary6[[#This Row],[c6]]&lt;&gt;0, pomiary6[[#This Row],[c6]], H97))</f>
        <v>12.44</v>
      </c>
      <c r="AE97" s="22">
        <f>IF($N97=5, pomiary6[[#This Row],[c7]]+ 0.9, IF(pomiary6[[#This Row],[c7]]&lt;&gt;0, pomiary6[[#This Row],[c7]], I97))</f>
        <v>11.01</v>
      </c>
      <c r="AF97" s="22">
        <f>IF($N97=5, pomiary6[[#This Row],[c8]]+ 0.9, pomiary6[[#This Row],[c8]])</f>
        <v>16.079999999999998</v>
      </c>
      <c r="AG97" s="22">
        <f>IF($N97=5, pomiary6[[#This Row],[c9]]+ 0.9, pomiary6[[#This Row],[c9]])</f>
        <v>12.3</v>
      </c>
      <c r="AH97" s="22">
        <f>IF(pomiary6[[#This Row],[c9]]=5, pomiary6[[#This Row],[c10]]+ 0.9, pomiary6[[#This Row],[c10]])</f>
        <v>0</v>
      </c>
    </row>
    <row r="98" spans="1:34" x14ac:dyDescent="0.35">
      <c r="A98" s="1">
        <v>42551</v>
      </c>
      <c r="B98" s="2">
        <v>4.583333333333333E-2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M98">
        <f>DAY(pomiary6[[#This Row],[data]])</f>
        <v>30</v>
      </c>
      <c r="N98">
        <f>MONTH(pomiary6[[#This Row],[data]])</f>
        <v>6</v>
      </c>
      <c r="O98" s="23">
        <f>IF(AND($M98&gt;=5, $M98&lt;=10), pomiary6[[#This Row],[czujnik1]]-1.2,  C98)</f>
        <v>15.43</v>
      </c>
      <c r="P98" s="23">
        <f>IF(AND($M98&gt;=5, $M98&lt;=10), pomiary6[[#This Row],[czujnik2]]-1.2,  D98)</f>
        <v>17.52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f>IF(OR(pomiary6[[#This Row],[miesiac]]=7, pomiary6[[#This Row],[miesiac]]=8), ROUNDDOWN(J98*1.07, 2),  J98)</f>
        <v>10.31</v>
      </c>
      <c r="W98" s="23">
        <f>IF(AND($M98&gt;=5, $M98&lt;=10), pomiary6[[#This Row],[czujnik9]]-1.2,pomiary6[[#This Row],[czujnik9]])</f>
        <v>11.07</v>
      </c>
      <c r="X98" s="23">
        <v>0</v>
      </c>
      <c r="Y98" s="22">
        <f>IF($N98=5, pomiary6[[#This Row],[c1]]+ 0.9,  pomiary6[[#This Row],[c1]])</f>
        <v>15.43</v>
      </c>
      <c r="Z98" s="22">
        <f>IF($N98=5, pomiary6[[#This Row],[c2]]+ 0.9,pomiary6[[#This Row],[c2]])</f>
        <v>17.52</v>
      </c>
      <c r="AA98" s="22">
        <f>IF($N98=5, pomiary6[[#This Row],[c3]]+ 0.9, IF(pomiary6[[#This Row],[c3]]&lt;&gt;0, pomiary6[[#This Row],[c3]], E98))</f>
        <v>12.01</v>
      </c>
      <c r="AB98" s="22">
        <f>IF($N98=5, pomiary6[[#This Row],[c4]]+ 0.9, IF(pomiary6[[#This Row],[c4]]&lt;&gt;0, pomiary6[[#This Row],[c4]], F98))</f>
        <v>10.31</v>
      </c>
      <c r="AC98" s="22">
        <f>IF($N98=5, pomiary6[[#This Row],[c5]]+ 0.9, IF(pomiary6[[#This Row],[c5]]&lt;&gt;0, pomiary6[[#This Row],[c5]], G98))</f>
        <v>13.52</v>
      </c>
      <c r="AD98" s="22">
        <f>IF($N98=5, pomiary6[[#This Row],[c6]]+ 0.9, IF(pomiary6[[#This Row],[c6]]&lt;&gt;0, pomiary6[[#This Row],[c6]], H98))</f>
        <v>13.39</v>
      </c>
      <c r="AE98" s="22">
        <f>IF($N98=5, pomiary6[[#This Row],[c7]]+ 0.9, IF(pomiary6[[#This Row],[c7]]&lt;&gt;0, pomiary6[[#This Row],[c7]], I98))</f>
        <v>11.34</v>
      </c>
      <c r="AF98" s="22">
        <f>IF($N98=5, pomiary6[[#This Row],[c8]]+ 0.9, pomiary6[[#This Row],[c8]])</f>
        <v>10.31</v>
      </c>
      <c r="AG98" s="22">
        <f>IF($N98=5, pomiary6[[#This Row],[c9]]+ 0.9, pomiary6[[#This Row],[c9]])</f>
        <v>11.07</v>
      </c>
      <c r="AH98" s="22">
        <f>IF(pomiary6[[#This Row],[c9]]=5, pomiary6[[#This Row],[c10]]+ 0.9, pomiary6[[#This Row],[c10]])</f>
        <v>0</v>
      </c>
    </row>
    <row r="99" spans="1:34" x14ac:dyDescent="0.3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M99">
        <f>DAY(pomiary6[[#This Row],[data]])</f>
        <v>2</v>
      </c>
      <c r="N99">
        <f>MONTH(pomiary6[[#This Row],[data]])</f>
        <v>7</v>
      </c>
      <c r="O99" s="23">
        <f>IF(AND($M99&gt;=5, $M99&lt;=10), pomiary6[[#This Row],[czujnik1]]-1.2,  C99)</f>
        <v>22.57</v>
      </c>
      <c r="P99" s="23">
        <f>IF(AND($M99&gt;=5, $M99&lt;=10), pomiary6[[#This Row],[czujnik2]]-1.2,  D99)</f>
        <v>24.93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f>IF(OR(pomiary6[[#This Row],[miesiac]]=7, pomiary6[[#This Row],[miesiac]]=8), ROUNDDOWN(J99*1.07, 2),  J99)</f>
        <v>26</v>
      </c>
      <c r="W99" s="23">
        <f>IF(AND($M99&gt;=5, $M99&lt;=10), pomiary6[[#This Row],[czujnik9]]-1.2,pomiary6[[#This Row],[czujnik9]])</f>
        <v>22.91</v>
      </c>
      <c r="X99" s="23">
        <v>0</v>
      </c>
      <c r="Y99" s="22">
        <f>IF($N99=5, pomiary6[[#This Row],[c1]]+ 0.9,  pomiary6[[#This Row],[c1]])</f>
        <v>22.57</v>
      </c>
      <c r="Z99" s="22">
        <f>IF($N99=5, pomiary6[[#This Row],[c2]]+ 0.9,pomiary6[[#This Row],[c2]])</f>
        <v>24.93</v>
      </c>
      <c r="AA99" s="22">
        <f>IF($N99=5, pomiary6[[#This Row],[c3]]+ 0.9, IF(pomiary6[[#This Row],[c3]]&lt;&gt;0, pomiary6[[#This Row],[c3]], E99))</f>
        <v>23.16</v>
      </c>
      <c r="AB99" s="22">
        <f>IF($N99=5, pomiary6[[#This Row],[c4]]+ 0.9, IF(pomiary6[[#This Row],[c4]]&lt;&gt;0, pomiary6[[#This Row],[c4]], F99))</f>
        <v>21.19</v>
      </c>
      <c r="AC99" s="22">
        <f>IF($N99=5, pomiary6[[#This Row],[c5]]+ 0.9, IF(pomiary6[[#This Row],[c5]]&lt;&gt;0, pomiary6[[#This Row],[c5]], G99))</f>
        <v>22.95</v>
      </c>
      <c r="AD99" s="22">
        <f>IF($N99=5, pomiary6[[#This Row],[c6]]+ 0.9, IF(pomiary6[[#This Row],[c6]]&lt;&gt;0, pomiary6[[#This Row],[c6]], H99))</f>
        <v>20.79</v>
      </c>
      <c r="AE99" s="22">
        <f>IF($N99=5, pomiary6[[#This Row],[c7]]+ 0.9, IF(pomiary6[[#This Row],[c7]]&lt;&gt;0, pomiary6[[#This Row],[c7]], I99))</f>
        <v>23.65</v>
      </c>
      <c r="AF99" s="22">
        <f>IF($N99=5, pomiary6[[#This Row],[c8]]+ 0.9, pomiary6[[#This Row],[c8]])</f>
        <v>26</v>
      </c>
      <c r="AG99" s="22">
        <f>IF($N99=5, pomiary6[[#This Row],[c9]]+ 0.9, pomiary6[[#This Row],[c9]])</f>
        <v>22.91</v>
      </c>
      <c r="AH99" s="22">
        <f>IF(pomiary6[[#This Row],[c9]]=5, pomiary6[[#This Row],[c10]]+ 0.9, pomiary6[[#This Row],[c10]])</f>
        <v>0</v>
      </c>
    </row>
    <row r="100" spans="1:34" x14ac:dyDescent="0.3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M100">
        <f>DAY(pomiary6[[#This Row],[data]])</f>
        <v>3</v>
      </c>
      <c r="N100">
        <f>MONTH(pomiary6[[#This Row],[data]])</f>
        <v>7</v>
      </c>
      <c r="O100" s="23">
        <f>IF(AND($M100&gt;=5, $M100&lt;=10), pomiary6[[#This Row],[czujnik1]]-1.2,  C100)</f>
        <v>21.12</v>
      </c>
      <c r="P100" s="23">
        <f>IF(AND($M100&gt;=5, $M100&lt;=10), pomiary6[[#This Row],[czujnik2]]-1.2,  D100)</f>
        <v>24.03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f>IF(OR(pomiary6[[#This Row],[miesiac]]=7, pomiary6[[#This Row],[miesiac]]=8), ROUNDDOWN(J100*1.07, 2),  J100)</f>
        <v>24.42</v>
      </c>
      <c r="W100" s="23">
        <f>IF(AND($M100&gt;=5, $M100&lt;=10), pomiary6[[#This Row],[czujnik9]]-1.2,pomiary6[[#This Row],[czujnik9]])</f>
        <v>21.55</v>
      </c>
      <c r="X100" s="23">
        <v>0</v>
      </c>
      <c r="Y100" s="22">
        <f>IF($N100=5, pomiary6[[#This Row],[c1]]+ 0.9,  pomiary6[[#This Row],[c1]])</f>
        <v>21.12</v>
      </c>
      <c r="Z100" s="22">
        <f>IF($N100=5, pomiary6[[#This Row],[c2]]+ 0.9,pomiary6[[#This Row],[c2]])</f>
        <v>24.03</v>
      </c>
      <c r="AA100" s="22">
        <f>IF($N100=5, pomiary6[[#This Row],[c3]]+ 0.9, IF(pomiary6[[#This Row],[c3]]&lt;&gt;0, pomiary6[[#This Row],[c3]], E100))</f>
        <v>20.46</v>
      </c>
      <c r="AB100" s="22">
        <f>IF($N100=5, pomiary6[[#This Row],[c4]]+ 0.9, IF(pomiary6[[#This Row],[c4]]&lt;&gt;0, pomiary6[[#This Row],[c4]], F100))</f>
        <v>20.329999999999998</v>
      </c>
      <c r="AC100" s="22">
        <f>IF($N100=5, pomiary6[[#This Row],[c5]]+ 0.9, IF(pomiary6[[#This Row],[c5]]&lt;&gt;0, pomiary6[[#This Row],[c5]], G100))</f>
        <v>24.18</v>
      </c>
      <c r="AD100" s="22">
        <f>IF($N100=5, pomiary6[[#This Row],[c6]]+ 0.9, IF(pomiary6[[#This Row],[c6]]&lt;&gt;0, pomiary6[[#This Row],[c6]], H100))</f>
        <v>23.01</v>
      </c>
      <c r="AE100" s="22">
        <f>IF($N100=5, pomiary6[[#This Row],[c7]]+ 0.9, IF(pomiary6[[#This Row],[c7]]&lt;&gt;0, pomiary6[[#This Row],[c7]], I100))</f>
        <v>24.57</v>
      </c>
      <c r="AF100" s="22">
        <f>IF($N100=5, pomiary6[[#This Row],[c8]]+ 0.9, pomiary6[[#This Row],[c8]])</f>
        <v>24.42</v>
      </c>
      <c r="AG100" s="22">
        <f>IF($N100=5, pomiary6[[#This Row],[c9]]+ 0.9, pomiary6[[#This Row],[c9]])</f>
        <v>21.55</v>
      </c>
      <c r="AH100" s="22">
        <f>IF(pomiary6[[#This Row],[c9]]=5, pomiary6[[#This Row],[c10]]+ 0.9, pomiary6[[#This Row],[c10]])</f>
        <v>0</v>
      </c>
    </row>
    <row r="101" spans="1:34" x14ac:dyDescent="0.35">
      <c r="A101" s="1">
        <v>42556</v>
      </c>
      <c r="B101" s="2">
        <v>8.6805555555555552E-2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M101">
        <f>DAY(pomiary6[[#This Row],[data]])</f>
        <v>5</v>
      </c>
      <c r="N101">
        <f>MONTH(pomiary6[[#This Row],[data]])</f>
        <v>7</v>
      </c>
      <c r="O101" s="23">
        <f>IF(AND($M101&gt;=5, $M101&lt;=10), pomiary6[[#This Row],[czujnik1]]-1.2,  C101)</f>
        <v>21.09</v>
      </c>
      <c r="P101" s="23">
        <f>IF(AND($M101&gt;=5, $M101&lt;=10), pomiary6[[#This Row],[czujnik2]]-1.2,  D101)</f>
        <v>20.96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f>IF(OR(pomiary6[[#This Row],[miesiac]]=7, pomiary6[[#This Row],[miesiac]]=8), ROUNDDOWN(J101*1.07, 2),  J101)</f>
        <v>25.65</v>
      </c>
      <c r="W101" s="23">
        <f>IF(AND($M101&gt;=5, $M101&lt;=10), pomiary6[[#This Row],[czujnik9]]-1.2,pomiary6[[#This Row],[czujnik9]])</f>
        <v>22.810000000000002</v>
      </c>
      <c r="X101" s="23">
        <v>0</v>
      </c>
      <c r="Y101" s="22">
        <f>IF($N101=5, pomiary6[[#This Row],[c1]]+ 0.9,  pomiary6[[#This Row],[c1]])</f>
        <v>21.09</v>
      </c>
      <c r="Z101" s="22">
        <f>IF($N101=5, pomiary6[[#This Row],[c2]]+ 0.9,pomiary6[[#This Row],[c2]])</f>
        <v>20.96</v>
      </c>
      <c r="AA101" s="22">
        <f>IF($N101=5, pomiary6[[#This Row],[c3]]+ 0.9, IF(pomiary6[[#This Row],[c3]]&lt;&gt;0, pomiary6[[#This Row],[c3]], E101))</f>
        <v>22.9</v>
      </c>
      <c r="AB101" s="22">
        <f>IF($N101=5, pomiary6[[#This Row],[c4]]+ 0.9, IF(pomiary6[[#This Row],[c4]]&lt;&gt;0, pomiary6[[#This Row],[c4]], F101))</f>
        <v>20.04</v>
      </c>
      <c r="AC101" s="22">
        <f>IF($N101=5, pomiary6[[#This Row],[c5]]+ 0.9, IF(pomiary6[[#This Row],[c5]]&lt;&gt;0, pomiary6[[#This Row],[c5]], G101))</f>
        <v>21.27</v>
      </c>
      <c r="AD101" s="22">
        <f>IF($N101=5, pomiary6[[#This Row],[c6]]+ 0.9, IF(pomiary6[[#This Row],[c6]]&lt;&gt;0, pomiary6[[#This Row],[c6]], H101))</f>
        <v>21.55</v>
      </c>
      <c r="AE101" s="22">
        <f>IF($N101=5, pomiary6[[#This Row],[c7]]+ 0.9, IF(pomiary6[[#This Row],[c7]]&lt;&gt;0, pomiary6[[#This Row],[c7]], I101))</f>
        <v>21.51</v>
      </c>
      <c r="AF101" s="22">
        <f>IF($N101=5, pomiary6[[#This Row],[c8]]+ 0.9, pomiary6[[#This Row],[c8]])</f>
        <v>25.65</v>
      </c>
      <c r="AG101" s="22">
        <f>IF($N101=5, pomiary6[[#This Row],[c9]]+ 0.9, pomiary6[[#This Row],[c9]])</f>
        <v>22.810000000000002</v>
      </c>
      <c r="AH101" s="22">
        <f>IF(pomiary6[[#This Row],[c9]]=5, pomiary6[[#This Row],[c10]]+ 0.9, pomiary6[[#This Row],[c10]])</f>
        <v>0</v>
      </c>
    </row>
    <row r="102" spans="1:34" x14ac:dyDescent="0.3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M102">
        <f>DAY(pomiary6[[#This Row],[data]])</f>
        <v>6</v>
      </c>
      <c r="N102">
        <f>MONTH(pomiary6[[#This Row],[data]])</f>
        <v>7</v>
      </c>
      <c r="O102" s="23">
        <f>IF(AND($M102&gt;=5, $M102&lt;=10), pomiary6[[#This Row],[czujnik1]]-1.2,  C102)</f>
        <v>19.3</v>
      </c>
      <c r="P102" s="23">
        <f>IF(AND($M102&gt;=5, $M102&lt;=10), pomiary6[[#This Row],[czujnik2]]-1.2,  D102)</f>
        <v>20.63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f>IF(OR(pomiary6[[#This Row],[miesiac]]=7, pomiary6[[#This Row],[miesiac]]=8), ROUNDDOWN(J102*1.07, 2),  J102)</f>
        <v>22.36</v>
      </c>
      <c r="W102" s="23">
        <f>IF(AND($M102&gt;=5, $M102&lt;=10), pomiary6[[#This Row],[czujnik9]]-1.2,pomiary6[[#This Row],[czujnik9]])</f>
        <v>22.86</v>
      </c>
      <c r="X102" s="23">
        <v>0</v>
      </c>
      <c r="Y102" s="22">
        <f>IF($N102=5, pomiary6[[#This Row],[c1]]+ 0.9,  pomiary6[[#This Row],[c1]])</f>
        <v>19.3</v>
      </c>
      <c r="Z102" s="22">
        <f>IF($N102=5, pomiary6[[#This Row],[c2]]+ 0.9,pomiary6[[#This Row],[c2]])</f>
        <v>20.63</v>
      </c>
      <c r="AA102" s="22">
        <f>IF($N102=5, pomiary6[[#This Row],[c3]]+ 0.9, IF(pomiary6[[#This Row],[c3]]&lt;&gt;0, pomiary6[[#This Row],[c3]], E102))</f>
        <v>21.96</v>
      </c>
      <c r="AB102" s="22">
        <f>IF($N102=5, pomiary6[[#This Row],[c4]]+ 0.9, IF(pomiary6[[#This Row],[c4]]&lt;&gt;0, pomiary6[[#This Row],[c4]], F102))</f>
        <v>20.58</v>
      </c>
      <c r="AC102" s="22">
        <f>IF($N102=5, pomiary6[[#This Row],[c5]]+ 0.9, IF(pomiary6[[#This Row],[c5]]&lt;&gt;0, pomiary6[[#This Row],[c5]], G102))</f>
        <v>23.33</v>
      </c>
      <c r="AD102" s="22">
        <f>IF($N102=5, pomiary6[[#This Row],[c6]]+ 0.9, IF(pomiary6[[#This Row],[c6]]&lt;&gt;0, pomiary6[[#This Row],[c6]], H102))</f>
        <v>23.73</v>
      </c>
      <c r="AE102" s="22">
        <f>IF($N102=5, pomiary6[[#This Row],[c7]]+ 0.9, IF(pomiary6[[#This Row],[c7]]&lt;&gt;0, pomiary6[[#This Row],[c7]], I102))</f>
        <v>23.65</v>
      </c>
      <c r="AF102" s="22">
        <f>IF($N102=5, pomiary6[[#This Row],[c8]]+ 0.9, pomiary6[[#This Row],[c8]])</f>
        <v>22.36</v>
      </c>
      <c r="AG102" s="22">
        <f>IF($N102=5, pomiary6[[#This Row],[c9]]+ 0.9, pomiary6[[#This Row],[c9]])</f>
        <v>22.86</v>
      </c>
      <c r="AH102" s="22">
        <f>IF(pomiary6[[#This Row],[c9]]=5, pomiary6[[#This Row],[c10]]+ 0.9, pomiary6[[#This Row],[c10]])</f>
        <v>0</v>
      </c>
    </row>
    <row r="103" spans="1:34" x14ac:dyDescent="0.35">
      <c r="A103" s="1">
        <v>42557</v>
      </c>
      <c r="B103" s="2">
        <v>0.46041666666666664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M103">
        <f>DAY(pomiary6[[#This Row],[data]])</f>
        <v>6</v>
      </c>
      <c r="N103">
        <f>MONTH(pomiary6[[#This Row],[data]])</f>
        <v>7</v>
      </c>
      <c r="O103" s="23">
        <f>IF(AND($M103&gt;=5, $M103&lt;=10), pomiary6[[#This Row],[czujnik1]]-1.2,  C103)</f>
        <v>19.420000000000002</v>
      </c>
      <c r="P103" s="23">
        <f>IF(AND($M103&gt;=5, $M103&lt;=10), pomiary6[[#This Row],[czujnik2]]-1.2,  D103)</f>
        <v>19.03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f>IF(OR(pomiary6[[#This Row],[miesiac]]=7, pomiary6[[#This Row],[miesiac]]=8), ROUNDDOWN(J103*1.07, 2),  J103)</f>
        <v>21.56</v>
      </c>
      <c r="W103" s="23">
        <f>IF(AND($M103&gt;=5, $M103&lt;=10), pomiary6[[#This Row],[czujnik9]]-1.2,pomiary6[[#This Row],[czujnik9]])</f>
        <v>22.32</v>
      </c>
      <c r="X103" s="23">
        <v>0</v>
      </c>
      <c r="Y103" s="22">
        <f>IF($N103=5, pomiary6[[#This Row],[c1]]+ 0.9,  pomiary6[[#This Row],[c1]])</f>
        <v>19.420000000000002</v>
      </c>
      <c r="Z103" s="22">
        <f>IF($N103=5, pomiary6[[#This Row],[c2]]+ 0.9,pomiary6[[#This Row],[c2]])</f>
        <v>19.03</v>
      </c>
      <c r="AA103" s="22">
        <f>IF($N103=5, pomiary6[[#This Row],[c3]]+ 0.9, IF(pomiary6[[#This Row],[c3]]&lt;&gt;0, pomiary6[[#This Row],[c3]], E103))</f>
        <v>22.96</v>
      </c>
      <c r="AB103" s="22">
        <f>IF($N103=5, pomiary6[[#This Row],[c4]]+ 0.9, IF(pomiary6[[#This Row],[c4]]&lt;&gt;0, pomiary6[[#This Row],[c4]], F103))</f>
        <v>22.48</v>
      </c>
      <c r="AC103" s="22">
        <f>IF($N103=5, pomiary6[[#This Row],[c5]]+ 0.9, IF(pomiary6[[#This Row],[c5]]&lt;&gt;0, pomiary6[[#This Row],[c5]], G103))</f>
        <v>23.59</v>
      </c>
      <c r="AD103" s="22">
        <f>IF($N103=5, pomiary6[[#This Row],[c6]]+ 0.9, IF(pomiary6[[#This Row],[c6]]&lt;&gt;0, pomiary6[[#This Row],[c6]], H103))</f>
        <v>24.99</v>
      </c>
      <c r="AE103" s="22">
        <f>IF($N103=5, pomiary6[[#This Row],[c7]]+ 0.9, IF(pomiary6[[#This Row],[c7]]&lt;&gt;0, pomiary6[[#This Row],[c7]], I103))</f>
        <v>21.26</v>
      </c>
      <c r="AF103" s="22">
        <f>IF($N103=5, pomiary6[[#This Row],[c8]]+ 0.9, pomiary6[[#This Row],[c8]])</f>
        <v>21.56</v>
      </c>
      <c r="AG103" s="22">
        <f>IF($N103=5, pomiary6[[#This Row],[c9]]+ 0.9, pomiary6[[#This Row],[c9]])</f>
        <v>22.32</v>
      </c>
      <c r="AH103" s="22">
        <f>IF(pomiary6[[#This Row],[c9]]=5, pomiary6[[#This Row],[c10]]+ 0.9, pomiary6[[#This Row],[c10]])</f>
        <v>0</v>
      </c>
    </row>
    <row r="104" spans="1:34" x14ac:dyDescent="0.35">
      <c r="A104" s="24">
        <v>42558</v>
      </c>
      <c r="B104" s="25">
        <v>2.7777777777777779E-3</v>
      </c>
      <c r="C104" s="20">
        <v>24.62</v>
      </c>
      <c r="D104" s="20">
        <v>20.59</v>
      </c>
      <c r="E104" s="20">
        <v>23.7</v>
      </c>
      <c r="F104" s="20">
        <v>21.55</v>
      </c>
      <c r="G104" s="20">
        <v>21.85</v>
      </c>
      <c r="H104" s="20">
        <v>21.12</v>
      </c>
      <c r="I104" s="20">
        <v>21.24</v>
      </c>
      <c r="J104" s="20">
        <v>24.93</v>
      </c>
      <c r="K104" s="20">
        <v>21.9</v>
      </c>
      <c r="L104" s="20">
        <v>20.5</v>
      </c>
      <c r="M104" s="20">
        <f>DAY(pomiary6[[#This Row],[data]])</f>
        <v>7</v>
      </c>
      <c r="N104" s="20">
        <f>MONTH(pomiary6[[#This Row],[data]])</f>
        <v>7</v>
      </c>
      <c r="O104" s="20">
        <f>IF(AND($M104&gt;=5, $M104&lt;=10), pomiary6[[#This Row],[czujnik1]]-1.2,  C104)</f>
        <v>23.42</v>
      </c>
      <c r="P104" s="20">
        <f>IF(AND($M104&gt;=5, $M104&lt;=10), pomiary6[[#This Row],[czujnik2]]-1.2,  D104)</f>
        <v>19.39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f>IF(OR(pomiary6[[#This Row],[miesiac]]=7, pomiary6[[#This Row],[miesiac]]=8), ROUNDDOWN(J104*1.07, 2),  J104)</f>
        <v>26.67</v>
      </c>
      <c r="W104" s="20">
        <f>IF(AND($M104&gt;=5, $M104&lt;=10), pomiary6[[#This Row],[czujnik9]]-1.2,pomiary6[[#This Row],[czujnik9]])</f>
        <v>20.7</v>
      </c>
      <c r="X104" s="20">
        <v>0</v>
      </c>
      <c r="Y104" s="20">
        <f>IF($N104=5, pomiary6[[#This Row],[c1]]+ 0.9,  pomiary6[[#This Row],[c1]])</f>
        <v>23.42</v>
      </c>
      <c r="Z104" s="20">
        <f>IF($N104=5, pomiary6[[#This Row],[c2]]+ 0.9,pomiary6[[#This Row],[c2]])</f>
        <v>19.39</v>
      </c>
      <c r="AA104" s="20">
        <f>IF($N104=5, pomiary6[[#This Row],[c3]]+ 0.9, IF(pomiary6[[#This Row],[c3]]&lt;&gt;0, pomiary6[[#This Row],[c3]], E104))</f>
        <v>23.7</v>
      </c>
      <c r="AB104" s="20">
        <f>IF($N104=5, pomiary6[[#This Row],[c4]]+ 0.9, IF(pomiary6[[#This Row],[c4]]&lt;&gt;0, pomiary6[[#This Row],[c4]], F104))</f>
        <v>21.55</v>
      </c>
      <c r="AC104" s="20">
        <f>IF($N104=5, pomiary6[[#This Row],[c5]]+ 0.9, IF(pomiary6[[#This Row],[c5]]&lt;&gt;0, pomiary6[[#This Row],[c5]], G104))</f>
        <v>21.85</v>
      </c>
      <c r="AD104" s="20">
        <f>IF($N104=5, pomiary6[[#This Row],[c6]]+ 0.9, IF(pomiary6[[#This Row],[c6]]&lt;&gt;0, pomiary6[[#This Row],[c6]], H104))</f>
        <v>21.12</v>
      </c>
      <c r="AE104" s="20">
        <f>IF($N104=5, pomiary6[[#This Row],[c7]]+ 0.9, IF(pomiary6[[#This Row],[c7]]&lt;&gt;0, pomiary6[[#This Row],[c7]], I104))</f>
        <v>21.24</v>
      </c>
      <c r="AF104" s="20">
        <f>IF($N104=5, pomiary6[[#This Row],[c8]]+ 0.9, pomiary6[[#This Row],[c8]])</f>
        <v>26.67</v>
      </c>
      <c r="AG104" s="20">
        <f>IF($N104=5, pomiary6[[#This Row],[c9]]+ 0.9, pomiary6[[#This Row],[c9]])</f>
        <v>20.7</v>
      </c>
      <c r="AH104" s="22">
        <f>IF(pomiary6[[#This Row],[c9]]=5, pomiary6[[#This Row],[c10]]+ 0.9, pomiary6[[#This Row],[c10]])</f>
        <v>0</v>
      </c>
    </row>
    <row r="105" spans="1:34" x14ac:dyDescent="0.3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M105">
        <f>DAY(pomiary6[[#This Row],[data]])</f>
        <v>7</v>
      </c>
      <c r="N105">
        <f>MONTH(pomiary6[[#This Row],[data]])</f>
        <v>7</v>
      </c>
      <c r="O105" s="23">
        <f>IF(AND($M105&gt;=5, $M105&lt;=10), pomiary6[[#This Row],[czujnik1]]-1.2,  C105)</f>
        <v>22.330000000000002</v>
      </c>
      <c r="P105" s="23">
        <f>IF(AND($M105&gt;=5, $M105&lt;=10), pomiary6[[#This Row],[czujnik2]]-1.2,  D105)</f>
        <v>21.27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f>IF(OR(pomiary6[[#This Row],[miesiac]]=7, pomiary6[[#This Row],[miesiac]]=8), ROUNDDOWN(J105*1.07, 2),  J105)</f>
        <v>21.98</v>
      </c>
      <c r="W105" s="23">
        <f>IF(AND($M105&gt;=5, $M105&lt;=10), pomiary6[[#This Row],[czujnik9]]-1.2,pomiary6[[#This Row],[czujnik9]])</f>
        <v>22.88</v>
      </c>
      <c r="X105" s="23">
        <v>0</v>
      </c>
      <c r="Y105" s="22">
        <f>IF($N105=5, pomiary6[[#This Row],[c1]]+ 0.9,  pomiary6[[#This Row],[c1]])</f>
        <v>22.330000000000002</v>
      </c>
      <c r="Z105" s="22">
        <f>IF($N105=5, pomiary6[[#This Row],[c2]]+ 0.9,pomiary6[[#This Row],[c2]])</f>
        <v>21.27</v>
      </c>
      <c r="AA105" s="22">
        <f>IF($N105=5, pomiary6[[#This Row],[c3]]+ 0.9, IF(pomiary6[[#This Row],[c3]]&lt;&gt;0, pomiary6[[#This Row],[c3]], E105))</f>
        <v>24.91</v>
      </c>
      <c r="AB105" s="22">
        <f>IF($N105=5, pomiary6[[#This Row],[c4]]+ 0.9, IF(pomiary6[[#This Row],[c4]]&lt;&gt;0, pomiary6[[#This Row],[c4]], F105))</f>
        <v>22.53</v>
      </c>
      <c r="AC105" s="22">
        <f>IF($N105=5, pomiary6[[#This Row],[c5]]+ 0.9, IF(pomiary6[[#This Row],[c5]]&lt;&gt;0, pomiary6[[#This Row],[c5]], G105))</f>
        <v>20.56</v>
      </c>
      <c r="AD105" s="22">
        <f>IF($N105=5, pomiary6[[#This Row],[c6]]+ 0.9, IF(pomiary6[[#This Row],[c6]]&lt;&gt;0, pomiary6[[#This Row],[c6]], H105))</f>
        <v>23.64</v>
      </c>
      <c r="AE105" s="22">
        <f>IF($N105=5, pomiary6[[#This Row],[c7]]+ 0.9, IF(pomiary6[[#This Row],[c7]]&lt;&gt;0, pomiary6[[#This Row],[c7]], I105))</f>
        <v>21</v>
      </c>
      <c r="AF105" s="22">
        <f>IF($N105=5, pomiary6[[#This Row],[c8]]+ 0.9, pomiary6[[#This Row],[c8]])</f>
        <v>21.98</v>
      </c>
      <c r="AG105" s="22">
        <f>IF($N105=5, pomiary6[[#This Row],[c9]]+ 0.9, pomiary6[[#This Row],[c9]])</f>
        <v>22.88</v>
      </c>
      <c r="AH105" s="22">
        <f>IF(pomiary6[[#This Row],[c9]]=5, pomiary6[[#This Row],[c10]]+ 0.9, pomiary6[[#This Row],[c10]])</f>
        <v>0</v>
      </c>
    </row>
    <row r="106" spans="1:34" x14ac:dyDescent="0.3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M106">
        <f>DAY(pomiary6[[#This Row],[data]])</f>
        <v>7</v>
      </c>
      <c r="N106">
        <f>MONTH(pomiary6[[#This Row],[data]])</f>
        <v>7</v>
      </c>
      <c r="O106" s="23">
        <f>IF(AND($M106&gt;=5, $M106&lt;=10), pomiary6[[#This Row],[czujnik1]]-1.2,  C106)</f>
        <v>22.6</v>
      </c>
      <c r="P106" s="23">
        <f>IF(AND($M106&gt;=5, $M106&lt;=10), pomiary6[[#This Row],[czujnik2]]-1.2,  D106)</f>
        <v>19.580000000000002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f>IF(OR(pomiary6[[#This Row],[miesiac]]=7, pomiary6[[#This Row],[miesiac]]=8), ROUNDDOWN(J106*1.07, 2),  J106)</f>
        <v>22.61</v>
      </c>
      <c r="W106" s="23">
        <f>IF(AND($M106&gt;=5, $M106&lt;=10), pomiary6[[#This Row],[czujnik9]]-1.2,pomiary6[[#This Row],[czujnik9]])</f>
        <v>21.900000000000002</v>
      </c>
      <c r="X106" s="23">
        <v>0</v>
      </c>
      <c r="Y106" s="22">
        <f>IF($N106=5, pomiary6[[#This Row],[c1]]+ 0.9,  pomiary6[[#This Row],[c1]])</f>
        <v>22.6</v>
      </c>
      <c r="Z106" s="22">
        <f>IF($N106=5, pomiary6[[#This Row],[c2]]+ 0.9,pomiary6[[#This Row],[c2]])</f>
        <v>19.580000000000002</v>
      </c>
      <c r="AA106" s="22">
        <f>IF($N106=5, pomiary6[[#This Row],[c3]]+ 0.9, IF(pomiary6[[#This Row],[c3]]&lt;&gt;0, pomiary6[[#This Row],[c3]], E106))</f>
        <v>20.56</v>
      </c>
      <c r="AB106" s="22">
        <f>IF($N106=5, pomiary6[[#This Row],[c4]]+ 0.9, IF(pomiary6[[#This Row],[c4]]&lt;&gt;0, pomiary6[[#This Row],[c4]], F106))</f>
        <v>20.5</v>
      </c>
      <c r="AC106" s="22">
        <f>IF($N106=5, pomiary6[[#This Row],[c5]]+ 0.9, IF(pomiary6[[#This Row],[c5]]&lt;&gt;0, pomiary6[[#This Row],[c5]], G106))</f>
        <v>20.16</v>
      </c>
      <c r="AD106" s="22">
        <f>IF($N106=5, pomiary6[[#This Row],[c6]]+ 0.9, IF(pomiary6[[#This Row],[c6]]&lt;&gt;0, pomiary6[[#This Row],[c6]], H106))</f>
        <v>21.68</v>
      </c>
      <c r="AE106" s="22">
        <f>IF($N106=5, pomiary6[[#This Row],[c7]]+ 0.9, IF(pomiary6[[#This Row],[c7]]&lt;&gt;0, pomiary6[[#This Row],[c7]], I106))</f>
        <v>23.86</v>
      </c>
      <c r="AF106" s="22">
        <f>IF($N106=5, pomiary6[[#This Row],[c8]]+ 0.9, pomiary6[[#This Row],[c8]])</f>
        <v>22.61</v>
      </c>
      <c r="AG106" s="22">
        <f>IF($N106=5, pomiary6[[#This Row],[c9]]+ 0.9, pomiary6[[#This Row],[c9]])</f>
        <v>21.900000000000002</v>
      </c>
      <c r="AH106" s="22">
        <f>IF(pomiary6[[#This Row],[c9]]=5, pomiary6[[#This Row],[c10]]+ 0.9, pomiary6[[#This Row],[c10]])</f>
        <v>0</v>
      </c>
    </row>
    <row r="107" spans="1:34" x14ac:dyDescent="0.3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M107">
        <f>DAY(pomiary6[[#This Row],[data]])</f>
        <v>7</v>
      </c>
      <c r="N107">
        <f>MONTH(pomiary6[[#This Row],[data]])</f>
        <v>7</v>
      </c>
      <c r="O107" s="23">
        <f>IF(AND($M107&gt;=5, $M107&lt;=10), pomiary6[[#This Row],[czujnik1]]-1.2,  C107)</f>
        <v>19.84</v>
      </c>
      <c r="P107" s="23">
        <f>IF(AND($M107&gt;=5, $M107&lt;=10), pomiary6[[#This Row],[czujnik2]]-1.2,  D107)</f>
        <v>21.25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f>IF(OR(pomiary6[[#This Row],[miesiac]]=7, pomiary6[[#This Row],[miesiac]]=8), ROUNDDOWN(J107*1.07, 2),  J107)</f>
        <v>22.59</v>
      </c>
      <c r="W107" s="23">
        <f>IF(AND($M107&gt;=5, $M107&lt;=10), pomiary6[[#This Row],[czujnik9]]-1.2,pomiary6[[#This Row],[czujnik9]])</f>
        <v>22.150000000000002</v>
      </c>
      <c r="X107" s="23">
        <v>0</v>
      </c>
      <c r="Y107" s="22">
        <f>IF($N107=5, pomiary6[[#This Row],[c1]]+ 0.9,  pomiary6[[#This Row],[c1]])</f>
        <v>19.84</v>
      </c>
      <c r="Z107" s="22">
        <f>IF($N107=5, pomiary6[[#This Row],[c2]]+ 0.9,pomiary6[[#This Row],[c2]])</f>
        <v>21.25</v>
      </c>
      <c r="AA107" s="22">
        <f>IF($N107=5, pomiary6[[#This Row],[c3]]+ 0.9, IF(pomiary6[[#This Row],[c3]]&lt;&gt;0, pomiary6[[#This Row],[c3]], E107))</f>
        <v>21.06</v>
      </c>
      <c r="AB107" s="22">
        <f>IF($N107=5, pomiary6[[#This Row],[c4]]+ 0.9, IF(pomiary6[[#This Row],[c4]]&lt;&gt;0, pomiary6[[#This Row],[c4]], F107))</f>
        <v>20.149999999999999</v>
      </c>
      <c r="AC107" s="22">
        <f>IF($N107=5, pomiary6[[#This Row],[c5]]+ 0.9, IF(pomiary6[[#This Row],[c5]]&lt;&gt;0, pomiary6[[#This Row],[c5]], G107))</f>
        <v>24.31</v>
      </c>
      <c r="AD107" s="22">
        <f>IF($N107=5, pomiary6[[#This Row],[c6]]+ 0.9, IF(pomiary6[[#This Row],[c6]]&lt;&gt;0, pomiary6[[#This Row],[c6]], H107))</f>
        <v>22.72</v>
      </c>
      <c r="AE107" s="22">
        <f>IF($N107=5, pomiary6[[#This Row],[c7]]+ 0.9, IF(pomiary6[[#This Row],[c7]]&lt;&gt;0, pomiary6[[#This Row],[c7]], I107))</f>
        <v>24.67</v>
      </c>
      <c r="AF107" s="22">
        <f>IF($N107=5, pomiary6[[#This Row],[c8]]+ 0.9, pomiary6[[#This Row],[c8]])</f>
        <v>22.59</v>
      </c>
      <c r="AG107" s="22">
        <f>IF($N107=5, pomiary6[[#This Row],[c9]]+ 0.9, pomiary6[[#This Row],[c9]])</f>
        <v>22.150000000000002</v>
      </c>
      <c r="AH107" s="22">
        <f>IF(pomiary6[[#This Row],[c9]]=5, pomiary6[[#This Row],[c10]]+ 0.9, pomiary6[[#This Row],[c10]])</f>
        <v>0</v>
      </c>
    </row>
    <row r="108" spans="1:34" x14ac:dyDescent="0.3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M108">
        <f>DAY(pomiary6[[#This Row],[data]])</f>
        <v>10</v>
      </c>
      <c r="N108">
        <f>MONTH(pomiary6[[#This Row],[data]])</f>
        <v>7</v>
      </c>
      <c r="O108" s="23">
        <f>IF(AND($M108&gt;=5, $M108&lt;=10), pomiary6[[#This Row],[czujnik1]]-1.2,  C108)</f>
        <v>22.29</v>
      </c>
      <c r="P108" s="23">
        <f>IF(AND($M108&gt;=5, $M108&lt;=10), pomiary6[[#This Row],[czujnik2]]-1.2,  D108)</f>
        <v>21.35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f>IF(OR(pomiary6[[#This Row],[miesiac]]=7, pomiary6[[#This Row],[miesiac]]=8), ROUNDDOWN(J108*1.07, 2),  J108)</f>
        <v>23.82</v>
      </c>
      <c r="W108" s="23">
        <f>IF(AND($M108&gt;=5, $M108&lt;=10), pomiary6[[#This Row],[czujnik9]]-1.2,pomiary6[[#This Row],[czujnik9]])</f>
        <v>23.27</v>
      </c>
      <c r="X108" s="23">
        <v>0</v>
      </c>
      <c r="Y108" s="22">
        <f>IF($N108=5, pomiary6[[#This Row],[c1]]+ 0.9,  pomiary6[[#This Row],[c1]])</f>
        <v>22.29</v>
      </c>
      <c r="Z108" s="22">
        <f>IF($N108=5, pomiary6[[#This Row],[c2]]+ 0.9,pomiary6[[#This Row],[c2]])</f>
        <v>21.35</v>
      </c>
      <c r="AA108" s="22">
        <f>IF($N108=5, pomiary6[[#This Row],[c3]]+ 0.9, IF(pomiary6[[#This Row],[c3]]&lt;&gt;0, pomiary6[[#This Row],[c3]], E108))</f>
        <v>24.66</v>
      </c>
      <c r="AB108" s="22">
        <f>IF($N108=5, pomiary6[[#This Row],[c4]]+ 0.9, IF(pomiary6[[#This Row],[c4]]&lt;&gt;0, pomiary6[[#This Row],[c4]], F108))</f>
        <v>23.56</v>
      </c>
      <c r="AC108" s="22">
        <f>IF($N108=5, pomiary6[[#This Row],[c5]]+ 0.9, IF(pomiary6[[#This Row],[c5]]&lt;&gt;0, pomiary6[[#This Row],[c5]], G108))</f>
        <v>20.260000000000002</v>
      </c>
      <c r="AD108" s="22">
        <f>IF($N108=5, pomiary6[[#This Row],[c6]]+ 0.9, IF(pomiary6[[#This Row],[c6]]&lt;&gt;0, pomiary6[[#This Row],[c6]], H108))</f>
        <v>22.27</v>
      </c>
      <c r="AE108" s="22">
        <f>IF($N108=5, pomiary6[[#This Row],[c7]]+ 0.9, IF(pomiary6[[#This Row],[c7]]&lt;&gt;0, pomiary6[[#This Row],[c7]], I108))</f>
        <v>20.440000000000001</v>
      </c>
      <c r="AF108" s="22">
        <f>IF($N108=5, pomiary6[[#This Row],[c8]]+ 0.9, pomiary6[[#This Row],[c8]])</f>
        <v>23.82</v>
      </c>
      <c r="AG108" s="22">
        <f>IF($N108=5, pomiary6[[#This Row],[c9]]+ 0.9, pomiary6[[#This Row],[c9]])</f>
        <v>23.27</v>
      </c>
      <c r="AH108" s="22">
        <f>IF(pomiary6[[#This Row],[c9]]=5, pomiary6[[#This Row],[c10]]+ 0.9, pomiary6[[#This Row],[c10]])</f>
        <v>0</v>
      </c>
    </row>
    <row r="109" spans="1:34" x14ac:dyDescent="0.3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M109">
        <f>DAY(pomiary6[[#This Row],[data]])</f>
        <v>14</v>
      </c>
      <c r="N109">
        <f>MONTH(pomiary6[[#This Row],[data]])</f>
        <v>7</v>
      </c>
      <c r="O109" s="23">
        <f>IF(AND($M109&gt;=5, $M109&lt;=10), pomiary6[[#This Row],[czujnik1]]-1.2,  C109)</f>
        <v>20.99</v>
      </c>
      <c r="P109" s="23">
        <f>IF(AND($M109&gt;=5, $M109&lt;=10), pomiary6[[#This Row],[czujnik2]]-1.2,  D109)</f>
        <v>21.37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f>IF(OR(pomiary6[[#This Row],[miesiac]]=7, pomiary6[[#This Row],[miesiac]]=8), ROUNDDOWN(J109*1.07, 2),  J109)</f>
        <v>21.93</v>
      </c>
      <c r="W109" s="23">
        <f>IF(AND($M109&gt;=5, $M109&lt;=10), pomiary6[[#This Row],[czujnik9]]-1.2,pomiary6[[#This Row],[czujnik9]])</f>
        <v>21.65</v>
      </c>
      <c r="X109" s="23">
        <v>0</v>
      </c>
      <c r="Y109" s="22">
        <f>IF($N109=5, pomiary6[[#This Row],[c1]]+ 0.9,  pomiary6[[#This Row],[c1]])</f>
        <v>20.99</v>
      </c>
      <c r="Z109" s="22">
        <f>IF($N109=5, pomiary6[[#This Row],[c2]]+ 0.9,pomiary6[[#This Row],[c2]])</f>
        <v>21.37</v>
      </c>
      <c r="AA109" s="22">
        <f>IF($N109=5, pomiary6[[#This Row],[c3]]+ 0.9, IF(pomiary6[[#This Row],[c3]]&lt;&gt;0, pomiary6[[#This Row],[c3]], E109))</f>
        <v>22.15</v>
      </c>
      <c r="AB109" s="22">
        <f>IF($N109=5, pomiary6[[#This Row],[c4]]+ 0.9, IF(pomiary6[[#This Row],[c4]]&lt;&gt;0, pomiary6[[#This Row],[c4]], F109))</f>
        <v>22.76</v>
      </c>
      <c r="AC109" s="22">
        <f>IF($N109=5, pomiary6[[#This Row],[c5]]+ 0.9, IF(pomiary6[[#This Row],[c5]]&lt;&gt;0, pomiary6[[#This Row],[c5]], G109))</f>
        <v>20.25</v>
      </c>
      <c r="AD109" s="22">
        <f>IF($N109=5, pomiary6[[#This Row],[c6]]+ 0.9, IF(pomiary6[[#This Row],[c6]]&lt;&gt;0, pomiary6[[#This Row],[c6]], H109))</f>
        <v>23.8</v>
      </c>
      <c r="AE109" s="22">
        <f>IF($N109=5, pomiary6[[#This Row],[c7]]+ 0.9, IF(pomiary6[[#This Row],[c7]]&lt;&gt;0, pomiary6[[#This Row],[c7]], I109))</f>
        <v>23.38</v>
      </c>
      <c r="AF109" s="22">
        <f>IF($N109=5, pomiary6[[#This Row],[c8]]+ 0.9, pomiary6[[#This Row],[c8]])</f>
        <v>21.93</v>
      </c>
      <c r="AG109" s="22">
        <f>IF($N109=5, pomiary6[[#This Row],[c9]]+ 0.9, pomiary6[[#This Row],[c9]])</f>
        <v>21.65</v>
      </c>
      <c r="AH109" s="22">
        <f>IF(pomiary6[[#This Row],[c9]]=5, pomiary6[[#This Row],[c10]]+ 0.9, pomiary6[[#This Row],[c10]])</f>
        <v>0</v>
      </c>
    </row>
    <row r="110" spans="1:34" x14ac:dyDescent="0.3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M110">
        <f>DAY(pomiary6[[#This Row],[data]])</f>
        <v>16</v>
      </c>
      <c r="N110">
        <f>MONTH(pomiary6[[#This Row],[data]])</f>
        <v>7</v>
      </c>
      <c r="O110" s="23">
        <f>IF(AND($M110&gt;=5, $M110&lt;=10), pomiary6[[#This Row],[czujnik1]]-1.2,  C110)</f>
        <v>20.18</v>
      </c>
      <c r="P110" s="23">
        <f>IF(AND($M110&gt;=5, $M110&lt;=10), pomiary6[[#This Row],[czujnik2]]-1.2,  D110)</f>
        <v>24.07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f>IF(OR(pomiary6[[#This Row],[miesiac]]=7, pomiary6[[#This Row],[miesiac]]=8), ROUNDDOWN(J110*1.07, 2),  J110)</f>
        <v>25.25</v>
      </c>
      <c r="W110" s="23">
        <f>IF(AND($M110&gt;=5, $M110&lt;=10), pomiary6[[#This Row],[czujnik9]]-1.2,pomiary6[[#This Row],[czujnik9]])</f>
        <v>23.16</v>
      </c>
      <c r="X110" s="23">
        <v>0</v>
      </c>
      <c r="Y110" s="22">
        <f>IF($N110=5, pomiary6[[#This Row],[c1]]+ 0.9,  pomiary6[[#This Row],[c1]])</f>
        <v>20.18</v>
      </c>
      <c r="Z110" s="22">
        <f>IF($N110=5, pomiary6[[#This Row],[c2]]+ 0.9,pomiary6[[#This Row],[c2]])</f>
        <v>24.07</v>
      </c>
      <c r="AA110" s="22">
        <f>IF($N110=5, pomiary6[[#This Row],[c3]]+ 0.9, IF(pomiary6[[#This Row],[c3]]&lt;&gt;0, pomiary6[[#This Row],[c3]], E110))</f>
        <v>24.25</v>
      </c>
      <c r="AB110" s="22">
        <f>IF($N110=5, pomiary6[[#This Row],[c4]]+ 0.9, IF(pomiary6[[#This Row],[c4]]&lt;&gt;0, pomiary6[[#This Row],[c4]], F110))</f>
        <v>20.170000000000002</v>
      </c>
      <c r="AC110" s="22">
        <f>IF($N110=5, pomiary6[[#This Row],[c5]]+ 0.9, IF(pomiary6[[#This Row],[c5]]&lt;&gt;0, pomiary6[[#This Row],[c5]], G110))</f>
        <v>21.08</v>
      </c>
      <c r="AD110" s="22">
        <f>IF($N110=5, pomiary6[[#This Row],[c6]]+ 0.9, IF(pomiary6[[#This Row],[c6]]&lt;&gt;0, pomiary6[[#This Row],[c6]], H110))</f>
        <v>22.83</v>
      </c>
      <c r="AE110" s="22">
        <f>IF($N110=5, pomiary6[[#This Row],[c7]]+ 0.9, IF(pomiary6[[#This Row],[c7]]&lt;&gt;0, pomiary6[[#This Row],[c7]], I110))</f>
        <v>23.53</v>
      </c>
      <c r="AF110" s="22">
        <f>IF($N110=5, pomiary6[[#This Row],[c8]]+ 0.9, pomiary6[[#This Row],[c8]])</f>
        <v>25.25</v>
      </c>
      <c r="AG110" s="22">
        <f>IF($N110=5, pomiary6[[#This Row],[c9]]+ 0.9, pomiary6[[#This Row],[c9]])</f>
        <v>23.16</v>
      </c>
      <c r="AH110" s="22">
        <f>IF(pomiary6[[#This Row],[c9]]=5, pomiary6[[#This Row],[c10]]+ 0.9, pomiary6[[#This Row],[c10]])</f>
        <v>0</v>
      </c>
    </row>
    <row r="111" spans="1:34" x14ac:dyDescent="0.3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M111">
        <f>DAY(pomiary6[[#This Row],[data]])</f>
        <v>17</v>
      </c>
      <c r="N111">
        <f>MONTH(pomiary6[[#This Row],[data]])</f>
        <v>7</v>
      </c>
      <c r="O111" s="23">
        <f>IF(AND($M111&gt;=5, $M111&lt;=10), pomiary6[[#This Row],[czujnik1]]-1.2,  C111)</f>
        <v>24.46</v>
      </c>
      <c r="P111" s="23">
        <f>IF(AND($M111&gt;=5, $M111&lt;=10), pomiary6[[#This Row],[czujnik2]]-1.2,  D111)</f>
        <v>23.9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f>IF(OR(pomiary6[[#This Row],[miesiac]]=7, pomiary6[[#This Row],[miesiac]]=8), ROUNDDOWN(J111*1.07, 2),  J111)</f>
        <v>26.5</v>
      </c>
      <c r="W111" s="23">
        <f>IF(AND($M111&gt;=5, $M111&lt;=10), pomiary6[[#This Row],[czujnik9]]-1.2,pomiary6[[#This Row],[czujnik9]])</f>
        <v>24.75</v>
      </c>
      <c r="X111" s="23">
        <v>0</v>
      </c>
      <c r="Y111" s="22">
        <f>IF($N111=5, pomiary6[[#This Row],[c1]]+ 0.9,  pomiary6[[#This Row],[c1]])</f>
        <v>24.46</v>
      </c>
      <c r="Z111" s="22">
        <f>IF($N111=5, pomiary6[[#This Row],[c2]]+ 0.9,pomiary6[[#This Row],[c2]])</f>
        <v>23.9</v>
      </c>
      <c r="AA111" s="22">
        <f>IF($N111=5, pomiary6[[#This Row],[c3]]+ 0.9, IF(pomiary6[[#This Row],[c3]]&lt;&gt;0, pomiary6[[#This Row],[c3]], E111))</f>
        <v>24.19</v>
      </c>
      <c r="AB111" s="22">
        <f>IF($N111=5, pomiary6[[#This Row],[c4]]+ 0.9, IF(pomiary6[[#This Row],[c4]]&lt;&gt;0, pomiary6[[#This Row],[c4]], F111))</f>
        <v>20.14</v>
      </c>
      <c r="AC111" s="22">
        <f>IF($N111=5, pomiary6[[#This Row],[c5]]+ 0.9, IF(pomiary6[[#This Row],[c5]]&lt;&gt;0, pomiary6[[#This Row],[c5]], G111))</f>
        <v>23.6</v>
      </c>
      <c r="AD111" s="22">
        <f>IF($N111=5, pomiary6[[#This Row],[c6]]+ 0.9, IF(pomiary6[[#This Row],[c6]]&lt;&gt;0, pomiary6[[#This Row],[c6]], H111))</f>
        <v>23.67</v>
      </c>
      <c r="AE111" s="22">
        <f>IF($N111=5, pomiary6[[#This Row],[c7]]+ 0.9, IF(pomiary6[[#This Row],[c7]]&lt;&gt;0, pomiary6[[#This Row],[c7]], I111))</f>
        <v>24.85</v>
      </c>
      <c r="AF111" s="22">
        <f>IF($N111=5, pomiary6[[#This Row],[c8]]+ 0.9, pomiary6[[#This Row],[c8]])</f>
        <v>26.5</v>
      </c>
      <c r="AG111" s="22">
        <f>IF($N111=5, pomiary6[[#This Row],[c9]]+ 0.9, pomiary6[[#This Row],[c9]])</f>
        <v>24.75</v>
      </c>
      <c r="AH111" s="22">
        <f>IF(pomiary6[[#This Row],[c9]]=5, pomiary6[[#This Row],[c10]]+ 0.9, pomiary6[[#This Row],[c10]])</f>
        <v>0</v>
      </c>
    </row>
    <row r="112" spans="1:34" x14ac:dyDescent="0.3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M112">
        <f>DAY(pomiary6[[#This Row],[data]])</f>
        <v>20</v>
      </c>
      <c r="N112">
        <f>MONTH(pomiary6[[#This Row],[data]])</f>
        <v>7</v>
      </c>
      <c r="O112" s="23">
        <f>IF(AND($M112&gt;=5, $M112&lt;=10), pomiary6[[#This Row],[czujnik1]]-1.2,  C112)</f>
        <v>20.62</v>
      </c>
      <c r="P112" s="23">
        <f>IF(AND($M112&gt;=5, $M112&lt;=10), pomiary6[[#This Row],[czujnik2]]-1.2,  D112)</f>
        <v>21.57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f>IF(OR(pomiary6[[#This Row],[miesiac]]=7, pomiary6[[#This Row],[miesiac]]=8), ROUNDDOWN(J112*1.07, 2),  J112)</f>
        <v>23.43</v>
      </c>
      <c r="W112" s="23">
        <f>IF(AND($M112&gt;=5, $M112&lt;=10), pomiary6[[#This Row],[czujnik9]]-1.2,pomiary6[[#This Row],[czujnik9]])</f>
        <v>22.89</v>
      </c>
      <c r="X112" s="23">
        <v>0</v>
      </c>
      <c r="Y112" s="22">
        <f>IF($N112=5, pomiary6[[#This Row],[c1]]+ 0.9,  pomiary6[[#This Row],[c1]])</f>
        <v>20.62</v>
      </c>
      <c r="Z112" s="22">
        <f>IF($N112=5, pomiary6[[#This Row],[c2]]+ 0.9,pomiary6[[#This Row],[c2]])</f>
        <v>21.57</v>
      </c>
      <c r="AA112" s="22">
        <f>IF($N112=5, pomiary6[[#This Row],[c3]]+ 0.9, IF(pomiary6[[#This Row],[c3]]&lt;&gt;0, pomiary6[[#This Row],[c3]], E112))</f>
        <v>22.99</v>
      </c>
      <c r="AB112" s="22">
        <f>IF($N112=5, pomiary6[[#This Row],[c4]]+ 0.9, IF(pomiary6[[#This Row],[c4]]&lt;&gt;0, pomiary6[[#This Row],[c4]], F112))</f>
        <v>23.14</v>
      </c>
      <c r="AC112" s="22">
        <f>IF($N112=5, pomiary6[[#This Row],[c5]]+ 0.9, IF(pomiary6[[#This Row],[c5]]&lt;&gt;0, pomiary6[[#This Row],[c5]], G112))</f>
        <v>22.4</v>
      </c>
      <c r="AD112" s="22">
        <f>IF($N112=5, pomiary6[[#This Row],[c6]]+ 0.9, IF(pomiary6[[#This Row],[c6]]&lt;&gt;0, pomiary6[[#This Row],[c6]], H112))</f>
        <v>23.83</v>
      </c>
      <c r="AE112" s="22">
        <f>IF($N112=5, pomiary6[[#This Row],[c7]]+ 0.9, IF(pomiary6[[#This Row],[c7]]&lt;&gt;0, pomiary6[[#This Row],[c7]], I112))</f>
        <v>21.63</v>
      </c>
      <c r="AF112" s="22">
        <f>IF($N112=5, pomiary6[[#This Row],[c8]]+ 0.9, pomiary6[[#This Row],[c8]])</f>
        <v>23.43</v>
      </c>
      <c r="AG112" s="22">
        <f>IF($N112=5, pomiary6[[#This Row],[c9]]+ 0.9, pomiary6[[#This Row],[c9]])</f>
        <v>22.89</v>
      </c>
      <c r="AH112" s="22">
        <f>IF(pomiary6[[#This Row],[c9]]=5, pomiary6[[#This Row],[c10]]+ 0.9, pomiary6[[#This Row],[c10]])</f>
        <v>0</v>
      </c>
    </row>
    <row r="113" spans="1:34" x14ac:dyDescent="0.3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M113">
        <f>DAY(pomiary6[[#This Row],[data]])</f>
        <v>20</v>
      </c>
      <c r="N113">
        <f>MONTH(pomiary6[[#This Row],[data]])</f>
        <v>7</v>
      </c>
      <c r="O113" s="23">
        <f>IF(AND($M113&gt;=5, $M113&lt;=10), pomiary6[[#This Row],[czujnik1]]-1.2,  C113)</f>
        <v>24.97</v>
      </c>
      <c r="P113" s="23">
        <f>IF(AND($M113&gt;=5, $M113&lt;=10), pomiary6[[#This Row],[czujnik2]]-1.2,  D113)</f>
        <v>23.55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f>IF(OR(pomiary6[[#This Row],[miesiac]]=7, pomiary6[[#This Row],[miesiac]]=8), ROUNDDOWN(J113*1.07, 2),  J113)</f>
        <v>23.93</v>
      </c>
      <c r="W113" s="23">
        <f>IF(AND($M113&gt;=5, $M113&lt;=10), pomiary6[[#This Row],[czujnik9]]-1.2,pomiary6[[#This Row],[czujnik9]])</f>
        <v>22.57</v>
      </c>
      <c r="X113" s="23">
        <v>0</v>
      </c>
      <c r="Y113" s="22">
        <f>IF($N113=5, pomiary6[[#This Row],[c1]]+ 0.9,  pomiary6[[#This Row],[c1]])</f>
        <v>24.97</v>
      </c>
      <c r="Z113" s="22">
        <f>IF($N113=5, pomiary6[[#This Row],[c2]]+ 0.9,pomiary6[[#This Row],[c2]])</f>
        <v>23.55</v>
      </c>
      <c r="AA113" s="22">
        <f>IF($N113=5, pomiary6[[#This Row],[c3]]+ 0.9, IF(pomiary6[[#This Row],[c3]]&lt;&gt;0, pomiary6[[#This Row],[c3]], E113))</f>
        <v>24.91</v>
      </c>
      <c r="AB113" s="22">
        <f>IF($N113=5, pomiary6[[#This Row],[c4]]+ 0.9, IF(pomiary6[[#This Row],[c4]]&lt;&gt;0, pomiary6[[#This Row],[c4]], F113))</f>
        <v>21.77</v>
      </c>
      <c r="AC113" s="22">
        <f>IF($N113=5, pomiary6[[#This Row],[c5]]+ 0.9, IF(pomiary6[[#This Row],[c5]]&lt;&gt;0, pomiary6[[#This Row],[c5]], G113))</f>
        <v>23.58</v>
      </c>
      <c r="AD113" s="22">
        <f>IF($N113=5, pomiary6[[#This Row],[c6]]+ 0.9, IF(pomiary6[[#This Row],[c6]]&lt;&gt;0, pomiary6[[#This Row],[c6]], H113))</f>
        <v>23.03</v>
      </c>
      <c r="AE113" s="22">
        <f>IF($N113=5, pomiary6[[#This Row],[c7]]+ 0.9, IF(pomiary6[[#This Row],[c7]]&lt;&gt;0, pomiary6[[#This Row],[c7]], I113))</f>
        <v>22.25</v>
      </c>
      <c r="AF113" s="22">
        <f>IF($N113=5, pomiary6[[#This Row],[c8]]+ 0.9, pomiary6[[#This Row],[c8]])</f>
        <v>23.93</v>
      </c>
      <c r="AG113" s="22">
        <f>IF($N113=5, pomiary6[[#This Row],[c9]]+ 0.9, pomiary6[[#This Row],[c9]])</f>
        <v>22.57</v>
      </c>
      <c r="AH113" s="22">
        <f>IF(pomiary6[[#This Row],[c9]]=5, pomiary6[[#This Row],[c10]]+ 0.9, pomiary6[[#This Row],[c10]])</f>
        <v>0</v>
      </c>
    </row>
    <row r="114" spans="1:34" x14ac:dyDescent="0.35">
      <c r="A114" s="1">
        <v>42572</v>
      </c>
      <c r="B114" s="2">
        <v>0.16805555555555557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M114">
        <f>DAY(pomiary6[[#This Row],[data]])</f>
        <v>21</v>
      </c>
      <c r="N114">
        <f>MONTH(pomiary6[[#This Row],[data]])</f>
        <v>7</v>
      </c>
      <c r="O114" s="23">
        <f>IF(AND($M114&gt;=5, $M114&lt;=10), pomiary6[[#This Row],[czujnik1]]-1.2,  C114)</f>
        <v>24.04</v>
      </c>
      <c r="P114" s="23">
        <f>IF(AND($M114&gt;=5, $M114&lt;=10), pomiary6[[#This Row],[czujnik2]]-1.2,  D114)</f>
        <v>21.89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f>IF(OR(pomiary6[[#This Row],[miesiac]]=7, pomiary6[[#This Row],[miesiac]]=8), ROUNDDOWN(J114*1.07, 2),  J114)</f>
        <v>22.86</v>
      </c>
      <c r="W114" s="23">
        <f>IF(AND($M114&gt;=5, $M114&lt;=10), pomiary6[[#This Row],[czujnik9]]-1.2,pomiary6[[#This Row],[czujnik9]])</f>
        <v>20.45</v>
      </c>
      <c r="X114" s="23">
        <v>0</v>
      </c>
      <c r="Y114" s="22">
        <f>IF($N114=5, pomiary6[[#This Row],[c1]]+ 0.9,  pomiary6[[#This Row],[c1]])</f>
        <v>24.04</v>
      </c>
      <c r="Z114" s="22">
        <f>IF($N114=5, pomiary6[[#This Row],[c2]]+ 0.9,pomiary6[[#This Row],[c2]])</f>
        <v>21.89</v>
      </c>
      <c r="AA114" s="22">
        <f>IF($N114=5, pomiary6[[#This Row],[c3]]+ 0.9, IF(pomiary6[[#This Row],[c3]]&lt;&gt;0, pomiary6[[#This Row],[c3]], E114))</f>
        <v>23.85</v>
      </c>
      <c r="AB114" s="22">
        <f>IF($N114=5, pomiary6[[#This Row],[c4]]+ 0.9, IF(pomiary6[[#This Row],[c4]]&lt;&gt;0, pomiary6[[#This Row],[c4]], F114))</f>
        <v>22.87</v>
      </c>
      <c r="AC114" s="22">
        <f>IF($N114=5, pomiary6[[#This Row],[c5]]+ 0.9, IF(pomiary6[[#This Row],[c5]]&lt;&gt;0, pomiary6[[#This Row],[c5]], G114))</f>
        <v>24.33</v>
      </c>
      <c r="AD114" s="22">
        <f>IF($N114=5, pomiary6[[#This Row],[c6]]+ 0.9, IF(pomiary6[[#This Row],[c6]]&lt;&gt;0, pomiary6[[#This Row],[c6]], H114))</f>
        <v>24.38</v>
      </c>
      <c r="AE114" s="22">
        <f>IF($N114=5, pomiary6[[#This Row],[c7]]+ 0.9, IF(pomiary6[[#This Row],[c7]]&lt;&gt;0, pomiary6[[#This Row],[c7]], I114))</f>
        <v>21.95</v>
      </c>
      <c r="AF114" s="22">
        <f>IF($N114=5, pomiary6[[#This Row],[c8]]+ 0.9, pomiary6[[#This Row],[c8]])</f>
        <v>22.86</v>
      </c>
      <c r="AG114" s="22">
        <f>IF($N114=5, pomiary6[[#This Row],[c9]]+ 0.9, pomiary6[[#This Row],[c9]])</f>
        <v>20.45</v>
      </c>
      <c r="AH114" s="22">
        <f>IF(pomiary6[[#This Row],[c9]]=5, pomiary6[[#This Row],[c10]]+ 0.9, pomiary6[[#This Row],[c10]])</f>
        <v>0</v>
      </c>
    </row>
    <row r="115" spans="1:34" x14ac:dyDescent="0.3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M115">
        <f>DAY(pomiary6[[#This Row],[data]])</f>
        <v>22</v>
      </c>
      <c r="N115">
        <f>MONTH(pomiary6[[#This Row],[data]])</f>
        <v>7</v>
      </c>
      <c r="O115" s="23">
        <f>IF(AND($M115&gt;=5, $M115&lt;=10), pomiary6[[#This Row],[czujnik1]]-1.2,  C115)</f>
        <v>20.96</v>
      </c>
      <c r="P115" s="23">
        <f>IF(AND($M115&gt;=5, $M115&lt;=10), pomiary6[[#This Row],[czujnik2]]-1.2,  D115)</f>
        <v>22.03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f>IF(OR(pomiary6[[#This Row],[miesiac]]=7, pomiary6[[#This Row],[miesiac]]=8), ROUNDDOWN(J115*1.07, 2),  J115)</f>
        <v>21.48</v>
      </c>
      <c r="W115" s="23">
        <f>IF(AND($M115&gt;=5, $M115&lt;=10), pomiary6[[#This Row],[czujnik9]]-1.2,pomiary6[[#This Row],[czujnik9]])</f>
        <v>20.18</v>
      </c>
      <c r="X115" s="23">
        <v>0</v>
      </c>
      <c r="Y115" s="22">
        <f>IF($N115=5, pomiary6[[#This Row],[c1]]+ 0.9,  pomiary6[[#This Row],[c1]])</f>
        <v>20.96</v>
      </c>
      <c r="Z115" s="22">
        <f>IF($N115=5, pomiary6[[#This Row],[c2]]+ 0.9,pomiary6[[#This Row],[c2]])</f>
        <v>22.03</v>
      </c>
      <c r="AA115" s="22">
        <f>IF($N115=5, pomiary6[[#This Row],[c3]]+ 0.9, IF(pomiary6[[#This Row],[c3]]&lt;&gt;0, pomiary6[[#This Row],[c3]], E115))</f>
        <v>20.89</v>
      </c>
      <c r="AB115" s="22">
        <f>IF($N115=5, pomiary6[[#This Row],[c4]]+ 0.9, IF(pomiary6[[#This Row],[c4]]&lt;&gt;0, pomiary6[[#This Row],[c4]], F115))</f>
        <v>24.62</v>
      </c>
      <c r="AC115" s="22">
        <f>IF($N115=5, pomiary6[[#This Row],[c5]]+ 0.9, IF(pomiary6[[#This Row],[c5]]&lt;&gt;0, pomiary6[[#This Row],[c5]], G115))</f>
        <v>22.22</v>
      </c>
      <c r="AD115" s="22">
        <f>IF($N115=5, pomiary6[[#This Row],[c6]]+ 0.9, IF(pomiary6[[#This Row],[c6]]&lt;&gt;0, pomiary6[[#This Row],[c6]], H115))</f>
        <v>24.32</v>
      </c>
      <c r="AE115" s="22">
        <f>IF($N115=5, pomiary6[[#This Row],[c7]]+ 0.9, IF(pomiary6[[#This Row],[c7]]&lt;&gt;0, pomiary6[[#This Row],[c7]], I115))</f>
        <v>22.24</v>
      </c>
      <c r="AF115" s="22">
        <f>IF($N115=5, pomiary6[[#This Row],[c8]]+ 0.9, pomiary6[[#This Row],[c8]])</f>
        <v>21.48</v>
      </c>
      <c r="AG115" s="22">
        <f>IF($N115=5, pomiary6[[#This Row],[c9]]+ 0.9, pomiary6[[#This Row],[c9]])</f>
        <v>20.18</v>
      </c>
      <c r="AH115" s="22">
        <f>IF(pomiary6[[#This Row],[c9]]=5, pomiary6[[#This Row],[c10]]+ 0.9, pomiary6[[#This Row],[c10]])</f>
        <v>0</v>
      </c>
    </row>
    <row r="116" spans="1:34" x14ac:dyDescent="0.35">
      <c r="A116" s="1">
        <v>42576</v>
      </c>
      <c r="B116" s="2">
        <v>0.17430555555555555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M116">
        <f>DAY(pomiary6[[#This Row],[data]])</f>
        <v>25</v>
      </c>
      <c r="N116">
        <f>MONTH(pomiary6[[#This Row],[data]])</f>
        <v>7</v>
      </c>
      <c r="O116" s="23">
        <f>IF(AND($M116&gt;=5, $M116&lt;=10), pomiary6[[#This Row],[czujnik1]]-1.2,  C116)</f>
        <v>23.01</v>
      </c>
      <c r="P116" s="23">
        <f>IF(AND($M116&gt;=5, $M116&lt;=10), pomiary6[[#This Row],[czujnik2]]-1.2,  D116)</f>
        <v>24.6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f>IF(OR(pomiary6[[#This Row],[miesiac]]=7, pomiary6[[#This Row],[miesiac]]=8), ROUNDDOWN(J116*1.07, 2),  J116)</f>
        <v>23.11</v>
      </c>
      <c r="W116" s="23">
        <f>IF(AND($M116&gt;=5, $M116&lt;=10), pomiary6[[#This Row],[czujnik9]]-1.2,pomiary6[[#This Row],[czujnik9]])</f>
        <v>21.42</v>
      </c>
      <c r="X116" s="23">
        <v>0</v>
      </c>
      <c r="Y116" s="22">
        <f>IF($N116=5, pomiary6[[#This Row],[c1]]+ 0.9,  pomiary6[[#This Row],[c1]])</f>
        <v>23.01</v>
      </c>
      <c r="Z116" s="22">
        <f>IF($N116=5, pomiary6[[#This Row],[c2]]+ 0.9,pomiary6[[#This Row],[c2]])</f>
        <v>24.6</v>
      </c>
      <c r="AA116" s="22">
        <f>IF($N116=5, pomiary6[[#This Row],[c3]]+ 0.9, IF(pomiary6[[#This Row],[c3]]&lt;&gt;0, pomiary6[[#This Row],[c3]], E116))</f>
        <v>24.7</v>
      </c>
      <c r="AB116" s="22">
        <f>IF($N116=5, pomiary6[[#This Row],[c4]]+ 0.9, IF(pomiary6[[#This Row],[c4]]&lt;&gt;0, pomiary6[[#This Row],[c4]], F116))</f>
        <v>23.45</v>
      </c>
      <c r="AC116" s="22">
        <f>IF($N116=5, pomiary6[[#This Row],[c5]]+ 0.9, IF(pomiary6[[#This Row],[c5]]&lt;&gt;0, pomiary6[[#This Row],[c5]], G116))</f>
        <v>24.59</v>
      </c>
      <c r="AD116" s="22">
        <f>IF($N116=5, pomiary6[[#This Row],[c6]]+ 0.9, IF(pomiary6[[#This Row],[c6]]&lt;&gt;0, pomiary6[[#This Row],[c6]], H116))</f>
        <v>23.65</v>
      </c>
      <c r="AE116" s="22">
        <f>IF($N116=5, pomiary6[[#This Row],[c7]]+ 0.9, IF(pomiary6[[#This Row],[c7]]&lt;&gt;0, pomiary6[[#This Row],[c7]], I116))</f>
        <v>23.52</v>
      </c>
      <c r="AF116" s="22">
        <f>IF($N116=5, pomiary6[[#This Row],[c8]]+ 0.9, pomiary6[[#This Row],[c8]])</f>
        <v>23.11</v>
      </c>
      <c r="AG116" s="22">
        <f>IF($N116=5, pomiary6[[#This Row],[c9]]+ 0.9, pomiary6[[#This Row],[c9]])</f>
        <v>21.42</v>
      </c>
      <c r="AH116" s="22">
        <f>IF(pomiary6[[#This Row],[c9]]=5, pomiary6[[#This Row],[c10]]+ 0.9, pomiary6[[#This Row],[c10]])</f>
        <v>0</v>
      </c>
    </row>
    <row r="117" spans="1:34" x14ac:dyDescent="0.3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M117">
        <f>DAY(pomiary6[[#This Row],[data]])</f>
        <v>30</v>
      </c>
      <c r="N117">
        <f>MONTH(pomiary6[[#This Row],[data]])</f>
        <v>7</v>
      </c>
      <c r="O117" s="23">
        <f>IF(AND($M117&gt;=5, $M117&lt;=10), pomiary6[[#This Row],[czujnik1]]-1.2,  C117)</f>
        <v>22.46</v>
      </c>
      <c r="P117" s="23">
        <f>IF(AND($M117&gt;=5, $M117&lt;=10), pomiary6[[#This Row],[czujnik2]]-1.2,  D117)</f>
        <v>24.11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f>IF(OR(pomiary6[[#This Row],[miesiac]]=7, pomiary6[[#This Row],[miesiac]]=8), ROUNDDOWN(J117*1.07, 2),  J117)</f>
        <v>23.03</v>
      </c>
      <c r="W117" s="23">
        <f>IF(AND($M117&gt;=5, $M117&lt;=10), pomiary6[[#This Row],[czujnik9]]-1.2,pomiary6[[#This Row],[czujnik9]])</f>
        <v>21.19</v>
      </c>
      <c r="X117" s="23">
        <v>0</v>
      </c>
      <c r="Y117" s="22">
        <f>IF($N117=5, pomiary6[[#This Row],[c1]]+ 0.9,  pomiary6[[#This Row],[c1]])</f>
        <v>22.46</v>
      </c>
      <c r="Z117" s="22">
        <f>IF($N117=5, pomiary6[[#This Row],[c2]]+ 0.9,pomiary6[[#This Row],[c2]])</f>
        <v>24.11</v>
      </c>
      <c r="AA117" s="22">
        <f>IF($N117=5, pomiary6[[#This Row],[c3]]+ 0.9, IF(pomiary6[[#This Row],[c3]]&lt;&gt;0, pomiary6[[#This Row],[c3]], E117))</f>
        <v>22.12</v>
      </c>
      <c r="AB117" s="22">
        <f>IF($N117=5, pomiary6[[#This Row],[c4]]+ 0.9, IF(pomiary6[[#This Row],[c4]]&lt;&gt;0, pomiary6[[#This Row],[c4]], F117))</f>
        <v>24.08</v>
      </c>
      <c r="AC117" s="22">
        <f>IF($N117=5, pomiary6[[#This Row],[c5]]+ 0.9, IF(pomiary6[[#This Row],[c5]]&lt;&gt;0, pomiary6[[#This Row],[c5]], G117))</f>
        <v>23.14</v>
      </c>
      <c r="AD117" s="22">
        <f>IF($N117=5, pomiary6[[#This Row],[c6]]+ 0.9, IF(pomiary6[[#This Row],[c6]]&lt;&gt;0, pomiary6[[#This Row],[c6]], H117))</f>
        <v>24.56</v>
      </c>
      <c r="AE117" s="22">
        <f>IF($N117=5, pomiary6[[#This Row],[c7]]+ 0.9, IF(pomiary6[[#This Row],[c7]]&lt;&gt;0, pomiary6[[#This Row],[c7]], I117))</f>
        <v>22.95</v>
      </c>
      <c r="AF117" s="22">
        <f>IF($N117=5, pomiary6[[#This Row],[c8]]+ 0.9, pomiary6[[#This Row],[c8]])</f>
        <v>23.03</v>
      </c>
      <c r="AG117" s="22">
        <f>IF($N117=5, pomiary6[[#This Row],[c9]]+ 0.9, pomiary6[[#This Row],[c9]])</f>
        <v>21.19</v>
      </c>
      <c r="AH117" s="22">
        <f>IF(pomiary6[[#This Row],[c9]]=5, pomiary6[[#This Row],[c10]]+ 0.9, pomiary6[[#This Row],[c10]])</f>
        <v>0</v>
      </c>
    </row>
    <row r="118" spans="1:34" x14ac:dyDescent="0.35">
      <c r="A118" s="1">
        <v>42583</v>
      </c>
      <c r="B118" s="2">
        <v>9.166666666666666E-2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M118">
        <f>DAY(pomiary6[[#This Row],[data]])</f>
        <v>1</v>
      </c>
      <c r="N118">
        <f>MONTH(pomiary6[[#This Row],[data]])</f>
        <v>8</v>
      </c>
      <c r="O118" s="23">
        <f>IF(AND($M118&gt;=5, $M118&lt;=10), pomiary6[[#This Row],[czujnik1]]-1.2,  C118)</f>
        <v>21.46</v>
      </c>
      <c r="P118" s="23">
        <f>IF(AND($M118&gt;=5, $M118&lt;=10), pomiary6[[#This Row],[czujnik2]]-1.2,  D118)</f>
        <v>20.81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f>IF(OR(pomiary6[[#This Row],[miesiac]]=7, pomiary6[[#This Row],[miesiac]]=8), ROUNDDOWN(J118*1.07, 2),  J118)</f>
        <v>23.42</v>
      </c>
      <c r="W118" s="23">
        <f>IF(AND($M118&gt;=5, $M118&lt;=10), pomiary6[[#This Row],[czujnik9]]-1.2,pomiary6[[#This Row],[czujnik9]])</f>
        <v>21.04</v>
      </c>
      <c r="X118" s="23">
        <v>0</v>
      </c>
      <c r="Y118" s="22">
        <f>IF($N118=5, pomiary6[[#This Row],[c1]]+ 0.9,  pomiary6[[#This Row],[c1]])</f>
        <v>21.46</v>
      </c>
      <c r="Z118" s="22">
        <f>IF($N118=5, pomiary6[[#This Row],[c2]]+ 0.9,pomiary6[[#This Row],[c2]])</f>
        <v>20.81</v>
      </c>
      <c r="AA118" s="22">
        <f>IF($N118=5, pomiary6[[#This Row],[c3]]+ 0.9, IF(pomiary6[[#This Row],[c3]]&lt;&gt;0, pomiary6[[#This Row],[c3]], E118))</f>
        <v>22.16</v>
      </c>
      <c r="AB118" s="22">
        <f>IF($N118=5, pomiary6[[#This Row],[c4]]+ 0.9, IF(pomiary6[[#This Row],[c4]]&lt;&gt;0, pomiary6[[#This Row],[c4]], F118))</f>
        <v>23.39</v>
      </c>
      <c r="AC118" s="22">
        <f>IF($N118=5, pomiary6[[#This Row],[c5]]+ 0.9, IF(pomiary6[[#This Row],[c5]]&lt;&gt;0, pomiary6[[#This Row],[c5]], G118))</f>
        <v>21.06</v>
      </c>
      <c r="AD118" s="22">
        <f>IF($N118=5, pomiary6[[#This Row],[c6]]+ 0.9, IF(pomiary6[[#This Row],[c6]]&lt;&gt;0, pomiary6[[#This Row],[c6]], H118))</f>
        <v>23.13</v>
      </c>
      <c r="AE118" s="22">
        <f>IF($N118=5, pomiary6[[#This Row],[c7]]+ 0.9, IF(pomiary6[[#This Row],[c7]]&lt;&gt;0, pomiary6[[#This Row],[c7]], I118))</f>
        <v>24.81</v>
      </c>
      <c r="AF118" s="22">
        <f>IF($N118=5, pomiary6[[#This Row],[c8]]+ 0.9, pomiary6[[#This Row],[c8]])</f>
        <v>23.42</v>
      </c>
      <c r="AG118" s="22">
        <f>IF($N118=5, pomiary6[[#This Row],[c9]]+ 0.9, pomiary6[[#This Row],[c9]])</f>
        <v>21.04</v>
      </c>
      <c r="AH118" s="22">
        <f>IF(pomiary6[[#This Row],[c9]]=5, pomiary6[[#This Row],[c10]]+ 0.9, pomiary6[[#This Row],[c10]])</f>
        <v>0</v>
      </c>
    </row>
    <row r="119" spans="1:34" x14ac:dyDescent="0.35">
      <c r="A119" s="1">
        <v>42585</v>
      </c>
      <c r="B119" s="2">
        <v>0.17083333333333334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M119">
        <f>DAY(pomiary6[[#This Row],[data]])</f>
        <v>3</v>
      </c>
      <c r="N119">
        <f>MONTH(pomiary6[[#This Row],[data]])</f>
        <v>8</v>
      </c>
      <c r="O119" s="23">
        <f>IF(AND($M119&gt;=5, $M119&lt;=10), pomiary6[[#This Row],[czujnik1]]-1.2,  C119)</f>
        <v>24.3</v>
      </c>
      <c r="P119" s="23">
        <f>IF(AND($M119&gt;=5, $M119&lt;=10), pomiary6[[#This Row],[czujnik2]]-1.2,  D119)</f>
        <v>21.17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f>IF(OR(pomiary6[[#This Row],[miesiac]]=7, pomiary6[[#This Row],[miesiac]]=8), ROUNDDOWN(J119*1.07, 2),  J119)</f>
        <v>23.42</v>
      </c>
      <c r="W119" s="23">
        <f>IF(AND($M119&gt;=5, $M119&lt;=10), pomiary6[[#This Row],[czujnik9]]-1.2,pomiary6[[#This Row],[czujnik9]])</f>
        <v>23.96</v>
      </c>
      <c r="X119" s="23">
        <v>0</v>
      </c>
      <c r="Y119" s="22">
        <f>IF($N119=5, pomiary6[[#This Row],[c1]]+ 0.9,  pomiary6[[#This Row],[c1]])</f>
        <v>24.3</v>
      </c>
      <c r="Z119" s="22">
        <f>IF($N119=5, pomiary6[[#This Row],[c2]]+ 0.9,pomiary6[[#This Row],[c2]])</f>
        <v>21.17</v>
      </c>
      <c r="AA119" s="22">
        <f>IF($N119=5, pomiary6[[#This Row],[c3]]+ 0.9, IF(pomiary6[[#This Row],[c3]]&lt;&gt;0, pomiary6[[#This Row],[c3]], E119))</f>
        <v>20.45</v>
      </c>
      <c r="AB119" s="22">
        <f>IF($N119=5, pomiary6[[#This Row],[c4]]+ 0.9, IF(pomiary6[[#This Row],[c4]]&lt;&gt;0, pomiary6[[#This Row],[c4]], F119))</f>
        <v>21.07</v>
      </c>
      <c r="AC119" s="22">
        <f>IF($N119=5, pomiary6[[#This Row],[c5]]+ 0.9, IF(pomiary6[[#This Row],[c5]]&lt;&gt;0, pomiary6[[#This Row],[c5]], G119))</f>
        <v>23.27</v>
      </c>
      <c r="AD119" s="22">
        <f>IF($N119=5, pomiary6[[#This Row],[c6]]+ 0.9, IF(pomiary6[[#This Row],[c6]]&lt;&gt;0, pomiary6[[#This Row],[c6]], H119))</f>
        <v>21.82</v>
      </c>
      <c r="AE119" s="22">
        <f>IF($N119=5, pomiary6[[#This Row],[c7]]+ 0.9, IF(pomiary6[[#This Row],[c7]]&lt;&gt;0, pomiary6[[#This Row],[c7]], I119))</f>
        <v>21.32</v>
      </c>
      <c r="AF119" s="22">
        <f>IF($N119=5, pomiary6[[#This Row],[c8]]+ 0.9, pomiary6[[#This Row],[c8]])</f>
        <v>23.42</v>
      </c>
      <c r="AG119" s="22">
        <f>IF($N119=5, pomiary6[[#This Row],[c9]]+ 0.9, pomiary6[[#This Row],[c9]])</f>
        <v>23.96</v>
      </c>
      <c r="AH119" s="22">
        <f>IF(pomiary6[[#This Row],[c9]]=5, pomiary6[[#This Row],[c10]]+ 0.9, pomiary6[[#This Row],[c10]])</f>
        <v>0</v>
      </c>
    </row>
    <row r="120" spans="1:34" x14ac:dyDescent="0.3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M120">
        <f>DAY(pomiary6[[#This Row],[data]])</f>
        <v>5</v>
      </c>
      <c r="N120">
        <f>MONTH(pomiary6[[#This Row],[data]])</f>
        <v>8</v>
      </c>
      <c r="O120" s="23">
        <f>IF(AND($M120&gt;=5, $M120&lt;=10), pomiary6[[#This Row],[czujnik1]]-1.2,  C120)</f>
        <v>19.59</v>
      </c>
      <c r="P120" s="23">
        <f>IF(AND($M120&gt;=5, $M120&lt;=10), pomiary6[[#This Row],[czujnik2]]-1.2,  D120)</f>
        <v>18.95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f>IF(OR(pomiary6[[#This Row],[miesiac]]=7, pomiary6[[#This Row],[miesiac]]=8), ROUNDDOWN(J120*1.07, 2),  J120)</f>
        <v>21.59</v>
      </c>
      <c r="W120" s="23">
        <f>IF(AND($M120&gt;=5, $M120&lt;=10), pomiary6[[#This Row],[czujnik9]]-1.2,pomiary6[[#This Row],[czujnik9]])</f>
        <v>19.05</v>
      </c>
      <c r="X120" s="23">
        <v>0</v>
      </c>
      <c r="Y120" s="22">
        <f>IF($N120=5, pomiary6[[#This Row],[c1]]+ 0.9,  pomiary6[[#This Row],[c1]])</f>
        <v>19.59</v>
      </c>
      <c r="Z120" s="22">
        <f>IF($N120=5, pomiary6[[#This Row],[c2]]+ 0.9,pomiary6[[#This Row],[c2]])</f>
        <v>18.95</v>
      </c>
      <c r="AA120" s="22">
        <f>IF($N120=5, pomiary6[[#This Row],[c3]]+ 0.9, IF(pomiary6[[#This Row],[c3]]&lt;&gt;0, pomiary6[[#This Row],[c3]], E120))</f>
        <v>24.61</v>
      </c>
      <c r="AB120" s="22">
        <f>IF($N120=5, pomiary6[[#This Row],[c4]]+ 0.9, IF(pomiary6[[#This Row],[c4]]&lt;&gt;0, pomiary6[[#This Row],[c4]], F120))</f>
        <v>21.03</v>
      </c>
      <c r="AC120" s="22">
        <f>IF($N120=5, pomiary6[[#This Row],[c5]]+ 0.9, IF(pomiary6[[#This Row],[c5]]&lt;&gt;0, pomiary6[[#This Row],[c5]], G120))</f>
        <v>20.75</v>
      </c>
      <c r="AD120" s="22">
        <f>IF($N120=5, pomiary6[[#This Row],[c6]]+ 0.9, IF(pomiary6[[#This Row],[c6]]&lt;&gt;0, pomiary6[[#This Row],[c6]], H120))</f>
        <v>23.58</v>
      </c>
      <c r="AE120" s="22">
        <f>IF($N120=5, pomiary6[[#This Row],[c7]]+ 0.9, IF(pomiary6[[#This Row],[c7]]&lt;&gt;0, pomiary6[[#This Row],[c7]], I120))</f>
        <v>24.1</v>
      </c>
      <c r="AF120" s="22">
        <f>IF($N120=5, pomiary6[[#This Row],[c8]]+ 0.9, pomiary6[[#This Row],[c8]])</f>
        <v>21.59</v>
      </c>
      <c r="AG120" s="22">
        <f>IF($N120=5, pomiary6[[#This Row],[c9]]+ 0.9, pomiary6[[#This Row],[c9]])</f>
        <v>19.05</v>
      </c>
      <c r="AH120" s="22">
        <f>IF(pomiary6[[#This Row],[c9]]=5, pomiary6[[#This Row],[c10]]+ 0.9, pomiary6[[#This Row],[c10]])</f>
        <v>0</v>
      </c>
    </row>
    <row r="121" spans="1:34" x14ac:dyDescent="0.35">
      <c r="A121" s="1">
        <v>42588</v>
      </c>
      <c r="B121" s="2">
        <v>0.38263888888888886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M121">
        <f>DAY(pomiary6[[#This Row],[data]])</f>
        <v>6</v>
      </c>
      <c r="N121">
        <f>MONTH(pomiary6[[#This Row],[data]])</f>
        <v>8</v>
      </c>
      <c r="O121" s="23">
        <f>IF(AND($M121&gt;=5, $M121&lt;=10), pomiary6[[#This Row],[czujnik1]]-1.2,  C121)</f>
        <v>23.330000000000002</v>
      </c>
      <c r="P121" s="23">
        <f>IF(AND($M121&gt;=5, $M121&lt;=10), pomiary6[[#This Row],[czujnik2]]-1.2,  D121)</f>
        <v>19.03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f>IF(OR(pomiary6[[#This Row],[miesiac]]=7, pomiary6[[#This Row],[miesiac]]=8), ROUNDDOWN(J121*1.07, 2),  J121)</f>
        <v>23.78</v>
      </c>
      <c r="W121" s="23">
        <f>IF(AND($M121&gt;=5, $M121&lt;=10), pomiary6[[#This Row],[czujnik9]]-1.2,pomiary6[[#This Row],[czujnik9]])</f>
        <v>22.44</v>
      </c>
      <c r="X121" s="23">
        <v>0</v>
      </c>
      <c r="Y121" s="22">
        <f>IF($N121=5, pomiary6[[#This Row],[c1]]+ 0.9,  pomiary6[[#This Row],[c1]])</f>
        <v>23.330000000000002</v>
      </c>
      <c r="Z121" s="22">
        <f>IF($N121=5, pomiary6[[#This Row],[c2]]+ 0.9,pomiary6[[#This Row],[c2]])</f>
        <v>19.03</v>
      </c>
      <c r="AA121" s="22">
        <f>IF($N121=5, pomiary6[[#This Row],[c3]]+ 0.9, IF(pomiary6[[#This Row],[c3]]&lt;&gt;0, pomiary6[[#This Row],[c3]], E121))</f>
        <v>23.44</v>
      </c>
      <c r="AB121" s="22">
        <f>IF($N121=5, pomiary6[[#This Row],[c4]]+ 0.9, IF(pomiary6[[#This Row],[c4]]&lt;&gt;0, pomiary6[[#This Row],[c4]], F121))</f>
        <v>21.79</v>
      </c>
      <c r="AC121" s="22">
        <f>IF($N121=5, pomiary6[[#This Row],[c5]]+ 0.9, IF(pomiary6[[#This Row],[c5]]&lt;&gt;0, pomiary6[[#This Row],[c5]], G121))</f>
        <v>22.16</v>
      </c>
      <c r="AD121" s="22">
        <f>IF($N121=5, pomiary6[[#This Row],[c6]]+ 0.9, IF(pomiary6[[#This Row],[c6]]&lt;&gt;0, pomiary6[[#This Row],[c6]], H121))</f>
        <v>23.23</v>
      </c>
      <c r="AE121" s="22">
        <f>IF($N121=5, pomiary6[[#This Row],[c7]]+ 0.9, IF(pomiary6[[#This Row],[c7]]&lt;&gt;0, pomiary6[[#This Row],[c7]], I121))</f>
        <v>24.25</v>
      </c>
      <c r="AF121" s="22">
        <f>IF($N121=5, pomiary6[[#This Row],[c8]]+ 0.9, pomiary6[[#This Row],[c8]])</f>
        <v>23.78</v>
      </c>
      <c r="AG121" s="22">
        <f>IF($N121=5, pomiary6[[#This Row],[c9]]+ 0.9, pomiary6[[#This Row],[c9]])</f>
        <v>22.44</v>
      </c>
      <c r="AH121" s="22">
        <f>IF(pomiary6[[#This Row],[c9]]=5, pomiary6[[#This Row],[c10]]+ 0.9, pomiary6[[#This Row],[c10]])</f>
        <v>0</v>
      </c>
    </row>
    <row r="122" spans="1:34" x14ac:dyDescent="0.3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M122">
        <f>DAY(pomiary6[[#This Row],[data]])</f>
        <v>8</v>
      </c>
      <c r="N122">
        <f>MONTH(pomiary6[[#This Row],[data]])</f>
        <v>8</v>
      </c>
      <c r="O122" s="23">
        <f>IF(AND($M122&gt;=5, $M122&lt;=10), pomiary6[[#This Row],[czujnik1]]-1.2,  C122)</f>
        <v>21.73</v>
      </c>
      <c r="P122" s="23">
        <f>IF(AND($M122&gt;=5, $M122&lt;=10), pomiary6[[#This Row],[czujnik2]]-1.2,  D122)</f>
        <v>20.63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f>IF(OR(pomiary6[[#This Row],[miesiac]]=7, pomiary6[[#This Row],[miesiac]]=8), ROUNDDOWN(J122*1.07, 2),  J122)</f>
        <v>25.9</v>
      </c>
      <c r="W122" s="23">
        <f>IF(AND($M122&gt;=5, $M122&lt;=10), pomiary6[[#This Row],[czujnik9]]-1.2,pomiary6[[#This Row],[czujnik9]])</f>
        <v>23.05</v>
      </c>
      <c r="X122" s="23">
        <v>0</v>
      </c>
      <c r="Y122" s="22">
        <f>IF($N122=5, pomiary6[[#This Row],[c1]]+ 0.9,  pomiary6[[#This Row],[c1]])</f>
        <v>21.73</v>
      </c>
      <c r="Z122" s="22">
        <f>IF($N122=5, pomiary6[[#This Row],[c2]]+ 0.9,pomiary6[[#This Row],[c2]])</f>
        <v>20.63</v>
      </c>
      <c r="AA122" s="22">
        <f>IF($N122=5, pomiary6[[#This Row],[c3]]+ 0.9, IF(pomiary6[[#This Row],[c3]]&lt;&gt;0, pomiary6[[#This Row],[c3]], E122))</f>
        <v>22.2</v>
      </c>
      <c r="AB122" s="22">
        <f>IF($N122=5, pomiary6[[#This Row],[c4]]+ 0.9, IF(pomiary6[[#This Row],[c4]]&lt;&gt;0, pomiary6[[#This Row],[c4]], F122))</f>
        <v>20.66</v>
      </c>
      <c r="AC122" s="22">
        <f>IF($N122=5, pomiary6[[#This Row],[c5]]+ 0.9, IF(pomiary6[[#This Row],[c5]]&lt;&gt;0, pomiary6[[#This Row],[c5]], G122))</f>
        <v>21.05</v>
      </c>
      <c r="AD122" s="22">
        <f>IF($N122=5, pomiary6[[#This Row],[c6]]+ 0.9, IF(pomiary6[[#This Row],[c6]]&lt;&gt;0, pomiary6[[#This Row],[c6]], H122))</f>
        <v>22.52</v>
      </c>
      <c r="AE122" s="22">
        <f>IF($N122=5, pomiary6[[#This Row],[c7]]+ 0.9, IF(pomiary6[[#This Row],[c7]]&lt;&gt;0, pomiary6[[#This Row],[c7]], I122))</f>
        <v>24.58</v>
      </c>
      <c r="AF122" s="22">
        <f>IF($N122=5, pomiary6[[#This Row],[c8]]+ 0.9, pomiary6[[#This Row],[c8]])</f>
        <v>25.9</v>
      </c>
      <c r="AG122" s="22">
        <f>IF($N122=5, pomiary6[[#This Row],[c9]]+ 0.9, pomiary6[[#This Row],[c9]])</f>
        <v>23.05</v>
      </c>
      <c r="AH122" s="22">
        <f>IF(pomiary6[[#This Row],[c9]]=5, pomiary6[[#This Row],[c10]]+ 0.9, pomiary6[[#This Row],[c10]])</f>
        <v>0</v>
      </c>
    </row>
    <row r="123" spans="1:34" x14ac:dyDescent="0.3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M123">
        <f>DAY(pomiary6[[#This Row],[data]])</f>
        <v>9</v>
      </c>
      <c r="N123">
        <f>MONTH(pomiary6[[#This Row],[data]])</f>
        <v>8</v>
      </c>
      <c r="O123" s="23">
        <f>IF(AND($M123&gt;=5, $M123&lt;=10), pomiary6[[#This Row],[czujnik1]]-1.2,  C123)</f>
        <v>22.41</v>
      </c>
      <c r="P123" s="23">
        <f>IF(AND($M123&gt;=5, $M123&lt;=10), pomiary6[[#This Row],[czujnik2]]-1.2,  D123)</f>
        <v>21.11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f>IF(OR(pomiary6[[#This Row],[miesiac]]=7, pomiary6[[#This Row],[miesiac]]=8), ROUNDDOWN(J123*1.07, 2),  J123)</f>
        <v>21.71</v>
      </c>
      <c r="W123" s="23">
        <f>IF(AND($M123&gt;=5, $M123&lt;=10), pomiary6[[#This Row],[czujnik9]]-1.2,pomiary6[[#This Row],[czujnik9]])</f>
        <v>23.64</v>
      </c>
      <c r="X123" s="23">
        <v>0</v>
      </c>
      <c r="Y123" s="22">
        <f>IF($N123=5, pomiary6[[#This Row],[c1]]+ 0.9,  pomiary6[[#This Row],[c1]])</f>
        <v>22.41</v>
      </c>
      <c r="Z123" s="22">
        <f>IF($N123=5, pomiary6[[#This Row],[c2]]+ 0.9,pomiary6[[#This Row],[c2]])</f>
        <v>21.11</v>
      </c>
      <c r="AA123" s="22">
        <f>IF($N123=5, pomiary6[[#This Row],[c3]]+ 0.9, IF(pomiary6[[#This Row],[c3]]&lt;&gt;0, pomiary6[[#This Row],[c3]], E123))</f>
        <v>22.54</v>
      </c>
      <c r="AB123" s="22">
        <f>IF($N123=5, pomiary6[[#This Row],[c4]]+ 0.9, IF(pomiary6[[#This Row],[c4]]&lt;&gt;0, pomiary6[[#This Row],[c4]], F123))</f>
        <v>23.68</v>
      </c>
      <c r="AC123" s="22">
        <f>IF($N123=5, pomiary6[[#This Row],[c5]]+ 0.9, IF(pomiary6[[#This Row],[c5]]&lt;&gt;0, pomiary6[[#This Row],[c5]], G123))</f>
        <v>24.34</v>
      </c>
      <c r="AD123" s="22">
        <f>IF($N123=5, pomiary6[[#This Row],[c6]]+ 0.9, IF(pomiary6[[#This Row],[c6]]&lt;&gt;0, pomiary6[[#This Row],[c6]], H123))</f>
        <v>23.6</v>
      </c>
      <c r="AE123" s="22">
        <f>IF($N123=5, pomiary6[[#This Row],[c7]]+ 0.9, IF(pomiary6[[#This Row],[c7]]&lt;&gt;0, pomiary6[[#This Row],[c7]], I123))</f>
        <v>20.260000000000002</v>
      </c>
      <c r="AF123" s="22">
        <f>IF($N123=5, pomiary6[[#This Row],[c8]]+ 0.9, pomiary6[[#This Row],[c8]])</f>
        <v>21.71</v>
      </c>
      <c r="AG123" s="22">
        <f>IF($N123=5, pomiary6[[#This Row],[c9]]+ 0.9, pomiary6[[#This Row],[c9]])</f>
        <v>23.64</v>
      </c>
      <c r="AH123" s="22">
        <f>IF(pomiary6[[#This Row],[c9]]=5, pomiary6[[#This Row],[c10]]+ 0.9, pomiary6[[#This Row],[c10]])</f>
        <v>0</v>
      </c>
    </row>
    <row r="124" spans="1:34" x14ac:dyDescent="0.35">
      <c r="A124" s="1">
        <v>42594</v>
      </c>
      <c r="B124" s="2">
        <v>8.611111111111111E-2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M124">
        <f>DAY(pomiary6[[#This Row],[data]])</f>
        <v>12</v>
      </c>
      <c r="N124">
        <f>MONTH(pomiary6[[#This Row],[data]])</f>
        <v>8</v>
      </c>
      <c r="O124" s="23">
        <f>IF(AND($M124&gt;=5, $M124&lt;=10), pomiary6[[#This Row],[czujnik1]]-1.2,  C124)</f>
        <v>21.99</v>
      </c>
      <c r="P124" s="23">
        <f>IF(AND($M124&gt;=5, $M124&lt;=10), pomiary6[[#This Row],[czujnik2]]-1.2,  D124)</f>
        <v>21.03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f>IF(OR(pomiary6[[#This Row],[miesiac]]=7, pomiary6[[#This Row],[miesiac]]=8), ROUNDDOWN(J124*1.07, 2),  J124)</f>
        <v>25.08</v>
      </c>
      <c r="W124" s="23">
        <f>IF(AND($M124&gt;=5, $M124&lt;=10), pomiary6[[#This Row],[czujnik9]]-1.2,pomiary6[[#This Row],[czujnik9]])</f>
        <v>23.35</v>
      </c>
      <c r="X124" s="23">
        <v>0</v>
      </c>
      <c r="Y124" s="22">
        <f>IF($N124=5, pomiary6[[#This Row],[c1]]+ 0.9,  pomiary6[[#This Row],[c1]])</f>
        <v>21.99</v>
      </c>
      <c r="Z124" s="22">
        <f>IF($N124=5, pomiary6[[#This Row],[c2]]+ 0.9,pomiary6[[#This Row],[c2]])</f>
        <v>21.03</v>
      </c>
      <c r="AA124" s="22">
        <f>IF($N124=5, pomiary6[[#This Row],[c3]]+ 0.9, IF(pomiary6[[#This Row],[c3]]&lt;&gt;0, pomiary6[[#This Row],[c3]], E124))</f>
        <v>21.98</v>
      </c>
      <c r="AB124" s="22">
        <f>IF($N124=5, pomiary6[[#This Row],[c4]]+ 0.9, IF(pomiary6[[#This Row],[c4]]&lt;&gt;0, pomiary6[[#This Row],[c4]], F124))</f>
        <v>24.71</v>
      </c>
      <c r="AC124" s="22">
        <f>IF($N124=5, pomiary6[[#This Row],[c5]]+ 0.9, IF(pomiary6[[#This Row],[c5]]&lt;&gt;0, pomiary6[[#This Row],[c5]], G124))</f>
        <v>22.25</v>
      </c>
      <c r="AD124" s="22">
        <f>IF($N124=5, pomiary6[[#This Row],[c6]]+ 0.9, IF(pomiary6[[#This Row],[c6]]&lt;&gt;0, pomiary6[[#This Row],[c6]], H124))</f>
        <v>21.03</v>
      </c>
      <c r="AE124" s="22">
        <f>IF($N124=5, pomiary6[[#This Row],[c7]]+ 0.9, IF(pomiary6[[#This Row],[c7]]&lt;&gt;0, pomiary6[[#This Row],[c7]], I124))</f>
        <v>20.059999999999999</v>
      </c>
      <c r="AF124" s="22">
        <f>IF($N124=5, pomiary6[[#This Row],[c8]]+ 0.9, pomiary6[[#This Row],[c8]])</f>
        <v>25.08</v>
      </c>
      <c r="AG124" s="22">
        <f>IF($N124=5, pomiary6[[#This Row],[c9]]+ 0.9, pomiary6[[#This Row],[c9]])</f>
        <v>23.35</v>
      </c>
      <c r="AH124" s="22">
        <f>IF(pomiary6[[#This Row],[c9]]=5, pomiary6[[#This Row],[c10]]+ 0.9, pomiary6[[#This Row],[c10]])</f>
        <v>0</v>
      </c>
    </row>
    <row r="125" spans="1:34" x14ac:dyDescent="0.3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M125">
        <f>DAY(pomiary6[[#This Row],[data]])</f>
        <v>12</v>
      </c>
      <c r="N125">
        <f>MONTH(pomiary6[[#This Row],[data]])</f>
        <v>8</v>
      </c>
      <c r="O125" s="23">
        <f>IF(AND($M125&gt;=5, $M125&lt;=10), pomiary6[[#This Row],[czujnik1]]-1.2,  C125)</f>
        <v>21.25</v>
      </c>
      <c r="P125" s="23">
        <f>IF(AND($M125&gt;=5, $M125&lt;=10), pomiary6[[#This Row],[czujnik2]]-1.2,  D125)</f>
        <v>22.63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f>IF(OR(pomiary6[[#This Row],[miesiac]]=7, pomiary6[[#This Row],[miesiac]]=8), ROUNDDOWN(J125*1.07, 2),  J125)</f>
        <v>22.28</v>
      </c>
      <c r="W125" s="23">
        <f>IF(AND($M125&gt;=5, $M125&lt;=10), pomiary6[[#This Row],[czujnik9]]-1.2,pomiary6[[#This Row],[czujnik9]])</f>
        <v>22.24</v>
      </c>
      <c r="X125" s="23">
        <v>0</v>
      </c>
      <c r="Y125" s="22">
        <f>IF($N125=5, pomiary6[[#This Row],[c1]]+ 0.9,  pomiary6[[#This Row],[c1]])</f>
        <v>21.25</v>
      </c>
      <c r="Z125" s="22">
        <f>IF($N125=5, pomiary6[[#This Row],[c2]]+ 0.9,pomiary6[[#This Row],[c2]])</f>
        <v>22.63</v>
      </c>
      <c r="AA125" s="22">
        <f>IF($N125=5, pomiary6[[#This Row],[c3]]+ 0.9, IF(pomiary6[[#This Row],[c3]]&lt;&gt;0, pomiary6[[#This Row],[c3]], E125))</f>
        <v>22.5</v>
      </c>
      <c r="AB125" s="22">
        <f>IF($N125=5, pomiary6[[#This Row],[c4]]+ 0.9, IF(pomiary6[[#This Row],[c4]]&lt;&gt;0, pomiary6[[#This Row],[c4]], F125))</f>
        <v>22.53</v>
      </c>
      <c r="AC125" s="22">
        <f>IF($N125=5, pomiary6[[#This Row],[c5]]+ 0.9, IF(pomiary6[[#This Row],[c5]]&lt;&gt;0, pomiary6[[#This Row],[c5]], G125))</f>
        <v>22.55</v>
      </c>
      <c r="AD125" s="22">
        <f>IF($N125=5, pomiary6[[#This Row],[c6]]+ 0.9, IF(pomiary6[[#This Row],[c6]]&lt;&gt;0, pomiary6[[#This Row],[c6]], H125))</f>
        <v>23.75</v>
      </c>
      <c r="AE125" s="22">
        <f>IF($N125=5, pomiary6[[#This Row],[c7]]+ 0.9, IF(pomiary6[[#This Row],[c7]]&lt;&gt;0, pomiary6[[#This Row],[c7]], I125))</f>
        <v>22.37</v>
      </c>
      <c r="AF125" s="22">
        <f>IF($N125=5, pomiary6[[#This Row],[c8]]+ 0.9, pomiary6[[#This Row],[c8]])</f>
        <v>22.28</v>
      </c>
      <c r="AG125" s="22">
        <f>IF($N125=5, pomiary6[[#This Row],[c9]]+ 0.9, pomiary6[[#This Row],[c9]])</f>
        <v>22.24</v>
      </c>
      <c r="AH125" s="22">
        <f>IF(pomiary6[[#This Row],[c9]]=5, pomiary6[[#This Row],[c10]]+ 0.9, pomiary6[[#This Row],[c10]])</f>
        <v>0</v>
      </c>
    </row>
    <row r="126" spans="1:34" x14ac:dyDescent="0.35">
      <c r="A126" s="1">
        <v>42596</v>
      </c>
      <c r="B126" s="2">
        <v>4.3749999999999997E-2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M126">
        <f>DAY(pomiary6[[#This Row],[data]])</f>
        <v>14</v>
      </c>
      <c r="N126">
        <f>MONTH(pomiary6[[#This Row],[data]])</f>
        <v>8</v>
      </c>
      <c r="O126" s="23">
        <f>IF(AND($M126&gt;=5, $M126&lt;=10), pomiary6[[#This Row],[czujnik1]]-1.2,  C126)</f>
        <v>22.19</v>
      </c>
      <c r="P126" s="23">
        <f>IF(AND($M126&gt;=5, $M126&lt;=10), pomiary6[[#This Row],[czujnik2]]-1.2,  D126)</f>
        <v>23.63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f>IF(OR(pomiary6[[#This Row],[miesiac]]=7, pomiary6[[#This Row],[miesiac]]=8), ROUNDDOWN(J126*1.07, 2),  J126)</f>
        <v>26.23</v>
      </c>
      <c r="W126" s="23">
        <f>IF(AND($M126&gt;=5, $M126&lt;=10), pomiary6[[#This Row],[czujnik9]]-1.2,pomiary6[[#This Row],[czujnik9]])</f>
        <v>21.28</v>
      </c>
      <c r="X126" s="23">
        <v>0</v>
      </c>
      <c r="Y126" s="22">
        <f>IF($N126=5, pomiary6[[#This Row],[c1]]+ 0.9,  pomiary6[[#This Row],[c1]])</f>
        <v>22.19</v>
      </c>
      <c r="Z126" s="22">
        <f>IF($N126=5, pomiary6[[#This Row],[c2]]+ 0.9,pomiary6[[#This Row],[c2]])</f>
        <v>23.63</v>
      </c>
      <c r="AA126" s="22">
        <f>IF($N126=5, pomiary6[[#This Row],[c3]]+ 0.9, IF(pomiary6[[#This Row],[c3]]&lt;&gt;0, pomiary6[[#This Row],[c3]], E126))</f>
        <v>20.6</v>
      </c>
      <c r="AB126" s="22">
        <f>IF($N126=5, pomiary6[[#This Row],[c4]]+ 0.9, IF(pomiary6[[#This Row],[c4]]&lt;&gt;0, pomiary6[[#This Row],[c4]], F126))</f>
        <v>22.57</v>
      </c>
      <c r="AC126" s="22">
        <f>IF($N126=5, pomiary6[[#This Row],[c5]]+ 0.9, IF(pomiary6[[#This Row],[c5]]&lt;&gt;0, pomiary6[[#This Row],[c5]], G126))</f>
        <v>24.22</v>
      </c>
      <c r="AD126" s="22">
        <f>IF($N126=5, pomiary6[[#This Row],[c6]]+ 0.9, IF(pomiary6[[#This Row],[c6]]&lt;&gt;0, pomiary6[[#This Row],[c6]], H126))</f>
        <v>22.01</v>
      </c>
      <c r="AE126" s="22">
        <f>IF($N126=5, pomiary6[[#This Row],[c7]]+ 0.9, IF(pomiary6[[#This Row],[c7]]&lt;&gt;0, pomiary6[[#This Row],[c7]], I126))</f>
        <v>21.12</v>
      </c>
      <c r="AF126" s="22">
        <f>IF($N126=5, pomiary6[[#This Row],[c8]]+ 0.9, pomiary6[[#This Row],[c8]])</f>
        <v>26.23</v>
      </c>
      <c r="AG126" s="22">
        <f>IF($N126=5, pomiary6[[#This Row],[c9]]+ 0.9, pomiary6[[#This Row],[c9]])</f>
        <v>21.28</v>
      </c>
      <c r="AH126" s="22">
        <f>IF(pomiary6[[#This Row],[c9]]=5, pomiary6[[#This Row],[c10]]+ 0.9, pomiary6[[#This Row],[c10]])</f>
        <v>0</v>
      </c>
    </row>
    <row r="127" spans="1:34" x14ac:dyDescent="0.3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M127">
        <f>DAY(pomiary6[[#This Row],[data]])</f>
        <v>17</v>
      </c>
      <c r="N127">
        <f>MONTH(pomiary6[[#This Row],[data]])</f>
        <v>8</v>
      </c>
      <c r="O127" s="23">
        <f>IF(AND($M127&gt;=5, $M127&lt;=10), pomiary6[[#This Row],[czujnik1]]-1.2,  C127)</f>
        <v>22.74</v>
      </c>
      <c r="P127" s="23">
        <f>IF(AND($M127&gt;=5, $M127&lt;=10), pomiary6[[#This Row],[czujnik2]]-1.2,  D127)</f>
        <v>20.72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f>IF(OR(pomiary6[[#This Row],[miesiac]]=7, pomiary6[[#This Row],[miesiac]]=8), ROUNDDOWN(J127*1.07, 2),  J127)</f>
        <v>26.34</v>
      </c>
      <c r="W127" s="23">
        <f>IF(AND($M127&gt;=5, $M127&lt;=10), pomiary6[[#This Row],[czujnik9]]-1.2,pomiary6[[#This Row],[czujnik9]])</f>
        <v>20.96</v>
      </c>
      <c r="X127" s="23">
        <v>0</v>
      </c>
      <c r="Y127" s="22">
        <f>IF($N127=5, pomiary6[[#This Row],[c1]]+ 0.9,  pomiary6[[#This Row],[c1]])</f>
        <v>22.74</v>
      </c>
      <c r="Z127" s="22">
        <f>IF($N127=5, pomiary6[[#This Row],[c2]]+ 0.9,pomiary6[[#This Row],[c2]])</f>
        <v>20.72</v>
      </c>
      <c r="AA127" s="22">
        <f>IF($N127=5, pomiary6[[#This Row],[c3]]+ 0.9, IF(pomiary6[[#This Row],[c3]]&lt;&gt;0, pomiary6[[#This Row],[c3]], E127))</f>
        <v>24.74</v>
      </c>
      <c r="AB127" s="22">
        <f>IF($N127=5, pomiary6[[#This Row],[c4]]+ 0.9, IF(pomiary6[[#This Row],[c4]]&lt;&gt;0, pomiary6[[#This Row],[c4]], F127))</f>
        <v>23.94</v>
      </c>
      <c r="AC127" s="22">
        <f>IF($N127=5, pomiary6[[#This Row],[c5]]+ 0.9, IF(pomiary6[[#This Row],[c5]]&lt;&gt;0, pomiary6[[#This Row],[c5]], G127))</f>
        <v>22.07</v>
      </c>
      <c r="AD127" s="22">
        <f>IF($N127=5, pomiary6[[#This Row],[c6]]+ 0.9, IF(pomiary6[[#This Row],[c6]]&lt;&gt;0, pomiary6[[#This Row],[c6]], H127))</f>
        <v>24.33</v>
      </c>
      <c r="AE127" s="22">
        <f>IF($N127=5, pomiary6[[#This Row],[c7]]+ 0.9, IF(pomiary6[[#This Row],[c7]]&lt;&gt;0, pomiary6[[#This Row],[c7]], I127))</f>
        <v>20.62</v>
      </c>
      <c r="AF127" s="22">
        <f>IF($N127=5, pomiary6[[#This Row],[c8]]+ 0.9, pomiary6[[#This Row],[c8]])</f>
        <v>26.34</v>
      </c>
      <c r="AG127" s="22">
        <f>IF($N127=5, pomiary6[[#This Row],[c9]]+ 0.9, pomiary6[[#This Row],[c9]])</f>
        <v>20.96</v>
      </c>
      <c r="AH127" s="22">
        <f>IF(pomiary6[[#This Row],[c9]]=5, pomiary6[[#This Row],[c10]]+ 0.9, pomiary6[[#This Row],[c10]])</f>
        <v>0</v>
      </c>
    </row>
    <row r="128" spans="1:34" x14ac:dyDescent="0.35">
      <c r="A128" s="1">
        <v>42601</v>
      </c>
      <c r="B128" s="2">
        <v>0.21388888888888888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M128">
        <f>DAY(pomiary6[[#This Row],[data]])</f>
        <v>19</v>
      </c>
      <c r="N128">
        <f>MONTH(pomiary6[[#This Row],[data]])</f>
        <v>8</v>
      </c>
      <c r="O128" s="23">
        <f>IF(AND($M128&gt;=5, $M128&lt;=10), pomiary6[[#This Row],[czujnik1]]-1.2,  C128)</f>
        <v>24.25</v>
      </c>
      <c r="P128" s="23">
        <f>IF(AND($M128&gt;=5, $M128&lt;=10), pomiary6[[#This Row],[czujnik2]]-1.2,  D128)</f>
        <v>21.83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f>IF(OR(pomiary6[[#This Row],[miesiac]]=7, pomiary6[[#This Row],[miesiac]]=8), ROUNDDOWN(J128*1.07, 2),  J128)</f>
        <v>23.72</v>
      </c>
      <c r="W128" s="23">
        <f>IF(AND($M128&gt;=5, $M128&lt;=10), pomiary6[[#This Row],[czujnik9]]-1.2,pomiary6[[#This Row],[czujnik9]])</f>
        <v>22.32</v>
      </c>
      <c r="X128" s="23">
        <v>0</v>
      </c>
      <c r="Y128" s="22">
        <f>IF($N128=5, pomiary6[[#This Row],[c1]]+ 0.9,  pomiary6[[#This Row],[c1]])</f>
        <v>24.25</v>
      </c>
      <c r="Z128" s="22">
        <f>IF($N128=5, pomiary6[[#This Row],[c2]]+ 0.9,pomiary6[[#This Row],[c2]])</f>
        <v>21.83</v>
      </c>
      <c r="AA128" s="22">
        <f>IF($N128=5, pomiary6[[#This Row],[c3]]+ 0.9, IF(pomiary6[[#This Row],[c3]]&lt;&gt;0, pomiary6[[#This Row],[c3]], E128))</f>
        <v>23.97</v>
      </c>
      <c r="AB128" s="22">
        <f>IF($N128=5, pomiary6[[#This Row],[c4]]+ 0.9, IF(pomiary6[[#This Row],[c4]]&lt;&gt;0, pomiary6[[#This Row],[c4]], F128))</f>
        <v>22.48</v>
      </c>
      <c r="AC128" s="22">
        <f>IF($N128=5, pomiary6[[#This Row],[c5]]+ 0.9, IF(pomiary6[[#This Row],[c5]]&lt;&gt;0, pomiary6[[#This Row],[c5]], G128))</f>
        <v>21.36</v>
      </c>
      <c r="AD128" s="22">
        <f>IF($N128=5, pomiary6[[#This Row],[c6]]+ 0.9, IF(pomiary6[[#This Row],[c6]]&lt;&gt;0, pomiary6[[#This Row],[c6]], H128))</f>
        <v>20.2</v>
      </c>
      <c r="AE128" s="22">
        <f>IF($N128=5, pomiary6[[#This Row],[c7]]+ 0.9, IF(pomiary6[[#This Row],[c7]]&lt;&gt;0, pomiary6[[#This Row],[c7]], I128))</f>
        <v>23.33</v>
      </c>
      <c r="AF128" s="22">
        <f>IF($N128=5, pomiary6[[#This Row],[c8]]+ 0.9, pomiary6[[#This Row],[c8]])</f>
        <v>23.72</v>
      </c>
      <c r="AG128" s="22">
        <f>IF($N128=5, pomiary6[[#This Row],[c9]]+ 0.9, pomiary6[[#This Row],[c9]])</f>
        <v>22.32</v>
      </c>
      <c r="AH128" s="22">
        <f>IF(pomiary6[[#This Row],[c9]]=5, pomiary6[[#This Row],[c10]]+ 0.9, pomiary6[[#This Row],[c10]])</f>
        <v>0</v>
      </c>
    </row>
    <row r="129" spans="1:34" x14ac:dyDescent="0.3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M129">
        <f>DAY(pomiary6[[#This Row],[data]])</f>
        <v>19</v>
      </c>
      <c r="N129">
        <f>MONTH(pomiary6[[#This Row],[data]])</f>
        <v>8</v>
      </c>
      <c r="O129" s="23">
        <f>IF(AND($M129&gt;=5, $M129&lt;=10), pomiary6[[#This Row],[czujnik1]]-1.2,  C129)</f>
        <v>22.33</v>
      </c>
      <c r="P129" s="23">
        <f>IF(AND($M129&gt;=5, $M129&lt;=10), pomiary6[[#This Row],[czujnik2]]-1.2,  D129)</f>
        <v>20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f>IF(OR(pomiary6[[#This Row],[miesiac]]=7, pomiary6[[#This Row],[miesiac]]=8), ROUNDDOWN(J129*1.07, 2),  J129)</f>
        <v>23.59</v>
      </c>
      <c r="W129" s="23">
        <f>IF(AND($M129&gt;=5, $M129&lt;=10), pomiary6[[#This Row],[czujnik9]]-1.2,pomiary6[[#This Row],[czujnik9]])</f>
        <v>21.31</v>
      </c>
      <c r="X129" s="23">
        <v>0</v>
      </c>
      <c r="Y129" s="22">
        <f>IF($N129=5, pomiary6[[#This Row],[c1]]+ 0.9,  pomiary6[[#This Row],[c1]])</f>
        <v>22.33</v>
      </c>
      <c r="Z129" s="22">
        <f>IF($N129=5, pomiary6[[#This Row],[c2]]+ 0.9,pomiary6[[#This Row],[c2]])</f>
        <v>20</v>
      </c>
      <c r="AA129" s="22">
        <f>IF($N129=5, pomiary6[[#This Row],[c3]]+ 0.9, IF(pomiary6[[#This Row],[c3]]&lt;&gt;0, pomiary6[[#This Row],[c3]], E129))</f>
        <v>24.04</v>
      </c>
      <c r="AB129" s="22">
        <f>IF($N129=5, pomiary6[[#This Row],[c4]]+ 0.9, IF(pomiary6[[#This Row],[c4]]&lt;&gt;0, pomiary6[[#This Row],[c4]], F129))</f>
        <v>24.76</v>
      </c>
      <c r="AC129" s="22">
        <f>IF($N129=5, pomiary6[[#This Row],[c5]]+ 0.9, IF(pomiary6[[#This Row],[c5]]&lt;&gt;0, pomiary6[[#This Row],[c5]], G129))</f>
        <v>23.02</v>
      </c>
      <c r="AD129" s="22">
        <f>IF($N129=5, pomiary6[[#This Row],[c6]]+ 0.9, IF(pomiary6[[#This Row],[c6]]&lt;&gt;0, pomiary6[[#This Row],[c6]], H129))</f>
        <v>23.75</v>
      </c>
      <c r="AE129" s="22">
        <f>IF($N129=5, pomiary6[[#This Row],[c7]]+ 0.9, IF(pomiary6[[#This Row],[c7]]&lt;&gt;0, pomiary6[[#This Row],[c7]], I129))</f>
        <v>20.46</v>
      </c>
      <c r="AF129" s="22">
        <f>IF($N129=5, pomiary6[[#This Row],[c8]]+ 0.9, pomiary6[[#This Row],[c8]])</f>
        <v>23.59</v>
      </c>
      <c r="AG129" s="22">
        <f>IF($N129=5, pomiary6[[#This Row],[c9]]+ 0.9, pomiary6[[#This Row],[c9]])</f>
        <v>21.31</v>
      </c>
      <c r="AH129" s="22">
        <f>IF(pomiary6[[#This Row],[c9]]=5, pomiary6[[#This Row],[c10]]+ 0.9, pomiary6[[#This Row],[c10]])</f>
        <v>0</v>
      </c>
    </row>
    <row r="130" spans="1:34" x14ac:dyDescent="0.3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M130">
        <f>DAY(pomiary6[[#This Row],[data]])</f>
        <v>19</v>
      </c>
      <c r="N130">
        <f>MONTH(pomiary6[[#This Row],[data]])</f>
        <v>8</v>
      </c>
      <c r="O130" s="23">
        <f>IF(AND($M130&gt;=5, $M130&lt;=10), pomiary6[[#This Row],[czujnik1]]-1.2,  C130)</f>
        <v>20.89</v>
      </c>
      <c r="P130" s="23">
        <f>IF(AND($M130&gt;=5, $M130&lt;=10), pomiary6[[#This Row],[czujnik2]]-1.2,  D130)</f>
        <v>20.28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f>IF(OR(pomiary6[[#This Row],[miesiac]]=7, pomiary6[[#This Row],[miesiac]]=8), ROUNDDOWN(J130*1.07, 2),  J130)</f>
        <v>23.11</v>
      </c>
      <c r="W130" s="23">
        <f>IF(AND($M130&gt;=5, $M130&lt;=10), pomiary6[[#This Row],[czujnik9]]-1.2,pomiary6[[#This Row],[czujnik9]])</f>
        <v>23</v>
      </c>
      <c r="X130" s="23">
        <v>0</v>
      </c>
      <c r="Y130" s="22">
        <f>IF($N130=5, pomiary6[[#This Row],[c1]]+ 0.9,  pomiary6[[#This Row],[c1]])</f>
        <v>20.89</v>
      </c>
      <c r="Z130" s="22">
        <f>IF($N130=5, pomiary6[[#This Row],[c2]]+ 0.9,pomiary6[[#This Row],[c2]])</f>
        <v>20.28</v>
      </c>
      <c r="AA130" s="22">
        <f>IF($N130=5, pomiary6[[#This Row],[c3]]+ 0.9, IF(pomiary6[[#This Row],[c3]]&lt;&gt;0, pomiary6[[#This Row],[c3]], E130))</f>
        <v>23.53</v>
      </c>
      <c r="AB130" s="22">
        <f>IF($N130=5, pomiary6[[#This Row],[c4]]+ 0.9, IF(pomiary6[[#This Row],[c4]]&lt;&gt;0, pomiary6[[#This Row],[c4]], F130))</f>
        <v>22.74</v>
      </c>
      <c r="AC130" s="22">
        <f>IF($N130=5, pomiary6[[#This Row],[c5]]+ 0.9, IF(pomiary6[[#This Row],[c5]]&lt;&gt;0, pomiary6[[#This Row],[c5]], G130))</f>
        <v>20.13</v>
      </c>
      <c r="AD130" s="22">
        <f>IF($N130=5, pomiary6[[#This Row],[c6]]+ 0.9, IF(pomiary6[[#This Row],[c6]]&lt;&gt;0, pomiary6[[#This Row],[c6]], H130))</f>
        <v>22.16</v>
      </c>
      <c r="AE130" s="22">
        <f>IF($N130=5, pomiary6[[#This Row],[c7]]+ 0.9, IF(pomiary6[[#This Row],[c7]]&lt;&gt;0, pomiary6[[#This Row],[c7]], I130))</f>
        <v>22.63</v>
      </c>
      <c r="AF130" s="22">
        <f>IF($N130=5, pomiary6[[#This Row],[c8]]+ 0.9, pomiary6[[#This Row],[c8]])</f>
        <v>23.11</v>
      </c>
      <c r="AG130" s="22">
        <f>IF($N130=5, pomiary6[[#This Row],[c9]]+ 0.9, pomiary6[[#This Row],[c9]])</f>
        <v>23</v>
      </c>
      <c r="AH130" s="22">
        <f>IF(pomiary6[[#This Row],[c9]]=5, pomiary6[[#This Row],[c10]]+ 0.9, pomiary6[[#This Row],[c10]])</f>
        <v>0</v>
      </c>
    </row>
    <row r="131" spans="1:34" x14ac:dyDescent="0.3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M131">
        <f>DAY(pomiary6[[#This Row],[data]])</f>
        <v>21</v>
      </c>
      <c r="N131">
        <f>MONTH(pomiary6[[#This Row],[data]])</f>
        <v>8</v>
      </c>
      <c r="O131" s="23">
        <f>IF(AND($M131&gt;=5, $M131&lt;=10), pomiary6[[#This Row],[czujnik1]]-1.2,  C131)</f>
        <v>21.25</v>
      </c>
      <c r="P131" s="23">
        <f>IF(AND($M131&gt;=5, $M131&lt;=10), pomiary6[[#This Row],[czujnik2]]-1.2,  D131)</f>
        <v>22.01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f>IF(OR(pomiary6[[#This Row],[miesiac]]=7, pomiary6[[#This Row],[miesiac]]=8), ROUNDDOWN(J131*1.07, 2),  J131)</f>
        <v>26.02</v>
      </c>
      <c r="W131" s="23">
        <f>IF(AND($M131&gt;=5, $M131&lt;=10), pomiary6[[#This Row],[czujnik9]]-1.2,pomiary6[[#This Row],[czujnik9]])</f>
        <v>20.89</v>
      </c>
      <c r="X131" s="23">
        <v>0</v>
      </c>
      <c r="Y131" s="22">
        <f>IF($N131=5, pomiary6[[#This Row],[c1]]+ 0.9,  pomiary6[[#This Row],[c1]])</f>
        <v>21.25</v>
      </c>
      <c r="Z131" s="22">
        <f>IF($N131=5, pomiary6[[#This Row],[c2]]+ 0.9,pomiary6[[#This Row],[c2]])</f>
        <v>22.01</v>
      </c>
      <c r="AA131" s="22">
        <f>IF($N131=5, pomiary6[[#This Row],[c3]]+ 0.9, IF(pomiary6[[#This Row],[c3]]&lt;&gt;0, pomiary6[[#This Row],[c3]], E131))</f>
        <v>20.190000000000001</v>
      </c>
      <c r="AB131" s="22">
        <f>IF($N131=5, pomiary6[[#This Row],[c4]]+ 0.9, IF(pomiary6[[#This Row],[c4]]&lt;&gt;0, pomiary6[[#This Row],[c4]], F131))</f>
        <v>24.36</v>
      </c>
      <c r="AC131" s="22">
        <f>IF($N131=5, pomiary6[[#This Row],[c5]]+ 0.9, IF(pomiary6[[#This Row],[c5]]&lt;&gt;0, pomiary6[[#This Row],[c5]], G131))</f>
        <v>24.61</v>
      </c>
      <c r="AD131" s="22">
        <f>IF($N131=5, pomiary6[[#This Row],[c6]]+ 0.9, IF(pomiary6[[#This Row],[c6]]&lt;&gt;0, pomiary6[[#This Row],[c6]], H131))</f>
        <v>24.99</v>
      </c>
      <c r="AE131" s="22">
        <f>IF($N131=5, pomiary6[[#This Row],[c7]]+ 0.9, IF(pomiary6[[#This Row],[c7]]&lt;&gt;0, pomiary6[[#This Row],[c7]], I131))</f>
        <v>22.55</v>
      </c>
      <c r="AF131" s="22">
        <f>IF($N131=5, pomiary6[[#This Row],[c8]]+ 0.9, pomiary6[[#This Row],[c8]])</f>
        <v>26.02</v>
      </c>
      <c r="AG131" s="22">
        <f>IF($N131=5, pomiary6[[#This Row],[c9]]+ 0.9, pomiary6[[#This Row],[c9]])</f>
        <v>20.89</v>
      </c>
      <c r="AH131" s="22">
        <f>IF(pomiary6[[#This Row],[c9]]=5, pomiary6[[#This Row],[c10]]+ 0.9, pomiary6[[#This Row],[c10]])</f>
        <v>0</v>
      </c>
    </row>
    <row r="132" spans="1:34" x14ac:dyDescent="0.35">
      <c r="A132" s="1">
        <v>42603</v>
      </c>
      <c r="B132" s="2">
        <v>0.12847222222222221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M132">
        <f>DAY(pomiary6[[#This Row],[data]])</f>
        <v>21</v>
      </c>
      <c r="N132">
        <f>MONTH(pomiary6[[#This Row],[data]])</f>
        <v>8</v>
      </c>
      <c r="O132" s="23">
        <f>IF(AND($M132&gt;=5, $M132&lt;=10), pomiary6[[#This Row],[czujnik1]]-1.2,  C132)</f>
        <v>23.52</v>
      </c>
      <c r="P132" s="23">
        <f>IF(AND($M132&gt;=5, $M132&lt;=10), pomiary6[[#This Row],[czujnik2]]-1.2,  D132)</f>
        <v>21.62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f>IF(OR(pomiary6[[#This Row],[miesiac]]=7, pomiary6[[#This Row],[miesiac]]=8), ROUNDDOWN(J132*1.07, 2),  J132)</f>
        <v>21.96</v>
      </c>
      <c r="W132" s="23">
        <f>IF(AND($M132&gt;=5, $M132&lt;=10), pomiary6[[#This Row],[czujnik9]]-1.2,pomiary6[[#This Row],[czujnik9]])</f>
        <v>23.51</v>
      </c>
      <c r="X132" s="23">
        <v>0</v>
      </c>
      <c r="Y132" s="22">
        <f>IF($N132=5, pomiary6[[#This Row],[c1]]+ 0.9,  pomiary6[[#This Row],[c1]])</f>
        <v>23.52</v>
      </c>
      <c r="Z132" s="22">
        <f>IF($N132=5, pomiary6[[#This Row],[c2]]+ 0.9,pomiary6[[#This Row],[c2]])</f>
        <v>21.62</v>
      </c>
      <c r="AA132" s="22">
        <f>IF($N132=5, pomiary6[[#This Row],[c3]]+ 0.9, IF(pomiary6[[#This Row],[c3]]&lt;&gt;0, pomiary6[[#This Row],[c3]], E132))</f>
        <v>22.59</v>
      </c>
      <c r="AB132" s="22">
        <f>IF($N132=5, pomiary6[[#This Row],[c4]]+ 0.9, IF(pomiary6[[#This Row],[c4]]&lt;&gt;0, pomiary6[[#This Row],[c4]], F132))</f>
        <v>22.21</v>
      </c>
      <c r="AC132" s="22">
        <f>IF($N132=5, pomiary6[[#This Row],[c5]]+ 0.9, IF(pomiary6[[#This Row],[c5]]&lt;&gt;0, pomiary6[[#This Row],[c5]], G132))</f>
        <v>21.78</v>
      </c>
      <c r="AD132" s="22">
        <f>IF($N132=5, pomiary6[[#This Row],[c6]]+ 0.9, IF(pomiary6[[#This Row],[c6]]&lt;&gt;0, pomiary6[[#This Row],[c6]], H132))</f>
        <v>24.26</v>
      </c>
      <c r="AE132" s="22">
        <f>IF($N132=5, pomiary6[[#This Row],[c7]]+ 0.9, IF(pomiary6[[#This Row],[c7]]&lt;&gt;0, pomiary6[[#This Row],[c7]], I132))</f>
        <v>24.31</v>
      </c>
      <c r="AF132" s="22">
        <f>IF($N132=5, pomiary6[[#This Row],[c8]]+ 0.9, pomiary6[[#This Row],[c8]])</f>
        <v>21.96</v>
      </c>
      <c r="AG132" s="22">
        <f>IF($N132=5, pomiary6[[#This Row],[c9]]+ 0.9, pomiary6[[#This Row],[c9]])</f>
        <v>23.51</v>
      </c>
      <c r="AH132" s="22">
        <f>IF(pomiary6[[#This Row],[c9]]=5, pomiary6[[#This Row],[c10]]+ 0.9, pomiary6[[#This Row],[c10]])</f>
        <v>0</v>
      </c>
    </row>
    <row r="133" spans="1:34" x14ac:dyDescent="0.3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M133">
        <f>DAY(pomiary6[[#This Row],[data]])</f>
        <v>23</v>
      </c>
      <c r="N133">
        <f>MONTH(pomiary6[[#This Row],[data]])</f>
        <v>8</v>
      </c>
      <c r="O133" s="23">
        <f>IF(AND($M133&gt;=5, $M133&lt;=10), pomiary6[[#This Row],[czujnik1]]-1.2,  C133)</f>
        <v>20.11</v>
      </c>
      <c r="P133" s="23">
        <f>IF(AND($M133&gt;=5, $M133&lt;=10), pomiary6[[#This Row],[czujnik2]]-1.2,  D133)</f>
        <v>23.11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f>IF(OR(pomiary6[[#This Row],[miesiac]]=7, pomiary6[[#This Row],[miesiac]]=8), ROUNDDOWN(J133*1.07, 2),  J133)</f>
        <v>26.63</v>
      </c>
      <c r="W133" s="23">
        <f>IF(AND($M133&gt;=5, $M133&lt;=10), pomiary6[[#This Row],[czujnik9]]-1.2,pomiary6[[#This Row],[czujnik9]])</f>
        <v>20.12</v>
      </c>
      <c r="X133" s="23">
        <v>0</v>
      </c>
      <c r="Y133" s="22">
        <f>IF($N133=5, pomiary6[[#This Row],[c1]]+ 0.9,  pomiary6[[#This Row],[c1]])</f>
        <v>20.11</v>
      </c>
      <c r="Z133" s="22">
        <f>IF($N133=5, pomiary6[[#This Row],[c2]]+ 0.9,pomiary6[[#This Row],[c2]])</f>
        <v>23.11</v>
      </c>
      <c r="AA133" s="22">
        <f>IF($N133=5, pomiary6[[#This Row],[c3]]+ 0.9, IF(pomiary6[[#This Row],[c3]]&lt;&gt;0, pomiary6[[#This Row],[c3]], E133))</f>
        <v>24.5</v>
      </c>
      <c r="AB133" s="22">
        <f>IF($N133=5, pomiary6[[#This Row],[c4]]+ 0.9, IF(pomiary6[[#This Row],[c4]]&lt;&gt;0, pomiary6[[#This Row],[c4]], F133))</f>
        <v>20.38</v>
      </c>
      <c r="AC133" s="22">
        <f>IF($N133=5, pomiary6[[#This Row],[c5]]+ 0.9, IF(pomiary6[[#This Row],[c5]]&lt;&gt;0, pomiary6[[#This Row],[c5]], G133))</f>
        <v>22.23</v>
      </c>
      <c r="AD133" s="22">
        <f>IF($N133=5, pomiary6[[#This Row],[c6]]+ 0.9, IF(pomiary6[[#This Row],[c6]]&lt;&gt;0, pomiary6[[#This Row],[c6]], H133))</f>
        <v>23.96</v>
      </c>
      <c r="AE133" s="22">
        <f>IF($N133=5, pomiary6[[#This Row],[c7]]+ 0.9, IF(pomiary6[[#This Row],[c7]]&lt;&gt;0, pomiary6[[#This Row],[c7]], I133))</f>
        <v>21.22</v>
      </c>
      <c r="AF133" s="22">
        <f>IF($N133=5, pomiary6[[#This Row],[c8]]+ 0.9, pomiary6[[#This Row],[c8]])</f>
        <v>26.63</v>
      </c>
      <c r="AG133" s="22">
        <f>IF($N133=5, pomiary6[[#This Row],[c9]]+ 0.9, pomiary6[[#This Row],[c9]])</f>
        <v>20.12</v>
      </c>
      <c r="AH133" s="22">
        <f>IF(pomiary6[[#This Row],[c9]]=5, pomiary6[[#This Row],[c10]]+ 0.9, pomiary6[[#This Row],[c10]])</f>
        <v>0</v>
      </c>
    </row>
    <row r="134" spans="1:34" x14ac:dyDescent="0.3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M134">
        <f>DAY(pomiary6[[#This Row],[data]])</f>
        <v>24</v>
      </c>
      <c r="N134">
        <f>MONTH(pomiary6[[#This Row],[data]])</f>
        <v>8</v>
      </c>
      <c r="O134" s="23">
        <f>IF(AND($M134&gt;=5, $M134&lt;=10), pomiary6[[#This Row],[czujnik1]]-1.2,  C134)</f>
        <v>22.99</v>
      </c>
      <c r="P134" s="23">
        <f>IF(AND($M134&gt;=5, $M134&lt;=10), pomiary6[[#This Row],[czujnik2]]-1.2,  D134)</f>
        <v>21.77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f>IF(OR(pomiary6[[#This Row],[miesiac]]=7, pomiary6[[#This Row],[miesiac]]=8), ROUNDDOWN(J134*1.07, 2),  J134)</f>
        <v>24.63</v>
      </c>
      <c r="W134" s="23">
        <f>IF(AND($M134&gt;=5, $M134&lt;=10), pomiary6[[#This Row],[czujnik9]]-1.2,pomiary6[[#This Row],[czujnik9]])</f>
        <v>24.59</v>
      </c>
      <c r="X134" s="23">
        <v>0</v>
      </c>
      <c r="Y134" s="22">
        <f>IF($N134=5, pomiary6[[#This Row],[c1]]+ 0.9,  pomiary6[[#This Row],[c1]])</f>
        <v>22.99</v>
      </c>
      <c r="Z134" s="22">
        <f>IF($N134=5, pomiary6[[#This Row],[c2]]+ 0.9,pomiary6[[#This Row],[c2]])</f>
        <v>21.77</v>
      </c>
      <c r="AA134" s="22">
        <f>IF($N134=5, pomiary6[[#This Row],[c3]]+ 0.9, IF(pomiary6[[#This Row],[c3]]&lt;&gt;0, pomiary6[[#This Row],[c3]], E134))</f>
        <v>20.63</v>
      </c>
      <c r="AB134" s="22">
        <f>IF($N134=5, pomiary6[[#This Row],[c4]]+ 0.9, IF(pomiary6[[#This Row],[c4]]&lt;&gt;0, pomiary6[[#This Row],[c4]], F134))</f>
        <v>20.59</v>
      </c>
      <c r="AC134" s="22">
        <f>IF($N134=5, pomiary6[[#This Row],[c5]]+ 0.9, IF(pomiary6[[#This Row],[c5]]&lt;&gt;0, pomiary6[[#This Row],[c5]], G134))</f>
        <v>21.52</v>
      </c>
      <c r="AD134" s="22">
        <f>IF($N134=5, pomiary6[[#This Row],[c6]]+ 0.9, IF(pomiary6[[#This Row],[c6]]&lt;&gt;0, pomiary6[[#This Row],[c6]], H134))</f>
        <v>23.7</v>
      </c>
      <c r="AE134" s="22">
        <f>IF($N134=5, pomiary6[[#This Row],[c7]]+ 0.9, IF(pomiary6[[#This Row],[c7]]&lt;&gt;0, pomiary6[[#This Row],[c7]], I134))</f>
        <v>22.05</v>
      </c>
      <c r="AF134" s="22">
        <f>IF($N134=5, pomiary6[[#This Row],[c8]]+ 0.9, pomiary6[[#This Row],[c8]])</f>
        <v>24.63</v>
      </c>
      <c r="AG134" s="22">
        <f>IF($N134=5, pomiary6[[#This Row],[c9]]+ 0.9, pomiary6[[#This Row],[c9]])</f>
        <v>24.59</v>
      </c>
      <c r="AH134" s="22">
        <f>IF(pomiary6[[#This Row],[c9]]=5, pomiary6[[#This Row],[c10]]+ 0.9, pomiary6[[#This Row],[c10]])</f>
        <v>0</v>
      </c>
    </row>
    <row r="135" spans="1:34" x14ac:dyDescent="0.3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M135">
        <f>DAY(pomiary6[[#This Row],[data]])</f>
        <v>24</v>
      </c>
      <c r="N135">
        <f>MONTH(pomiary6[[#This Row],[data]])</f>
        <v>8</v>
      </c>
      <c r="O135" s="23">
        <f>IF(AND($M135&gt;=5, $M135&lt;=10), pomiary6[[#This Row],[czujnik1]]-1.2,  C135)</f>
        <v>22.09</v>
      </c>
      <c r="P135" s="23">
        <f>IF(AND($M135&gt;=5, $M135&lt;=10), pomiary6[[#This Row],[czujnik2]]-1.2,  D135)</f>
        <v>22.11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f>IF(OR(pomiary6[[#This Row],[miesiac]]=7, pomiary6[[#This Row],[miesiac]]=8), ROUNDDOWN(J135*1.07, 2),  J135)</f>
        <v>23.16</v>
      </c>
      <c r="W135" s="23">
        <f>IF(AND($M135&gt;=5, $M135&lt;=10), pomiary6[[#This Row],[czujnik9]]-1.2,pomiary6[[#This Row],[czujnik9]])</f>
        <v>24.9</v>
      </c>
      <c r="X135" s="23">
        <v>0</v>
      </c>
      <c r="Y135" s="22">
        <f>IF($N135=5, pomiary6[[#This Row],[c1]]+ 0.9,  pomiary6[[#This Row],[c1]])</f>
        <v>22.09</v>
      </c>
      <c r="Z135" s="22">
        <f>IF($N135=5, pomiary6[[#This Row],[c2]]+ 0.9,pomiary6[[#This Row],[c2]])</f>
        <v>22.11</v>
      </c>
      <c r="AA135" s="22">
        <f>IF($N135=5, pomiary6[[#This Row],[c3]]+ 0.9, IF(pomiary6[[#This Row],[c3]]&lt;&gt;0, pomiary6[[#This Row],[c3]], E135))</f>
        <v>23.82</v>
      </c>
      <c r="AB135" s="22">
        <f>IF($N135=5, pomiary6[[#This Row],[c4]]+ 0.9, IF(pomiary6[[#This Row],[c4]]&lt;&gt;0, pomiary6[[#This Row],[c4]], F135))</f>
        <v>21.8</v>
      </c>
      <c r="AC135" s="22">
        <f>IF($N135=5, pomiary6[[#This Row],[c5]]+ 0.9, IF(pomiary6[[#This Row],[c5]]&lt;&gt;0, pomiary6[[#This Row],[c5]], G135))</f>
        <v>23.42</v>
      </c>
      <c r="AD135" s="22">
        <f>IF($N135=5, pomiary6[[#This Row],[c6]]+ 0.9, IF(pomiary6[[#This Row],[c6]]&lt;&gt;0, pomiary6[[#This Row],[c6]], H135))</f>
        <v>23.48</v>
      </c>
      <c r="AE135" s="22">
        <f>IF($N135=5, pomiary6[[#This Row],[c7]]+ 0.9, IF(pomiary6[[#This Row],[c7]]&lt;&gt;0, pomiary6[[#This Row],[c7]], I135))</f>
        <v>23.86</v>
      </c>
      <c r="AF135" s="22">
        <f>IF($N135=5, pomiary6[[#This Row],[c8]]+ 0.9, pomiary6[[#This Row],[c8]])</f>
        <v>23.16</v>
      </c>
      <c r="AG135" s="22">
        <f>IF($N135=5, pomiary6[[#This Row],[c9]]+ 0.9, pomiary6[[#This Row],[c9]])</f>
        <v>24.9</v>
      </c>
      <c r="AH135" s="22">
        <f>IF(pomiary6[[#This Row],[c9]]=5, pomiary6[[#This Row],[c10]]+ 0.9, pomiary6[[#This Row],[c10]])</f>
        <v>0</v>
      </c>
    </row>
    <row r="136" spans="1:34" x14ac:dyDescent="0.35">
      <c r="A136" s="1">
        <v>42607</v>
      </c>
      <c r="B136" s="2">
        <v>0.46250000000000002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M136">
        <f>DAY(pomiary6[[#This Row],[data]])</f>
        <v>25</v>
      </c>
      <c r="N136">
        <f>MONTH(pomiary6[[#This Row],[data]])</f>
        <v>8</v>
      </c>
      <c r="O136" s="23">
        <f>IF(AND($M136&gt;=5, $M136&lt;=10), pomiary6[[#This Row],[czujnik1]]-1.2,  C136)</f>
        <v>22.15</v>
      </c>
      <c r="P136" s="23">
        <f>IF(AND($M136&gt;=5, $M136&lt;=10), pomiary6[[#This Row],[czujnik2]]-1.2,  D136)</f>
        <v>20.68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f>IF(OR(pomiary6[[#This Row],[miesiac]]=7, pomiary6[[#This Row],[miesiac]]=8), ROUNDDOWN(J136*1.07, 2),  J136)</f>
        <v>22.55</v>
      </c>
      <c r="W136" s="23">
        <f>IF(AND($M136&gt;=5, $M136&lt;=10), pomiary6[[#This Row],[czujnik9]]-1.2,pomiary6[[#This Row],[czujnik9]])</f>
        <v>22.52</v>
      </c>
      <c r="X136" s="23">
        <v>0</v>
      </c>
      <c r="Y136" s="22">
        <f>IF($N136=5, pomiary6[[#This Row],[c1]]+ 0.9,  pomiary6[[#This Row],[c1]])</f>
        <v>22.15</v>
      </c>
      <c r="Z136" s="22">
        <f>IF($N136=5, pomiary6[[#This Row],[c2]]+ 0.9,pomiary6[[#This Row],[c2]])</f>
        <v>20.68</v>
      </c>
      <c r="AA136" s="22">
        <f>IF($N136=5, pomiary6[[#This Row],[c3]]+ 0.9, IF(pomiary6[[#This Row],[c3]]&lt;&gt;0, pomiary6[[#This Row],[c3]], E136))</f>
        <v>22.12</v>
      </c>
      <c r="AB136" s="22">
        <f>IF($N136=5, pomiary6[[#This Row],[c4]]+ 0.9, IF(pomiary6[[#This Row],[c4]]&lt;&gt;0, pomiary6[[#This Row],[c4]], F136))</f>
        <v>21.59</v>
      </c>
      <c r="AC136" s="22">
        <f>IF($N136=5, pomiary6[[#This Row],[c5]]+ 0.9, IF(pomiary6[[#This Row],[c5]]&lt;&gt;0, pomiary6[[#This Row],[c5]], G136))</f>
        <v>22.45</v>
      </c>
      <c r="AD136" s="22">
        <f>IF($N136=5, pomiary6[[#This Row],[c6]]+ 0.9, IF(pomiary6[[#This Row],[c6]]&lt;&gt;0, pomiary6[[#This Row],[c6]], H136))</f>
        <v>22.03</v>
      </c>
      <c r="AE136" s="22">
        <f>IF($N136=5, pomiary6[[#This Row],[c7]]+ 0.9, IF(pomiary6[[#This Row],[c7]]&lt;&gt;0, pomiary6[[#This Row],[c7]], I136))</f>
        <v>20.58</v>
      </c>
      <c r="AF136" s="22">
        <f>IF($N136=5, pomiary6[[#This Row],[c8]]+ 0.9, pomiary6[[#This Row],[c8]])</f>
        <v>22.55</v>
      </c>
      <c r="AG136" s="22">
        <f>IF($N136=5, pomiary6[[#This Row],[c9]]+ 0.9, pomiary6[[#This Row],[c9]])</f>
        <v>22.52</v>
      </c>
      <c r="AH136" s="22">
        <f>IF(pomiary6[[#This Row],[c9]]=5, pomiary6[[#This Row],[c10]]+ 0.9, pomiary6[[#This Row],[c10]])</f>
        <v>0</v>
      </c>
    </row>
    <row r="137" spans="1:34" x14ac:dyDescent="0.35">
      <c r="A137" s="1">
        <v>42609</v>
      </c>
      <c r="B137" s="2">
        <v>6.2500000000000003E-3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M137">
        <f>DAY(pomiary6[[#This Row],[data]])</f>
        <v>27</v>
      </c>
      <c r="N137">
        <f>MONTH(pomiary6[[#This Row],[data]])</f>
        <v>8</v>
      </c>
      <c r="O137" s="23">
        <f>IF(AND($M137&gt;=5, $M137&lt;=10), pomiary6[[#This Row],[czujnik1]]-1.2,  C137)</f>
        <v>20.149999999999999</v>
      </c>
      <c r="P137" s="23">
        <f>IF(AND($M137&gt;=5, $M137&lt;=10), pomiary6[[#This Row],[czujnik2]]-1.2,  D137)</f>
        <v>21.69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f>IF(OR(pomiary6[[#This Row],[miesiac]]=7, pomiary6[[#This Row],[miesiac]]=8), ROUNDDOWN(J137*1.07, 2),  J137)</f>
        <v>24.77</v>
      </c>
      <c r="W137" s="23">
        <f>IF(AND($M137&gt;=5, $M137&lt;=10), pomiary6[[#This Row],[czujnik9]]-1.2,pomiary6[[#This Row],[czujnik9]])</f>
        <v>21.8</v>
      </c>
      <c r="X137" s="23">
        <v>0</v>
      </c>
      <c r="Y137" s="22">
        <f>IF($N137=5, pomiary6[[#This Row],[c1]]+ 0.9,  pomiary6[[#This Row],[c1]])</f>
        <v>20.149999999999999</v>
      </c>
      <c r="Z137" s="22">
        <f>IF($N137=5, pomiary6[[#This Row],[c2]]+ 0.9,pomiary6[[#This Row],[c2]])</f>
        <v>21.69</v>
      </c>
      <c r="AA137" s="22">
        <f>IF($N137=5, pomiary6[[#This Row],[c3]]+ 0.9, IF(pomiary6[[#This Row],[c3]]&lt;&gt;0, pomiary6[[#This Row],[c3]], E137))</f>
        <v>22.88</v>
      </c>
      <c r="AB137" s="22">
        <f>IF($N137=5, pomiary6[[#This Row],[c4]]+ 0.9, IF(pomiary6[[#This Row],[c4]]&lt;&gt;0, pomiary6[[#This Row],[c4]], F137))</f>
        <v>23.7</v>
      </c>
      <c r="AC137" s="22">
        <f>IF($N137=5, pomiary6[[#This Row],[c5]]+ 0.9, IF(pomiary6[[#This Row],[c5]]&lt;&gt;0, pomiary6[[#This Row],[c5]], G137))</f>
        <v>22.32</v>
      </c>
      <c r="AD137" s="22">
        <f>IF($N137=5, pomiary6[[#This Row],[c6]]+ 0.9, IF(pomiary6[[#This Row],[c6]]&lt;&gt;0, pomiary6[[#This Row],[c6]], H137))</f>
        <v>20.55</v>
      </c>
      <c r="AE137" s="22">
        <f>IF($N137=5, pomiary6[[#This Row],[c7]]+ 0.9, IF(pomiary6[[#This Row],[c7]]&lt;&gt;0, pomiary6[[#This Row],[c7]], I137))</f>
        <v>24.02</v>
      </c>
      <c r="AF137" s="22">
        <f>IF($N137=5, pomiary6[[#This Row],[c8]]+ 0.9, pomiary6[[#This Row],[c8]])</f>
        <v>24.77</v>
      </c>
      <c r="AG137" s="22">
        <f>IF($N137=5, pomiary6[[#This Row],[c9]]+ 0.9, pomiary6[[#This Row],[c9]])</f>
        <v>21.8</v>
      </c>
      <c r="AH137" s="22">
        <f>IF(pomiary6[[#This Row],[c9]]=5, pomiary6[[#This Row],[c10]]+ 0.9, pomiary6[[#This Row],[c10]])</f>
        <v>0</v>
      </c>
    </row>
    <row r="138" spans="1:34" x14ac:dyDescent="0.3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M138">
        <f>DAY(pomiary6[[#This Row],[data]])</f>
        <v>27</v>
      </c>
      <c r="N138">
        <f>MONTH(pomiary6[[#This Row],[data]])</f>
        <v>8</v>
      </c>
      <c r="O138" s="23">
        <f>IF(AND($M138&gt;=5, $M138&lt;=10), pomiary6[[#This Row],[czujnik1]]-1.2,  C138)</f>
        <v>21.66</v>
      </c>
      <c r="P138" s="23">
        <f>IF(AND($M138&gt;=5, $M138&lt;=10), pomiary6[[#This Row],[czujnik2]]-1.2,  D138)</f>
        <v>23.29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f>IF(OR(pomiary6[[#This Row],[miesiac]]=7, pomiary6[[#This Row],[miesiac]]=8), ROUNDDOWN(J138*1.07, 2),  J138)</f>
        <v>25.09</v>
      </c>
      <c r="W138" s="23">
        <f>IF(AND($M138&gt;=5, $M138&lt;=10), pomiary6[[#This Row],[czujnik9]]-1.2,pomiary6[[#This Row],[czujnik9]])</f>
        <v>23.36</v>
      </c>
      <c r="X138" s="23">
        <v>0</v>
      </c>
      <c r="Y138" s="22">
        <f>IF($N138=5, pomiary6[[#This Row],[c1]]+ 0.9,  pomiary6[[#This Row],[c1]])</f>
        <v>21.66</v>
      </c>
      <c r="Z138" s="22">
        <f>IF($N138=5, pomiary6[[#This Row],[c2]]+ 0.9,pomiary6[[#This Row],[c2]])</f>
        <v>23.29</v>
      </c>
      <c r="AA138" s="22">
        <f>IF($N138=5, pomiary6[[#This Row],[c3]]+ 0.9, IF(pomiary6[[#This Row],[c3]]&lt;&gt;0, pomiary6[[#This Row],[c3]], E138))</f>
        <v>23.15</v>
      </c>
      <c r="AB138" s="22">
        <f>IF($N138=5, pomiary6[[#This Row],[c4]]+ 0.9, IF(pomiary6[[#This Row],[c4]]&lt;&gt;0, pomiary6[[#This Row],[c4]], F138))</f>
        <v>21.38</v>
      </c>
      <c r="AC138" s="22">
        <f>IF($N138=5, pomiary6[[#This Row],[c5]]+ 0.9, IF(pomiary6[[#This Row],[c5]]&lt;&gt;0, pomiary6[[#This Row],[c5]], G138))</f>
        <v>22.83</v>
      </c>
      <c r="AD138" s="22">
        <f>IF($N138=5, pomiary6[[#This Row],[c6]]+ 0.9, IF(pomiary6[[#This Row],[c6]]&lt;&gt;0, pomiary6[[#This Row],[c6]], H138))</f>
        <v>23.77</v>
      </c>
      <c r="AE138" s="22">
        <f>IF($N138=5, pomiary6[[#This Row],[c7]]+ 0.9, IF(pomiary6[[#This Row],[c7]]&lt;&gt;0, pomiary6[[#This Row],[c7]], I138))</f>
        <v>23.64</v>
      </c>
      <c r="AF138" s="22">
        <f>IF($N138=5, pomiary6[[#This Row],[c8]]+ 0.9, pomiary6[[#This Row],[c8]])</f>
        <v>25.09</v>
      </c>
      <c r="AG138" s="22">
        <f>IF($N138=5, pomiary6[[#This Row],[c9]]+ 0.9, pomiary6[[#This Row],[c9]])</f>
        <v>23.36</v>
      </c>
      <c r="AH138" s="22">
        <f>IF(pomiary6[[#This Row],[c9]]=5, pomiary6[[#This Row],[c10]]+ 0.9, pomiary6[[#This Row],[c10]])</f>
        <v>0</v>
      </c>
    </row>
    <row r="139" spans="1:34" x14ac:dyDescent="0.3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M139">
        <f>DAY(pomiary6[[#This Row],[data]])</f>
        <v>28</v>
      </c>
      <c r="N139">
        <f>MONTH(pomiary6[[#This Row],[data]])</f>
        <v>8</v>
      </c>
      <c r="O139" s="23">
        <f>IF(AND($M139&gt;=5, $M139&lt;=10), pomiary6[[#This Row],[czujnik1]]-1.2,  C139)</f>
        <v>20.57</v>
      </c>
      <c r="P139" s="23">
        <f>IF(AND($M139&gt;=5, $M139&lt;=10), pomiary6[[#This Row],[czujnik2]]-1.2,  D139)</f>
        <v>21.99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f>IF(OR(pomiary6[[#This Row],[miesiac]]=7, pomiary6[[#This Row],[miesiac]]=8), ROUNDDOWN(J139*1.07, 2),  J139)</f>
        <v>21.96</v>
      </c>
      <c r="W139" s="23">
        <f>IF(AND($M139&gt;=5, $M139&lt;=10), pomiary6[[#This Row],[czujnik9]]-1.2,pomiary6[[#This Row],[czujnik9]])</f>
        <v>22.69</v>
      </c>
      <c r="X139" s="23">
        <v>0</v>
      </c>
      <c r="Y139" s="22">
        <f>IF($N139=5, pomiary6[[#This Row],[c1]]+ 0.9,  pomiary6[[#This Row],[c1]])</f>
        <v>20.57</v>
      </c>
      <c r="Z139" s="22">
        <f>IF($N139=5, pomiary6[[#This Row],[c2]]+ 0.9,pomiary6[[#This Row],[c2]])</f>
        <v>21.99</v>
      </c>
      <c r="AA139" s="22">
        <f>IF($N139=5, pomiary6[[#This Row],[c3]]+ 0.9, IF(pomiary6[[#This Row],[c3]]&lt;&gt;0, pomiary6[[#This Row],[c3]], E139))</f>
        <v>23.24</v>
      </c>
      <c r="AB139" s="22">
        <f>IF($N139=5, pomiary6[[#This Row],[c4]]+ 0.9, IF(pomiary6[[#This Row],[c4]]&lt;&gt;0, pomiary6[[#This Row],[c4]], F139))</f>
        <v>20.5</v>
      </c>
      <c r="AC139" s="22">
        <f>IF($N139=5, pomiary6[[#This Row],[c5]]+ 0.9, IF(pomiary6[[#This Row],[c5]]&lt;&gt;0, pomiary6[[#This Row],[c5]], G139))</f>
        <v>23.35</v>
      </c>
      <c r="AD139" s="22">
        <f>IF($N139=5, pomiary6[[#This Row],[c6]]+ 0.9, IF(pomiary6[[#This Row],[c6]]&lt;&gt;0, pomiary6[[#This Row],[c6]], H139))</f>
        <v>21.21</v>
      </c>
      <c r="AE139" s="22">
        <f>IF($N139=5, pomiary6[[#This Row],[c7]]+ 0.9, IF(pomiary6[[#This Row],[c7]]&lt;&gt;0, pomiary6[[#This Row],[c7]], I139))</f>
        <v>24.55</v>
      </c>
      <c r="AF139" s="22">
        <f>IF($N139=5, pomiary6[[#This Row],[c8]]+ 0.9, pomiary6[[#This Row],[c8]])</f>
        <v>21.96</v>
      </c>
      <c r="AG139" s="22">
        <f>IF($N139=5, pomiary6[[#This Row],[c9]]+ 0.9, pomiary6[[#This Row],[c9]])</f>
        <v>22.69</v>
      </c>
      <c r="AH139" s="22">
        <f>IF(pomiary6[[#This Row],[c9]]=5, pomiary6[[#This Row],[c10]]+ 0.9, pomiary6[[#This Row],[c10]])</f>
        <v>0</v>
      </c>
    </row>
    <row r="140" spans="1:34" x14ac:dyDescent="0.3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M140">
        <f>DAY(pomiary6[[#This Row],[data]])</f>
        <v>29</v>
      </c>
      <c r="N140">
        <f>MONTH(pomiary6[[#This Row],[data]])</f>
        <v>8</v>
      </c>
      <c r="O140" s="23">
        <f>IF(AND($M140&gt;=5, $M140&lt;=10), pomiary6[[#This Row],[czujnik1]]-1.2,  C140)</f>
        <v>21.59</v>
      </c>
      <c r="P140" s="23">
        <f>IF(AND($M140&gt;=5, $M140&lt;=10), pomiary6[[#This Row],[czujnik2]]-1.2,  D140)</f>
        <v>23.58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f>IF(OR(pomiary6[[#This Row],[miesiac]]=7, pomiary6[[#This Row],[miesiac]]=8), ROUNDDOWN(J140*1.07, 2),  J140)</f>
        <v>21.83</v>
      </c>
      <c r="W140" s="23">
        <f>IF(AND($M140&gt;=5, $M140&lt;=10), pomiary6[[#This Row],[czujnik9]]-1.2,pomiary6[[#This Row],[czujnik9]])</f>
        <v>20.39</v>
      </c>
      <c r="X140" s="23">
        <v>0</v>
      </c>
      <c r="Y140" s="22">
        <f>IF($N140=5, pomiary6[[#This Row],[c1]]+ 0.9,  pomiary6[[#This Row],[c1]])</f>
        <v>21.59</v>
      </c>
      <c r="Z140" s="22">
        <f>IF($N140=5, pomiary6[[#This Row],[c2]]+ 0.9,pomiary6[[#This Row],[c2]])</f>
        <v>23.58</v>
      </c>
      <c r="AA140" s="22">
        <f>IF($N140=5, pomiary6[[#This Row],[c3]]+ 0.9, IF(pomiary6[[#This Row],[c3]]&lt;&gt;0, pomiary6[[#This Row],[c3]], E140))</f>
        <v>20.88</v>
      </c>
      <c r="AB140" s="22">
        <f>IF($N140=5, pomiary6[[#This Row],[c4]]+ 0.9, IF(pomiary6[[#This Row],[c4]]&lt;&gt;0, pomiary6[[#This Row],[c4]], F140))</f>
        <v>23.01</v>
      </c>
      <c r="AC140" s="22">
        <f>IF($N140=5, pomiary6[[#This Row],[c5]]+ 0.9, IF(pomiary6[[#This Row],[c5]]&lt;&gt;0, pomiary6[[#This Row],[c5]], G140))</f>
        <v>23</v>
      </c>
      <c r="AD140" s="22">
        <f>IF($N140=5, pomiary6[[#This Row],[c6]]+ 0.9, IF(pomiary6[[#This Row],[c6]]&lt;&gt;0, pomiary6[[#This Row],[c6]], H140))</f>
        <v>24.37</v>
      </c>
      <c r="AE140" s="22">
        <f>IF($N140=5, pomiary6[[#This Row],[c7]]+ 0.9, IF(pomiary6[[#This Row],[c7]]&lt;&gt;0, pomiary6[[#This Row],[c7]], I140))</f>
        <v>23.73</v>
      </c>
      <c r="AF140" s="22">
        <f>IF($N140=5, pomiary6[[#This Row],[c8]]+ 0.9, pomiary6[[#This Row],[c8]])</f>
        <v>21.83</v>
      </c>
      <c r="AG140" s="22">
        <f>IF($N140=5, pomiary6[[#This Row],[c9]]+ 0.9, pomiary6[[#This Row],[c9]])</f>
        <v>20.39</v>
      </c>
      <c r="AH140" s="22">
        <f>IF(pomiary6[[#This Row],[c9]]=5, pomiary6[[#This Row],[c10]]+ 0.9, pomiary6[[#This Row],[c10]])</f>
        <v>0</v>
      </c>
    </row>
    <row r="141" spans="1:34" x14ac:dyDescent="0.3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M141">
        <f>DAY(pomiary6[[#This Row],[data]])</f>
        <v>29</v>
      </c>
      <c r="N141">
        <f>MONTH(pomiary6[[#This Row],[data]])</f>
        <v>8</v>
      </c>
      <c r="O141" s="23">
        <f>IF(AND($M141&gt;=5, $M141&lt;=10), pomiary6[[#This Row],[czujnik1]]-1.2,  C141)</f>
        <v>20.93</v>
      </c>
      <c r="P141" s="23">
        <f>IF(AND($M141&gt;=5, $M141&lt;=10), pomiary6[[#This Row],[czujnik2]]-1.2,  D141)</f>
        <v>20.239999999999998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f>IF(OR(pomiary6[[#This Row],[miesiac]]=7, pomiary6[[#This Row],[miesiac]]=8), ROUNDDOWN(J141*1.07, 2),  J141)</f>
        <v>22.41</v>
      </c>
      <c r="W141" s="23">
        <f>IF(AND($M141&gt;=5, $M141&lt;=10), pomiary6[[#This Row],[czujnik9]]-1.2,pomiary6[[#This Row],[czujnik9]])</f>
        <v>21.69</v>
      </c>
      <c r="X141" s="23">
        <v>0</v>
      </c>
      <c r="Y141" s="22">
        <f>IF($N141=5, pomiary6[[#This Row],[c1]]+ 0.9,  pomiary6[[#This Row],[c1]])</f>
        <v>20.93</v>
      </c>
      <c r="Z141" s="22">
        <f>IF($N141=5, pomiary6[[#This Row],[c2]]+ 0.9,pomiary6[[#This Row],[c2]])</f>
        <v>20.239999999999998</v>
      </c>
      <c r="AA141" s="22">
        <f>IF($N141=5, pomiary6[[#This Row],[c3]]+ 0.9, IF(pomiary6[[#This Row],[c3]]&lt;&gt;0, pomiary6[[#This Row],[c3]], E141))</f>
        <v>22.85</v>
      </c>
      <c r="AB141" s="22">
        <f>IF($N141=5, pomiary6[[#This Row],[c4]]+ 0.9, IF(pomiary6[[#This Row],[c4]]&lt;&gt;0, pomiary6[[#This Row],[c4]], F141))</f>
        <v>21.54</v>
      </c>
      <c r="AC141" s="22">
        <f>IF($N141=5, pomiary6[[#This Row],[c5]]+ 0.9, IF(pomiary6[[#This Row],[c5]]&lt;&gt;0, pomiary6[[#This Row],[c5]], G141))</f>
        <v>23.07</v>
      </c>
      <c r="AD141" s="22">
        <f>IF($N141=5, pomiary6[[#This Row],[c6]]+ 0.9, IF(pomiary6[[#This Row],[c6]]&lt;&gt;0, pomiary6[[#This Row],[c6]], H141))</f>
        <v>20.65</v>
      </c>
      <c r="AE141" s="22">
        <f>IF($N141=5, pomiary6[[#This Row],[c7]]+ 0.9, IF(pomiary6[[#This Row],[c7]]&lt;&gt;0, pomiary6[[#This Row],[c7]], I141))</f>
        <v>24.44</v>
      </c>
      <c r="AF141" s="22">
        <f>IF($N141=5, pomiary6[[#This Row],[c8]]+ 0.9, pomiary6[[#This Row],[c8]])</f>
        <v>22.41</v>
      </c>
      <c r="AG141" s="22">
        <f>IF($N141=5, pomiary6[[#This Row],[c9]]+ 0.9, pomiary6[[#This Row],[c9]])</f>
        <v>21.69</v>
      </c>
      <c r="AH141" s="22">
        <f>IF(pomiary6[[#This Row],[c9]]=5, pomiary6[[#This Row],[c10]]+ 0.9, pomiary6[[#This Row],[c10]])</f>
        <v>0</v>
      </c>
    </row>
    <row r="142" spans="1:34" x14ac:dyDescent="0.35">
      <c r="A142" s="1">
        <v>42616</v>
      </c>
      <c r="B142" s="2">
        <v>0.33611111111111114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M142">
        <f>DAY(pomiary6[[#This Row],[data]])</f>
        <v>3</v>
      </c>
      <c r="N142">
        <f>MONTH(pomiary6[[#This Row],[data]])</f>
        <v>9</v>
      </c>
      <c r="O142" s="23">
        <f>IF(AND($M142&gt;=5, $M142&lt;=10), pomiary6[[#This Row],[czujnik1]]-1.2,  C142)</f>
        <v>16.41</v>
      </c>
      <c r="P142" s="23">
        <f>IF(AND($M142&gt;=5, $M142&lt;=10), pomiary6[[#This Row],[czujnik2]]-1.2,  D142)</f>
        <v>15.29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f>IF(OR(pomiary6[[#This Row],[miesiac]]=7, pomiary6[[#This Row],[miesiac]]=8), ROUNDDOWN(J142*1.07, 2),  J142)</f>
        <v>15.18</v>
      </c>
      <c r="W142" s="23">
        <f>IF(AND($M142&gt;=5, $M142&lt;=10), pomiary6[[#This Row],[czujnik9]]-1.2,pomiary6[[#This Row],[czujnik9]])</f>
        <v>12.67</v>
      </c>
      <c r="X142" s="23">
        <v>0</v>
      </c>
      <c r="Y142" s="22">
        <f>IF($N142=5, pomiary6[[#This Row],[c1]]+ 0.9,  pomiary6[[#This Row],[c1]])</f>
        <v>16.41</v>
      </c>
      <c r="Z142" s="22">
        <f>IF($N142=5, pomiary6[[#This Row],[c2]]+ 0.9,pomiary6[[#This Row],[c2]])</f>
        <v>15.29</v>
      </c>
      <c r="AA142" s="22">
        <f>IF($N142=5, pomiary6[[#This Row],[c3]]+ 0.9, IF(pomiary6[[#This Row],[c3]]&lt;&gt;0, pomiary6[[#This Row],[c3]], E142))</f>
        <v>10.48</v>
      </c>
      <c r="AB142" s="22">
        <f>IF($N142=5, pomiary6[[#This Row],[c4]]+ 0.9, IF(pomiary6[[#This Row],[c4]]&lt;&gt;0, pomiary6[[#This Row],[c4]], F142))</f>
        <v>14.09</v>
      </c>
      <c r="AC142" s="22">
        <f>IF($N142=5, pomiary6[[#This Row],[c5]]+ 0.9, IF(pomiary6[[#This Row],[c5]]&lt;&gt;0, pomiary6[[#This Row],[c5]], G142))</f>
        <v>19.38</v>
      </c>
      <c r="AD142" s="22">
        <f>IF($N142=5, pomiary6[[#This Row],[c6]]+ 0.9, IF(pomiary6[[#This Row],[c6]]&lt;&gt;0, pomiary6[[#This Row],[c6]], H142))</f>
        <v>10.14</v>
      </c>
      <c r="AE142" s="22">
        <f>IF($N142=5, pomiary6[[#This Row],[c7]]+ 0.9, IF(pomiary6[[#This Row],[c7]]&lt;&gt;0, pomiary6[[#This Row],[c7]], I142))</f>
        <v>10.74</v>
      </c>
      <c r="AF142" s="22">
        <f>IF($N142=5, pomiary6[[#This Row],[c8]]+ 0.9, pomiary6[[#This Row],[c8]])</f>
        <v>15.18</v>
      </c>
      <c r="AG142" s="22">
        <f>IF($N142=5, pomiary6[[#This Row],[c9]]+ 0.9, pomiary6[[#This Row],[c9]])</f>
        <v>12.67</v>
      </c>
      <c r="AH142" s="22">
        <f>IF(pomiary6[[#This Row],[c9]]=5, pomiary6[[#This Row],[c10]]+ 0.9, pomiary6[[#This Row],[c10]])</f>
        <v>0</v>
      </c>
    </row>
    <row r="143" spans="1:34" x14ac:dyDescent="0.35">
      <c r="A143" s="1">
        <v>42616</v>
      </c>
      <c r="B143" s="2">
        <v>0.34027777777777779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M143">
        <f>DAY(pomiary6[[#This Row],[data]])</f>
        <v>3</v>
      </c>
      <c r="N143">
        <f>MONTH(pomiary6[[#This Row],[data]])</f>
        <v>9</v>
      </c>
      <c r="O143" s="23">
        <f>IF(AND($M143&gt;=5, $M143&lt;=10), pomiary6[[#This Row],[czujnik1]]-1.2,  C143)</f>
        <v>16.52</v>
      </c>
      <c r="P143" s="23">
        <f>IF(AND($M143&gt;=5, $M143&lt;=10), pomiary6[[#This Row],[czujnik2]]-1.2,  D143)</f>
        <v>12.24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f>IF(OR(pomiary6[[#This Row],[miesiac]]=7, pomiary6[[#This Row],[miesiac]]=8), ROUNDDOWN(J143*1.07, 2),  J143)</f>
        <v>17.579999999999998</v>
      </c>
      <c r="W143" s="23">
        <f>IF(AND($M143&gt;=5, $M143&lt;=10), pomiary6[[#This Row],[czujnik9]]-1.2,pomiary6[[#This Row],[czujnik9]])</f>
        <v>14.73</v>
      </c>
      <c r="X143" s="23">
        <v>0</v>
      </c>
      <c r="Y143" s="22">
        <f>IF($N143=5, pomiary6[[#This Row],[c1]]+ 0.9,  pomiary6[[#This Row],[c1]])</f>
        <v>16.52</v>
      </c>
      <c r="Z143" s="22">
        <f>IF($N143=5, pomiary6[[#This Row],[c2]]+ 0.9,pomiary6[[#This Row],[c2]])</f>
        <v>12.24</v>
      </c>
      <c r="AA143" s="22">
        <f>IF($N143=5, pomiary6[[#This Row],[c3]]+ 0.9, IF(pomiary6[[#This Row],[c3]]&lt;&gt;0, pomiary6[[#This Row],[c3]], E143))</f>
        <v>15.91</v>
      </c>
      <c r="AB143" s="22">
        <f>IF($N143=5, pomiary6[[#This Row],[c4]]+ 0.9, IF(pomiary6[[#This Row],[c4]]&lt;&gt;0, pomiary6[[#This Row],[c4]], F143))</f>
        <v>15.35</v>
      </c>
      <c r="AC143" s="22">
        <f>IF($N143=5, pomiary6[[#This Row],[c5]]+ 0.9, IF(pomiary6[[#This Row],[c5]]&lt;&gt;0, pomiary6[[#This Row],[c5]], G143))</f>
        <v>17</v>
      </c>
      <c r="AD143" s="22">
        <f>IF($N143=5, pomiary6[[#This Row],[c6]]+ 0.9, IF(pomiary6[[#This Row],[c6]]&lt;&gt;0, pomiary6[[#This Row],[c6]], H143))</f>
        <v>16.29</v>
      </c>
      <c r="AE143" s="22">
        <f>IF($N143=5, pomiary6[[#This Row],[c7]]+ 0.9, IF(pomiary6[[#This Row],[c7]]&lt;&gt;0, pomiary6[[#This Row],[c7]], I143))</f>
        <v>10.94</v>
      </c>
      <c r="AF143" s="22">
        <f>IF($N143=5, pomiary6[[#This Row],[c8]]+ 0.9, pomiary6[[#This Row],[c8]])</f>
        <v>17.579999999999998</v>
      </c>
      <c r="AG143" s="22">
        <f>IF($N143=5, pomiary6[[#This Row],[c9]]+ 0.9, pomiary6[[#This Row],[c9]])</f>
        <v>14.73</v>
      </c>
      <c r="AH143" s="22">
        <f>IF(pomiary6[[#This Row],[c9]]=5, pomiary6[[#This Row],[c10]]+ 0.9, pomiary6[[#This Row],[c10]])</f>
        <v>0</v>
      </c>
    </row>
    <row r="144" spans="1:34" x14ac:dyDescent="0.3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M144">
        <f>DAY(pomiary6[[#This Row],[data]])</f>
        <v>4</v>
      </c>
      <c r="N144">
        <f>MONTH(pomiary6[[#This Row],[data]])</f>
        <v>9</v>
      </c>
      <c r="O144" s="23">
        <f>IF(AND($M144&gt;=5, $M144&lt;=10), pomiary6[[#This Row],[czujnik1]]-1.2,  C144)</f>
        <v>13.93</v>
      </c>
      <c r="P144" s="23">
        <f>IF(AND($M144&gt;=5, $M144&lt;=10), pomiary6[[#This Row],[czujnik2]]-1.2,  D144)</f>
        <v>15.26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f>IF(OR(pomiary6[[#This Row],[miesiac]]=7, pomiary6[[#This Row],[miesiac]]=8), ROUNDDOWN(J144*1.07, 2),  J144)</f>
        <v>14.27</v>
      </c>
      <c r="W144" s="23">
        <f>IF(AND($M144&gt;=5, $M144&lt;=10), pomiary6[[#This Row],[czujnik9]]-1.2,pomiary6[[#This Row],[czujnik9]])</f>
        <v>12.07</v>
      </c>
      <c r="X144" s="23">
        <v>0</v>
      </c>
      <c r="Y144" s="22">
        <f>IF($N144=5, pomiary6[[#This Row],[c1]]+ 0.9,  pomiary6[[#This Row],[c1]])</f>
        <v>13.93</v>
      </c>
      <c r="Z144" s="22">
        <f>IF($N144=5, pomiary6[[#This Row],[c2]]+ 0.9,pomiary6[[#This Row],[c2]])</f>
        <v>15.26</v>
      </c>
      <c r="AA144" s="22">
        <f>IF($N144=5, pomiary6[[#This Row],[c3]]+ 0.9, IF(pomiary6[[#This Row],[c3]]&lt;&gt;0, pomiary6[[#This Row],[c3]], E144))</f>
        <v>13.17</v>
      </c>
      <c r="AB144" s="22">
        <f>IF($N144=5, pomiary6[[#This Row],[c4]]+ 0.9, IF(pomiary6[[#This Row],[c4]]&lt;&gt;0, pomiary6[[#This Row],[c4]], F144))</f>
        <v>15.12</v>
      </c>
      <c r="AC144" s="22">
        <f>IF($N144=5, pomiary6[[#This Row],[c5]]+ 0.9, IF(pomiary6[[#This Row],[c5]]&lt;&gt;0, pomiary6[[#This Row],[c5]], G144))</f>
        <v>16.059999999999999</v>
      </c>
      <c r="AD144" s="22">
        <f>IF($N144=5, pomiary6[[#This Row],[c6]]+ 0.9, IF(pomiary6[[#This Row],[c6]]&lt;&gt;0, pomiary6[[#This Row],[c6]], H144))</f>
        <v>14.37</v>
      </c>
      <c r="AE144" s="22">
        <f>IF($N144=5, pomiary6[[#This Row],[c7]]+ 0.9, IF(pomiary6[[#This Row],[c7]]&lt;&gt;0, pomiary6[[#This Row],[c7]], I144))</f>
        <v>20</v>
      </c>
      <c r="AF144" s="22">
        <f>IF($N144=5, pomiary6[[#This Row],[c8]]+ 0.9, pomiary6[[#This Row],[c8]])</f>
        <v>14.27</v>
      </c>
      <c r="AG144" s="22">
        <f>IF($N144=5, pomiary6[[#This Row],[c9]]+ 0.9, pomiary6[[#This Row],[c9]])</f>
        <v>12.07</v>
      </c>
      <c r="AH144" s="22">
        <f>IF(pomiary6[[#This Row],[c9]]=5, pomiary6[[#This Row],[c10]]+ 0.9, pomiary6[[#This Row],[c10]])</f>
        <v>0</v>
      </c>
    </row>
    <row r="145" spans="1:34" x14ac:dyDescent="0.3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M145">
        <f>DAY(pomiary6[[#This Row],[data]])</f>
        <v>6</v>
      </c>
      <c r="N145">
        <f>MONTH(pomiary6[[#This Row],[data]])</f>
        <v>9</v>
      </c>
      <c r="O145" s="23">
        <f>IF(AND($M145&gt;=5, $M145&lt;=10), pomiary6[[#This Row],[czujnik1]]-1.2,  C145)</f>
        <v>9.0400000000000009</v>
      </c>
      <c r="P145" s="23">
        <f>IF(AND($M145&gt;=5, $M145&lt;=10), pomiary6[[#This Row],[czujnik2]]-1.2,  D145)</f>
        <v>16.810000000000002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f>IF(OR(pomiary6[[#This Row],[miesiac]]=7, pomiary6[[#This Row],[miesiac]]=8), ROUNDDOWN(J145*1.07, 2),  J145)</f>
        <v>17.36</v>
      </c>
      <c r="W145" s="23">
        <f>IF(AND($M145&gt;=5, $M145&lt;=10), pomiary6[[#This Row],[czujnik9]]-1.2,pomiary6[[#This Row],[czujnik9]])</f>
        <v>15.57</v>
      </c>
      <c r="X145" s="23">
        <v>0</v>
      </c>
      <c r="Y145" s="22">
        <f>IF($N145=5, pomiary6[[#This Row],[c1]]+ 0.9,  pomiary6[[#This Row],[c1]])</f>
        <v>9.0400000000000009</v>
      </c>
      <c r="Z145" s="22">
        <f>IF($N145=5, pomiary6[[#This Row],[c2]]+ 0.9,pomiary6[[#This Row],[c2]])</f>
        <v>16.810000000000002</v>
      </c>
      <c r="AA145" s="22">
        <f>IF($N145=5, pomiary6[[#This Row],[c3]]+ 0.9, IF(pomiary6[[#This Row],[c3]]&lt;&gt;0, pomiary6[[#This Row],[c3]], E145))</f>
        <v>15.2</v>
      </c>
      <c r="AB145" s="22">
        <f>IF($N145=5, pomiary6[[#This Row],[c4]]+ 0.9, IF(pomiary6[[#This Row],[c4]]&lt;&gt;0, pomiary6[[#This Row],[c4]], F145))</f>
        <v>14.43</v>
      </c>
      <c r="AC145" s="22">
        <f>IF($N145=5, pomiary6[[#This Row],[c5]]+ 0.9, IF(pomiary6[[#This Row],[c5]]&lt;&gt;0, pomiary6[[#This Row],[c5]], G145))</f>
        <v>10.85</v>
      </c>
      <c r="AD145" s="22">
        <f>IF($N145=5, pomiary6[[#This Row],[c6]]+ 0.9, IF(pomiary6[[#This Row],[c6]]&lt;&gt;0, pomiary6[[#This Row],[c6]], H145))</f>
        <v>16.73</v>
      </c>
      <c r="AE145" s="22">
        <f>IF($N145=5, pomiary6[[#This Row],[c7]]+ 0.9, IF(pomiary6[[#This Row],[c7]]&lt;&gt;0, pomiary6[[#This Row],[c7]], I145))</f>
        <v>19.93</v>
      </c>
      <c r="AF145" s="22">
        <f>IF($N145=5, pomiary6[[#This Row],[c8]]+ 0.9, pomiary6[[#This Row],[c8]])</f>
        <v>17.36</v>
      </c>
      <c r="AG145" s="22">
        <f>IF($N145=5, pomiary6[[#This Row],[c9]]+ 0.9, pomiary6[[#This Row],[c9]])</f>
        <v>15.57</v>
      </c>
      <c r="AH145" s="22">
        <f>IF(pomiary6[[#This Row],[c9]]=5, pomiary6[[#This Row],[c10]]+ 0.9, pomiary6[[#This Row],[c10]])</f>
        <v>0</v>
      </c>
    </row>
    <row r="146" spans="1:34" x14ac:dyDescent="0.3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M146">
        <f>DAY(pomiary6[[#This Row],[data]])</f>
        <v>6</v>
      </c>
      <c r="N146">
        <f>MONTH(pomiary6[[#This Row],[data]])</f>
        <v>9</v>
      </c>
      <c r="O146" s="23">
        <f>IF(AND($M146&gt;=5, $M146&lt;=10), pomiary6[[#This Row],[czujnik1]]-1.2,  C146)</f>
        <v>16.36</v>
      </c>
      <c r="P146" s="23">
        <f>IF(AND($M146&gt;=5, $M146&lt;=10), pomiary6[[#This Row],[czujnik2]]-1.2,  D146)</f>
        <v>13.620000000000001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f>IF(OR(pomiary6[[#This Row],[miesiac]]=7, pomiary6[[#This Row],[miesiac]]=8), ROUNDDOWN(J146*1.07, 2),  J146)</f>
        <v>18.66</v>
      </c>
      <c r="W146" s="23">
        <f>IF(AND($M146&gt;=5, $M146&lt;=10), pomiary6[[#This Row],[czujnik9]]-1.2,pomiary6[[#This Row],[czujnik9]])</f>
        <v>12.91</v>
      </c>
      <c r="X146" s="23">
        <v>0</v>
      </c>
      <c r="Y146" s="22">
        <f>IF($N146=5, pomiary6[[#This Row],[c1]]+ 0.9,  pomiary6[[#This Row],[c1]])</f>
        <v>16.36</v>
      </c>
      <c r="Z146" s="22">
        <f>IF($N146=5, pomiary6[[#This Row],[c2]]+ 0.9,pomiary6[[#This Row],[c2]])</f>
        <v>13.620000000000001</v>
      </c>
      <c r="AA146" s="22">
        <f>IF($N146=5, pomiary6[[#This Row],[c3]]+ 0.9, IF(pomiary6[[#This Row],[c3]]&lt;&gt;0, pomiary6[[#This Row],[c3]], E146))</f>
        <v>12.26</v>
      </c>
      <c r="AB146" s="22">
        <f>IF($N146=5, pomiary6[[#This Row],[c4]]+ 0.9, IF(pomiary6[[#This Row],[c4]]&lt;&gt;0, pomiary6[[#This Row],[c4]], F146))</f>
        <v>17.920000000000002</v>
      </c>
      <c r="AC146" s="22">
        <f>IF($N146=5, pomiary6[[#This Row],[c5]]+ 0.9, IF(pomiary6[[#This Row],[c5]]&lt;&gt;0, pomiary6[[#This Row],[c5]], G146))</f>
        <v>14.86</v>
      </c>
      <c r="AD146" s="22">
        <f>IF($N146=5, pomiary6[[#This Row],[c6]]+ 0.9, IF(pomiary6[[#This Row],[c6]]&lt;&gt;0, pomiary6[[#This Row],[c6]], H146))</f>
        <v>11.11</v>
      </c>
      <c r="AE146" s="22">
        <f>IF($N146=5, pomiary6[[#This Row],[c7]]+ 0.9, IF(pomiary6[[#This Row],[c7]]&lt;&gt;0, pomiary6[[#This Row],[c7]], I146))</f>
        <v>16.11</v>
      </c>
      <c r="AF146" s="22">
        <f>IF($N146=5, pomiary6[[#This Row],[c8]]+ 0.9, pomiary6[[#This Row],[c8]])</f>
        <v>18.66</v>
      </c>
      <c r="AG146" s="22">
        <f>IF($N146=5, pomiary6[[#This Row],[c9]]+ 0.9, pomiary6[[#This Row],[c9]])</f>
        <v>12.91</v>
      </c>
      <c r="AH146" s="22">
        <f>IF(pomiary6[[#This Row],[c9]]=5, pomiary6[[#This Row],[c10]]+ 0.9, pomiary6[[#This Row],[c10]])</f>
        <v>0</v>
      </c>
    </row>
    <row r="147" spans="1:34" x14ac:dyDescent="0.3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M147">
        <f>DAY(pomiary6[[#This Row],[data]])</f>
        <v>13</v>
      </c>
      <c r="N147">
        <f>MONTH(pomiary6[[#This Row],[data]])</f>
        <v>9</v>
      </c>
      <c r="O147" s="23">
        <f>IF(AND($M147&gt;=5, $M147&lt;=10), pomiary6[[#This Row],[czujnik1]]-1.2,  C147)</f>
        <v>13.59</v>
      </c>
      <c r="P147" s="23">
        <f>IF(AND($M147&gt;=5, $M147&lt;=10), pomiary6[[#This Row],[czujnik2]]-1.2,  D147)</f>
        <v>11.82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f>IF(OR(pomiary6[[#This Row],[miesiac]]=7, pomiary6[[#This Row],[miesiac]]=8), ROUNDDOWN(J147*1.07, 2),  J147)</f>
        <v>13.05</v>
      </c>
      <c r="W147" s="23">
        <f>IF(AND($M147&gt;=5, $M147&lt;=10), pomiary6[[#This Row],[czujnik9]]-1.2,pomiary6[[#This Row],[czujnik9]])</f>
        <v>13.95</v>
      </c>
      <c r="X147" s="23">
        <v>0</v>
      </c>
      <c r="Y147" s="22">
        <f>IF($N147=5, pomiary6[[#This Row],[c1]]+ 0.9,  pomiary6[[#This Row],[c1]])</f>
        <v>13.59</v>
      </c>
      <c r="Z147" s="22">
        <f>IF($N147=5, pomiary6[[#This Row],[c2]]+ 0.9,pomiary6[[#This Row],[c2]])</f>
        <v>11.82</v>
      </c>
      <c r="AA147" s="22">
        <f>IF($N147=5, pomiary6[[#This Row],[c3]]+ 0.9, IF(pomiary6[[#This Row],[c3]]&lt;&gt;0, pomiary6[[#This Row],[c3]], E147))</f>
        <v>11.56</v>
      </c>
      <c r="AB147" s="22">
        <f>IF($N147=5, pomiary6[[#This Row],[c4]]+ 0.9, IF(pomiary6[[#This Row],[c4]]&lt;&gt;0, pomiary6[[#This Row],[c4]], F147))</f>
        <v>19.809999999999999</v>
      </c>
      <c r="AC147" s="22">
        <f>IF($N147=5, pomiary6[[#This Row],[c5]]+ 0.9, IF(pomiary6[[#This Row],[c5]]&lt;&gt;0, pomiary6[[#This Row],[c5]], G147))</f>
        <v>16.45</v>
      </c>
      <c r="AD147" s="22">
        <f>IF($N147=5, pomiary6[[#This Row],[c6]]+ 0.9, IF(pomiary6[[#This Row],[c6]]&lt;&gt;0, pomiary6[[#This Row],[c6]], H147))</f>
        <v>13.39</v>
      </c>
      <c r="AE147" s="22">
        <f>IF($N147=5, pomiary6[[#This Row],[c7]]+ 0.9, IF(pomiary6[[#This Row],[c7]]&lt;&gt;0, pomiary6[[#This Row],[c7]], I147))</f>
        <v>17.64</v>
      </c>
      <c r="AF147" s="22">
        <f>IF($N147=5, pomiary6[[#This Row],[c8]]+ 0.9, pomiary6[[#This Row],[c8]])</f>
        <v>13.05</v>
      </c>
      <c r="AG147" s="22">
        <f>IF($N147=5, pomiary6[[#This Row],[c9]]+ 0.9, pomiary6[[#This Row],[c9]])</f>
        <v>13.95</v>
      </c>
      <c r="AH147" s="22">
        <f>IF(pomiary6[[#This Row],[c9]]=5, pomiary6[[#This Row],[c10]]+ 0.9, pomiary6[[#This Row],[c10]])</f>
        <v>0</v>
      </c>
    </row>
    <row r="148" spans="1:34" x14ac:dyDescent="0.3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M148">
        <f>DAY(pomiary6[[#This Row],[data]])</f>
        <v>14</v>
      </c>
      <c r="N148">
        <f>MONTH(pomiary6[[#This Row],[data]])</f>
        <v>9</v>
      </c>
      <c r="O148" s="23">
        <f>IF(AND($M148&gt;=5, $M148&lt;=10), pomiary6[[#This Row],[czujnik1]]-1.2,  C148)</f>
        <v>12.35</v>
      </c>
      <c r="P148" s="23">
        <f>IF(AND($M148&gt;=5, $M148&lt;=10), pomiary6[[#This Row],[czujnik2]]-1.2,  D148)</f>
        <v>18.39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f>IF(OR(pomiary6[[#This Row],[miesiac]]=7, pomiary6[[#This Row],[miesiac]]=8), ROUNDDOWN(J148*1.07, 2),  J148)</f>
        <v>19.899999999999999</v>
      </c>
      <c r="W148" s="23">
        <f>IF(AND($M148&gt;=5, $M148&lt;=10), pomiary6[[#This Row],[czujnik9]]-1.2,pomiary6[[#This Row],[czujnik9]])</f>
        <v>10.16</v>
      </c>
      <c r="X148" s="23">
        <v>0</v>
      </c>
      <c r="Y148" s="22">
        <f>IF($N148=5, pomiary6[[#This Row],[c1]]+ 0.9,  pomiary6[[#This Row],[c1]])</f>
        <v>12.35</v>
      </c>
      <c r="Z148" s="22">
        <f>IF($N148=5, pomiary6[[#This Row],[c2]]+ 0.9,pomiary6[[#This Row],[c2]])</f>
        <v>18.39</v>
      </c>
      <c r="AA148" s="22">
        <f>IF($N148=5, pomiary6[[#This Row],[c3]]+ 0.9, IF(pomiary6[[#This Row],[c3]]&lt;&gt;0, pomiary6[[#This Row],[c3]], E148))</f>
        <v>19.010000000000002</v>
      </c>
      <c r="AB148" s="22">
        <f>IF($N148=5, pomiary6[[#This Row],[c4]]+ 0.9, IF(pomiary6[[#This Row],[c4]]&lt;&gt;0, pomiary6[[#This Row],[c4]], F148))</f>
        <v>18.13</v>
      </c>
      <c r="AC148" s="22">
        <f>IF($N148=5, pomiary6[[#This Row],[c5]]+ 0.9, IF(pomiary6[[#This Row],[c5]]&lt;&gt;0, pomiary6[[#This Row],[c5]], G148))</f>
        <v>18.46</v>
      </c>
      <c r="AD148" s="22">
        <f>IF($N148=5, pomiary6[[#This Row],[c6]]+ 0.9, IF(pomiary6[[#This Row],[c6]]&lt;&gt;0, pomiary6[[#This Row],[c6]], H148))</f>
        <v>19.600000000000001</v>
      </c>
      <c r="AE148" s="22">
        <f>IF($N148=5, pomiary6[[#This Row],[c7]]+ 0.9, IF(pomiary6[[#This Row],[c7]]&lt;&gt;0, pomiary6[[#This Row],[c7]], I148))</f>
        <v>12.16</v>
      </c>
      <c r="AF148" s="22">
        <f>IF($N148=5, pomiary6[[#This Row],[c8]]+ 0.9, pomiary6[[#This Row],[c8]])</f>
        <v>19.899999999999999</v>
      </c>
      <c r="AG148" s="22">
        <f>IF($N148=5, pomiary6[[#This Row],[c9]]+ 0.9, pomiary6[[#This Row],[c9]])</f>
        <v>10.16</v>
      </c>
      <c r="AH148" s="22">
        <f>IF(pomiary6[[#This Row],[c9]]=5, pomiary6[[#This Row],[c10]]+ 0.9, pomiary6[[#This Row],[c10]])</f>
        <v>0</v>
      </c>
    </row>
    <row r="149" spans="1:34" x14ac:dyDescent="0.3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M149">
        <f>DAY(pomiary6[[#This Row],[data]])</f>
        <v>15</v>
      </c>
      <c r="N149">
        <f>MONTH(pomiary6[[#This Row],[data]])</f>
        <v>9</v>
      </c>
      <c r="O149" s="23">
        <f>IF(AND($M149&gt;=5, $M149&lt;=10), pomiary6[[#This Row],[czujnik1]]-1.2,  C149)</f>
        <v>14.18</v>
      </c>
      <c r="P149" s="23">
        <f>IF(AND($M149&gt;=5, $M149&lt;=10), pomiary6[[#This Row],[czujnik2]]-1.2,  D149)</f>
        <v>18.43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f>IF(OR(pomiary6[[#This Row],[miesiac]]=7, pomiary6[[#This Row],[miesiac]]=8), ROUNDDOWN(J149*1.07, 2),  J149)</f>
        <v>13.4</v>
      </c>
      <c r="W149" s="23">
        <f>IF(AND($M149&gt;=5, $M149&lt;=10), pomiary6[[#This Row],[czujnik9]]-1.2,pomiary6[[#This Row],[czujnik9]])</f>
        <v>15.05</v>
      </c>
      <c r="X149" s="23">
        <v>0</v>
      </c>
      <c r="Y149" s="22">
        <f>IF($N149=5, pomiary6[[#This Row],[c1]]+ 0.9,  pomiary6[[#This Row],[c1]])</f>
        <v>14.18</v>
      </c>
      <c r="Z149" s="22">
        <f>IF($N149=5, pomiary6[[#This Row],[c2]]+ 0.9,pomiary6[[#This Row],[c2]])</f>
        <v>18.43</v>
      </c>
      <c r="AA149" s="22">
        <f>IF($N149=5, pomiary6[[#This Row],[c3]]+ 0.9, IF(pomiary6[[#This Row],[c3]]&lt;&gt;0, pomiary6[[#This Row],[c3]], E149))</f>
        <v>14.71</v>
      </c>
      <c r="AB149" s="22">
        <f>IF($N149=5, pomiary6[[#This Row],[c4]]+ 0.9, IF(pomiary6[[#This Row],[c4]]&lt;&gt;0, pomiary6[[#This Row],[c4]], F149))</f>
        <v>13.45</v>
      </c>
      <c r="AC149" s="22">
        <f>IF($N149=5, pomiary6[[#This Row],[c5]]+ 0.9, IF(pomiary6[[#This Row],[c5]]&lt;&gt;0, pomiary6[[#This Row],[c5]], G149))</f>
        <v>11.14</v>
      </c>
      <c r="AD149" s="22">
        <f>IF($N149=5, pomiary6[[#This Row],[c6]]+ 0.9, IF(pomiary6[[#This Row],[c6]]&lt;&gt;0, pomiary6[[#This Row],[c6]], H149))</f>
        <v>17.7</v>
      </c>
      <c r="AE149" s="22">
        <f>IF($N149=5, pomiary6[[#This Row],[c7]]+ 0.9, IF(pomiary6[[#This Row],[c7]]&lt;&gt;0, pomiary6[[#This Row],[c7]], I149))</f>
        <v>16.39</v>
      </c>
      <c r="AF149" s="22">
        <f>IF($N149=5, pomiary6[[#This Row],[c8]]+ 0.9, pomiary6[[#This Row],[c8]])</f>
        <v>13.4</v>
      </c>
      <c r="AG149" s="22">
        <f>IF($N149=5, pomiary6[[#This Row],[c9]]+ 0.9, pomiary6[[#This Row],[c9]])</f>
        <v>15.05</v>
      </c>
      <c r="AH149" s="22">
        <f>IF(pomiary6[[#This Row],[c9]]=5, pomiary6[[#This Row],[c10]]+ 0.9, pomiary6[[#This Row],[c10]])</f>
        <v>0</v>
      </c>
    </row>
    <row r="150" spans="1:34" x14ac:dyDescent="0.3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M150">
        <f>DAY(pomiary6[[#This Row],[data]])</f>
        <v>18</v>
      </c>
      <c r="N150">
        <f>MONTH(pomiary6[[#This Row],[data]])</f>
        <v>9</v>
      </c>
      <c r="O150" s="23">
        <f>IF(AND($M150&gt;=5, $M150&lt;=10), pomiary6[[#This Row],[czujnik1]]-1.2,  C150)</f>
        <v>14.63</v>
      </c>
      <c r="P150" s="23">
        <f>IF(AND($M150&gt;=5, $M150&lt;=10), pomiary6[[#This Row],[czujnik2]]-1.2,  D150)</f>
        <v>10.26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f>IF(OR(pomiary6[[#This Row],[miesiac]]=7, pomiary6[[#This Row],[miesiac]]=8), ROUNDDOWN(J150*1.07, 2),  J150)</f>
        <v>15.2</v>
      </c>
      <c r="W150" s="23">
        <f>IF(AND($M150&gt;=5, $M150&lt;=10), pomiary6[[#This Row],[czujnik9]]-1.2,pomiary6[[#This Row],[czujnik9]])</f>
        <v>16.13</v>
      </c>
      <c r="X150" s="23">
        <v>0</v>
      </c>
      <c r="Y150" s="22">
        <f>IF($N150=5, pomiary6[[#This Row],[c1]]+ 0.9,  pomiary6[[#This Row],[c1]])</f>
        <v>14.63</v>
      </c>
      <c r="Z150" s="22">
        <f>IF($N150=5, pomiary6[[#This Row],[c2]]+ 0.9,pomiary6[[#This Row],[c2]])</f>
        <v>10.26</v>
      </c>
      <c r="AA150" s="22">
        <f>IF($N150=5, pomiary6[[#This Row],[c3]]+ 0.9, IF(pomiary6[[#This Row],[c3]]&lt;&gt;0, pomiary6[[#This Row],[c3]], E150))</f>
        <v>19.79</v>
      </c>
      <c r="AB150" s="22">
        <f>IF($N150=5, pomiary6[[#This Row],[c4]]+ 0.9, IF(pomiary6[[#This Row],[c4]]&lt;&gt;0, pomiary6[[#This Row],[c4]], F150))</f>
        <v>10.91</v>
      </c>
      <c r="AC150" s="22">
        <f>IF($N150=5, pomiary6[[#This Row],[c5]]+ 0.9, IF(pomiary6[[#This Row],[c5]]&lt;&gt;0, pomiary6[[#This Row],[c5]], G150))</f>
        <v>12.37</v>
      </c>
      <c r="AD150" s="22">
        <f>IF($N150=5, pomiary6[[#This Row],[c6]]+ 0.9, IF(pomiary6[[#This Row],[c6]]&lt;&gt;0, pomiary6[[#This Row],[c6]], H150))</f>
        <v>11.52</v>
      </c>
      <c r="AE150" s="22">
        <f>IF($N150=5, pomiary6[[#This Row],[c7]]+ 0.9, IF(pomiary6[[#This Row],[c7]]&lt;&gt;0, pomiary6[[#This Row],[c7]], I150))</f>
        <v>16.690000000000001</v>
      </c>
      <c r="AF150" s="22">
        <f>IF($N150=5, pomiary6[[#This Row],[c8]]+ 0.9, pomiary6[[#This Row],[c8]])</f>
        <v>15.2</v>
      </c>
      <c r="AG150" s="22">
        <f>IF($N150=5, pomiary6[[#This Row],[c9]]+ 0.9, pomiary6[[#This Row],[c9]])</f>
        <v>16.13</v>
      </c>
      <c r="AH150" s="22">
        <f>IF(pomiary6[[#This Row],[c9]]=5, pomiary6[[#This Row],[c10]]+ 0.9, pomiary6[[#This Row],[c10]])</f>
        <v>0</v>
      </c>
    </row>
    <row r="151" spans="1:34" x14ac:dyDescent="0.3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M151">
        <f>DAY(pomiary6[[#This Row],[data]])</f>
        <v>21</v>
      </c>
      <c r="N151">
        <f>MONTH(pomiary6[[#This Row],[data]])</f>
        <v>9</v>
      </c>
      <c r="O151" s="23">
        <f>IF(AND($M151&gt;=5, $M151&lt;=10), pomiary6[[#This Row],[czujnik1]]-1.2,  C151)</f>
        <v>19.21</v>
      </c>
      <c r="P151" s="23">
        <f>IF(AND($M151&gt;=5, $M151&lt;=10), pomiary6[[#This Row],[czujnik2]]-1.2,  D151)</f>
        <v>19.71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f>IF(OR(pomiary6[[#This Row],[miesiac]]=7, pomiary6[[#This Row],[miesiac]]=8), ROUNDDOWN(J151*1.07, 2),  J151)</f>
        <v>13.23</v>
      </c>
      <c r="W151" s="23">
        <f>IF(AND($M151&gt;=5, $M151&lt;=10), pomiary6[[#This Row],[czujnik9]]-1.2,pomiary6[[#This Row],[czujnik9]])</f>
        <v>16.34</v>
      </c>
      <c r="X151" s="23">
        <v>0</v>
      </c>
      <c r="Y151" s="22">
        <f>IF($N151=5, pomiary6[[#This Row],[c1]]+ 0.9,  pomiary6[[#This Row],[c1]])</f>
        <v>19.21</v>
      </c>
      <c r="Z151" s="22">
        <f>IF($N151=5, pomiary6[[#This Row],[c2]]+ 0.9,pomiary6[[#This Row],[c2]])</f>
        <v>19.71</v>
      </c>
      <c r="AA151" s="22">
        <f>IF($N151=5, pomiary6[[#This Row],[c3]]+ 0.9, IF(pomiary6[[#This Row],[c3]]&lt;&gt;0, pomiary6[[#This Row],[c3]], E151))</f>
        <v>17.29</v>
      </c>
      <c r="AB151" s="22">
        <f>IF($N151=5, pomiary6[[#This Row],[c4]]+ 0.9, IF(pomiary6[[#This Row],[c4]]&lt;&gt;0, pomiary6[[#This Row],[c4]], F151))</f>
        <v>12.07</v>
      </c>
      <c r="AC151" s="22">
        <f>IF($N151=5, pomiary6[[#This Row],[c5]]+ 0.9, IF(pomiary6[[#This Row],[c5]]&lt;&gt;0, pomiary6[[#This Row],[c5]], G151))</f>
        <v>18.739999999999998</v>
      </c>
      <c r="AD151" s="22">
        <f>IF($N151=5, pomiary6[[#This Row],[c6]]+ 0.9, IF(pomiary6[[#This Row],[c6]]&lt;&gt;0, pomiary6[[#This Row],[c6]], H151))</f>
        <v>18.8</v>
      </c>
      <c r="AE151" s="22">
        <f>IF($N151=5, pomiary6[[#This Row],[c7]]+ 0.9, IF(pomiary6[[#This Row],[c7]]&lt;&gt;0, pomiary6[[#This Row],[c7]], I151))</f>
        <v>17.55</v>
      </c>
      <c r="AF151" s="22">
        <f>IF($N151=5, pomiary6[[#This Row],[c8]]+ 0.9, pomiary6[[#This Row],[c8]])</f>
        <v>13.23</v>
      </c>
      <c r="AG151" s="22">
        <f>IF($N151=5, pomiary6[[#This Row],[c9]]+ 0.9, pomiary6[[#This Row],[c9]])</f>
        <v>16.34</v>
      </c>
      <c r="AH151" s="22">
        <f>IF(pomiary6[[#This Row],[c9]]=5, pomiary6[[#This Row],[c10]]+ 0.9, pomiary6[[#This Row],[c10]])</f>
        <v>0</v>
      </c>
    </row>
    <row r="152" spans="1:34" x14ac:dyDescent="0.35">
      <c r="A152" s="1">
        <v>42635</v>
      </c>
      <c r="B152" s="2">
        <v>0.33750000000000002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M152">
        <f>DAY(pomiary6[[#This Row],[data]])</f>
        <v>22</v>
      </c>
      <c r="N152">
        <f>MONTH(pomiary6[[#This Row],[data]])</f>
        <v>9</v>
      </c>
      <c r="O152" s="23">
        <f>IF(AND($M152&gt;=5, $M152&lt;=10), pomiary6[[#This Row],[czujnik1]]-1.2,  C152)</f>
        <v>15.89</v>
      </c>
      <c r="P152" s="23">
        <f>IF(AND($M152&gt;=5, $M152&lt;=10), pomiary6[[#This Row],[czujnik2]]-1.2,  D152)</f>
        <v>17.95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f>IF(OR(pomiary6[[#This Row],[miesiac]]=7, pomiary6[[#This Row],[miesiac]]=8), ROUNDDOWN(J152*1.07, 2),  J152)</f>
        <v>19.399999999999999</v>
      </c>
      <c r="W152" s="23">
        <f>IF(AND($M152&gt;=5, $M152&lt;=10), pomiary6[[#This Row],[czujnik9]]-1.2,pomiary6[[#This Row],[czujnik9]])</f>
        <v>12.84</v>
      </c>
      <c r="X152" s="23">
        <v>0</v>
      </c>
      <c r="Y152" s="22">
        <f>IF($N152=5, pomiary6[[#This Row],[c1]]+ 0.9,  pomiary6[[#This Row],[c1]])</f>
        <v>15.89</v>
      </c>
      <c r="Z152" s="22">
        <f>IF($N152=5, pomiary6[[#This Row],[c2]]+ 0.9,pomiary6[[#This Row],[c2]])</f>
        <v>17.95</v>
      </c>
      <c r="AA152" s="22">
        <f>IF($N152=5, pomiary6[[#This Row],[c3]]+ 0.9, IF(pomiary6[[#This Row],[c3]]&lt;&gt;0, pomiary6[[#This Row],[c3]], E152))</f>
        <v>12.8</v>
      </c>
      <c r="AB152" s="22">
        <f>IF($N152=5, pomiary6[[#This Row],[c4]]+ 0.9, IF(pomiary6[[#This Row],[c4]]&lt;&gt;0, pomiary6[[#This Row],[c4]], F152))</f>
        <v>15</v>
      </c>
      <c r="AC152" s="22">
        <f>IF($N152=5, pomiary6[[#This Row],[c5]]+ 0.9, IF(pomiary6[[#This Row],[c5]]&lt;&gt;0, pomiary6[[#This Row],[c5]], G152))</f>
        <v>12.22</v>
      </c>
      <c r="AD152" s="22">
        <f>IF($N152=5, pomiary6[[#This Row],[c6]]+ 0.9, IF(pomiary6[[#This Row],[c6]]&lt;&gt;0, pomiary6[[#This Row],[c6]], H152))</f>
        <v>18.25</v>
      </c>
      <c r="AE152" s="22">
        <f>IF($N152=5, pomiary6[[#This Row],[c7]]+ 0.9, IF(pomiary6[[#This Row],[c7]]&lt;&gt;0, pomiary6[[#This Row],[c7]], I152))</f>
        <v>10.6</v>
      </c>
      <c r="AF152" s="22">
        <f>IF($N152=5, pomiary6[[#This Row],[c8]]+ 0.9, pomiary6[[#This Row],[c8]])</f>
        <v>19.399999999999999</v>
      </c>
      <c r="AG152" s="22">
        <f>IF($N152=5, pomiary6[[#This Row],[c9]]+ 0.9, pomiary6[[#This Row],[c9]])</f>
        <v>12.84</v>
      </c>
      <c r="AH152" s="22">
        <f>IF(pomiary6[[#This Row],[c9]]=5, pomiary6[[#This Row],[c10]]+ 0.9, pomiary6[[#This Row],[c10]])</f>
        <v>0</v>
      </c>
    </row>
    <row r="153" spans="1:34" x14ac:dyDescent="0.3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M153">
        <f>DAY(pomiary6[[#This Row],[data]])</f>
        <v>22</v>
      </c>
      <c r="N153">
        <f>MONTH(pomiary6[[#This Row],[data]])</f>
        <v>9</v>
      </c>
      <c r="O153" s="23">
        <f>IF(AND($M153&gt;=5, $M153&lt;=10), pomiary6[[#This Row],[czujnik1]]-1.2,  C153)</f>
        <v>18.32</v>
      </c>
      <c r="P153" s="23">
        <f>IF(AND($M153&gt;=5, $M153&lt;=10), pomiary6[[#This Row],[czujnik2]]-1.2,  D153)</f>
        <v>19.73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f>IF(OR(pomiary6[[#This Row],[miesiac]]=7, pomiary6[[#This Row],[miesiac]]=8), ROUNDDOWN(J153*1.07, 2),  J153)</f>
        <v>18.350000000000001</v>
      </c>
      <c r="W153" s="23">
        <f>IF(AND($M153&gt;=5, $M153&lt;=10), pomiary6[[#This Row],[czujnik9]]-1.2,pomiary6[[#This Row],[czujnik9]])</f>
        <v>12.69</v>
      </c>
      <c r="X153" s="23">
        <v>0</v>
      </c>
      <c r="Y153" s="22">
        <f>IF($N153=5, pomiary6[[#This Row],[c1]]+ 0.9,  pomiary6[[#This Row],[c1]])</f>
        <v>18.32</v>
      </c>
      <c r="Z153" s="22">
        <f>IF($N153=5, pomiary6[[#This Row],[c2]]+ 0.9,pomiary6[[#This Row],[c2]])</f>
        <v>19.73</v>
      </c>
      <c r="AA153" s="22">
        <f>IF($N153=5, pomiary6[[#This Row],[c3]]+ 0.9, IF(pomiary6[[#This Row],[c3]]&lt;&gt;0, pomiary6[[#This Row],[c3]], E153))</f>
        <v>15.21</v>
      </c>
      <c r="AB153" s="22">
        <f>IF($N153=5, pomiary6[[#This Row],[c4]]+ 0.9, IF(pomiary6[[#This Row],[c4]]&lt;&gt;0, pomiary6[[#This Row],[c4]], F153))</f>
        <v>17.899999999999999</v>
      </c>
      <c r="AC153" s="22">
        <f>IF($N153=5, pomiary6[[#This Row],[c5]]+ 0.9, IF(pomiary6[[#This Row],[c5]]&lt;&gt;0, pomiary6[[#This Row],[c5]], G153))</f>
        <v>18.29</v>
      </c>
      <c r="AD153" s="22">
        <f>IF($N153=5, pomiary6[[#This Row],[c6]]+ 0.9, IF(pomiary6[[#This Row],[c6]]&lt;&gt;0, pomiary6[[#This Row],[c6]], H153))</f>
        <v>14.78</v>
      </c>
      <c r="AE153" s="22">
        <f>IF($N153=5, pomiary6[[#This Row],[c7]]+ 0.9, IF(pomiary6[[#This Row],[c7]]&lt;&gt;0, pomiary6[[#This Row],[c7]], I153))</f>
        <v>16.59</v>
      </c>
      <c r="AF153" s="22">
        <f>IF($N153=5, pomiary6[[#This Row],[c8]]+ 0.9, pomiary6[[#This Row],[c8]])</f>
        <v>18.350000000000001</v>
      </c>
      <c r="AG153" s="22">
        <f>IF($N153=5, pomiary6[[#This Row],[c9]]+ 0.9, pomiary6[[#This Row],[c9]])</f>
        <v>12.69</v>
      </c>
      <c r="AH153" s="22">
        <f>IF(pomiary6[[#This Row],[c9]]=5, pomiary6[[#This Row],[c10]]+ 0.9, pomiary6[[#This Row],[c10]])</f>
        <v>0</v>
      </c>
    </row>
    <row r="154" spans="1:34" x14ac:dyDescent="0.3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M154">
        <f>DAY(pomiary6[[#This Row],[data]])</f>
        <v>23</v>
      </c>
      <c r="N154">
        <f>MONTH(pomiary6[[#This Row],[data]])</f>
        <v>9</v>
      </c>
      <c r="O154" s="23">
        <f>IF(AND($M154&gt;=5, $M154&lt;=10), pomiary6[[#This Row],[czujnik1]]-1.2,  C154)</f>
        <v>13.6</v>
      </c>
      <c r="P154" s="23">
        <f>IF(AND($M154&gt;=5, $M154&lt;=10), pomiary6[[#This Row],[czujnik2]]-1.2,  D154)</f>
        <v>12.67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f>IF(OR(pomiary6[[#This Row],[miesiac]]=7, pomiary6[[#This Row],[miesiac]]=8), ROUNDDOWN(J154*1.07, 2),  J154)</f>
        <v>19.489999999999998</v>
      </c>
      <c r="W154" s="23">
        <f>IF(AND($M154&gt;=5, $M154&lt;=10), pomiary6[[#This Row],[czujnik9]]-1.2,pomiary6[[#This Row],[czujnik9]])</f>
        <v>13.76</v>
      </c>
      <c r="X154" s="23">
        <v>0</v>
      </c>
      <c r="Y154" s="22">
        <f>IF($N154=5, pomiary6[[#This Row],[c1]]+ 0.9,  pomiary6[[#This Row],[c1]])</f>
        <v>13.6</v>
      </c>
      <c r="Z154" s="22">
        <f>IF($N154=5, pomiary6[[#This Row],[c2]]+ 0.9,pomiary6[[#This Row],[c2]])</f>
        <v>12.67</v>
      </c>
      <c r="AA154" s="22">
        <f>IF($N154=5, pomiary6[[#This Row],[c3]]+ 0.9, IF(pomiary6[[#This Row],[c3]]&lt;&gt;0, pomiary6[[#This Row],[c3]], E154))</f>
        <v>15.96</v>
      </c>
      <c r="AB154" s="22">
        <f>IF($N154=5, pomiary6[[#This Row],[c4]]+ 0.9, IF(pomiary6[[#This Row],[c4]]&lt;&gt;0, pomiary6[[#This Row],[c4]], F154))</f>
        <v>19.79</v>
      </c>
      <c r="AC154" s="22">
        <f>IF($N154=5, pomiary6[[#This Row],[c5]]+ 0.9, IF(pomiary6[[#This Row],[c5]]&lt;&gt;0, pomiary6[[#This Row],[c5]], G154))</f>
        <v>15</v>
      </c>
      <c r="AD154" s="22">
        <f>IF($N154=5, pomiary6[[#This Row],[c6]]+ 0.9, IF(pomiary6[[#This Row],[c6]]&lt;&gt;0, pomiary6[[#This Row],[c6]], H154))</f>
        <v>17.829999999999998</v>
      </c>
      <c r="AE154" s="22">
        <f>IF($N154=5, pomiary6[[#This Row],[c7]]+ 0.9, IF(pomiary6[[#This Row],[c7]]&lt;&gt;0, pomiary6[[#This Row],[c7]], I154))</f>
        <v>11.56</v>
      </c>
      <c r="AF154" s="22">
        <f>IF($N154=5, pomiary6[[#This Row],[c8]]+ 0.9, pomiary6[[#This Row],[c8]])</f>
        <v>19.489999999999998</v>
      </c>
      <c r="AG154" s="22">
        <f>IF($N154=5, pomiary6[[#This Row],[c9]]+ 0.9, pomiary6[[#This Row],[c9]])</f>
        <v>13.76</v>
      </c>
      <c r="AH154" s="22">
        <f>IF(pomiary6[[#This Row],[c9]]=5, pomiary6[[#This Row],[c10]]+ 0.9, pomiary6[[#This Row],[c10]])</f>
        <v>0</v>
      </c>
    </row>
    <row r="155" spans="1:34" x14ac:dyDescent="0.35">
      <c r="A155" s="1">
        <v>42639</v>
      </c>
      <c r="B155" s="2">
        <v>4.583333333333333E-2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M155">
        <f>DAY(pomiary6[[#This Row],[data]])</f>
        <v>26</v>
      </c>
      <c r="N155">
        <f>MONTH(pomiary6[[#This Row],[data]])</f>
        <v>9</v>
      </c>
      <c r="O155" s="23">
        <f>IF(AND($M155&gt;=5, $M155&lt;=10), pomiary6[[#This Row],[czujnik1]]-1.2,  C155)</f>
        <v>10.199999999999999</v>
      </c>
      <c r="P155" s="23">
        <f>IF(AND($M155&gt;=5, $M155&lt;=10), pomiary6[[#This Row],[czujnik2]]-1.2,  D155)</f>
        <v>14.87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f>IF(OR(pomiary6[[#This Row],[miesiac]]=7, pomiary6[[#This Row],[miesiac]]=8), ROUNDDOWN(J155*1.07, 2),  J155)</f>
        <v>13.01</v>
      </c>
      <c r="W155" s="23">
        <f>IF(AND($M155&gt;=5, $M155&lt;=10), pomiary6[[#This Row],[czujnik9]]-1.2,pomiary6[[#This Row],[czujnik9]])</f>
        <v>17.21</v>
      </c>
      <c r="X155" s="23">
        <v>0</v>
      </c>
      <c r="Y155" s="22">
        <f>IF($N155=5, pomiary6[[#This Row],[c1]]+ 0.9,  pomiary6[[#This Row],[c1]])</f>
        <v>10.199999999999999</v>
      </c>
      <c r="Z155" s="22">
        <f>IF($N155=5, pomiary6[[#This Row],[c2]]+ 0.9,pomiary6[[#This Row],[c2]])</f>
        <v>14.87</v>
      </c>
      <c r="AA155" s="22">
        <f>IF($N155=5, pomiary6[[#This Row],[c3]]+ 0.9, IF(pomiary6[[#This Row],[c3]]&lt;&gt;0, pomiary6[[#This Row],[c3]], E155))</f>
        <v>17.510000000000002</v>
      </c>
      <c r="AB155" s="22">
        <f>IF($N155=5, pomiary6[[#This Row],[c4]]+ 0.9, IF(pomiary6[[#This Row],[c4]]&lt;&gt;0, pomiary6[[#This Row],[c4]], F155))</f>
        <v>17.190000000000001</v>
      </c>
      <c r="AC155" s="22">
        <f>IF($N155=5, pomiary6[[#This Row],[c5]]+ 0.9, IF(pomiary6[[#This Row],[c5]]&lt;&gt;0, pomiary6[[#This Row],[c5]], G155))</f>
        <v>12.5</v>
      </c>
      <c r="AD155" s="22">
        <f>IF($N155=5, pomiary6[[#This Row],[c6]]+ 0.9, IF(pomiary6[[#This Row],[c6]]&lt;&gt;0, pomiary6[[#This Row],[c6]], H155))</f>
        <v>15.71</v>
      </c>
      <c r="AE155" s="22">
        <f>IF($N155=5, pomiary6[[#This Row],[c7]]+ 0.9, IF(pomiary6[[#This Row],[c7]]&lt;&gt;0, pomiary6[[#This Row],[c7]], I155))</f>
        <v>12.15</v>
      </c>
      <c r="AF155" s="22">
        <f>IF($N155=5, pomiary6[[#This Row],[c8]]+ 0.9, pomiary6[[#This Row],[c8]])</f>
        <v>13.01</v>
      </c>
      <c r="AG155" s="22">
        <f>IF($N155=5, pomiary6[[#This Row],[c9]]+ 0.9, pomiary6[[#This Row],[c9]])</f>
        <v>17.21</v>
      </c>
      <c r="AH155" s="22">
        <f>IF(pomiary6[[#This Row],[c9]]=5, pomiary6[[#This Row],[c10]]+ 0.9, pomiary6[[#This Row],[c10]])</f>
        <v>0</v>
      </c>
    </row>
    <row r="156" spans="1:34" x14ac:dyDescent="0.35">
      <c r="A156" s="1">
        <v>42641</v>
      </c>
      <c r="B156" s="2">
        <v>0.37708333333333333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M156">
        <f>DAY(pomiary6[[#This Row],[data]])</f>
        <v>28</v>
      </c>
      <c r="N156">
        <f>MONTH(pomiary6[[#This Row],[data]])</f>
        <v>9</v>
      </c>
      <c r="O156" s="23">
        <f>IF(AND($M156&gt;=5, $M156&lt;=10), pomiary6[[#This Row],[czujnik1]]-1.2,  C156)</f>
        <v>18.23</v>
      </c>
      <c r="P156" s="23">
        <f>IF(AND($M156&gt;=5, $M156&lt;=10), pomiary6[[#This Row],[czujnik2]]-1.2,  D156)</f>
        <v>10.62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f>IF(OR(pomiary6[[#This Row],[miesiac]]=7, pomiary6[[#This Row],[miesiac]]=8), ROUNDDOWN(J156*1.07, 2),  J156)</f>
        <v>17.5</v>
      </c>
      <c r="W156" s="23">
        <f>IF(AND($M156&gt;=5, $M156&lt;=10), pomiary6[[#This Row],[czujnik9]]-1.2,pomiary6[[#This Row],[czujnik9]])</f>
        <v>12.26</v>
      </c>
      <c r="X156" s="23">
        <v>0</v>
      </c>
      <c r="Y156" s="22">
        <f>IF($N156=5, pomiary6[[#This Row],[c1]]+ 0.9,  pomiary6[[#This Row],[c1]])</f>
        <v>18.23</v>
      </c>
      <c r="Z156" s="22">
        <f>IF($N156=5, pomiary6[[#This Row],[c2]]+ 0.9,pomiary6[[#This Row],[c2]])</f>
        <v>10.62</v>
      </c>
      <c r="AA156" s="22">
        <f>IF($N156=5, pomiary6[[#This Row],[c3]]+ 0.9, IF(pomiary6[[#This Row],[c3]]&lt;&gt;0, pomiary6[[#This Row],[c3]], E156))</f>
        <v>14.89</v>
      </c>
      <c r="AB156" s="22">
        <f>IF($N156=5, pomiary6[[#This Row],[c4]]+ 0.9, IF(pomiary6[[#This Row],[c4]]&lt;&gt;0, pomiary6[[#This Row],[c4]], F156))</f>
        <v>13.97</v>
      </c>
      <c r="AC156" s="22">
        <f>IF($N156=5, pomiary6[[#This Row],[c5]]+ 0.9, IF(pomiary6[[#This Row],[c5]]&lt;&gt;0, pomiary6[[#This Row],[c5]], G156))</f>
        <v>14.88</v>
      </c>
      <c r="AD156" s="22">
        <f>IF($N156=5, pomiary6[[#This Row],[c6]]+ 0.9, IF(pomiary6[[#This Row],[c6]]&lt;&gt;0, pomiary6[[#This Row],[c6]], H156))</f>
        <v>18.62</v>
      </c>
      <c r="AE156" s="22">
        <f>IF($N156=5, pomiary6[[#This Row],[c7]]+ 0.9, IF(pomiary6[[#This Row],[c7]]&lt;&gt;0, pomiary6[[#This Row],[c7]], I156))</f>
        <v>12.9</v>
      </c>
      <c r="AF156" s="22">
        <f>IF($N156=5, pomiary6[[#This Row],[c8]]+ 0.9, pomiary6[[#This Row],[c8]])</f>
        <v>17.5</v>
      </c>
      <c r="AG156" s="22">
        <f>IF($N156=5, pomiary6[[#This Row],[c9]]+ 0.9, pomiary6[[#This Row],[c9]])</f>
        <v>12.26</v>
      </c>
      <c r="AH156" s="22">
        <f>IF(pomiary6[[#This Row],[c9]]=5, pomiary6[[#This Row],[c10]]+ 0.9, pomiary6[[#This Row],[c10]])</f>
        <v>0</v>
      </c>
    </row>
    <row r="157" spans="1:34" x14ac:dyDescent="0.35">
      <c r="A157" s="1">
        <v>42645</v>
      </c>
      <c r="B157" s="2">
        <v>0.33888888888888891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M157">
        <f>DAY(pomiary6[[#This Row],[data]])</f>
        <v>2</v>
      </c>
      <c r="N157">
        <f>MONTH(pomiary6[[#This Row],[data]])</f>
        <v>10</v>
      </c>
      <c r="O157" s="23">
        <f>IF(AND($M157&gt;=5, $M157&lt;=10), pomiary6[[#This Row],[czujnik1]]-1.2,  C157)</f>
        <v>10.99</v>
      </c>
      <c r="P157" s="23">
        <f>IF(AND($M157&gt;=5, $M157&lt;=10), pomiary6[[#This Row],[czujnik2]]-1.2,  D157)</f>
        <v>19.11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f>IF(OR(pomiary6[[#This Row],[miesiac]]=7, pomiary6[[#This Row],[miesiac]]=8), ROUNDDOWN(J157*1.07, 2),  J157)</f>
        <v>19.72</v>
      </c>
      <c r="W157" s="23">
        <f>IF(AND($M157&gt;=5, $M157&lt;=10), pomiary6[[#This Row],[czujnik9]]-1.2,pomiary6[[#This Row],[czujnik9]])</f>
        <v>15.04</v>
      </c>
      <c r="X157" s="23">
        <v>0</v>
      </c>
      <c r="Y157" s="22">
        <f>IF($N157=5, pomiary6[[#This Row],[c1]]+ 0.9,  pomiary6[[#This Row],[c1]])</f>
        <v>10.99</v>
      </c>
      <c r="Z157" s="22">
        <f>IF($N157=5, pomiary6[[#This Row],[c2]]+ 0.9,pomiary6[[#This Row],[c2]])</f>
        <v>19.11</v>
      </c>
      <c r="AA157" s="22">
        <f>IF($N157=5, pomiary6[[#This Row],[c3]]+ 0.9, IF(pomiary6[[#This Row],[c3]]&lt;&gt;0, pomiary6[[#This Row],[c3]], E157))</f>
        <v>18.8</v>
      </c>
      <c r="AB157" s="22">
        <f>IF($N157=5, pomiary6[[#This Row],[c4]]+ 0.9, IF(pomiary6[[#This Row],[c4]]&lt;&gt;0, pomiary6[[#This Row],[c4]], F157))</f>
        <v>12.14</v>
      </c>
      <c r="AC157" s="22">
        <f>IF($N157=5, pomiary6[[#This Row],[c5]]+ 0.9, IF(pomiary6[[#This Row],[c5]]&lt;&gt;0, pomiary6[[#This Row],[c5]], G157))</f>
        <v>11.19</v>
      </c>
      <c r="AD157" s="22">
        <f>IF($N157=5, pomiary6[[#This Row],[c6]]+ 0.9, IF(pomiary6[[#This Row],[c6]]&lt;&gt;0, pomiary6[[#This Row],[c6]], H157))</f>
        <v>11.97</v>
      </c>
      <c r="AE157" s="22">
        <f>IF($N157=5, pomiary6[[#This Row],[c7]]+ 0.9, IF(pomiary6[[#This Row],[c7]]&lt;&gt;0, pomiary6[[#This Row],[c7]], I157))</f>
        <v>19.8</v>
      </c>
      <c r="AF157" s="22">
        <f>IF($N157=5, pomiary6[[#This Row],[c8]]+ 0.9, pomiary6[[#This Row],[c8]])</f>
        <v>19.72</v>
      </c>
      <c r="AG157" s="22">
        <f>IF($N157=5, pomiary6[[#This Row],[c9]]+ 0.9, pomiary6[[#This Row],[c9]])</f>
        <v>15.04</v>
      </c>
      <c r="AH157" s="22">
        <f>IF(pomiary6[[#This Row],[c9]]=5, pomiary6[[#This Row],[c10]]+ 0.9, pomiary6[[#This Row],[c10]])</f>
        <v>0</v>
      </c>
    </row>
    <row r="158" spans="1:34" x14ac:dyDescent="0.35">
      <c r="A158" s="1">
        <v>42647</v>
      </c>
      <c r="B158" s="2">
        <v>8.4722222222222227E-2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M158">
        <f>DAY(pomiary6[[#This Row],[data]])</f>
        <v>4</v>
      </c>
      <c r="N158">
        <f>MONTH(pomiary6[[#This Row],[data]])</f>
        <v>10</v>
      </c>
      <c r="O158" s="23">
        <f>IF(AND($M158&gt;=5, $M158&lt;=10), pomiary6[[#This Row],[czujnik1]]-1.2,  C158)</f>
        <v>16.5</v>
      </c>
      <c r="P158" s="23">
        <f>IF(AND($M158&gt;=5, $M158&lt;=10), pomiary6[[#This Row],[czujnik2]]-1.2,  D158)</f>
        <v>18.18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f>IF(OR(pomiary6[[#This Row],[miesiac]]=7, pomiary6[[#This Row],[miesiac]]=8), ROUNDDOWN(J158*1.07, 2),  J158)</f>
        <v>13.64</v>
      </c>
      <c r="W158" s="23">
        <f>IF(AND($M158&gt;=5, $M158&lt;=10), pomiary6[[#This Row],[czujnik9]]-1.2,pomiary6[[#This Row],[czujnik9]])</f>
        <v>10.43</v>
      </c>
      <c r="X158" s="23">
        <v>0</v>
      </c>
      <c r="Y158" s="22">
        <f>IF($N158=5, pomiary6[[#This Row],[c1]]+ 0.9,  pomiary6[[#This Row],[c1]])</f>
        <v>16.5</v>
      </c>
      <c r="Z158" s="22">
        <f>IF($N158=5, pomiary6[[#This Row],[c2]]+ 0.9,pomiary6[[#This Row],[c2]])</f>
        <v>18.18</v>
      </c>
      <c r="AA158" s="22">
        <f>IF($N158=5, pomiary6[[#This Row],[c3]]+ 0.9, IF(pomiary6[[#This Row],[c3]]&lt;&gt;0, pomiary6[[#This Row],[c3]], E158))</f>
        <v>15.63</v>
      </c>
      <c r="AB158" s="22">
        <f>IF($N158=5, pomiary6[[#This Row],[c4]]+ 0.9, IF(pomiary6[[#This Row],[c4]]&lt;&gt;0, pomiary6[[#This Row],[c4]], F158))</f>
        <v>11.46</v>
      </c>
      <c r="AC158" s="22">
        <f>IF($N158=5, pomiary6[[#This Row],[c5]]+ 0.9, IF(pomiary6[[#This Row],[c5]]&lt;&gt;0, pomiary6[[#This Row],[c5]], G158))</f>
        <v>17.399999999999999</v>
      </c>
      <c r="AD158" s="22">
        <f>IF($N158=5, pomiary6[[#This Row],[c6]]+ 0.9, IF(pomiary6[[#This Row],[c6]]&lt;&gt;0, pomiary6[[#This Row],[c6]], H158))</f>
        <v>16.75</v>
      </c>
      <c r="AE158" s="22">
        <f>IF($N158=5, pomiary6[[#This Row],[c7]]+ 0.9, IF(pomiary6[[#This Row],[c7]]&lt;&gt;0, pomiary6[[#This Row],[c7]], I158))</f>
        <v>11.85</v>
      </c>
      <c r="AF158" s="22">
        <f>IF($N158=5, pomiary6[[#This Row],[c8]]+ 0.9, pomiary6[[#This Row],[c8]])</f>
        <v>13.64</v>
      </c>
      <c r="AG158" s="22">
        <f>IF($N158=5, pomiary6[[#This Row],[c9]]+ 0.9, pomiary6[[#This Row],[c9]])</f>
        <v>10.43</v>
      </c>
      <c r="AH158" s="22">
        <f>IF(pomiary6[[#This Row],[c9]]=5, pomiary6[[#This Row],[c10]]+ 0.9, pomiary6[[#This Row],[c10]])</f>
        <v>0</v>
      </c>
    </row>
    <row r="159" spans="1:34" x14ac:dyDescent="0.3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M159">
        <f>DAY(pomiary6[[#This Row],[data]])</f>
        <v>4</v>
      </c>
      <c r="N159">
        <f>MONTH(pomiary6[[#This Row],[data]])</f>
        <v>10</v>
      </c>
      <c r="O159" s="23">
        <f>IF(AND($M159&gt;=5, $M159&lt;=10), pomiary6[[#This Row],[czujnik1]]-1.2,  C159)</f>
        <v>14.76</v>
      </c>
      <c r="P159" s="23">
        <f>IF(AND($M159&gt;=5, $M159&lt;=10), pomiary6[[#This Row],[czujnik2]]-1.2,  D159)</f>
        <v>10.74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f>IF(OR(pomiary6[[#This Row],[miesiac]]=7, pomiary6[[#This Row],[miesiac]]=8), ROUNDDOWN(J159*1.07, 2),  J159)</f>
        <v>12.57</v>
      </c>
      <c r="W159" s="23">
        <f>IF(AND($M159&gt;=5, $M159&lt;=10), pomiary6[[#This Row],[czujnik9]]-1.2,pomiary6[[#This Row],[czujnik9]])</f>
        <v>19.2</v>
      </c>
      <c r="X159" s="23">
        <v>0</v>
      </c>
      <c r="Y159" s="22">
        <f>IF($N159=5, pomiary6[[#This Row],[c1]]+ 0.9,  pomiary6[[#This Row],[c1]])</f>
        <v>14.76</v>
      </c>
      <c r="Z159" s="22">
        <f>IF($N159=5, pomiary6[[#This Row],[c2]]+ 0.9,pomiary6[[#This Row],[c2]])</f>
        <v>10.74</v>
      </c>
      <c r="AA159" s="22">
        <f>IF($N159=5, pomiary6[[#This Row],[c3]]+ 0.9, IF(pomiary6[[#This Row],[c3]]&lt;&gt;0, pomiary6[[#This Row],[c3]], E159))</f>
        <v>16.3</v>
      </c>
      <c r="AB159" s="22">
        <f>IF($N159=5, pomiary6[[#This Row],[c4]]+ 0.9, IF(pomiary6[[#This Row],[c4]]&lt;&gt;0, pomiary6[[#This Row],[c4]], F159))</f>
        <v>10.39</v>
      </c>
      <c r="AC159" s="22">
        <f>IF($N159=5, pomiary6[[#This Row],[c5]]+ 0.9, IF(pomiary6[[#This Row],[c5]]&lt;&gt;0, pomiary6[[#This Row],[c5]], G159))</f>
        <v>11.24</v>
      </c>
      <c r="AD159" s="22">
        <f>IF($N159=5, pomiary6[[#This Row],[c6]]+ 0.9, IF(pomiary6[[#This Row],[c6]]&lt;&gt;0, pomiary6[[#This Row],[c6]], H159))</f>
        <v>18.98</v>
      </c>
      <c r="AE159" s="22">
        <f>IF($N159=5, pomiary6[[#This Row],[c7]]+ 0.9, IF(pomiary6[[#This Row],[c7]]&lt;&gt;0, pomiary6[[#This Row],[c7]], I159))</f>
        <v>15.79</v>
      </c>
      <c r="AF159" s="22">
        <f>IF($N159=5, pomiary6[[#This Row],[c8]]+ 0.9, pomiary6[[#This Row],[c8]])</f>
        <v>12.57</v>
      </c>
      <c r="AG159" s="22">
        <f>IF($N159=5, pomiary6[[#This Row],[c9]]+ 0.9, pomiary6[[#This Row],[c9]])</f>
        <v>19.2</v>
      </c>
      <c r="AH159" s="22">
        <f>IF(pomiary6[[#This Row],[c9]]=5, pomiary6[[#This Row],[c10]]+ 0.9, pomiary6[[#This Row],[c10]])</f>
        <v>0</v>
      </c>
    </row>
    <row r="160" spans="1:34" x14ac:dyDescent="0.35">
      <c r="A160" s="1">
        <v>42650</v>
      </c>
      <c r="B160" s="2">
        <v>0.1701388888888889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M160">
        <f>DAY(pomiary6[[#This Row],[data]])</f>
        <v>7</v>
      </c>
      <c r="N160">
        <f>MONTH(pomiary6[[#This Row],[data]])</f>
        <v>10</v>
      </c>
      <c r="O160" s="23">
        <f>IF(AND($M160&gt;=5, $M160&lt;=10), pomiary6[[#This Row],[czujnik1]]-1.2,  C160)</f>
        <v>17.95</v>
      </c>
      <c r="P160" s="23">
        <f>IF(AND($M160&gt;=5, $M160&lt;=10), pomiary6[[#This Row],[czujnik2]]-1.2,  D160)</f>
        <v>14.15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f>IF(OR(pomiary6[[#This Row],[miesiac]]=7, pomiary6[[#This Row],[miesiac]]=8), ROUNDDOWN(J160*1.07, 2),  J160)</f>
        <v>15.96</v>
      </c>
      <c r="W160" s="23">
        <f>IF(AND($M160&gt;=5, $M160&lt;=10), pomiary6[[#This Row],[czujnik9]]-1.2,pomiary6[[#This Row],[czujnik9]])</f>
        <v>10.07</v>
      </c>
      <c r="X160" s="23">
        <v>0</v>
      </c>
      <c r="Y160" s="22">
        <f>IF($N160=5, pomiary6[[#This Row],[c1]]+ 0.9,  pomiary6[[#This Row],[c1]])</f>
        <v>17.95</v>
      </c>
      <c r="Z160" s="22">
        <f>IF($N160=5, pomiary6[[#This Row],[c2]]+ 0.9,pomiary6[[#This Row],[c2]])</f>
        <v>14.15</v>
      </c>
      <c r="AA160" s="22">
        <f>IF($N160=5, pomiary6[[#This Row],[c3]]+ 0.9, IF(pomiary6[[#This Row],[c3]]&lt;&gt;0, pomiary6[[#This Row],[c3]], E160))</f>
        <v>10.71</v>
      </c>
      <c r="AB160" s="22">
        <f>IF($N160=5, pomiary6[[#This Row],[c4]]+ 0.9, IF(pomiary6[[#This Row],[c4]]&lt;&gt;0, pomiary6[[#This Row],[c4]], F160))</f>
        <v>14.76</v>
      </c>
      <c r="AC160" s="22">
        <f>IF($N160=5, pomiary6[[#This Row],[c5]]+ 0.9, IF(pomiary6[[#This Row],[c5]]&lt;&gt;0, pomiary6[[#This Row],[c5]], G160))</f>
        <v>17.57</v>
      </c>
      <c r="AD160" s="22">
        <f>IF($N160=5, pomiary6[[#This Row],[c6]]+ 0.9, IF(pomiary6[[#This Row],[c6]]&lt;&gt;0, pomiary6[[#This Row],[c6]], H160))</f>
        <v>16.05</v>
      </c>
      <c r="AE160" s="22">
        <f>IF($N160=5, pomiary6[[#This Row],[c7]]+ 0.9, IF(pomiary6[[#This Row],[c7]]&lt;&gt;0, pomiary6[[#This Row],[c7]], I160))</f>
        <v>19.690000000000001</v>
      </c>
      <c r="AF160" s="22">
        <f>IF($N160=5, pomiary6[[#This Row],[c8]]+ 0.9, pomiary6[[#This Row],[c8]])</f>
        <v>15.96</v>
      </c>
      <c r="AG160" s="22">
        <f>IF($N160=5, pomiary6[[#This Row],[c9]]+ 0.9, pomiary6[[#This Row],[c9]])</f>
        <v>10.07</v>
      </c>
      <c r="AH160" s="22">
        <f>IF(pomiary6[[#This Row],[c9]]=5, pomiary6[[#This Row],[c10]]+ 0.9, pomiary6[[#This Row],[c10]])</f>
        <v>0</v>
      </c>
    </row>
    <row r="161" spans="1:34" x14ac:dyDescent="0.3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M161">
        <f>DAY(pomiary6[[#This Row],[data]])</f>
        <v>10</v>
      </c>
      <c r="N161">
        <f>MONTH(pomiary6[[#This Row],[data]])</f>
        <v>10</v>
      </c>
      <c r="O161" s="23">
        <f>IF(AND($M161&gt;=5, $M161&lt;=10), pomiary6[[#This Row],[czujnik1]]-1.2,  C161)</f>
        <v>13.32</v>
      </c>
      <c r="P161" s="23">
        <f>IF(AND($M161&gt;=5, $M161&lt;=10), pomiary6[[#This Row],[czujnik2]]-1.2,  D161)</f>
        <v>14.16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f>IF(OR(pomiary6[[#This Row],[miesiac]]=7, pomiary6[[#This Row],[miesiac]]=8), ROUNDDOWN(J161*1.07, 2),  J161)</f>
        <v>11.83</v>
      </c>
      <c r="W161" s="23">
        <f>IF(AND($M161&gt;=5, $M161&lt;=10), pomiary6[[#This Row],[czujnik9]]-1.2,pomiary6[[#This Row],[czujnik9]])</f>
        <v>14.06</v>
      </c>
      <c r="X161" s="23">
        <v>0</v>
      </c>
      <c r="Y161" s="22">
        <f>IF($N161=5, pomiary6[[#This Row],[c1]]+ 0.9,  pomiary6[[#This Row],[c1]])</f>
        <v>13.32</v>
      </c>
      <c r="Z161" s="22">
        <f>IF($N161=5, pomiary6[[#This Row],[c2]]+ 0.9,pomiary6[[#This Row],[c2]])</f>
        <v>14.16</v>
      </c>
      <c r="AA161" s="22">
        <f>IF($N161=5, pomiary6[[#This Row],[c3]]+ 0.9, IF(pomiary6[[#This Row],[c3]]&lt;&gt;0, pomiary6[[#This Row],[c3]], E161))</f>
        <v>10.01</v>
      </c>
      <c r="AB161" s="22">
        <f>IF($N161=5, pomiary6[[#This Row],[c4]]+ 0.9, IF(pomiary6[[#This Row],[c4]]&lt;&gt;0, pomiary6[[#This Row],[c4]], F161))</f>
        <v>19.440000000000001</v>
      </c>
      <c r="AC161" s="22">
        <f>IF($N161=5, pomiary6[[#This Row],[c5]]+ 0.9, IF(pomiary6[[#This Row],[c5]]&lt;&gt;0, pomiary6[[#This Row],[c5]], G161))</f>
        <v>11.62</v>
      </c>
      <c r="AD161" s="22">
        <f>IF($N161=5, pomiary6[[#This Row],[c6]]+ 0.9, IF(pomiary6[[#This Row],[c6]]&lt;&gt;0, pomiary6[[#This Row],[c6]], H161))</f>
        <v>17.75</v>
      </c>
      <c r="AE161" s="22">
        <f>IF($N161=5, pomiary6[[#This Row],[c7]]+ 0.9, IF(pomiary6[[#This Row],[c7]]&lt;&gt;0, pomiary6[[#This Row],[c7]], I161))</f>
        <v>14.63</v>
      </c>
      <c r="AF161" s="22">
        <f>IF($N161=5, pomiary6[[#This Row],[c8]]+ 0.9, pomiary6[[#This Row],[c8]])</f>
        <v>11.83</v>
      </c>
      <c r="AG161" s="22">
        <f>IF($N161=5, pomiary6[[#This Row],[c9]]+ 0.9, pomiary6[[#This Row],[c9]])</f>
        <v>14.06</v>
      </c>
      <c r="AH161" s="22">
        <f>IF(pomiary6[[#This Row],[c9]]=5, pomiary6[[#This Row],[c10]]+ 0.9, pomiary6[[#This Row],[c10]])</f>
        <v>0</v>
      </c>
    </row>
    <row r="162" spans="1:34" x14ac:dyDescent="0.3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M162">
        <f>DAY(pomiary6[[#This Row],[data]])</f>
        <v>11</v>
      </c>
      <c r="N162">
        <f>MONTH(pomiary6[[#This Row],[data]])</f>
        <v>10</v>
      </c>
      <c r="O162" s="23">
        <f>IF(AND($M162&gt;=5, $M162&lt;=10), pomiary6[[#This Row],[czujnik1]]-1.2,  C162)</f>
        <v>14.04</v>
      </c>
      <c r="P162" s="23">
        <f>IF(AND($M162&gt;=5, $M162&lt;=10), pomiary6[[#This Row],[czujnik2]]-1.2,  D162)</f>
        <v>12.39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f>IF(OR(pomiary6[[#This Row],[miesiac]]=7, pomiary6[[#This Row],[miesiac]]=8), ROUNDDOWN(J162*1.07, 2),  J162)</f>
        <v>19.96</v>
      </c>
      <c r="W162" s="23">
        <f>IF(AND($M162&gt;=5, $M162&lt;=10), pomiary6[[#This Row],[czujnik9]]-1.2,pomiary6[[#This Row],[czujnik9]])</f>
        <v>19.989999999999998</v>
      </c>
      <c r="X162" s="23">
        <v>0</v>
      </c>
      <c r="Y162" s="22">
        <f>IF($N162=5, pomiary6[[#This Row],[c1]]+ 0.9,  pomiary6[[#This Row],[c1]])</f>
        <v>14.04</v>
      </c>
      <c r="Z162" s="22">
        <f>IF($N162=5, pomiary6[[#This Row],[c2]]+ 0.9,pomiary6[[#This Row],[c2]])</f>
        <v>12.39</v>
      </c>
      <c r="AA162" s="22">
        <f>IF($N162=5, pomiary6[[#This Row],[c3]]+ 0.9, IF(pomiary6[[#This Row],[c3]]&lt;&gt;0, pomiary6[[#This Row],[c3]], E162))</f>
        <v>16.54</v>
      </c>
      <c r="AB162" s="22">
        <f>IF($N162=5, pomiary6[[#This Row],[c4]]+ 0.9, IF(pomiary6[[#This Row],[c4]]&lt;&gt;0, pomiary6[[#This Row],[c4]], F162))</f>
        <v>16.02</v>
      </c>
      <c r="AC162" s="22">
        <f>IF($N162=5, pomiary6[[#This Row],[c5]]+ 0.9, IF(pomiary6[[#This Row],[c5]]&lt;&gt;0, pomiary6[[#This Row],[c5]], G162))</f>
        <v>10.46</v>
      </c>
      <c r="AD162" s="22">
        <f>IF($N162=5, pomiary6[[#This Row],[c6]]+ 0.9, IF(pomiary6[[#This Row],[c6]]&lt;&gt;0, pomiary6[[#This Row],[c6]], H162))</f>
        <v>10.8</v>
      </c>
      <c r="AE162" s="22">
        <f>IF($N162=5, pomiary6[[#This Row],[c7]]+ 0.9, IF(pomiary6[[#This Row],[c7]]&lt;&gt;0, pomiary6[[#This Row],[c7]], I162))</f>
        <v>13.25</v>
      </c>
      <c r="AF162" s="22">
        <f>IF($N162=5, pomiary6[[#This Row],[c8]]+ 0.9, pomiary6[[#This Row],[c8]])</f>
        <v>19.96</v>
      </c>
      <c r="AG162" s="22">
        <f>IF($N162=5, pomiary6[[#This Row],[c9]]+ 0.9, pomiary6[[#This Row],[c9]])</f>
        <v>19.989999999999998</v>
      </c>
      <c r="AH162" s="22">
        <f>IF(pomiary6[[#This Row],[c9]]=5, pomiary6[[#This Row],[c10]]+ 0.9, pomiary6[[#This Row],[c10]])</f>
        <v>0</v>
      </c>
    </row>
    <row r="163" spans="1:34" x14ac:dyDescent="0.35">
      <c r="A163" s="1">
        <v>42654</v>
      </c>
      <c r="B163" s="2">
        <v>8.4722222222222227E-2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M163">
        <f>DAY(pomiary6[[#This Row],[data]])</f>
        <v>11</v>
      </c>
      <c r="N163">
        <f>MONTH(pomiary6[[#This Row],[data]])</f>
        <v>10</v>
      </c>
      <c r="O163" s="23">
        <f>IF(AND($M163&gt;=5, $M163&lt;=10), pomiary6[[#This Row],[czujnik1]]-1.2,  C163)</f>
        <v>15.75</v>
      </c>
      <c r="P163" s="23">
        <f>IF(AND($M163&gt;=5, $M163&lt;=10), pomiary6[[#This Row],[czujnik2]]-1.2,  D163)</f>
        <v>18.39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f>IF(OR(pomiary6[[#This Row],[miesiac]]=7, pomiary6[[#This Row],[miesiac]]=8), ROUNDDOWN(J163*1.07, 2),  J163)</f>
        <v>14.66</v>
      </c>
      <c r="W163" s="23">
        <f>IF(AND($M163&gt;=5, $M163&lt;=10), pomiary6[[#This Row],[czujnik9]]-1.2,pomiary6[[#This Row],[czujnik9]])</f>
        <v>19.100000000000001</v>
      </c>
      <c r="X163" s="23">
        <v>0</v>
      </c>
      <c r="Y163" s="22">
        <f>IF($N163=5, pomiary6[[#This Row],[c1]]+ 0.9,  pomiary6[[#This Row],[c1]])</f>
        <v>15.75</v>
      </c>
      <c r="Z163" s="22">
        <f>IF($N163=5, pomiary6[[#This Row],[c2]]+ 0.9,pomiary6[[#This Row],[c2]])</f>
        <v>18.39</v>
      </c>
      <c r="AA163" s="22">
        <f>IF($N163=5, pomiary6[[#This Row],[c3]]+ 0.9, IF(pomiary6[[#This Row],[c3]]&lt;&gt;0, pomiary6[[#This Row],[c3]], E163))</f>
        <v>13.61</v>
      </c>
      <c r="AB163" s="22">
        <f>IF($N163=5, pomiary6[[#This Row],[c4]]+ 0.9, IF(pomiary6[[#This Row],[c4]]&lt;&gt;0, pomiary6[[#This Row],[c4]], F163))</f>
        <v>10.15</v>
      </c>
      <c r="AC163" s="22">
        <f>IF($N163=5, pomiary6[[#This Row],[c5]]+ 0.9, IF(pomiary6[[#This Row],[c5]]&lt;&gt;0, pomiary6[[#This Row],[c5]], G163))</f>
        <v>19.989999999999998</v>
      </c>
      <c r="AD163" s="22">
        <f>IF($N163=5, pomiary6[[#This Row],[c6]]+ 0.9, IF(pomiary6[[#This Row],[c6]]&lt;&gt;0, pomiary6[[#This Row],[c6]], H163))</f>
        <v>14.87</v>
      </c>
      <c r="AE163" s="22">
        <f>IF($N163=5, pomiary6[[#This Row],[c7]]+ 0.9, IF(pomiary6[[#This Row],[c7]]&lt;&gt;0, pomiary6[[#This Row],[c7]], I163))</f>
        <v>14.72</v>
      </c>
      <c r="AF163" s="22">
        <f>IF($N163=5, pomiary6[[#This Row],[c8]]+ 0.9, pomiary6[[#This Row],[c8]])</f>
        <v>14.66</v>
      </c>
      <c r="AG163" s="22">
        <f>IF($N163=5, pomiary6[[#This Row],[c9]]+ 0.9, pomiary6[[#This Row],[c9]])</f>
        <v>19.100000000000001</v>
      </c>
      <c r="AH163" s="22">
        <f>IF(pomiary6[[#This Row],[c9]]=5, pomiary6[[#This Row],[c10]]+ 0.9, pomiary6[[#This Row],[c10]])</f>
        <v>0</v>
      </c>
    </row>
    <row r="164" spans="1:34" x14ac:dyDescent="0.35">
      <c r="A164" s="1">
        <v>42654</v>
      </c>
      <c r="B164" s="2">
        <v>0.25624999999999998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M164">
        <f>DAY(pomiary6[[#This Row],[data]])</f>
        <v>11</v>
      </c>
      <c r="N164">
        <f>MONTH(pomiary6[[#This Row],[data]])</f>
        <v>10</v>
      </c>
      <c r="O164" s="23">
        <f>IF(AND($M164&gt;=5, $M164&lt;=10), pomiary6[[#This Row],[czujnik1]]-1.2,  C164)</f>
        <v>14.16</v>
      </c>
      <c r="P164" s="23">
        <f>IF(AND($M164&gt;=5, $M164&lt;=10), pomiary6[[#This Row],[czujnik2]]-1.2,  D164)</f>
        <v>19.989999999999998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f>IF(OR(pomiary6[[#This Row],[miesiac]]=7, pomiary6[[#This Row],[miesiac]]=8), ROUNDDOWN(J164*1.07, 2),  J164)</f>
        <v>18.84</v>
      </c>
      <c r="W164" s="23">
        <f>IF(AND($M164&gt;=5, $M164&lt;=10), pomiary6[[#This Row],[czujnik9]]-1.2,pomiary6[[#This Row],[czujnik9]])</f>
        <v>10.7</v>
      </c>
      <c r="X164" s="23">
        <v>0</v>
      </c>
      <c r="Y164" s="22">
        <f>IF($N164=5, pomiary6[[#This Row],[c1]]+ 0.9,  pomiary6[[#This Row],[c1]])</f>
        <v>14.16</v>
      </c>
      <c r="Z164" s="22">
        <f>IF($N164=5, pomiary6[[#This Row],[c2]]+ 0.9,pomiary6[[#This Row],[c2]])</f>
        <v>19.989999999999998</v>
      </c>
      <c r="AA164" s="22">
        <f>IF($N164=5, pomiary6[[#This Row],[c3]]+ 0.9, IF(pomiary6[[#This Row],[c3]]&lt;&gt;0, pomiary6[[#This Row],[c3]], E164))</f>
        <v>15.52</v>
      </c>
      <c r="AB164" s="22">
        <f>IF($N164=5, pomiary6[[#This Row],[c4]]+ 0.9, IF(pomiary6[[#This Row],[c4]]&lt;&gt;0, pomiary6[[#This Row],[c4]], F164))</f>
        <v>11.59</v>
      </c>
      <c r="AC164" s="22">
        <f>IF($N164=5, pomiary6[[#This Row],[c5]]+ 0.9, IF(pomiary6[[#This Row],[c5]]&lt;&gt;0, pomiary6[[#This Row],[c5]], G164))</f>
        <v>13.63</v>
      </c>
      <c r="AD164" s="22">
        <f>IF($N164=5, pomiary6[[#This Row],[c6]]+ 0.9, IF(pomiary6[[#This Row],[c6]]&lt;&gt;0, pomiary6[[#This Row],[c6]], H164))</f>
        <v>12.92</v>
      </c>
      <c r="AE164" s="22">
        <f>IF($N164=5, pomiary6[[#This Row],[c7]]+ 0.9, IF(pomiary6[[#This Row],[c7]]&lt;&gt;0, pomiary6[[#This Row],[c7]], I164))</f>
        <v>13.18</v>
      </c>
      <c r="AF164" s="22">
        <f>IF($N164=5, pomiary6[[#This Row],[c8]]+ 0.9, pomiary6[[#This Row],[c8]])</f>
        <v>18.84</v>
      </c>
      <c r="AG164" s="22">
        <f>IF($N164=5, pomiary6[[#This Row],[c9]]+ 0.9, pomiary6[[#This Row],[c9]])</f>
        <v>10.7</v>
      </c>
      <c r="AH164" s="22">
        <f>IF(pomiary6[[#This Row],[c9]]=5, pomiary6[[#This Row],[c10]]+ 0.9, pomiary6[[#This Row],[c10]])</f>
        <v>0</v>
      </c>
    </row>
    <row r="165" spans="1:34" x14ac:dyDescent="0.3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M165">
        <f>DAY(pomiary6[[#This Row],[data]])</f>
        <v>12</v>
      </c>
      <c r="N165">
        <f>MONTH(pomiary6[[#This Row],[data]])</f>
        <v>10</v>
      </c>
      <c r="O165" s="23">
        <f>IF(AND($M165&gt;=5, $M165&lt;=10), pomiary6[[#This Row],[czujnik1]]-1.2,  C165)</f>
        <v>17.32</v>
      </c>
      <c r="P165" s="23">
        <f>IF(AND($M165&gt;=5, $M165&lt;=10), pomiary6[[#This Row],[czujnik2]]-1.2,  D165)</f>
        <v>10.029999999999999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f>IF(OR(pomiary6[[#This Row],[miesiac]]=7, pomiary6[[#This Row],[miesiac]]=8), ROUNDDOWN(J165*1.07, 2),  J165)</f>
        <v>18.420000000000002</v>
      </c>
      <c r="W165" s="23">
        <f>IF(AND($M165&gt;=5, $M165&lt;=10), pomiary6[[#This Row],[czujnik9]]-1.2,pomiary6[[#This Row],[czujnik9]])</f>
        <v>14.05</v>
      </c>
      <c r="X165" s="23">
        <v>0</v>
      </c>
      <c r="Y165" s="22">
        <f>IF($N165=5, pomiary6[[#This Row],[c1]]+ 0.9,  pomiary6[[#This Row],[c1]])</f>
        <v>17.32</v>
      </c>
      <c r="Z165" s="22">
        <f>IF($N165=5, pomiary6[[#This Row],[c2]]+ 0.9,pomiary6[[#This Row],[c2]])</f>
        <v>10.029999999999999</v>
      </c>
      <c r="AA165" s="22">
        <f>IF($N165=5, pomiary6[[#This Row],[c3]]+ 0.9, IF(pomiary6[[#This Row],[c3]]&lt;&gt;0, pomiary6[[#This Row],[c3]], E165))</f>
        <v>15.19</v>
      </c>
      <c r="AB165" s="22">
        <f>IF($N165=5, pomiary6[[#This Row],[c4]]+ 0.9, IF(pomiary6[[#This Row],[c4]]&lt;&gt;0, pomiary6[[#This Row],[c4]], F165))</f>
        <v>17.38</v>
      </c>
      <c r="AC165" s="22">
        <f>IF($N165=5, pomiary6[[#This Row],[c5]]+ 0.9, IF(pomiary6[[#This Row],[c5]]&lt;&gt;0, pomiary6[[#This Row],[c5]], G165))</f>
        <v>12.08</v>
      </c>
      <c r="AD165" s="22">
        <f>IF($N165=5, pomiary6[[#This Row],[c6]]+ 0.9, IF(pomiary6[[#This Row],[c6]]&lt;&gt;0, pomiary6[[#This Row],[c6]], H165))</f>
        <v>19.09</v>
      </c>
      <c r="AE165" s="22">
        <f>IF($N165=5, pomiary6[[#This Row],[c7]]+ 0.9, IF(pomiary6[[#This Row],[c7]]&lt;&gt;0, pomiary6[[#This Row],[c7]], I165))</f>
        <v>12.83</v>
      </c>
      <c r="AF165" s="22">
        <f>IF($N165=5, pomiary6[[#This Row],[c8]]+ 0.9, pomiary6[[#This Row],[c8]])</f>
        <v>18.420000000000002</v>
      </c>
      <c r="AG165" s="22">
        <f>IF($N165=5, pomiary6[[#This Row],[c9]]+ 0.9, pomiary6[[#This Row],[c9]])</f>
        <v>14.05</v>
      </c>
      <c r="AH165" s="22">
        <f>IF(pomiary6[[#This Row],[c9]]=5, pomiary6[[#This Row],[c10]]+ 0.9, pomiary6[[#This Row],[c10]])</f>
        <v>0</v>
      </c>
    </row>
    <row r="166" spans="1:34" x14ac:dyDescent="0.3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M166">
        <f>DAY(pomiary6[[#This Row],[data]])</f>
        <v>14</v>
      </c>
      <c r="N166">
        <f>MONTH(pomiary6[[#This Row],[data]])</f>
        <v>10</v>
      </c>
      <c r="O166" s="23">
        <f>IF(AND($M166&gt;=5, $M166&lt;=10), pomiary6[[#This Row],[czujnik1]]-1.2,  C166)</f>
        <v>17.7</v>
      </c>
      <c r="P166" s="23">
        <f>IF(AND($M166&gt;=5, $M166&lt;=10), pomiary6[[#This Row],[czujnik2]]-1.2,  D166)</f>
        <v>12.05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f>IF(OR(pomiary6[[#This Row],[miesiac]]=7, pomiary6[[#This Row],[miesiac]]=8), ROUNDDOWN(J166*1.07, 2),  J166)</f>
        <v>16.41</v>
      </c>
      <c r="W166" s="23">
        <f>IF(AND($M166&gt;=5, $M166&lt;=10), pomiary6[[#This Row],[czujnik9]]-1.2,pomiary6[[#This Row],[czujnik9]])</f>
        <v>18.29</v>
      </c>
      <c r="X166" s="23">
        <v>0</v>
      </c>
      <c r="Y166" s="22">
        <f>IF($N166=5, pomiary6[[#This Row],[c1]]+ 0.9,  pomiary6[[#This Row],[c1]])</f>
        <v>17.7</v>
      </c>
      <c r="Z166" s="22">
        <f>IF($N166=5, pomiary6[[#This Row],[c2]]+ 0.9,pomiary6[[#This Row],[c2]])</f>
        <v>12.05</v>
      </c>
      <c r="AA166" s="22">
        <f>IF($N166=5, pomiary6[[#This Row],[c3]]+ 0.9, IF(pomiary6[[#This Row],[c3]]&lt;&gt;0, pomiary6[[#This Row],[c3]], E166))</f>
        <v>19.64</v>
      </c>
      <c r="AB166" s="22">
        <f>IF($N166=5, pomiary6[[#This Row],[c4]]+ 0.9, IF(pomiary6[[#This Row],[c4]]&lt;&gt;0, pomiary6[[#This Row],[c4]], F166))</f>
        <v>15.73</v>
      </c>
      <c r="AC166" s="22">
        <f>IF($N166=5, pomiary6[[#This Row],[c5]]+ 0.9, IF(pomiary6[[#This Row],[c5]]&lt;&gt;0, pomiary6[[#This Row],[c5]], G166))</f>
        <v>19.87</v>
      </c>
      <c r="AD166" s="22">
        <f>IF($N166=5, pomiary6[[#This Row],[c6]]+ 0.9, IF(pomiary6[[#This Row],[c6]]&lt;&gt;0, pomiary6[[#This Row],[c6]], H166))</f>
        <v>16.72</v>
      </c>
      <c r="AE166" s="22">
        <f>IF($N166=5, pomiary6[[#This Row],[c7]]+ 0.9, IF(pomiary6[[#This Row],[c7]]&lt;&gt;0, pomiary6[[#This Row],[c7]], I166))</f>
        <v>11.73</v>
      </c>
      <c r="AF166" s="22">
        <f>IF($N166=5, pomiary6[[#This Row],[c8]]+ 0.9, pomiary6[[#This Row],[c8]])</f>
        <v>16.41</v>
      </c>
      <c r="AG166" s="22">
        <f>IF($N166=5, pomiary6[[#This Row],[c9]]+ 0.9, pomiary6[[#This Row],[c9]])</f>
        <v>18.29</v>
      </c>
      <c r="AH166" s="22">
        <f>IF(pomiary6[[#This Row],[c9]]=5, pomiary6[[#This Row],[c10]]+ 0.9, pomiary6[[#This Row],[c10]])</f>
        <v>0</v>
      </c>
    </row>
    <row r="167" spans="1:34" x14ac:dyDescent="0.3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M167">
        <f>DAY(pomiary6[[#This Row],[data]])</f>
        <v>17</v>
      </c>
      <c r="N167">
        <f>MONTH(pomiary6[[#This Row],[data]])</f>
        <v>10</v>
      </c>
      <c r="O167" s="23">
        <f>IF(AND($M167&gt;=5, $M167&lt;=10), pomiary6[[#This Row],[czujnik1]]-1.2,  C167)</f>
        <v>11.01</v>
      </c>
      <c r="P167" s="23">
        <f>IF(AND($M167&gt;=5, $M167&lt;=10), pomiary6[[#This Row],[czujnik2]]-1.2,  D167)</f>
        <v>14.84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f>IF(OR(pomiary6[[#This Row],[miesiac]]=7, pomiary6[[#This Row],[miesiac]]=8), ROUNDDOWN(J167*1.07, 2),  J167)</f>
        <v>12.88</v>
      </c>
      <c r="W167" s="23">
        <f>IF(AND($M167&gt;=5, $M167&lt;=10), pomiary6[[#This Row],[czujnik9]]-1.2,pomiary6[[#This Row],[czujnik9]])</f>
        <v>14.01</v>
      </c>
      <c r="X167" s="23">
        <v>0</v>
      </c>
      <c r="Y167" s="22">
        <f>IF($N167=5, pomiary6[[#This Row],[c1]]+ 0.9,  pomiary6[[#This Row],[c1]])</f>
        <v>11.01</v>
      </c>
      <c r="Z167" s="22">
        <f>IF($N167=5, pomiary6[[#This Row],[c2]]+ 0.9,pomiary6[[#This Row],[c2]])</f>
        <v>14.84</v>
      </c>
      <c r="AA167" s="22">
        <f>IF($N167=5, pomiary6[[#This Row],[c3]]+ 0.9, IF(pomiary6[[#This Row],[c3]]&lt;&gt;0, pomiary6[[#This Row],[c3]], E167))</f>
        <v>11.29</v>
      </c>
      <c r="AB167" s="22">
        <f>IF($N167=5, pomiary6[[#This Row],[c4]]+ 0.9, IF(pomiary6[[#This Row],[c4]]&lt;&gt;0, pomiary6[[#This Row],[c4]], F167))</f>
        <v>17.72</v>
      </c>
      <c r="AC167" s="22">
        <f>IF($N167=5, pomiary6[[#This Row],[c5]]+ 0.9, IF(pomiary6[[#This Row],[c5]]&lt;&gt;0, pomiary6[[#This Row],[c5]], G167))</f>
        <v>12.61</v>
      </c>
      <c r="AD167" s="22">
        <f>IF($N167=5, pomiary6[[#This Row],[c6]]+ 0.9, IF(pomiary6[[#This Row],[c6]]&lt;&gt;0, pomiary6[[#This Row],[c6]], H167))</f>
        <v>16.55</v>
      </c>
      <c r="AE167" s="22">
        <f>IF($N167=5, pomiary6[[#This Row],[c7]]+ 0.9, IF(pomiary6[[#This Row],[c7]]&lt;&gt;0, pomiary6[[#This Row],[c7]], I167))</f>
        <v>11.63</v>
      </c>
      <c r="AF167" s="22">
        <f>IF($N167=5, pomiary6[[#This Row],[c8]]+ 0.9, pomiary6[[#This Row],[c8]])</f>
        <v>12.88</v>
      </c>
      <c r="AG167" s="22">
        <f>IF($N167=5, pomiary6[[#This Row],[c9]]+ 0.9, pomiary6[[#This Row],[c9]])</f>
        <v>14.01</v>
      </c>
      <c r="AH167" s="22">
        <f>IF(pomiary6[[#This Row],[c9]]=5, pomiary6[[#This Row],[c10]]+ 0.9, pomiary6[[#This Row],[c10]])</f>
        <v>0</v>
      </c>
    </row>
    <row r="168" spans="1:34" x14ac:dyDescent="0.35">
      <c r="A168" s="1">
        <v>42664</v>
      </c>
      <c r="B168" s="2">
        <v>0.21388888888888888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M168">
        <f>DAY(pomiary6[[#This Row],[data]])</f>
        <v>21</v>
      </c>
      <c r="N168">
        <f>MONTH(pomiary6[[#This Row],[data]])</f>
        <v>10</v>
      </c>
      <c r="O168" s="23">
        <f>IF(AND($M168&gt;=5, $M168&lt;=10), pomiary6[[#This Row],[czujnik1]]-1.2,  C168)</f>
        <v>11.11</v>
      </c>
      <c r="P168" s="23">
        <f>IF(AND($M168&gt;=5, $M168&lt;=10), pomiary6[[#This Row],[czujnik2]]-1.2,  D168)</f>
        <v>16.350000000000001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f>IF(OR(pomiary6[[#This Row],[miesiac]]=7, pomiary6[[#This Row],[miesiac]]=8), ROUNDDOWN(J168*1.07, 2),  J168)</f>
        <v>13.25</v>
      </c>
      <c r="W168" s="23">
        <f>IF(AND($M168&gt;=5, $M168&lt;=10), pomiary6[[#This Row],[czujnik9]]-1.2,pomiary6[[#This Row],[czujnik9]])</f>
        <v>10.69</v>
      </c>
      <c r="X168" s="23">
        <v>0</v>
      </c>
      <c r="Y168" s="22">
        <f>IF($N168=5, pomiary6[[#This Row],[c1]]+ 0.9,  pomiary6[[#This Row],[c1]])</f>
        <v>11.11</v>
      </c>
      <c r="Z168" s="22">
        <f>IF($N168=5, pomiary6[[#This Row],[c2]]+ 0.9,pomiary6[[#This Row],[c2]])</f>
        <v>16.350000000000001</v>
      </c>
      <c r="AA168" s="22">
        <f>IF($N168=5, pomiary6[[#This Row],[c3]]+ 0.9, IF(pomiary6[[#This Row],[c3]]&lt;&gt;0, pomiary6[[#This Row],[c3]], E168))</f>
        <v>13.97</v>
      </c>
      <c r="AB168" s="22">
        <f>IF($N168=5, pomiary6[[#This Row],[c4]]+ 0.9, IF(pomiary6[[#This Row],[c4]]&lt;&gt;0, pomiary6[[#This Row],[c4]], F168))</f>
        <v>11.7</v>
      </c>
      <c r="AC168" s="22">
        <f>IF($N168=5, pomiary6[[#This Row],[c5]]+ 0.9, IF(pomiary6[[#This Row],[c5]]&lt;&gt;0, pomiary6[[#This Row],[c5]], G168))</f>
        <v>18.649999999999999</v>
      </c>
      <c r="AD168" s="22">
        <f>IF($N168=5, pomiary6[[#This Row],[c6]]+ 0.9, IF(pomiary6[[#This Row],[c6]]&lt;&gt;0, pomiary6[[#This Row],[c6]], H168))</f>
        <v>14.28</v>
      </c>
      <c r="AE168" s="22">
        <f>IF($N168=5, pomiary6[[#This Row],[c7]]+ 0.9, IF(pomiary6[[#This Row],[c7]]&lt;&gt;0, pomiary6[[#This Row],[c7]], I168))</f>
        <v>17.690000000000001</v>
      </c>
      <c r="AF168" s="22">
        <f>IF($N168=5, pomiary6[[#This Row],[c8]]+ 0.9, pomiary6[[#This Row],[c8]])</f>
        <v>13.25</v>
      </c>
      <c r="AG168" s="22">
        <f>IF($N168=5, pomiary6[[#This Row],[c9]]+ 0.9, pomiary6[[#This Row],[c9]])</f>
        <v>10.69</v>
      </c>
      <c r="AH168" s="22">
        <f>IF(pomiary6[[#This Row],[c9]]=5, pomiary6[[#This Row],[c10]]+ 0.9, pomiary6[[#This Row],[c10]])</f>
        <v>0</v>
      </c>
    </row>
    <row r="169" spans="1:34" x14ac:dyDescent="0.35">
      <c r="A169" s="1">
        <v>42666</v>
      </c>
      <c r="B169" s="2">
        <v>0.1701388888888889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M169">
        <f>DAY(pomiary6[[#This Row],[data]])</f>
        <v>23</v>
      </c>
      <c r="N169">
        <f>MONTH(pomiary6[[#This Row],[data]])</f>
        <v>10</v>
      </c>
      <c r="O169" s="23">
        <f>IF(AND($M169&gt;=5, $M169&lt;=10), pomiary6[[#This Row],[czujnik1]]-1.2,  C169)</f>
        <v>13.09</v>
      </c>
      <c r="P169" s="23">
        <f>IF(AND($M169&gt;=5, $M169&lt;=10), pomiary6[[#This Row],[czujnik2]]-1.2,  D169)</f>
        <v>15.83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f>IF(OR(pomiary6[[#This Row],[miesiac]]=7, pomiary6[[#This Row],[miesiac]]=8), ROUNDDOWN(J169*1.07, 2),  J169)</f>
        <v>13.54</v>
      </c>
      <c r="W169" s="23">
        <f>IF(AND($M169&gt;=5, $M169&lt;=10), pomiary6[[#This Row],[czujnik9]]-1.2,pomiary6[[#This Row],[czujnik9]])</f>
        <v>11.35</v>
      </c>
      <c r="X169" s="23">
        <v>0</v>
      </c>
      <c r="Y169" s="22">
        <f>IF($N169=5, pomiary6[[#This Row],[c1]]+ 0.9,  pomiary6[[#This Row],[c1]])</f>
        <v>13.09</v>
      </c>
      <c r="Z169" s="22">
        <f>IF($N169=5, pomiary6[[#This Row],[c2]]+ 0.9,pomiary6[[#This Row],[c2]])</f>
        <v>15.83</v>
      </c>
      <c r="AA169" s="22">
        <f>IF($N169=5, pomiary6[[#This Row],[c3]]+ 0.9, IF(pomiary6[[#This Row],[c3]]&lt;&gt;0, pomiary6[[#This Row],[c3]], E169))</f>
        <v>18.55</v>
      </c>
      <c r="AB169" s="22">
        <f>IF($N169=5, pomiary6[[#This Row],[c4]]+ 0.9, IF(pomiary6[[#This Row],[c4]]&lt;&gt;0, pomiary6[[#This Row],[c4]], F169))</f>
        <v>17.37</v>
      </c>
      <c r="AC169" s="22">
        <f>IF($N169=5, pomiary6[[#This Row],[c5]]+ 0.9, IF(pomiary6[[#This Row],[c5]]&lt;&gt;0, pomiary6[[#This Row],[c5]], G169))</f>
        <v>18.489999999999998</v>
      </c>
      <c r="AD169" s="22">
        <f>IF($N169=5, pomiary6[[#This Row],[c6]]+ 0.9, IF(pomiary6[[#This Row],[c6]]&lt;&gt;0, pomiary6[[#This Row],[c6]], H169))</f>
        <v>14.59</v>
      </c>
      <c r="AE169" s="22">
        <f>IF($N169=5, pomiary6[[#This Row],[c7]]+ 0.9, IF(pomiary6[[#This Row],[c7]]&lt;&gt;0, pomiary6[[#This Row],[c7]], I169))</f>
        <v>19.329999999999998</v>
      </c>
      <c r="AF169" s="22">
        <f>IF($N169=5, pomiary6[[#This Row],[c8]]+ 0.9, pomiary6[[#This Row],[c8]])</f>
        <v>13.54</v>
      </c>
      <c r="AG169" s="22">
        <f>IF($N169=5, pomiary6[[#This Row],[c9]]+ 0.9, pomiary6[[#This Row],[c9]])</f>
        <v>11.35</v>
      </c>
      <c r="AH169" s="22">
        <f>IF(pomiary6[[#This Row],[c9]]=5, pomiary6[[#This Row],[c10]]+ 0.9, pomiary6[[#This Row],[c10]])</f>
        <v>0</v>
      </c>
    </row>
    <row r="170" spans="1:34" x14ac:dyDescent="0.3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M170">
        <f>DAY(pomiary6[[#This Row],[data]])</f>
        <v>23</v>
      </c>
      <c r="N170">
        <f>MONTH(pomiary6[[#This Row],[data]])</f>
        <v>10</v>
      </c>
      <c r="O170" s="23">
        <f>IF(AND($M170&gt;=5, $M170&lt;=10), pomiary6[[#This Row],[czujnik1]]-1.2,  C170)</f>
        <v>13.13</v>
      </c>
      <c r="P170" s="23">
        <f>IF(AND($M170&gt;=5, $M170&lt;=10), pomiary6[[#This Row],[czujnik2]]-1.2,  D170)</f>
        <v>12.77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f>IF(OR(pomiary6[[#This Row],[miesiac]]=7, pomiary6[[#This Row],[miesiac]]=8), ROUNDDOWN(J170*1.07, 2),  J170)</f>
        <v>18.670000000000002</v>
      </c>
      <c r="W170" s="23">
        <f>IF(AND($M170&gt;=5, $M170&lt;=10), pomiary6[[#This Row],[czujnik9]]-1.2,pomiary6[[#This Row],[czujnik9]])</f>
        <v>14.56</v>
      </c>
      <c r="X170" s="23">
        <v>0</v>
      </c>
      <c r="Y170" s="22">
        <f>IF($N170=5, pomiary6[[#This Row],[c1]]+ 0.9,  pomiary6[[#This Row],[c1]])</f>
        <v>13.13</v>
      </c>
      <c r="Z170" s="22">
        <f>IF($N170=5, pomiary6[[#This Row],[c2]]+ 0.9,pomiary6[[#This Row],[c2]])</f>
        <v>12.77</v>
      </c>
      <c r="AA170" s="22">
        <f>IF($N170=5, pomiary6[[#This Row],[c3]]+ 0.9, IF(pomiary6[[#This Row],[c3]]&lt;&gt;0, pomiary6[[#This Row],[c3]], E170))</f>
        <v>19</v>
      </c>
      <c r="AB170" s="22">
        <f>IF($N170=5, pomiary6[[#This Row],[c4]]+ 0.9, IF(pomiary6[[#This Row],[c4]]&lt;&gt;0, pomiary6[[#This Row],[c4]], F170))</f>
        <v>10.71</v>
      </c>
      <c r="AC170" s="22">
        <f>IF($N170=5, pomiary6[[#This Row],[c5]]+ 0.9, IF(pomiary6[[#This Row],[c5]]&lt;&gt;0, pomiary6[[#This Row],[c5]], G170))</f>
        <v>17.16</v>
      </c>
      <c r="AD170" s="22">
        <f>IF($N170=5, pomiary6[[#This Row],[c6]]+ 0.9, IF(pomiary6[[#This Row],[c6]]&lt;&gt;0, pomiary6[[#This Row],[c6]], H170))</f>
        <v>16.100000000000001</v>
      </c>
      <c r="AE170" s="22">
        <f>IF($N170=5, pomiary6[[#This Row],[c7]]+ 0.9, IF(pomiary6[[#This Row],[c7]]&lt;&gt;0, pomiary6[[#This Row],[c7]], I170))</f>
        <v>11.78</v>
      </c>
      <c r="AF170" s="22">
        <f>IF($N170=5, pomiary6[[#This Row],[c8]]+ 0.9, pomiary6[[#This Row],[c8]])</f>
        <v>18.670000000000002</v>
      </c>
      <c r="AG170" s="22">
        <f>IF($N170=5, pomiary6[[#This Row],[c9]]+ 0.9, pomiary6[[#This Row],[c9]])</f>
        <v>14.56</v>
      </c>
      <c r="AH170" s="22">
        <f>IF(pomiary6[[#This Row],[c9]]=5, pomiary6[[#This Row],[c10]]+ 0.9, pomiary6[[#This Row],[c10]])</f>
        <v>0</v>
      </c>
    </row>
    <row r="171" spans="1:34" x14ac:dyDescent="0.3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M171">
        <f>DAY(pomiary6[[#This Row],[data]])</f>
        <v>24</v>
      </c>
      <c r="N171">
        <f>MONTH(pomiary6[[#This Row],[data]])</f>
        <v>10</v>
      </c>
      <c r="O171" s="23">
        <f>IF(AND($M171&gt;=5, $M171&lt;=10), pomiary6[[#This Row],[czujnik1]]-1.2,  C171)</f>
        <v>12.13</v>
      </c>
      <c r="P171" s="23">
        <f>IF(AND($M171&gt;=5, $M171&lt;=10), pomiary6[[#This Row],[czujnik2]]-1.2,  D171)</f>
        <v>13.07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f>IF(OR(pomiary6[[#This Row],[miesiac]]=7, pomiary6[[#This Row],[miesiac]]=8), ROUNDDOWN(J171*1.07, 2),  J171)</f>
        <v>17.98</v>
      </c>
      <c r="W171" s="23">
        <f>IF(AND($M171&gt;=5, $M171&lt;=10), pomiary6[[#This Row],[czujnik9]]-1.2,pomiary6[[#This Row],[czujnik9]])</f>
        <v>18.2</v>
      </c>
      <c r="X171" s="23">
        <v>0</v>
      </c>
      <c r="Y171" s="22">
        <f>IF($N171=5, pomiary6[[#This Row],[c1]]+ 0.9,  pomiary6[[#This Row],[c1]])</f>
        <v>12.13</v>
      </c>
      <c r="Z171" s="22">
        <f>IF($N171=5, pomiary6[[#This Row],[c2]]+ 0.9,pomiary6[[#This Row],[c2]])</f>
        <v>13.07</v>
      </c>
      <c r="AA171" s="22">
        <f>IF($N171=5, pomiary6[[#This Row],[c3]]+ 0.9, IF(pomiary6[[#This Row],[c3]]&lt;&gt;0, pomiary6[[#This Row],[c3]], E171))</f>
        <v>15.72</v>
      </c>
      <c r="AB171" s="22">
        <f>IF($N171=5, pomiary6[[#This Row],[c4]]+ 0.9, IF(pomiary6[[#This Row],[c4]]&lt;&gt;0, pomiary6[[#This Row],[c4]], F171))</f>
        <v>12.27</v>
      </c>
      <c r="AC171" s="22">
        <f>IF($N171=5, pomiary6[[#This Row],[c5]]+ 0.9, IF(pomiary6[[#This Row],[c5]]&lt;&gt;0, pomiary6[[#This Row],[c5]], G171))</f>
        <v>13.41</v>
      </c>
      <c r="AD171" s="22">
        <f>IF($N171=5, pomiary6[[#This Row],[c6]]+ 0.9, IF(pomiary6[[#This Row],[c6]]&lt;&gt;0, pomiary6[[#This Row],[c6]], H171))</f>
        <v>13.75</v>
      </c>
      <c r="AE171" s="22">
        <f>IF($N171=5, pomiary6[[#This Row],[c7]]+ 0.9, IF(pomiary6[[#This Row],[c7]]&lt;&gt;0, pomiary6[[#This Row],[c7]], I171))</f>
        <v>12.79</v>
      </c>
      <c r="AF171" s="22">
        <f>IF($N171=5, pomiary6[[#This Row],[c8]]+ 0.9, pomiary6[[#This Row],[c8]])</f>
        <v>17.98</v>
      </c>
      <c r="AG171" s="22">
        <f>IF($N171=5, pomiary6[[#This Row],[c9]]+ 0.9, pomiary6[[#This Row],[c9]])</f>
        <v>18.2</v>
      </c>
      <c r="AH171" s="22">
        <f>IF(pomiary6[[#This Row],[c9]]=5, pomiary6[[#This Row],[c10]]+ 0.9, pomiary6[[#This Row],[c10]])</f>
        <v>0</v>
      </c>
    </row>
    <row r="172" spans="1:34" x14ac:dyDescent="0.35">
      <c r="A172" s="1">
        <v>42668</v>
      </c>
      <c r="B172" s="2">
        <v>8.5416666666666669E-2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M172">
        <f>DAY(pomiary6[[#This Row],[data]])</f>
        <v>25</v>
      </c>
      <c r="N172">
        <f>MONTH(pomiary6[[#This Row],[data]])</f>
        <v>10</v>
      </c>
      <c r="O172" s="23">
        <f>IF(AND($M172&gt;=5, $M172&lt;=10), pomiary6[[#This Row],[czujnik1]]-1.2,  C172)</f>
        <v>10.53</v>
      </c>
      <c r="P172" s="23">
        <f>IF(AND($M172&gt;=5, $M172&lt;=10), pomiary6[[#This Row],[czujnik2]]-1.2,  D172)</f>
        <v>15.53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f>IF(OR(pomiary6[[#This Row],[miesiac]]=7, pomiary6[[#This Row],[miesiac]]=8), ROUNDDOWN(J172*1.07, 2),  J172)</f>
        <v>11.75</v>
      </c>
      <c r="W172" s="23">
        <f>IF(AND($M172&gt;=5, $M172&lt;=10), pomiary6[[#This Row],[czujnik9]]-1.2,pomiary6[[#This Row],[czujnik9]])</f>
        <v>12.65</v>
      </c>
      <c r="X172" s="23">
        <v>0</v>
      </c>
      <c r="Y172" s="22">
        <f>IF($N172=5, pomiary6[[#This Row],[c1]]+ 0.9,  pomiary6[[#This Row],[c1]])</f>
        <v>10.53</v>
      </c>
      <c r="Z172" s="22">
        <f>IF($N172=5, pomiary6[[#This Row],[c2]]+ 0.9,pomiary6[[#This Row],[c2]])</f>
        <v>15.53</v>
      </c>
      <c r="AA172" s="22">
        <f>IF($N172=5, pomiary6[[#This Row],[c3]]+ 0.9, IF(pomiary6[[#This Row],[c3]]&lt;&gt;0, pomiary6[[#This Row],[c3]], E172))</f>
        <v>17.63</v>
      </c>
      <c r="AB172" s="22">
        <f>IF($N172=5, pomiary6[[#This Row],[c4]]+ 0.9, IF(pomiary6[[#This Row],[c4]]&lt;&gt;0, pomiary6[[#This Row],[c4]], F172))</f>
        <v>19.84</v>
      </c>
      <c r="AC172" s="22">
        <f>IF($N172=5, pomiary6[[#This Row],[c5]]+ 0.9, IF(pomiary6[[#This Row],[c5]]&lt;&gt;0, pomiary6[[#This Row],[c5]], G172))</f>
        <v>10.76</v>
      </c>
      <c r="AD172" s="22">
        <f>IF($N172=5, pomiary6[[#This Row],[c6]]+ 0.9, IF(pomiary6[[#This Row],[c6]]&lt;&gt;0, pomiary6[[#This Row],[c6]], H172))</f>
        <v>14.15</v>
      </c>
      <c r="AE172" s="22">
        <f>IF($N172=5, pomiary6[[#This Row],[c7]]+ 0.9, IF(pomiary6[[#This Row],[c7]]&lt;&gt;0, pomiary6[[#This Row],[c7]], I172))</f>
        <v>13.54</v>
      </c>
      <c r="AF172" s="22">
        <f>IF($N172=5, pomiary6[[#This Row],[c8]]+ 0.9, pomiary6[[#This Row],[c8]])</f>
        <v>11.75</v>
      </c>
      <c r="AG172" s="22">
        <f>IF($N172=5, pomiary6[[#This Row],[c9]]+ 0.9, pomiary6[[#This Row],[c9]])</f>
        <v>12.65</v>
      </c>
      <c r="AH172" s="22">
        <f>IF(pomiary6[[#This Row],[c9]]=5, pomiary6[[#This Row],[c10]]+ 0.9, pomiary6[[#This Row],[c10]])</f>
        <v>0</v>
      </c>
    </row>
    <row r="173" spans="1:34" x14ac:dyDescent="0.3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M173">
        <f>DAY(pomiary6[[#This Row],[data]])</f>
        <v>25</v>
      </c>
      <c r="N173">
        <f>MONTH(pomiary6[[#This Row],[data]])</f>
        <v>10</v>
      </c>
      <c r="O173" s="23">
        <f>IF(AND($M173&gt;=5, $M173&lt;=10), pomiary6[[#This Row],[czujnik1]]-1.2,  C173)</f>
        <v>11.99</v>
      </c>
      <c r="P173" s="23">
        <f>IF(AND($M173&gt;=5, $M173&lt;=10), pomiary6[[#This Row],[czujnik2]]-1.2,  D173)</f>
        <v>13.44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f>IF(OR(pomiary6[[#This Row],[miesiac]]=7, pomiary6[[#This Row],[miesiac]]=8), ROUNDDOWN(J173*1.07, 2),  J173)</f>
        <v>18.72</v>
      </c>
      <c r="W173" s="23">
        <f>IF(AND($M173&gt;=5, $M173&lt;=10), pomiary6[[#This Row],[czujnik9]]-1.2,pomiary6[[#This Row],[czujnik9]])</f>
        <v>11.62</v>
      </c>
      <c r="X173" s="23">
        <v>0</v>
      </c>
      <c r="Y173" s="22">
        <f>IF($N173=5, pomiary6[[#This Row],[c1]]+ 0.9,  pomiary6[[#This Row],[c1]])</f>
        <v>11.99</v>
      </c>
      <c r="Z173" s="22">
        <f>IF($N173=5, pomiary6[[#This Row],[c2]]+ 0.9,pomiary6[[#This Row],[c2]])</f>
        <v>13.44</v>
      </c>
      <c r="AA173" s="22">
        <f>IF($N173=5, pomiary6[[#This Row],[c3]]+ 0.9, IF(pomiary6[[#This Row],[c3]]&lt;&gt;0, pomiary6[[#This Row],[c3]], E173))</f>
        <v>19.18</v>
      </c>
      <c r="AB173" s="22">
        <f>IF($N173=5, pomiary6[[#This Row],[c4]]+ 0.9, IF(pomiary6[[#This Row],[c4]]&lt;&gt;0, pomiary6[[#This Row],[c4]], F173))</f>
        <v>11.19</v>
      </c>
      <c r="AC173" s="22">
        <f>IF($N173=5, pomiary6[[#This Row],[c5]]+ 0.9, IF(pomiary6[[#This Row],[c5]]&lt;&gt;0, pomiary6[[#This Row],[c5]], G173))</f>
        <v>19.05</v>
      </c>
      <c r="AD173" s="22">
        <f>IF($N173=5, pomiary6[[#This Row],[c6]]+ 0.9, IF(pomiary6[[#This Row],[c6]]&lt;&gt;0, pomiary6[[#This Row],[c6]], H173))</f>
        <v>15.07</v>
      </c>
      <c r="AE173" s="22">
        <f>IF($N173=5, pomiary6[[#This Row],[c7]]+ 0.9, IF(pomiary6[[#This Row],[c7]]&lt;&gt;0, pomiary6[[#This Row],[c7]], I173))</f>
        <v>17.510000000000002</v>
      </c>
      <c r="AF173" s="22">
        <f>IF($N173=5, pomiary6[[#This Row],[c8]]+ 0.9, pomiary6[[#This Row],[c8]])</f>
        <v>18.72</v>
      </c>
      <c r="AG173" s="22">
        <f>IF($N173=5, pomiary6[[#This Row],[c9]]+ 0.9, pomiary6[[#This Row],[c9]])</f>
        <v>11.62</v>
      </c>
      <c r="AH173" s="22">
        <f>IF(pomiary6[[#This Row],[c9]]=5, pomiary6[[#This Row],[c10]]+ 0.9, pomiary6[[#This Row],[c10]])</f>
        <v>0</v>
      </c>
    </row>
    <row r="174" spans="1:34" x14ac:dyDescent="0.35">
      <c r="A174" s="1">
        <v>42669</v>
      </c>
      <c r="B174" s="2">
        <v>4.791666666666667E-2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M174">
        <f>DAY(pomiary6[[#This Row],[data]])</f>
        <v>26</v>
      </c>
      <c r="N174">
        <f>MONTH(pomiary6[[#This Row],[data]])</f>
        <v>10</v>
      </c>
      <c r="O174" s="23">
        <f>IF(AND($M174&gt;=5, $M174&lt;=10), pomiary6[[#This Row],[czujnik1]]-1.2,  C174)</f>
        <v>11.42</v>
      </c>
      <c r="P174" s="23">
        <f>IF(AND($M174&gt;=5, $M174&lt;=10), pomiary6[[#This Row],[czujnik2]]-1.2,  D174)</f>
        <v>18.52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f>IF(OR(pomiary6[[#This Row],[miesiac]]=7, pomiary6[[#This Row],[miesiac]]=8), ROUNDDOWN(J174*1.07, 2),  J174)</f>
        <v>10.94</v>
      </c>
      <c r="W174" s="23">
        <f>IF(AND($M174&gt;=5, $M174&lt;=10), pomiary6[[#This Row],[czujnik9]]-1.2,pomiary6[[#This Row],[czujnik9]])</f>
        <v>13.13</v>
      </c>
      <c r="X174" s="23">
        <v>0</v>
      </c>
      <c r="Y174" s="22">
        <f>IF($N174=5, pomiary6[[#This Row],[c1]]+ 0.9,  pomiary6[[#This Row],[c1]])</f>
        <v>11.42</v>
      </c>
      <c r="Z174" s="22">
        <f>IF($N174=5, pomiary6[[#This Row],[c2]]+ 0.9,pomiary6[[#This Row],[c2]])</f>
        <v>18.52</v>
      </c>
      <c r="AA174" s="22">
        <f>IF($N174=5, pomiary6[[#This Row],[c3]]+ 0.9, IF(pomiary6[[#This Row],[c3]]&lt;&gt;0, pomiary6[[#This Row],[c3]], E174))</f>
        <v>13.52</v>
      </c>
      <c r="AB174" s="22">
        <f>IF($N174=5, pomiary6[[#This Row],[c4]]+ 0.9, IF(pomiary6[[#This Row],[c4]]&lt;&gt;0, pomiary6[[#This Row],[c4]], F174))</f>
        <v>18.75</v>
      </c>
      <c r="AC174" s="22">
        <f>IF($N174=5, pomiary6[[#This Row],[c5]]+ 0.9, IF(pomiary6[[#This Row],[c5]]&lt;&gt;0, pomiary6[[#This Row],[c5]], G174))</f>
        <v>11.07</v>
      </c>
      <c r="AD174" s="22">
        <f>IF($N174=5, pomiary6[[#This Row],[c6]]+ 0.9, IF(pomiary6[[#This Row],[c6]]&lt;&gt;0, pomiary6[[#This Row],[c6]], H174))</f>
        <v>13.24</v>
      </c>
      <c r="AE174" s="22">
        <f>IF($N174=5, pomiary6[[#This Row],[c7]]+ 0.9, IF(pomiary6[[#This Row],[c7]]&lt;&gt;0, pomiary6[[#This Row],[c7]], I174))</f>
        <v>16.14</v>
      </c>
      <c r="AF174" s="22">
        <f>IF($N174=5, pomiary6[[#This Row],[c8]]+ 0.9, pomiary6[[#This Row],[c8]])</f>
        <v>10.94</v>
      </c>
      <c r="AG174" s="22">
        <f>IF($N174=5, pomiary6[[#This Row],[c9]]+ 0.9, pomiary6[[#This Row],[c9]])</f>
        <v>13.13</v>
      </c>
      <c r="AH174" s="22">
        <f>IF(pomiary6[[#This Row],[c9]]=5, pomiary6[[#This Row],[c10]]+ 0.9, pomiary6[[#This Row],[c10]])</f>
        <v>0</v>
      </c>
    </row>
    <row r="175" spans="1:34" x14ac:dyDescent="0.3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M175">
        <f>DAY(pomiary6[[#This Row],[data]])</f>
        <v>26</v>
      </c>
      <c r="N175">
        <f>MONTH(pomiary6[[#This Row],[data]])</f>
        <v>10</v>
      </c>
      <c r="O175" s="23">
        <f>IF(AND($M175&gt;=5, $M175&lt;=10), pomiary6[[#This Row],[czujnik1]]-1.2,  C175)</f>
        <v>13.11</v>
      </c>
      <c r="P175" s="23">
        <f>IF(AND($M175&gt;=5, $M175&lt;=10), pomiary6[[#This Row],[czujnik2]]-1.2,  D175)</f>
        <v>11.09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f>IF(OR(pomiary6[[#This Row],[miesiac]]=7, pomiary6[[#This Row],[miesiac]]=8), ROUNDDOWN(J175*1.07, 2),  J175)</f>
        <v>19.899999999999999</v>
      </c>
      <c r="W175" s="23">
        <f>IF(AND($M175&gt;=5, $M175&lt;=10), pomiary6[[#This Row],[czujnik9]]-1.2,pomiary6[[#This Row],[czujnik9]])</f>
        <v>13.54</v>
      </c>
      <c r="X175" s="23">
        <v>0</v>
      </c>
      <c r="Y175" s="22">
        <f>IF($N175=5, pomiary6[[#This Row],[c1]]+ 0.9,  pomiary6[[#This Row],[c1]])</f>
        <v>13.11</v>
      </c>
      <c r="Z175" s="22">
        <f>IF($N175=5, pomiary6[[#This Row],[c2]]+ 0.9,pomiary6[[#This Row],[c2]])</f>
        <v>11.09</v>
      </c>
      <c r="AA175" s="22">
        <f>IF($N175=5, pomiary6[[#This Row],[c3]]+ 0.9, IF(pomiary6[[#This Row],[c3]]&lt;&gt;0, pomiary6[[#This Row],[c3]], E175))</f>
        <v>13.22</v>
      </c>
      <c r="AB175" s="22">
        <f>IF($N175=5, pomiary6[[#This Row],[c4]]+ 0.9, IF(pomiary6[[#This Row],[c4]]&lt;&gt;0, pomiary6[[#This Row],[c4]], F175))</f>
        <v>17.07</v>
      </c>
      <c r="AC175" s="22">
        <f>IF($N175=5, pomiary6[[#This Row],[c5]]+ 0.9, IF(pomiary6[[#This Row],[c5]]&lt;&gt;0, pomiary6[[#This Row],[c5]], G175))</f>
        <v>16.09</v>
      </c>
      <c r="AD175" s="22">
        <f>IF($N175=5, pomiary6[[#This Row],[c6]]+ 0.9, IF(pomiary6[[#This Row],[c6]]&lt;&gt;0, pomiary6[[#This Row],[c6]], H175))</f>
        <v>18.420000000000002</v>
      </c>
      <c r="AE175" s="22">
        <f>IF($N175=5, pomiary6[[#This Row],[c7]]+ 0.9, IF(pomiary6[[#This Row],[c7]]&lt;&gt;0, pomiary6[[#This Row],[c7]], I175))</f>
        <v>12.03</v>
      </c>
      <c r="AF175" s="22">
        <f>IF($N175=5, pomiary6[[#This Row],[c8]]+ 0.9, pomiary6[[#This Row],[c8]])</f>
        <v>19.899999999999999</v>
      </c>
      <c r="AG175" s="22">
        <f>IF($N175=5, pomiary6[[#This Row],[c9]]+ 0.9, pomiary6[[#This Row],[c9]])</f>
        <v>13.54</v>
      </c>
      <c r="AH175" s="22">
        <f>IF(pomiary6[[#This Row],[c9]]=5, pomiary6[[#This Row],[c10]]+ 0.9, pomiary6[[#This Row],[c10]])</f>
        <v>0</v>
      </c>
    </row>
    <row r="176" spans="1:34" x14ac:dyDescent="0.35">
      <c r="A176" s="1">
        <v>42675</v>
      </c>
      <c r="B176" s="2">
        <v>0.33541666666666664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M176">
        <f>DAY(pomiary6[[#This Row],[data]])</f>
        <v>1</v>
      </c>
      <c r="N176">
        <f>MONTH(pomiary6[[#This Row],[data]])</f>
        <v>11</v>
      </c>
      <c r="O176" s="23">
        <f>IF(AND($M176&gt;=5, $M176&lt;=10), pomiary6[[#This Row],[czujnik1]]-1.2,  C176)</f>
        <v>12.14</v>
      </c>
      <c r="P176" s="23">
        <f>IF(AND($M176&gt;=5, $M176&lt;=10), pomiary6[[#This Row],[czujnik2]]-1.2,  D176)</f>
        <v>12.99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f>IF(OR(pomiary6[[#This Row],[miesiac]]=7, pomiary6[[#This Row],[miesiac]]=8), ROUNDDOWN(J176*1.07, 2),  J176)</f>
        <v>12.8</v>
      </c>
      <c r="W176" s="23">
        <f>IF(AND($M176&gt;=5, $M176&lt;=10), pomiary6[[#This Row],[czujnik9]]-1.2,pomiary6[[#This Row],[czujnik9]])</f>
        <v>15.11</v>
      </c>
      <c r="X176" s="23">
        <v>0</v>
      </c>
      <c r="Y176" s="22">
        <f>IF($N176=5, pomiary6[[#This Row],[c1]]+ 0.9,  pomiary6[[#This Row],[c1]])</f>
        <v>12.14</v>
      </c>
      <c r="Z176" s="22">
        <f>IF($N176=5, pomiary6[[#This Row],[c2]]+ 0.9,pomiary6[[#This Row],[c2]])</f>
        <v>12.99</v>
      </c>
      <c r="AA176" s="22">
        <f>IF($N176=5, pomiary6[[#This Row],[c3]]+ 0.9, IF(pomiary6[[#This Row],[c3]]&lt;&gt;0, pomiary6[[#This Row],[c3]], E176))</f>
        <v>16.260000000000002</v>
      </c>
      <c r="AB176" s="22">
        <f>IF($N176=5, pomiary6[[#This Row],[c4]]+ 0.9, IF(pomiary6[[#This Row],[c4]]&lt;&gt;0, pomiary6[[#This Row],[c4]], F176))</f>
        <v>17.68</v>
      </c>
      <c r="AC176" s="22">
        <f>IF($N176=5, pomiary6[[#This Row],[c5]]+ 0.9, IF(pomiary6[[#This Row],[c5]]&lt;&gt;0, pomiary6[[#This Row],[c5]], G176))</f>
        <v>13.47</v>
      </c>
      <c r="AD176" s="22">
        <f>IF($N176=5, pomiary6[[#This Row],[c6]]+ 0.9, IF(pomiary6[[#This Row],[c6]]&lt;&gt;0, pomiary6[[#This Row],[c6]], H176))</f>
        <v>18.79</v>
      </c>
      <c r="AE176" s="22">
        <f>IF($N176=5, pomiary6[[#This Row],[c7]]+ 0.9, IF(pomiary6[[#This Row],[c7]]&lt;&gt;0, pomiary6[[#This Row],[c7]], I176))</f>
        <v>13.56</v>
      </c>
      <c r="AF176" s="22">
        <f>IF($N176=5, pomiary6[[#This Row],[c8]]+ 0.9, pomiary6[[#This Row],[c8]])</f>
        <v>12.8</v>
      </c>
      <c r="AG176" s="22">
        <f>IF($N176=5, pomiary6[[#This Row],[c9]]+ 0.9, pomiary6[[#This Row],[c9]])</f>
        <v>15.11</v>
      </c>
      <c r="AH176" s="22">
        <f>IF(pomiary6[[#This Row],[c9]]=5, pomiary6[[#This Row],[c10]]+ 0.9, pomiary6[[#This Row],[c10]])</f>
        <v>0</v>
      </c>
    </row>
    <row r="177" spans="1:34" x14ac:dyDescent="0.35">
      <c r="A177" s="1">
        <v>42675</v>
      </c>
      <c r="B177" s="2">
        <v>0.34166666666666667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M177">
        <f>DAY(pomiary6[[#This Row],[data]])</f>
        <v>1</v>
      </c>
      <c r="N177">
        <f>MONTH(pomiary6[[#This Row],[data]])</f>
        <v>11</v>
      </c>
      <c r="O177" s="23">
        <f>IF(AND($M177&gt;=5, $M177&lt;=10), pomiary6[[#This Row],[czujnik1]]-1.2,  C177)</f>
        <v>16.190000000000001</v>
      </c>
      <c r="P177" s="23">
        <f>IF(AND($M177&gt;=5, $M177&lt;=10), pomiary6[[#This Row],[czujnik2]]-1.2,  D177)</f>
        <v>12.36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f>IF(OR(pomiary6[[#This Row],[miesiac]]=7, pomiary6[[#This Row],[miesiac]]=8), ROUNDDOWN(J177*1.07, 2),  J177)</f>
        <v>19.39</v>
      </c>
      <c r="W177" s="23">
        <f>IF(AND($M177&gt;=5, $M177&lt;=10), pomiary6[[#This Row],[czujnik9]]-1.2,pomiary6[[#This Row],[czujnik9]])</f>
        <v>11.01</v>
      </c>
      <c r="X177" s="23">
        <v>0</v>
      </c>
      <c r="Y177" s="22">
        <f>IF($N177=5, pomiary6[[#This Row],[c1]]+ 0.9,  pomiary6[[#This Row],[c1]])</f>
        <v>16.190000000000001</v>
      </c>
      <c r="Z177" s="22">
        <f>IF($N177=5, pomiary6[[#This Row],[c2]]+ 0.9,pomiary6[[#This Row],[c2]])</f>
        <v>12.36</v>
      </c>
      <c r="AA177" s="22">
        <f>IF($N177=5, pomiary6[[#This Row],[c3]]+ 0.9, IF(pomiary6[[#This Row],[c3]]&lt;&gt;0, pomiary6[[#This Row],[c3]], E177))</f>
        <v>10</v>
      </c>
      <c r="AB177" s="22">
        <f>IF($N177=5, pomiary6[[#This Row],[c4]]+ 0.9, IF(pomiary6[[#This Row],[c4]]&lt;&gt;0, pomiary6[[#This Row],[c4]], F177))</f>
        <v>12.27</v>
      </c>
      <c r="AC177" s="22">
        <f>IF($N177=5, pomiary6[[#This Row],[c5]]+ 0.9, IF(pomiary6[[#This Row],[c5]]&lt;&gt;0, pomiary6[[#This Row],[c5]], G177))</f>
        <v>18.2</v>
      </c>
      <c r="AD177" s="22">
        <f>IF($N177=5, pomiary6[[#This Row],[c6]]+ 0.9, IF(pomiary6[[#This Row],[c6]]&lt;&gt;0, pomiary6[[#This Row],[c6]], H177))</f>
        <v>13.68</v>
      </c>
      <c r="AE177" s="22">
        <f>IF($N177=5, pomiary6[[#This Row],[c7]]+ 0.9, IF(pomiary6[[#This Row],[c7]]&lt;&gt;0, pomiary6[[#This Row],[c7]], I177))</f>
        <v>19.16</v>
      </c>
      <c r="AF177" s="22">
        <f>IF($N177=5, pomiary6[[#This Row],[c8]]+ 0.9, pomiary6[[#This Row],[c8]])</f>
        <v>19.39</v>
      </c>
      <c r="AG177" s="22">
        <f>IF($N177=5, pomiary6[[#This Row],[c9]]+ 0.9, pomiary6[[#This Row],[c9]])</f>
        <v>11.01</v>
      </c>
      <c r="AH177" s="22">
        <f>IF(pomiary6[[#This Row],[c9]]=5, pomiary6[[#This Row],[c10]]+ 0.9, pomiary6[[#This Row],[c10]])</f>
        <v>0</v>
      </c>
    </row>
    <row r="178" spans="1:34" x14ac:dyDescent="0.3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M178">
        <f>DAY(pomiary6[[#This Row],[data]])</f>
        <v>2</v>
      </c>
      <c r="N178">
        <f>MONTH(pomiary6[[#This Row],[data]])</f>
        <v>11</v>
      </c>
      <c r="O178" s="23">
        <f>IF(AND($M178&gt;=5, $M178&lt;=10), pomiary6[[#This Row],[czujnik1]]-1.2,  C178)</f>
        <v>17.34</v>
      </c>
      <c r="P178" s="23">
        <f>IF(AND($M178&gt;=5, $M178&lt;=10), pomiary6[[#This Row],[czujnik2]]-1.2,  D178)</f>
        <v>12.39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f>IF(OR(pomiary6[[#This Row],[miesiac]]=7, pomiary6[[#This Row],[miesiac]]=8), ROUNDDOWN(J178*1.07, 2),  J178)</f>
        <v>16.149999999999999</v>
      </c>
      <c r="W178" s="23">
        <f>IF(AND($M178&gt;=5, $M178&lt;=10), pomiary6[[#This Row],[czujnik9]]-1.2,pomiary6[[#This Row],[czujnik9]])</f>
        <v>15.62</v>
      </c>
      <c r="X178" s="23">
        <v>0</v>
      </c>
      <c r="Y178" s="22">
        <f>IF($N178=5, pomiary6[[#This Row],[c1]]+ 0.9,  pomiary6[[#This Row],[c1]])</f>
        <v>17.34</v>
      </c>
      <c r="Z178" s="22">
        <f>IF($N178=5, pomiary6[[#This Row],[c2]]+ 0.9,pomiary6[[#This Row],[c2]])</f>
        <v>12.39</v>
      </c>
      <c r="AA178" s="22">
        <f>IF($N178=5, pomiary6[[#This Row],[c3]]+ 0.9, IF(pomiary6[[#This Row],[c3]]&lt;&gt;0, pomiary6[[#This Row],[c3]], E178))</f>
        <v>10.89</v>
      </c>
      <c r="AB178" s="22">
        <f>IF($N178=5, pomiary6[[#This Row],[c4]]+ 0.9, IF(pomiary6[[#This Row],[c4]]&lt;&gt;0, pomiary6[[#This Row],[c4]], F178))</f>
        <v>11.43</v>
      </c>
      <c r="AC178" s="22">
        <f>IF($N178=5, pomiary6[[#This Row],[c5]]+ 0.9, IF(pomiary6[[#This Row],[c5]]&lt;&gt;0, pomiary6[[#This Row],[c5]], G178))</f>
        <v>16.13</v>
      </c>
      <c r="AD178" s="22">
        <f>IF($N178=5, pomiary6[[#This Row],[c6]]+ 0.9, IF(pomiary6[[#This Row],[c6]]&lt;&gt;0, pomiary6[[#This Row],[c6]], H178))</f>
        <v>11.48</v>
      </c>
      <c r="AE178" s="22">
        <f>IF($N178=5, pomiary6[[#This Row],[c7]]+ 0.9, IF(pomiary6[[#This Row],[c7]]&lt;&gt;0, pomiary6[[#This Row],[c7]], I178))</f>
        <v>10.43</v>
      </c>
      <c r="AF178" s="22">
        <f>IF($N178=5, pomiary6[[#This Row],[c8]]+ 0.9, pomiary6[[#This Row],[c8]])</f>
        <v>16.149999999999999</v>
      </c>
      <c r="AG178" s="22">
        <f>IF($N178=5, pomiary6[[#This Row],[c9]]+ 0.9, pomiary6[[#This Row],[c9]])</f>
        <v>15.62</v>
      </c>
      <c r="AH178" s="22">
        <f>IF(pomiary6[[#This Row],[c9]]=5, pomiary6[[#This Row],[c10]]+ 0.9, pomiary6[[#This Row],[c10]])</f>
        <v>0</v>
      </c>
    </row>
    <row r="179" spans="1:34" x14ac:dyDescent="0.3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M179">
        <f>DAY(pomiary6[[#This Row],[data]])</f>
        <v>5</v>
      </c>
      <c r="N179">
        <f>MONTH(pomiary6[[#This Row],[data]])</f>
        <v>11</v>
      </c>
      <c r="O179" s="23">
        <f>IF(AND($M179&gt;=5, $M179&lt;=10), pomiary6[[#This Row],[czujnik1]]-1.2,  C179)</f>
        <v>18.260000000000002</v>
      </c>
      <c r="P179" s="23">
        <f>IF(AND($M179&gt;=5, $M179&lt;=10), pomiary6[[#This Row],[czujnik2]]-1.2,  D179)</f>
        <v>13.65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f>IF(OR(pomiary6[[#This Row],[miesiac]]=7, pomiary6[[#This Row],[miesiac]]=8), ROUNDDOWN(J179*1.07, 2),  J179)</f>
        <v>18.7</v>
      </c>
      <c r="W179" s="23">
        <f>IF(AND($M179&gt;=5, $M179&lt;=10), pomiary6[[#This Row],[czujnik9]]-1.2,pomiary6[[#This Row],[czujnik9]])</f>
        <v>9.15</v>
      </c>
      <c r="X179" s="23">
        <v>0</v>
      </c>
      <c r="Y179" s="22">
        <f>IF($N179=5, pomiary6[[#This Row],[c1]]+ 0.9,  pomiary6[[#This Row],[c1]])</f>
        <v>18.260000000000002</v>
      </c>
      <c r="Z179" s="22">
        <f>IF($N179=5, pomiary6[[#This Row],[c2]]+ 0.9,pomiary6[[#This Row],[c2]])</f>
        <v>13.65</v>
      </c>
      <c r="AA179" s="22">
        <f>IF($N179=5, pomiary6[[#This Row],[c3]]+ 0.9, IF(pomiary6[[#This Row],[c3]]&lt;&gt;0, pomiary6[[#This Row],[c3]], E179))</f>
        <v>15.99</v>
      </c>
      <c r="AB179" s="22">
        <f>IF($N179=5, pomiary6[[#This Row],[c4]]+ 0.9, IF(pomiary6[[#This Row],[c4]]&lt;&gt;0, pomiary6[[#This Row],[c4]], F179))</f>
        <v>18.440000000000001</v>
      </c>
      <c r="AC179" s="22">
        <f>IF($N179=5, pomiary6[[#This Row],[c5]]+ 0.9, IF(pomiary6[[#This Row],[c5]]&lt;&gt;0, pomiary6[[#This Row],[c5]], G179))</f>
        <v>10.42</v>
      </c>
      <c r="AD179" s="22">
        <f>IF($N179=5, pomiary6[[#This Row],[c6]]+ 0.9, IF(pomiary6[[#This Row],[c6]]&lt;&gt;0, pomiary6[[#This Row],[c6]], H179))</f>
        <v>18.78</v>
      </c>
      <c r="AE179" s="22">
        <f>IF($N179=5, pomiary6[[#This Row],[c7]]+ 0.9, IF(pomiary6[[#This Row],[c7]]&lt;&gt;0, pomiary6[[#This Row],[c7]], I179))</f>
        <v>11.05</v>
      </c>
      <c r="AF179" s="22">
        <f>IF($N179=5, pomiary6[[#This Row],[c8]]+ 0.9, pomiary6[[#This Row],[c8]])</f>
        <v>18.7</v>
      </c>
      <c r="AG179" s="22">
        <f>IF($N179=5, pomiary6[[#This Row],[c9]]+ 0.9, pomiary6[[#This Row],[c9]])</f>
        <v>9.15</v>
      </c>
      <c r="AH179" s="22">
        <f>IF(pomiary6[[#This Row],[c9]]=5, pomiary6[[#This Row],[c10]]+ 0.9, pomiary6[[#This Row],[c10]])</f>
        <v>0</v>
      </c>
    </row>
    <row r="180" spans="1:34" x14ac:dyDescent="0.35">
      <c r="A180" s="1">
        <v>42682</v>
      </c>
      <c r="B180" s="2">
        <v>8.4722222222222227E-2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M180">
        <f>DAY(pomiary6[[#This Row],[data]])</f>
        <v>8</v>
      </c>
      <c r="N180">
        <f>MONTH(pomiary6[[#This Row],[data]])</f>
        <v>11</v>
      </c>
      <c r="O180" s="23">
        <f>IF(AND($M180&gt;=5, $M180&lt;=10), pomiary6[[#This Row],[czujnik1]]-1.2,  C180)</f>
        <v>13.22</v>
      </c>
      <c r="P180" s="23">
        <f>IF(AND($M180&gt;=5, $M180&lt;=10), pomiary6[[#This Row],[czujnik2]]-1.2,  D180)</f>
        <v>18.03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f>IF(OR(pomiary6[[#This Row],[miesiac]]=7, pomiary6[[#This Row],[miesiac]]=8), ROUNDDOWN(J180*1.07, 2),  J180)</f>
        <v>11.65</v>
      </c>
      <c r="W180" s="23">
        <f>IF(AND($M180&gt;=5, $M180&lt;=10), pomiary6[[#This Row],[czujnik9]]-1.2,pomiary6[[#This Row],[czujnik9]])</f>
        <v>9.5300000000000011</v>
      </c>
      <c r="X180" s="23">
        <v>0</v>
      </c>
      <c r="Y180" s="22">
        <f>IF($N180=5, pomiary6[[#This Row],[c1]]+ 0.9,  pomiary6[[#This Row],[c1]])</f>
        <v>13.22</v>
      </c>
      <c r="Z180" s="22">
        <f>IF($N180=5, pomiary6[[#This Row],[c2]]+ 0.9,pomiary6[[#This Row],[c2]])</f>
        <v>18.03</v>
      </c>
      <c r="AA180" s="22">
        <f>IF($N180=5, pomiary6[[#This Row],[c3]]+ 0.9, IF(pomiary6[[#This Row],[c3]]&lt;&gt;0, pomiary6[[#This Row],[c3]], E180))</f>
        <v>19.98</v>
      </c>
      <c r="AB180" s="22">
        <f>IF($N180=5, pomiary6[[#This Row],[c4]]+ 0.9, IF(pomiary6[[#This Row],[c4]]&lt;&gt;0, pomiary6[[#This Row],[c4]], F180))</f>
        <v>11.87</v>
      </c>
      <c r="AC180" s="22">
        <f>IF($N180=5, pomiary6[[#This Row],[c5]]+ 0.9, IF(pomiary6[[#This Row],[c5]]&lt;&gt;0, pomiary6[[#This Row],[c5]], G180))</f>
        <v>11.95</v>
      </c>
      <c r="AD180" s="22">
        <f>IF($N180=5, pomiary6[[#This Row],[c6]]+ 0.9, IF(pomiary6[[#This Row],[c6]]&lt;&gt;0, pomiary6[[#This Row],[c6]], H180))</f>
        <v>10.7</v>
      </c>
      <c r="AE180" s="22">
        <f>IF($N180=5, pomiary6[[#This Row],[c7]]+ 0.9, IF(pomiary6[[#This Row],[c7]]&lt;&gt;0, pomiary6[[#This Row],[c7]], I180))</f>
        <v>13.96</v>
      </c>
      <c r="AF180" s="22">
        <f>IF($N180=5, pomiary6[[#This Row],[c8]]+ 0.9, pomiary6[[#This Row],[c8]])</f>
        <v>11.65</v>
      </c>
      <c r="AG180" s="22">
        <f>IF($N180=5, pomiary6[[#This Row],[c9]]+ 0.9, pomiary6[[#This Row],[c9]])</f>
        <v>9.5300000000000011</v>
      </c>
      <c r="AH180" s="22">
        <f>IF(pomiary6[[#This Row],[c9]]=5, pomiary6[[#This Row],[c10]]+ 0.9, pomiary6[[#This Row],[c10]])</f>
        <v>0</v>
      </c>
    </row>
    <row r="181" spans="1:34" x14ac:dyDescent="0.3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M181">
        <f>DAY(pomiary6[[#This Row],[data]])</f>
        <v>11</v>
      </c>
      <c r="N181">
        <f>MONTH(pomiary6[[#This Row],[data]])</f>
        <v>11</v>
      </c>
      <c r="O181" s="23">
        <f>IF(AND($M181&gt;=5, $M181&lt;=10), pomiary6[[#This Row],[czujnik1]]-1.2,  C181)</f>
        <v>12.2</v>
      </c>
      <c r="P181" s="23">
        <f>IF(AND($M181&gt;=5, $M181&lt;=10), pomiary6[[#This Row],[czujnik2]]-1.2,  D181)</f>
        <v>14.35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f>IF(OR(pomiary6[[#This Row],[miesiac]]=7, pomiary6[[#This Row],[miesiac]]=8), ROUNDDOWN(J181*1.07, 2),  J181)</f>
        <v>15.82</v>
      </c>
      <c r="W181" s="23">
        <f>IF(AND($M181&gt;=5, $M181&lt;=10), pomiary6[[#This Row],[czujnik9]]-1.2,pomiary6[[#This Row],[czujnik9]])</f>
        <v>13.79</v>
      </c>
      <c r="X181" s="23">
        <v>0</v>
      </c>
      <c r="Y181" s="22">
        <f>IF($N181=5, pomiary6[[#This Row],[c1]]+ 0.9,  pomiary6[[#This Row],[c1]])</f>
        <v>12.2</v>
      </c>
      <c r="Z181" s="22">
        <f>IF($N181=5, pomiary6[[#This Row],[c2]]+ 0.9,pomiary6[[#This Row],[c2]])</f>
        <v>14.35</v>
      </c>
      <c r="AA181" s="22">
        <f>IF($N181=5, pomiary6[[#This Row],[c3]]+ 0.9, IF(pomiary6[[#This Row],[c3]]&lt;&gt;0, pomiary6[[#This Row],[c3]], E181))</f>
        <v>11.37</v>
      </c>
      <c r="AB181" s="22">
        <f>IF($N181=5, pomiary6[[#This Row],[c4]]+ 0.9, IF(pomiary6[[#This Row],[c4]]&lt;&gt;0, pomiary6[[#This Row],[c4]], F181))</f>
        <v>12.07</v>
      </c>
      <c r="AC181" s="22">
        <f>IF($N181=5, pomiary6[[#This Row],[c5]]+ 0.9, IF(pomiary6[[#This Row],[c5]]&lt;&gt;0, pomiary6[[#This Row],[c5]], G181))</f>
        <v>14.32</v>
      </c>
      <c r="AD181" s="22">
        <f>IF($N181=5, pomiary6[[#This Row],[c6]]+ 0.9, IF(pomiary6[[#This Row],[c6]]&lt;&gt;0, pomiary6[[#This Row],[c6]], H181))</f>
        <v>13.34</v>
      </c>
      <c r="AE181" s="22">
        <f>IF($N181=5, pomiary6[[#This Row],[c7]]+ 0.9, IF(pomiary6[[#This Row],[c7]]&lt;&gt;0, pomiary6[[#This Row],[c7]], I181))</f>
        <v>18.739999999999998</v>
      </c>
      <c r="AF181" s="22">
        <f>IF($N181=5, pomiary6[[#This Row],[c8]]+ 0.9, pomiary6[[#This Row],[c8]])</f>
        <v>15.82</v>
      </c>
      <c r="AG181" s="22">
        <f>IF($N181=5, pomiary6[[#This Row],[c9]]+ 0.9, pomiary6[[#This Row],[c9]])</f>
        <v>13.79</v>
      </c>
      <c r="AH181" s="22">
        <f>IF(pomiary6[[#This Row],[c9]]=5, pomiary6[[#This Row],[c10]]+ 0.9, pomiary6[[#This Row],[c10]])</f>
        <v>0</v>
      </c>
    </row>
    <row r="182" spans="1:34" x14ac:dyDescent="0.3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M182">
        <f>DAY(pomiary6[[#This Row],[data]])</f>
        <v>12</v>
      </c>
      <c r="N182">
        <f>MONTH(pomiary6[[#This Row],[data]])</f>
        <v>11</v>
      </c>
      <c r="O182" s="23">
        <f>IF(AND($M182&gt;=5, $M182&lt;=10), pomiary6[[#This Row],[czujnik1]]-1.2,  C182)</f>
        <v>10.3</v>
      </c>
      <c r="P182" s="23">
        <f>IF(AND($M182&gt;=5, $M182&lt;=10), pomiary6[[#This Row],[czujnik2]]-1.2,  D182)</f>
        <v>14.81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f>IF(OR(pomiary6[[#This Row],[miesiac]]=7, pomiary6[[#This Row],[miesiac]]=8), ROUNDDOWN(J182*1.07, 2),  J182)</f>
        <v>17.96</v>
      </c>
      <c r="W182" s="23">
        <f>IF(AND($M182&gt;=5, $M182&lt;=10), pomiary6[[#This Row],[czujnik9]]-1.2,pomiary6[[#This Row],[czujnik9]])</f>
        <v>19.07</v>
      </c>
      <c r="X182" s="23">
        <v>0</v>
      </c>
      <c r="Y182" s="22">
        <f>IF($N182=5, pomiary6[[#This Row],[c1]]+ 0.9,  pomiary6[[#This Row],[c1]])</f>
        <v>10.3</v>
      </c>
      <c r="Z182" s="22">
        <f>IF($N182=5, pomiary6[[#This Row],[c2]]+ 0.9,pomiary6[[#This Row],[c2]])</f>
        <v>14.81</v>
      </c>
      <c r="AA182" s="22">
        <f>IF($N182=5, pomiary6[[#This Row],[c3]]+ 0.9, IF(pomiary6[[#This Row],[c3]]&lt;&gt;0, pomiary6[[#This Row],[c3]], E182))</f>
        <v>12.96</v>
      </c>
      <c r="AB182" s="22">
        <f>IF($N182=5, pomiary6[[#This Row],[c4]]+ 0.9, IF(pomiary6[[#This Row],[c4]]&lt;&gt;0, pomiary6[[#This Row],[c4]], F182))</f>
        <v>12.99</v>
      </c>
      <c r="AC182" s="22">
        <f>IF($N182=5, pomiary6[[#This Row],[c5]]+ 0.9, IF(pomiary6[[#This Row],[c5]]&lt;&gt;0, pomiary6[[#This Row],[c5]], G182))</f>
        <v>19</v>
      </c>
      <c r="AD182" s="22">
        <f>IF($N182=5, pomiary6[[#This Row],[c6]]+ 0.9, IF(pomiary6[[#This Row],[c6]]&lt;&gt;0, pomiary6[[#This Row],[c6]], H182))</f>
        <v>17.73</v>
      </c>
      <c r="AE182" s="22">
        <f>IF($N182=5, pomiary6[[#This Row],[c7]]+ 0.9, IF(pomiary6[[#This Row],[c7]]&lt;&gt;0, pomiary6[[#This Row],[c7]], I182))</f>
        <v>12.97</v>
      </c>
      <c r="AF182" s="22">
        <f>IF($N182=5, pomiary6[[#This Row],[c8]]+ 0.9, pomiary6[[#This Row],[c8]])</f>
        <v>17.96</v>
      </c>
      <c r="AG182" s="22">
        <f>IF($N182=5, pomiary6[[#This Row],[c9]]+ 0.9, pomiary6[[#This Row],[c9]])</f>
        <v>19.07</v>
      </c>
      <c r="AH182" s="22">
        <f>IF(pomiary6[[#This Row],[c9]]=5, pomiary6[[#This Row],[c10]]+ 0.9, pomiary6[[#This Row],[c10]])</f>
        <v>0</v>
      </c>
    </row>
    <row r="183" spans="1:34" x14ac:dyDescent="0.3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M183">
        <f>DAY(pomiary6[[#This Row],[data]])</f>
        <v>13</v>
      </c>
      <c r="N183">
        <f>MONTH(pomiary6[[#This Row],[data]])</f>
        <v>11</v>
      </c>
      <c r="O183" s="23">
        <f>IF(AND($M183&gt;=5, $M183&lt;=10), pomiary6[[#This Row],[czujnik1]]-1.2,  C183)</f>
        <v>10.029999999999999</v>
      </c>
      <c r="P183" s="23">
        <f>IF(AND($M183&gt;=5, $M183&lt;=10), pomiary6[[#This Row],[czujnik2]]-1.2,  D183)</f>
        <v>14.28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f>IF(OR(pomiary6[[#This Row],[miesiac]]=7, pomiary6[[#This Row],[miesiac]]=8), ROUNDDOWN(J183*1.07, 2),  J183)</f>
        <v>14.46</v>
      </c>
      <c r="W183" s="23">
        <f>IF(AND($M183&gt;=5, $M183&lt;=10), pomiary6[[#This Row],[czujnik9]]-1.2,pomiary6[[#This Row],[czujnik9]])</f>
        <v>16.48</v>
      </c>
      <c r="X183" s="23">
        <v>0</v>
      </c>
      <c r="Y183" s="22">
        <f>IF($N183=5, pomiary6[[#This Row],[c1]]+ 0.9,  pomiary6[[#This Row],[c1]])</f>
        <v>10.029999999999999</v>
      </c>
      <c r="Z183" s="22">
        <f>IF($N183=5, pomiary6[[#This Row],[c2]]+ 0.9,pomiary6[[#This Row],[c2]])</f>
        <v>14.28</v>
      </c>
      <c r="AA183" s="22">
        <f>IF($N183=5, pomiary6[[#This Row],[c3]]+ 0.9, IF(pomiary6[[#This Row],[c3]]&lt;&gt;0, pomiary6[[#This Row],[c3]], E183))</f>
        <v>11.97</v>
      </c>
      <c r="AB183" s="22">
        <f>IF($N183=5, pomiary6[[#This Row],[c4]]+ 0.9, IF(pomiary6[[#This Row],[c4]]&lt;&gt;0, pomiary6[[#This Row],[c4]], F183))</f>
        <v>17.7</v>
      </c>
      <c r="AC183" s="22">
        <f>IF($N183=5, pomiary6[[#This Row],[c5]]+ 0.9, IF(pomiary6[[#This Row],[c5]]&lt;&gt;0, pomiary6[[#This Row],[c5]], G183))</f>
        <v>18.2</v>
      </c>
      <c r="AD183" s="22">
        <f>IF($N183=5, pomiary6[[#This Row],[c6]]+ 0.9, IF(pomiary6[[#This Row],[c6]]&lt;&gt;0, pomiary6[[#This Row],[c6]], H183))</f>
        <v>19.2</v>
      </c>
      <c r="AE183" s="22">
        <f>IF($N183=5, pomiary6[[#This Row],[c7]]+ 0.9, IF(pomiary6[[#This Row],[c7]]&lt;&gt;0, pomiary6[[#This Row],[c7]], I183))</f>
        <v>17.43</v>
      </c>
      <c r="AF183" s="22">
        <f>IF($N183=5, pomiary6[[#This Row],[c8]]+ 0.9, pomiary6[[#This Row],[c8]])</f>
        <v>14.46</v>
      </c>
      <c r="AG183" s="22">
        <f>IF($N183=5, pomiary6[[#This Row],[c9]]+ 0.9, pomiary6[[#This Row],[c9]])</f>
        <v>16.48</v>
      </c>
      <c r="AH183" s="22">
        <f>IF(pomiary6[[#This Row],[c9]]=5, pomiary6[[#This Row],[c10]]+ 0.9, pomiary6[[#This Row],[c10]])</f>
        <v>0</v>
      </c>
    </row>
    <row r="184" spans="1:34" x14ac:dyDescent="0.35">
      <c r="A184" s="1">
        <v>42687</v>
      </c>
      <c r="B184" s="2">
        <v>0.34166666666666667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M184">
        <f>DAY(pomiary6[[#This Row],[data]])</f>
        <v>13</v>
      </c>
      <c r="N184">
        <f>MONTH(pomiary6[[#This Row],[data]])</f>
        <v>11</v>
      </c>
      <c r="O184" s="23">
        <f>IF(AND($M184&gt;=5, $M184&lt;=10), pomiary6[[#This Row],[czujnik1]]-1.2,  C184)</f>
        <v>14</v>
      </c>
      <c r="P184" s="23">
        <f>IF(AND($M184&gt;=5, $M184&lt;=10), pomiary6[[#This Row],[czujnik2]]-1.2,  D184)</f>
        <v>12.83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f>IF(OR(pomiary6[[#This Row],[miesiac]]=7, pomiary6[[#This Row],[miesiac]]=8), ROUNDDOWN(J184*1.07, 2),  J184)</f>
        <v>12.81</v>
      </c>
      <c r="W184" s="23">
        <f>IF(AND($M184&gt;=5, $M184&lt;=10), pomiary6[[#This Row],[czujnik9]]-1.2,pomiary6[[#This Row],[czujnik9]])</f>
        <v>14.5</v>
      </c>
      <c r="X184" s="23">
        <v>0</v>
      </c>
      <c r="Y184" s="22">
        <f>IF($N184=5, pomiary6[[#This Row],[c1]]+ 0.9,  pomiary6[[#This Row],[c1]])</f>
        <v>14</v>
      </c>
      <c r="Z184" s="22">
        <f>IF($N184=5, pomiary6[[#This Row],[c2]]+ 0.9,pomiary6[[#This Row],[c2]])</f>
        <v>12.83</v>
      </c>
      <c r="AA184" s="22">
        <f>IF($N184=5, pomiary6[[#This Row],[c3]]+ 0.9, IF(pomiary6[[#This Row],[c3]]&lt;&gt;0, pomiary6[[#This Row],[c3]], E184))</f>
        <v>18.72</v>
      </c>
      <c r="AB184" s="22">
        <f>IF($N184=5, pomiary6[[#This Row],[c4]]+ 0.9, IF(pomiary6[[#This Row],[c4]]&lt;&gt;0, pomiary6[[#This Row],[c4]], F184))</f>
        <v>11.22</v>
      </c>
      <c r="AC184" s="22">
        <f>IF($N184=5, pomiary6[[#This Row],[c5]]+ 0.9, IF(pomiary6[[#This Row],[c5]]&lt;&gt;0, pomiary6[[#This Row],[c5]], G184))</f>
        <v>13.79</v>
      </c>
      <c r="AD184" s="22">
        <f>IF($N184=5, pomiary6[[#This Row],[c6]]+ 0.9, IF(pomiary6[[#This Row],[c6]]&lt;&gt;0, pomiary6[[#This Row],[c6]], H184))</f>
        <v>18.559999999999999</v>
      </c>
      <c r="AE184" s="22">
        <f>IF($N184=5, pomiary6[[#This Row],[c7]]+ 0.9, IF(pomiary6[[#This Row],[c7]]&lt;&gt;0, pomiary6[[#This Row],[c7]], I184))</f>
        <v>11.19</v>
      </c>
      <c r="AF184" s="22">
        <f>IF($N184=5, pomiary6[[#This Row],[c8]]+ 0.9, pomiary6[[#This Row],[c8]])</f>
        <v>12.81</v>
      </c>
      <c r="AG184" s="22">
        <f>IF($N184=5, pomiary6[[#This Row],[c9]]+ 0.9, pomiary6[[#This Row],[c9]])</f>
        <v>14.5</v>
      </c>
      <c r="AH184" s="22">
        <f>IF(pomiary6[[#This Row],[c9]]=5, pomiary6[[#This Row],[c10]]+ 0.9, pomiary6[[#This Row],[c10]])</f>
        <v>0</v>
      </c>
    </row>
    <row r="185" spans="1:34" x14ac:dyDescent="0.3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M185">
        <f>DAY(pomiary6[[#This Row],[data]])</f>
        <v>17</v>
      </c>
      <c r="N185">
        <f>MONTH(pomiary6[[#This Row],[data]])</f>
        <v>11</v>
      </c>
      <c r="O185" s="23">
        <f>IF(AND($M185&gt;=5, $M185&lt;=10), pomiary6[[#This Row],[czujnik1]]-1.2,  C185)</f>
        <v>15.42</v>
      </c>
      <c r="P185" s="23">
        <f>IF(AND($M185&gt;=5, $M185&lt;=10), pomiary6[[#This Row],[czujnik2]]-1.2,  D185)</f>
        <v>10.37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f>IF(OR(pomiary6[[#This Row],[miesiac]]=7, pomiary6[[#This Row],[miesiac]]=8), ROUNDDOWN(J185*1.07, 2),  J185)</f>
        <v>11.77</v>
      </c>
      <c r="W185" s="23">
        <f>IF(AND($M185&gt;=5, $M185&lt;=10), pomiary6[[#This Row],[czujnik9]]-1.2,pomiary6[[#This Row],[czujnik9]])</f>
        <v>18.57</v>
      </c>
      <c r="X185" s="23">
        <v>0</v>
      </c>
      <c r="Y185" s="22">
        <f>IF($N185=5, pomiary6[[#This Row],[c1]]+ 0.9,  pomiary6[[#This Row],[c1]])</f>
        <v>15.42</v>
      </c>
      <c r="Z185" s="22">
        <f>IF($N185=5, pomiary6[[#This Row],[c2]]+ 0.9,pomiary6[[#This Row],[c2]])</f>
        <v>10.37</v>
      </c>
      <c r="AA185" s="22">
        <f>IF($N185=5, pomiary6[[#This Row],[c3]]+ 0.9, IF(pomiary6[[#This Row],[c3]]&lt;&gt;0, pomiary6[[#This Row],[c3]], E185))</f>
        <v>18.739999999999998</v>
      </c>
      <c r="AB185" s="22">
        <f>IF($N185=5, pomiary6[[#This Row],[c4]]+ 0.9, IF(pomiary6[[#This Row],[c4]]&lt;&gt;0, pomiary6[[#This Row],[c4]], F185))</f>
        <v>18.670000000000002</v>
      </c>
      <c r="AC185" s="22">
        <f>IF($N185=5, pomiary6[[#This Row],[c5]]+ 0.9, IF(pomiary6[[#This Row],[c5]]&lt;&gt;0, pomiary6[[#This Row],[c5]], G185))</f>
        <v>15.22</v>
      </c>
      <c r="AD185" s="22">
        <f>IF($N185=5, pomiary6[[#This Row],[c6]]+ 0.9, IF(pomiary6[[#This Row],[c6]]&lt;&gt;0, pomiary6[[#This Row],[c6]], H185))</f>
        <v>12.83</v>
      </c>
      <c r="AE185" s="22">
        <f>IF($N185=5, pomiary6[[#This Row],[c7]]+ 0.9, IF(pomiary6[[#This Row],[c7]]&lt;&gt;0, pomiary6[[#This Row],[c7]], I185))</f>
        <v>13.11</v>
      </c>
      <c r="AF185" s="22">
        <f>IF($N185=5, pomiary6[[#This Row],[c8]]+ 0.9, pomiary6[[#This Row],[c8]])</f>
        <v>11.77</v>
      </c>
      <c r="AG185" s="22">
        <f>IF($N185=5, pomiary6[[#This Row],[c9]]+ 0.9, pomiary6[[#This Row],[c9]])</f>
        <v>18.57</v>
      </c>
      <c r="AH185" s="22">
        <f>IF(pomiary6[[#This Row],[c9]]=5, pomiary6[[#This Row],[c10]]+ 0.9, pomiary6[[#This Row],[c10]])</f>
        <v>0</v>
      </c>
    </row>
    <row r="186" spans="1:34" x14ac:dyDescent="0.3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M186">
        <f>DAY(pomiary6[[#This Row],[data]])</f>
        <v>19</v>
      </c>
      <c r="N186">
        <f>MONTH(pomiary6[[#This Row],[data]])</f>
        <v>11</v>
      </c>
      <c r="O186" s="23">
        <f>IF(AND($M186&gt;=5, $M186&lt;=10), pomiary6[[#This Row],[czujnik1]]-1.2,  C186)</f>
        <v>15.98</v>
      </c>
      <c r="P186" s="23">
        <f>IF(AND($M186&gt;=5, $M186&lt;=10), pomiary6[[#This Row],[czujnik2]]-1.2,  D186)</f>
        <v>13.48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f>IF(OR(pomiary6[[#This Row],[miesiac]]=7, pomiary6[[#This Row],[miesiac]]=8), ROUNDDOWN(J186*1.07, 2),  J186)</f>
        <v>10.44</v>
      </c>
      <c r="W186" s="23">
        <f>IF(AND($M186&gt;=5, $M186&lt;=10), pomiary6[[#This Row],[czujnik9]]-1.2,pomiary6[[#This Row],[czujnik9]])</f>
        <v>13.73</v>
      </c>
      <c r="X186" s="23">
        <v>0</v>
      </c>
      <c r="Y186" s="22">
        <f>IF($N186=5, pomiary6[[#This Row],[c1]]+ 0.9,  pomiary6[[#This Row],[c1]])</f>
        <v>15.98</v>
      </c>
      <c r="Z186" s="22">
        <f>IF($N186=5, pomiary6[[#This Row],[c2]]+ 0.9,pomiary6[[#This Row],[c2]])</f>
        <v>13.48</v>
      </c>
      <c r="AA186" s="22">
        <f>IF($N186=5, pomiary6[[#This Row],[c3]]+ 0.9, IF(pomiary6[[#This Row],[c3]]&lt;&gt;0, pomiary6[[#This Row],[c3]], E186))</f>
        <v>10.69</v>
      </c>
      <c r="AB186" s="22">
        <f>IF($N186=5, pomiary6[[#This Row],[c4]]+ 0.9, IF(pomiary6[[#This Row],[c4]]&lt;&gt;0, pomiary6[[#This Row],[c4]], F186))</f>
        <v>15.11</v>
      </c>
      <c r="AC186" s="22">
        <f>IF($N186=5, pomiary6[[#This Row],[c5]]+ 0.9, IF(pomiary6[[#This Row],[c5]]&lt;&gt;0, pomiary6[[#This Row],[c5]], G186))</f>
        <v>14.51</v>
      </c>
      <c r="AD186" s="22">
        <f>IF($N186=5, pomiary6[[#This Row],[c6]]+ 0.9, IF(pomiary6[[#This Row],[c6]]&lt;&gt;0, pomiary6[[#This Row],[c6]], H186))</f>
        <v>17.100000000000001</v>
      </c>
      <c r="AE186" s="22">
        <f>IF($N186=5, pomiary6[[#This Row],[c7]]+ 0.9, IF(pomiary6[[#This Row],[c7]]&lt;&gt;0, pomiary6[[#This Row],[c7]], I186))</f>
        <v>15.65</v>
      </c>
      <c r="AF186" s="22">
        <f>IF($N186=5, pomiary6[[#This Row],[c8]]+ 0.9, pomiary6[[#This Row],[c8]])</f>
        <v>10.44</v>
      </c>
      <c r="AG186" s="22">
        <f>IF($N186=5, pomiary6[[#This Row],[c9]]+ 0.9, pomiary6[[#This Row],[c9]])</f>
        <v>13.73</v>
      </c>
      <c r="AH186" s="22">
        <f>IF(pomiary6[[#This Row],[c9]]=5, pomiary6[[#This Row],[c10]]+ 0.9, pomiary6[[#This Row],[c10]])</f>
        <v>0</v>
      </c>
    </row>
    <row r="187" spans="1:34" x14ac:dyDescent="0.35">
      <c r="A187" s="1">
        <v>42695</v>
      </c>
      <c r="B187" s="2">
        <v>0.21388888888888888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M187">
        <f>DAY(pomiary6[[#This Row],[data]])</f>
        <v>21</v>
      </c>
      <c r="N187">
        <f>MONTH(pomiary6[[#This Row],[data]])</f>
        <v>11</v>
      </c>
      <c r="O187" s="23">
        <f>IF(AND($M187&gt;=5, $M187&lt;=10), pomiary6[[#This Row],[czujnik1]]-1.2,  C187)</f>
        <v>10.8</v>
      </c>
      <c r="P187" s="23">
        <f>IF(AND($M187&gt;=5, $M187&lt;=10), pomiary6[[#This Row],[czujnik2]]-1.2,  D187)</f>
        <v>16.079999999999998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f>IF(OR(pomiary6[[#This Row],[miesiac]]=7, pomiary6[[#This Row],[miesiac]]=8), ROUNDDOWN(J187*1.07, 2),  J187)</f>
        <v>10.74</v>
      </c>
      <c r="W187" s="23">
        <f>IF(AND($M187&gt;=5, $M187&lt;=10), pomiary6[[#This Row],[czujnik9]]-1.2,pomiary6[[#This Row],[czujnik9]])</f>
        <v>10.5</v>
      </c>
      <c r="X187" s="23">
        <v>0</v>
      </c>
      <c r="Y187" s="22">
        <f>IF($N187=5, pomiary6[[#This Row],[c1]]+ 0.9,  pomiary6[[#This Row],[c1]])</f>
        <v>10.8</v>
      </c>
      <c r="Z187" s="22">
        <f>IF($N187=5, pomiary6[[#This Row],[c2]]+ 0.9,pomiary6[[#This Row],[c2]])</f>
        <v>16.079999999999998</v>
      </c>
      <c r="AA187" s="22">
        <f>IF($N187=5, pomiary6[[#This Row],[c3]]+ 0.9, IF(pomiary6[[#This Row],[c3]]&lt;&gt;0, pomiary6[[#This Row],[c3]], E187))</f>
        <v>16.47</v>
      </c>
      <c r="AB187" s="22">
        <f>IF($N187=5, pomiary6[[#This Row],[c4]]+ 0.9, IF(pomiary6[[#This Row],[c4]]&lt;&gt;0, pomiary6[[#This Row],[c4]], F187))</f>
        <v>12.88</v>
      </c>
      <c r="AC187" s="22">
        <f>IF($N187=5, pomiary6[[#This Row],[c5]]+ 0.9, IF(pomiary6[[#This Row],[c5]]&lt;&gt;0, pomiary6[[#This Row],[c5]], G187))</f>
        <v>18.579999999999998</v>
      </c>
      <c r="AD187" s="22">
        <f>IF($N187=5, pomiary6[[#This Row],[c6]]+ 0.9, IF(pomiary6[[#This Row],[c6]]&lt;&gt;0, pomiary6[[#This Row],[c6]], H187))</f>
        <v>13.96</v>
      </c>
      <c r="AE187" s="22">
        <f>IF($N187=5, pomiary6[[#This Row],[c7]]+ 0.9, IF(pomiary6[[#This Row],[c7]]&lt;&gt;0, pomiary6[[#This Row],[c7]], I187))</f>
        <v>12.92</v>
      </c>
      <c r="AF187" s="22">
        <f>IF($N187=5, pomiary6[[#This Row],[c8]]+ 0.9, pomiary6[[#This Row],[c8]])</f>
        <v>10.74</v>
      </c>
      <c r="AG187" s="22">
        <f>IF($N187=5, pomiary6[[#This Row],[c9]]+ 0.9, pomiary6[[#This Row],[c9]])</f>
        <v>10.5</v>
      </c>
      <c r="AH187" s="22">
        <f>IF(pomiary6[[#This Row],[c9]]=5, pomiary6[[#This Row],[c10]]+ 0.9, pomiary6[[#This Row],[c10]])</f>
        <v>0</v>
      </c>
    </row>
    <row r="188" spans="1:34" x14ac:dyDescent="0.3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M188">
        <f>DAY(pomiary6[[#This Row],[data]])</f>
        <v>22</v>
      </c>
      <c r="N188">
        <f>MONTH(pomiary6[[#This Row],[data]])</f>
        <v>11</v>
      </c>
      <c r="O188" s="23">
        <f>IF(AND($M188&gt;=5, $M188&lt;=10), pomiary6[[#This Row],[czujnik1]]-1.2,  C188)</f>
        <v>10.61</v>
      </c>
      <c r="P188" s="23">
        <f>IF(AND($M188&gt;=5, $M188&lt;=10), pomiary6[[#This Row],[czujnik2]]-1.2,  D188)</f>
        <v>15.59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f>IF(OR(pomiary6[[#This Row],[miesiac]]=7, pomiary6[[#This Row],[miesiac]]=8), ROUNDDOWN(J188*1.07, 2),  J188)</f>
        <v>18.72</v>
      </c>
      <c r="W188" s="23">
        <f>IF(AND($M188&gt;=5, $M188&lt;=10), pomiary6[[#This Row],[czujnik9]]-1.2,pomiary6[[#This Row],[czujnik9]])</f>
        <v>11.95</v>
      </c>
      <c r="X188" s="23">
        <v>0</v>
      </c>
      <c r="Y188" s="22">
        <f>IF($N188=5, pomiary6[[#This Row],[c1]]+ 0.9,  pomiary6[[#This Row],[c1]])</f>
        <v>10.61</v>
      </c>
      <c r="Z188" s="22">
        <f>IF($N188=5, pomiary6[[#This Row],[c2]]+ 0.9,pomiary6[[#This Row],[c2]])</f>
        <v>15.59</v>
      </c>
      <c r="AA188" s="22">
        <f>IF($N188=5, pomiary6[[#This Row],[c3]]+ 0.9, IF(pomiary6[[#This Row],[c3]]&lt;&gt;0, pomiary6[[#This Row],[c3]], E188))</f>
        <v>10.52</v>
      </c>
      <c r="AB188" s="22">
        <f>IF($N188=5, pomiary6[[#This Row],[c4]]+ 0.9, IF(pomiary6[[#This Row],[c4]]&lt;&gt;0, pomiary6[[#This Row],[c4]], F188))</f>
        <v>18.55</v>
      </c>
      <c r="AC188" s="22">
        <f>IF($N188=5, pomiary6[[#This Row],[c5]]+ 0.9, IF(pomiary6[[#This Row],[c5]]&lt;&gt;0, pomiary6[[#This Row],[c5]], G188))</f>
        <v>11.33</v>
      </c>
      <c r="AD188" s="22">
        <f>IF($N188=5, pomiary6[[#This Row],[c6]]+ 0.9, IF(pomiary6[[#This Row],[c6]]&lt;&gt;0, pomiary6[[#This Row],[c6]], H188))</f>
        <v>11.82</v>
      </c>
      <c r="AE188" s="22">
        <f>IF($N188=5, pomiary6[[#This Row],[c7]]+ 0.9, IF(pomiary6[[#This Row],[c7]]&lt;&gt;0, pomiary6[[#This Row],[c7]], I188))</f>
        <v>18.579999999999998</v>
      </c>
      <c r="AF188" s="22">
        <f>IF($N188=5, pomiary6[[#This Row],[c8]]+ 0.9, pomiary6[[#This Row],[c8]])</f>
        <v>18.72</v>
      </c>
      <c r="AG188" s="22">
        <f>IF($N188=5, pomiary6[[#This Row],[c9]]+ 0.9, pomiary6[[#This Row],[c9]])</f>
        <v>11.95</v>
      </c>
      <c r="AH188" s="22">
        <f>IF(pomiary6[[#This Row],[c9]]=5, pomiary6[[#This Row],[c10]]+ 0.9, pomiary6[[#This Row],[c10]])</f>
        <v>0</v>
      </c>
    </row>
    <row r="189" spans="1:34" x14ac:dyDescent="0.35">
      <c r="A189" s="1">
        <v>42698</v>
      </c>
      <c r="B189" s="2">
        <v>4.3055555555555555E-2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M189">
        <f>DAY(pomiary6[[#This Row],[data]])</f>
        <v>24</v>
      </c>
      <c r="N189">
        <f>MONTH(pomiary6[[#This Row],[data]])</f>
        <v>11</v>
      </c>
      <c r="O189" s="23">
        <f>IF(AND($M189&gt;=5, $M189&lt;=10), pomiary6[[#This Row],[czujnik1]]-1.2,  C189)</f>
        <v>17.66</v>
      </c>
      <c r="P189" s="23">
        <f>IF(AND($M189&gt;=5, $M189&lt;=10), pomiary6[[#This Row],[czujnik2]]-1.2,  D189)</f>
        <v>15.83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f>IF(OR(pomiary6[[#This Row],[miesiac]]=7, pomiary6[[#This Row],[miesiac]]=8), ROUNDDOWN(J189*1.07, 2),  J189)</f>
        <v>10.47</v>
      </c>
      <c r="W189" s="23">
        <f>IF(AND($M189&gt;=5, $M189&lt;=10), pomiary6[[#This Row],[czujnik9]]-1.2,pomiary6[[#This Row],[czujnik9]])</f>
        <v>17.46</v>
      </c>
      <c r="X189" s="23">
        <v>0</v>
      </c>
      <c r="Y189" s="22">
        <f>IF($N189=5, pomiary6[[#This Row],[c1]]+ 0.9,  pomiary6[[#This Row],[c1]])</f>
        <v>17.66</v>
      </c>
      <c r="Z189" s="22">
        <f>IF($N189=5, pomiary6[[#This Row],[c2]]+ 0.9,pomiary6[[#This Row],[c2]])</f>
        <v>15.83</v>
      </c>
      <c r="AA189" s="22">
        <f>IF($N189=5, pomiary6[[#This Row],[c3]]+ 0.9, IF(pomiary6[[#This Row],[c3]]&lt;&gt;0, pomiary6[[#This Row],[c3]], E189))</f>
        <v>16.350000000000001</v>
      </c>
      <c r="AB189" s="22">
        <f>IF($N189=5, pomiary6[[#This Row],[c4]]+ 0.9, IF(pomiary6[[#This Row],[c4]]&lt;&gt;0, pomiary6[[#This Row],[c4]], F189))</f>
        <v>13.72</v>
      </c>
      <c r="AC189" s="22">
        <f>IF($N189=5, pomiary6[[#This Row],[c5]]+ 0.9, IF(pomiary6[[#This Row],[c5]]&lt;&gt;0, pomiary6[[#This Row],[c5]], G189))</f>
        <v>19.440000000000001</v>
      </c>
      <c r="AD189" s="22">
        <f>IF($N189=5, pomiary6[[#This Row],[c6]]+ 0.9, IF(pomiary6[[#This Row],[c6]]&lt;&gt;0, pomiary6[[#This Row],[c6]], H189))</f>
        <v>18.989999999999998</v>
      </c>
      <c r="AE189" s="22">
        <f>IF($N189=5, pomiary6[[#This Row],[c7]]+ 0.9, IF(pomiary6[[#This Row],[c7]]&lt;&gt;0, pomiary6[[#This Row],[c7]], I189))</f>
        <v>10.94</v>
      </c>
      <c r="AF189" s="22">
        <f>IF($N189=5, pomiary6[[#This Row],[c8]]+ 0.9, pomiary6[[#This Row],[c8]])</f>
        <v>10.47</v>
      </c>
      <c r="AG189" s="22">
        <f>IF($N189=5, pomiary6[[#This Row],[c9]]+ 0.9, pomiary6[[#This Row],[c9]])</f>
        <v>17.46</v>
      </c>
      <c r="AH189" s="22">
        <f>IF(pomiary6[[#This Row],[c9]]=5, pomiary6[[#This Row],[c10]]+ 0.9, pomiary6[[#This Row],[c10]])</f>
        <v>0</v>
      </c>
    </row>
    <row r="190" spans="1:34" x14ac:dyDescent="0.3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M190">
        <f>DAY(pomiary6[[#This Row],[data]])</f>
        <v>28</v>
      </c>
      <c r="N190">
        <f>MONTH(pomiary6[[#This Row],[data]])</f>
        <v>11</v>
      </c>
      <c r="O190" s="23">
        <f>IF(AND($M190&gt;=5, $M190&lt;=10), pomiary6[[#This Row],[czujnik1]]-1.2,  C190)</f>
        <v>15.3</v>
      </c>
      <c r="P190" s="23">
        <f>IF(AND($M190&gt;=5, $M190&lt;=10), pomiary6[[#This Row],[czujnik2]]-1.2,  D190)</f>
        <v>13.83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f>IF(OR(pomiary6[[#This Row],[miesiac]]=7, pomiary6[[#This Row],[miesiac]]=8), ROUNDDOWN(J190*1.07, 2),  J190)</f>
        <v>18.95</v>
      </c>
      <c r="W190" s="23">
        <f>IF(AND($M190&gt;=5, $M190&lt;=10), pomiary6[[#This Row],[czujnik9]]-1.2,pomiary6[[#This Row],[czujnik9]])</f>
        <v>11.79</v>
      </c>
      <c r="X190" s="23">
        <v>0</v>
      </c>
      <c r="Y190" s="22">
        <f>IF($N190=5, pomiary6[[#This Row],[c1]]+ 0.9,  pomiary6[[#This Row],[c1]])</f>
        <v>15.3</v>
      </c>
      <c r="Z190" s="22">
        <f>IF($N190=5, pomiary6[[#This Row],[c2]]+ 0.9,pomiary6[[#This Row],[c2]])</f>
        <v>13.83</v>
      </c>
      <c r="AA190" s="22">
        <f>IF($N190=5, pomiary6[[#This Row],[c3]]+ 0.9, IF(pomiary6[[#This Row],[c3]]&lt;&gt;0, pomiary6[[#This Row],[c3]], E190))</f>
        <v>11.97</v>
      </c>
      <c r="AB190" s="22">
        <f>IF($N190=5, pomiary6[[#This Row],[c4]]+ 0.9, IF(pomiary6[[#This Row],[c4]]&lt;&gt;0, pomiary6[[#This Row],[c4]], F190))</f>
        <v>15.5</v>
      </c>
      <c r="AC190" s="22">
        <f>IF($N190=5, pomiary6[[#This Row],[c5]]+ 0.9, IF(pomiary6[[#This Row],[c5]]&lt;&gt;0, pomiary6[[#This Row],[c5]], G190))</f>
        <v>11.06</v>
      </c>
      <c r="AD190" s="22">
        <f>IF($N190=5, pomiary6[[#This Row],[c6]]+ 0.9, IF(pomiary6[[#This Row],[c6]]&lt;&gt;0, pomiary6[[#This Row],[c6]], H190))</f>
        <v>14.22</v>
      </c>
      <c r="AE190" s="22">
        <f>IF($N190=5, pomiary6[[#This Row],[c7]]+ 0.9, IF(pomiary6[[#This Row],[c7]]&lt;&gt;0, pomiary6[[#This Row],[c7]], I190))</f>
        <v>18.66</v>
      </c>
      <c r="AF190" s="22">
        <f>IF($N190=5, pomiary6[[#This Row],[c8]]+ 0.9, pomiary6[[#This Row],[c8]])</f>
        <v>18.95</v>
      </c>
      <c r="AG190" s="22">
        <f>IF($N190=5, pomiary6[[#This Row],[c9]]+ 0.9, pomiary6[[#This Row],[c9]])</f>
        <v>11.79</v>
      </c>
      <c r="AH190" s="22">
        <f>IF(pomiary6[[#This Row],[c9]]=5, pomiary6[[#This Row],[c10]]+ 0.9, pomiary6[[#This Row],[c10]])</f>
        <v>0</v>
      </c>
    </row>
    <row r="191" spans="1:34" x14ac:dyDescent="0.3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M191">
        <f>DAY(pomiary6[[#This Row],[data]])</f>
        <v>29</v>
      </c>
      <c r="N191">
        <f>MONTH(pomiary6[[#This Row],[data]])</f>
        <v>11</v>
      </c>
      <c r="O191" s="23">
        <f>IF(AND($M191&gt;=5, $M191&lt;=10), pomiary6[[#This Row],[czujnik1]]-1.2,  C191)</f>
        <v>10.77</v>
      </c>
      <c r="P191" s="23">
        <f>IF(AND($M191&gt;=5, $M191&lt;=10), pomiary6[[#This Row],[czujnik2]]-1.2,  D191)</f>
        <v>18.07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f>IF(OR(pomiary6[[#This Row],[miesiac]]=7, pomiary6[[#This Row],[miesiac]]=8), ROUNDDOWN(J191*1.07, 2),  J191)</f>
        <v>16.649999999999999</v>
      </c>
      <c r="W191" s="23">
        <f>IF(AND($M191&gt;=5, $M191&lt;=10), pomiary6[[#This Row],[czujnik9]]-1.2,pomiary6[[#This Row],[czujnik9]])</f>
        <v>11.24</v>
      </c>
      <c r="X191" s="23">
        <v>0</v>
      </c>
      <c r="Y191" s="22">
        <f>IF($N191=5, pomiary6[[#This Row],[c1]]+ 0.9,  pomiary6[[#This Row],[c1]])</f>
        <v>10.77</v>
      </c>
      <c r="Z191" s="22">
        <f>IF($N191=5, pomiary6[[#This Row],[c2]]+ 0.9,pomiary6[[#This Row],[c2]])</f>
        <v>18.07</v>
      </c>
      <c r="AA191" s="22">
        <f>IF($N191=5, pomiary6[[#This Row],[c3]]+ 0.9, IF(pomiary6[[#This Row],[c3]]&lt;&gt;0, pomiary6[[#This Row],[c3]], E191))</f>
        <v>17.87</v>
      </c>
      <c r="AB191" s="22">
        <f>IF($N191=5, pomiary6[[#This Row],[c4]]+ 0.9, IF(pomiary6[[#This Row],[c4]]&lt;&gt;0, pomiary6[[#This Row],[c4]], F191))</f>
        <v>16.760000000000002</v>
      </c>
      <c r="AC191" s="22">
        <f>IF($N191=5, pomiary6[[#This Row],[c5]]+ 0.9, IF(pomiary6[[#This Row],[c5]]&lt;&gt;0, pomiary6[[#This Row],[c5]], G191))</f>
        <v>19.04</v>
      </c>
      <c r="AD191" s="22">
        <f>IF($N191=5, pomiary6[[#This Row],[c6]]+ 0.9, IF(pomiary6[[#This Row],[c6]]&lt;&gt;0, pomiary6[[#This Row],[c6]], H191))</f>
        <v>18.55</v>
      </c>
      <c r="AE191" s="22">
        <f>IF($N191=5, pomiary6[[#This Row],[c7]]+ 0.9, IF(pomiary6[[#This Row],[c7]]&lt;&gt;0, pomiary6[[#This Row],[c7]], I191))</f>
        <v>15</v>
      </c>
      <c r="AF191" s="22">
        <f>IF($N191=5, pomiary6[[#This Row],[c8]]+ 0.9, pomiary6[[#This Row],[c8]])</f>
        <v>16.649999999999999</v>
      </c>
      <c r="AG191" s="22">
        <f>IF($N191=5, pomiary6[[#This Row],[c9]]+ 0.9, pomiary6[[#This Row],[c9]])</f>
        <v>11.24</v>
      </c>
      <c r="AH191" s="22">
        <f>IF(pomiary6[[#This Row],[c9]]=5, pomiary6[[#This Row],[c10]]+ 0.9, pomiary6[[#This Row],[c10]])</f>
        <v>0</v>
      </c>
    </row>
    <row r="192" spans="1:34" x14ac:dyDescent="0.3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M192">
        <f>DAY(pomiary6[[#This Row],[data]])</f>
        <v>30</v>
      </c>
      <c r="N192">
        <f>MONTH(pomiary6[[#This Row],[data]])</f>
        <v>11</v>
      </c>
      <c r="O192" s="23">
        <f>IF(AND($M192&gt;=5, $M192&lt;=10), pomiary6[[#This Row],[czujnik1]]-1.2,  C192)</f>
        <v>15.81</v>
      </c>
      <c r="P192" s="23">
        <f>IF(AND($M192&gt;=5, $M192&lt;=10), pomiary6[[#This Row],[czujnik2]]-1.2,  D192)</f>
        <v>14.72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f>IF(OR(pomiary6[[#This Row],[miesiac]]=7, pomiary6[[#This Row],[miesiac]]=8), ROUNDDOWN(J192*1.07, 2),  J192)</f>
        <v>12.26</v>
      </c>
      <c r="W192" s="23">
        <f>IF(AND($M192&gt;=5, $M192&lt;=10), pomiary6[[#This Row],[czujnik9]]-1.2,pomiary6[[#This Row],[czujnik9]])</f>
        <v>19.34</v>
      </c>
      <c r="X192" s="23">
        <v>0</v>
      </c>
      <c r="Y192" s="22">
        <f>IF($N192=5, pomiary6[[#This Row],[c1]]+ 0.9,  pomiary6[[#This Row],[c1]])</f>
        <v>15.81</v>
      </c>
      <c r="Z192" s="22">
        <f>IF($N192=5, pomiary6[[#This Row],[c2]]+ 0.9,pomiary6[[#This Row],[c2]])</f>
        <v>14.72</v>
      </c>
      <c r="AA192" s="22">
        <f>IF($N192=5, pomiary6[[#This Row],[c3]]+ 0.9, IF(pomiary6[[#This Row],[c3]]&lt;&gt;0, pomiary6[[#This Row],[c3]], E192))</f>
        <v>18.12</v>
      </c>
      <c r="AB192" s="22">
        <f>IF($N192=5, pomiary6[[#This Row],[c4]]+ 0.9, IF(pomiary6[[#This Row],[c4]]&lt;&gt;0, pomiary6[[#This Row],[c4]], F192))</f>
        <v>18.82</v>
      </c>
      <c r="AC192" s="22">
        <f>IF($N192=5, pomiary6[[#This Row],[c5]]+ 0.9, IF(pomiary6[[#This Row],[c5]]&lt;&gt;0, pomiary6[[#This Row],[c5]], G192))</f>
        <v>15.14</v>
      </c>
      <c r="AD192" s="22">
        <f>IF($N192=5, pomiary6[[#This Row],[c6]]+ 0.9, IF(pomiary6[[#This Row],[c6]]&lt;&gt;0, pomiary6[[#This Row],[c6]], H192))</f>
        <v>18.850000000000001</v>
      </c>
      <c r="AE192" s="22">
        <f>IF($N192=5, pomiary6[[#This Row],[c7]]+ 0.9, IF(pomiary6[[#This Row],[c7]]&lt;&gt;0, pomiary6[[#This Row],[c7]], I192))</f>
        <v>17.940000000000001</v>
      </c>
      <c r="AF192" s="22">
        <f>IF($N192=5, pomiary6[[#This Row],[c8]]+ 0.9, pomiary6[[#This Row],[c8]])</f>
        <v>12.26</v>
      </c>
      <c r="AG192" s="22">
        <f>IF($N192=5, pomiary6[[#This Row],[c9]]+ 0.9, pomiary6[[#This Row],[c9]])</f>
        <v>19.34</v>
      </c>
      <c r="AH192" s="22">
        <f>IF(pomiary6[[#This Row],[c9]]=5, pomiary6[[#This Row],[c10]]+ 0.9, pomiary6[[#This Row],[c10]])</f>
        <v>0</v>
      </c>
    </row>
    <row r="193" spans="1:34" x14ac:dyDescent="0.3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M193">
        <f>DAY(pomiary6[[#This Row],[data]])</f>
        <v>9</v>
      </c>
      <c r="N193">
        <f>MONTH(pomiary6[[#This Row],[data]])</f>
        <v>12</v>
      </c>
      <c r="O193" s="23">
        <f>IF(AND($M193&gt;=5, $M193&lt;=10), pomiary6[[#This Row],[czujnik1]]-1.2,  C193)</f>
        <v>-2.23</v>
      </c>
      <c r="P193" s="23">
        <f>IF(AND($M193&gt;=5, $M193&lt;=10), pomiary6[[#This Row],[czujnik2]]-1.2,  D193)</f>
        <v>7.2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f>IF(OR(pomiary6[[#This Row],[miesiac]]=7, pomiary6[[#This Row],[miesiac]]=8), ROUNDDOWN(J193*1.07, 2),  J193)</f>
        <v>-2.09</v>
      </c>
      <c r="W193" s="23">
        <f>IF(AND($M193&gt;=5, $M193&lt;=10), pomiary6[[#This Row],[czujnik9]]-1.2,pomiary6[[#This Row],[czujnik9]])</f>
        <v>-3.2299999999999995</v>
      </c>
      <c r="X193" s="23">
        <v>0</v>
      </c>
      <c r="Y193" s="22">
        <f>IF($N193=5, pomiary6[[#This Row],[c1]]+ 0.9,  pomiary6[[#This Row],[c1]])</f>
        <v>-2.23</v>
      </c>
      <c r="Z193" s="22">
        <f>IF($N193=5, pomiary6[[#This Row],[c2]]+ 0.9,pomiary6[[#This Row],[c2]])</f>
        <v>7.2</v>
      </c>
      <c r="AA193" s="22">
        <f>IF($N193=5, pomiary6[[#This Row],[c3]]+ 0.9, IF(pomiary6[[#This Row],[c3]]&lt;&gt;0, pomiary6[[#This Row],[c3]], E193))</f>
        <v>7.65</v>
      </c>
      <c r="AB193" s="22">
        <f>IF($N193=5, pomiary6[[#This Row],[c4]]+ 0.9, IF(pomiary6[[#This Row],[c4]]&lt;&gt;0, pomiary6[[#This Row],[c4]], F193))</f>
        <v>-1.5</v>
      </c>
      <c r="AC193" s="22">
        <f>IF($N193=5, pomiary6[[#This Row],[c5]]+ 0.9, IF(pomiary6[[#This Row],[c5]]&lt;&gt;0, pomiary6[[#This Row],[c5]], G193))</f>
        <v>-1.63</v>
      </c>
      <c r="AD193" s="22">
        <f>IF($N193=5, pomiary6[[#This Row],[c6]]+ 0.9, IF(pomiary6[[#This Row],[c6]]&lt;&gt;0, pomiary6[[#This Row],[c6]], H193))</f>
        <v>8.16</v>
      </c>
      <c r="AE193" s="22">
        <f>IF($N193=5, pomiary6[[#This Row],[c7]]+ 0.9, IF(pomiary6[[#This Row],[c7]]&lt;&gt;0, pomiary6[[#This Row],[c7]], I193))</f>
        <v>-4.8899999999999997</v>
      </c>
      <c r="AF193" s="22">
        <f>IF($N193=5, pomiary6[[#This Row],[c8]]+ 0.9, pomiary6[[#This Row],[c8]])</f>
        <v>-2.09</v>
      </c>
      <c r="AG193" s="22">
        <f>IF($N193=5, pomiary6[[#This Row],[c9]]+ 0.9, pomiary6[[#This Row],[c9]])</f>
        <v>-3.2299999999999995</v>
      </c>
      <c r="AH193" s="22">
        <f>IF(pomiary6[[#This Row],[c9]]=5, pomiary6[[#This Row],[c10]]+ 0.9, pomiary6[[#This Row],[c10]])</f>
        <v>0</v>
      </c>
    </row>
    <row r="194" spans="1:34" x14ac:dyDescent="0.3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M194">
        <f>DAY(pomiary6[[#This Row],[data]])</f>
        <v>11</v>
      </c>
      <c r="N194">
        <f>MONTH(pomiary6[[#This Row],[data]])</f>
        <v>12</v>
      </c>
      <c r="O194" s="23">
        <f>IF(AND($M194&gt;=5, $M194&lt;=10), pomiary6[[#This Row],[czujnik1]]-1.2,  C194)</f>
        <v>-0.64</v>
      </c>
      <c r="P194" s="23">
        <f>IF(AND($M194&gt;=5, $M194&lt;=10), pomiary6[[#This Row],[czujnik2]]-1.2,  D194)</f>
        <v>-3.46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f>IF(OR(pomiary6[[#This Row],[miesiac]]=7, pomiary6[[#This Row],[miesiac]]=8), ROUNDDOWN(J194*1.07, 2),  J194)</f>
        <v>-5.76</v>
      </c>
      <c r="W194" s="23">
        <f>IF(AND($M194&gt;=5, $M194&lt;=10), pomiary6[[#This Row],[czujnik9]]-1.2,pomiary6[[#This Row],[czujnik9]])</f>
        <v>-2.0499999999999998</v>
      </c>
      <c r="X194" s="23">
        <v>0</v>
      </c>
      <c r="Y194" s="22">
        <f>IF($N194=5, pomiary6[[#This Row],[c1]]+ 0.9,  pomiary6[[#This Row],[c1]])</f>
        <v>-0.64</v>
      </c>
      <c r="Z194" s="22">
        <f>IF($N194=5, pomiary6[[#This Row],[c2]]+ 0.9,pomiary6[[#This Row],[c2]])</f>
        <v>-3.46</v>
      </c>
      <c r="AA194" s="22">
        <f>IF($N194=5, pomiary6[[#This Row],[c3]]+ 0.9, IF(pomiary6[[#This Row],[c3]]&lt;&gt;0, pomiary6[[#This Row],[c3]], E194))</f>
        <v>-4.01</v>
      </c>
      <c r="AB194" s="22">
        <f>IF($N194=5, pomiary6[[#This Row],[c4]]+ 0.9, IF(pomiary6[[#This Row],[c4]]&lt;&gt;0, pomiary6[[#This Row],[c4]], F194))</f>
        <v>8.49</v>
      </c>
      <c r="AC194" s="22">
        <f>IF($N194=5, pomiary6[[#This Row],[c5]]+ 0.9, IF(pomiary6[[#This Row],[c5]]&lt;&gt;0, pomiary6[[#This Row],[c5]], G194))</f>
        <v>-1.87</v>
      </c>
      <c r="AD194" s="22">
        <f>IF($N194=5, pomiary6[[#This Row],[c6]]+ 0.9, IF(pomiary6[[#This Row],[c6]]&lt;&gt;0, pomiary6[[#This Row],[c6]], H194))</f>
        <v>-5.51</v>
      </c>
      <c r="AE194" s="22">
        <f>IF($N194=5, pomiary6[[#This Row],[c7]]+ 0.9, IF(pomiary6[[#This Row],[c7]]&lt;&gt;0, pomiary6[[#This Row],[c7]], I194))</f>
        <v>6.22</v>
      </c>
      <c r="AF194" s="22">
        <f>IF($N194=5, pomiary6[[#This Row],[c8]]+ 0.9, pomiary6[[#This Row],[c8]])</f>
        <v>-5.76</v>
      </c>
      <c r="AG194" s="22">
        <f>IF($N194=5, pomiary6[[#This Row],[c9]]+ 0.9, pomiary6[[#This Row],[c9]])</f>
        <v>-2.0499999999999998</v>
      </c>
      <c r="AH194" s="22">
        <f>IF(pomiary6[[#This Row],[c9]]=5, pomiary6[[#This Row],[c10]]+ 0.9, pomiary6[[#This Row],[c10]])</f>
        <v>0</v>
      </c>
    </row>
    <row r="195" spans="1:34" x14ac:dyDescent="0.3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M195">
        <f>DAY(pomiary6[[#This Row],[data]])</f>
        <v>12</v>
      </c>
      <c r="N195">
        <f>MONTH(pomiary6[[#This Row],[data]])</f>
        <v>12</v>
      </c>
      <c r="O195" s="23">
        <f>IF(AND($M195&gt;=5, $M195&lt;=10), pomiary6[[#This Row],[czujnik1]]-1.2,  C195)</f>
        <v>-4.66</v>
      </c>
      <c r="P195" s="23">
        <f>IF(AND($M195&gt;=5, $M195&lt;=10), pomiary6[[#This Row],[czujnik2]]-1.2,  D195)</f>
        <v>7.8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f>IF(OR(pomiary6[[#This Row],[miesiac]]=7, pomiary6[[#This Row],[miesiac]]=8), ROUNDDOWN(J195*1.07, 2),  J195)</f>
        <v>7.27</v>
      </c>
      <c r="W195" s="23">
        <f>IF(AND($M195&gt;=5, $M195&lt;=10), pomiary6[[#This Row],[czujnik9]]-1.2,pomiary6[[#This Row],[czujnik9]])</f>
        <v>0</v>
      </c>
      <c r="X195" s="23">
        <v>0</v>
      </c>
      <c r="Y195" s="22">
        <f>IF($N195=5, pomiary6[[#This Row],[c1]]+ 0.9,  pomiary6[[#This Row],[c1]])</f>
        <v>-4.66</v>
      </c>
      <c r="Z195" s="22">
        <f>IF($N195=5, pomiary6[[#This Row],[c2]]+ 0.9,pomiary6[[#This Row],[c2]])</f>
        <v>7.8</v>
      </c>
      <c r="AA195" s="22">
        <f>IF($N195=5, pomiary6[[#This Row],[c3]]+ 0.9, IF(pomiary6[[#This Row],[c3]]&lt;&gt;0, pomiary6[[#This Row],[c3]], E195))</f>
        <v>-5.83</v>
      </c>
      <c r="AB195" s="22">
        <f>IF($N195=5, pomiary6[[#This Row],[c4]]+ 0.9, IF(pomiary6[[#This Row],[c4]]&lt;&gt;0, pomiary6[[#This Row],[c4]], F195))</f>
        <v>8.77</v>
      </c>
      <c r="AC195" s="22">
        <f>IF($N195=5, pomiary6[[#This Row],[c5]]+ 0.9, IF(pomiary6[[#This Row],[c5]]&lt;&gt;0, pomiary6[[#This Row],[c5]], G195))</f>
        <v>-1.64</v>
      </c>
      <c r="AD195" s="22">
        <f>IF($N195=5, pomiary6[[#This Row],[c6]]+ 0.9, IF(pomiary6[[#This Row],[c6]]&lt;&gt;0, pomiary6[[#This Row],[c6]], H195))</f>
        <v>2.81</v>
      </c>
      <c r="AE195" s="22">
        <f>IF($N195=5, pomiary6[[#This Row],[c7]]+ 0.9, IF(pomiary6[[#This Row],[c7]]&lt;&gt;0, pomiary6[[#This Row],[c7]], I195))</f>
        <v>5.64</v>
      </c>
      <c r="AF195" s="22">
        <f>IF($N195=5, pomiary6[[#This Row],[c8]]+ 0.9, pomiary6[[#This Row],[c8]])</f>
        <v>7.27</v>
      </c>
      <c r="AG195" s="22">
        <f>IF($N195=5, pomiary6[[#This Row],[c9]]+ 0.9, pomiary6[[#This Row],[c9]])</f>
        <v>0</v>
      </c>
      <c r="AH195" s="22">
        <f>IF(pomiary6[[#This Row],[c9]]=5, pomiary6[[#This Row],[c10]]+ 0.9, pomiary6[[#This Row],[c10]])</f>
        <v>0</v>
      </c>
    </row>
    <row r="196" spans="1:34" x14ac:dyDescent="0.3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M196">
        <f>DAY(pomiary6[[#This Row],[data]])</f>
        <v>16</v>
      </c>
      <c r="N196">
        <f>MONTH(pomiary6[[#This Row],[data]])</f>
        <v>12</v>
      </c>
      <c r="O196" s="23">
        <f>IF(AND($M196&gt;=5, $M196&lt;=10), pomiary6[[#This Row],[czujnik1]]-1.2,  C196)</f>
        <v>5.58</v>
      </c>
      <c r="P196" s="23">
        <f>IF(AND($M196&gt;=5, $M196&lt;=10), pomiary6[[#This Row],[czujnik2]]-1.2,  D196)</f>
        <v>-4.47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f>IF(OR(pomiary6[[#This Row],[miesiac]]=7, pomiary6[[#This Row],[miesiac]]=8), ROUNDDOWN(J196*1.07, 2),  J196)</f>
        <v>0.7</v>
      </c>
      <c r="W196" s="23">
        <f>IF(AND($M196&gt;=5, $M196&lt;=10), pomiary6[[#This Row],[czujnik9]]-1.2,pomiary6[[#This Row],[czujnik9]])</f>
        <v>-6.74</v>
      </c>
      <c r="X196" s="23">
        <v>0</v>
      </c>
      <c r="Y196" s="22">
        <f>IF($N196=5, pomiary6[[#This Row],[c1]]+ 0.9,  pomiary6[[#This Row],[c1]])</f>
        <v>5.58</v>
      </c>
      <c r="Z196" s="22">
        <f>IF($N196=5, pomiary6[[#This Row],[c2]]+ 0.9,pomiary6[[#This Row],[c2]])</f>
        <v>-4.47</v>
      </c>
      <c r="AA196" s="22">
        <f>IF($N196=5, pomiary6[[#This Row],[c3]]+ 0.9, IF(pomiary6[[#This Row],[c3]]&lt;&gt;0, pomiary6[[#This Row],[c3]], E196))</f>
        <v>-4.4000000000000004</v>
      </c>
      <c r="AB196" s="22">
        <f>IF($N196=5, pomiary6[[#This Row],[c4]]+ 0.9, IF(pomiary6[[#This Row],[c4]]&lt;&gt;0, pomiary6[[#This Row],[c4]], F196))</f>
        <v>-0.05</v>
      </c>
      <c r="AC196" s="22">
        <f>IF($N196=5, pomiary6[[#This Row],[c5]]+ 0.9, IF(pomiary6[[#This Row],[c5]]&lt;&gt;0, pomiary6[[#This Row],[c5]], G196))</f>
        <v>6.51</v>
      </c>
      <c r="AD196" s="22">
        <f>IF($N196=5, pomiary6[[#This Row],[c6]]+ 0.9, IF(pomiary6[[#This Row],[c6]]&lt;&gt;0, pomiary6[[#This Row],[c6]], H196))</f>
        <v>4.99</v>
      </c>
      <c r="AE196" s="22">
        <f>IF($N196=5, pomiary6[[#This Row],[c7]]+ 0.9, IF(pomiary6[[#This Row],[c7]]&lt;&gt;0, pomiary6[[#This Row],[c7]], I196))</f>
        <v>-6.3</v>
      </c>
      <c r="AF196" s="22">
        <f>IF($N196=5, pomiary6[[#This Row],[c8]]+ 0.9, pomiary6[[#This Row],[c8]])</f>
        <v>0.7</v>
      </c>
      <c r="AG196" s="22">
        <f>IF($N196=5, pomiary6[[#This Row],[c9]]+ 0.9, pomiary6[[#This Row],[c9]])</f>
        <v>-6.74</v>
      </c>
      <c r="AH196" s="22">
        <f>IF(pomiary6[[#This Row],[c9]]=5, pomiary6[[#This Row],[c10]]+ 0.9, pomiary6[[#This Row],[c10]])</f>
        <v>0</v>
      </c>
    </row>
    <row r="197" spans="1:34" x14ac:dyDescent="0.3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M197">
        <f>DAY(pomiary6[[#This Row],[data]])</f>
        <v>18</v>
      </c>
      <c r="N197">
        <f>MONTH(pomiary6[[#This Row],[data]])</f>
        <v>12</v>
      </c>
      <c r="O197" s="23">
        <f>IF(AND($M197&gt;=5, $M197&lt;=10), pomiary6[[#This Row],[czujnik1]]-1.2,  C197)</f>
        <v>3.23</v>
      </c>
      <c r="P197" s="23">
        <f>IF(AND($M197&gt;=5, $M197&lt;=10), pomiary6[[#This Row],[czujnik2]]-1.2,  D197)</f>
        <v>3.29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f>IF(OR(pomiary6[[#This Row],[miesiac]]=7, pomiary6[[#This Row],[miesiac]]=8), ROUNDDOWN(J197*1.07, 2),  J197)</f>
        <v>-3.33</v>
      </c>
      <c r="W197" s="23">
        <f>IF(AND($M197&gt;=5, $M197&lt;=10), pomiary6[[#This Row],[czujnik9]]-1.2,pomiary6[[#This Row],[czujnik9]])</f>
        <v>-7.14</v>
      </c>
      <c r="X197" s="23">
        <v>0</v>
      </c>
      <c r="Y197" s="22">
        <f>IF($N197=5, pomiary6[[#This Row],[c1]]+ 0.9,  pomiary6[[#This Row],[c1]])</f>
        <v>3.23</v>
      </c>
      <c r="Z197" s="22">
        <f>IF($N197=5, pomiary6[[#This Row],[c2]]+ 0.9,pomiary6[[#This Row],[c2]])</f>
        <v>3.29</v>
      </c>
      <c r="AA197" s="22">
        <f>IF($N197=5, pomiary6[[#This Row],[c3]]+ 0.9, IF(pomiary6[[#This Row],[c3]]&lt;&gt;0, pomiary6[[#This Row],[c3]], E197))</f>
        <v>-2.15</v>
      </c>
      <c r="AB197" s="22">
        <f>IF($N197=5, pomiary6[[#This Row],[c4]]+ 0.9, IF(pomiary6[[#This Row],[c4]]&lt;&gt;0, pomiary6[[#This Row],[c4]], F197))</f>
        <v>-5.53</v>
      </c>
      <c r="AC197" s="22">
        <f>IF($N197=5, pomiary6[[#This Row],[c5]]+ 0.9, IF(pomiary6[[#This Row],[c5]]&lt;&gt;0, pomiary6[[#This Row],[c5]], G197))</f>
        <v>-0.68</v>
      </c>
      <c r="AD197" s="22">
        <f>IF($N197=5, pomiary6[[#This Row],[c6]]+ 0.9, IF(pomiary6[[#This Row],[c6]]&lt;&gt;0, pomiary6[[#This Row],[c6]], H197))</f>
        <v>-6.8</v>
      </c>
      <c r="AE197" s="22">
        <f>IF($N197=5, pomiary6[[#This Row],[c7]]+ 0.9, IF(pomiary6[[#This Row],[c7]]&lt;&gt;0, pomiary6[[#This Row],[c7]], I197))</f>
        <v>6.96</v>
      </c>
      <c r="AF197" s="22">
        <f>IF($N197=5, pomiary6[[#This Row],[c8]]+ 0.9, pomiary6[[#This Row],[c8]])</f>
        <v>-3.33</v>
      </c>
      <c r="AG197" s="22">
        <f>IF($N197=5, pomiary6[[#This Row],[c9]]+ 0.9, pomiary6[[#This Row],[c9]])</f>
        <v>-7.14</v>
      </c>
      <c r="AH197" s="22">
        <f>IF(pomiary6[[#This Row],[c9]]=5, pomiary6[[#This Row],[c10]]+ 0.9, pomiary6[[#This Row],[c10]])</f>
        <v>0</v>
      </c>
    </row>
    <row r="198" spans="1:34" x14ac:dyDescent="0.35">
      <c r="A198" s="1">
        <v>42727</v>
      </c>
      <c r="B198" s="2">
        <v>0.16944444444444445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M198">
        <f>DAY(pomiary6[[#This Row],[data]])</f>
        <v>23</v>
      </c>
      <c r="N198">
        <f>MONTH(pomiary6[[#This Row],[data]])</f>
        <v>12</v>
      </c>
      <c r="O198" s="23">
        <f>IF(AND($M198&gt;=5, $M198&lt;=10), pomiary6[[#This Row],[czujnik1]]-1.2,  C198)</f>
        <v>-1.46</v>
      </c>
      <c r="P198" s="23">
        <f>IF(AND($M198&gt;=5, $M198&lt;=10), pomiary6[[#This Row],[czujnik2]]-1.2,  D198)</f>
        <v>-7.76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f>IF(OR(pomiary6[[#This Row],[miesiac]]=7, pomiary6[[#This Row],[miesiac]]=8), ROUNDDOWN(J198*1.07, 2),  J198)</f>
        <v>0.16</v>
      </c>
      <c r="W198" s="23">
        <f>IF(AND($M198&gt;=5, $M198&lt;=10), pomiary6[[#This Row],[czujnik9]]-1.2,pomiary6[[#This Row],[czujnik9]])</f>
        <v>3.83</v>
      </c>
      <c r="X198" s="23">
        <v>0</v>
      </c>
      <c r="Y198" s="22">
        <f>IF($N198=5, pomiary6[[#This Row],[c1]]+ 0.9,  pomiary6[[#This Row],[c1]])</f>
        <v>-1.46</v>
      </c>
      <c r="Z198" s="22">
        <f>IF($N198=5, pomiary6[[#This Row],[c2]]+ 0.9,pomiary6[[#This Row],[c2]])</f>
        <v>-7.76</v>
      </c>
      <c r="AA198" s="22">
        <f>IF($N198=5, pomiary6[[#This Row],[c3]]+ 0.9, IF(pomiary6[[#This Row],[c3]]&lt;&gt;0, pomiary6[[#This Row],[c3]], E198))</f>
        <v>3.7</v>
      </c>
      <c r="AB198" s="22">
        <f>IF($N198=5, pomiary6[[#This Row],[c4]]+ 0.9, IF(pomiary6[[#This Row],[c4]]&lt;&gt;0, pomiary6[[#This Row],[c4]], F198))</f>
        <v>4.9800000000000004</v>
      </c>
      <c r="AC198" s="22">
        <f>IF($N198=5, pomiary6[[#This Row],[c5]]+ 0.9, IF(pomiary6[[#This Row],[c5]]&lt;&gt;0, pomiary6[[#This Row],[c5]], G198))</f>
        <v>-6.83</v>
      </c>
      <c r="AD198" s="22">
        <f>IF($N198=5, pomiary6[[#This Row],[c6]]+ 0.9, IF(pomiary6[[#This Row],[c6]]&lt;&gt;0, pomiary6[[#This Row],[c6]], H198))</f>
        <v>7.9</v>
      </c>
      <c r="AE198" s="22">
        <f>IF($N198=5, pomiary6[[#This Row],[c7]]+ 0.9, IF(pomiary6[[#This Row],[c7]]&lt;&gt;0, pomiary6[[#This Row],[c7]], I198))</f>
        <v>8.35</v>
      </c>
      <c r="AF198" s="22">
        <f>IF($N198=5, pomiary6[[#This Row],[c8]]+ 0.9, pomiary6[[#This Row],[c8]])</f>
        <v>0.16</v>
      </c>
      <c r="AG198" s="22">
        <f>IF($N198=5, pomiary6[[#This Row],[c9]]+ 0.9, pomiary6[[#This Row],[c9]])</f>
        <v>3.83</v>
      </c>
      <c r="AH198" s="22">
        <f>IF(pomiary6[[#This Row],[c9]]=5, pomiary6[[#This Row],[c10]]+ 0.9, pomiary6[[#This Row],[c10]])</f>
        <v>0</v>
      </c>
    </row>
    <row r="199" spans="1:34" x14ac:dyDescent="0.3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M199">
        <f>DAY(pomiary6[[#This Row],[data]])</f>
        <v>24</v>
      </c>
      <c r="N199">
        <f>MONTH(pomiary6[[#This Row],[data]])</f>
        <v>12</v>
      </c>
      <c r="O199" s="23">
        <f>IF(AND($M199&gt;=5, $M199&lt;=10), pomiary6[[#This Row],[czujnik1]]-1.2,  C199)</f>
        <v>-7.3</v>
      </c>
      <c r="P199" s="23">
        <f>IF(AND($M199&gt;=5, $M199&lt;=10), pomiary6[[#This Row],[czujnik2]]-1.2,  D199)</f>
        <v>-4.8600000000000003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f>IF(OR(pomiary6[[#This Row],[miesiac]]=7, pomiary6[[#This Row],[miesiac]]=8), ROUNDDOWN(J199*1.07, 2),  J199)</f>
        <v>-6.38</v>
      </c>
      <c r="W199" s="23">
        <f>IF(AND($M199&gt;=5, $M199&lt;=10), pomiary6[[#This Row],[czujnik9]]-1.2,pomiary6[[#This Row],[czujnik9]])</f>
        <v>8.1</v>
      </c>
      <c r="X199" s="23">
        <v>0</v>
      </c>
      <c r="Y199" s="22">
        <f>IF($N199=5, pomiary6[[#This Row],[c1]]+ 0.9,  pomiary6[[#This Row],[c1]])</f>
        <v>-7.3</v>
      </c>
      <c r="Z199" s="22">
        <f>IF($N199=5, pomiary6[[#This Row],[c2]]+ 0.9,pomiary6[[#This Row],[c2]])</f>
        <v>-4.8600000000000003</v>
      </c>
      <c r="AA199" s="22">
        <f>IF($N199=5, pomiary6[[#This Row],[c3]]+ 0.9, IF(pomiary6[[#This Row],[c3]]&lt;&gt;0, pomiary6[[#This Row],[c3]], E199))</f>
        <v>6.95</v>
      </c>
      <c r="AB199" s="22">
        <f>IF($N199=5, pomiary6[[#This Row],[c4]]+ 0.9, IF(pomiary6[[#This Row],[c4]]&lt;&gt;0, pomiary6[[#This Row],[c4]], F199))</f>
        <v>-0.6</v>
      </c>
      <c r="AC199" s="22">
        <f>IF($N199=5, pomiary6[[#This Row],[c5]]+ 0.9, IF(pomiary6[[#This Row],[c5]]&lt;&gt;0, pomiary6[[#This Row],[c5]], G199))</f>
        <v>-3.3</v>
      </c>
      <c r="AD199" s="22">
        <f>IF($N199=5, pomiary6[[#This Row],[c6]]+ 0.9, IF(pomiary6[[#This Row],[c6]]&lt;&gt;0, pomiary6[[#This Row],[c6]], H199))</f>
        <v>-2.1</v>
      </c>
      <c r="AE199" s="22">
        <f>IF($N199=5, pomiary6[[#This Row],[c7]]+ 0.9, IF(pomiary6[[#This Row],[c7]]&lt;&gt;0, pomiary6[[#This Row],[c7]], I199))</f>
        <v>3.44</v>
      </c>
      <c r="AF199" s="22">
        <f>IF($N199=5, pomiary6[[#This Row],[c8]]+ 0.9, pomiary6[[#This Row],[c8]])</f>
        <v>-6.38</v>
      </c>
      <c r="AG199" s="22">
        <f>IF($N199=5, pomiary6[[#This Row],[c9]]+ 0.9, pomiary6[[#This Row],[c9]])</f>
        <v>8.1</v>
      </c>
      <c r="AH199" s="22">
        <f>IF(pomiary6[[#This Row],[c9]]=5, pomiary6[[#This Row],[c10]]+ 0.9, pomiary6[[#This Row],[c10]])</f>
        <v>0</v>
      </c>
    </row>
    <row r="200" spans="1:34" x14ac:dyDescent="0.3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M200">
        <f>DAY(pomiary6[[#This Row],[data]])</f>
        <v>27</v>
      </c>
      <c r="N200">
        <f>MONTH(pomiary6[[#This Row],[data]])</f>
        <v>12</v>
      </c>
      <c r="O200" s="23">
        <f>IF(AND($M200&gt;=5, $M200&lt;=10), pomiary6[[#This Row],[czujnik1]]-1.2,  C200)</f>
        <v>-2.37</v>
      </c>
      <c r="P200" s="23">
        <f>IF(AND($M200&gt;=5, $M200&lt;=10), pomiary6[[#This Row],[czujnik2]]-1.2,  D200)</f>
        <v>4.95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f>IF(OR(pomiary6[[#This Row],[miesiac]]=7, pomiary6[[#This Row],[miesiac]]=8), ROUNDDOWN(J200*1.07, 2),  J200)</f>
        <v>-7.17</v>
      </c>
      <c r="W200" s="23">
        <f>IF(AND($M200&gt;=5, $M200&lt;=10), pomiary6[[#This Row],[czujnik9]]-1.2,pomiary6[[#This Row],[czujnik9]])</f>
        <v>2.2599999999999998</v>
      </c>
      <c r="X200" s="23">
        <v>0</v>
      </c>
      <c r="Y200" s="22">
        <f>IF($N200=5, pomiary6[[#This Row],[c1]]+ 0.9,  pomiary6[[#This Row],[c1]])</f>
        <v>-2.37</v>
      </c>
      <c r="Z200" s="22">
        <f>IF($N200=5, pomiary6[[#This Row],[c2]]+ 0.9,pomiary6[[#This Row],[c2]])</f>
        <v>4.95</v>
      </c>
      <c r="AA200" s="22">
        <f>IF($N200=5, pomiary6[[#This Row],[c3]]+ 0.9, IF(pomiary6[[#This Row],[c3]]&lt;&gt;0, pomiary6[[#This Row],[c3]], E200))</f>
        <v>2.2200000000000002</v>
      </c>
      <c r="AB200" s="22">
        <f>IF($N200=5, pomiary6[[#This Row],[c4]]+ 0.9, IF(pomiary6[[#This Row],[c4]]&lt;&gt;0, pomiary6[[#This Row],[c4]], F200))</f>
        <v>-5.27</v>
      </c>
      <c r="AC200" s="22">
        <f>IF($N200=5, pomiary6[[#This Row],[c5]]+ 0.9, IF(pomiary6[[#This Row],[c5]]&lt;&gt;0, pomiary6[[#This Row],[c5]], G200))</f>
        <v>1.52</v>
      </c>
      <c r="AD200" s="22">
        <f>IF($N200=5, pomiary6[[#This Row],[c6]]+ 0.9, IF(pomiary6[[#This Row],[c6]]&lt;&gt;0, pomiary6[[#This Row],[c6]], H200))</f>
        <v>-3.35</v>
      </c>
      <c r="AE200" s="22">
        <f>IF($N200=5, pomiary6[[#This Row],[c7]]+ 0.9, IF(pomiary6[[#This Row],[c7]]&lt;&gt;0, pomiary6[[#This Row],[c7]], I200))</f>
        <v>3.59</v>
      </c>
      <c r="AF200" s="22">
        <f>IF($N200=5, pomiary6[[#This Row],[c8]]+ 0.9, pomiary6[[#This Row],[c8]])</f>
        <v>-7.17</v>
      </c>
      <c r="AG200" s="22">
        <f>IF($N200=5, pomiary6[[#This Row],[c9]]+ 0.9, pomiary6[[#This Row],[c9]])</f>
        <v>2.2599999999999998</v>
      </c>
      <c r="AH200" s="22">
        <f>IF(pomiary6[[#This Row],[c9]]=5, pomiary6[[#This Row],[c10]]+ 0.9, pomiary6[[#This Row],[c10]])</f>
        <v>0</v>
      </c>
    </row>
    <row r="201" spans="1:34" x14ac:dyDescent="0.35">
      <c r="A201" s="1">
        <v>42732</v>
      </c>
      <c r="B201" s="2">
        <v>4.3749999999999997E-2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M201">
        <f>DAY(pomiary6[[#This Row],[data]])</f>
        <v>28</v>
      </c>
      <c r="N201">
        <f>MONTH(pomiary6[[#This Row],[data]])</f>
        <v>12</v>
      </c>
      <c r="O201" s="23">
        <f>IF(AND($M201&gt;=5, $M201&lt;=10), pomiary6[[#This Row],[czujnik1]]-1.2,  C201)</f>
        <v>-6.44</v>
      </c>
      <c r="P201" s="23">
        <f>IF(AND($M201&gt;=5, $M201&lt;=10), pomiary6[[#This Row],[czujnik2]]-1.2,  D201)</f>
        <v>6.45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f>IF(OR(pomiary6[[#This Row],[miesiac]]=7, pomiary6[[#This Row],[miesiac]]=8), ROUNDDOWN(J201*1.07, 2),  J201)</f>
        <v>3.14</v>
      </c>
      <c r="W201" s="23">
        <f>IF(AND($M201&gt;=5, $M201&lt;=10), pomiary6[[#This Row],[czujnik9]]-1.2,pomiary6[[#This Row],[czujnik9]])</f>
        <v>-6.82</v>
      </c>
      <c r="X201" s="23">
        <v>0</v>
      </c>
      <c r="Y201" s="22">
        <f>IF($N201=5, pomiary6[[#This Row],[c1]]+ 0.9,  pomiary6[[#This Row],[c1]])</f>
        <v>-6.44</v>
      </c>
      <c r="Z201" s="22">
        <f>IF($N201=5, pomiary6[[#This Row],[c2]]+ 0.9,pomiary6[[#This Row],[c2]])</f>
        <v>6.45</v>
      </c>
      <c r="AA201" s="22">
        <f>IF($N201=5, pomiary6[[#This Row],[c3]]+ 0.9, IF(pomiary6[[#This Row],[c3]]&lt;&gt;0, pomiary6[[#This Row],[c3]], E201))</f>
        <v>-6.08</v>
      </c>
      <c r="AB201" s="22">
        <f>IF($N201=5, pomiary6[[#This Row],[c4]]+ 0.9, IF(pomiary6[[#This Row],[c4]]&lt;&gt;0, pomiary6[[#This Row],[c4]], F201))</f>
        <v>5.6</v>
      </c>
      <c r="AC201" s="22">
        <f>IF($N201=5, pomiary6[[#This Row],[c5]]+ 0.9, IF(pomiary6[[#This Row],[c5]]&lt;&gt;0, pomiary6[[#This Row],[c5]], G201))</f>
        <v>-3.18</v>
      </c>
      <c r="AD201" s="22">
        <f>IF($N201=5, pomiary6[[#This Row],[c6]]+ 0.9, IF(pomiary6[[#This Row],[c6]]&lt;&gt;0, pomiary6[[#This Row],[c6]], H201))</f>
        <v>-4.45</v>
      </c>
      <c r="AE201" s="22">
        <f>IF($N201=5, pomiary6[[#This Row],[c7]]+ 0.9, IF(pomiary6[[#This Row],[c7]]&lt;&gt;0, pomiary6[[#This Row],[c7]], I201))</f>
        <v>-0.27</v>
      </c>
      <c r="AF201" s="22">
        <f>IF($N201=5, pomiary6[[#This Row],[c8]]+ 0.9, pomiary6[[#This Row],[c8]])</f>
        <v>3.14</v>
      </c>
      <c r="AG201" s="22">
        <f>IF($N201=5, pomiary6[[#This Row],[c9]]+ 0.9, pomiary6[[#This Row],[c9]])</f>
        <v>-6.82</v>
      </c>
      <c r="AH201" s="22">
        <f>IF(pomiary6[[#This Row],[c9]]=5, pomiary6[[#This Row],[c10]]+ 0.9, pomiary6[[#This Row],[c10]])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B335-F222-4A7D-9B08-203AA465E798}">
  <dimension ref="A1:O201"/>
  <sheetViews>
    <sheetView tabSelected="1" zoomScale="55" zoomScaleNormal="55" workbookViewId="0">
      <selection activeCell="R2" sqref="R2"/>
    </sheetView>
  </sheetViews>
  <sheetFormatPr defaultRowHeight="14.5" x14ac:dyDescent="0.35"/>
  <cols>
    <col min="1" max="1" width="9.90625" bestFit="1" customWidth="1"/>
    <col min="2" max="2" width="9.54296875" bestFit="1" customWidth="1"/>
    <col min="3" max="11" width="9.90625" bestFit="1" customWidth="1"/>
    <col min="12" max="12" width="10.90625" bestFit="1" customWidth="1"/>
    <col min="13" max="13" width="10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</row>
    <row r="3" spans="1:15" x14ac:dyDescent="0.3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N3" s="19" t="s">
        <v>38</v>
      </c>
      <c r="O3" s="19">
        <f>COUNTIFS(pomiary5[[czujnik1]:[czujnik10]],"&gt;-10",pomiary5[[czujnik1]:[czujnik10]], "&lt;=15" )</f>
        <v>1150</v>
      </c>
    </row>
    <row r="4" spans="1:15" x14ac:dyDescent="0.3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N4" t="s">
        <v>39</v>
      </c>
      <c r="O4">
        <f>COUNTIFS(pomiary5[[czujnik1]:[czujnik10]],"&gt;15",pomiary5[[czujnik1]:[czujnik10]], "&lt;=20" )</f>
        <v>421</v>
      </c>
    </row>
    <row r="5" spans="1:15" x14ac:dyDescent="0.3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</row>
    <row r="6" spans="1:15" x14ac:dyDescent="0.3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</row>
    <row r="7" spans="1:15" x14ac:dyDescent="0.3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</row>
    <row r="8" spans="1:15" x14ac:dyDescent="0.35">
      <c r="A8" s="1">
        <v>42399</v>
      </c>
      <c r="B8" s="2">
        <v>4.583333333333333E-2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</row>
    <row r="9" spans="1:15" x14ac:dyDescent="0.3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</row>
    <row r="10" spans="1:15" x14ac:dyDescent="0.35">
      <c r="A10" s="1">
        <v>42406</v>
      </c>
      <c r="B10" s="2">
        <v>8.7499999999999994E-2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</row>
    <row r="11" spans="1:15" x14ac:dyDescent="0.3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</row>
    <row r="12" spans="1:15" x14ac:dyDescent="0.35">
      <c r="A12" s="1">
        <v>42409</v>
      </c>
      <c r="B12" s="2">
        <v>0.33541666666666664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</row>
    <row r="13" spans="1:15" x14ac:dyDescent="0.3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</row>
    <row r="14" spans="1:15" x14ac:dyDescent="0.3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</row>
    <row r="15" spans="1:15" x14ac:dyDescent="0.3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</row>
    <row r="16" spans="1:15" x14ac:dyDescent="0.35">
      <c r="A16" s="1">
        <v>42415</v>
      </c>
      <c r="B16" s="2">
        <v>0.17083333333333334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</row>
    <row r="17" spans="1:12" x14ac:dyDescent="0.3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</row>
    <row r="18" spans="1:12" x14ac:dyDescent="0.35">
      <c r="A18" s="1">
        <v>42418</v>
      </c>
      <c r="B18" s="2">
        <v>0.17083333333333334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</row>
    <row r="19" spans="1:12" x14ac:dyDescent="0.3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</row>
    <row r="20" spans="1:12" x14ac:dyDescent="0.3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</row>
    <row r="21" spans="1:12" x14ac:dyDescent="0.3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</row>
    <row r="22" spans="1:12" x14ac:dyDescent="0.3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</row>
    <row r="23" spans="1:12" x14ac:dyDescent="0.35">
      <c r="A23" s="1">
        <v>42424</v>
      </c>
      <c r="B23" s="2">
        <v>0.17083333333333334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</row>
    <row r="24" spans="1:12" x14ac:dyDescent="0.3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</row>
    <row r="25" spans="1:12" x14ac:dyDescent="0.35">
      <c r="A25" s="1">
        <v>42431</v>
      </c>
      <c r="B25" s="2">
        <v>0.16875000000000001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</row>
    <row r="26" spans="1:12" x14ac:dyDescent="0.3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</row>
    <row r="27" spans="1:12" x14ac:dyDescent="0.3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</row>
    <row r="28" spans="1:12" x14ac:dyDescent="0.35">
      <c r="A28" s="1">
        <v>42436</v>
      </c>
      <c r="B28" s="2">
        <v>0.46041666666666664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</row>
    <row r="29" spans="1:12" x14ac:dyDescent="0.3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</row>
    <row r="30" spans="1:12" x14ac:dyDescent="0.35">
      <c r="A30" s="1">
        <v>42441</v>
      </c>
      <c r="B30" s="2">
        <v>0.21388888888888888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</row>
    <row r="31" spans="1:12" x14ac:dyDescent="0.3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</row>
    <row r="32" spans="1:12" x14ac:dyDescent="0.3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</row>
    <row r="33" spans="1:12" x14ac:dyDescent="0.3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</row>
    <row r="34" spans="1:12" x14ac:dyDescent="0.3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</row>
    <row r="35" spans="1:12" x14ac:dyDescent="0.35">
      <c r="A35" s="1">
        <v>42452</v>
      </c>
      <c r="B35" s="2">
        <v>0.16875000000000001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</row>
    <row r="36" spans="1:12" x14ac:dyDescent="0.3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</row>
    <row r="37" spans="1:12" x14ac:dyDescent="0.3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</row>
    <row r="38" spans="1:12" x14ac:dyDescent="0.35">
      <c r="A38" s="1">
        <v>42455</v>
      </c>
      <c r="B38" s="2">
        <v>0.33888888888888891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</row>
    <row r="39" spans="1:12" x14ac:dyDescent="0.35">
      <c r="A39" s="1">
        <v>42455</v>
      </c>
      <c r="B39" s="2">
        <v>0.37847222222222221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</row>
    <row r="40" spans="1:12" x14ac:dyDescent="0.35">
      <c r="A40" s="1">
        <v>42456</v>
      </c>
      <c r="B40" s="2">
        <v>0.21388888888888888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</row>
    <row r="41" spans="1:12" x14ac:dyDescent="0.35">
      <c r="A41" s="1">
        <v>42457</v>
      </c>
      <c r="B41" s="2">
        <v>0.17222222222222222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</row>
    <row r="42" spans="1:12" x14ac:dyDescent="0.3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</row>
    <row r="43" spans="1:12" x14ac:dyDescent="0.3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</row>
    <row r="44" spans="1:12" x14ac:dyDescent="0.3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</row>
    <row r="45" spans="1:12" x14ac:dyDescent="0.3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</row>
    <row r="46" spans="1:12" x14ac:dyDescent="0.3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</row>
    <row r="47" spans="1:12" x14ac:dyDescent="0.3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</row>
    <row r="48" spans="1:12" x14ac:dyDescent="0.3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</row>
    <row r="49" spans="1:12" x14ac:dyDescent="0.35">
      <c r="A49" s="1">
        <v>42480</v>
      </c>
      <c r="B49" s="2">
        <v>0.38124999999999998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</row>
    <row r="50" spans="1:12" x14ac:dyDescent="0.35">
      <c r="A50" s="1">
        <v>42480</v>
      </c>
      <c r="B50" s="2">
        <v>0.45902777777777776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</row>
    <row r="51" spans="1:12" x14ac:dyDescent="0.3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</row>
    <row r="52" spans="1:12" x14ac:dyDescent="0.35">
      <c r="A52" s="1">
        <v>42485</v>
      </c>
      <c r="B52" s="2">
        <v>8.4027777777777785E-2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</row>
    <row r="53" spans="1:12" x14ac:dyDescent="0.35">
      <c r="A53" s="1">
        <v>42485</v>
      </c>
      <c r="B53" s="2">
        <v>8.4722222222222227E-2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</row>
    <row r="54" spans="1:12" x14ac:dyDescent="0.3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</row>
    <row r="55" spans="1:12" x14ac:dyDescent="0.3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</row>
    <row r="56" spans="1:12" x14ac:dyDescent="0.3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</row>
    <row r="57" spans="1:12" x14ac:dyDescent="0.35">
      <c r="A57" s="1">
        <v>42493</v>
      </c>
      <c r="B57" s="2">
        <v>0.33541666666666664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</row>
    <row r="58" spans="1:12" x14ac:dyDescent="0.3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</row>
    <row r="59" spans="1:12" x14ac:dyDescent="0.3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</row>
    <row r="60" spans="1:12" x14ac:dyDescent="0.35">
      <c r="A60" s="1">
        <v>42495</v>
      </c>
      <c r="B60" s="2">
        <v>0.46527777777777779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</row>
    <row r="61" spans="1:12" x14ac:dyDescent="0.3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</row>
    <row r="62" spans="1:12" x14ac:dyDescent="0.3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</row>
    <row r="63" spans="1:12" x14ac:dyDescent="0.3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</row>
    <row r="64" spans="1:12" x14ac:dyDescent="0.3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</row>
    <row r="65" spans="1:12" x14ac:dyDescent="0.35">
      <c r="A65" s="1">
        <v>42500</v>
      </c>
      <c r="B65" s="2">
        <v>0.33611111111111114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</row>
    <row r="66" spans="1:12" x14ac:dyDescent="0.3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</row>
    <row r="67" spans="1:12" x14ac:dyDescent="0.3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</row>
    <row r="68" spans="1:12" x14ac:dyDescent="0.3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</row>
    <row r="69" spans="1:12" x14ac:dyDescent="0.3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</row>
    <row r="70" spans="1:12" x14ac:dyDescent="0.3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</row>
    <row r="71" spans="1:12" x14ac:dyDescent="0.3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</row>
    <row r="72" spans="1:12" x14ac:dyDescent="0.3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</row>
    <row r="73" spans="1:12" x14ac:dyDescent="0.3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</row>
    <row r="74" spans="1:12" x14ac:dyDescent="0.3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</row>
    <row r="75" spans="1:12" x14ac:dyDescent="0.3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</row>
    <row r="76" spans="1:12" x14ac:dyDescent="0.35">
      <c r="A76" s="1">
        <v>42526</v>
      </c>
      <c r="B76" s="2">
        <v>8.5416666666666669E-2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</row>
    <row r="77" spans="1:12" x14ac:dyDescent="0.3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</row>
    <row r="78" spans="1:12" x14ac:dyDescent="0.3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</row>
    <row r="79" spans="1:12" x14ac:dyDescent="0.35">
      <c r="A79" s="1">
        <v>42532</v>
      </c>
      <c r="B79" s="2">
        <v>0.17222222222222222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</row>
    <row r="80" spans="1:12" x14ac:dyDescent="0.3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</row>
    <row r="81" spans="1:12" x14ac:dyDescent="0.35">
      <c r="A81" s="1">
        <v>42534</v>
      </c>
      <c r="B81" s="2">
        <v>0.17291666666666666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</row>
    <row r="82" spans="1:12" x14ac:dyDescent="0.3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</row>
    <row r="83" spans="1:12" x14ac:dyDescent="0.35">
      <c r="A83" s="1">
        <v>42536</v>
      </c>
      <c r="B83" s="2">
        <v>0.25624999999999998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</row>
    <row r="84" spans="1:12" x14ac:dyDescent="0.35">
      <c r="A84" s="1">
        <v>42536</v>
      </c>
      <c r="B84" s="2">
        <v>0.46111111111111114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</row>
    <row r="85" spans="1:12" x14ac:dyDescent="0.3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</row>
    <row r="86" spans="1:12" x14ac:dyDescent="0.35">
      <c r="A86" s="1">
        <v>42540</v>
      </c>
      <c r="B86" s="2">
        <v>0.37708333333333333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</row>
    <row r="87" spans="1:12" x14ac:dyDescent="0.35">
      <c r="A87" s="1">
        <v>42540</v>
      </c>
      <c r="B87" s="2">
        <v>0.46527777777777779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</row>
    <row r="88" spans="1:12" x14ac:dyDescent="0.3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</row>
    <row r="89" spans="1:12" x14ac:dyDescent="0.35">
      <c r="A89" s="1">
        <v>42542</v>
      </c>
      <c r="B89" s="2">
        <v>0.1701388888888889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</row>
    <row r="90" spans="1:12" x14ac:dyDescent="0.3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</row>
    <row r="91" spans="1:12" x14ac:dyDescent="0.3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</row>
    <row r="92" spans="1:12" x14ac:dyDescent="0.3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</row>
    <row r="93" spans="1:12" x14ac:dyDescent="0.35">
      <c r="A93" s="1">
        <v>42547</v>
      </c>
      <c r="B93" s="2">
        <v>8.4722222222222227E-2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</row>
    <row r="94" spans="1:12" x14ac:dyDescent="0.35">
      <c r="A94" s="1">
        <v>42547</v>
      </c>
      <c r="B94" s="2">
        <v>0.16875000000000001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</row>
    <row r="95" spans="1:12" x14ac:dyDescent="0.35">
      <c r="A95" s="1">
        <v>42547</v>
      </c>
      <c r="B95" s="2">
        <v>0.34166666666666667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</row>
    <row r="96" spans="1:12" x14ac:dyDescent="0.35">
      <c r="A96" s="1">
        <v>42548</v>
      </c>
      <c r="B96" s="2">
        <v>0.33541666666666664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</row>
    <row r="97" spans="1:12" x14ac:dyDescent="0.3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</row>
    <row r="98" spans="1:12" x14ac:dyDescent="0.35">
      <c r="A98" s="1">
        <v>42551</v>
      </c>
      <c r="B98" s="2">
        <v>4.583333333333333E-2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</row>
    <row r="99" spans="1:12" x14ac:dyDescent="0.3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</row>
    <row r="100" spans="1:12" x14ac:dyDescent="0.3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</row>
    <row r="101" spans="1:12" x14ac:dyDescent="0.35">
      <c r="A101" s="1">
        <v>42556</v>
      </c>
      <c r="B101" s="2">
        <v>8.6805555555555552E-2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</row>
    <row r="102" spans="1:12" x14ac:dyDescent="0.3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</row>
    <row r="103" spans="1:12" x14ac:dyDescent="0.35">
      <c r="A103" s="1">
        <v>42557</v>
      </c>
      <c r="B103" s="2">
        <v>0.46041666666666664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</row>
    <row r="104" spans="1:12" x14ac:dyDescent="0.3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</row>
    <row r="105" spans="1:12" x14ac:dyDescent="0.3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</row>
    <row r="106" spans="1:12" x14ac:dyDescent="0.3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</row>
    <row r="107" spans="1:12" x14ac:dyDescent="0.3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</row>
    <row r="108" spans="1:12" x14ac:dyDescent="0.3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</row>
    <row r="109" spans="1:12" x14ac:dyDescent="0.3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</row>
    <row r="110" spans="1:12" x14ac:dyDescent="0.3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</row>
    <row r="111" spans="1:12" x14ac:dyDescent="0.3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</row>
    <row r="112" spans="1:12" x14ac:dyDescent="0.3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</row>
    <row r="113" spans="1:12" x14ac:dyDescent="0.3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</row>
    <row r="114" spans="1:12" x14ac:dyDescent="0.35">
      <c r="A114" s="1">
        <v>42572</v>
      </c>
      <c r="B114" s="2">
        <v>0.16805555555555557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</row>
    <row r="115" spans="1:12" x14ac:dyDescent="0.3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</row>
    <row r="116" spans="1:12" x14ac:dyDescent="0.35">
      <c r="A116" s="1">
        <v>42576</v>
      </c>
      <c r="B116" s="2">
        <v>0.17430555555555555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</row>
    <row r="117" spans="1:12" x14ac:dyDescent="0.3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</row>
    <row r="118" spans="1:12" x14ac:dyDescent="0.35">
      <c r="A118" s="1">
        <v>42583</v>
      </c>
      <c r="B118" s="2">
        <v>9.166666666666666E-2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</row>
    <row r="119" spans="1:12" x14ac:dyDescent="0.35">
      <c r="A119" s="1">
        <v>42585</v>
      </c>
      <c r="B119" s="2">
        <v>0.17083333333333334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</row>
    <row r="120" spans="1:12" x14ac:dyDescent="0.3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</row>
    <row r="121" spans="1:12" x14ac:dyDescent="0.35">
      <c r="A121" s="1">
        <v>42588</v>
      </c>
      <c r="B121" s="2">
        <v>0.38263888888888886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</row>
    <row r="122" spans="1:12" x14ac:dyDescent="0.3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</row>
    <row r="123" spans="1:12" x14ac:dyDescent="0.3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</row>
    <row r="124" spans="1:12" x14ac:dyDescent="0.35">
      <c r="A124" s="1">
        <v>42594</v>
      </c>
      <c r="B124" s="2">
        <v>8.611111111111111E-2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</row>
    <row r="125" spans="1:12" x14ac:dyDescent="0.3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</row>
    <row r="126" spans="1:12" x14ac:dyDescent="0.35">
      <c r="A126" s="1">
        <v>42596</v>
      </c>
      <c r="B126" s="2">
        <v>4.3749999999999997E-2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</row>
    <row r="127" spans="1:12" x14ac:dyDescent="0.3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</row>
    <row r="128" spans="1:12" x14ac:dyDescent="0.35">
      <c r="A128" s="1">
        <v>42601</v>
      </c>
      <c r="B128" s="2">
        <v>0.21388888888888888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</row>
    <row r="129" spans="1:12" x14ac:dyDescent="0.3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</row>
    <row r="130" spans="1:12" x14ac:dyDescent="0.3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</row>
    <row r="131" spans="1:12" x14ac:dyDescent="0.3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</row>
    <row r="132" spans="1:12" x14ac:dyDescent="0.35">
      <c r="A132" s="1">
        <v>42603</v>
      </c>
      <c r="B132" s="2">
        <v>0.12847222222222221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</row>
    <row r="133" spans="1:12" x14ac:dyDescent="0.3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</row>
    <row r="134" spans="1:12" x14ac:dyDescent="0.3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</row>
    <row r="135" spans="1:12" x14ac:dyDescent="0.3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</row>
    <row r="136" spans="1:12" x14ac:dyDescent="0.35">
      <c r="A136" s="1">
        <v>42607</v>
      </c>
      <c r="B136" s="2">
        <v>0.46250000000000002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</row>
    <row r="137" spans="1:12" x14ac:dyDescent="0.35">
      <c r="A137" s="1">
        <v>42609</v>
      </c>
      <c r="B137" s="2">
        <v>6.2500000000000003E-3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</row>
    <row r="138" spans="1:12" x14ac:dyDescent="0.3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</row>
    <row r="139" spans="1:12" x14ac:dyDescent="0.3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</row>
    <row r="140" spans="1:12" x14ac:dyDescent="0.3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</row>
    <row r="141" spans="1:12" x14ac:dyDescent="0.3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</row>
    <row r="142" spans="1:12" x14ac:dyDescent="0.35">
      <c r="A142" s="1">
        <v>42616</v>
      </c>
      <c r="B142" s="2">
        <v>0.33611111111111114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</row>
    <row r="143" spans="1:12" x14ac:dyDescent="0.35">
      <c r="A143" s="1">
        <v>42616</v>
      </c>
      <c r="B143" s="2">
        <v>0.34027777777777779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</row>
    <row r="144" spans="1:12" x14ac:dyDescent="0.3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</row>
    <row r="145" spans="1:12" x14ac:dyDescent="0.3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</row>
    <row r="146" spans="1:12" x14ac:dyDescent="0.3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</row>
    <row r="147" spans="1:12" x14ac:dyDescent="0.3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</row>
    <row r="148" spans="1:12" x14ac:dyDescent="0.3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</row>
    <row r="149" spans="1:12" x14ac:dyDescent="0.3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</row>
    <row r="150" spans="1:12" x14ac:dyDescent="0.3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</row>
    <row r="151" spans="1:12" x14ac:dyDescent="0.3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</row>
    <row r="152" spans="1:12" x14ac:dyDescent="0.35">
      <c r="A152" s="1">
        <v>42635</v>
      </c>
      <c r="B152" s="2">
        <v>0.33750000000000002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</row>
    <row r="153" spans="1:12" x14ac:dyDescent="0.3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</row>
    <row r="154" spans="1:12" x14ac:dyDescent="0.3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</row>
    <row r="155" spans="1:12" x14ac:dyDescent="0.35">
      <c r="A155" s="1">
        <v>42639</v>
      </c>
      <c r="B155" s="2">
        <v>4.583333333333333E-2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</row>
    <row r="156" spans="1:12" x14ac:dyDescent="0.35">
      <c r="A156" s="1">
        <v>42641</v>
      </c>
      <c r="B156" s="2">
        <v>0.37708333333333333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</row>
    <row r="157" spans="1:12" x14ac:dyDescent="0.35">
      <c r="A157" s="1">
        <v>42645</v>
      </c>
      <c r="B157" s="2">
        <v>0.33888888888888891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</row>
    <row r="158" spans="1:12" x14ac:dyDescent="0.35">
      <c r="A158" s="1">
        <v>42647</v>
      </c>
      <c r="B158" s="2">
        <v>8.4722222222222227E-2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</row>
    <row r="159" spans="1:12" x14ac:dyDescent="0.3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</row>
    <row r="160" spans="1:12" x14ac:dyDescent="0.35">
      <c r="A160" s="1">
        <v>42650</v>
      </c>
      <c r="B160" s="2">
        <v>0.1701388888888889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</row>
    <row r="161" spans="1:12" x14ac:dyDescent="0.3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</row>
    <row r="162" spans="1:12" x14ac:dyDescent="0.3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</row>
    <row r="163" spans="1:12" x14ac:dyDescent="0.35">
      <c r="A163" s="1">
        <v>42654</v>
      </c>
      <c r="B163" s="2">
        <v>8.4722222222222227E-2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</row>
    <row r="164" spans="1:12" x14ac:dyDescent="0.35">
      <c r="A164" s="1">
        <v>42654</v>
      </c>
      <c r="B164" s="2">
        <v>0.25624999999999998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</row>
    <row r="165" spans="1:12" x14ac:dyDescent="0.3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</row>
    <row r="166" spans="1:12" x14ac:dyDescent="0.3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</row>
    <row r="167" spans="1:12" x14ac:dyDescent="0.3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</row>
    <row r="168" spans="1:12" x14ac:dyDescent="0.35">
      <c r="A168" s="1">
        <v>42664</v>
      </c>
      <c r="B168" s="2">
        <v>0.21388888888888888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</row>
    <row r="169" spans="1:12" x14ac:dyDescent="0.35">
      <c r="A169" s="1">
        <v>42666</v>
      </c>
      <c r="B169" s="2">
        <v>0.1701388888888889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</row>
    <row r="170" spans="1:12" x14ac:dyDescent="0.3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</row>
    <row r="171" spans="1:12" x14ac:dyDescent="0.3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</row>
    <row r="172" spans="1:12" x14ac:dyDescent="0.35">
      <c r="A172" s="1">
        <v>42668</v>
      </c>
      <c r="B172" s="2">
        <v>8.5416666666666669E-2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</row>
    <row r="173" spans="1:12" x14ac:dyDescent="0.3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</row>
    <row r="174" spans="1:12" x14ac:dyDescent="0.35">
      <c r="A174" s="1">
        <v>42669</v>
      </c>
      <c r="B174" s="2">
        <v>4.791666666666667E-2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</row>
    <row r="175" spans="1:12" x14ac:dyDescent="0.3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</row>
    <row r="176" spans="1:12" x14ac:dyDescent="0.35">
      <c r="A176" s="1">
        <v>42675</v>
      </c>
      <c r="B176" s="2">
        <v>0.33541666666666664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</row>
    <row r="177" spans="1:12" x14ac:dyDescent="0.35">
      <c r="A177" s="1">
        <v>42675</v>
      </c>
      <c r="B177" s="2">
        <v>0.34166666666666667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</row>
    <row r="178" spans="1:12" x14ac:dyDescent="0.3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</row>
    <row r="179" spans="1:12" x14ac:dyDescent="0.3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</row>
    <row r="180" spans="1:12" x14ac:dyDescent="0.35">
      <c r="A180" s="1">
        <v>42682</v>
      </c>
      <c r="B180" s="2">
        <v>8.4722222222222227E-2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</row>
    <row r="181" spans="1:12" x14ac:dyDescent="0.3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</row>
    <row r="182" spans="1:12" x14ac:dyDescent="0.3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</row>
    <row r="183" spans="1:12" x14ac:dyDescent="0.3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</row>
    <row r="184" spans="1:12" x14ac:dyDescent="0.35">
      <c r="A184" s="1">
        <v>42687</v>
      </c>
      <c r="B184" s="2">
        <v>0.34166666666666667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</row>
    <row r="185" spans="1:12" x14ac:dyDescent="0.3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</row>
    <row r="186" spans="1:12" x14ac:dyDescent="0.3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</row>
    <row r="187" spans="1:12" x14ac:dyDescent="0.35">
      <c r="A187" s="1">
        <v>42695</v>
      </c>
      <c r="B187" s="2">
        <v>0.21388888888888888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</row>
    <row r="188" spans="1:12" x14ac:dyDescent="0.3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</row>
    <row r="189" spans="1:12" x14ac:dyDescent="0.35">
      <c r="A189" s="1">
        <v>42698</v>
      </c>
      <c r="B189" s="2">
        <v>4.3055555555555555E-2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</row>
    <row r="190" spans="1:12" x14ac:dyDescent="0.3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</row>
    <row r="191" spans="1:12" x14ac:dyDescent="0.3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</row>
    <row r="192" spans="1:12" x14ac:dyDescent="0.3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</row>
    <row r="193" spans="1:12" x14ac:dyDescent="0.3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</row>
    <row r="194" spans="1:12" x14ac:dyDescent="0.3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</row>
    <row r="195" spans="1:12" x14ac:dyDescent="0.3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</row>
    <row r="196" spans="1:12" x14ac:dyDescent="0.3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</row>
    <row r="197" spans="1:12" x14ac:dyDescent="0.3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</row>
    <row r="198" spans="1:12" x14ac:dyDescent="0.35">
      <c r="A198" s="1">
        <v>42727</v>
      </c>
      <c r="B198" s="2">
        <v>0.16944444444444445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</row>
    <row r="199" spans="1:12" x14ac:dyDescent="0.3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</row>
    <row r="200" spans="1:12" x14ac:dyDescent="0.3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</row>
    <row r="201" spans="1:12" x14ac:dyDescent="0.35">
      <c r="A201" s="1">
        <v>42732</v>
      </c>
      <c r="B201" s="2">
        <v>4.3749999999999997E-2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A99D-03AE-4196-BC2E-74193B87FA43}">
  <dimension ref="A1:L201"/>
  <sheetViews>
    <sheetView zoomScale="55" zoomScaleNormal="55" workbookViewId="0">
      <selection activeCell="K6" sqref="K6:L18"/>
    </sheetView>
  </sheetViews>
  <sheetFormatPr defaultRowHeight="14.5" x14ac:dyDescent="0.35"/>
  <cols>
    <col min="1" max="1" width="9.90625" bestFit="1" customWidth="1"/>
    <col min="2" max="2" width="9.54296875" bestFit="1" customWidth="1"/>
    <col min="3" max="3" width="10.90625" bestFit="1" customWidth="1"/>
    <col min="4" max="4" width="18.6328125" customWidth="1"/>
    <col min="7" max="7" width="18.90625" bestFit="1" customWidth="1"/>
    <col min="8" max="8" width="16.81640625" bestFit="1" customWidth="1"/>
  </cols>
  <sheetData>
    <row r="1" spans="1:12" x14ac:dyDescent="0.35">
      <c r="A1" t="s">
        <v>0</v>
      </c>
      <c r="B1" t="s">
        <v>1</v>
      </c>
      <c r="C1" t="s">
        <v>11</v>
      </c>
      <c r="D1" t="s">
        <v>24</v>
      </c>
    </row>
    <row r="2" spans="1:12" x14ac:dyDescent="0.35">
      <c r="A2" s="1">
        <v>42374</v>
      </c>
      <c r="B2" s="2">
        <v>0.46597222222222223</v>
      </c>
      <c r="C2">
        <v>4.53</v>
      </c>
      <c r="D2">
        <f>MONTH(pomiary4[[#This Row],[data]])</f>
        <v>1</v>
      </c>
    </row>
    <row r="3" spans="1:12" x14ac:dyDescent="0.35">
      <c r="A3" s="1">
        <v>42377</v>
      </c>
      <c r="B3" s="2">
        <v>0.29166666666666669</v>
      </c>
      <c r="C3">
        <v>0.03</v>
      </c>
      <c r="D3">
        <f>MONTH(pomiary4[[#This Row],[data]])</f>
        <v>1</v>
      </c>
    </row>
    <row r="4" spans="1:12" x14ac:dyDescent="0.35">
      <c r="A4" s="1">
        <v>42387</v>
      </c>
      <c r="B4" s="2">
        <v>0.42499999999999999</v>
      </c>
      <c r="C4">
        <v>-4.25</v>
      </c>
      <c r="D4">
        <f>MONTH(pomiary4[[#This Row],[data]])</f>
        <v>1</v>
      </c>
    </row>
    <row r="5" spans="1:12" x14ac:dyDescent="0.35">
      <c r="A5" s="1">
        <v>42389</v>
      </c>
      <c r="B5" s="2">
        <v>5.5555555555555558E-3</v>
      </c>
      <c r="C5">
        <v>-2.96</v>
      </c>
      <c r="D5">
        <f>MONTH(pomiary4[[#This Row],[data]])</f>
        <v>1</v>
      </c>
      <c r="G5" s="17" t="s">
        <v>24</v>
      </c>
      <c r="H5" t="s">
        <v>25</v>
      </c>
    </row>
    <row r="6" spans="1:12" x14ac:dyDescent="0.35">
      <c r="A6" s="1">
        <v>42390</v>
      </c>
      <c r="B6" s="2">
        <v>0.41805555555555557</v>
      </c>
      <c r="C6">
        <v>-3.49</v>
      </c>
      <c r="D6">
        <f>MONTH(pomiary4[[#This Row],[data]])</f>
        <v>1</v>
      </c>
      <c r="G6" s="18">
        <v>1</v>
      </c>
      <c r="H6" s="12">
        <v>0.90857142857142859</v>
      </c>
      <c r="K6" s="19" t="s">
        <v>24</v>
      </c>
      <c r="L6" s="19" t="s">
        <v>25</v>
      </c>
    </row>
    <row r="7" spans="1:12" x14ac:dyDescent="0.35">
      <c r="A7" s="1">
        <v>42391</v>
      </c>
      <c r="B7" s="2">
        <v>0.13263888888888889</v>
      </c>
      <c r="C7">
        <v>4.67</v>
      </c>
      <c r="D7">
        <f>MONTH(pomiary4[[#This Row],[data]])</f>
        <v>1</v>
      </c>
      <c r="G7" s="18">
        <v>2</v>
      </c>
      <c r="H7" s="12">
        <v>0.1573333333333333</v>
      </c>
      <c r="K7" s="19" t="s">
        <v>26</v>
      </c>
      <c r="L7" s="19">
        <v>0.91</v>
      </c>
    </row>
    <row r="8" spans="1:12" x14ac:dyDescent="0.35">
      <c r="A8" s="1">
        <v>42399</v>
      </c>
      <c r="B8" s="2">
        <v>4.583333333333333E-2</v>
      </c>
      <c r="C8">
        <v>7.83</v>
      </c>
      <c r="D8">
        <f>MONTH(pomiary4[[#This Row],[data]])</f>
        <v>1</v>
      </c>
      <c r="G8" s="18">
        <v>3</v>
      </c>
      <c r="H8" s="12">
        <v>2.2973684210526319</v>
      </c>
      <c r="K8" s="19" t="s">
        <v>27</v>
      </c>
      <c r="L8" s="19">
        <v>0.16</v>
      </c>
    </row>
    <row r="9" spans="1:12" x14ac:dyDescent="0.35">
      <c r="A9" s="1">
        <v>42405</v>
      </c>
      <c r="B9" s="2">
        <v>0.12638888888888888</v>
      </c>
      <c r="C9">
        <v>-2.82</v>
      </c>
      <c r="D9">
        <f>MONTH(pomiary4[[#This Row],[data]])</f>
        <v>2</v>
      </c>
      <c r="G9" s="18">
        <v>4</v>
      </c>
      <c r="H9" s="12">
        <v>12.842307692307694</v>
      </c>
      <c r="K9" s="19" t="s">
        <v>28</v>
      </c>
      <c r="L9" s="19">
        <v>2.2999999999999998</v>
      </c>
    </row>
    <row r="10" spans="1:12" x14ac:dyDescent="0.35">
      <c r="A10" s="1">
        <v>42406</v>
      </c>
      <c r="B10" s="2">
        <v>8.7499999999999994E-2</v>
      </c>
      <c r="C10">
        <v>7.35</v>
      </c>
      <c r="D10">
        <f>MONTH(pomiary4[[#This Row],[data]])</f>
        <v>2</v>
      </c>
      <c r="G10" s="18">
        <v>5</v>
      </c>
      <c r="H10" s="12">
        <v>13.564210526315788</v>
      </c>
      <c r="K10" s="19" t="s">
        <v>29</v>
      </c>
      <c r="L10" s="19">
        <v>12.84</v>
      </c>
    </row>
    <row r="11" spans="1:12" x14ac:dyDescent="0.35">
      <c r="A11" s="1">
        <v>42406</v>
      </c>
      <c r="B11" s="2">
        <v>0.21111111111111111</v>
      </c>
      <c r="C11">
        <v>-7.35</v>
      </c>
      <c r="D11">
        <f>MONTH(pomiary4[[#This Row],[data]])</f>
        <v>2</v>
      </c>
      <c r="G11" s="18">
        <v>6</v>
      </c>
      <c r="H11" s="12">
        <v>14.542499999999997</v>
      </c>
      <c r="K11" s="19" t="s">
        <v>30</v>
      </c>
      <c r="L11" s="19">
        <v>13.56</v>
      </c>
    </row>
    <row r="12" spans="1:12" x14ac:dyDescent="0.35">
      <c r="A12" s="1">
        <v>42409</v>
      </c>
      <c r="B12" s="2">
        <v>0.33541666666666664</v>
      </c>
      <c r="C12">
        <v>-6.66</v>
      </c>
      <c r="D12">
        <f>MONTH(pomiary4[[#This Row],[data]])</f>
        <v>2</v>
      </c>
      <c r="G12" s="18">
        <v>7</v>
      </c>
      <c r="H12" s="12">
        <v>22.222631578947368</v>
      </c>
      <c r="K12" s="19" t="s">
        <v>31</v>
      </c>
      <c r="L12" s="19">
        <v>14.54</v>
      </c>
    </row>
    <row r="13" spans="1:12" x14ac:dyDescent="0.35">
      <c r="A13" s="1">
        <v>42410</v>
      </c>
      <c r="B13" s="2">
        <v>0.25486111111111109</v>
      </c>
      <c r="C13">
        <v>-1.43</v>
      </c>
      <c r="D13">
        <f>MONTH(pomiary4[[#This Row],[data]])</f>
        <v>2</v>
      </c>
      <c r="G13" s="18">
        <v>8</v>
      </c>
      <c r="H13" s="12">
        <v>22.228750000000002</v>
      </c>
      <c r="K13" s="19" t="s">
        <v>32</v>
      </c>
      <c r="L13" s="19">
        <v>22.22</v>
      </c>
    </row>
    <row r="14" spans="1:12" x14ac:dyDescent="0.35">
      <c r="A14" s="1">
        <v>42410</v>
      </c>
      <c r="B14" s="2">
        <v>0.33819444444444446</v>
      </c>
      <c r="C14">
        <v>8.5299999999999994</v>
      </c>
      <c r="D14">
        <f>MONTH(pomiary4[[#This Row],[data]])</f>
        <v>2</v>
      </c>
      <c r="G14" s="18">
        <v>9</v>
      </c>
      <c r="H14" s="12">
        <v>16.025333333333332</v>
      </c>
      <c r="K14" s="19" t="s">
        <v>33</v>
      </c>
      <c r="L14" s="19">
        <v>22.23</v>
      </c>
    </row>
    <row r="15" spans="1:12" x14ac:dyDescent="0.35">
      <c r="A15" s="1">
        <v>42413</v>
      </c>
      <c r="B15" s="2">
        <v>1.3888888888888889E-3</v>
      </c>
      <c r="C15">
        <v>0.5</v>
      </c>
      <c r="D15">
        <f>MONTH(pomiary4[[#This Row],[data]])</f>
        <v>2</v>
      </c>
      <c r="G15" s="18">
        <v>10</v>
      </c>
      <c r="H15" s="12">
        <v>15.032105263157895</v>
      </c>
      <c r="K15" s="19" t="s">
        <v>34</v>
      </c>
      <c r="L15" s="19">
        <v>16.03</v>
      </c>
    </row>
    <row r="16" spans="1:12" x14ac:dyDescent="0.35">
      <c r="A16" s="1">
        <v>42415</v>
      </c>
      <c r="B16" s="2">
        <v>0.17083333333333334</v>
      </c>
      <c r="C16">
        <v>-5.55</v>
      </c>
      <c r="D16">
        <f>MONTH(pomiary4[[#This Row],[data]])</f>
        <v>2</v>
      </c>
      <c r="G16" s="18">
        <v>11</v>
      </c>
      <c r="H16" s="12">
        <v>15.53529411764706</v>
      </c>
      <c r="K16" s="19" t="s">
        <v>35</v>
      </c>
      <c r="L16" s="19">
        <v>15.03</v>
      </c>
    </row>
    <row r="17" spans="1:12" x14ac:dyDescent="0.35">
      <c r="A17" s="1">
        <v>42415</v>
      </c>
      <c r="B17" s="2">
        <v>0.29305555555555557</v>
      </c>
      <c r="C17">
        <v>3.43</v>
      </c>
      <c r="D17">
        <f>MONTH(pomiary4[[#This Row],[data]])</f>
        <v>2</v>
      </c>
      <c r="G17" s="18">
        <v>12</v>
      </c>
      <c r="H17" s="12">
        <v>0.64777777777777756</v>
      </c>
      <c r="K17" s="19" t="s">
        <v>36</v>
      </c>
      <c r="L17" s="19">
        <v>15.54</v>
      </c>
    </row>
    <row r="18" spans="1:12" x14ac:dyDescent="0.35">
      <c r="A18" s="1">
        <v>42418</v>
      </c>
      <c r="B18" s="2">
        <v>0.17083333333333334</v>
      </c>
      <c r="C18">
        <v>3.21</v>
      </c>
      <c r="D18">
        <f>MONTH(pomiary4[[#This Row],[data]])</f>
        <v>2</v>
      </c>
      <c r="G18" s="18" t="s">
        <v>23</v>
      </c>
      <c r="H18" s="12">
        <v>12.888500000000001</v>
      </c>
      <c r="K18" s="19" t="s">
        <v>37</v>
      </c>
      <c r="L18" s="19">
        <v>0.65</v>
      </c>
    </row>
    <row r="19" spans="1:12" x14ac:dyDescent="0.35">
      <c r="A19" s="1">
        <v>42418</v>
      </c>
      <c r="B19" s="2">
        <v>0.29166666666666669</v>
      </c>
      <c r="C19">
        <v>-3.25</v>
      </c>
      <c r="D19">
        <f>MONTH(pomiary4[[#This Row],[data]])</f>
        <v>2</v>
      </c>
    </row>
    <row r="20" spans="1:12" x14ac:dyDescent="0.35">
      <c r="A20" s="1">
        <v>42418</v>
      </c>
      <c r="B20" s="2">
        <v>0.46180555555555558</v>
      </c>
      <c r="C20">
        <v>8.69</v>
      </c>
      <c r="D20">
        <f>MONTH(pomiary4[[#This Row],[data]])</f>
        <v>2</v>
      </c>
    </row>
    <row r="21" spans="1:12" x14ac:dyDescent="0.35">
      <c r="A21" s="1">
        <v>42420</v>
      </c>
      <c r="B21" s="2">
        <v>0.21041666666666667</v>
      </c>
      <c r="C21">
        <v>-2.02</v>
      </c>
      <c r="D21">
        <f>MONTH(pomiary4[[#This Row],[data]])</f>
        <v>2</v>
      </c>
    </row>
    <row r="22" spans="1:12" x14ac:dyDescent="0.35">
      <c r="A22" s="1">
        <v>42421</v>
      </c>
      <c r="B22" s="2">
        <v>0.46319444444444446</v>
      </c>
      <c r="C22">
        <v>2.82</v>
      </c>
      <c r="D22">
        <f>MONTH(pomiary4[[#This Row],[data]])</f>
        <v>2</v>
      </c>
    </row>
    <row r="23" spans="1:12" x14ac:dyDescent="0.35">
      <c r="A23" s="1">
        <v>42424</v>
      </c>
      <c r="B23" s="2">
        <v>0.17083333333333334</v>
      </c>
      <c r="C23">
        <v>-3.09</v>
      </c>
      <c r="D23">
        <f>MONTH(pomiary4[[#This Row],[data]])</f>
        <v>2</v>
      </c>
    </row>
    <row r="24" spans="1:12" x14ac:dyDescent="0.35">
      <c r="A24" s="1">
        <v>42430</v>
      </c>
      <c r="B24" s="2">
        <v>0</v>
      </c>
      <c r="C24">
        <v>-6.44</v>
      </c>
      <c r="D24">
        <f>MONTH(pomiary4[[#This Row],[data]])</f>
        <v>3</v>
      </c>
    </row>
    <row r="25" spans="1:12" x14ac:dyDescent="0.35">
      <c r="A25" s="1">
        <v>42431</v>
      </c>
      <c r="B25" s="2">
        <v>0.16875000000000001</v>
      </c>
      <c r="C25">
        <v>-2.61</v>
      </c>
      <c r="D25">
        <f>MONTH(pomiary4[[#This Row],[data]])</f>
        <v>3</v>
      </c>
    </row>
    <row r="26" spans="1:12" x14ac:dyDescent="0.35">
      <c r="A26" s="1">
        <v>42433</v>
      </c>
      <c r="B26" s="2">
        <v>0.29166666666666669</v>
      </c>
      <c r="C26">
        <v>8.8699999999999992</v>
      </c>
      <c r="D26">
        <f>MONTH(pomiary4[[#This Row],[data]])</f>
        <v>3</v>
      </c>
    </row>
    <row r="27" spans="1:12" x14ac:dyDescent="0.35">
      <c r="A27" s="1">
        <v>42435</v>
      </c>
      <c r="B27" s="2">
        <v>0.33958333333333335</v>
      </c>
      <c r="C27">
        <v>-1.1200000000000001</v>
      </c>
      <c r="D27">
        <f>MONTH(pomiary4[[#This Row],[data]])</f>
        <v>3</v>
      </c>
    </row>
    <row r="28" spans="1:12" x14ac:dyDescent="0.35">
      <c r="A28" s="1">
        <v>42436</v>
      </c>
      <c r="B28" s="2">
        <v>0.46041666666666664</v>
      </c>
      <c r="C28">
        <v>7.82</v>
      </c>
      <c r="D28">
        <f>MONTH(pomiary4[[#This Row],[data]])</f>
        <v>3</v>
      </c>
    </row>
    <row r="29" spans="1:12" x14ac:dyDescent="0.35">
      <c r="A29" s="1">
        <v>42439</v>
      </c>
      <c r="B29" s="2">
        <v>0.50277777777777777</v>
      </c>
      <c r="C29">
        <v>6.28</v>
      </c>
      <c r="D29">
        <f>MONTH(pomiary4[[#This Row],[data]])</f>
        <v>3</v>
      </c>
    </row>
    <row r="30" spans="1:12" x14ac:dyDescent="0.35">
      <c r="A30" s="1">
        <v>42441</v>
      </c>
      <c r="B30" s="2">
        <v>0.21388888888888888</v>
      </c>
      <c r="C30">
        <v>-2.5099999999999998</v>
      </c>
      <c r="D30">
        <f>MONTH(pomiary4[[#This Row],[data]])</f>
        <v>3</v>
      </c>
    </row>
    <row r="31" spans="1:12" x14ac:dyDescent="0.35">
      <c r="A31" s="1">
        <v>42444</v>
      </c>
      <c r="B31" s="2">
        <v>0.12638888888888888</v>
      </c>
      <c r="C31">
        <v>8.17</v>
      </c>
      <c r="D31">
        <f>MONTH(pomiary4[[#This Row],[data]])</f>
        <v>3</v>
      </c>
    </row>
    <row r="32" spans="1:12" x14ac:dyDescent="0.35">
      <c r="A32" s="1">
        <v>42447</v>
      </c>
      <c r="B32" s="2">
        <v>8.3333333333333332E-3</v>
      </c>
      <c r="C32">
        <v>-7.39</v>
      </c>
      <c r="D32">
        <f>MONTH(pomiary4[[#This Row],[data]])</f>
        <v>3</v>
      </c>
    </row>
    <row r="33" spans="1:4" x14ac:dyDescent="0.35">
      <c r="A33" s="1">
        <v>42450</v>
      </c>
      <c r="B33" s="2">
        <v>0.12569444444444444</v>
      </c>
      <c r="C33">
        <v>8.25</v>
      </c>
      <c r="D33">
        <f>MONTH(pomiary4[[#This Row],[data]])</f>
        <v>3</v>
      </c>
    </row>
    <row r="34" spans="1:4" x14ac:dyDescent="0.35">
      <c r="A34" s="1">
        <v>42451</v>
      </c>
      <c r="B34" s="2">
        <v>0.50694444444444442</v>
      </c>
      <c r="C34">
        <v>2.69</v>
      </c>
      <c r="D34">
        <f>MONTH(pomiary4[[#This Row],[data]])</f>
        <v>3</v>
      </c>
    </row>
    <row r="35" spans="1:4" x14ac:dyDescent="0.35">
      <c r="A35" s="1">
        <v>42452</v>
      </c>
      <c r="B35" s="2">
        <v>0.16875000000000001</v>
      </c>
      <c r="C35">
        <v>-5.94</v>
      </c>
      <c r="D35">
        <f>MONTH(pomiary4[[#This Row],[data]])</f>
        <v>3</v>
      </c>
    </row>
    <row r="36" spans="1:4" x14ac:dyDescent="0.35">
      <c r="A36" s="1">
        <v>42452</v>
      </c>
      <c r="B36" s="2">
        <v>0.25138888888888888</v>
      </c>
      <c r="C36">
        <v>7.75</v>
      </c>
      <c r="D36">
        <f>MONTH(pomiary4[[#This Row],[data]])</f>
        <v>3</v>
      </c>
    </row>
    <row r="37" spans="1:4" x14ac:dyDescent="0.35">
      <c r="A37" s="1">
        <v>42454</v>
      </c>
      <c r="B37" s="2">
        <v>0.12986111111111112</v>
      </c>
      <c r="C37">
        <v>1.39</v>
      </c>
      <c r="D37">
        <f>MONTH(pomiary4[[#This Row],[data]])</f>
        <v>3</v>
      </c>
    </row>
    <row r="38" spans="1:4" x14ac:dyDescent="0.35">
      <c r="A38" s="1">
        <v>42455</v>
      </c>
      <c r="B38" s="2">
        <v>0.33888888888888891</v>
      </c>
      <c r="C38">
        <v>-4.67</v>
      </c>
      <c r="D38">
        <f>MONTH(pomiary4[[#This Row],[data]])</f>
        <v>3</v>
      </c>
    </row>
    <row r="39" spans="1:4" x14ac:dyDescent="0.35">
      <c r="A39" s="1">
        <v>42455</v>
      </c>
      <c r="B39" s="2">
        <v>0.37847222222222221</v>
      </c>
      <c r="C39">
        <v>7.28</v>
      </c>
      <c r="D39">
        <f>MONTH(pomiary4[[#This Row],[data]])</f>
        <v>3</v>
      </c>
    </row>
    <row r="40" spans="1:4" x14ac:dyDescent="0.35">
      <c r="A40" s="1">
        <v>42456</v>
      </c>
      <c r="B40" s="2">
        <v>0.21388888888888888</v>
      </c>
      <c r="C40">
        <v>7.99</v>
      </c>
      <c r="D40">
        <f>MONTH(pomiary4[[#This Row],[data]])</f>
        <v>3</v>
      </c>
    </row>
    <row r="41" spans="1:4" x14ac:dyDescent="0.35">
      <c r="A41" s="1">
        <v>42457</v>
      </c>
      <c r="B41" s="2">
        <v>0.17222222222222222</v>
      </c>
      <c r="C41">
        <v>6.48</v>
      </c>
      <c r="D41">
        <f>MONTH(pomiary4[[#This Row],[data]])</f>
        <v>3</v>
      </c>
    </row>
    <row r="42" spans="1:4" x14ac:dyDescent="0.35">
      <c r="A42" s="1">
        <v>42458</v>
      </c>
      <c r="B42" s="2">
        <v>0.29791666666666666</v>
      </c>
      <c r="C42">
        <v>1.36</v>
      </c>
      <c r="D42">
        <f>MONTH(pomiary4[[#This Row],[data]])</f>
        <v>3</v>
      </c>
    </row>
    <row r="43" spans="1:4" x14ac:dyDescent="0.35">
      <c r="A43" s="1">
        <v>42468</v>
      </c>
      <c r="B43" s="2">
        <v>0.21180555555555555</v>
      </c>
      <c r="C43">
        <v>13.78</v>
      </c>
      <c r="D43">
        <f>MONTH(pomiary4[[#This Row],[data]])</f>
        <v>4</v>
      </c>
    </row>
    <row r="44" spans="1:4" x14ac:dyDescent="0.35">
      <c r="A44" s="1">
        <v>42470</v>
      </c>
      <c r="B44" s="2">
        <v>0.38055555555555554</v>
      </c>
      <c r="C44">
        <v>14.21</v>
      </c>
      <c r="D44">
        <f>MONTH(pomiary4[[#This Row],[data]])</f>
        <v>4</v>
      </c>
    </row>
    <row r="45" spans="1:4" x14ac:dyDescent="0.35">
      <c r="A45" s="1">
        <v>42472</v>
      </c>
      <c r="B45" s="2">
        <v>4.5138888888888888E-2</v>
      </c>
      <c r="C45">
        <v>12.9</v>
      </c>
      <c r="D45">
        <f>MONTH(pomiary4[[#This Row],[data]])</f>
        <v>4</v>
      </c>
    </row>
    <row r="46" spans="1:4" x14ac:dyDescent="0.35">
      <c r="A46" s="1">
        <v>42475</v>
      </c>
      <c r="B46" s="2">
        <v>0.41944444444444445</v>
      </c>
      <c r="C46">
        <v>12.1</v>
      </c>
      <c r="D46">
        <f>MONTH(pomiary4[[#This Row],[data]])</f>
        <v>4</v>
      </c>
    </row>
    <row r="47" spans="1:4" x14ac:dyDescent="0.35">
      <c r="A47" s="1">
        <v>42478</v>
      </c>
      <c r="B47" s="2">
        <v>0.2951388888888889</v>
      </c>
      <c r="C47">
        <v>10.08</v>
      </c>
      <c r="D47">
        <f>MONTH(pomiary4[[#This Row],[data]])</f>
        <v>4</v>
      </c>
    </row>
    <row r="48" spans="1:4" x14ac:dyDescent="0.35">
      <c r="A48" s="1">
        <v>42479</v>
      </c>
      <c r="B48" s="2">
        <v>2.0833333333333333E-3</v>
      </c>
      <c r="C48">
        <v>13.6</v>
      </c>
      <c r="D48">
        <f>MONTH(pomiary4[[#This Row],[data]])</f>
        <v>4</v>
      </c>
    </row>
    <row r="49" spans="1:4" x14ac:dyDescent="0.35">
      <c r="A49" s="1">
        <v>42480</v>
      </c>
      <c r="B49" s="2">
        <v>0.38124999999999998</v>
      </c>
      <c r="C49">
        <v>13.03</v>
      </c>
      <c r="D49">
        <f>MONTH(pomiary4[[#This Row],[data]])</f>
        <v>4</v>
      </c>
    </row>
    <row r="50" spans="1:4" x14ac:dyDescent="0.35">
      <c r="A50" s="1">
        <v>42480</v>
      </c>
      <c r="B50" s="2">
        <v>0.45902777777777776</v>
      </c>
      <c r="C50">
        <v>13.14</v>
      </c>
      <c r="D50">
        <f>MONTH(pomiary4[[#This Row],[data]])</f>
        <v>4</v>
      </c>
    </row>
    <row r="51" spans="1:4" x14ac:dyDescent="0.35">
      <c r="A51" s="1">
        <v>42484</v>
      </c>
      <c r="B51" s="2">
        <v>0.25416666666666665</v>
      </c>
      <c r="C51">
        <v>12.33</v>
      </c>
      <c r="D51">
        <f>MONTH(pomiary4[[#This Row],[data]])</f>
        <v>4</v>
      </c>
    </row>
    <row r="52" spans="1:4" x14ac:dyDescent="0.35">
      <c r="A52" s="1">
        <v>42485</v>
      </c>
      <c r="B52" s="2">
        <v>8.4027777777777785E-2</v>
      </c>
      <c r="C52">
        <v>14.16</v>
      </c>
      <c r="D52">
        <f>MONTH(pomiary4[[#This Row],[data]])</f>
        <v>4</v>
      </c>
    </row>
    <row r="53" spans="1:4" x14ac:dyDescent="0.35">
      <c r="A53" s="1">
        <v>42485</v>
      </c>
      <c r="B53" s="2">
        <v>8.4722222222222227E-2</v>
      </c>
      <c r="C53">
        <v>12.8</v>
      </c>
      <c r="D53">
        <f>MONTH(pomiary4[[#This Row],[data]])</f>
        <v>4</v>
      </c>
    </row>
    <row r="54" spans="1:4" x14ac:dyDescent="0.35">
      <c r="A54" s="1">
        <v>42487</v>
      </c>
      <c r="B54" s="2">
        <v>0.42152777777777778</v>
      </c>
      <c r="C54">
        <v>11.15</v>
      </c>
      <c r="D54">
        <f>MONTH(pomiary4[[#This Row],[data]])</f>
        <v>4</v>
      </c>
    </row>
    <row r="55" spans="1:4" x14ac:dyDescent="0.35">
      <c r="A55" s="1">
        <v>42489</v>
      </c>
      <c r="B55" s="2">
        <v>0.33333333333333331</v>
      </c>
      <c r="C55">
        <v>13.67</v>
      </c>
      <c r="D55">
        <f>MONTH(pomiary4[[#This Row],[data]])</f>
        <v>4</v>
      </c>
    </row>
    <row r="56" spans="1:4" x14ac:dyDescent="0.35">
      <c r="A56" s="1">
        <v>42492</v>
      </c>
      <c r="B56" s="2">
        <v>0.41944444444444445</v>
      </c>
      <c r="C56">
        <v>15.37</v>
      </c>
      <c r="D56">
        <f>MONTH(pomiary4[[#This Row],[data]])</f>
        <v>5</v>
      </c>
    </row>
    <row r="57" spans="1:4" x14ac:dyDescent="0.35">
      <c r="A57" s="1">
        <v>42493</v>
      </c>
      <c r="B57" s="2">
        <v>0.33541666666666664</v>
      </c>
      <c r="C57">
        <v>12.52</v>
      </c>
      <c r="D57">
        <f>MONTH(pomiary4[[#This Row],[data]])</f>
        <v>5</v>
      </c>
    </row>
    <row r="58" spans="1:4" x14ac:dyDescent="0.35">
      <c r="A58" s="1">
        <v>42495</v>
      </c>
      <c r="B58" s="2">
        <v>0.2951388888888889</v>
      </c>
      <c r="C58">
        <v>15.58</v>
      </c>
      <c r="D58">
        <f>MONTH(pomiary4[[#This Row],[data]])</f>
        <v>5</v>
      </c>
    </row>
    <row r="59" spans="1:4" x14ac:dyDescent="0.35">
      <c r="A59" s="1">
        <v>42495</v>
      </c>
      <c r="B59" s="2">
        <v>0.42152777777777778</v>
      </c>
      <c r="C59">
        <v>10.47</v>
      </c>
      <c r="D59">
        <f>MONTH(pomiary4[[#This Row],[data]])</f>
        <v>5</v>
      </c>
    </row>
    <row r="60" spans="1:4" x14ac:dyDescent="0.35">
      <c r="A60" s="1">
        <v>42495</v>
      </c>
      <c r="B60" s="2">
        <v>0.46527777777777779</v>
      </c>
      <c r="C60">
        <v>11.93</v>
      </c>
      <c r="D60">
        <f>MONTH(pomiary4[[#This Row],[data]])</f>
        <v>5</v>
      </c>
    </row>
    <row r="61" spans="1:4" x14ac:dyDescent="0.35">
      <c r="A61" s="1">
        <v>42496</v>
      </c>
      <c r="B61" s="2">
        <v>0.42083333333333334</v>
      </c>
      <c r="C61">
        <v>15.53</v>
      </c>
      <c r="D61">
        <f>MONTH(pomiary4[[#This Row],[data]])</f>
        <v>5</v>
      </c>
    </row>
    <row r="62" spans="1:4" x14ac:dyDescent="0.35">
      <c r="A62" s="1">
        <v>42498</v>
      </c>
      <c r="B62" s="2">
        <v>0.12916666666666668</v>
      </c>
      <c r="C62">
        <v>13.61</v>
      </c>
      <c r="D62">
        <f>MONTH(pomiary4[[#This Row],[data]])</f>
        <v>5</v>
      </c>
    </row>
    <row r="63" spans="1:4" x14ac:dyDescent="0.35">
      <c r="A63" s="1">
        <v>42498</v>
      </c>
      <c r="B63" s="2">
        <v>0.21180555555555555</v>
      </c>
      <c r="C63">
        <v>10.97</v>
      </c>
      <c r="D63">
        <f>MONTH(pomiary4[[#This Row],[data]])</f>
        <v>5</v>
      </c>
    </row>
    <row r="64" spans="1:4" x14ac:dyDescent="0.35">
      <c r="A64" s="1">
        <v>42499</v>
      </c>
      <c r="B64" s="2">
        <v>0.21180555555555555</v>
      </c>
      <c r="C64">
        <v>11.55</v>
      </c>
      <c r="D64">
        <f>MONTH(pomiary4[[#This Row],[data]])</f>
        <v>5</v>
      </c>
    </row>
    <row r="65" spans="1:4" x14ac:dyDescent="0.35">
      <c r="A65" s="1">
        <v>42500</v>
      </c>
      <c r="B65" s="2">
        <v>0.33611111111111114</v>
      </c>
      <c r="C65">
        <v>13.95</v>
      </c>
      <c r="D65">
        <f>MONTH(pomiary4[[#This Row],[data]])</f>
        <v>5</v>
      </c>
    </row>
    <row r="66" spans="1:4" x14ac:dyDescent="0.35">
      <c r="A66" s="1">
        <v>42501</v>
      </c>
      <c r="B66" s="2">
        <v>0.29166666666666669</v>
      </c>
      <c r="C66">
        <v>10.54</v>
      </c>
      <c r="D66">
        <f>MONTH(pomiary4[[#This Row],[data]])</f>
        <v>5</v>
      </c>
    </row>
    <row r="67" spans="1:4" x14ac:dyDescent="0.35">
      <c r="A67" s="1">
        <v>42502</v>
      </c>
      <c r="B67" s="2">
        <v>0.21249999999999999</v>
      </c>
      <c r="C67">
        <v>13.55</v>
      </c>
      <c r="D67">
        <f>MONTH(pomiary4[[#This Row],[data]])</f>
        <v>5</v>
      </c>
    </row>
    <row r="68" spans="1:4" x14ac:dyDescent="0.35">
      <c r="A68" s="1">
        <v>42504</v>
      </c>
      <c r="B68" s="2">
        <v>0.25277777777777777</v>
      </c>
      <c r="C68">
        <v>15.42</v>
      </c>
      <c r="D68">
        <f>MONTH(pomiary4[[#This Row],[data]])</f>
        <v>5</v>
      </c>
    </row>
    <row r="69" spans="1:4" x14ac:dyDescent="0.35">
      <c r="A69" s="1">
        <v>42505</v>
      </c>
      <c r="B69" s="2">
        <v>0.21666666666666667</v>
      </c>
      <c r="C69">
        <v>15.34</v>
      </c>
      <c r="D69">
        <f>MONTH(pomiary4[[#This Row],[data]])</f>
        <v>5</v>
      </c>
    </row>
    <row r="70" spans="1:4" x14ac:dyDescent="0.35">
      <c r="A70" s="1">
        <v>42508</v>
      </c>
      <c r="B70" s="2">
        <v>0.42152777777777778</v>
      </c>
      <c r="C70">
        <v>15.72</v>
      </c>
      <c r="D70">
        <f>MONTH(pomiary4[[#This Row],[data]])</f>
        <v>5</v>
      </c>
    </row>
    <row r="71" spans="1:4" x14ac:dyDescent="0.35">
      <c r="A71" s="1">
        <v>42511</v>
      </c>
      <c r="B71" s="2">
        <v>0.1673611111111111</v>
      </c>
      <c r="C71">
        <v>14.15</v>
      </c>
      <c r="D71">
        <f>MONTH(pomiary4[[#This Row],[data]])</f>
        <v>5</v>
      </c>
    </row>
    <row r="72" spans="1:4" x14ac:dyDescent="0.35">
      <c r="A72" s="1">
        <v>42512</v>
      </c>
      <c r="B72" s="2">
        <v>0.29722222222222222</v>
      </c>
      <c r="C72">
        <v>14.67</v>
      </c>
      <c r="D72">
        <f>MONTH(pomiary4[[#This Row],[data]])</f>
        <v>5</v>
      </c>
    </row>
    <row r="73" spans="1:4" x14ac:dyDescent="0.35">
      <c r="A73" s="1">
        <v>42517</v>
      </c>
      <c r="B73" s="2">
        <v>0.38055555555555554</v>
      </c>
      <c r="C73">
        <v>11.17</v>
      </c>
      <c r="D73">
        <f>MONTH(pomiary4[[#This Row],[data]])</f>
        <v>5</v>
      </c>
    </row>
    <row r="74" spans="1:4" x14ac:dyDescent="0.35">
      <c r="A74" s="1">
        <v>42518</v>
      </c>
      <c r="B74" s="2">
        <v>8.9583333333333334E-2</v>
      </c>
      <c r="C74">
        <v>15.68</v>
      </c>
      <c r="D74">
        <f>MONTH(pomiary4[[#This Row],[data]])</f>
        <v>5</v>
      </c>
    </row>
    <row r="75" spans="1:4" x14ac:dyDescent="0.35">
      <c r="A75" s="1">
        <v>42523</v>
      </c>
      <c r="B75" s="2">
        <v>0.4201388888888889</v>
      </c>
      <c r="C75">
        <v>19.329999999999998</v>
      </c>
      <c r="D75">
        <f>MONTH(pomiary4[[#This Row],[data]])</f>
        <v>6</v>
      </c>
    </row>
    <row r="76" spans="1:4" x14ac:dyDescent="0.35">
      <c r="A76" s="1">
        <v>42526</v>
      </c>
      <c r="B76" s="2">
        <v>8.5416666666666669E-2</v>
      </c>
      <c r="C76">
        <v>12.94</v>
      </c>
      <c r="D76">
        <f>MONTH(pomiary4[[#This Row],[data]])</f>
        <v>6</v>
      </c>
    </row>
    <row r="77" spans="1:4" x14ac:dyDescent="0.35">
      <c r="A77" s="1">
        <v>42529</v>
      </c>
      <c r="B77" s="2">
        <v>0.12638888888888888</v>
      </c>
      <c r="C77">
        <v>12.24</v>
      </c>
      <c r="D77">
        <f>MONTH(pomiary4[[#This Row],[data]])</f>
        <v>6</v>
      </c>
    </row>
    <row r="78" spans="1:4" x14ac:dyDescent="0.35">
      <c r="A78" s="1">
        <v>42530</v>
      </c>
      <c r="B78" s="2">
        <v>4.5138888888888888E-2</v>
      </c>
      <c r="C78">
        <v>18.690000000000001</v>
      </c>
      <c r="D78">
        <f>MONTH(pomiary4[[#This Row],[data]])</f>
        <v>6</v>
      </c>
    </row>
    <row r="79" spans="1:4" x14ac:dyDescent="0.35">
      <c r="A79" s="1">
        <v>42532</v>
      </c>
      <c r="B79" s="2">
        <v>0.17222222222222222</v>
      </c>
      <c r="C79">
        <v>13.19</v>
      </c>
      <c r="D79">
        <f>MONTH(pomiary4[[#This Row],[data]])</f>
        <v>6</v>
      </c>
    </row>
    <row r="80" spans="1:4" x14ac:dyDescent="0.35">
      <c r="A80" s="1">
        <v>42532</v>
      </c>
      <c r="B80" s="2">
        <v>0.41875000000000001</v>
      </c>
      <c r="C80">
        <v>15.91</v>
      </c>
      <c r="D80">
        <f>MONTH(pomiary4[[#This Row],[data]])</f>
        <v>6</v>
      </c>
    </row>
    <row r="81" spans="1:4" x14ac:dyDescent="0.35">
      <c r="A81" s="1">
        <v>42534</v>
      </c>
      <c r="B81" s="2">
        <v>0.17291666666666666</v>
      </c>
      <c r="C81">
        <v>11.46</v>
      </c>
      <c r="D81">
        <f>MONTH(pomiary4[[#This Row],[data]])</f>
        <v>6</v>
      </c>
    </row>
    <row r="82" spans="1:4" x14ac:dyDescent="0.35">
      <c r="A82" s="1">
        <v>42534</v>
      </c>
      <c r="B82" s="2">
        <v>0.45833333333333331</v>
      </c>
      <c r="C82">
        <v>16.47</v>
      </c>
      <c r="D82">
        <f>MONTH(pomiary4[[#This Row],[data]])</f>
        <v>6</v>
      </c>
    </row>
    <row r="83" spans="1:4" x14ac:dyDescent="0.35">
      <c r="A83" s="1">
        <v>42536</v>
      </c>
      <c r="B83" s="2">
        <v>0.25624999999999998</v>
      </c>
      <c r="C83">
        <v>10.26</v>
      </c>
      <c r="D83">
        <f>MONTH(pomiary4[[#This Row],[data]])</f>
        <v>6</v>
      </c>
    </row>
    <row r="84" spans="1:4" x14ac:dyDescent="0.35">
      <c r="A84" s="1">
        <v>42536</v>
      </c>
      <c r="B84" s="2">
        <v>0.46111111111111114</v>
      </c>
      <c r="C84">
        <v>14.58</v>
      </c>
      <c r="D84">
        <f>MONTH(pomiary4[[#This Row],[data]])</f>
        <v>6</v>
      </c>
    </row>
    <row r="85" spans="1:4" x14ac:dyDescent="0.35">
      <c r="A85" s="1">
        <v>42537</v>
      </c>
      <c r="B85" s="2">
        <v>8.9583333333333334E-2</v>
      </c>
      <c r="C85">
        <v>12.66</v>
      </c>
      <c r="D85">
        <f>MONTH(pomiary4[[#This Row],[data]])</f>
        <v>6</v>
      </c>
    </row>
    <row r="86" spans="1:4" x14ac:dyDescent="0.35">
      <c r="A86" s="1">
        <v>42540</v>
      </c>
      <c r="B86" s="2">
        <v>0.37708333333333333</v>
      </c>
      <c r="C86">
        <v>15.76</v>
      </c>
      <c r="D86">
        <f>MONTH(pomiary4[[#This Row],[data]])</f>
        <v>6</v>
      </c>
    </row>
    <row r="87" spans="1:4" x14ac:dyDescent="0.35">
      <c r="A87" s="1">
        <v>42540</v>
      </c>
      <c r="B87" s="2">
        <v>0.46527777777777779</v>
      </c>
      <c r="C87">
        <v>14.23</v>
      </c>
      <c r="D87">
        <f>MONTH(pomiary4[[#This Row],[data]])</f>
        <v>6</v>
      </c>
    </row>
    <row r="88" spans="1:4" x14ac:dyDescent="0.35">
      <c r="A88" s="1">
        <v>42541</v>
      </c>
      <c r="B88" s="2">
        <v>2.0833333333333333E-3</v>
      </c>
      <c r="C88">
        <v>19.73</v>
      </c>
      <c r="D88">
        <f>MONTH(pomiary4[[#This Row],[data]])</f>
        <v>6</v>
      </c>
    </row>
    <row r="89" spans="1:4" x14ac:dyDescent="0.35">
      <c r="A89" s="1">
        <v>42542</v>
      </c>
      <c r="B89" s="2">
        <v>0.1701388888888889</v>
      </c>
      <c r="C89">
        <v>17.22</v>
      </c>
      <c r="D89">
        <f>MONTH(pomiary4[[#This Row],[data]])</f>
        <v>6</v>
      </c>
    </row>
    <row r="90" spans="1:4" x14ac:dyDescent="0.35">
      <c r="A90" s="1">
        <v>42545</v>
      </c>
      <c r="B90" s="2">
        <v>0.2986111111111111</v>
      </c>
      <c r="C90">
        <v>12.5</v>
      </c>
      <c r="D90">
        <f>MONTH(pomiary4[[#This Row],[data]])</f>
        <v>6</v>
      </c>
    </row>
    <row r="91" spans="1:4" x14ac:dyDescent="0.35">
      <c r="A91" s="1">
        <v>42545</v>
      </c>
      <c r="B91" s="2">
        <v>0.37777777777777777</v>
      </c>
      <c r="C91">
        <v>12.04</v>
      </c>
      <c r="D91">
        <f>MONTH(pomiary4[[#This Row],[data]])</f>
        <v>6</v>
      </c>
    </row>
    <row r="92" spans="1:4" x14ac:dyDescent="0.35">
      <c r="A92" s="1">
        <v>42546</v>
      </c>
      <c r="B92" s="2">
        <v>0.25347222222222221</v>
      </c>
      <c r="C92">
        <v>12.04</v>
      </c>
      <c r="D92">
        <f>MONTH(pomiary4[[#This Row],[data]])</f>
        <v>6</v>
      </c>
    </row>
    <row r="93" spans="1:4" x14ac:dyDescent="0.35">
      <c r="A93" s="1">
        <v>42547</v>
      </c>
      <c r="B93" s="2">
        <v>8.4722222222222227E-2</v>
      </c>
      <c r="C93">
        <v>15.9</v>
      </c>
      <c r="D93">
        <f>MONTH(pomiary4[[#This Row],[data]])</f>
        <v>6</v>
      </c>
    </row>
    <row r="94" spans="1:4" x14ac:dyDescent="0.35">
      <c r="A94" s="1">
        <v>42547</v>
      </c>
      <c r="B94" s="2">
        <v>0.16875000000000001</v>
      </c>
      <c r="C94">
        <v>13.54</v>
      </c>
      <c r="D94">
        <f>MONTH(pomiary4[[#This Row],[data]])</f>
        <v>6</v>
      </c>
    </row>
    <row r="95" spans="1:4" x14ac:dyDescent="0.35">
      <c r="A95" s="1">
        <v>42547</v>
      </c>
      <c r="B95" s="2">
        <v>0.34166666666666667</v>
      </c>
      <c r="C95">
        <v>14.5</v>
      </c>
      <c r="D95">
        <f>MONTH(pomiary4[[#This Row],[data]])</f>
        <v>6</v>
      </c>
    </row>
    <row r="96" spans="1:4" x14ac:dyDescent="0.35">
      <c r="A96" s="1">
        <v>42548</v>
      </c>
      <c r="B96" s="2">
        <v>0.33541666666666664</v>
      </c>
      <c r="C96">
        <v>13.96</v>
      </c>
      <c r="D96">
        <f>MONTH(pomiary4[[#This Row],[data]])</f>
        <v>6</v>
      </c>
    </row>
    <row r="97" spans="1:4" x14ac:dyDescent="0.35">
      <c r="A97" s="1">
        <v>42549</v>
      </c>
      <c r="B97" s="2">
        <v>0.50624999999999998</v>
      </c>
      <c r="C97">
        <v>11.35</v>
      </c>
      <c r="D97">
        <f>MONTH(pomiary4[[#This Row],[data]])</f>
        <v>6</v>
      </c>
    </row>
    <row r="98" spans="1:4" x14ac:dyDescent="0.35">
      <c r="A98" s="1">
        <v>42551</v>
      </c>
      <c r="B98" s="2">
        <v>4.583333333333333E-2</v>
      </c>
      <c r="C98">
        <v>18.52</v>
      </c>
      <c r="D98">
        <f>MONTH(pomiary4[[#This Row],[data]])</f>
        <v>6</v>
      </c>
    </row>
    <row r="99" spans="1:4" x14ac:dyDescent="0.35">
      <c r="A99" s="1">
        <v>42553</v>
      </c>
      <c r="B99" s="2">
        <v>0.21597222222222223</v>
      </c>
      <c r="C99">
        <v>21.31</v>
      </c>
      <c r="D99">
        <f>MONTH(pomiary4[[#This Row],[data]])</f>
        <v>7</v>
      </c>
    </row>
    <row r="100" spans="1:4" x14ac:dyDescent="0.35">
      <c r="A100" s="1">
        <v>42554</v>
      </c>
      <c r="B100" s="2">
        <v>4.1666666666666666E-3</v>
      </c>
      <c r="C100">
        <v>23.87</v>
      </c>
      <c r="D100">
        <f>MONTH(pomiary4[[#This Row],[data]])</f>
        <v>7</v>
      </c>
    </row>
    <row r="101" spans="1:4" x14ac:dyDescent="0.35">
      <c r="A101" s="1">
        <v>42556</v>
      </c>
      <c r="B101" s="2">
        <v>8.6805555555555552E-2</v>
      </c>
      <c r="C101">
        <v>23.77</v>
      </c>
      <c r="D101">
        <f>MONTH(pomiary4[[#This Row],[data]])</f>
        <v>7</v>
      </c>
    </row>
    <row r="102" spans="1:4" x14ac:dyDescent="0.35">
      <c r="A102" s="1">
        <v>42557</v>
      </c>
      <c r="B102" s="2">
        <v>4.7222222222222221E-2</v>
      </c>
      <c r="C102">
        <v>21.13</v>
      </c>
      <c r="D102">
        <f>MONTH(pomiary4[[#This Row],[data]])</f>
        <v>7</v>
      </c>
    </row>
    <row r="103" spans="1:4" x14ac:dyDescent="0.35">
      <c r="A103" s="1">
        <v>42557</v>
      </c>
      <c r="B103" s="2">
        <v>0.46041666666666664</v>
      </c>
      <c r="C103">
        <v>20.04</v>
      </c>
      <c r="D103">
        <f>MONTH(pomiary4[[#This Row],[data]])</f>
        <v>7</v>
      </c>
    </row>
    <row r="104" spans="1:4" x14ac:dyDescent="0.35">
      <c r="A104" s="1">
        <v>42558</v>
      </c>
      <c r="B104" s="2">
        <v>2.7777777777777779E-3</v>
      </c>
      <c r="C104">
        <v>20.5</v>
      </c>
      <c r="D104">
        <f>MONTH(pomiary4[[#This Row],[data]])</f>
        <v>7</v>
      </c>
    </row>
    <row r="105" spans="1:4" x14ac:dyDescent="0.35">
      <c r="A105" s="1">
        <v>42558</v>
      </c>
      <c r="B105" s="2">
        <v>5.5555555555555558E-3</v>
      </c>
      <c r="C105">
        <v>20.49</v>
      </c>
      <c r="D105">
        <f>MONTH(pomiary4[[#This Row],[data]])</f>
        <v>7</v>
      </c>
    </row>
    <row r="106" spans="1:4" x14ac:dyDescent="0.35">
      <c r="A106" s="1">
        <v>42558</v>
      </c>
      <c r="B106" s="2">
        <v>4.5138888888888888E-2</v>
      </c>
      <c r="C106">
        <v>22.53</v>
      </c>
      <c r="D106">
        <f>MONTH(pomiary4[[#This Row],[data]])</f>
        <v>7</v>
      </c>
    </row>
    <row r="107" spans="1:4" x14ac:dyDescent="0.35">
      <c r="A107" s="1">
        <v>42558</v>
      </c>
      <c r="B107" s="2">
        <v>0.46597222222222223</v>
      </c>
      <c r="C107">
        <v>22.54</v>
      </c>
      <c r="D107">
        <f>MONTH(pomiary4[[#This Row],[data]])</f>
        <v>7</v>
      </c>
    </row>
    <row r="108" spans="1:4" x14ac:dyDescent="0.35">
      <c r="A108" s="1">
        <v>42561</v>
      </c>
      <c r="B108" s="2">
        <v>0.42152777777777778</v>
      </c>
      <c r="C108">
        <v>23.03</v>
      </c>
      <c r="D108">
        <f>MONTH(pomiary4[[#This Row],[data]])</f>
        <v>7</v>
      </c>
    </row>
    <row r="109" spans="1:4" x14ac:dyDescent="0.35">
      <c r="A109" s="1">
        <v>42565</v>
      </c>
      <c r="B109" s="2">
        <v>4.1666666666666664E-2</v>
      </c>
      <c r="C109">
        <v>24.8</v>
      </c>
      <c r="D109">
        <f>MONTH(pomiary4[[#This Row],[data]])</f>
        <v>7</v>
      </c>
    </row>
    <row r="110" spans="1:4" x14ac:dyDescent="0.35">
      <c r="A110" s="1">
        <v>42567</v>
      </c>
      <c r="B110" s="2">
        <v>0.38055555555555554</v>
      </c>
      <c r="C110">
        <v>21.42</v>
      </c>
      <c r="D110">
        <f>MONTH(pomiary4[[#This Row],[data]])</f>
        <v>7</v>
      </c>
    </row>
    <row r="111" spans="1:4" x14ac:dyDescent="0.35">
      <c r="A111" s="1">
        <v>42568</v>
      </c>
      <c r="B111" s="2">
        <v>4.6527777777777779E-2</v>
      </c>
      <c r="C111">
        <v>22.32</v>
      </c>
      <c r="D111">
        <f>MONTH(pomiary4[[#This Row],[data]])</f>
        <v>7</v>
      </c>
    </row>
    <row r="112" spans="1:4" x14ac:dyDescent="0.35">
      <c r="A112" s="1">
        <v>42571</v>
      </c>
      <c r="B112" s="2">
        <v>4.5138888888888888E-2</v>
      </c>
      <c r="C112">
        <v>22.3</v>
      </c>
      <c r="D112">
        <f>MONTH(pomiary4[[#This Row],[data]])</f>
        <v>7</v>
      </c>
    </row>
    <row r="113" spans="1:4" x14ac:dyDescent="0.35">
      <c r="A113" s="1">
        <v>42571</v>
      </c>
      <c r="B113" s="2">
        <v>4.6527777777777779E-2</v>
      </c>
      <c r="C113">
        <v>22.02</v>
      </c>
      <c r="D113">
        <f>MONTH(pomiary4[[#This Row],[data]])</f>
        <v>7</v>
      </c>
    </row>
    <row r="114" spans="1:4" x14ac:dyDescent="0.35">
      <c r="A114" s="1">
        <v>42572</v>
      </c>
      <c r="B114" s="2">
        <v>0.16805555555555557</v>
      </c>
      <c r="C114">
        <v>24.51</v>
      </c>
      <c r="D114">
        <f>MONTH(pomiary4[[#This Row],[data]])</f>
        <v>7</v>
      </c>
    </row>
    <row r="115" spans="1:4" x14ac:dyDescent="0.35">
      <c r="A115" s="1">
        <v>42573</v>
      </c>
      <c r="B115" s="2">
        <v>0.25138888888888888</v>
      </c>
      <c r="C115">
        <v>21.9</v>
      </c>
      <c r="D115">
        <f>MONTH(pomiary4[[#This Row],[data]])</f>
        <v>7</v>
      </c>
    </row>
    <row r="116" spans="1:4" x14ac:dyDescent="0.35">
      <c r="A116" s="1">
        <v>42576</v>
      </c>
      <c r="B116" s="2">
        <v>0.17430555555555555</v>
      </c>
      <c r="C116">
        <v>22.09</v>
      </c>
      <c r="D116">
        <f>MONTH(pomiary4[[#This Row],[data]])</f>
        <v>7</v>
      </c>
    </row>
    <row r="117" spans="1:4" x14ac:dyDescent="0.35">
      <c r="A117" s="1">
        <v>42581</v>
      </c>
      <c r="B117" s="2">
        <v>2.0833333333333333E-3</v>
      </c>
      <c r="C117">
        <v>21.66</v>
      </c>
      <c r="D117">
        <f>MONTH(pomiary4[[#This Row],[data]])</f>
        <v>7</v>
      </c>
    </row>
    <row r="118" spans="1:4" x14ac:dyDescent="0.35">
      <c r="A118" s="1">
        <v>42583</v>
      </c>
      <c r="B118" s="2">
        <v>9.166666666666666E-2</v>
      </c>
      <c r="C118">
        <v>20.73</v>
      </c>
      <c r="D118">
        <f>MONTH(pomiary4[[#This Row],[data]])</f>
        <v>8</v>
      </c>
    </row>
    <row r="119" spans="1:4" x14ac:dyDescent="0.35">
      <c r="A119" s="1">
        <v>42585</v>
      </c>
      <c r="B119" s="2">
        <v>0.17083333333333334</v>
      </c>
      <c r="C119">
        <v>21.93</v>
      </c>
      <c r="D119">
        <f>MONTH(pomiary4[[#This Row],[data]])</f>
        <v>8</v>
      </c>
    </row>
    <row r="120" spans="1:4" x14ac:dyDescent="0.35">
      <c r="A120" s="1">
        <v>42587</v>
      </c>
      <c r="B120" s="2">
        <v>0.42083333333333334</v>
      </c>
      <c r="C120">
        <v>23.53</v>
      </c>
      <c r="D120">
        <f>MONTH(pomiary4[[#This Row],[data]])</f>
        <v>8</v>
      </c>
    </row>
    <row r="121" spans="1:4" x14ac:dyDescent="0.35">
      <c r="A121" s="1">
        <v>42588</v>
      </c>
      <c r="B121" s="2">
        <v>0.38263888888888886</v>
      </c>
      <c r="C121">
        <v>23.21</v>
      </c>
      <c r="D121">
        <f>MONTH(pomiary4[[#This Row],[data]])</f>
        <v>8</v>
      </c>
    </row>
    <row r="122" spans="1:4" x14ac:dyDescent="0.35">
      <c r="A122" s="1">
        <v>42590</v>
      </c>
      <c r="B122" s="2">
        <v>8.8888888888888892E-2</v>
      </c>
      <c r="C122">
        <v>20.98</v>
      </c>
      <c r="D122">
        <f>MONTH(pomiary4[[#This Row],[data]])</f>
        <v>8</v>
      </c>
    </row>
    <row r="123" spans="1:4" x14ac:dyDescent="0.35">
      <c r="A123" s="1">
        <v>42591</v>
      </c>
      <c r="B123" s="2">
        <v>0.42222222222222222</v>
      </c>
      <c r="C123">
        <v>24.53</v>
      </c>
      <c r="D123">
        <f>MONTH(pomiary4[[#This Row],[data]])</f>
        <v>8</v>
      </c>
    </row>
    <row r="124" spans="1:4" x14ac:dyDescent="0.35">
      <c r="A124" s="1">
        <v>42594</v>
      </c>
      <c r="B124" s="2">
        <v>8.611111111111111E-2</v>
      </c>
      <c r="C124">
        <v>24.22</v>
      </c>
      <c r="D124">
        <f>MONTH(pomiary4[[#This Row],[data]])</f>
        <v>8</v>
      </c>
    </row>
    <row r="125" spans="1:4" x14ac:dyDescent="0.35">
      <c r="A125" s="1">
        <v>42594</v>
      </c>
      <c r="B125" s="2">
        <v>0.12708333333333333</v>
      </c>
      <c r="C125">
        <v>22.78</v>
      </c>
      <c r="D125">
        <f>MONTH(pomiary4[[#This Row],[data]])</f>
        <v>8</v>
      </c>
    </row>
    <row r="126" spans="1:4" x14ac:dyDescent="0.35">
      <c r="A126" s="1">
        <v>42596</v>
      </c>
      <c r="B126" s="2">
        <v>4.3749999999999997E-2</v>
      </c>
      <c r="C126">
        <v>20.05</v>
      </c>
      <c r="D126">
        <f>MONTH(pomiary4[[#This Row],[data]])</f>
        <v>8</v>
      </c>
    </row>
    <row r="127" spans="1:4" x14ac:dyDescent="0.35">
      <c r="A127" s="1">
        <v>42599</v>
      </c>
      <c r="B127" s="2">
        <v>0.41736111111111113</v>
      </c>
      <c r="C127">
        <v>24.76</v>
      </c>
      <c r="D127">
        <f>MONTH(pomiary4[[#This Row],[data]])</f>
        <v>8</v>
      </c>
    </row>
    <row r="128" spans="1:4" x14ac:dyDescent="0.35">
      <c r="A128" s="1">
        <v>42601</v>
      </c>
      <c r="B128" s="2">
        <v>0.21388888888888888</v>
      </c>
      <c r="C128">
        <v>22.84</v>
      </c>
      <c r="D128">
        <f>MONTH(pomiary4[[#This Row],[data]])</f>
        <v>8</v>
      </c>
    </row>
    <row r="129" spans="1:4" x14ac:dyDescent="0.35">
      <c r="A129" s="1">
        <v>42601</v>
      </c>
      <c r="B129" s="2">
        <v>0.29791666666666666</v>
      </c>
      <c r="C129">
        <v>23.02</v>
      </c>
      <c r="D129">
        <f>MONTH(pomiary4[[#This Row],[data]])</f>
        <v>8</v>
      </c>
    </row>
    <row r="130" spans="1:4" x14ac:dyDescent="0.35">
      <c r="A130" s="1">
        <v>42601</v>
      </c>
      <c r="B130" s="2">
        <v>0.42291666666666666</v>
      </c>
      <c r="C130">
        <v>20.5</v>
      </c>
      <c r="D130">
        <f>MONTH(pomiary4[[#This Row],[data]])</f>
        <v>8</v>
      </c>
    </row>
    <row r="131" spans="1:4" x14ac:dyDescent="0.35">
      <c r="A131" s="1">
        <v>42603</v>
      </c>
      <c r="B131" s="2">
        <v>3.472222222222222E-3</v>
      </c>
      <c r="C131">
        <v>20.36</v>
      </c>
      <c r="D131">
        <f>MONTH(pomiary4[[#This Row],[data]])</f>
        <v>8</v>
      </c>
    </row>
    <row r="132" spans="1:4" x14ac:dyDescent="0.35">
      <c r="A132" s="1">
        <v>42603</v>
      </c>
      <c r="B132" s="2">
        <v>0.12847222222222221</v>
      </c>
      <c r="C132">
        <v>23.09</v>
      </c>
      <c r="D132">
        <f>MONTH(pomiary4[[#This Row],[data]])</f>
        <v>8</v>
      </c>
    </row>
    <row r="133" spans="1:4" x14ac:dyDescent="0.35">
      <c r="A133" s="1">
        <v>42605</v>
      </c>
      <c r="B133" s="2">
        <v>0.46597222222222223</v>
      </c>
      <c r="C133">
        <v>24.1</v>
      </c>
      <c r="D133">
        <f>MONTH(pomiary4[[#This Row],[data]])</f>
        <v>8</v>
      </c>
    </row>
    <row r="134" spans="1:4" x14ac:dyDescent="0.35">
      <c r="A134" s="1">
        <v>42606</v>
      </c>
      <c r="B134" s="2">
        <v>4.7222222222222221E-2</v>
      </c>
      <c r="C134">
        <v>20.99</v>
      </c>
      <c r="D134">
        <f>MONTH(pomiary4[[#This Row],[data]])</f>
        <v>8</v>
      </c>
    </row>
    <row r="135" spans="1:4" x14ac:dyDescent="0.35">
      <c r="A135" s="1">
        <v>42606</v>
      </c>
      <c r="B135" s="2">
        <v>0.25208333333333333</v>
      </c>
      <c r="C135">
        <v>20.260000000000002</v>
      </c>
      <c r="D135">
        <f>MONTH(pomiary4[[#This Row],[data]])</f>
        <v>8</v>
      </c>
    </row>
    <row r="136" spans="1:4" x14ac:dyDescent="0.35">
      <c r="A136" s="1">
        <v>42607</v>
      </c>
      <c r="B136" s="2">
        <v>0.46250000000000002</v>
      </c>
      <c r="C136">
        <v>20.71</v>
      </c>
      <c r="D136">
        <f>MONTH(pomiary4[[#This Row],[data]])</f>
        <v>8</v>
      </c>
    </row>
    <row r="137" spans="1:4" x14ac:dyDescent="0.35">
      <c r="A137" s="1">
        <v>42609</v>
      </c>
      <c r="B137" s="2">
        <v>6.2500000000000003E-3</v>
      </c>
      <c r="C137">
        <v>23.78</v>
      </c>
      <c r="D137">
        <f>MONTH(pomiary4[[#This Row],[data]])</f>
        <v>8</v>
      </c>
    </row>
    <row r="138" spans="1:4" x14ac:dyDescent="0.35">
      <c r="A138" s="1">
        <v>42609</v>
      </c>
      <c r="B138" s="2">
        <v>0.1673611111111111</v>
      </c>
      <c r="C138">
        <v>22.48</v>
      </c>
      <c r="D138">
        <f>MONTH(pomiary4[[#This Row],[data]])</f>
        <v>8</v>
      </c>
    </row>
    <row r="139" spans="1:4" x14ac:dyDescent="0.35">
      <c r="A139" s="1">
        <v>42610</v>
      </c>
      <c r="B139" s="2">
        <v>0.42291666666666666</v>
      </c>
      <c r="C139">
        <v>21.43</v>
      </c>
      <c r="D139">
        <f>MONTH(pomiary4[[#This Row],[data]])</f>
        <v>8</v>
      </c>
    </row>
    <row r="140" spans="1:4" x14ac:dyDescent="0.35">
      <c r="A140" s="1">
        <v>42611</v>
      </c>
      <c r="B140" s="2">
        <v>7.6388888888888886E-3</v>
      </c>
      <c r="C140">
        <v>20.8</v>
      </c>
      <c r="D140">
        <f>MONTH(pomiary4[[#This Row],[data]])</f>
        <v>8</v>
      </c>
    </row>
    <row r="141" spans="1:4" x14ac:dyDescent="0.35">
      <c r="A141" s="1">
        <v>42611</v>
      </c>
      <c r="B141" s="2">
        <v>0.21527777777777779</v>
      </c>
      <c r="C141">
        <v>22.41</v>
      </c>
      <c r="D141">
        <f>MONTH(pomiary4[[#This Row],[data]])</f>
        <v>8</v>
      </c>
    </row>
    <row r="142" spans="1:4" x14ac:dyDescent="0.35">
      <c r="A142" s="1">
        <v>42616</v>
      </c>
      <c r="B142" s="2">
        <v>0.33611111111111114</v>
      </c>
      <c r="C142">
        <v>14.37</v>
      </c>
      <c r="D142">
        <f>MONTH(pomiary4[[#This Row],[data]])</f>
        <v>9</v>
      </c>
    </row>
    <row r="143" spans="1:4" x14ac:dyDescent="0.35">
      <c r="A143" s="1">
        <v>42616</v>
      </c>
      <c r="B143" s="2">
        <v>0.34027777777777779</v>
      </c>
      <c r="C143">
        <v>15.82</v>
      </c>
      <c r="D143">
        <f>MONTH(pomiary4[[#This Row],[data]])</f>
        <v>9</v>
      </c>
    </row>
    <row r="144" spans="1:4" x14ac:dyDescent="0.35">
      <c r="A144" s="1">
        <v>42617</v>
      </c>
      <c r="B144" s="2">
        <v>0.46458333333333335</v>
      </c>
      <c r="C144">
        <v>11.12</v>
      </c>
      <c r="D144">
        <f>MONTH(pomiary4[[#This Row],[data]])</f>
        <v>9</v>
      </c>
    </row>
    <row r="145" spans="1:4" x14ac:dyDescent="0.35">
      <c r="A145" s="1">
        <v>42619</v>
      </c>
      <c r="B145" s="2">
        <v>0.3347222222222222</v>
      </c>
      <c r="C145">
        <v>17.64</v>
      </c>
      <c r="D145">
        <f>MONTH(pomiary4[[#This Row],[data]])</f>
        <v>9</v>
      </c>
    </row>
    <row r="146" spans="1:4" x14ac:dyDescent="0.35">
      <c r="A146" s="1">
        <v>42619</v>
      </c>
      <c r="B146" s="2">
        <v>0.42222222222222222</v>
      </c>
      <c r="C146">
        <v>19.510000000000002</v>
      </c>
      <c r="D146">
        <f>MONTH(pomiary4[[#This Row],[data]])</f>
        <v>9</v>
      </c>
    </row>
    <row r="147" spans="1:4" x14ac:dyDescent="0.35">
      <c r="A147" s="1">
        <v>42626</v>
      </c>
      <c r="B147" s="2">
        <v>0.42291666666666666</v>
      </c>
      <c r="C147">
        <v>16.04</v>
      </c>
      <c r="D147">
        <f>MONTH(pomiary4[[#This Row],[data]])</f>
        <v>9</v>
      </c>
    </row>
    <row r="148" spans="1:4" x14ac:dyDescent="0.35">
      <c r="A148" s="1">
        <v>42627</v>
      </c>
      <c r="B148" s="2">
        <v>0.1673611111111111</v>
      </c>
      <c r="C148">
        <v>19.96</v>
      </c>
      <c r="D148">
        <f>MONTH(pomiary4[[#This Row],[data]])</f>
        <v>9</v>
      </c>
    </row>
    <row r="149" spans="1:4" x14ac:dyDescent="0.35">
      <c r="A149" s="1">
        <v>42628</v>
      </c>
      <c r="B149" s="2">
        <v>0.25486111111111109</v>
      </c>
      <c r="C149">
        <v>10.44</v>
      </c>
      <c r="D149">
        <f>MONTH(pomiary4[[#This Row],[data]])</f>
        <v>9</v>
      </c>
    </row>
    <row r="150" spans="1:4" x14ac:dyDescent="0.35">
      <c r="A150" s="1">
        <v>42631</v>
      </c>
      <c r="B150" s="2">
        <v>0.29791666666666666</v>
      </c>
      <c r="C150">
        <v>17.690000000000001</v>
      </c>
      <c r="D150">
        <f>MONTH(pomiary4[[#This Row],[data]])</f>
        <v>9</v>
      </c>
    </row>
    <row r="151" spans="1:4" x14ac:dyDescent="0.35">
      <c r="A151" s="1">
        <v>42634</v>
      </c>
      <c r="B151" s="2">
        <v>0.12916666666666668</v>
      </c>
      <c r="C151">
        <v>16.95</v>
      </c>
      <c r="D151">
        <f>MONTH(pomiary4[[#This Row],[data]])</f>
        <v>9</v>
      </c>
    </row>
    <row r="152" spans="1:4" x14ac:dyDescent="0.35">
      <c r="A152" s="1">
        <v>42635</v>
      </c>
      <c r="B152" s="2">
        <v>0.33750000000000002</v>
      </c>
      <c r="C152">
        <v>16.170000000000002</v>
      </c>
      <c r="D152">
        <f>MONTH(pomiary4[[#This Row],[data]])</f>
        <v>9</v>
      </c>
    </row>
    <row r="153" spans="1:4" x14ac:dyDescent="0.35">
      <c r="A153" s="1">
        <v>42635</v>
      </c>
      <c r="B153" s="2">
        <v>0.42083333333333334</v>
      </c>
      <c r="C153">
        <v>18.489999999999998</v>
      </c>
      <c r="D153">
        <f>MONTH(pomiary4[[#This Row],[data]])</f>
        <v>9</v>
      </c>
    </row>
    <row r="154" spans="1:4" x14ac:dyDescent="0.35">
      <c r="A154" s="1">
        <v>42636</v>
      </c>
      <c r="B154" s="2">
        <v>0.4236111111111111</v>
      </c>
      <c r="C154">
        <v>15.46</v>
      </c>
      <c r="D154">
        <f>MONTH(pomiary4[[#This Row],[data]])</f>
        <v>9</v>
      </c>
    </row>
    <row r="155" spans="1:4" x14ac:dyDescent="0.35">
      <c r="A155" s="1">
        <v>42639</v>
      </c>
      <c r="B155" s="2">
        <v>4.583333333333333E-2</v>
      </c>
      <c r="C155">
        <v>15.46</v>
      </c>
      <c r="D155">
        <f>MONTH(pomiary4[[#This Row],[data]])</f>
        <v>9</v>
      </c>
    </row>
    <row r="156" spans="1:4" x14ac:dyDescent="0.35">
      <c r="A156" s="1">
        <v>42641</v>
      </c>
      <c r="B156" s="2">
        <v>0.37708333333333333</v>
      </c>
      <c r="C156">
        <v>15.26</v>
      </c>
      <c r="D156">
        <f>MONTH(pomiary4[[#This Row],[data]])</f>
        <v>9</v>
      </c>
    </row>
    <row r="157" spans="1:4" x14ac:dyDescent="0.35">
      <c r="A157" s="1">
        <v>42645</v>
      </c>
      <c r="B157" s="2">
        <v>0.33888888888888891</v>
      </c>
      <c r="C157">
        <v>12.42</v>
      </c>
      <c r="D157">
        <f>MONTH(pomiary4[[#This Row],[data]])</f>
        <v>10</v>
      </c>
    </row>
    <row r="158" spans="1:4" x14ac:dyDescent="0.35">
      <c r="A158" s="1">
        <v>42647</v>
      </c>
      <c r="B158" s="2">
        <v>8.4722222222222227E-2</v>
      </c>
      <c r="C158">
        <v>19.149999999999999</v>
      </c>
      <c r="D158">
        <f>MONTH(pomiary4[[#This Row],[data]])</f>
        <v>10</v>
      </c>
    </row>
    <row r="159" spans="1:4" x14ac:dyDescent="0.35">
      <c r="A159" s="1">
        <v>42647</v>
      </c>
      <c r="B159" s="2">
        <v>0.4201388888888889</v>
      </c>
      <c r="C159">
        <v>10.17</v>
      </c>
      <c r="D159">
        <f>MONTH(pomiary4[[#This Row],[data]])</f>
        <v>10</v>
      </c>
    </row>
    <row r="160" spans="1:4" x14ac:dyDescent="0.35">
      <c r="A160" s="1">
        <v>42650</v>
      </c>
      <c r="B160" s="2">
        <v>0.1701388888888889</v>
      </c>
      <c r="C160">
        <v>11.72</v>
      </c>
      <c r="D160">
        <f>MONTH(pomiary4[[#This Row],[data]])</f>
        <v>10</v>
      </c>
    </row>
    <row r="161" spans="1:4" x14ac:dyDescent="0.35">
      <c r="A161" s="1">
        <v>42653</v>
      </c>
      <c r="B161" s="2">
        <v>0.29236111111111113</v>
      </c>
      <c r="C161">
        <v>11.75</v>
      </c>
      <c r="D161">
        <f>MONTH(pomiary4[[#This Row],[data]])</f>
        <v>10</v>
      </c>
    </row>
    <row r="162" spans="1:4" x14ac:dyDescent="0.35">
      <c r="A162" s="1">
        <v>42654</v>
      </c>
      <c r="B162" s="2">
        <v>4.9305555555555554E-2</v>
      </c>
      <c r="C162">
        <v>15.91</v>
      </c>
      <c r="D162">
        <f>MONTH(pomiary4[[#This Row],[data]])</f>
        <v>10</v>
      </c>
    </row>
    <row r="163" spans="1:4" x14ac:dyDescent="0.35">
      <c r="A163" s="1">
        <v>42654</v>
      </c>
      <c r="B163" s="2">
        <v>8.4722222222222227E-2</v>
      </c>
      <c r="C163">
        <v>17.760000000000002</v>
      </c>
      <c r="D163">
        <f>MONTH(pomiary4[[#This Row],[data]])</f>
        <v>10</v>
      </c>
    </row>
    <row r="164" spans="1:4" x14ac:dyDescent="0.35">
      <c r="A164" s="1">
        <v>42654</v>
      </c>
      <c r="B164" s="2">
        <v>0.25624999999999998</v>
      </c>
      <c r="C164">
        <v>13.87</v>
      </c>
      <c r="D164">
        <f>MONTH(pomiary4[[#This Row],[data]])</f>
        <v>10</v>
      </c>
    </row>
    <row r="165" spans="1:4" x14ac:dyDescent="0.35">
      <c r="A165" s="1">
        <v>42655</v>
      </c>
      <c r="B165" s="2">
        <v>0.1673611111111111</v>
      </c>
      <c r="C165">
        <v>13.27</v>
      </c>
      <c r="D165">
        <f>MONTH(pomiary4[[#This Row],[data]])</f>
        <v>10</v>
      </c>
    </row>
    <row r="166" spans="1:4" x14ac:dyDescent="0.35">
      <c r="A166" s="1">
        <v>42657</v>
      </c>
      <c r="B166" s="2">
        <v>3.472222222222222E-3</v>
      </c>
      <c r="C166">
        <v>18.22</v>
      </c>
      <c r="D166">
        <f>MONTH(pomiary4[[#This Row],[data]])</f>
        <v>10</v>
      </c>
    </row>
    <row r="167" spans="1:4" x14ac:dyDescent="0.35">
      <c r="A167" s="1">
        <v>42660</v>
      </c>
      <c r="B167" s="2">
        <v>0.21249999999999999</v>
      </c>
      <c r="C167">
        <v>12.67</v>
      </c>
      <c r="D167">
        <f>MONTH(pomiary4[[#This Row],[data]])</f>
        <v>10</v>
      </c>
    </row>
    <row r="168" spans="1:4" x14ac:dyDescent="0.35">
      <c r="A168" s="1">
        <v>42664</v>
      </c>
      <c r="B168" s="2">
        <v>0.21388888888888888</v>
      </c>
      <c r="C168">
        <v>17.690000000000001</v>
      </c>
      <c r="D168">
        <f>MONTH(pomiary4[[#This Row],[data]])</f>
        <v>10</v>
      </c>
    </row>
    <row r="169" spans="1:4" x14ac:dyDescent="0.35">
      <c r="A169" s="1">
        <v>42666</v>
      </c>
      <c r="B169" s="2">
        <v>0.1701388888888889</v>
      </c>
      <c r="C169">
        <v>18.43</v>
      </c>
      <c r="D169">
        <f>MONTH(pomiary4[[#This Row],[data]])</f>
        <v>10</v>
      </c>
    </row>
    <row r="170" spans="1:4" x14ac:dyDescent="0.35">
      <c r="A170" s="1">
        <v>42666</v>
      </c>
      <c r="B170" s="2">
        <v>0.29791666666666666</v>
      </c>
      <c r="C170">
        <v>19.170000000000002</v>
      </c>
      <c r="D170">
        <f>MONTH(pomiary4[[#This Row],[data]])</f>
        <v>10</v>
      </c>
    </row>
    <row r="171" spans="1:4" x14ac:dyDescent="0.35">
      <c r="A171" s="1">
        <v>42667</v>
      </c>
      <c r="B171" s="2">
        <v>0.21319444444444444</v>
      </c>
      <c r="C171">
        <v>13.87</v>
      </c>
      <c r="D171">
        <f>MONTH(pomiary4[[#This Row],[data]])</f>
        <v>10</v>
      </c>
    </row>
    <row r="172" spans="1:4" x14ac:dyDescent="0.35">
      <c r="A172" s="1">
        <v>42668</v>
      </c>
      <c r="B172" s="2">
        <v>8.5416666666666669E-2</v>
      </c>
      <c r="C172">
        <v>13.57</v>
      </c>
      <c r="D172">
        <f>MONTH(pomiary4[[#This Row],[data]])</f>
        <v>10</v>
      </c>
    </row>
    <row r="173" spans="1:4" x14ac:dyDescent="0.35">
      <c r="A173" s="1">
        <v>42668</v>
      </c>
      <c r="B173" s="2">
        <v>0.25069444444444444</v>
      </c>
      <c r="C173">
        <v>11.08</v>
      </c>
      <c r="D173">
        <f>MONTH(pomiary4[[#This Row],[data]])</f>
        <v>10</v>
      </c>
    </row>
    <row r="174" spans="1:4" x14ac:dyDescent="0.35">
      <c r="A174" s="1">
        <v>42669</v>
      </c>
      <c r="B174" s="2">
        <v>4.791666666666667E-2</v>
      </c>
      <c r="C174">
        <v>16.52</v>
      </c>
      <c r="D174">
        <f>MONTH(pomiary4[[#This Row],[data]])</f>
        <v>10</v>
      </c>
    </row>
    <row r="175" spans="1:4" x14ac:dyDescent="0.35">
      <c r="A175" s="1">
        <v>42669</v>
      </c>
      <c r="B175" s="2">
        <v>0.375</v>
      </c>
      <c r="C175">
        <v>18.37</v>
      </c>
      <c r="D175">
        <f>MONTH(pomiary4[[#This Row],[data]])</f>
        <v>10</v>
      </c>
    </row>
    <row r="176" spans="1:4" x14ac:dyDescent="0.35">
      <c r="A176" s="1">
        <v>42675</v>
      </c>
      <c r="B176" s="2">
        <v>0.33541666666666664</v>
      </c>
      <c r="C176">
        <v>19.760000000000002</v>
      </c>
      <c r="D176">
        <f>MONTH(pomiary4[[#This Row],[data]])</f>
        <v>11</v>
      </c>
    </row>
    <row r="177" spans="1:4" x14ac:dyDescent="0.35">
      <c r="A177" s="1">
        <v>42675</v>
      </c>
      <c r="B177" s="2">
        <v>0.34166666666666667</v>
      </c>
      <c r="C177">
        <v>13.18</v>
      </c>
      <c r="D177">
        <f>MONTH(pomiary4[[#This Row],[data]])</f>
        <v>11</v>
      </c>
    </row>
    <row r="178" spans="1:4" x14ac:dyDescent="0.35">
      <c r="A178" s="1">
        <v>42676</v>
      </c>
      <c r="B178" s="2">
        <v>0.29791666666666666</v>
      </c>
      <c r="C178">
        <v>17.09</v>
      </c>
      <c r="D178">
        <f>MONTH(pomiary4[[#This Row],[data]])</f>
        <v>11</v>
      </c>
    </row>
    <row r="179" spans="1:4" x14ac:dyDescent="0.35">
      <c r="A179" s="1">
        <v>42679</v>
      </c>
      <c r="B179" s="2">
        <v>0.33819444444444446</v>
      </c>
      <c r="C179">
        <v>14.51</v>
      </c>
      <c r="D179">
        <f>MONTH(pomiary4[[#This Row],[data]])</f>
        <v>11</v>
      </c>
    </row>
    <row r="180" spans="1:4" x14ac:dyDescent="0.35">
      <c r="A180" s="1">
        <v>42682</v>
      </c>
      <c r="B180" s="2">
        <v>8.4722222222222227E-2</v>
      </c>
      <c r="C180">
        <v>19.25</v>
      </c>
      <c r="D180">
        <f>MONTH(pomiary4[[#This Row],[data]])</f>
        <v>11</v>
      </c>
    </row>
    <row r="181" spans="1:4" x14ac:dyDescent="0.35">
      <c r="A181" s="1">
        <v>42685</v>
      </c>
      <c r="B181" s="2">
        <v>0.21597222222222223</v>
      </c>
      <c r="C181">
        <v>19.36</v>
      </c>
      <c r="D181">
        <f>MONTH(pomiary4[[#This Row],[data]])</f>
        <v>11</v>
      </c>
    </row>
    <row r="182" spans="1:4" x14ac:dyDescent="0.35">
      <c r="A182" s="1">
        <v>42686</v>
      </c>
      <c r="B182" s="2">
        <v>4.7222222222222221E-2</v>
      </c>
      <c r="C182">
        <v>17.12</v>
      </c>
      <c r="D182">
        <f>MONTH(pomiary4[[#This Row],[data]])</f>
        <v>11</v>
      </c>
    </row>
    <row r="183" spans="1:4" x14ac:dyDescent="0.35">
      <c r="A183" s="1">
        <v>42687</v>
      </c>
      <c r="B183" s="2">
        <v>0.13194444444444445</v>
      </c>
      <c r="C183">
        <v>15.66</v>
      </c>
      <c r="D183">
        <f>MONTH(pomiary4[[#This Row],[data]])</f>
        <v>11</v>
      </c>
    </row>
    <row r="184" spans="1:4" x14ac:dyDescent="0.35">
      <c r="A184" s="1">
        <v>42687</v>
      </c>
      <c r="B184" s="2">
        <v>0.34166666666666667</v>
      </c>
      <c r="C184">
        <v>12.78</v>
      </c>
      <c r="D184">
        <f>MONTH(pomiary4[[#This Row],[data]])</f>
        <v>11</v>
      </c>
    </row>
    <row r="185" spans="1:4" x14ac:dyDescent="0.35">
      <c r="A185" s="1">
        <v>42691</v>
      </c>
      <c r="B185" s="2">
        <v>0.29583333333333334</v>
      </c>
      <c r="C185">
        <v>10.33</v>
      </c>
      <c r="D185">
        <f>MONTH(pomiary4[[#This Row],[data]])</f>
        <v>11</v>
      </c>
    </row>
    <row r="186" spans="1:4" x14ac:dyDescent="0.35">
      <c r="A186" s="1">
        <v>42693</v>
      </c>
      <c r="B186" s="2">
        <v>0.46319444444444446</v>
      </c>
      <c r="C186">
        <v>19.66</v>
      </c>
      <c r="D186">
        <f>MONTH(pomiary4[[#This Row],[data]])</f>
        <v>11</v>
      </c>
    </row>
    <row r="187" spans="1:4" x14ac:dyDescent="0.35">
      <c r="A187" s="1">
        <v>42695</v>
      </c>
      <c r="B187" s="2">
        <v>0.21388888888888888</v>
      </c>
      <c r="C187">
        <v>10.62</v>
      </c>
      <c r="D187">
        <f>MONTH(pomiary4[[#This Row],[data]])</f>
        <v>11</v>
      </c>
    </row>
    <row r="188" spans="1:4" x14ac:dyDescent="0.35">
      <c r="A188" s="1">
        <v>42696</v>
      </c>
      <c r="B188" s="2">
        <v>0.4597222222222222</v>
      </c>
      <c r="C188">
        <v>11.84</v>
      </c>
      <c r="D188">
        <f>MONTH(pomiary4[[#This Row],[data]])</f>
        <v>11</v>
      </c>
    </row>
    <row r="189" spans="1:4" x14ac:dyDescent="0.35">
      <c r="A189" s="1">
        <v>42698</v>
      </c>
      <c r="B189" s="2">
        <v>4.3055555555555555E-2</v>
      </c>
      <c r="C189">
        <v>17.690000000000001</v>
      </c>
      <c r="D189">
        <f>MONTH(pomiary4[[#This Row],[data]])</f>
        <v>11</v>
      </c>
    </row>
    <row r="190" spans="1:4" x14ac:dyDescent="0.35">
      <c r="A190" s="1">
        <v>42702</v>
      </c>
      <c r="B190" s="2">
        <v>0.37638888888888888</v>
      </c>
      <c r="C190">
        <v>16.760000000000002</v>
      </c>
      <c r="D190">
        <f>MONTH(pomiary4[[#This Row],[data]])</f>
        <v>11</v>
      </c>
    </row>
    <row r="191" spans="1:4" x14ac:dyDescent="0.35">
      <c r="A191" s="1">
        <v>42703</v>
      </c>
      <c r="B191" s="2">
        <v>0.50277777777777777</v>
      </c>
      <c r="C191">
        <v>10.19</v>
      </c>
      <c r="D191">
        <f>MONTH(pomiary4[[#This Row],[data]])</f>
        <v>11</v>
      </c>
    </row>
    <row r="192" spans="1:4" x14ac:dyDescent="0.35">
      <c r="A192" s="1">
        <v>42704</v>
      </c>
      <c r="B192" s="2">
        <v>0.12638888888888888</v>
      </c>
      <c r="C192">
        <v>18.3</v>
      </c>
      <c r="D192">
        <f>MONTH(pomiary4[[#This Row],[data]])</f>
        <v>11</v>
      </c>
    </row>
    <row r="193" spans="1:4" x14ac:dyDescent="0.35">
      <c r="A193" s="1">
        <v>42713</v>
      </c>
      <c r="B193" s="2">
        <v>0.12638888888888888</v>
      </c>
      <c r="C193">
        <v>-0.74</v>
      </c>
      <c r="D193">
        <f>MONTH(pomiary4[[#This Row],[data]])</f>
        <v>12</v>
      </c>
    </row>
    <row r="194" spans="1:4" x14ac:dyDescent="0.35">
      <c r="A194" s="1">
        <v>42715</v>
      </c>
      <c r="B194" s="2">
        <v>8.3333333333333332E-3</v>
      </c>
      <c r="C194">
        <v>-4.6100000000000003</v>
      </c>
      <c r="D194">
        <f>MONTH(pomiary4[[#This Row],[data]])</f>
        <v>12</v>
      </c>
    </row>
    <row r="195" spans="1:4" x14ac:dyDescent="0.35">
      <c r="A195" s="1">
        <v>42716</v>
      </c>
      <c r="B195" s="2">
        <v>0.29930555555555555</v>
      </c>
      <c r="C195">
        <v>-1.52</v>
      </c>
      <c r="D195">
        <f>MONTH(pomiary4[[#This Row],[data]])</f>
        <v>12</v>
      </c>
    </row>
    <row r="196" spans="1:4" x14ac:dyDescent="0.35">
      <c r="A196" s="1">
        <v>42720</v>
      </c>
      <c r="B196" s="2">
        <v>4.1666666666666664E-2</v>
      </c>
      <c r="C196">
        <v>4.71</v>
      </c>
      <c r="D196">
        <f>MONTH(pomiary4[[#This Row],[data]])</f>
        <v>12</v>
      </c>
    </row>
    <row r="197" spans="1:4" x14ac:dyDescent="0.35">
      <c r="A197" s="1">
        <v>42722</v>
      </c>
      <c r="B197" s="2">
        <v>0.37638888888888888</v>
      </c>
      <c r="C197">
        <v>-5.82</v>
      </c>
      <c r="D197">
        <f>MONTH(pomiary4[[#This Row],[data]])</f>
        <v>12</v>
      </c>
    </row>
    <row r="198" spans="1:4" x14ac:dyDescent="0.35">
      <c r="A198" s="1">
        <v>42727</v>
      </c>
      <c r="B198" s="2">
        <v>0.16944444444444445</v>
      </c>
      <c r="C198">
        <v>0.14000000000000001</v>
      </c>
      <c r="D198">
        <f>MONTH(pomiary4[[#This Row],[data]])</f>
        <v>12</v>
      </c>
    </row>
    <row r="199" spans="1:4" x14ac:dyDescent="0.35">
      <c r="A199" s="1">
        <v>42728</v>
      </c>
      <c r="B199" s="2">
        <v>0.29583333333333334</v>
      </c>
      <c r="C199">
        <v>8.58</v>
      </c>
      <c r="D199">
        <f>MONTH(pomiary4[[#This Row],[data]])</f>
        <v>12</v>
      </c>
    </row>
    <row r="200" spans="1:4" x14ac:dyDescent="0.35">
      <c r="A200" s="1">
        <v>42731</v>
      </c>
      <c r="B200" s="2">
        <v>4.4444444444444446E-2</v>
      </c>
      <c r="C200">
        <v>-0.95</v>
      </c>
      <c r="D200">
        <f>MONTH(pomiary4[[#This Row],[data]])</f>
        <v>12</v>
      </c>
    </row>
    <row r="201" spans="1:4" x14ac:dyDescent="0.35">
      <c r="A201" s="1">
        <v>42732</v>
      </c>
      <c r="B201" s="2">
        <v>4.3749999999999997E-2</v>
      </c>
      <c r="C201">
        <v>6.04</v>
      </c>
      <c r="D201">
        <f>MONTH(pomiary4[[#This Row],[data]])</f>
        <v>12</v>
      </c>
    </row>
  </sheetData>
  <phoneticPr fontId="2" type="noConversion"/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3BB6-0A5F-4BE7-9E8F-53B2135ACD88}">
  <dimension ref="A1:V201"/>
  <sheetViews>
    <sheetView topLeftCell="I1" zoomScale="70" zoomScaleNormal="70" workbookViewId="0">
      <selection activeCell="Y175" sqref="Y175"/>
    </sheetView>
  </sheetViews>
  <sheetFormatPr defaultRowHeight="14.5" x14ac:dyDescent="0.35"/>
  <cols>
    <col min="1" max="1" width="9.90625" bestFit="1" customWidth="1"/>
    <col min="2" max="2" width="9.54296875" bestFit="1" customWidth="1"/>
    <col min="3" max="11" width="9.90625" bestFit="1" customWidth="1"/>
    <col min="12" max="12" width="10.90625" bestFit="1" customWidth="1"/>
    <col min="13" max="13" width="13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6" t="s">
        <v>13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6" t="s">
        <v>19</v>
      </c>
      <c r="T1" s="16" t="s">
        <v>20</v>
      </c>
      <c r="U1" s="16" t="s">
        <v>21</v>
      </c>
      <c r="V1" s="16" t="s">
        <v>22</v>
      </c>
    </row>
    <row r="2" spans="1:22" x14ac:dyDescent="0.3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M2">
        <f>ROUNDDOWN(273.15+pomiary3[[#This Row],[czujnik1]], 0)</f>
        <v>273</v>
      </c>
      <c r="N2">
        <f>ROUNDDOWN(273.15+pomiary3[[#This Row],[czujnik2]], 0)</f>
        <v>268</v>
      </c>
      <c r="O2">
        <f>ROUNDDOWN(273.15+pomiary3[[#This Row],[czujnik3]], 0)</f>
        <v>271</v>
      </c>
      <c r="P2">
        <f>ROUNDDOWN(273.15+pomiary3[[#This Row],[czujnik4]], 0)</f>
        <v>267</v>
      </c>
      <c r="Q2">
        <f>ROUNDDOWN(273.15+pomiary3[[#This Row],[czujnik5]], 0)</f>
        <v>270</v>
      </c>
      <c r="R2">
        <f>ROUNDDOWN(273.15+pomiary3[[#This Row],[czujnik6]], 0)</f>
        <v>276</v>
      </c>
      <c r="S2">
        <f>ROUNDDOWN(273.15+pomiary3[[#This Row],[czujnik7]], 0)</f>
        <v>275</v>
      </c>
      <c r="T2">
        <f>ROUNDDOWN(273.15+pomiary3[[#This Row],[czujnik8]], 0)</f>
        <v>271</v>
      </c>
      <c r="U2">
        <f>ROUNDDOWN(273.15+pomiary3[[#This Row],[czujnik9]], 0)</f>
        <v>274</v>
      </c>
      <c r="V2">
        <f>ROUNDDOWN(273.15+pomiary3[[#This Row],[czujnik10]], 0)</f>
        <v>277</v>
      </c>
    </row>
    <row r="3" spans="1:22" x14ac:dyDescent="0.3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M3">
        <f>ROUNDDOWN(273.15+pomiary3[[#This Row],[czujnik1]], 0)</f>
        <v>268</v>
      </c>
      <c r="N3">
        <f>ROUNDDOWN(273.15+pomiary3[[#This Row],[czujnik2]], 0)</f>
        <v>275</v>
      </c>
      <c r="O3">
        <f>ROUNDDOWN(273.15+pomiary3[[#This Row],[czujnik3]], 0)</f>
        <v>267</v>
      </c>
      <c r="P3">
        <f>ROUNDDOWN(273.15+pomiary3[[#This Row],[czujnik4]], 0)</f>
        <v>267</v>
      </c>
      <c r="Q3">
        <f>ROUNDDOWN(273.15+pomiary3[[#This Row],[czujnik5]], 0)</f>
        <v>267</v>
      </c>
      <c r="R3">
        <f>ROUNDDOWN(273.15+pomiary3[[#This Row],[czujnik6]], 0)</f>
        <v>265</v>
      </c>
      <c r="S3">
        <f>ROUNDDOWN(273.15+pomiary3[[#This Row],[czujnik7]], 0)</f>
        <v>270</v>
      </c>
      <c r="T3">
        <f>ROUNDDOWN(273.15+pomiary3[[#This Row],[czujnik8]], 0)</f>
        <v>276</v>
      </c>
      <c r="U3">
        <f>ROUNDDOWN(273.15+pomiary3[[#This Row],[czujnik9]], 0)</f>
        <v>267</v>
      </c>
      <c r="V3">
        <f>ROUNDDOWN(273.15+pomiary3[[#This Row],[czujnik10]], 0)</f>
        <v>273</v>
      </c>
    </row>
    <row r="4" spans="1:22" x14ac:dyDescent="0.3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M4">
        <f>ROUNDDOWN(273.15+pomiary3[[#This Row],[czujnik1]], 0)</f>
        <v>275</v>
      </c>
      <c r="N4">
        <f>ROUNDDOWN(273.15+pomiary3[[#This Row],[czujnik2]], 0)</f>
        <v>265</v>
      </c>
      <c r="O4">
        <f>ROUNDDOWN(273.15+pomiary3[[#This Row],[czujnik3]], 0)</f>
        <v>274</v>
      </c>
      <c r="P4">
        <f>ROUNDDOWN(273.15+pomiary3[[#This Row],[czujnik4]], 0)</f>
        <v>279</v>
      </c>
      <c r="Q4">
        <f>ROUNDDOWN(273.15+pomiary3[[#This Row],[czujnik5]], 0)</f>
        <v>277</v>
      </c>
      <c r="R4">
        <f>ROUNDDOWN(273.15+pomiary3[[#This Row],[czujnik6]], 0)</f>
        <v>265</v>
      </c>
      <c r="S4">
        <f>ROUNDDOWN(273.15+pomiary3[[#This Row],[czujnik7]], 0)</f>
        <v>277</v>
      </c>
      <c r="T4">
        <f>ROUNDDOWN(273.15+pomiary3[[#This Row],[czujnik8]], 0)</f>
        <v>268</v>
      </c>
      <c r="U4">
        <f>ROUNDDOWN(273.15+pomiary3[[#This Row],[czujnik9]], 0)</f>
        <v>269</v>
      </c>
      <c r="V4">
        <f>ROUNDDOWN(273.15+pomiary3[[#This Row],[czujnik10]], 0)</f>
        <v>268</v>
      </c>
    </row>
    <row r="5" spans="1:22" x14ac:dyDescent="0.3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M5">
        <f>ROUNDDOWN(273.15+pomiary3[[#This Row],[czujnik1]], 0)</f>
        <v>280</v>
      </c>
      <c r="N5">
        <f>ROUNDDOWN(273.15+pomiary3[[#This Row],[czujnik2]], 0)</f>
        <v>265</v>
      </c>
      <c r="O5">
        <f>ROUNDDOWN(273.15+pomiary3[[#This Row],[czujnik3]], 0)</f>
        <v>272</v>
      </c>
      <c r="P5">
        <f>ROUNDDOWN(273.15+pomiary3[[#This Row],[czujnik4]], 0)</f>
        <v>270</v>
      </c>
      <c r="Q5">
        <f>ROUNDDOWN(273.15+pomiary3[[#This Row],[czujnik5]], 0)</f>
        <v>279</v>
      </c>
      <c r="R5">
        <f>ROUNDDOWN(273.15+pomiary3[[#This Row],[czujnik6]], 0)</f>
        <v>276</v>
      </c>
      <c r="S5">
        <f>ROUNDDOWN(273.15+pomiary3[[#This Row],[czujnik7]], 0)</f>
        <v>272</v>
      </c>
      <c r="T5">
        <f>ROUNDDOWN(273.15+pomiary3[[#This Row],[czujnik8]], 0)</f>
        <v>270</v>
      </c>
      <c r="U5">
        <f>ROUNDDOWN(273.15+pomiary3[[#This Row],[czujnik9]], 0)</f>
        <v>271</v>
      </c>
      <c r="V5">
        <f>ROUNDDOWN(273.15+pomiary3[[#This Row],[czujnik10]], 0)</f>
        <v>270</v>
      </c>
    </row>
    <row r="6" spans="1:22" x14ac:dyDescent="0.3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M6">
        <f>ROUNDDOWN(273.15+pomiary3[[#This Row],[czujnik1]], 0)</f>
        <v>280</v>
      </c>
      <c r="N6">
        <f>ROUNDDOWN(273.15+pomiary3[[#This Row],[czujnik2]], 0)</f>
        <v>278</v>
      </c>
      <c r="O6">
        <f>ROUNDDOWN(273.15+pomiary3[[#This Row],[czujnik3]], 0)</f>
        <v>269</v>
      </c>
      <c r="P6">
        <f>ROUNDDOWN(273.15+pomiary3[[#This Row],[czujnik4]], 0)</f>
        <v>269</v>
      </c>
      <c r="Q6">
        <f>ROUNDDOWN(273.15+pomiary3[[#This Row],[czujnik5]], 0)</f>
        <v>281</v>
      </c>
      <c r="R6">
        <f>ROUNDDOWN(273.15+pomiary3[[#This Row],[czujnik6]], 0)</f>
        <v>267</v>
      </c>
      <c r="S6">
        <f>ROUNDDOWN(273.15+pomiary3[[#This Row],[czujnik7]], 0)</f>
        <v>272</v>
      </c>
      <c r="T6">
        <f>ROUNDDOWN(273.15+pomiary3[[#This Row],[czujnik8]], 0)</f>
        <v>274</v>
      </c>
      <c r="U6">
        <f>ROUNDDOWN(273.15+pomiary3[[#This Row],[czujnik9]], 0)</f>
        <v>267</v>
      </c>
      <c r="V6">
        <f>ROUNDDOWN(273.15+pomiary3[[#This Row],[czujnik10]], 0)</f>
        <v>269</v>
      </c>
    </row>
    <row r="7" spans="1:22" x14ac:dyDescent="0.3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M7">
        <f>ROUNDDOWN(273.15+pomiary3[[#This Row],[czujnik1]], 0)</f>
        <v>277</v>
      </c>
      <c r="N7">
        <f>ROUNDDOWN(273.15+pomiary3[[#This Row],[czujnik2]], 0)</f>
        <v>274</v>
      </c>
      <c r="O7">
        <f>ROUNDDOWN(273.15+pomiary3[[#This Row],[czujnik3]], 0)</f>
        <v>269</v>
      </c>
      <c r="P7">
        <f>ROUNDDOWN(273.15+pomiary3[[#This Row],[czujnik4]], 0)</f>
        <v>265</v>
      </c>
      <c r="Q7">
        <f>ROUNDDOWN(273.15+pomiary3[[#This Row],[czujnik5]], 0)</f>
        <v>276</v>
      </c>
      <c r="R7">
        <f>ROUNDDOWN(273.15+pomiary3[[#This Row],[czujnik6]], 0)</f>
        <v>269</v>
      </c>
      <c r="S7">
        <f>ROUNDDOWN(273.15+pomiary3[[#This Row],[czujnik7]], 0)</f>
        <v>269</v>
      </c>
      <c r="T7">
        <f>ROUNDDOWN(273.15+pomiary3[[#This Row],[czujnik8]], 0)</f>
        <v>274</v>
      </c>
      <c r="U7">
        <f>ROUNDDOWN(273.15+pomiary3[[#This Row],[czujnik9]], 0)</f>
        <v>269</v>
      </c>
      <c r="V7">
        <f>ROUNDDOWN(273.15+pomiary3[[#This Row],[czujnik10]], 0)</f>
        <v>277</v>
      </c>
    </row>
    <row r="8" spans="1:22" x14ac:dyDescent="0.35">
      <c r="A8" s="1">
        <v>42399</v>
      </c>
      <c r="B8" s="2">
        <v>4.583333333333333E-2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M8">
        <f>ROUNDDOWN(273.15+pomiary3[[#This Row],[czujnik1]], 0)</f>
        <v>267</v>
      </c>
      <c r="N8">
        <f>ROUNDDOWN(273.15+pomiary3[[#This Row],[czujnik2]], 0)</f>
        <v>279</v>
      </c>
      <c r="O8">
        <f>ROUNDDOWN(273.15+pomiary3[[#This Row],[czujnik3]], 0)</f>
        <v>265</v>
      </c>
      <c r="P8">
        <f>ROUNDDOWN(273.15+pomiary3[[#This Row],[czujnik4]], 0)</f>
        <v>277</v>
      </c>
      <c r="Q8">
        <f>ROUNDDOWN(273.15+pomiary3[[#This Row],[czujnik5]], 0)</f>
        <v>275</v>
      </c>
      <c r="R8">
        <f>ROUNDDOWN(273.15+pomiary3[[#This Row],[czujnik6]], 0)</f>
        <v>280</v>
      </c>
      <c r="S8">
        <f>ROUNDDOWN(273.15+pomiary3[[#This Row],[czujnik7]], 0)</f>
        <v>268</v>
      </c>
      <c r="T8">
        <f>ROUNDDOWN(273.15+pomiary3[[#This Row],[czujnik8]], 0)</f>
        <v>266</v>
      </c>
      <c r="U8">
        <f>ROUNDDOWN(273.15+pomiary3[[#This Row],[czujnik9]], 0)</f>
        <v>265</v>
      </c>
      <c r="V8">
        <f>ROUNDDOWN(273.15+pomiary3[[#This Row],[czujnik10]], 0)</f>
        <v>280</v>
      </c>
    </row>
    <row r="9" spans="1:22" x14ac:dyDescent="0.3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M9">
        <f>ROUNDDOWN(273.15+pomiary3[[#This Row],[czujnik1]], 0)</f>
        <v>276</v>
      </c>
      <c r="N9">
        <f>ROUNDDOWN(273.15+pomiary3[[#This Row],[czujnik2]], 0)</f>
        <v>266</v>
      </c>
      <c r="O9">
        <f>ROUNDDOWN(273.15+pomiary3[[#This Row],[czujnik3]], 0)</f>
        <v>266</v>
      </c>
      <c r="P9">
        <f>ROUNDDOWN(273.15+pomiary3[[#This Row],[czujnik4]], 0)</f>
        <v>270</v>
      </c>
      <c r="Q9">
        <f>ROUNDDOWN(273.15+pomiary3[[#This Row],[czujnik5]], 0)</f>
        <v>279</v>
      </c>
      <c r="R9">
        <f>ROUNDDOWN(273.15+pomiary3[[#This Row],[czujnik6]], 0)</f>
        <v>274</v>
      </c>
      <c r="S9">
        <f>ROUNDDOWN(273.15+pomiary3[[#This Row],[czujnik7]], 0)</f>
        <v>280</v>
      </c>
      <c r="T9">
        <f>ROUNDDOWN(273.15+pomiary3[[#This Row],[czujnik8]], 0)</f>
        <v>280</v>
      </c>
      <c r="U9">
        <f>ROUNDDOWN(273.15+pomiary3[[#This Row],[czujnik9]], 0)</f>
        <v>275</v>
      </c>
      <c r="V9">
        <f>ROUNDDOWN(273.15+pomiary3[[#This Row],[czujnik10]], 0)</f>
        <v>270</v>
      </c>
    </row>
    <row r="10" spans="1:22" x14ac:dyDescent="0.35">
      <c r="A10" s="1">
        <v>42406</v>
      </c>
      <c r="B10" s="2">
        <v>8.7499999999999994E-2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M10">
        <f>ROUNDDOWN(273.15+pomiary3[[#This Row],[czujnik1]], 0)</f>
        <v>275</v>
      </c>
      <c r="N10">
        <f>ROUNDDOWN(273.15+pomiary3[[#This Row],[czujnik2]], 0)</f>
        <v>274</v>
      </c>
      <c r="O10">
        <f>ROUNDDOWN(273.15+pomiary3[[#This Row],[czujnik3]], 0)</f>
        <v>271</v>
      </c>
      <c r="P10">
        <f>ROUNDDOWN(273.15+pomiary3[[#This Row],[czujnik4]], 0)</f>
        <v>267</v>
      </c>
      <c r="Q10">
        <f>ROUNDDOWN(273.15+pomiary3[[#This Row],[czujnik5]], 0)</f>
        <v>275</v>
      </c>
      <c r="R10">
        <f>ROUNDDOWN(273.15+pomiary3[[#This Row],[czujnik6]], 0)</f>
        <v>270</v>
      </c>
      <c r="S10">
        <f>ROUNDDOWN(273.15+pomiary3[[#This Row],[czujnik7]], 0)</f>
        <v>269</v>
      </c>
      <c r="T10">
        <f>ROUNDDOWN(273.15+pomiary3[[#This Row],[czujnik8]], 0)</f>
        <v>266</v>
      </c>
      <c r="U10">
        <f>ROUNDDOWN(273.15+pomiary3[[#This Row],[czujnik9]], 0)</f>
        <v>275</v>
      </c>
      <c r="V10">
        <f>ROUNDDOWN(273.15+pomiary3[[#This Row],[czujnik10]], 0)</f>
        <v>280</v>
      </c>
    </row>
    <row r="11" spans="1:22" x14ac:dyDescent="0.3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M11">
        <f>ROUNDDOWN(273.15+pomiary3[[#This Row],[czujnik1]], 0)</f>
        <v>281</v>
      </c>
      <c r="N11">
        <f>ROUNDDOWN(273.15+pomiary3[[#This Row],[czujnik2]], 0)</f>
        <v>271</v>
      </c>
      <c r="O11">
        <f>ROUNDDOWN(273.15+pomiary3[[#This Row],[czujnik3]], 0)</f>
        <v>275</v>
      </c>
      <c r="P11">
        <f>ROUNDDOWN(273.15+pomiary3[[#This Row],[czujnik4]], 0)</f>
        <v>274</v>
      </c>
      <c r="Q11">
        <f>ROUNDDOWN(273.15+pomiary3[[#This Row],[czujnik5]], 0)</f>
        <v>281</v>
      </c>
      <c r="R11">
        <f>ROUNDDOWN(273.15+pomiary3[[#This Row],[czujnik6]], 0)</f>
        <v>277</v>
      </c>
      <c r="S11">
        <f>ROUNDDOWN(273.15+pomiary3[[#This Row],[czujnik7]], 0)</f>
        <v>268</v>
      </c>
      <c r="T11">
        <f>ROUNDDOWN(273.15+pomiary3[[#This Row],[czujnik8]], 0)</f>
        <v>281</v>
      </c>
      <c r="U11">
        <f>ROUNDDOWN(273.15+pomiary3[[#This Row],[czujnik9]], 0)</f>
        <v>266</v>
      </c>
      <c r="V11">
        <f>ROUNDDOWN(273.15+pomiary3[[#This Row],[czujnik10]], 0)</f>
        <v>265</v>
      </c>
    </row>
    <row r="12" spans="1:22" x14ac:dyDescent="0.35">
      <c r="A12" s="1">
        <v>42409</v>
      </c>
      <c r="B12" s="2">
        <v>0.33541666666666664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M12">
        <f>ROUNDDOWN(273.15+pomiary3[[#This Row],[czujnik1]], 0)</f>
        <v>277</v>
      </c>
      <c r="N12">
        <f>ROUNDDOWN(273.15+pomiary3[[#This Row],[czujnik2]], 0)</f>
        <v>266</v>
      </c>
      <c r="O12">
        <f>ROUNDDOWN(273.15+pomiary3[[#This Row],[czujnik3]], 0)</f>
        <v>275</v>
      </c>
      <c r="P12">
        <f>ROUNDDOWN(273.15+pomiary3[[#This Row],[czujnik4]], 0)</f>
        <v>271</v>
      </c>
      <c r="Q12">
        <f>ROUNDDOWN(273.15+pomiary3[[#This Row],[czujnik5]], 0)</f>
        <v>269</v>
      </c>
      <c r="R12">
        <f>ROUNDDOWN(273.15+pomiary3[[#This Row],[czujnik6]], 0)</f>
        <v>269</v>
      </c>
      <c r="S12">
        <f>ROUNDDOWN(273.15+pomiary3[[#This Row],[czujnik7]], 0)</f>
        <v>266</v>
      </c>
      <c r="T12">
        <f>ROUNDDOWN(273.15+pomiary3[[#This Row],[czujnik8]], 0)</f>
        <v>276</v>
      </c>
      <c r="U12">
        <f>ROUNDDOWN(273.15+pomiary3[[#This Row],[czujnik9]], 0)</f>
        <v>275</v>
      </c>
      <c r="V12">
        <f>ROUNDDOWN(273.15+pomiary3[[#This Row],[czujnik10]], 0)</f>
        <v>266</v>
      </c>
    </row>
    <row r="13" spans="1:22" x14ac:dyDescent="0.3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M13">
        <f>ROUNDDOWN(273.15+pomiary3[[#This Row],[czujnik1]], 0)</f>
        <v>268</v>
      </c>
      <c r="N13">
        <f>ROUNDDOWN(273.15+pomiary3[[#This Row],[czujnik2]], 0)</f>
        <v>278</v>
      </c>
      <c r="O13">
        <f>ROUNDDOWN(273.15+pomiary3[[#This Row],[czujnik3]], 0)</f>
        <v>266</v>
      </c>
      <c r="P13">
        <f>ROUNDDOWN(273.15+pomiary3[[#This Row],[czujnik4]], 0)</f>
        <v>269</v>
      </c>
      <c r="Q13">
        <f>ROUNDDOWN(273.15+pomiary3[[#This Row],[czujnik5]], 0)</f>
        <v>280</v>
      </c>
      <c r="R13">
        <f>ROUNDDOWN(273.15+pomiary3[[#This Row],[czujnik6]], 0)</f>
        <v>265</v>
      </c>
      <c r="S13">
        <f>ROUNDDOWN(273.15+pomiary3[[#This Row],[czujnik7]], 0)</f>
        <v>267</v>
      </c>
      <c r="T13">
        <f>ROUNDDOWN(273.15+pomiary3[[#This Row],[czujnik8]], 0)</f>
        <v>266</v>
      </c>
      <c r="U13">
        <f>ROUNDDOWN(273.15+pomiary3[[#This Row],[czujnik9]], 0)</f>
        <v>270</v>
      </c>
      <c r="V13">
        <f>ROUNDDOWN(273.15+pomiary3[[#This Row],[czujnik10]], 0)</f>
        <v>271</v>
      </c>
    </row>
    <row r="14" spans="1:22" x14ac:dyDescent="0.3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M14">
        <f>ROUNDDOWN(273.15+pomiary3[[#This Row],[czujnik1]], 0)</f>
        <v>267</v>
      </c>
      <c r="N14">
        <f>ROUNDDOWN(273.15+pomiary3[[#This Row],[czujnik2]], 0)</f>
        <v>278</v>
      </c>
      <c r="O14">
        <f>ROUNDDOWN(273.15+pomiary3[[#This Row],[czujnik3]], 0)</f>
        <v>270</v>
      </c>
      <c r="P14">
        <f>ROUNDDOWN(273.15+pomiary3[[#This Row],[czujnik4]], 0)</f>
        <v>267</v>
      </c>
      <c r="Q14">
        <f>ROUNDDOWN(273.15+pomiary3[[#This Row],[czujnik5]], 0)</f>
        <v>281</v>
      </c>
      <c r="R14">
        <f>ROUNDDOWN(273.15+pomiary3[[#This Row],[czujnik6]], 0)</f>
        <v>266</v>
      </c>
      <c r="S14">
        <f>ROUNDDOWN(273.15+pomiary3[[#This Row],[czujnik7]], 0)</f>
        <v>265</v>
      </c>
      <c r="T14">
        <f>ROUNDDOWN(273.15+pomiary3[[#This Row],[czujnik8]], 0)</f>
        <v>277</v>
      </c>
      <c r="U14">
        <f>ROUNDDOWN(273.15+pomiary3[[#This Row],[czujnik9]], 0)</f>
        <v>265</v>
      </c>
      <c r="V14">
        <f>ROUNDDOWN(273.15+pomiary3[[#This Row],[czujnik10]], 0)</f>
        <v>281</v>
      </c>
    </row>
    <row r="15" spans="1:22" x14ac:dyDescent="0.3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M15">
        <f>ROUNDDOWN(273.15+pomiary3[[#This Row],[czujnik1]], 0)</f>
        <v>281</v>
      </c>
      <c r="N15">
        <f>ROUNDDOWN(273.15+pomiary3[[#This Row],[czujnik2]], 0)</f>
        <v>281</v>
      </c>
      <c r="O15">
        <f>ROUNDDOWN(273.15+pomiary3[[#This Row],[czujnik3]], 0)</f>
        <v>265</v>
      </c>
      <c r="P15">
        <f>ROUNDDOWN(273.15+pomiary3[[#This Row],[czujnik4]], 0)</f>
        <v>270</v>
      </c>
      <c r="Q15">
        <f>ROUNDDOWN(273.15+pomiary3[[#This Row],[czujnik5]], 0)</f>
        <v>279</v>
      </c>
      <c r="R15">
        <f>ROUNDDOWN(273.15+pomiary3[[#This Row],[czujnik6]], 0)</f>
        <v>274</v>
      </c>
      <c r="S15">
        <f>ROUNDDOWN(273.15+pomiary3[[#This Row],[czujnik7]], 0)</f>
        <v>269</v>
      </c>
      <c r="T15">
        <f>ROUNDDOWN(273.15+pomiary3[[#This Row],[czujnik8]], 0)</f>
        <v>278</v>
      </c>
      <c r="U15">
        <f>ROUNDDOWN(273.15+pomiary3[[#This Row],[czujnik9]], 0)</f>
        <v>268</v>
      </c>
      <c r="V15">
        <f>ROUNDDOWN(273.15+pomiary3[[#This Row],[czujnik10]], 0)</f>
        <v>273</v>
      </c>
    </row>
    <row r="16" spans="1:22" x14ac:dyDescent="0.35">
      <c r="A16" s="1">
        <v>42415</v>
      </c>
      <c r="B16" s="2">
        <v>0.17083333333333334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M16">
        <f>ROUNDDOWN(273.15+pomiary3[[#This Row],[czujnik1]], 0)</f>
        <v>280</v>
      </c>
      <c r="N16">
        <f>ROUNDDOWN(273.15+pomiary3[[#This Row],[czujnik2]], 0)</f>
        <v>281</v>
      </c>
      <c r="O16">
        <f>ROUNDDOWN(273.15+pomiary3[[#This Row],[czujnik3]], 0)</f>
        <v>273</v>
      </c>
      <c r="P16">
        <f>ROUNDDOWN(273.15+pomiary3[[#This Row],[czujnik4]], 0)</f>
        <v>270</v>
      </c>
      <c r="Q16">
        <f>ROUNDDOWN(273.15+pomiary3[[#This Row],[czujnik5]], 0)</f>
        <v>265</v>
      </c>
      <c r="R16">
        <f>ROUNDDOWN(273.15+pomiary3[[#This Row],[czujnik6]], 0)</f>
        <v>280</v>
      </c>
      <c r="S16">
        <f>ROUNDDOWN(273.15+pomiary3[[#This Row],[czujnik7]], 0)</f>
        <v>268</v>
      </c>
      <c r="T16">
        <f>ROUNDDOWN(273.15+pomiary3[[#This Row],[czujnik8]], 0)</f>
        <v>268</v>
      </c>
      <c r="U16">
        <f>ROUNDDOWN(273.15+pomiary3[[#This Row],[czujnik9]], 0)</f>
        <v>268</v>
      </c>
      <c r="V16">
        <f>ROUNDDOWN(273.15+pomiary3[[#This Row],[czujnik10]], 0)</f>
        <v>267</v>
      </c>
    </row>
    <row r="17" spans="1:22" x14ac:dyDescent="0.3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M17">
        <f>ROUNDDOWN(273.15+pomiary3[[#This Row],[czujnik1]], 0)</f>
        <v>265</v>
      </c>
      <c r="N17">
        <f>ROUNDDOWN(273.15+pomiary3[[#This Row],[czujnik2]], 0)</f>
        <v>275</v>
      </c>
      <c r="O17">
        <f>ROUNDDOWN(273.15+pomiary3[[#This Row],[czujnik3]], 0)</f>
        <v>272</v>
      </c>
      <c r="P17">
        <f>ROUNDDOWN(273.15+pomiary3[[#This Row],[czujnik4]], 0)</f>
        <v>268</v>
      </c>
      <c r="Q17">
        <f>ROUNDDOWN(273.15+pomiary3[[#This Row],[czujnik5]], 0)</f>
        <v>266</v>
      </c>
      <c r="R17">
        <f>ROUNDDOWN(273.15+pomiary3[[#This Row],[czujnik6]], 0)</f>
        <v>273</v>
      </c>
      <c r="S17">
        <f>ROUNDDOWN(273.15+pomiary3[[#This Row],[czujnik7]], 0)</f>
        <v>273</v>
      </c>
      <c r="T17">
        <f>ROUNDDOWN(273.15+pomiary3[[#This Row],[czujnik8]], 0)</f>
        <v>268</v>
      </c>
      <c r="U17">
        <f>ROUNDDOWN(273.15+pomiary3[[#This Row],[czujnik9]], 0)</f>
        <v>266</v>
      </c>
      <c r="V17">
        <f>ROUNDDOWN(273.15+pomiary3[[#This Row],[czujnik10]], 0)</f>
        <v>276</v>
      </c>
    </row>
    <row r="18" spans="1:22" x14ac:dyDescent="0.35">
      <c r="A18" s="1">
        <v>42418</v>
      </c>
      <c r="B18" s="2">
        <v>0.17083333333333334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M18">
        <f>ROUNDDOWN(273.15+pomiary3[[#This Row],[czujnik1]], 0)</f>
        <v>280</v>
      </c>
      <c r="N18">
        <f>ROUNDDOWN(273.15+pomiary3[[#This Row],[czujnik2]], 0)</f>
        <v>274</v>
      </c>
      <c r="O18">
        <f>ROUNDDOWN(273.15+pomiary3[[#This Row],[czujnik3]], 0)</f>
        <v>267</v>
      </c>
      <c r="P18">
        <f>ROUNDDOWN(273.15+pomiary3[[#This Row],[czujnik4]], 0)</f>
        <v>270</v>
      </c>
      <c r="Q18">
        <f>ROUNDDOWN(273.15+pomiary3[[#This Row],[czujnik5]], 0)</f>
        <v>276</v>
      </c>
      <c r="R18">
        <f>ROUNDDOWN(273.15+pomiary3[[#This Row],[czujnik6]], 0)</f>
        <v>272</v>
      </c>
      <c r="S18">
        <f>ROUNDDOWN(273.15+pomiary3[[#This Row],[czujnik7]], 0)</f>
        <v>270</v>
      </c>
      <c r="T18">
        <f>ROUNDDOWN(273.15+pomiary3[[#This Row],[czujnik8]], 0)</f>
        <v>266</v>
      </c>
      <c r="U18">
        <f>ROUNDDOWN(273.15+pomiary3[[#This Row],[czujnik9]], 0)</f>
        <v>266</v>
      </c>
      <c r="V18">
        <f>ROUNDDOWN(273.15+pomiary3[[#This Row],[czujnik10]], 0)</f>
        <v>276</v>
      </c>
    </row>
    <row r="19" spans="1:22" x14ac:dyDescent="0.3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M19">
        <f>ROUNDDOWN(273.15+pomiary3[[#This Row],[czujnik1]], 0)</f>
        <v>267</v>
      </c>
      <c r="N19">
        <f>ROUNDDOWN(273.15+pomiary3[[#This Row],[czujnik2]], 0)</f>
        <v>274</v>
      </c>
      <c r="O19">
        <f>ROUNDDOWN(273.15+pomiary3[[#This Row],[czujnik3]], 0)</f>
        <v>266</v>
      </c>
      <c r="P19">
        <f>ROUNDDOWN(273.15+pomiary3[[#This Row],[czujnik4]], 0)</f>
        <v>267</v>
      </c>
      <c r="Q19">
        <f>ROUNDDOWN(273.15+pomiary3[[#This Row],[czujnik5]], 0)</f>
        <v>274</v>
      </c>
      <c r="R19">
        <f>ROUNDDOWN(273.15+pomiary3[[#This Row],[czujnik6]], 0)</f>
        <v>274</v>
      </c>
      <c r="S19">
        <f>ROUNDDOWN(273.15+pomiary3[[#This Row],[czujnik7]], 0)</f>
        <v>281</v>
      </c>
      <c r="T19">
        <f>ROUNDDOWN(273.15+pomiary3[[#This Row],[czujnik8]], 0)</f>
        <v>273</v>
      </c>
      <c r="U19">
        <f>ROUNDDOWN(273.15+pomiary3[[#This Row],[czujnik9]], 0)</f>
        <v>274</v>
      </c>
      <c r="V19">
        <f>ROUNDDOWN(273.15+pomiary3[[#This Row],[czujnik10]], 0)</f>
        <v>269</v>
      </c>
    </row>
    <row r="20" spans="1:22" x14ac:dyDescent="0.3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M20">
        <f>ROUNDDOWN(273.15+pomiary3[[#This Row],[czujnik1]], 0)</f>
        <v>267</v>
      </c>
      <c r="N20">
        <f>ROUNDDOWN(273.15+pomiary3[[#This Row],[czujnik2]], 0)</f>
        <v>270</v>
      </c>
      <c r="O20">
        <f>ROUNDDOWN(273.15+pomiary3[[#This Row],[czujnik3]], 0)</f>
        <v>273</v>
      </c>
      <c r="P20">
        <f>ROUNDDOWN(273.15+pomiary3[[#This Row],[czujnik4]], 0)</f>
        <v>276</v>
      </c>
      <c r="Q20">
        <f>ROUNDDOWN(273.15+pomiary3[[#This Row],[czujnik5]], 0)</f>
        <v>278</v>
      </c>
      <c r="R20">
        <f>ROUNDDOWN(273.15+pomiary3[[#This Row],[czujnik6]], 0)</f>
        <v>272</v>
      </c>
      <c r="S20">
        <f>ROUNDDOWN(273.15+pomiary3[[#This Row],[czujnik7]], 0)</f>
        <v>277</v>
      </c>
      <c r="T20">
        <f>ROUNDDOWN(273.15+pomiary3[[#This Row],[czujnik8]], 0)</f>
        <v>275</v>
      </c>
      <c r="U20">
        <f>ROUNDDOWN(273.15+pomiary3[[#This Row],[czujnik9]], 0)</f>
        <v>274</v>
      </c>
      <c r="V20">
        <f>ROUNDDOWN(273.15+pomiary3[[#This Row],[czujnik10]], 0)</f>
        <v>281</v>
      </c>
    </row>
    <row r="21" spans="1:22" x14ac:dyDescent="0.3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M21">
        <f>ROUNDDOWN(273.15+pomiary3[[#This Row],[czujnik1]], 0)</f>
        <v>282</v>
      </c>
      <c r="N21">
        <f>ROUNDDOWN(273.15+pomiary3[[#This Row],[czujnik2]], 0)</f>
        <v>272</v>
      </c>
      <c r="O21">
        <f>ROUNDDOWN(273.15+pomiary3[[#This Row],[czujnik3]], 0)</f>
        <v>279</v>
      </c>
      <c r="P21">
        <f>ROUNDDOWN(273.15+pomiary3[[#This Row],[czujnik4]], 0)</f>
        <v>277</v>
      </c>
      <c r="Q21">
        <f>ROUNDDOWN(273.15+pomiary3[[#This Row],[czujnik5]], 0)</f>
        <v>274</v>
      </c>
      <c r="R21">
        <f>ROUNDDOWN(273.15+pomiary3[[#This Row],[czujnik6]], 0)</f>
        <v>272</v>
      </c>
      <c r="S21">
        <f>ROUNDDOWN(273.15+pomiary3[[#This Row],[czujnik7]], 0)</f>
        <v>277</v>
      </c>
      <c r="T21">
        <f>ROUNDDOWN(273.15+pomiary3[[#This Row],[czujnik8]], 0)</f>
        <v>276</v>
      </c>
      <c r="U21">
        <f>ROUNDDOWN(273.15+pomiary3[[#This Row],[czujnik9]], 0)</f>
        <v>271</v>
      </c>
      <c r="V21">
        <f>ROUNDDOWN(273.15+pomiary3[[#This Row],[czujnik10]], 0)</f>
        <v>271</v>
      </c>
    </row>
    <row r="22" spans="1:22" x14ac:dyDescent="0.3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M22">
        <f>ROUNDDOWN(273.15+pomiary3[[#This Row],[czujnik1]], 0)</f>
        <v>279</v>
      </c>
      <c r="N22">
        <f>ROUNDDOWN(273.15+pomiary3[[#This Row],[czujnik2]], 0)</f>
        <v>279</v>
      </c>
      <c r="O22">
        <f>ROUNDDOWN(273.15+pomiary3[[#This Row],[czujnik3]], 0)</f>
        <v>277</v>
      </c>
      <c r="P22">
        <f>ROUNDDOWN(273.15+pomiary3[[#This Row],[czujnik4]], 0)</f>
        <v>269</v>
      </c>
      <c r="Q22">
        <f>ROUNDDOWN(273.15+pomiary3[[#This Row],[czujnik5]], 0)</f>
        <v>270</v>
      </c>
      <c r="R22">
        <f>ROUNDDOWN(273.15+pomiary3[[#This Row],[czujnik6]], 0)</f>
        <v>278</v>
      </c>
      <c r="S22">
        <f>ROUNDDOWN(273.15+pomiary3[[#This Row],[czujnik7]], 0)</f>
        <v>271</v>
      </c>
      <c r="T22">
        <f>ROUNDDOWN(273.15+pomiary3[[#This Row],[czujnik8]], 0)</f>
        <v>277</v>
      </c>
      <c r="U22">
        <f>ROUNDDOWN(273.15+pomiary3[[#This Row],[czujnik9]], 0)</f>
        <v>270</v>
      </c>
      <c r="V22">
        <f>ROUNDDOWN(273.15+pomiary3[[#This Row],[czujnik10]], 0)</f>
        <v>275</v>
      </c>
    </row>
    <row r="23" spans="1:22" x14ac:dyDescent="0.35">
      <c r="A23" s="1">
        <v>42424</v>
      </c>
      <c r="B23" s="2">
        <v>0.17083333333333334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M23">
        <f>ROUNDDOWN(273.15+pomiary3[[#This Row],[czujnik1]], 0)</f>
        <v>269</v>
      </c>
      <c r="N23">
        <f>ROUNDDOWN(273.15+pomiary3[[#This Row],[czujnik2]], 0)</f>
        <v>268</v>
      </c>
      <c r="O23">
        <f>ROUNDDOWN(273.15+pomiary3[[#This Row],[czujnik3]], 0)</f>
        <v>276</v>
      </c>
      <c r="P23">
        <f>ROUNDDOWN(273.15+pomiary3[[#This Row],[czujnik4]], 0)</f>
        <v>273</v>
      </c>
      <c r="Q23">
        <f>ROUNDDOWN(273.15+pomiary3[[#This Row],[czujnik5]], 0)</f>
        <v>269</v>
      </c>
      <c r="R23">
        <f>ROUNDDOWN(273.15+pomiary3[[#This Row],[czujnik6]], 0)</f>
        <v>270</v>
      </c>
      <c r="S23">
        <f>ROUNDDOWN(273.15+pomiary3[[#This Row],[czujnik7]], 0)</f>
        <v>273</v>
      </c>
      <c r="T23">
        <f>ROUNDDOWN(273.15+pomiary3[[#This Row],[czujnik8]], 0)</f>
        <v>269</v>
      </c>
      <c r="U23">
        <f>ROUNDDOWN(273.15+pomiary3[[#This Row],[czujnik9]], 0)</f>
        <v>269</v>
      </c>
      <c r="V23">
        <f>ROUNDDOWN(273.15+pomiary3[[#This Row],[czujnik10]], 0)</f>
        <v>270</v>
      </c>
    </row>
    <row r="24" spans="1:22" x14ac:dyDescent="0.3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M24">
        <f>ROUNDDOWN(273.15+pomiary3[[#This Row],[czujnik1]], 0)</f>
        <v>279</v>
      </c>
      <c r="N24">
        <f>ROUNDDOWN(273.15+pomiary3[[#This Row],[czujnik2]], 0)</f>
        <v>270</v>
      </c>
      <c r="O24">
        <f>ROUNDDOWN(273.15+pomiary3[[#This Row],[czujnik3]], 0)</f>
        <v>279</v>
      </c>
      <c r="P24">
        <f>ROUNDDOWN(273.15+pomiary3[[#This Row],[czujnik4]], 0)</f>
        <v>271</v>
      </c>
      <c r="Q24">
        <f>ROUNDDOWN(273.15+pomiary3[[#This Row],[czujnik5]], 0)</f>
        <v>275</v>
      </c>
      <c r="R24">
        <f>ROUNDDOWN(273.15+pomiary3[[#This Row],[czujnik6]], 0)</f>
        <v>279</v>
      </c>
      <c r="S24">
        <f>ROUNDDOWN(273.15+pomiary3[[#This Row],[czujnik7]], 0)</f>
        <v>265</v>
      </c>
      <c r="T24">
        <f>ROUNDDOWN(273.15+pomiary3[[#This Row],[czujnik8]], 0)</f>
        <v>280</v>
      </c>
      <c r="U24">
        <f>ROUNDDOWN(273.15+pomiary3[[#This Row],[czujnik9]], 0)</f>
        <v>280</v>
      </c>
      <c r="V24">
        <f>ROUNDDOWN(273.15+pomiary3[[#This Row],[czujnik10]], 0)</f>
        <v>266</v>
      </c>
    </row>
    <row r="25" spans="1:22" x14ac:dyDescent="0.35">
      <c r="A25" s="1">
        <v>42431</v>
      </c>
      <c r="B25" s="2">
        <v>0.16875000000000001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M25">
        <f>ROUNDDOWN(273.15+pomiary3[[#This Row],[czujnik1]], 0)</f>
        <v>270</v>
      </c>
      <c r="N25">
        <f>ROUNDDOWN(273.15+pomiary3[[#This Row],[czujnik2]], 0)</f>
        <v>271</v>
      </c>
      <c r="O25">
        <f>ROUNDDOWN(273.15+pomiary3[[#This Row],[czujnik3]], 0)</f>
        <v>265</v>
      </c>
      <c r="P25">
        <f>ROUNDDOWN(273.15+pomiary3[[#This Row],[czujnik4]], 0)</f>
        <v>279</v>
      </c>
      <c r="Q25">
        <f>ROUNDDOWN(273.15+pomiary3[[#This Row],[czujnik5]], 0)</f>
        <v>268</v>
      </c>
      <c r="R25">
        <f>ROUNDDOWN(273.15+pomiary3[[#This Row],[czujnik6]], 0)</f>
        <v>265</v>
      </c>
      <c r="S25">
        <f>ROUNDDOWN(273.15+pomiary3[[#This Row],[czujnik7]], 0)</f>
        <v>276</v>
      </c>
      <c r="T25">
        <f>ROUNDDOWN(273.15+pomiary3[[#This Row],[czujnik8]], 0)</f>
        <v>270</v>
      </c>
      <c r="U25">
        <f>ROUNDDOWN(273.15+pomiary3[[#This Row],[czujnik9]], 0)</f>
        <v>279</v>
      </c>
      <c r="V25">
        <f>ROUNDDOWN(273.15+pomiary3[[#This Row],[czujnik10]], 0)</f>
        <v>270</v>
      </c>
    </row>
    <row r="26" spans="1:22" x14ac:dyDescent="0.3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M26">
        <f>ROUNDDOWN(273.15+pomiary3[[#This Row],[czujnik1]], 0)</f>
        <v>268</v>
      </c>
      <c r="N26">
        <f>ROUNDDOWN(273.15+pomiary3[[#This Row],[czujnik2]], 0)</f>
        <v>269</v>
      </c>
      <c r="O26">
        <f>ROUNDDOWN(273.15+pomiary3[[#This Row],[czujnik3]], 0)</f>
        <v>272</v>
      </c>
      <c r="P26">
        <f>ROUNDDOWN(273.15+pomiary3[[#This Row],[czujnik4]], 0)</f>
        <v>268</v>
      </c>
      <c r="Q26">
        <f>ROUNDDOWN(273.15+pomiary3[[#This Row],[czujnik5]], 0)</f>
        <v>272</v>
      </c>
      <c r="R26">
        <f>ROUNDDOWN(273.15+pomiary3[[#This Row],[czujnik6]], 0)</f>
        <v>274</v>
      </c>
      <c r="S26">
        <f>ROUNDDOWN(273.15+pomiary3[[#This Row],[czujnik7]], 0)</f>
        <v>279</v>
      </c>
      <c r="T26">
        <f>ROUNDDOWN(273.15+pomiary3[[#This Row],[czujnik8]], 0)</f>
        <v>270</v>
      </c>
      <c r="U26">
        <f>ROUNDDOWN(273.15+pomiary3[[#This Row],[czujnik9]], 0)</f>
        <v>278</v>
      </c>
      <c r="V26">
        <f>ROUNDDOWN(273.15+pomiary3[[#This Row],[czujnik10]], 0)</f>
        <v>282</v>
      </c>
    </row>
    <row r="27" spans="1:22" x14ac:dyDescent="0.3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M27">
        <f>ROUNDDOWN(273.15+pomiary3[[#This Row],[czujnik1]], 0)</f>
        <v>274</v>
      </c>
      <c r="N27">
        <f>ROUNDDOWN(273.15+pomiary3[[#This Row],[czujnik2]], 0)</f>
        <v>277</v>
      </c>
      <c r="O27">
        <f>ROUNDDOWN(273.15+pomiary3[[#This Row],[czujnik3]], 0)</f>
        <v>277</v>
      </c>
      <c r="P27">
        <f>ROUNDDOWN(273.15+pomiary3[[#This Row],[czujnik4]], 0)</f>
        <v>281</v>
      </c>
      <c r="Q27">
        <f>ROUNDDOWN(273.15+pomiary3[[#This Row],[czujnik5]], 0)</f>
        <v>271</v>
      </c>
      <c r="R27">
        <f>ROUNDDOWN(273.15+pomiary3[[#This Row],[czujnik6]], 0)</f>
        <v>272</v>
      </c>
      <c r="S27">
        <f>ROUNDDOWN(273.15+pomiary3[[#This Row],[czujnik7]], 0)</f>
        <v>281</v>
      </c>
      <c r="T27">
        <f>ROUNDDOWN(273.15+pomiary3[[#This Row],[czujnik8]], 0)</f>
        <v>272</v>
      </c>
      <c r="U27">
        <f>ROUNDDOWN(273.15+pomiary3[[#This Row],[czujnik9]], 0)</f>
        <v>274</v>
      </c>
      <c r="V27">
        <f>ROUNDDOWN(273.15+pomiary3[[#This Row],[czujnik10]], 0)</f>
        <v>272</v>
      </c>
    </row>
    <row r="28" spans="1:22" x14ac:dyDescent="0.35">
      <c r="A28" s="1">
        <v>42436</v>
      </c>
      <c r="B28" s="2">
        <v>0.46041666666666664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M28">
        <f>ROUNDDOWN(273.15+pomiary3[[#This Row],[czujnik1]], 0)</f>
        <v>268</v>
      </c>
      <c r="N28">
        <f>ROUNDDOWN(273.15+pomiary3[[#This Row],[czujnik2]], 0)</f>
        <v>268</v>
      </c>
      <c r="O28">
        <f>ROUNDDOWN(273.15+pomiary3[[#This Row],[czujnik3]], 0)</f>
        <v>267</v>
      </c>
      <c r="P28">
        <f>ROUNDDOWN(273.15+pomiary3[[#This Row],[czujnik4]], 0)</f>
        <v>273</v>
      </c>
      <c r="Q28">
        <f>ROUNDDOWN(273.15+pomiary3[[#This Row],[czujnik5]], 0)</f>
        <v>269</v>
      </c>
      <c r="R28">
        <f>ROUNDDOWN(273.15+pomiary3[[#This Row],[czujnik6]], 0)</f>
        <v>267</v>
      </c>
      <c r="S28">
        <f>ROUNDDOWN(273.15+pomiary3[[#This Row],[czujnik7]], 0)</f>
        <v>265</v>
      </c>
      <c r="T28">
        <f>ROUNDDOWN(273.15+pomiary3[[#This Row],[czujnik8]], 0)</f>
        <v>274</v>
      </c>
      <c r="U28">
        <f>ROUNDDOWN(273.15+pomiary3[[#This Row],[czujnik9]], 0)</f>
        <v>275</v>
      </c>
      <c r="V28">
        <f>ROUNDDOWN(273.15+pomiary3[[#This Row],[czujnik10]], 0)</f>
        <v>280</v>
      </c>
    </row>
    <row r="29" spans="1:22" x14ac:dyDescent="0.3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M29">
        <f>ROUNDDOWN(273.15+pomiary3[[#This Row],[czujnik1]], 0)</f>
        <v>282</v>
      </c>
      <c r="N29">
        <f>ROUNDDOWN(273.15+pomiary3[[#This Row],[czujnik2]], 0)</f>
        <v>265</v>
      </c>
      <c r="O29">
        <f>ROUNDDOWN(273.15+pomiary3[[#This Row],[czujnik3]], 0)</f>
        <v>280</v>
      </c>
      <c r="P29">
        <f>ROUNDDOWN(273.15+pomiary3[[#This Row],[czujnik4]], 0)</f>
        <v>277</v>
      </c>
      <c r="Q29">
        <f>ROUNDDOWN(273.15+pomiary3[[#This Row],[czujnik5]], 0)</f>
        <v>269</v>
      </c>
      <c r="R29">
        <f>ROUNDDOWN(273.15+pomiary3[[#This Row],[czujnik6]], 0)</f>
        <v>265</v>
      </c>
      <c r="S29">
        <f>ROUNDDOWN(273.15+pomiary3[[#This Row],[czujnik7]], 0)</f>
        <v>276</v>
      </c>
      <c r="T29">
        <f>ROUNDDOWN(273.15+pomiary3[[#This Row],[czujnik8]], 0)</f>
        <v>269</v>
      </c>
      <c r="U29">
        <f>ROUNDDOWN(273.15+pomiary3[[#This Row],[czujnik9]], 0)</f>
        <v>276</v>
      </c>
      <c r="V29">
        <f>ROUNDDOWN(273.15+pomiary3[[#This Row],[czujnik10]], 0)</f>
        <v>279</v>
      </c>
    </row>
    <row r="30" spans="1:22" x14ac:dyDescent="0.35">
      <c r="A30" s="1">
        <v>42441</v>
      </c>
      <c r="B30" s="2">
        <v>0.21388888888888888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M30">
        <f>ROUNDDOWN(273.15+pomiary3[[#This Row],[czujnik1]], 0)</f>
        <v>270</v>
      </c>
      <c r="N30">
        <f>ROUNDDOWN(273.15+pomiary3[[#This Row],[czujnik2]], 0)</f>
        <v>269</v>
      </c>
      <c r="O30">
        <f>ROUNDDOWN(273.15+pomiary3[[#This Row],[czujnik3]], 0)</f>
        <v>277</v>
      </c>
      <c r="P30">
        <f>ROUNDDOWN(273.15+pomiary3[[#This Row],[czujnik4]], 0)</f>
        <v>279</v>
      </c>
      <c r="Q30">
        <f>ROUNDDOWN(273.15+pomiary3[[#This Row],[czujnik5]], 0)</f>
        <v>265</v>
      </c>
      <c r="R30">
        <f>ROUNDDOWN(273.15+pomiary3[[#This Row],[czujnik6]], 0)</f>
        <v>281</v>
      </c>
      <c r="S30">
        <f>ROUNDDOWN(273.15+pomiary3[[#This Row],[czujnik7]], 0)</f>
        <v>266</v>
      </c>
      <c r="T30">
        <f>ROUNDDOWN(273.15+pomiary3[[#This Row],[czujnik8]], 0)</f>
        <v>267</v>
      </c>
      <c r="U30">
        <f>ROUNDDOWN(273.15+pomiary3[[#This Row],[czujnik9]], 0)</f>
        <v>265</v>
      </c>
      <c r="V30">
        <f>ROUNDDOWN(273.15+pomiary3[[#This Row],[czujnik10]], 0)</f>
        <v>270</v>
      </c>
    </row>
    <row r="31" spans="1:22" x14ac:dyDescent="0.3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M31">
        <f>ROUNDDOWN(273.15+pomiary3[[#This Row],[czujnik1]], 0)</f>
        <v>271</v>
      </c>
      <c r="N31">
        <f>ROUNDDOWN(273.15+pomiary3[[#This Row],[czujnik2]], 0)</f>
        <v>273</v>
      </c>
      <c r="O31">
        <f>ROUNDDOWN(273.15+pomiary3[[#This Row],[czujnik3]], 0)</f>
        <v>278</v>
      </c>
      <c r="P31">
        <f>ROUNDDOWN(273.15+pomiary3[[#This Row],[czujnik4]], 0)</f>
        <v>279</v>
      </c>
      <c r="Q31">
        <f>ROUNDDOWN(273.15+pomiary3[[#This Row],[czujnik5]], 0)</f>
        <v>270</v>
      </c>
      <c r="R31">
        <f>ROUNDDOWN(273.15+pomiary3[[#This Row],[czujnik6]], 0)</f>
        <v>280</v>
      </c>
      <c r="S31">
        <f>ROUNDDOWN(273.15+pomiary3[[#This Row],[czujnik7]], 0)</f>
        <v>265</v>
      </c>
      <c r="T31">
        <f>ROUNDDOWN(273.15+pomiary3[[#This Row],[czujnik8]], 0)</f>
        <v>281</v>
      </c>
      <c r="U31">
        <f>ROUNDDOWN(273.15+pomiary3[[#This Row],[czujnik9]], 0)</f>
        <v>277</v>
      </c>
      <c r="V31">
        <f>ROUNDDOWN(273.15+pomiary3[[#This Row],[czujnik10]], 0)</f>
        <v>281</v>
      </c>
    </row>
    <row r="32" spans="1:22" x14ac:dyDescent="0.3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M32">
        <f>ROUNDDOWN(273.15+pomiary3[[#This Row],[czujnik1]], 0)</f>
        <v>274</v>
      </c>
      <c r="N32">
        <f>ROUNDDOWN(273.15+pomiary3[[#This Row],[czujnik2]], 0)</f>
        <v>265</v>
      </c>
      <c r="O32">
        <f>ROUNDDOWN(273.15+pomiary3[[#This Row],[czujnik3]], 0)</f>
        <v>266</v>
      </c>
      <c r="P32">
        <f>ROUNDDOWN(273.15+pomiary3[[#This Row],[czujnik4]], 0)</f>
        <v>275</v>
      </c>
      <c r="Q32">
        <f>ROUNDDOWN(273.15+pomiary3[[#This Row],[czujnik5]], 0)</f>
        <v>277</v>
      </c>
      <c r="R32">
        <f>ROUNDDOWN(273.15+pomiary3[[#This Row],[czujnik6]], 0)</f>
        <v>274</v>
      </c>
      <c r="S32">
        <f>ROUNDDOWN(273.15+pomiary3[[#This Row],[czujnik7]], 0)</f>
        <v>278</v>
      </c>
      <c r="T32">
        <f>ROUNDDOWN(273.15+pomiary3[[#This Row],[czujnik8]], 0)</f>
        <v>266</v>
      </c>
      <c r="U32">
        <f>ROUNDDOWN(273.15+pomiary3[[#This Row],[czujnik9]], 0)</f>
        <v>269</v>
      </c>
      <c r="V32">
        <f>ROUNDDOWN(273.15+pomiary3[[#This Row],[czujnik10]], 0)</f>
        <v>265</v>
      </c>
    </row>
    <row r="33" spans="1:22" x14ac:dyDescent="0.3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M33">
        <f>ROUNDDOWN(273.15+pomiary3[[#This Row],[czujnik1]], 0)</f>
        <v>274</v>
      </c>
      <c r="N33">
        <f>ROUNDDOWN(273.15+pomiary3[[#This Row],[czujnik2]], 0)</f>
        <v>280</v>
      </c>
      <c r="O33">
        <f>ROUNDDOWN(273.15+pomiary3[[#This Row],[czujnik3]], 0)</f>
        <v>279</v>
      </c>
      <c r="P33">
        <f>ROUNDDOWN(273.15+pomiary3[[#This Row],[czujnik4]], 0)</f>
        <v>279</v>
      </c>
      <c r="Q33">
        <f>ROUNDDOWN(273.15+pomiary3[[#This Row],[czujnik5]], 0)</f>
        <v>273</v>
      </c>
      <c r="R33">
        <f>ROUNDDOWN(273.15+pomiary3[[#This Row],[czujnik6]], 0)</f>
        <v>270</v>
      </c>
      <c r="S33">
        <f>ROUNDDOWN(273.15+pomiary3[[#This Row],[czujnik7]], 0)</f>
        <v>267</v>
      </c>
      <c r="T33">
        <f>ROUNDDOWN(273.15+pomiary3[[#This Row],[czujnik8]], 0)</f>
        <v>278</v>
      </c>
      <c r="U33">
        <f>ROUNDDOWN(273.15+pomiary3[[#This Row],[czujnik9]], 0)</f>
        <v>278</v>
      </c>
      <c r="V33">
        <f>ROUNDDOWN(273.15+pomiary3[[#This Row],[czujnik10]], 0)</f>
        <v>281</v>
      </c>
    </row>
    <row r="34" spans="1:22" x14ac:dyDescent="0.3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M34">
        <f>ROUNDDOWN(273.15+pomiary3[[#This Row],[czujnik1]], 0)</f>
        <v>278</v>
      </c>
      <c r="N34">
        <f>ROUNDDOWN(273.15+pomiary3[[#This Row],[czujnik2]], 0)</f>
        <v>280</v>
      </c>
      <c r="O34">
        <f>ROUNDDOWN(273.15+pomiary3[[#This Row],[czujnik3]], 0)</f>
        <v>272</v>
      </c>
      <c r="P34">
        <f>ROUNDDOWN(273.15+pomiary3[[#This Row],[czujnik4]], 0)</f>
        <v>271</v>
      </c>
      <c r="Q34">
        <f>ROUNDDOWN(273.15+pomiary3[[#This Row],[czujnik5]], 0)</f>
        <v>277</v>
      </c>
      <c r="R34">
        <f>ROUNDDOWN(273.15+pomiary3[[#This Row],[czujnik6]], 0)</f>
        <v>265</v>
      </c>
      <c r="S34">
        <f>ROUNDDOWN(273.15+pomiary3[[#This Row],[czujnik7]], 0)</f>
        <v>266</v>
      </c>
      <c r="T34">
        <f>ROUNDDOWN(273.15+pomiary3[[#This Row],[czujnik8]], 0)</f>
        <v>268</v>
      </c>
      <c r="U34">
        <f>ROUNDDOWN(273.15+pomiary3[[#This Row],[czujnik9]], 0)</f>
        <v>276</v>
      </c>
      <c r="V34">
        <f>ROUNDDOWN(273.15+pomiary3[[#This Row],[czujnik10]], 0)</f>
        <v>275</v>
      </c>
    </row>
    <row r="35" spans="1:22" x14ac:dyDescent="0.35">
      <c r="A35" s="1">
        <v>42452</v>
      </c>
      <c r="B35" s="2">
        <v>0.16875000000000001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M35">
        <f>ROUNDDOWN(273.15+pomiary3[[#This Row],[czujnik1]], 0)</f>
        <v>267</v>
      </c>
      <c r="N35">
        <f>ROUNDDOWN(273.15+pomiary3[[#This Row],[czujnik2]], 0)</f>
        <v>265</v>
      </c>
      <c r="O35">
        <f>ROUNDDOWN(273.15+pomiary3[[#This Row],[czujnik3]], 0)</f>
        <v>269</v>
      </c>
      <c r="P35">
        <f>ROUNDDOWN(273.15+pomiary3[[#This Row],[czujnik4]], 0)</f>
        <v>274</v>
      </c>
      <c r="Q35">
        <f>ROUNDDOWN(273.15+pomiary3[[#This Row],[czujnik5]], 0)</f>
        <v>272</v>
      </c>
      <c r="R35">
        <f>ROUNDDOWN(273.15+pomiary3[[#This Row],[czujnik6]], 0)</f>
        <v>270</v>
      </c>
      <c r="S35">
        <f>ROUNDDOWN(273.15+pomiary3[[#This Row],[czujnik7]], 0)</f>
        <v>276</v>
      </c>
      <c r="T35">
        <f>ROUNDDOWN(273.15+pomiary3[[#This Row],[czujnik8]], 0)</f>
        <v>270</v>
      </c>
      <c r="U35">
        <f>ROUNDDOWN(273.15+pomiary3[[#This Row],[czujnik9]], 0)</f>
        <v>277</v>
      </c>
      <c r="V35">
        <f>ROUNDDOWN(273.15+pomiary3[[#This Row],[czujnik10]], 0)</f>
        <v>267</v>
      </c>
    </row>
    <row r="36" spans="1:22" x14ac:dyDescent="0.3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M36">
        <f>ROUNDDOWN(273.15+pomiary3[[#This Row],[czujnik1]], 0)</f>
        <v>281</v>
      </c>
      <c r="N36">
        <f>ROUNDDOWN(273.15+pomiary3[[#This Row],[czujnik2]], 0)</f>
        <v>277</v>
      </c>
      <c r="O36">
        <f>ROUNDDOWN(273.15+pomiary3[[#This Row],[czujnik3]], 0)</f>
        <v>281</v>
      </c>
      <c r="P36">
        <f>ROUNDDOWN(273.15+pomiary3[[#This Row],[czujnik4]], 0)</f>
        <v>271</v>
      </c>
      <c r="Q36">
        <f>ROUNDDOWN(273.15+pomiary3[[#This Row],[czujnik5]], 0)</f>
        <v>277</v>
      </c>
      <c r="R36">
        <f>ROUNDDOWN(273.15+pomiary3[[#This Row],[czujnik6]], 0)</f>
        <v>270</v>
      </c>
      <c r="S36">
        <f>ROUNDDOWN(273.15+pomiary3[[#This Row],[czujnik7]], 0)</f>
        <v>267</v>
      </c>
      <c r="T36">
        <f>ROUNDDOWN(273.15+pomiary3[[#This Row],[czujnik8]], 0)</f>
        <v>276</v>
      </c>
      <c r="U36">
        <f>ROUNDDOWN(273.15+pomiary3[[#This Row],[czujnik9]], 0)</f>
        <v>266</v>
      </c>
      <c r="V36">
        <f>ROUNDDOWN(273.15+pomiary3[[#This Row],[czujnik10]], 0)</f>
        <v>280</v>
      </c>
    </row>
    <row r="37" spans="1:22" x14ac:dyDescent="0.3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M37">
        <f>ROUNDDOWN(273.15+pomiary3[[#This Row],[czujnik1]], 0)</f>
        <v>276</v>
      </c>
      <c r="N37">
        <f>ROUNDDOWN(273.15+pomiary3[[#This Row],[czujnik2]], 0)</f>
        <v>273</v>
      </c>
      <c r="O37">
        <f>ROUNDDOWN(273.15+pomiary3[[#This Row],[czujnik3]], 0)</f>
        <v>265</v>
      </c>
      <c r="P37">
        <f>ROUNDDOWN(273.15+pomiary3[[#This Row],[czujnik4]], 0)</f>
        <v>265</v>
      </c>
      <c r="Q37">
        <f>ROUNDDOWN(273.15+pomiary3[[#This Row],[czujnik5]], 0)</f>
        <v>274</v>
      </c>
      <c r="R37">
        <f>ROUNDDOWN(273.15+pomiary3[[#This Row],[czujnik6]], 0)</f>
        <v>278</v>
      </c>
      <c r="S37">
        <f>ROUNDDOWN(273.15+pomiary3[[#This Row],[czujnik7]], 0)</f>
        <v>269</v>
      </c>
      <c r="T37">
        <f>ROUNDDOWN(273.15+pomiary3[[#This Row],[czujnik8]], 0)</f>
        <v>279</v>
      </c>
      <c r="U37">
        <f>ROUNDDOWN(273.15+pomiary3[[#This Row],[czujnik9]], 0)</f>
        <v>267</v>
      </c>
      <c r="V37">
        <f>ROUNDDOWN(273.15+pomiary3[[#This Row],[czujnik10]], 0)</f>
        <v>274</v>
      </c>
    </row>
    <row r="38" spans="1:22" x14ac:dyDescent="0.35">
      <c r="A38" s="1">
        <v>42455</v>
      </c>
      <c r="B38" s="2">
        <v>0.33888888888888891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M38">
        <f>ROUNDDOWN(273.15+pomiary3[[#This Row],[czujnik1]], 0)</f>
        <v>278</v>
      </c>
      <c r="N38">
        <f>ROUNDDOWN(273.15+pomiary3[[#This Row],[czujnik2]], 0)</f>
        <v>267</v>
      </c>
      <c r="O38">
        <f>ROUNDDOWN(273.15+pomiary3[[#This Row],[czujnik3]], 0)</f>
        <v>281</v>
      </c>
      <c r="P38">
        <f>ROUNDDOWN(273.15+pomiary3[[#This Row],[czujnik4]], 0)</f>
        <v>276</v>
      </c>
      <c r="Q38">
        <f>ROUNDDOWN(273.15+pomiary3[[#This Row],[czujnik5]], 0)</f>
        <v>280</v>
      </c>
      <c r="R38">
        <f>ROUNDDOWN(273.15+pomiary3[[#This Row],[czujnik6]], 0)</f>
        <v>272</v>
      </c>
      <c r="S38">
        <f>ROUNDDOWN(273.15+pomiary3[[#This Row],[czujnik7]], 0)</f>
        <v>281</v>
      </c>
      <c r="T38">
        <f>ROUNDDOWN(273.15+pomiary3[[#This Row],[czujnik8]], 0)</f>
        <v>266</v>
      </c>
      <c r="U38">
        <f>ROUNDDOWN(273.15+pomiary3[[#This Row],[czujnik9]], 0)</f>
        <v>267</v>
      </c>
      <c r="V38">
        <f>ROUNDDOWN(273.15+pomiary3[[#This Row],[czujnik10]], 0)</f>
        <v>268</v>
      </c>
    </row>
    <row r="39" spans="1:22" x14ac:dyDescent="0.35">
      <c r="A39" s="1">
        <v>42455</v>
      </c>
      <c r="B39" s="2">
        <v>0.37847222222222221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M39">
        <f>ROUNDDOWN(273.15+pomiary3[[#This Row],[czujnik1]], 0)</f>
        <v>269</v>
      </c>
      <c r="N39">
        <f>ROUNDDOWN(273.15+pomiary3[[#This Row],[czujnik2]], 0)</f>
        <v>267</v>
      </c>
      <c r="O39">
        <f>ROUNDDOWN(273.15+pomiary3[[#This Row],[czujnik3]], 0)</f>
        <v>281</v>
      </c>
      <c r="P39">
        <f>ROUNDDOWN(273.15+pomiary3[[#This Row],[czujnik4]], 0)</f>
        <v>272</v>
      </c>
      <c r="Q39">
        <f>ROUNDDOWN(273.15+pomiary3[[#This Row],[czujnik5]], 0)</f>
        <v>277</v>
      </c>
      <c r="R39">
        <f>ROUNDDOWN(273.15+pomiary3[[#This Row],[czujnik6]], 0)</f>
        <v>268</v>
      </c>
      <c r="S39">
        <f>ROUNDDOWN(273.15+pomiary3[[#This Row],[czujnik7]], 0)</f>
        <v>280</v>
      </c>
      <c r="T39">
        <f>ROUNDDOWN(273.15+pomiary3[[#This Row],[czujnik8]], 0)</f>
        <v>279</v>
      </c>
      <c r="U39">
        <f>ROUNDDOWN(273.15+pomiary3[[#This Row],[czujnik9]], 0)</f>
        <v>272</v>
      </c>
      <c r="V39">
        <f>ROUNDDOWN(273.15+pomiary3[[#This Row],[czujnik10]], 0)</f>
        <v>280</v>
      </c>
    </row>
    <row r="40" spans="1:22" x14ac:dyDescent="0.35">
      <c r="A40" s="1">
        <v>42456</v>
      </c>
      <c r="B40" s="2">
        <v>0.21388888888888888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M40">
        <f>ROUNDDOWN(273.15+pomiary3[[#This Row],[czujnik1]], 0)</f>
        <v>268</v>
      </c>
      <c r="N40">
        <f>ROUNDDOWN(273.15+pomiary3[[#This Row],[czujnik2]], 0)</f>
        <v>271</v>
      </c>
      <c r="O40">
        <f>ROUNDDOWN(273.15+pomiary3[[#This Row],[czujnik3]], 0)</f>
        <v>266</v>
      </c>
      <c r="P40">
        <f>ROUNDDOWN(273.15+pomiary3[[#This Row],[czujnik4]], 0)</f>
        <v>278</v>
      </c>
      <c r="Q40">
        <f>ROUNDDOWN(273.15+pomiary3[[#This Row],[czujnik5]], 0)</f>
        <v>279</v>
      </c>
      <c r="R40">
        <f>ROUNDDOWN(273.15+pomiary3[[#This Row],[czujnik6]], 0)</f>
        <v>280</v>
      </c>
      <c r="S40">
        <f>ROUNDDOWN(273.15+pomiary3[[#This Row],[czujnik7]], 0)</f>
        <v>268</v>
      </c>
      <c r="T40">
        <f>ROUNDDOWN(273.15+pomiary3[[#This Row],[czujnik8]], 0)</f>
        <v>270</v>
      </c>
      <c r="U40">
        <f>ROUNDDOWN(273.15+pomiary3[[#This Row],[czujnik9]], 0)</f>
        <v>273</v>
      </c>
      <c r="V40">
        <f>ROUNDDOWN(273.15+pomiary3[[#This Row],[czujnik10]], 0)</f>
        <v>281</v>
      </c>
    </row>
    <row r="41" spans="1:22" x14ac:dyDescent="0.35">
      <c r="A41" s="1">
        <v>42457</v>
      </c>
      <c r="B41" s="2">
        <v>0.17222222222222222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M41">
        <f>ROUNDDOWN(273.15+pomiary3[[#This Row],[czujnik1]], 0)</f>
        <v>270</v>
      </c>
      <c r="N41">
        <f>ROUNDDOWN(273.15+pomiary3[[#This Row],[czujnik2]], 0)</f>
        <v>271</v>
      </c>
      <c r="O41">
        <f>ROUNDDOWN(273.15+pomiary3[[#This Row],[czujnik3]], 0)</f>
        <v>275</v>
      </c>
      <c r="P41">
        <f>ROUNDDOWN(273.15+pomiary3[[#This Row],[czujnik4]], 0)</f>
        <v>277</v>
      </c>
      <c r="Q41">
        <f>ROUNDDOWN(273.15+pomiary3[[#This Row],[czujnik5]], 0)</f>
        <v>280</v>
      </c>
      <c r="R41">
        <f>ROUNDDOWN(273.15+pomiary3[[#This Row],[czujnik6]], 0)</f>
        <v>273</v>
      </c>
      <c r="S41">
        <f>ROUNDDOWN(273.15+pomiary3[[#This Row],[czujnik7]], 0)</f>
        <v>272</v>
      </c>
      <c r="T41">
        <f>ROUNDDOWN(273.15+pomiary3[[#This Row],[czujnik8]], 0)</f>
        <v>278</v>
      </c>
      <c r="U41">
        <f>ROUNDDOWN(273.15+pomiary3[[#This Row],[czujnik9]], 0)</f>
        <v>266</v>
      </c>
      <c r="V41">
        <f>ROUNDDOWN(273.15+pomiary3[[#This Row],[czujnik10]], 0)</f>
        <v>279</v>
      </c>
    </row>
    <row r="42" spans="1:22" x14ac:dyDescent="0.3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M42">
        <f>ROUNDDOWN(273.15+pomiary3[[#This Row],[czujnik1]], 0)</f>
        <v>271</v>
      </c>
      <c r="N42">
        <f>ROUNDDOWN(273.15+pomiary3[[#This Row],[czujnik2]], 0)</f>
        <v>266</v>
      </c>
      <c r="O42">
        <f>ROUNDDOWN(273.15+pomiary3[[#This Row],[czujnik3]], 0)</f>
        <v>277</v>
      </c>
      <c r="P42">
        <f>ROUNDDOWN(273.15+pomiary3[[#This Row],[czujnik4]], 0)</f>
        <v>277</v>
      </c>
      <c r="Q42">
        <f>ROUNDDOWN(273.15+pomiary3[[#This Row],[czujnik5]], 0)</f>
        <v>276</v>
      </c>
      <c r="R42">
        <f>ROUNDDOWN(273.15+pomiary3[[#This Row],[czujnik6]], 0)</f>
        <v>270</v>
      </c>
      <c r="S42">
        <f>ROUNDDOWN(273.15+pomiary3[[#This Row],[czujnik7]], 0)</f>
        <v>278</v>
      </c>
      <c r="T42">
        <f>ROUNDDOWN(273.15+pomiary3[[#This Row],[czujnik8]], 0)</f>
        <v>267</v>
      </c>
      <c r="U42">
        <f>ROUNDDOWN(273.15+pomiary3[[#This Row],[czujnik9]], 0)</f>
        <v>276</v>
      </c>
      <c r="V42">
        <f>ROUNDDOWN(273.15+pomiary3[[#This Row],[czujnik10]], 0)</f>
        <v>274</v>
      </c>
    </row>
    <row r="43" spans="1:22" x14ac:dyDescent="0.3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M43">
        <f>ROUNDDOWN(273.15+pomiary3[[#This Row],[czujnik1]], 0)</f>
        <v>283</v>
      </c>
      <c r="N43">
        <f>ROUNDDOWN(273.15+pomiary3[[#This Row],[czujnik2]], 0)</f>
        <v>285</v>
      </c>
      <c r="O43">
        <f>ROUNDDOWN(273.15+pomiary3[[#This Row],[czujnik3]], 0)</f>
        <v>283</v>
      </c>
      <c r="P43">
        <f>ROUNDDOWN(273.15+pomiary3[[#This Row],[czujnik4]], 0)</f>
        <v>287</v>
      </c>
      <c r="Q43">
        <f>ROUNDDOWN(273.15+pomiary3[[#This Row],[czujnik5]], 0)</f>
        <v>283</v>
      </c>
      <c r="R43">
        <f>ROUNDDOWN(273.15+pomiary3[[#This Row],[czujnik6]], 0)</f>
        <v>287</v>
      </c>
      <c r="S43">
        <f>ROUNDDOWN(273.15+pomiary3[[#This Row],[czujnik7]], 0)</f>
        <v>288</v>
      </c>
      <c r="T43">
        <f>ROUNDDOWN(273.15+pomiary3[[#This Row],[czujnik8]], 0)</f>
        <v>286</v>
      </c>
      <c r="U43">
        <f>ROUNDDOWN(273.15+pomiary3[[#This Row],[czujnik9]], 0)</f>
        <v>287</v>
      </c>
      <c r="V43">
        <f>ROUNDDOWN(273.15+pomiary3[[#This Row],[czujnik10]], 0)</f>
        <v>286</v>
      </c>
    </row>
    <row r="44" spans="1:22" x14ac:dyDescent="0.3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M44">
        <f>ROUNDDOWN(273.15+pomiary3[[#This Row],[czujnik1]], 0)</f>
        <v>287</v>
      </c>
      <c r="N44">
        <f>ROUNDDOWN(273.15+pomiary3[[#This Row],[czujnik2]], 0)</f>
        <v>288</v>
      </c>
      <c r="O44">
        <f>ROUNDDOWN(273.15+pomiary3[[#This Row],[czujnik3]], 0)</f>
        <v>286</v>
      </c>
      <c r="P44">
        <f>ROUNDDOWN(273.15+pomiary3[[#This Row],[czujnik4]], 0)</f>
        <v>285</v>
      </c>
      <c r="Q44">
        <f>ROUNDDOWN(273.15+pomiary3[[#This Row],[czujnik5]], 0)</f>
        <v>286</v>
      </c>
      <c r="R44">
        <f>ROUNDDOWN(273.15+pomiary3[[#This Row],[czujnik6]], 0)</f>
        <v>285</v>
      </c>
      <c r="S44">
        <f>ROUNDDOWN(273.15+pomiary3[[#This Row],[czujnik7]], 0)</f>
        <v>283</v>
      </c>
      <c r="T44">
        <f>ROUNDDOWN(273.15+pomiary3[[#This Row],[czujnik8]], 0)</f>
        <v>284</v>
      </c>
      <c r="U44">
        <f>ROUNDDOWN(273.15+pomiary3[[#This Row],[czujnik9]], 0)</f>
        <v>286</v>
      </c>
      <c r="V44">
        <f>ROUNDDOWN(273.15+pomiary3[[#This Row],[czujnik10]], 0)</f>
        <v>287</v>
      </c>
    </row>
    <row r="45" spans="1:22" x14ac:dyDescent="0.3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M45">
        <f>ROUNDDOWN(273.15+pomiary3[[#This Row],[czujnik1]], 0)</f>
        <v>284</v>
      </c>
      <c r="N45">
        <f>ROUNDDOWN(273.15+pomiary3[[#This Row],[czujnik2]], 0)</f>
        <v>287</v>
      </c>
      <c r="O45">
        <f>ROUNDDOWN(273.15+pomiary3[[#This Row],[czujnik3]], 0)</f>
        <v>288</v>
      </c>
      <c r="P45">
        <f>ROUNDDOWN(273.15+pomiary3[[#This Row],[czujnik4]], 0)</f>
        <v>283</v>
      </c>
      <c r="Q45">
        <f>ROUNDDOWN(273.15+pomiary3[[#This Row],[czujnik5]], 0)</f>
        <v>288</v>
      </c>
      <c r="R45">
        <f>ROUNDDOWN(273.15+pomiary3[[#This Row],[czujnik6]], 0)</f>
        <v>289</v>
      </c>
      <c r="S45">
        <f>ROUNDDOWN(273.15+pomiary3[[#This Row],[czujnik7]], 0)</f>
        <v>284</v>
      </c>
      <c r="T45">
        <f>ROUNDDOWN(273.15+pomiary3[[#This Row],[czujnik8]], 0)</f>
        <v>288</v>
      </c>
      <c r="U45">
        <f>ROUNDDOWN(273.15+pomiary3[[#This Row],[czujnik9]], 0)</f>
        <v>289</v>
      </c>
      <c r="V45">
        <f>ROUNDDOWN(273.15+pomiary3[[#This Row],[czujnik10]], 0)</f>
        <v>286</v>
      </c>
    </row>
    <row r="46" spans="1:22" x14ac:dyDescent="0.3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M46">
        <f>ROUNDDOWN(273.15+pomiary3[[#This Row],[czujnik1]], 0)</f>
        <v>287</v>
      </c>
      <c r="N46">
        <f>ROUNDDOWN(273.15+pomiary3[[#This Row],[czujnik2]], 0)</f>
        <v>286</v>
      </c>
      <c r="O46">
        <f>ROUNDDOWN(273.15+pomiary3[[#This Row],[czujnik3]], 0)</f>
        <v>287</v>
      </c>
      <c r="P46">
        <f>ROUNDDOWN(273.15+pomiary3[[#This Row],[czujnik4]], 0)</f>
        <v>287</v>
      </c>
      <c r="Q46">
        <f>ROUNDDOWN(273.15+pomiary3[[#This Row],[czujnik5]], 0)</f>
        <v>288</v>
      </c>
      <c r="R46">
        <f>ROUNDDOWN(273.15+pomiary3[[#This Row],[czujnik6]], 0)</f>
        <v>284</v>
      </c>
      <c r="S46">
        <f>ROUNDDOWN(273.15+pomiary3[[#This Row],[czujnik7]], 0)</f>
        <v>285</v>
      </c>
      <c r="T46">
        <f>ROUNDDOWN(273.15+pomiary3[[#This Row],[czujnik8]], 0)</f>
        <v>285</v>
      </c>
      <c r="U46">
        <f>ROUNDDOWN(273.15+pomiary3[[#This Row],[czujnik9]], 0)</f>
        <v>285</v>
      </c>
      <c r="V46">
        <f>ROUNDDOWN(273.15+pomiary3[[#This Row],[czujnik10]], 0)</f>
        <v>285</v>
      </c>
    </row>
    <row r="47" spans="1:22" x14ac:dyDescent="0.3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M47">
        <f>ROUNDDOWN(273.15+pomiary3[[#This Row],[czujnik1]], 0)</f>
        <v>284</v>
      </c>
      <c r="N47">
        <f>ROUNDDOWN(273.15+pomiary3[[#This Row],[czujnik2]], 0)</f>
        <v>285</v>
      </c>
      <c r="O47">
        <f>ROUNDDOWN(273.15+pomiary3[[#This Row],[czujnik3]], 0)</f>
        <v>283</v>
      </c>
      <c r="P47">
        <f>ROUNDDOWN(273.15+pomiary3[[#This Row],[czujnik4]], 0)</f>
        <v>288</v>
      </c>
      <c r="Q47">
        <f>ROUNDDOWN(273.15+pomiary3[[#This Row],[czujnik5]], 0)</f>
        <v>288</v>
      </c>
      <c r="R47">
        <f>ROUNDDOWN(273.15+pomiary3[[#This Row],[czujnik6]], 0)</f>
        <v>286</v>
      </c>
      <c r="S47">
        <f>ROUNDDOWN(273.15+pomiary3[[#This Row],[czujnik7]], 0)</f>
        <v>285</v>
      </c>
      <c r="T47">
        <f>ROUNDDOWN(273.15+pomiary3[[#This Row],[czujnik8]], 0)</f>
        <v>287</v>
      </c>
      <c r="U47">
        <f>ROUNDDOWN(273.15+pomiary3[[#This Row],[czujnik9]], 0)</f>
        <v>287</v>
      </c>
      <c r="V47">
        <f>ROUNDDOWN(273.15+pomiary3[[#This Row],[czujnik10]], 0)</f>
        <v>283</v>
      </c>
    </row>
    <row r="48" spans="1:22" x14ac:dyDescent="0.3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M48">
        <f>ROUNDDOWN(273.15+pomiary3[[#This Row],[czujnik1]], 0)</f>
        <v>288</v>
      </c>
      <c r="N48">
        <f>ROUNDDOWN(273.15+pomiary3[[#This Row],[czujnik2]], 0)</f>
        <v>286</v>
      </c>
      <c r="O48">
        <f>ROUNDDOWN(273.15+pomiary3[[#This Row],[czujnik3]], 0)</f>
        <v>285</v>
      </c>
      <c r="P48">
        <f>ROUNDDOWN(273.15+pomiary3[[#This Row],[czujnik4]], 0)</f>
        <v>287</v>
      </c>
      <c r="Q48">
        <f>ROUNDDOWN(273.15+pomiary3[[#This Row],[czujnik5]], 0)</f>
        <v>285</v>
      </c>
      <c r="R48">
        <f>ROUNDDOWN(273.15+pomiary3[[#This Row],[czujnik6]], 0)</f>
        <v>285</v>
      </c>
      <c r="S48">
        <f>ROUNDDOWN(273.15+pomiary3[[#This Row],[czujnik7]], 0)</f>
        <v>287</v>
      </c>
      <c r="T48">
        <f>ROUNDDOWN(273.15+pomiary3[[#This Row],[czujnik8]], 0)</f>
        <v>287</v>
      </c>
      <c r="U48">
        <f>ROUNDDOWN(273.15+pomiary3[[#This Row],[czujnik9]], 0)</f>
        <v>286</v>
      </c>
      <c r="V48">
        <f>ROUNDDOWN(273.15+pomiary3[[#This Row],[czujnik10]], 0)</f>
        <v>286</v>
      </c>
    </row>
    <row r="49" spans="1:22" x14ac:dyDescent="0.35">
      <c r="A49" s="1">
        <v>42480</v>
      </c>
      <c r="B49" s="2">
        <v>0.38124999999999998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M49">
        <f>ROUNDDOWN(273.15+pomiary3[[#This Row],[czujnik1]], 0)</f>
        <v>284</v>
      </c>
      <c r="N49">
        <f>ROUNDDOWN(273.15+pomiary3[[#This Row],[czujnik2]], 0)</f>
        <v>288</v>
      </c>
      <c r="O49">
        <f>ROUNDDOWN(273.15+pomiary3[[#This Row],[czujnik3]], 0)</f>
        <v>284</v>
      </c>
      <c r="P49">
        <f>ROUNDDOWN(273.15+pomiary3[[#This Row],[czujnik4]], 0)</f>
        <v>286</v>
      </c>
      <c r="Q49">
        <f>ROUNDDOWN(273.15+pomiary3[[#This Row],[czujnik5]], 0)</f>
        <v>283</v>
      </c>
      <c r="R49">
        <f>ROUNDDOWN(273.15+pomiary3[[#This Row],[czujnik6]], 0)</f>
        <v>289</v>
      </c>
      <c r="S49">
        <f>ROUNDDOWN(273.15+pomiary3[[#This Row],[czujnik7]], 0)</f>
        <v>287</v>
      </c>
      <c r="T49">
        <f>ROUNDDOWN(273.15+pomiary3[[#This Row],[czujnik8]], 0)</f>
        <v>287</v>
      </c>
      <c r="U49">
        <f>ROUNDDOWN(273.15+pomiary3[[#This Row],[czujnik9]], 0)</f>
        <v>288</v>
      </c>
      <c r="V49">
        <f>ROUNDDOWN(273.15+pomiary3[[#This Row],[czujnik10]], 0)</f>
        <v>286</v>
      </c>
    </row>
    <row r="50" spans="1:22" x14ac:dyDescent="0.35">
      <c r="A50" s="1">
        <v>42480</v>
      </c>
      <c r="B50" s="2">
        <v>0.45902777777777776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M50">
        <f>ROUNDDOWN(273.15+pomiary3[[#This Row],[czujnik1]], 0)</f>
        <v>283</v>
      </c>
      <c r="N50">
        <f>ROUNDDOWN(273.15+pomiary3[[#This Row],[czujnik2]], 0)</f>
        <v>286</v>
      </c>
      <c r="O50">
        <f>ROUNDDOWN(273.15+pomiary3[[#This Row],[czujnik3]], 0)</f>
        <v>285</v>
      </c>
      <c r="P50">
        <f>ROUNDDOWN(273.15+pomiary3[[#This Row],[czujnik4]], 0)</f>
        <v>283</v>
      </c>
      <c r="Q50">
        <f>ROUNDDOWN(273.15+pomiary3[[#This Row],[czujnik5]], 0)</f>
        <v>285</v>
      </c>
      <c r="R50">
        <f>ROUNDDOWN(273.15+pomiary3[[#This Row],[czujnik6]], 0)</f>
        <v>287</v>
      </c>
      <c r="S50">
        <f>ROUNDDOWN(273.15+pomiary3[[#This Row],[czujnik7]], 0)</f>
        <v>286</v>
      </c>
      <c r="T50">
        <f>ROUNDDOWN(273.15+pomiary3[[#This Row],[czujnik8]], 0)</f>
        <v>286</v>
      </c>
      <c r="U50">
        <f>ROUNDDOWN(273.15+pomiary3[[#This Row],[czujnik9]], 0)</f>
        <v>288</v>
      </c>
      <c r="V50">
        <f>ROUNDDOWN(273.15+pomiary3[[#This Row],[czujnik10]], 0)</f>
        <v>286</v>
      </c>
    </row>
    <row r="51" spans="1:22" x14ac:dyDescent="0.3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M51">
        <f>ROUNDDOWN(273.15+pomiary3[[#This Row],[czujnik1]], 0)</f>
        <v>288</v>
      </c>
      <c r="N51">
        <f>ROUNDDOWN(273.15+pomiary3[[#This Row],[czujnik2]], 0)</f>
        <v>284</v>
      </c>
      <c r="O51">
        <f>ROUNDDOWN(273.15+pomiary3[[#This Row],[czujnik3]], 0)</f>
        <v>283</v>
      </c>
      <c r="P51">
        <f>ROUNDDOWN(273.15+pomiary3[[#This Row],[czujnik4]], 0)</f>
        <v>286</v>
      </c>
      <c r="Q51">
        <f>ROUNDDOWN(273.15+pomiary3[[#This Row],[czujnik5]], 0)</f>
        <v>284</v>
      </c>
      <c r="R51">
        <f>ROUNDDOWN(273.15+pomiary3[[#This Row],[czujnik6]], 0)</f>
        <v>284</v>
      </c>
      <c r="S51">
        <f>ROUNDDOWN(273.15+pomiary3[[#This Row],[czujnik7]], 0)</f>
        <v>283</v>
      </c>
      <c r="T51">
        <f>ROUNDDOWN(273.15+pomiary3[[#This Row],[czujnik8]], 0)</f>
        <v>285</v>
      </c>
      <c r="U51">
        <f>ROUNDDOWN(273.15+pomiary3[[#This Row],[czujnik9]], 0)</f>
        <v>285</v>
      </c>
      <c r="V51">
        <f>ROUNDDOWN(273.15+pomiary3[[#This Row],[czujnik10]], 0)</f>
        <v>285</v>
      </c>
    </row>
    <row r="52" spans="1:22" x14ac:dyDescent="0.35">
      <c r="A52" s="1">
        <v>42485</v>
      </c>
      <c r="B52" s="2">
        <v>8.4027777777777785E-2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M52">
        <f>ROUNDDOWN(273.15+pomiary3[[#This Row],[czujnik1]], 0)</f>
        <v>285</v>
      </c>
      <c r="N52">
        <f>ROUNDDOWN(273.15+pomiary3[[#This Row],[czujnik2]], 0)</f>
        <v>286</v>
      </c>
      <c r="O52">
        <f>ROUNDDOWN(273.15+pomiary3[[#This Row],[czujnik3]], 0)</f>
        <v>283</v>
      </c>
      <c r="P52">
        <f>ROUNDDOWN(273.15+pomiary3[[#This Row],[czujnik4]], 0)</f>
        <v>285</v>
      </c>
      <c r="Q52">
        <f>ROUNDDOWN(273.15+pomiary3[[#This Row],[czujnik5]], 0)</f>
        <v>283</v>
      </c>
      <c r="R52">
        <f>ROUNDDOWN(273.15+pomiary3[[#This Row],[czujnik6]], 0)</f>
        <v>287</v>
      </c>
      <c r="S52">
        <f>ROUNDDOWN(273.15+pomiary3[[#This Row],[czujnik7]], 0)</f>
        <v>287</v>
      </c>
      <c r="T52">
        <f>ROUNDDOWN(273.15+pomiary3[[#This Row],[czujnik8]], 0)</f>
        <v>288</v>
      </c>
      <c r="U52">
        <f>ROUNDDOWN(273.15+pomiary3[[#This Row],[czujnik9]], 0)</f>
        <v>287</v>
      </c>
      <c r="V52">
        <f>ROUNDDOWN(273.15+pomiary3[[#This Row],[czujnik10]], 0)</f>
        <v>287</v>
      </c>
    </row>
    <row r="53" spans="1:22" x14ac:dyDescent="0.35">
      <c r="A53" s="1">
        <v>42485</v>
      </c>
      <c r="B53" s="2">
        <v>8.4722222222222227E-2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M53">
        <f>ROUNDDOWN(273.15+pomiary3[[#This Row],[czujnik1]], 0)</f>
        <v>287</v>
      </c>
      <c r="N53">
        <f>ROUNDDOWN(273.15+pomiary3[[#This Row],[czujnik2]], 0)</f>
        <v>286</v>
      </c>
      <c r="O53">
        <f>ROUNDDOWN(273.15+pomiary3[[#This Row],[czujnik3]], 0)</f>
        <v>283</v>
      </c>
      <c r="P53">
        <f>ROUNDDOWN(273.15+pomiary3[[#This Row],[czujnik4]], 0)</f>
        <v>284</v>
      </c>
      <c r="Q53">
        <f>ROUNDDOWN(273.15+pomiary3[[#This Row],[czujnik5]], 0)</f>
        <v>284</v>
      </c>
      <c r="R53">
        <f>ROUNDDOWN(273.15+pomiary3[[#This Row],[czujnik6]], 0)</f>
        <v>284</v>
      </c>
      <c r="S53">
        <f>ROUNDDOWN(273.15+pomiary3[[#This Row],[czujnik7]], 0)</f>
        <v>286</v>
      </c>
      <c r="T53">
        <f>ROUNDDOWN(273.15+pomiary3[[#This Row],[czujnik8]], 0)</f>
        <v>285</v>
      </c>
      <c r="U53">
        <f>ROUNDDOWN(273.15+pomiary3[[#This Row],[czujnik9]], 0)</f>
        <v>283</v>
      </c>
      <c r="V53">
        <f>ROUNDDOWN(273.15+pomiary3[[#This Row],[czujnik10]], 0)</f>
        <v>285</v>
      </c>
    </row>
    <row r="54" spans="1:22" x14ac:dyDescent="0.3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M54">
        <f>ROUNDDOWN(273.15+pomiary3[[#This Row],[czujnik1]], 0)</f>
        <v>284</v>
      </c>
      <c r="N54">
        <f>ROUNDDOWN(273.15+pomiary3[[#This Row],[czujnik2]], 0)</f>
        <v>283</v>
      </c>
      <c r="O54">
        <f>ROUNDDOWN(273.15+pomiary3[[#This Row],[czujnik3]], 0)</f>
        <v>287</v>
      </c>
      <c r="P54">
        <f>ROUNDDOWN(273.15+pomiary3[[#This Row],[czujnik4]], 0)</f>
        <v>288</v>
      </c>
      <c r="Q54">
        <f>ROUNDDOWN(273.15+pomiary3[[#This Row],[czujnik5]], 0)</f>
        <v>286</v>
      </c>
      <c r="R54">
        <f>ROUNDDOWN(273.15+pomiary3[[#This Row],[czujnik6]], 0)</f>
        <v>287</v>
      </c>
      <c r="S54">
        <f>ROUNDDOWN(273.15+pomiary3[[#This Row],[czujnik7]], 0)</f>
        <v>284</v>
      </c>
      <c r="T54">
        <f>ROUNDDOWN(273.15+pomiary3[[#This Row],[czujnik8]], 0)</f>
        <v>285</v>
      </c>
      <c r="U54">
        <f>ROUNDDOWN(273.15+pomiary3[[#This Row],[czujnik9]], 0)</f>
        <v>286</v>
      </c>
      <c r="V54">
        <f>ROUNDDOWN(273.15+pomiary3[[#This Row],[czujnik10]], 0)</f>
        <v>284</v>
      </c>
    </row>
    <row r="55" spans="1:22" x14ac:dyDescent="0.3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M55">
        <f>ROUNDDOWN(273.15+pomiary3[[#This Row],[czujnik1]], 0)</f>
        <v>286</v>
      </c>
      <c r="N55">
        <f>ROUNDDOWN(273.15+pomiary3[[#This Row],[czujnik2]], 0)</f>
        <v>284</v>
      </c>
      <c r="O55">
        <f>ROUNDDOWN(273.15+pomiary3[[#This Row],[czujnik3]], 0)</f>
        <v>286</v>
      </c>
      <c r="P55">
        <f>ROUNDDOWN(273.15+pomiary3[[#This Row],[czujnik4]], 0)</f>
        <v>284</v>
      </c>
      <c r="Q55">
        <f>ROUNDDOWN(273.15+pomiary3[[#This Row],[czujnik5]], 0)</f>
        <v>284</v>
      </c>
      <c r="R55">
        <f>ROUNDDOWN(273.15+pomiary3[[#This Row],[czujnik6]], 0)</f>
        <v>283</v>
      </c>
      <c r="S55">
        <f>ROUNDDOWN(273.15+pomiary3[[#This Row],[czujnik7]], 0)</f>
        <v>284</v>
      </c>
      <c r="T55">
        <f>ROUNDDOWN(273.15+pomiary3[[#This Row],[czujnik8]], 0)</f>
        <v>288</v>
      </c>
      <c r="U55">
        <f>ROUNDDOWN(273.15+pomiary3[[#This Row],[czujnik9]], 0)</f>
        <v>285</v>
      </c>
      <c r="V55">
        <f>ROUNDDOWN(273.15+pomiary3[[#This Row],[czujnik10]], 0)</f>
        <v>286</v>
      </c>
    </row>
    <row r="56" spans="1:22" x14ac:dyDescent="0.3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M56">
        <f>ROUNDDOWN(273.15+pomiary3[[#This Row],[czujnik1]], 0)</f>
        <v>284</v>
      </c>
      <c r="N56">
        <f>ROUNDDOWN(273.15+pomiary3[[#This Row],[czujnik2]], 0)</f>
        <v>285</v>
      </c>
      <c r="O56">
        <f>ROUNDDOWN(273.15+pomiary3[[#This Row],[czujnik3]], 0)</f>
        <v>284</v>
      </c>
      <c r="P56">
        <f>ROUNDDOWN(273.15+pomiary3[[#This Row],[czujnik4]], 0)</f>
        <v>288</v>
      </c>
      <c r="Q56">
        <f>ROUNDDOWN(273.15+pomiary3[[#This Row],[czujnik5]], 0)</f>
        <v>287</v>
      </c>
      <c r="R56">
        <f>ROUNDDOWN(273.15+pomiary3[[#This Row],[czujnik6]], 0)</f>
        <v>284</v>
      </c>
      <c r="S56">
        <f>ROUNDDOWN(273.15+pomiary3[[#This Row],[czujnik7]], 0)</f>
        <v>286</v>
      </c>
      <c r="T56">
        <f>ROUNDDOWN(273.15+pomiary3[[#This Row],[czujnik8]], 0)</f>
        <v>285</v>
      </c>
      <c r="U56">
        <f>ROUNDDOWN(273.15+pomiary3[[#This Row],[czujnik9]], 0)</f>
        <v>286</v>
      </c>
      <c r="V56">
        <f>ROUNDDOWN(273.15+pomiary3[[#This Row],[czujnik10]], 0)</f>
        <v>288</v>
      </c>
    </row>
    <row r="57" spans="1:22" x14ac:dyDescent="0.35">
      <c r="A57" s="1">
        <v>42493</v>
      </c>
      <c r="B57" s="2">
        <v>0.33541666666666664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M57">
        <f>ROUNDDOWN(273.15+pomiary3[[#This Row],[czujnik1]], 0)</f>
        <v>286</v>
      </c>
      <c r="N57">
        <f>ROUNDDOWN(273.15+pomiary3[[#This Row],[czujnik2]], 0)</f>
        <v>288</v>
      </c>
      <c r="O57">
        <f>ROUNDDOWN(273.15+pomiary3[[#This Row],[czujnik3]], 0)</f>
        <v>288</v>
      </c>
      <c r="P57">
        <f>ROUNDDOWN(273.15+pomiary3[[#This Row],[czujnik4]], 0)</f>
        <v>287</v>
      </c>
      <c r="Q57">
        <f>ROUNDDOWN(273.15+pomiary3[[#This Row],[czujnik5]], 0)</f>
        <v>283</v>
      </c>
      <c r="R57">
        <f>ROUNDDOWN(273.15+pomiary3[[#This Row],[czujnik6]], 0)</f>
        <v>287</v>
      </c>
      <c r="S57">
        <f>ROUNDDOWN(273.15+pomiary3[[#This Row],[czujnik7]], 0)</f>
        <v>286</v>
      </c>
      <c r="T57">
        <f>ROUNDDOWN(273.15+pomiary3[[#This Row],[czujnik8]], 0)</f>
        <v>284</v>
      </c>
      <c r="U57">
        <f>ROUNDDOWN(273.15+pomiary3[[#This Row],[czujnik9]], 0)</f>
        <v>286</v>
      </c>
      <c r="V57">
        <f>ROUNDDOWN(273.15+pomiary3[[#This Row],[czujnik10]], 0)</f>
        <v>285</v>
      </c>
    </row>
    <row r="58" spans="1:22" x14ac:dyDescent="0.3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  <c r="M58">
        <f>ROUNDDOWN(273.15+pomiary3[[#This Row],[czujnik1]], 0)</f>
        <v>283</v>
      </c>
      <c r="N58">
        <f>ROUNDDOWN(273.15+pomiary3[[#This Row],[czujnik2]], 0)</f>
        <v>283</v>
      </c>
      <c r="O58">
        <f>ROUNDDOWN(273.15+pomiary3[[#This Row],[czujnik3]], 0)</f>
        <v>288</v>
      </c>
      <c r="P58">
        <f>ROUNDDOWN(273.15+pomiary3[[#This Row],[czujnik4]], 0)</f>
        <v>285</v>
      </c>
      <c r="Q58">
        <f>ROUNDDOWN(273.15+pomiary3[[#This Row],[czujnik5]], 0)</f>
        <v>284</v>
      </c>
      <c r="R58">
        <f>ROUNDDOWN(273.15+pomiary3[[#This Row],[czujnik6]], 0)</f>
        <v>288</v>
      </c>
      <c r="S58">
        <f>ROUNDDOWN(273.15+pomiary3[[#This Row],[czujnik7]], 0)</f>
        <v>287</v>
      </c>
      <c r="T58">
        <f>ROUNDDOWN(273.15+pomiary3[[#This Row],[czujnik8]], 0)</f>
        <v>287</v>
      </c>
      <c r="U58">
        <f>ROUNDDOWN(273.15+pomiary3[[#This Row],[czujnik9]], 0)</f>
        <v>284</v>
      </c>
      <c r="V58">
        <f>ROUNDDOWN(273.15+pomiary3[[#This Row],[czujnik10]], 0)</f>
        <v>288</v>
      </c>
    </row>
    <row r="59" spans="1:22" x14ac:dyDescent="0.3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M59">
        <f>ROUNDDOWN(273.15+pomiary3[[#This Row],[czujnik1]], 0)</f>
        <v>285</v>
      </c>
      <c r="N59">
        <f>ROUNDDOWN(273.15+pomiary3[[#This Row],[czujnik2]], 0)</f>
        <v>285</v>
      </c>
      <c r="O59">
        <f>ROUNDDOWN(273.15+pomiary3[[#This Row],[czujnik3]], 0)</f>
        <v>285</v>
      </c>
      <c r="P59">
        <f>ROUNDDOWN(273.15+pomiary3[[#This Row],[czujnik4]], 0)</f>
        <v>288</v>
      </c>
      <c r="Q59">
        <f>ROUNDDOWN(273.15+pomiary3[[#This Row],[czujnik5]], 0)</f>
        <v>288</v>
      </c>
      <c r="R59">
        <f>ROUNDDOWN(273.15+pomiary3[[#This Row],[czujnik6]], 0)</f>
        <v>288</v>
      </c>
      <c r="S59">
        <f>ROUNDDOWN(273.15+pomiary3[[#This Row],[czujnik7]], 0)</f>
        <v>285</v>
      </c>
      <c r="T59">
        <f>ROUNDDOWN(273.15+pomiary3[[#This Row],[czujnik8]], 0)</f>
        <v>284</v>
      </c>
      <c r="U59">
        <f>ROUNDDOWN(273.15+pomiary3[[#This Row],[czujnik9]], 0)</f>
        <v>286</v>
      </c>
      <c r="V59">
        <f>ROUNDDOWN(273.15+pomiary3[[#This Row],[czujnik10]], 0)</f>
        <v>283</v>
      </c>
    </row>
    <row r="60" spans="1:22" x14ac:dyDescent="0.35">
      <c r="A60" s="1">
        <v>42495</v>
      </c>
      <c r="B60" s="2">
        <v>0.46527777777777779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M60">
        <f>ROUNDDOWN(273.15+pomiary3[[#This Row],[czujnik1]], 0)</f>
        <v>287</v>
      </c>
      <c r="N60">
        <f>ROUNDDOWN(273.15+pomiary3[[#This Row],[czujnik2]], 0)</f>
        <v>284</v>
      </c>
      <c r="O60">
        <f>ROUNDDOWN(273.15+pomiary3[[#This Row],[czujnik3]], 0)</f>
        <v>287</v>
      </c>
      <c r="P60">
        <f>ROUNDDOWN(273.15+pomiary3[[#This Row],[czujnik4]], 0)</f>
        <v>285</v>
      </c>
      <c r="Q60">
        <f>ROUNDDOWN(273.15+pomiary3[[#This Row],[czujnik5]], 0)</f>
        <v>283</v>
      </c>
      <c r="R60">
        <f>ROUNDDOWN(273.15+pomiary3[[#This Row],[czujnik6]], 0)</f>
        <v>288</v>
      </c>
      <c r="S60">
        <f>ROUNDDOWN(273.15+pomiary3[[#This Row],[czujnik7]], 0)</f>
        <v>286</v>
      </c>
      <c r="T60">
        <f>ROUNDDOWN(273.15+pomiary3[[#This Row],[czujnik8]], 0)</f>
        <v>288</v>
      </c>
      <c r="U60">
        <f>ROUNDDOWN(273.15+pomiary3[[#This Row],[czujnik9]], 0)</f>
        <v>285</v>
      </c>
      <c r="V60">
        <f>ROUNDDOWN(273.15+pomiary3[[#This Row],[czujnik10]], 0)</f>
        <v>285</v>
      </c>
    </row>
    <row r="61" spans="1:22" x14ac:dyDescent="0.3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M61">
        <f>ROUNDDOWN(273.15+pomiary3[[#This Row],[czujnik1]], 0)</f>
        <v>287</v>
      </c>
      <c r="N61">
        <f>ROUNDDOWN(273.15+pomiary3[[#This Row],[czujnik2]], 0)</f>
        <v>283</v>
      </c>
      <c r="O61">
        <f>ROUNDDOWN(273.15+pomiary3[[#This Row],[czujnik3]], 0)</f>
        <v>288</v>
      </c>
      <c r="P61">
        <f>ROUNDDOWN(273.15+pomiary3[[#This Row],[czujnik4]], 0)</f>
        <v>284</v>
      </c>
      <c r="Q61">
        <f>ROUNDDOWN(273.15+pomiary3[[#This Row],[czujnik5]], 0)</f>
        <v>284</v>
      </c>
      <c r="R61">
        <f>ROUNDDOWN(273.15+pomiary3[[#This Row],[czujnik6]], 0)</f>
        <v>286</v>
      </c>
      <c r="S61">
        <f>ROUNDDOWN(273.15+pomiary3[[#This Row],[czujnik7]], 0)</f>
        <v>289</v>
      </c>
      <c r="T61">
        <f>ROUNDDOWN(273.15+pomiary3[[#This Row],[czujnik8]], 0)</f>
        <v>288</v>
      </c>
      <c r="U61">
        <f>ROUNDDOWN(273.15+pomiary3[[#This Row],[czujnik9]], 0)</f>
        <v>284</v>
      </c>
      <c r="V61">
        <f>ROUNDDOWN(273.15+pomiary3[[#This Row],[czujnik10]], 0)</f>
        <v>288</v>
      </c>
    </row>
    <row r="62" spans="1:22" x14ac:dyDescent="0.3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M62">
        <f>ROUNDDOWN(273.15+pomiary3[[#This Row],[czujnik1]], 0)</f>
        <v>286</v>
      </c>
      <c r="N62">
        <f>ROUNDDOWN(273.15+pomiary3[[#This Row],[czujnik2]], 0)</f>
        <v>286</v>
      </c>
      <c r="O62">
        <f>ROUNDDOWN(273.15+pomiary3[[#This Row],[czujnik3]], 0)</f>
        <v>285</v>
      </c>
      <c r="P62">
        <f>ROUNDDOWN(273.15+pomiary3[[#This Row],[czujnik4]], 0)</f>
        <v>289</v>
      </c>
      <c r="Q62">
        <f>ROUNDDOWN(273.15+pomiary3[[#This Row],[czujnik5]], 0)</f>
        <v>286</v>
      </c>
      <c r="R62">
        <f>ROUNDDOWN(273.15+pomiary3[[#This Row],[czujnik6]], 0)</f>
        <v>287</v>
      </c>
      <c r="S62">
        <f>ROUNDDOWN(273.15+pomiary3[[#This Row],[czujnik7]], 0)</f>
        <v>288</v>
      </c>
      <c r="T62">
        <f>ROUNDDOWN(273.15+pomiary3[[#This Row],[czujnik8]], 0)</f>
        <v>284</v>
      </c>
      <c r="U62">
        <f>ROUNDDOWN(273.15+pomiary3[[#This Row],[czujnik9]], 0)</f>
        <v>283</v>
      </c>
      <c r="V62">
        <f>ROUNDDOWN(273.15+pomiary3[[#This Row],[czujnik10]], 0)</f>
        <v>286</v>
      </c>
    </row>
    <row r="63" spans="1:22" x14ac:dyDescent="0.3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M63">
        <f>ROUNDDOWN(273.15+pomiary3[[#This Row],[czujnik1]], 0)</f>
        <v>285</v>
      </c>
      <c r="N63">
        <f>ROUNDDOWN(273.15+pomiary3[[#This Row],[czujnik2]], 0)</f>
        <v>288</v>
      </c>
      <c r="O63">
        <f>ROUNDDOWN(273.15+pomiary3[[#This Row],[czujnik3]], 0)</f>
        <v>287</v>
      </c>
      <c r="P63">
        <f>ROUNDDOWN(273.15+pomiary3[[#This Row],[czujnik4]], 0)</f>
        <v>287</v>
      </c>
      <c r="Q63">
        <f>ROUNDDOWN(273.15+pomiary3[[#This Row],[czujnik5]], 0)</f>
        <v>285</v>
      </c>
      <c r="R63">
        <f>ROUNDDOWN(273.15+pomiary3[[#This Row],[czujnik6]], 0)</f>
        <v>288</v>
      </c>
      <c r="S63">
        <f>ROUNDDOWN(273.15+pomiary3[[#This Row],[czujnik7]], 0)</f>
        <v>284</v>
      </c>
      <c r="T63">
        <f>ROUNDDOWN(273.15+pomiary3[[#This Row],[czujnik8]], 0)</f>
        <v>287</v>
      </c>
      <c r="U63">
        <f>ROUNDDOWN(273.15+pomiary3[[#This Row],[czujnik9]], 0)</f>
        <v>288</v>
      </c>
      <c r="V63">
        <f>ROUNDDOWN(273.15+pomiary3[[#This Row],[czujnik10]], 0)</f>
        <v>284</v>
      </c>
    </row>
    <row r="64" spans="1:22" x14ac:dyDescent="0.3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M64">
        <f>ROUNDDOWN(273.15+pomiary3[[#This Row],[czujnik1]], 0)</f>
        <v>288</v>
      </c>
      <c r="N64">
        <f>ROUNDDOWN(273.15+pomiary3[[#This Row],[czujnik2]], 0)</f>
        <v>287</v>
      </c>
      <c r="O64">
        <f>ROUNDDOWN(273.15+pomiary3[[#This Row],[czujnik3]], 0)</f>
        <v>283</v>
      </c>
      <c r="P64">
        <f>ROUNDDOWN(273.15+pomiary3[[#This Row],[czujnik4]], 0)</f>
        <v>284</v>
      </c>
      <c r="Q64">
        <f>ROUNDDOWN(273.15+pomiary3[[#This Row],[czujnik5]], 0)</f>
        <v>288</v>
      </c>
      <c r="R64">
        <f>ROUNDDOWN(273.15+pomiary3[[#This Row],[czujnik6]], 0)</f>
        <v>284</v>
      </c>
      <c r="S64">
        <f>ROUNDDOWN(273.15+pomiary3[[#This Row],[czujnik7]], 0)</f>
        <v>284</v>
      </c>
      <c r="T64">
        <f>ROUNDDOWN(273.15+pomiary3[[#This Row],[czujnik8]], 0)</f>
        <v>288</v>
      </c>
      <c r="U64">
        <f>ROUNDDOWN(273.15+pomiary3[[#This Row],[czujnik9]], 0)</f>
        <v>288</v>
      </c>
      <c r="V64">
        <f>ROUNDDOWN(273.15+pomiary3[[#This Row],[czujnik10]], 0)</f>
        <v>284</v>
      </c>
    </row>
    <row r="65" spans="1:22" x14ac:dyDescent="0.35">
      <c r="A65" s="1">
        <v>42500</v>
      </c>
      <c r="B65" s="2">
        <v>0.33611111111111114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M65">
        <f>ROUNDDOWN(273.15+pomiary3[[#This Row],[czujnik1]], 0)</f>
        <v>285</v>
      </c>
      <c r="N65">
        <f>ROUNDDOWN(273.15+pomiary3[[#This Row],[czujnik2]], 0)</f>
        <v>287</v>
      </c>
      <c r="O65">
        <f>ROUNDDOWN(273.15+pomiary3[[#This Row],[czujnik3]], 0)</f>
        <v>288</v>
      </c>
      <c r="P65">
        <f>ROUNDDOWN(273.15+pomiary3[[#This Row],[czujnik4]], 0)</f>
        <v>285</v>
      </c>
      <c r="Q65">
        <f>ROUNDDOWN(273.15+pomiary3[[#This Row],[czujnik5]], 0)</f>
        <v>285</v>
      </c>
      <c r="R65">
        <f>ROUNDDOWN(273.15+pomiary3[[#This Row],[czujnik6]], 0)</f>
        <v>287</v>
      </c>
      <c r="S65">
        <f>ROUNDDOWN(273.15+pomiary3[[#This Row],[czujnik7]], 0)</f>
        <v>285</v>
      </c>
      <c r="T65">
        <f>ROUNDDOWN(273.15+pomiary3[[#This Row],[czujnik8]], 0)</f>
        <v>287</v>
      </c>
      <c r="U65">
        <f>ROUNDDOWN(273.15+pomiary3[[#This Row],[czujnik9]], 0)</f>
        <v>283</v>
      </c>
      <c r="V65">
        <f>ROUNDDOWN(273.15+pomiary3[[#This Row],[czujnik10]], 0)</f>
        <v>287</v>
      </c>
    </row>
    <row r="66" spans="1:22" x14ac:dyDescent="0.3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M66">
        <f>ROUNDDOWN(273.15+pomiary3[[#This Row],[czujnik1]], 0)</f>
        <v>288</v>
      </c>
      <c r="N66">
        <f>ROUNDDOWN(273.15+pomiary3[[#This Row],[czujnik2]], 0)</f>
        <v>286</v>
      </c>
      <c r="O66">
        <f>ROUNDDOWN(273.15+pomiary3[[#This Row],[czujnik3]], 0)</f>
        <v>286</v>
      </c>
      <c r="P66">
        <f>ROUNDDOWN(273.15+pomiary3[[#This Row],[czujnik4]], 0)</f>
        <v>283</v>
      </c>
      <c r="Q66">
        <f>ROUNDDOWN(273.15+pomiary3[[#This Row],[czujnik5]], 0)</f>
        <v>287</v>
      </c>
      <c r="R66">
        <f>ROUNDDOWN(273.15+pomiary3[[#This Row],[czujnik6]], 0)</f>
        <v>284</v>
      </c>
      <c r="S66">
        <f>ROUNDDOWN(273.15+pomiary3[[#This Row],[czujnik7]], 0)</f>
        <v>283</v>
      </c>
      <c r="T66">
        <f>ROUNDDOWN(273.15+pomiary3[[#This Row],[czujnik8]], 0)</f>
        <v>288</v>
      </c>
      <c r="U66">
        <f>ROUNDDOWN(273.15+pomiary3[[#This Row],[czujnik9]], 0)</f>
        <v>285</v>
      </c>
      <c r="V66">
        <f>ROUNDDOWN(273.15+pomiary3[[#This Row],[czujnik10]], 0)</f>
        <v>283</v>
      </c>
    </row>
    <row r="67" spans="1:22" x14ac:dyDescent="0.3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M67">
        <f>ROUNDDOWN(273.15+pomiary3[[#This Row],[czujnik1]], 0)</f>
        <v>284</v>
      </c>
      <c r="N67">
        <f>ROUNDDOWN(273.15+pomiary3[[#This Row],[czujnik2]], 0)</f>
        <v>283</v>
      </c>
      <c r="O67">
        <f>ROUNDDOWN(273.15+pomiary3[[#This Row],[czujnik3]], 0)</f>
        <v>283</v>
      </c>
      <c r="P67">
        <f>ROUNDDOWN(273.15+pomiary3[[#This Row],[czujnik4]], 0)</f>
        <v>286</v>
      </c>
      <c r="Q67">
        <f>ROUNDDOWN(273.15+pomiary3[[#This Row],[czujnik5]], 0)</f>
        <v>287</v>
      </c>
      <c r="R67">
        <f>ROUNDDOWN(273.15+pomiary3[[#This Row],[czujnik6]], 0)</f>
        <v>285</v>
      </c>
      <c r="S67">
        <f>ROUNDDOWN(273.15+pomiary3[[#This Row],[czujnik7]], 0)</f>
        <v>286</v>
      </c>
      <c r="T67">
        <f>ROUNDDOWN(273.15+pomiary3[[#This Row],[czujnik8]], 0)</f>
        <v>288</v>
      </c>
      <c r="U67">
        <f>ROUNDDOWN(273.15+pomiary3[[#This Row],[czujnik9]], 0)</f>
        <v>286</v>
      </c>
      <c r="V67">
        <f>ROUNDDOWN(273.15+pomiary3[[#This Row],[czujnik10]], 0)</f>
        <v>286</v>
      </c>
    </row>
    <row r="68" spans="1:22" x14ac:dyDescent="0.3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M68">
        <f>ROUNDDOWN(273.15+pomiary3[[#This Row],[czujnik1]], 0)</f>
        <v>284</v>
      </c>
      <c r="N68">
        <f>ROUNDDOWN(273.15+pomiary3[[#This Row],[czujnik2]], 0)</f>
        <v>284</v>
      </c>
      <c r="O68">
        <f>ROUNDDOWN(273.15+pomiary3[[#This Row],[czujnik3]], 0)</f>
        <v>286</v>
      </c>
      <c r="P68">
        <f>ROUNDDOWN(273.15+pomiary3[[#This Row],[czujnik4]], 0)</f>
        <v>289</v>
      </c>
      <c r="Q68">
        <f>ROUNDDOWN(273.15+pomiary3[[#This Row],[czujnik5]], 0)</f>
        <v>288</v>
      </c>
      <c r="R68">
        <f>ROUNDDOWN(273.15+pomiary3[[#This Row],[czujnik6]], 0)</f>
        <v>285</v>
      </c>
      <c r="S68">
        <f>ROUNDDOWN(273.15+pomiary3[[#This Row],[czujnik7]], 0)</f>
        <v>286</v>
      </c>
      <c r="T68">
        <f>ROUNDDOWN(273.15+pomiary3[[#This Row],[czujnik8]], 0)</f>
        <v>288</v>
      </c>
      <c r="U68">
        <f>ROUNDDOWN(273.15+pomiary3[[#This Row],[czujnik9]], 0)</f>
        <v>285</v>
      </c>
      <c r="V68">
        <f>ROUNDDOWN(273.15+pomiary3[[#This Row],[czujnik10]], 0)</f>
        <v>288</v>
      </c>
    </row>
    <row r="69" spans="1:22" x14ac:dyDescent="0.3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M69">
        <f>ROUNDDOWN(273.15+pomiary3[[#This Row],[czujnik1]], 0)</f>
        <v>283</v>
      </c>
      <c r="N69">
        <f>ROUNDDOWN(273.15+pomiary3[[#This Row],[czujnik2]], 0)</f>
        <v>288</v>
      </c>
      <c r="O69">
        <f>ROUNDDOWN(273.15+pomiary3[[#This Row],[czujnik3]], 0)</f>
        <v>284</v>
      </c>
      <c r="P69">
        <f>ROUNDDOWN(273.15+pomiary3[[#This Row],[czujnik4]], 0)</f>
        <v>287</v>
      </c>
      <c r="Q69">
        <f>ROUNDDOWN(273.15+pomiary3[[#This Row],[czujnik5]], 0)</f>
        <v>284</v>
      </c>
      <c r="R69">
        <f>ROUNDDOWN(273.15+pomiary3[[#This Row],[czujnik6]], 0)</f>
        <v>284</v>
      </c>
      <c r="S69">
        <f>ROUNDDOWN(273.15+pomiary3[[#This Row],[czujnik7]], 0)</f>
        <v>285</v>
      </c>
      <c r="T69">
        <f>ROUNDDOWN(273.15+pomiary3[[#This Row],[czujnik8]], 0)</f>
        <v>285</v>
      </c>
      <c r="U69">
        <f>ROUNDDOWN(273.15+pomiary3[[#This Row],[czujnik9]], 0)</f>
        <v>288</v>
      </c>
      <c r="V69">
        <f>ROUNDDOWN(273.15+pomiary3[[#This Row],[czujnik10]], 0)</f>
        <v>288</v>
      </c>
    </row>
    <row r="70" spans="1:22" x14ac:dyDescent="0.3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M70">
        <f>ROUNDDOWN(273.15+pomiary3[[#This Row],[czujnik1]], 0)</f>
        <v>289</v>
      </c>
      <c r="N70">
        <f>ROUNDDOWN(273.15+pomiary3[[#This Row],[czujnik2]], 0)</f>
        <v>286</v>
      </c>
      <c r="O70">
        <f>ROUNDDOWN(273.15+pomiary3[[#This Row],[czujnik3]], 0)</f>
        <v>284</v>
      </c>
      <c r="P70">
        <f>ROUNDDOWN(273.15+pomiary3[[#This Row],[czujnik4]], 0)</f>
        <v>284</v>
      </c>
      <c r="Q70">
        <f>ROUNDDOWN(273.15+pomiary3[[#This Row],[czujnik5]], 0)</f>
        <v>286</v>
      </c>
      <c r="R70">
        <f>ROUNDDOWN(273.15+pomiary3[[#This Row],[czujnik6]], 0)</f>
        <v>288</v>
      </c>
      <c r="S70">
        <f>ROUNDDOWN(273.15+pomiary3[[#This Row],[czujnik7]], 0)</f>
        <v>288</v>
      </c>
      <c r="T70">
        <f>ROUNDDOWN(273.15+pomiary3[[#This Row],[czujnik8]], 0)</f>
        <v>285</v>
      </c>
      <c r="U70">
        <f>ROUNDDOWN(273.15+pomiary3[[#This Row],[czujnik9]], 0)</f>
        <v>283</v>
      </c>
      <c r="V70">
        <f>ROUNDDOWN(273.15+pomiary3[[#This Row],[czujnik10]], 0)</f>
        <v>288</v>
      </c>
    </row>
    <row r="71" spans="1:22" x14ac:dyDescent="0.3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M71">
        <f>ROUNDDOWN(273.15+pomiary3[[#This Row],[czujnik1]], 0)</f>
        <v>283</v>
      </c>
      <c r="N71">
        <f>ROUNDDOWN(273.15+pomiary3[[#This Row],[czujnik2]], 0)</f>
        <v>287</v>
      </c>
      <c r="O71">
        <f>ROUNDDOWN(273.15+pomiary3[[#This Row],[czujnik3]], 0)</f>
        <v>283</v>
      </c>
      <c r="P71">
        <f>ROUNDDOWN(273.15+pomiary3[[#This Row],[czujnik4]], 0)</f>
        <v>286</v>
      </c>
      <c r="Q71">
        <f>ROUNDDOWN(273.15+pomiary3[[#This Row],[czujnik5]], 0)</f>
        <v>283</v>
      </c>
      <c r="R71">
        <f>ROUNDDOWN(273.15+pomiary3[[#This Row],[czujnik6]], 0)</f>
        <v>288</v>
      </c>
      <c r="S71">
        <f>ROUNDDOWN(273.15+pomiary3[[#This Row],[czujnik7]], 0)</f>
        <v>287</v>
      </c>
      <c r="T71">
        <f>ROUNDDOWN(273.15+pomiary3[[#This Row],[czujnik8]], 0)</f>
        <v>286</v>
      </c>
      <c r="U71">
        <f>ROUNDDOWN(273.15+pomiary3[[#This Row],[czujnik9]], 0)</f>
        <v>287</v>
      </c>
      <c r="V71">
        <f>ROUNDDOWN(273.15+pomiary3[[#This Row],[czujnik10]], 0)</f>
        <v>287</v>
      </c>
    </row>
    <row r="72" spans="1:22" x14ac:dyDescent="0.3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M72">
        <f>ROUNDDOWN(273.15+pomiary3[[#This Row],[czujnik1]], 0)</f>
        <v>287</v>
      </c>
      <c r="N72">
        <f>ROUNDDOWN(273.15+pomiary3[[#This Row],[czujnik2]], 0)</f>
        <v>284</v>
      </c>
      <c r="O72">
        <f>ROUNDDOWN(273.15+pomiary3[[#This Row],[czujnik3]], 0)</f>
        <v>284</v>
      </c>
      <c r="P72">
        <f>ROUNDDOWN(273.15+pomiary3[[#This Row],[czujnik4]], 0)</f>
        <v>287</v>
      </c>
      <c r="Q72">
        <f>ROUNDDOWN(273.15+pomiary3[[#This Row],[czujnik5]], 0)</f>
        <v>284</v>
      </c>
      <c r="R72">
        <f>ROUNDDOWN(273.15+pomiary3[[#This Row],[czujnik6]], 0)</f>
        <v>283</v>
      </c>
      <c r="S72">
        <f>ROUNDDOWN(273.15+pomiary3[[#This Row],[czujnik7]], 0)</f>
        <v>287</v>
      </c>
      <c r="T72">
        <f>ROUNDDOWN(273.15+pomiary3[[#This Row],[czujnik8]], 0)</f>
        <v>285</v>
      </c>
      <c r="U72">
        <f>ROUNDDOWN(273.15+pomiary3[[#This Row],[czujnik9]], 0)</f>
        <v>285</v>
      </c>
      <c r="V72">
        <f>ROUNDDOWN(273.15+pomiary3[[#This Row],[czujnik10]], 0)</f>
        <v>287</v>
      </c>
    </row>
    <row r="73" spans="1:22" x14ac:dyDescent="0.3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M73">
        <f>ROUNDDOWN(273.15+pomiary3[[#This Row],[czujnik1]], 0)</f>
        <v>288</v>
      </c>
      <c r="N73">
        <f>ROUNDDOWN(273.15+pomiary3[[#This Row],[czujnik2]], 0)</f>
        <v>286</v>
      </c>
      <c r="O73">
        <f>ROUNDDOWN(273.15+pomiary3[[#This Row],[czujnik3]], 0)</f>
        <v>288</v>
      </c>
      <c r="P73">
        <f>ROUNDDOWN(273.15+pomiary3[[#This Row],[czujnik4]], 0)</f>
        <v>285</v>
      </c>
      <c r="Q73">
        <f>ROUNDDOWN(273.15+pomiary3[[#This Row],[czujnik5]], 0)</f>
        <v>283</v>
      </c>
      <c r="R73">
        <f>ROUNDDOWN(273.15+pomiary3[[#This Row],[czujnik6]], 0)</f>
        <v>288</v>
      </c>
      <c r="S73">
        <f>ROUNDDOWN(273.15+pomiary3[[#This Row],[czujnik7]], 0)</f>
        <v>285</v>
      </c>
      <c r="T73">
        <f>ROUNDDOWN(273.15+pomiary3[[#This Row],[czujnik8]], 0)</f>
        <v>286</v>
      </c>
      <c r="U73">
        <f>ROUNDDOWN(273.15+pomiary3[[#This Row],[czujnik9]], 0)</f>
        <v>285</v>
      </c>
      <c r="V73">
        <f>ROUNDDOWN(273.15+pomiary3[[#This Row],[czujnik10]], 0)</f>
        <v>284</v>
      </c>
    </row>
    <row r="74" spans="1:22" x14ac:dyDescent="0.3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M74">
        <f>ROUNDDOWN(273.15+pomiary3[[#This Row],[czujnik1]], 0)</f>
        <v>287</v>
      </c>
      <c r="N74">
        <f>ROUNDDOWN(273.15+pomiary3[[#This Row],[czujnik2]], 0)</f>
        <v>285</v>
      </c>
      <c r="O74">
        <f>ROUNDDOWN(273.15+pomiary3[[#This Row],[czujnik3]], 0)</f>
        <v>285</v>
      </c>
      <c r="P74">
        <f>ROUNDDOWN(273.15+pomiary3[[#This Row],[czujnik4]], 0)</f>
        <v>283</v>
      </c>
      <c r="Q74">
        <f>ROUNDDOWN(273.15+pomiary3[[#This Row],[czujnik5]], 0)</f>
        <v>288</v>
      </c>
      <c r="R74">
        <f>ROUNDDOWN(273.15+pomiary3[[#This Row],[czujnik6]], 0)</f>
        <v>288</v>
      </c>
      <c r="S74">
        <f>ROUNDDOWN(273.15+pomiary3[[#This Row],[czujnik7]], 0)</f>
        <v>288</v>
      </c>
      <c r="T74">
        <f>ROUNDDOWN(273.15+pomiary3[[#This Row],[czujnik8]], 0)</f>
        <v>288</v>
      </c>
      <c r="U74">
        <f>ROUNDDOWN(273.15+pomiary3[[#This Row],[czujnik9]], 0)</f>
        <v>286</v>
      </c>
      <c r="V74">
        <f>ROUNDDOWN(273.15+pomiary3[[#This Row],[czujnik10]], 0)</f>
        <v>288</v>
      </c>
    </row>
    <row r="75" spans="1:22" x14ac:dyDescent="0.3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M75">
        <f>ROUNDDOWN(273.15+pomiary3[[#This Row],[czujnik1]], 0)</f>
        <v>292</v>
      </c>
      <c r="N75">
        <f>ROUNDDOWN(273.15+pomiary3[[#This Row],[czujnik2]], 0)</f>
        <v>285</v>
      </c>
      <c r="O75">
        <f>ROUNDDOWN(273.15+pomiary3[[#This Row],[czujnik3]], 0)</f>
        <v>284</v>
      </c>
      <c r="P75">
        <f>ROUNDDOWN(273.15+pomiary3[[#This Row],[czujnik4]], 0)</f>
        <v>289</v>
      </c>
      <c r="Q75">
        <f>ROUNDDOWN(273.15+pomiary3[[#This Row],[czujnik5]], 0)</f>
        <v>288</v>
      </c>
      <c r="R75">
        <f>ROUNDDOWN(273.15+pomiary3[[#This Row],[czujnik6]], 0)</f>
        <v>290</v>
      </c>
      <c r="S75">
        <f>ROUNDDOWN(273.15+pomiary3[[#This Row],[czujnik7]], 0)</f>
        <v>285</v>
      </c>
      <c r="T75">
        <f>ROUNDDOWN(273.15+pomiary3[[#This Row],[czujnik8]], 0)</f>
        <v>285</v>
      </c>
      <c r="U75">
        <f>ROUNDDOWN(273.15+pomiary3[[#This Row],[czujnik9]], 0)</f>
        <v>286</v>
      </c>
      <c r="V75">
        <f>ROUNDDOWN(273.15+pomiary3[[#This Row],[czujnik10]], 0)</f>
        <v>292</v>
      </c>
    </row>
    <row r="76" spans="1:22" x14ac:dyDescent="0.35">
      <c r="A76" s="1">
        <v>42526</v>
      </c>
      <c r="B76" s="2">
        <v>8.5416666666666669E-2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M76">
        <f>ROUNDDOWN(273.15+pomiary3[[#This Row],[czujnik1]], 0)</f>
        <v>283</v>
      </c>
      <c r="N76">
        <f>ROUNDDOWN(273.15+pomiary3[[#This Row],[czujnik2]], 0)</f>
        <v>283</v>
      </c>
      <c r="O76">
        <f>ROUNDDOWN(273.15+pomiary3[[#This Row],[czujnik3]], 0)</f>
        <v>292</v>
      </c>
      <c r="P76">
        <f>ROUNDDOWN(273.15+pomiary3[[#This Row],[czujnik4]], 0)</f>
        <v>288</v>
      </c>
      <c r="Q76">
        <f>ROUNDDOWN(273.15+pomiary3[[#This Row],[czujnik5]], 0)</f>
        <v>291</v>
      </c>
      <c r="R76">
        <f>ROUNDDOWN(273.15+pomiary3[[#This Row],[czujnik6]], 0)</f>
        <v>287</v>
      </c>
      <c r="S76">
        <f>ROUNDDOWN(273.15+pomiary3[[#This Row],[czujnik7]], 0)</f>
        <v>288</v>
      </c>
      <c r="T76">
        <f>ROUNDDOWN(273.15+pomiary3[[#This Row],[czujnik8]], 0)</f>
        <v>285</v>
      </c>
      <c r="U76">
        <f>ROUNDDOWN(273.15+pomiary3[[#This Row],[czujnik9]], 0)</f>
        <v>285</v>
      </c>
      <c r="V76">
        <f>ROUNDDOWN(273.15+pomiary3[[#This Row],[czujnik10]], 0)</f>
        <v>286</v>
      </c>
    </row>
    <row r="77" spans="1:22" x14ac:dyDescent="0.3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M77">
        <f>ROUNDDOWN(273.15+pomiary3[[#This Row],[czujnik1]], 0)</f>
        <v>284</v>
      </c>
      <c r="N77">
        <f>ROUNDDOWN(273.15+pomiary3[[#This Row],[czujnik2]], 0)</f>
        <v>288</v>
      </c>
      <c r="O77">
        <f>ROUNDDOWN(273.15+pomiary3[[#This Row],[czujnik3]], 0)</f>
        <v>292</v>
      </c>
      <c r="P77">
        <f>ROUNDDOWN(273.15+pomiary3[[#This Row],[czujnik4]], 0)</f>
        <v>283</v>
      </c>
      <c r="Q77">
        <f>ROUNDDOWN(273.15+pomiary3[[#This Row],[czujnik5]], 0)</f>
        <v>284</v>
      </c>
      <c r="R77">
        <f>ROUNDDOWN(273.15+pomiary3[[#This Row],[czujnik6]], 0)</f>
        <v>283</v>
      </c>
      <c r="S77">
        <f>ROUNDDOWN(273.15+pomiary3[[#This Row],[czujnik7]], 0)</f>
        <v>290</v>
      </c>
      <c r="T77">
        <f>ROUNDDOWN(273.15+pomiary3[[#This Row],[czujnik8]], 0)</f>
        <v>290</v>
      </c>
      <c r="U77">
        <f>ROUNDDOWN(273.15+pomiary3[[#This Row],[czujnik9]], 0)</f>
        <v>292</v>
      </c>
      <c r="V77">
        <f>ROUNDDOWN(273.15+pomiary3[[#This Row],[czujnik10]], 0)</f>
        <v>285</v>
      </c>
    </row>
    <row r="78" spans="1:22" x14ac:dyDescent="0.3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M78">
        <f>ROUNDDOWN(273.15+pomiary3[[#This Row],[czujnik1]], 0)</f>
        <v>287</v>
      </c>
      <c r="N78">
        <f>ROUNDDOWN(273.15+pomiary3[[#This Row],[czujnik2]], 0)</f>
        <v>288</v>
      </c>
      <c r="O78">
        <f>ROUNDDOWN(273.15+pomiary3[[#This Row],[czujnik3]], 0)</f>
        <v>284</v>
      </c>
      <c r="P78">
        <f>ROUNDDOWN(273.15+pomiary3[[#This Row],[czujnik4]], 0)</f>
        <v>291</v>
      </c>
      <c r="Q78">
        <f>ROUNDDOWN(273.15+pomiary3[[#This Row],[czujnik5]], 0)</f>
        <v>284</v>
      </c>
      <c r="R78">
        <f>ROUNDDOWN(273.15+pomiary3[[#This Row],[czujnik6]], 0)</f>
        <v>287</v>
      </c>
      <c r="S78">
        <f>ROUNDDOWN(273.15+pomiary3[[#This Row],[czujnik7]], 0)</f>
        <v>287</v>
      </c>
      <c r="T78">
        <f>ROUNDDOWN(273.15+pomiary3[[#This Row],[czujnik8]], 0)</f>
        <v>291</v>
      </c>
      <c r="U78">
        <f>ROUNDDOWN(273.15+pomiary3[[#This Row],[czujnik9]], 0)</f>
        <v>288</v>
      </c>
      <c r="V78">
        <f>ROUNDDOWN(273.15+pomiary3[[#This Row],[czujnik10]], 0)</f>
        <v>291</v>
      </c>
    </row>
    <row r="79" spans="1:22" x14ac:dyDescent="0.35">
      <c r="A79" s="1">
        <v>42532</v>
      </c>
      <c r="B79" s="2">
        <v>0.17222222222222222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M79">
        <f>ROUNDDOWN(273.15+pomiary3[[#This Row],[czujnik1]], 0)</f>
        <v>290</v>
      </c>
      <c r="N79">
        <f>ROUNDDOWN(273.15+pomiary3[[#This Row],[czujnik2]], 0)</f>
        <v>288</v>
      </c>
      <c r="O79">
        <f>ROUNDDOWN(273.15+pomiary3[[#This Row],[czujnik3]], 0)</f>
        <v>284</v>
      </c>
      <c r="P79">
        <f>ROUNDDOWN(273.15+pomiary3[[#This Row],[czujnik4]], 0)</f>
        <v>288</v>
      </c>
      <c r="Q79">
        <f>ROUNDDOWN(273.15+pomiary3[[#This Row],[czujnik5]], 0)</f>
        <v>289</v>
      </c>
      <c r="R79">
        <f>ROUNDDOWN(273.15+pomiary3[[#This Row],[czujnik6]], 0)</f>
        <v>285</v>
      </c>
      <c r="S79">
        <f>ROUNDDOWN(273.15+pomiary3[[#This Row],[czujnik7]], 0)</f>
        <v>286</v>
      </c>
      <c r="T79">
        <f>ROUNDDOWN(273.15+pomiary3[[#This Row],[czujnik8]], 0)</f>
        <v>287</v>
      </c>
      <c r="U79">
        <f>ROUNDDOWN(273.15+pomiary3[[#This Row],[czujnik9]], 0)</f>
        <v>288</v>
      </c>
      <c r="V79">
        <f>ROUNDDOWN(273.15+pomiary3[[#This Row],[czujnik10]], 0)</f>
        <v>286</v>
      </c>
    </row>
    <row r="80" spans="1:22" x14ac:dyDescent="0.3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M80">
        <f>ROUNDDOWN(273.15+pomiary3[[#This Row],[czujnik1]], 0)</f>
        <v>286</v>
      </c>
      <c r="N80">
        <f>ROUNDDOWN(273.15+pomiary3[[#This Row],[czujnik2]], 0)</f>
        <v>285</v>
      </c>
      <c r="O80">
        <f>ROUNDDOWN(273.15+pomiary3[[#This Row],[czujnik3]], 0)</f>
        <v>284</v>
      </c>
      <c r="P80">
        <f>ROUNDDOWN(273.15+pomiary3[[#This Row],[czujnik4]], 0)</f>
        <v>284</v>
      </c>
      <c r="Q80">
        <f>ROUNDDOWN(273.15+pomiary3[[#This Row],[czujnik5]], 0)</f>
        <v>289</v>
      </c>
      <c r="R80">
        <f>ROUNDDOWN(273.15+pomiary3[[#This Row],[czujnik6]], 0)</f>
        <v>292</v>
      </c>
      <c r="S80">
        <f>ROUNDDOWN(273.15+pomiary3[[#This Row],[czujnik7]], 0)</f>
        <v>290</v>
      </c>
      <c r="T80">
        <f>ROUNDDOWN(273.15+pomiary3[[#This Row],[czujnik8]], 0)</f>
        <v>288</v>
      </c>
      <c r="U80">
        <f>ROUNDDOWN(273.15+pomiary3[[#This Row],[czujnik9]], 0)</f>
        <v>285</v>
      </c>
      <c r="V80">
        <f>ROUNDDOWN(273.15+pomiary3[[#This Row],[czujnik10]], 0)</f>
        <v>289</v>
      </c>
    </row>
    <row r="81" spans="1:22" x14ac:dyDescent="0.35">
      <c r="A81" s="1">
        <v>42534</v>
      </c>
      <c r="B81" s="2">
        <v>0.17291666666666666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M81">
        <f>ROUNDDOWN(273.15+pomiary3[[#This Row],[czujnik1]], 0)</f>
        <v>283</v>
      </c>
      <c r="N81">
        <f>ROUNDDOWN(273.15+pomiary3[[#This Row],[czujnik2]], 0)</f>
        <v>286</v>
      </c>
      <c r="O81">
        <f>ROUNDDOWN(273.15+pomiary3[[#This Row],[czujnik3]], 0)</f>
        <v>284</v>
      </c>
      <c r="P81">
        <f>ROUNDDOWN(273.15+pomiary3[[#This Row],[czujnik4]], 0)</f>
        <v>287</v>
      </c>
      <c r="Q81">
        <f>ROUNDDOWN(273.15+pomiary3[[#This Row],[czujnik5]], 0)</f>
        <v>285</v>
      </c>
      <c r="R81">
        <f>ROUNDDOWN(273.15+pomiary3[[#This Row],[czujnik6]], 0)</f>
        <v>289</v>
      </c>
      <c r="S81">
        <f>ROUNDDOWN(273.15+pomiary3[[#This Row],[czujnik7]], 0)</f>
        <v>286</v>
      </c>
      <c r="T81">
        <f>ROUNDDOWN(273.15+pomiary3[[#This Row],[czujnik8]], 0)</f>
        <v>287</v>
      </c>
      <c r="U81">
        <f>ROUNDDOWN(273.15+pomiary3[[#This Row],[czujnik9]], 0)</f>
        <v>283</v>
      </c>
      <c r="V81">
        <f>ROUNDDOWN(273.15+pomiary3[[#This Row],[czujnik10]], 0)</f>
        <v>284</v>
      </c>
    </row>
    <row r="82" spans="1:22" x14ac:dyDescent="0.3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M82">
        <f>ROUNDDOWN(273.15+pomiary3[[#This Row],[czujnik1]], 0)</f>
        <v>286</v>
      </c>
      <c r="N82">
        <f>ROUNDDOWN(273.15+pomiary3[[#This Row],[czujnik2]], 0)</f>
        <v>290</v>
      </c>
      <c r="O82">
        <f>ROUNDDOWN(273.15+pomiary3[[#This Row],[czujnik3]], 0)</f>
        <v>286</v>
      </c>
      <c r="P82">
        <f>ROUNDDOWN(273.15+pomiary3[[#This Row],[czujnik4]], 0)</f>
        <v>292</v>
      </c>
      <c r="Q82">
        <f>ROUNDDOWN(273.15+pomiary3[[#This Row],[czujnik5]], 0)</f>
        <v>290</v>
      </c>
      <c r="R82">
        <f>ROUNDDOWN(273.15+pomiary3[[#This Row],[czujnik6]], 0)</f>
        <v>286</v>
      </c>
      <c r="S82">
        <f>ROUNDDOWN(273.15+pomiary3[[#This Row],[czujnik7]], 0)</f>
        <v>290</v>
      </c>
      <c r="T82">
        <f>ROUNDDOWN(273.15+pomiary3[[#This Row],[czujnik8]], 0)</f>
        <v>291</v>
      </c>
      <c r="U82">
        <f>ROUNDDOWN(273.15+pomiary3[[#This Row],[czujnik9]], 0)</f>
        <v>285</v>
      </c>
      <c r="V82">
        <f>ROUNDDOWN(273.15+pomiary3[[#This Row],[czujnik10]], 0)</f>
        <v>289</v>
      </c>
    </row>
    <row r="83" spans="1:22" x14ac:dyDescent="0.35">
      <c r="A83" s="1">
        <v>42536</v>
      </c>
      <c r="B83" s="2">
        <v>0.25624999999999998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M83">
        <f>ROUNDDOWN(273.15+pomiary3[[#This Row],[czujnik1]], 0)</f>
        <v>290</v>
      </c>
      <c r="N83">
        <f>ROUNDDOWN(273.15+pomiary3[[#This Row],[czujnik2]], 0)</f>
        <v>291</v>
      </c>
      <c r="O83">
        <f>ROUNDDOWN(273.15+pomiary3[[#This Row],[czujnik3]], 0)</f>
        <v>291</v>
      </c>
      <c r="P83">
        <f>ROUNDDOWN(273.15+pomiary3[[#This Row],[czujnik4]], 0)</f>
        <v>291</v>
      </c>
      <c r="Q83">
        <f>ROUNDDOWN(273.15+pomiary3[[#This Row],[czujnik5]], 0)</f>
        <v>290</v>
      </c>
      <c r="R83">
        <f>ROUNDDOWN(273.15+pomiary3[[#This Row],[czujnik6]], 0)</f>
        <v>289</v>
      </c>
      <c r="S83">
        <f>ROUNDDOWN(273.15+pomiary3[[#This Row],[czujnik7]], 0)</f>
        <v>287</v>
      </c>
      <c r="T83">
        <f>ROUNDDOWN(273.15+pomiary3[[#This Row],[czujnik8]], 0)</f>
        <v>291</v>
      </c>
      <c r="U83">
        <f>ROUNDDOWN(273.15+pomiary3[[#This Row],[czujnik9]], 0)</f>
        <v>288</v>
      </c>
      <c r="V83">
        <f>ROUNDDOWN(273.15+pomiary3[[#This Row],[czujnik10]], 0)</f>
        <v>283</v>
      </c>
    </row>
    <row r="84" spans="1:22" x14ac:dyDescent="0.35">
      <c r="A84" s="1">
        <v>42536</v>
      </c>
      <c r="B84" s="2">
        <v>0.46111111111111114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M84">
        <f>ROUNDDOWN(273.15+pomiary3[[#This Row],[czujnik1]], 0)</f>
        <v>284</v>
      </c>
      <c r="N84">
        <f>ROUNDDOWN(273.15+pomiary3[[#This Row],[czujnik2]], 0)</f>
        <v>290</v>
      </c>
      <c r="O84">
        <f>ROUNDDOWN(273.15+pomiary3[[#This Row],[czujnik3]], 0)</f>
        <v>285</v>
      </c>
      <c r="P84">
        <f>ROUNDDOWN(273.15+pomiary3[[#This Row],[czujnik4]], 0)</f>
        <v>283</v>
      </c>
      <c r="Q84">
        <f>ROUNDDOWN(273.15+pomiary3[[#This Row],[czujnik5]], 0)</f>
        <v>290</v>
      </c>
      <c r="R84">
        <f>ROUNDDOWN(273.15+pomiary3[[#This Row],[czujnik6]], 0)</f>
        <v>291</v>
      </c>
      <c r="S84">
        <f>ROUNDDOWN(273.15+pomiary3[[#This Row],[czujnik7]], 0)</f>
        <v>283</v>
      </c>
      <c r="T84">
        <f>ROUNDDOWN(273.15+pomiary3[[#This Row],[czujnik8]], 0)</f>
        <v>286</v>
      </c>
      <c r="U84">
        <f>ROUNDDOWN(273.15+pomiary3[[#This Row],[czujnik9]], 0)</f>
        <v>285</v>
      </c>
      <c r="V84">
        <f>ROUNDDOWN(273.15+pomiary3[[#This Row],[czujnik10]], 0)</f>
        <v>287</v>
      </c>
    </row>
    <row r="85" spans="1:22" x14ac:dyDescent="0.3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M85">
        <f>ROUNDDOWN(273.15+pomiary3[[#This Row],[czujnik1]], 0)</f>
        <v>285</v>
      </c>
      <c r="N85">
        <f>ROUNDDOWN(273.15+pomiary3[[#This Row],[czujnik2]], 0)</f>
        <v>286</v>
      </c>
      <c r="O85">
        <f>ROUNDDOWN(273.15+pomiary3[[#This Row],[czujnik3]], 0)</f>
        <v>285</v>
      </c>
      <c r="P85">
        <f>ROUNDDOWN(273.15+pomiary3[[#This Row],[czujnik4]], 0)</f>
        <v>288</v>
      </c>
      <c r="Q85">
        <f>ROUNDDOWN(273.15+pomiary3[[#This Row],[czujnik5]], 0)</f>
        <v>293</v>
      </c>
      <c r="R85">
        <f>ROUNDDOWN(273.15+pomiary3[[#This Row],[czujnik6]], 0)</f>
        <v>292</v>
      </c>
      <c r="S85">
        <f>ROUNDDOWN(273.15+pomiary3[[#This Row],[czujnik7]], 0)</f>
        <v>284</v>
      </c>
      <c r="T85">
        <f>ROUNDDOWN(273.15+pomiary3[[#This Row],[czujnik8]], 0)</f>
        <v>287</v>
      </c>
      <c r="U85">
        <f>ROUNDDOWN(273.15+pomiary3[[#This Row],[czujnik9]], 0)</f>
        <v>288</v>
      </c>
      <c r="V85">
        <f>ROUNDDOWN(273.15+pomiary3[[#This Row],[czujnik10]], 0)</f>
        <v>285</v>
      </c>
    </row>
    <row r="86" spans="1:22" x14ac:dyDescent="0.35">
      <c r="A86" s="1">
        <v>42540</v>
      </c>
      <c r="B86" s="2">
        <v>0.37708333333333333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M86">
        <f>ROUNDDOWN(273.15+pomiary3[[#This Row],[czujnik1]], 0)</f>
        <v>286</v>
      </c>
      <c r="N86">
        <f>ROUNDDOWN(273.15+pomiary3[[#This Row],[czujnik2]], 0)</f>
        <v>290</v>
      </c>
      <c r="O86">
        <f>ROUNDDOWN(273.15+pomiary3[[#This Row],[czujnik3]], 0)</f>
        <v>292</v>
      </c>
      <c r="P86">
        <f>ROUNDDOWN(273.15+pomiary3[[#This Row],[czujnik4]], 0)</f>
        <v>283</v>
      </c>
      <c r="Q86">
        <f>ROUNDDOWN(273.15+pomiary3[[#This Row],[czujnik5]], 0)</f>
        <v>284</v>
      </c>
      <c r="R86">
        <f>ROUNDDOWN(273.15+pomiary3[[#This Row],[czujnik6]], 0)</f>
        <v>284</v>
      </c>
      <c r="S86">
        <f>ROUNDDOWN(273.15+pomiary3[[#This Row],[czujnik7]], 0)</f>
        <v>287</v>
      </c>
      <c r="T86">
        <f>ROUNDDOWN(273.15+pomiary3[[#This Row],[czujnik8]], 0)</f>
        <v>290</v>
      </c>
      <c r="U86">
        <f>ROUNDDOWN(273.15+pomiary3[[#This Row],[czujnik9]], 0)</f>
        <v>291</v>
      </c>
      <c r="V86">
        <f>ROUNDDOWN(273.15+pomiary3[[#This Row],[czujnik10]], 0)</f>
        <v>288</v>
      </c>
    </row>
    <row r="87" spans="1:22" x14ac:dyDescent="0.35">
      <c r="A87" s="1">
        <v>42540</v>
      </c>
      <c r="B87" s="2">
        <v>0.46527777777777779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M87">
        <f>ROUNDDOWN(273.15+pomiary3[[#This Row],[czujnik1]], 0)</f>
        <v>292</v>
      </c>
      <c r="N87">
        <f>ROUNDDOWN(273.15+pomiary3[[#This Row],[czujnik2]], 0)</f>
        <v>286</v>
      </c>
      <c r="O87">
        <f>ROUNDDOWN(273.15+pomiary3[[#This Row],[czujnik3]], 0)</f>
        <v>287</v>
      </c>
      <c r="P87">
        <f>ROUNDDOWN(273.15+pomiary3[[#This Row],[czujnik4]], 0)</f>
        <v>284</v>
      </c>
      <c r="Q87">
        <f>ROUNDDOWN(273.15+pomiary3[[#This Row],[czujnik5]], 0)</f>
        <v>292</v>
      </c>
      <c r="R87">
        <f>ROUNDDOWN(273.15+pomiary3[[#This Row],[czujnik6]], 0)</f>
        <v>288</v>
      </c>
      <c r="S87">
        <f>ROUNDDOWN(273.15+pomiary3[[#This Row],[czujnik7]], 0)</f>
        <v>284</v>
      </c>
      <c r="T87">
        <f>ROUNDDOWN(273.15+pomiary3[[#This Row],[czujnik8]], 0)</f>
        <v>290</v>
      </c>
      <c r="U87">
        <f>ROUNDDOWN(273.15+pomiary3[[#This Row],[czujnik9]], 0)</f>
        <v>284</v>
      </c>
      <c r="V87">
        <f>ROUNDDOWN(273.15+pomiary3[[#This Row],[czujnik10]], 0)</f>
        <v>287</v>
      </c>
    </row>
    <row r="88" spans="1:22" x14ac:dyDescent="0.3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M88">
        <f>ROUNDDOWN(273.15+pomiary3[[#This Row],[czujnik1]], 0)</f>
        <v>290</v>
      </c>
      <c r="N88">
        <f>ROUNDDOWN(273.15+pomiary3[[#This Row],[czujnik2]], 0)</f>
        <v>286</v>
      </c>
      <c r="O88">
        <f>ROUNDDOWN(273.15+pomiary3[[#This Row],[czujnik3]], 0)</f>
        <v>289</v>
      </c>
      <c r="P88">
        <f>ROUNDDOWN(273.15+pomiary3[[#This Row],[czujnik4]], 0)</f>
        <v>292</v>
      </c>
      <c r="Q88">
        <f>ROUNDDOWN(273.15+pomiary3[[#This Row],[czujnik5]], 0)</f>
        <v>287</v>
      </c>
      <c r="R88">
        <f>ROUNDDOWN(273.15+pomiary3[[#This Row],[czujnik6]], 0)</f>
        <v>283</v>
      </c>
      <c r="S88">
        <f>ROUNDDOWN(273.15+pomiary3[[#This Row],[czujnik7]], 0)</f>
        <v>287</v>
      </c>
      <c r="T88">
        <f>ROUNDDOWN(273.15+pomiary3[[#This Row],[czujnik8]], 0)</f>
        <v>288</v>
      </c>
      <c r="U88">
        <f>ROUNDDOWN(273.15+pomiary3[[#This Row],[czujnik9]], 0)</f>
        <v>288</v>
      </c>
      <c r="V88">
        <f>ROUNDDOWN(273.15+pomiary3[[#This Row],[czujnik10]], 0)</f>
        <v>292</v>
      </c>
    </row>
    <row r="89" spans="1:22" x14ac:dyDescent="0.35">
      <c r="A89" s="1">
        <v>42542</v>
      </c>
      <c r="B89" s="2">
        <v>0.1701388888888889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M89">
        <f>ROUNDDOWN(273.15+pomiary3[[#This Row],[czujnik1]], 0)</f>
        <v>288</v>
      </c>
      <c r="N89">
        <f>ROUNDDOWN(273.15+pomiary3[[#This Row],[czujnik2]], 0)</f>
        <v>291</v>
      </c>
      <c r="O89">
        <f>ROUNDDOWN(273.15+pomiary3[[#This Row],[czujnik3]], 0)</f>
        <v>291</v>
      </c>
      <c r="P89">
        <f>ROUNDDOWN(273.15+pomiary3[[#This Row],[czujnik4]], 0)</f>
        <v>283</v>
      </c>
      <c r="Q89">
        <f>ROUNDDOWN(273.15+pomiary3[[#This Row],[czujnik5]], 0)</f>
        <v>289</v>
      </c>
      <c r="R89">
        <f>ROUNDDOWN(273.15+pomiary3[[#This Row],[czujnik6]], 0)</f>
        <v>289</v>
      </c>
      <c r="S89">
        <f>ROUNDDOWN(273.15+pomiary3[[#This Row],[czujnik7]], 0)</f>
        <v>291</v>
      </c>
      <c r="T89">
        <f>ROUNDDOWN(273.15+pomiary3[[#This Row],[czujnik8]], 0)</f>
        <v>284</v>
      </c>
      <c r="U89">
        <f>ROUNDDOWN(273.15+pomiary3[[#This Row],[czujnik9]], 0)</f>
        <v>283</v>
      </c>
      <c r="V89">
        <f>ROUNDDOWN(273.15+pomiary3[[#This Row],[czujnik10]], 0)</f>
        <v>290</v>
      </c>
    </row>
    <row r="90" spans="1:22" x14ac:dyDescent="0.3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M90">
        <f>ROUNDDOWN(273.15+pomiary3[[#This Row],[czujnik1]], 0)</f>
        <v>288</v>
      </c>
      <c r="N90">
        <f>ROUNDDOWN(273.15+pomiary3[[#This Row],[czujnik2]], 0)</f>
        <v>289</v>
      </c>
      <c r="O90">
        <f>ROUNDDOWN(273.15+pomiary3[[#This Row],[czujnik3]], 0)</f>
        <v>283</v>
      </c>
      <c r="P90">
        <f>ROUNDDOWN(273.15+pomiary3[[#This Row],[czujnik4]], 0)</f>
        <v>286</v>
      </c>
      <c r="Q90">
        <f>ROUNDDOWN(273.15+pomiary3[[#This Row],[czujnik5]], 0)</f>
        <v>284</v>
      </c>
      <c r="R90">
        <f>ROUNDDOWN(273.15+pomiary3[[#This Row],[czujnik6]], 0)</f>
        <v>290</v>
      </c>
      <c r="S90">
        <f>ROUNDDOWN(273.15+pomiary3[[#This Row],[czujnik7]], 0)</f>
        <v>286</v>
      </c>
      <c r="T90">
        <f>ROUNDDOWN(273.15+pomiary3[[#This Row],[czujnik8]], 0)</f>
        <v>290</v>
      </c>
      <c r="U90">
        <f>ROUNDDOWN(273.15+pomiary3[[#This Row],[czujnik9]], 0)</f>
        <v>287</v>
      </c>
      <c r="V90">
        <f>ROUNDDOWN(273.15+pomiary3[[#This Row],[czujnik10]], 0)</f>
        <v>285</v>
      </c>
    </row>
    <row r="91" spans="1:22" x14ac:dyDescent="0.3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M91">
        <f>ROUNDDOWN(273.15+pomiary3[[#This Row],[czujnik1]], 0)</f>
        <v>285</v>
      </c>
      <c r="N91">
        <f>ROUNDDOWN(273.15+pomiary3[[#This Row],[czujnik2]], 0)</f>
        <v>287</v>
      </c>
      <c r="O91">
        <f>ROUNDDOWN(273.15+pomiary3[[#This Row],[czujnik3]], 0)</f>
        <v>293</v>
      </c>
      <c r="P91">
        <f>ROUNDDOWN(273.15+pomiary3[[#This Row],[czujnik4]], 0)</f>
        <v>292</v>
      </c>
      <c r="Q91">
        <f>ROUNDDOWN(273.15+pomiary3[[#This Row],[czujnik5]], 0)</f>
        <v>285</v>
      </c>
      <c r="R91">
        <f>ROUNDDOWN(273.15+pomiary3[[#This Row],[czujnik6]], 0)</f>
        <v>287</v>
      </c>
      <c r="S91">
        <f>ROUNDDOWN(273.15+pomiary3[[#This Row],[czujnik7]], 0)</f>
        <v>290</v>
      </c>
      <c r="T91">
        <f>ROUNDDOWN(273.15+pomiary3[[#This Row],[czujnik8]], 0)</f>
        <v>285</v>
      </c>
      <c r="U91">
        <f>ROUNDDOWN(273.15+pomiary3[[#This Row],[czujnik9]], 0)</f>
        <v>285</v>
      </c>
      <c r="V91">
        <f>ROUNDDOWN(273.15+pomiary3[[#This Row],[czujnik10]], 0)</f>
        <v>285</v>
      </c>
    </row>
    <row r="92" spans="1:22" x14ac:dyDescent="0.3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M92">
        <f>ROUNDDOWN(273.15+pomiary3[[#This Row],[czujnik1]], 0)</f>
        <v>289</v>
      </c>
      <c r="N92">
        <f>ROUNDDOWN(273.15+pomiary3[[#This Row],[czujnik2]], 0)</f>
        <v>283</v>
      </c>
      <c r="O92">
        <f>ROUNDDOWN(273.15+pomiary3[[#This Row],[czujnik3]], 0)</f>
        <v>290</v>
      </c>
      <c r="P92">
        <f>ROUNDDOWN(273.15+pomiary3[[#This Row],[czujnik4]], 0)</f>
        <v>292</v>
      </c>
      <c r="Q92">
        <f>ROUNDDOWN(273.15+pomiary3[[#This Row],[czujnik5]], 0)</f>
        <v>290</v>
      </c>
      <c r="R92">
        <f>ROUNDDOWN(273.15+pomiary3[[#This Row],[czujnik6]], 0)</f>
        <v>289</v>
      </c>
      <c r="S92">
        <f>ROUNDDOWN(273.15+pomiary3[[#This Row],[czujnik7]], 0)</f>
        <v>288</v>
      </c>
      <c r="T92">
        <f>ROUNDDOWN(273.15+pomiary3[[#This Row],[czujnik8]], 0)</f>
        <v>283</v>
      </c>
      <c r="U92">
        <f>ROUNDDOWN(273.15+pomiary3[[#This Row],[czujnik9]], 0)</f>
        <v>283</v>
      </c>
      <c r="V92">
        <f>ROUNDDOWN(273.15+pomiary3[[#This Row],[czujnik10]], 0)</f>
        <v>285</v>
      </c>
    </row>
    <row r="93" spans="1:22" x14ac:dyDescent="0.35">
      <c r="A93" s="1">
        <v>42547</v>
      </c>
      <c r="B93" s="2">
        <v>8.4722222222222227E-2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M93">
        <f>ROUNDDOWN(273.15+pomiary3[[#This Row],[czujnik1]], 0)</f>
        <v>289</v>
      </c>
      <c r="N93">
        <f>ROUNDDOWN(273.15+pomiary3[[#This Row],[czujnik2]], 0)</f>
        <v>285</v>
      </c>
      <c r="O93">
        <f>ROUNDDOWN(273.15+pomiary3[[#This Row],[czujnik3]], 0)</f>
        <v>291</v>
      </c>
      <c r="P93">
        <f>ROUNDDOWN(273.15+pomiary3[[#This Row],[czujnik4]], 0)</f>
        <v>284</v>
      </c>
      <c r="Q93">
        <f>ROUNDDOWN(273.15+pomiary3[[#This Row],[czujnik5]], 0)</f>
        <v>288</v>
      </c>
      <c r="R93">
        <f>ROUNDDOWN(273.15+pomiary3[[#This Row],[czujnik6]], 0)</f>
        <v>291</v>
      </c>
      <c r="S93">
        <f>ROUNDDOWN(273.15+pomiary3[[#This Row],[czujnik7]], 0)</f>
        <v>285</v>
      </c>
      <c r="T93">
        <f>ROUNDDOWN(273.15+pomiary3[[#This Row],[czujnik8]], 0)</f>
        <v>291</v>
      </c>
      <c r="U93">
        <f>ROUNDDOWN(273.15+pomiary3[[#This Row],[czujnik9]], 0)</f>
        <v>287</v>
      </c>
      <c r="V93">
        <f>ROUNDDOWN(273.15+pomiary3[[#This Row],[czujnik10]], 0)</f>
        <v>289</v>
      </c>
    </row>
    <row r="94" spans="1:22" x14ac:dyDescent="0.35">
      <c r="A94" s="1">
        <v>42547</v>
      </c>
      <c r="B94" s="2">
        <v>0.16875000000000001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M94">
        <f>ROUNDDOWN(273.15+pomiary3[[#This Row],[czujnik1]], 0)</f>
        <v>292</v>
      </c>
      <c r="N94">
        <f>ROUNDDOWN(273.15+pomiary3[[#This Row],[czujnik2]], 0)</f>
        <v>292</v>
      </c>
      <c r="O94">
        <f>ROUNDDOWN(273.15+pomiary3[[#This Row],[czujnik3]], 0)</f>
        <v>285</v>
      </c>
      <c r="P94">
        <f>ROUNDDOWN(273.15+pomiary3[[#This Row],[czujnik4]], 0)</f>
        <v>289</v>
      </c>
      <c r="Q94">
        <f>ROUNDDOWN(273.15+pomiary3[[#This Row],[czujnik5]], 0)</f>
        <v>286</v>
      </c>
      <c r="R94">
        <f>ROUNDDOWN(273.15+pomiary3[[#This Row],[czujnik6]], 0)</f>
        <v>293</v>
      </c>
      <c r="S94">
        <f>ROUNDDOWN(273.15+pomiary3[[#This Row],[czujnik7]], 0)</f>
        <v>292</v>
      </c>
      <c r="T94">
        <f>ROUNDDOWN(273.15+pomiary3[[#This Row],[czujnik8]], 0)</f>
        <v>288</v>
      </c>
      <c r="U94">
        <f>ROUNDDOWN(273.15+pomiary3[[#This Row],[czujnik9]], 0)</f>
        <v>288</v>
      </c>
      <c r="V94">
        <f>ROUNDDOWN(273.15+pomiary3[[#This Row],[czujnik10]], 0)</f>
        <v>286</v>
      </c>
    </row>
    <row r="95" spans="1:22" x14ac:dyDescent="0.35">
      <c r="A95" s="1">
        <v>42547</v>
      </c>
      <c r="B95" s="2">
        <v>0.34166666666666667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M95">
        <f>ROUNDDOWN(273.15+pomiary3[[#This Row],[czujnik1]], 0)</f>
        <v>287</v>
      </c>
      <c r="N95">
        <f>ROUNDDOWN(273.15+pomiary3[[#This Row],[czujnik2]], 0)</f>
        <v>284</v>
      </c>
      <c r="O95">
        <f>ROUNDDOWN(273.15+pomiary3[[#This Row],[czujnik3]], 0)</f>
        <v>286</v>
      </c>
      <c r="P95">
        <f>ROUNDDOWN(273.15+pomiary3[[#This Row],[czujnik4]], 0)</f>
        <v>291</v>
      </c>
      <c r="Q95">
        <f>ROUNDDOWN(273.15+pomiary3[[#This Row],[czujnik5]], 0)</f>
        <v>291</v>
      </c>
      <c r="R95">
        <f>ROUNDDOWN(273.15+pomiary3[[#This Row],[czujnik6]], 0)</f>
        <v>285</v>
      </c>
      <c r="S95">
        <f>ROUNDDOWN(273.15+pomiary3[[#This Row],[czujnik7]], 0)</f>
        <v>289</v>
      </c>
      <c r="T95">
        <f>ROUNDDOWN(273.15+pomiary3[[#This Row],[czujnik8]], 0)</f>
        <v>283</v>
      </c>
      <c r="U95">
        <f>ROUNDDOWN(273.15+pomiary3[[#This Row],[czujnik9]], 0)</f>
        <v>291</v>
      </c>
      <c r="V95">
        <f>ROUNDDOWN(273.15+pomiary3[[#This Row],[czujnik10]], 0)</f>
        <v>287</v>
      </c>
    </row>
    <row r="96" spans="1:22" x14ac:dyDescent="0.35">
      <c r="A96" s="1">
        <v>42548</v>
      </c>
      <c r="B96" s="2">
        <v>0.33541666666666664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M96">
        <f>ROUNDDOWN(273.15+pomiary3[[#This Row],[czujnik1]], 0)</f>
        <v>284</v>
      </c>
      <c r="N96">
        <f>ROUNDDOWN(273.15+pomiary3[[#This Row],[czujnik2]], 0)</f>
        <v>284</v>
      </c>
      <c r="O96">
        <f>ROUNDDOWN(273.15+pomiary3[[#This Row],[czujnik3]], 0)</f>
        <v>285</v>
      </c>
      <c r="P96">
        <f>ROUNDDOWN(273.15+pomiary3[[#This Row],[czujnik4]], 0)</f>
        <v>289</v>
      </c>
      <c r="Q96">
        <f>ROUNDDOWN(273.15+pomiary3[[#This Row],[czujnik5]], 0)</f>
        <v>284</v>
      </c>
      <c r="R96">
        <f>ROUNDDOWN(273.15+pomiary3[[#This Row],[czujnik6]], 0)</f>
        <v>292</v>
      </c>
      <c r="S96">
        <f>ROUNDDOWN(273.15+pomiary3[[#This Row],[czujnik7]], 0)</f>
        <v>285</v>
      </c>
      <c r="T96">
        <f>ROUNDDOWN(273.15+pomiary3[[#This Row],[czujnik8]], 0)</f>
        <v>284</v>
      </c>
      <c r="U96">
        <f>ROUNDDOWN(273.15+pomiary3[[#This Row],[czujnik9]], 0)</f>
        <v>287</v>
      </c>
      <c r="V96">
        <f>ROUNDDOWN(273.15+pomiary3[[#This Row],[czujnik10]], 0)</f>
        <v>287</v>
      </c>
    </row>
    <row r="97" spans="1:22" x14ac:dyDescent="0.3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M97">
        <f>ROUNDDOWN(273.15+pomiary3[[#This Row],[czujnik1]], 0)</f>
        <v>283</v>
      </c>
      <c r="N97">
        <f>ROUNDDOWN(273.15+pomiary3[[#This Row],[czujnik2]], 0)</f>
        <v>284</v>
      </c>
      <c r="O97">
        <f>ROUNDDOWN(273.15+pomiary3[[#This Row],[czujnik3]], 0)</f>
        <v>290</v>
      </c>
      <c r="P97">
        <f>ROUNDDOWN(273.15+pomiary3[[#This Row],[czujnik4]], 0)</f>
        <v>286</v>
      </c>
      <c r="Q97">
        <f>ROUNDDOWN(273.15+pomiary3[[#This Row],[czujnik5]], 0)</f>
        <v>289</v>
      </c>
      <c r="R97">
        <f>ROUNDDOWN(273.15+pomiary3[[#This Row],[czujnik6]], 0)</f>
        <v>285</v>
      </c>
      <c r="S97">
        <f>ROUNDDOWN(273.15+pomiary3[[#This Row],[czujnik7]], 0)</f>
        <v>284</v>
      </c>
      <c r="T97">
        <f>ROUNDDOWN(273.15+pomiary3[[#This Row],[czujnik8]], 0)</f>
        <v>289</v>
      </c>
      <c r="U97">
        <f>ROUNDDOWN(273.15+pomiary3[[#This Row],[czujnik9]], 0)</f>
        <v>285</v>
      </c>
      <c r="V97">
        <f>ROUNDDOWN(273.15+pomiary3[[#This Row],[czujnik10]], 0)</f>
        <v>284</v>
      </c>
    </row>
    <row r="98" spans="1:22" x14ac:dyDescent="0.35">
      <c r="A98" s="1">
        <v>42551</v>
      </c>
      <c r="B98" s="2">
        <v>4.583333333333333E-2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M98">
        <f>ROUNDDOWN(273.15+pomiary3[[#This Row],[czujnik1]], 0)</f>
        <v>288</v>
      </c>
      <c r="N98">
        <f>ROUNDDOWN(273.15+pomiary3[[#This Row],[czujnik2]], 0)</f>
        <v>290</v>
      </c>
      <c r="O98">
        <f>ROUNDDOWN(273.15+pomiary3[[#This Row],[czujnik3]], 0)</f>
        <v>285</v>
      </c>
      <c r="P98">
        <f>ROUNDDOWN(273.15+pomiary3[[#This Row],[czujnik4]], 0)</f>
        <v>283</v>
      </c>
      <c r="Q98">
        <f>ROUNDDOWN(273.15+pomiary3[[#This Row],[czujnik5]], 0)</f>
        <v>286</v>
      </c>
      <c r="R98">
        <f>ROUNDDOWN(273.15+pomiary3[[#This Row],[czujnik6]], 0)</f>
        <v>286</v>
      </c>
      <c r="S98">
        <f>ROUNDDOWN(273.15+pomiary3[[#This Row],[czujnik7]], 0)</f>
        <v>284</v>
      </c>
      <c r="T98">
        <f>ROUNDDOWN(273.15+pomiary3[[#This Row],[czujnik8]], 0)</f>
        <v>283</v>
      </c>
      <c r="U98">
        <f>ROUNDDOWN(273.15+pomiary3[[#This Row],[czujnik9]], 0)</f>
        <v>284</v>
      </c>
      <c r="V98">
        <f>ROUNDDOWN(273.15+pomiary3[[#This Row],[czujnik10]], 0)</f>
        <v>291</v>
      </c>
    </row>
    <row r="99" spans="1:22" x14ac:dyDescent="0.3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M99">
        <f>ROUNDDOWN(273.15+pomiary3[[#This Row],[czujnik1]], 0)</f>
        <v>295</v>
      </c>
      <c r="N99">
        <f>ROUNDDOWN(273.15+pomiary3[[#This Row],[czujnik2]], 0)</f>
        <v>298</v>
      </c>
      <c r="O99">
        <f>ROUNDDOWN(273.15+pomiary3[[#This Row],[czujnik3]], 0)</f>
        <v>296</v>
      </c>
      <c r="P99">
        <f>ROUNDDOWN(273.15+pomiary3[[#This Row],[czujnik4]], 0)</f>
        <v>294</v>
      </c>
      <c r="Q99">
        <f>ROUNDDOWN(273.15+pomiary3[[#This Row],[czujnik5]], 0)</f>
        <v>296</v>
      </c>
      <c r="R99">
        <f>ROUNDDOWN(273.15+pomiary3[[#This Row],[czujnik6]], 0)</f>
        <v>293</v>
      </c>
      <c r="S99">
        <f>ROUNDDOWN(273.15+pomiary3[[#This Row],[czujnik7]], 0)</f>
        <v>296</v>
      </c>
      <c r="T99">
        <f>ROUNDDOWN(273.15+pomiary3[[#This Row],[czujnik8]], 0)</f>
        <v>297</v>
      </c>
      <c r="U99">
        <f>ROUNDDOWN(273.15+pomiary3[[#This Row],[czujnik9]], 0)</f>
        <v>296</v>
      </c>
      <c r="V99">
        <f>ROUNDDOWN(273.15+pomiary3[[#This Row],[czujnik10]], 0)</f>
        <v>294</v>
      </c>
    </row>
    <row r="100" spans="1:22" x14ac:dyDescent="0.3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M100">
        <f>ROUNDDOWN(273.15+pomiary3[[#This Row],[czujnik1]], 0)</f>
        <v>294</v>
      </c>
      <c r="N100">
        <f>ROUNDDOWN(273.15+pomiary3[[#This Row],[czujnik2]], 0)</f>
        <v>297</v>
      </c>
      <c r="O100">
        <f>ROUNDDOWN(273.15+pomiary3[[#This Row],[czujnik3]], 0)</f>
        <v>293</v>
      </c>
      <c r="P100">
        <f>ROUNDDOWN(273.15+pomiary3[[#This Row],[czujnik4]], 0)</f>
        <v>293</v>
      </c>
      <c r="Q100">
        <f>ROUNDDOWN(273.15+pomiary3[[#This Row],[czujnik5]], 0)</f>
        <v>297</v>
      </c>
      <c r="R100">
        <f>ROUNDDOWN(273.15+pomiary3[[#This Row],[czujnik6]], 0)</f>
        <v>296</v>
      </c>
      <c r="S100">
        <f>ROUNDDOWN(273.15+pomiary3[[#This Row],[czujnik7]], 0)</f>
        <v>297</v>
      </c>
      <c r="T100">
        <f>ROUNDDOWN(273.15+pomiary3[[#This Row],[czujnik8]], 0)</f>
        <v>295</v>
      </c>
      <c r="U100">
        <f>ROUNDDOWN(273.15+pomiary3[[#This Row],[czujnik9]], 0)</f>
        <v>294</v>
      </c>
      <c r="V100">
        <f>ROUNDDOWN(273.15+pomiary3[[#This Row],[czujnik10]], 0)</f>
        <v>297</v>
      </c>
    </row>
    <row r="101" spans="1:22" x14ac:dyDescent="0.35">
      <c r="A101" s="1">
        <v>42556</v>
      </c>
      <c r="B101" s="2">
        <v>8.6805555555555552E-2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M101">
        <f>ROUNDDOWN(273.15+pomiary3[[#This Row],[czujnik1]], 0)</f>
        <v>295</v>
      </c>
      <c r="N101">
        <f>ROUNDDOWN(273.15+pomiary3[[#This Row],[czujnik2]], 0)</f>
        <v>295</v>
      </c>
      <c r="O101">
        <f>ROUNDDOWN(273.15+pomiary3[[#This Row],[czujnik3]], 0)</f>
        <v>296</v>
      </c>
      <c r="P101">
        <f>ROUNDDOWN(273.15+pomiary3[[#This Row],[czujnik4]], 0)</f>
        <v>293</v>
      </c>
      <c r="Q101">
        <f>ROUNDDOWN(273.15+pomiary3[[#This Row],[czujnik5]], 0)</f>
        <v>294</v>
      </c>
      <c r="R101">
        <f>ROUNDDOWN(273.15+pomiary3[[#This Row],[czujnik6]], 0)</f>
        <v>294</v>
      </c>
      <c r="S101">
        <f>ROUNDDOWN(273.15+pomiary3[[#This Row],[czujnik7]], 0)</f>
        <v>294</v>
      </c>
      <c r="T101">
        <f>ROUNDDOWN(273.15+pomiary3[[#This Row],[czujnik8]], 0)</f>
        <v>297</v>
      </c>
      <c r="U101">
        <f>ROUNDDOWN(273.15+pomiary3[[#This Row],[czujnik9]], 0)</f>
        <v>297</v>
      </c>
      <c r="V101">
        <f>ROUNDDOWN(273.15+pomiary3[[#This Row],[czujnik10]], 0)</f>
        <v>296</v>
      </c>
    </row>
    <row r="102" spans="1:22" x14ac:dyDescent="0.3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M102">
        <f>ROUNDDOWN(273.15+pomiary3[[#This Row],[czujnik1]], 0)</f>
        <v>293</v>
      </c>
      <c r="N102">
        <f>ROUNDDOWN(273.15+pomiary3[[#This Row],[czujnik2]], 0)</f>
        <v>294</v>
      </c>
      <c r="O102">
        <f>ROUNDDOWN(273.15+pomiary3[[#This Row],[czujnik3]], 0)</f>
        <v>295</v>
      </c>
      <c r="P102">
        <f>ROUNDDOWN(273.15+pomiary3[[#This Row],[czujnik4]], 0)</f>
        <v>293</v>
      </c>
      <c r="Q102">
        <f>ROUNDDOWN(273.15+pomiary3[[#This Row],[czujnik5]], 0)</f>
        <v>296</v>
      </c>
      <c r="R102">
        <f>ROUNDDOWN(273.15+pomiary3[[#This Row],[czujnik6]], 0)</f>
        <v>296</v>
      </c>
      <c r="S102">
        <f>ROUNDDOWN(273.15+pomiary3[[#This Row],[czujnik7]], 0)</f>
        <v>296</v>
      </c>
      <c r="T102">
        <f>ROUNDDOWN(273.15+pomiary3[[#This Row],[czujnik8]], 0)</f>
        <v>294</v>
      </c>
      <c r="U102">
        <f>ROUNDDOWN(273.15+pomiary3[[#This Row],[czujnik9]], 0)</f>
        <v>297</v>
      </c>
      <c r="V102">
        <f>ROUNDDOWN(273.15+pomiary3[[#This Row],[czujnik10]], 0)</f>
        <v>294</v>
      </c>
    </row>
    <row r="103" spans="1:22" x14ac:dyDescent="0.35">
      <c r="A103" s="1">
        <v>42557</v>
      </c>
      <c r="B103" s="2">
        <v>0.46041666666666664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M103">
        <f>ROUNDDOWN(273.15+pomiary3[[#This Row],[czujnik1]], 0)</f>
        <v>293</v>
      </c>
      <c r="N103">
        <f>ROUNDDOWN(273.15+pomiary3[[#This Row],[czujnik2]], 0)</f>
        <v>293</v>
      </c>
      <c r="O103">
        <f>ROUNDDOWN(273.15+pomiary3[[#This Row],[czujnik3]], 0)</f>
        <v>296</v>
      </c>
      <c r="P103">
        <f>ROUNDDOWN(273.15+pomiary3[[#This Row],[czujnik4]], 0)</f>
        <v>295</v>
      </c>
      <c r="Q103">
        <f>ROUNDDOWN(273.15+pomiary3[[#This Row],[czujnik5]], 0)</f>
        <v>296</v>
      </c>
      <c r="R103">
        <f>ROUNDDOWN(273.15+pomiary3[[#This Row],[czujnik6]], 0)</f>
        <v>298</v>
      </c>
      <c r="S103">
        <f>ROUNDDOWN(273.15+pomiary3[[#This Row],[czujnik7]], 0)</f>
        <v>294</v>
      </c>
      <c r="T103">
        <f>ROUNDDOWN(273.15+pomiary3[[#This Row],[czujnik8]], 0)</f>
        <v>293</v>
      </c>
      <c r="U103">
        <f>ROUNDDOWN(273.15+pomiary3[[#This Row],[czujnik9]], 0)</f>
        <v>296</v>
      </c>
      <c r="V103">
        <f>ROUNDDOWN(273.15+pomiary3[[#This Row],[czujnik10]], 0)</f>
        <v>293</v>
      </c>
    </row>
    <row r="104" spans="1:22" x14ac:dyDescent="0.3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  <c r="M104">
        <f>ROUNDDOWN(273.15+pomiary3[[#This Row],[czujnik1]], 0)</f>
        <v>297</v>
      </c>
      <c r="N104">
        <f>ROUNDDOWN(273.15+pomiary3[[#This Row],[czujnik2]], 0)</f>
        <v>293</v>
      </c>
      <c r="O104">
        <f>ROUNDDOWN(273.15+pomiary3[[#This Row],[czujnik3]], 0)</f>
        <v>296</v>
      </c>
      <c r="P104">
        <f>ROUNDDOWN(273.15+pomiary3[[#This Row],[czujnik4]], 0)</f>
        <v>294</v>
      </c>
      <c r="Q104">
        <f>ROUNDDOWN(273.15+pomiary3[[#This Row],[czujnik5]], 0)</f>
        <v>295</v>
      </c>
      <c r="R104">
        <f>ROUNDDOWN(273.15+pomiary3[[#This Row],[czujnik6]], 0)</f>
        <v>294</v>
      </c>
      <c r="S104">
        <f>ROUNDDOWN(273.15+pomiary3[[#This Row],[czujnik7]], 0)</f>
        <v>294</v>
      </c>
      <c r="T104">
        <f>ROUNDDOWN(273.15+pomiary3[[#This Row],[czujnik8]], 0)</f>
        <v>298</v>
      </c>
      <c r="U104">
        <f>ROUNDDOWN(273.15+pomiary3[[#This Row],[czujnik9]], 0)</f>
        <v>295</v>
      </c>
      <c r="V104">
        <f>ROUNDDOWN(273.15+pomiary3[[#This Row],[czujnik10]], 0)</f>
        <v>293</v>
      </c>
    </row>
    <row r="105" spans="1:22" x14ac:dyDescent="0.3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M105">
        <f>ROUNDDOWN(273.15+pomiary3[[#This Row],[czujnik1]], 0)</f>
        <v>296</v>
      </c>
      <c r="N105">
        <f>ROUNDDOWN(273.15+pomiary3[[#This Row],[czujnik2]], 0)</f>
        <v>295</v>
      </c>
      <c r="O105">
        <f>ROUNDDOWN(273.15+pomiary3[[#This Row],[czujnik3]], 0)</f>
        <v>298</v>
      </c>
      <c r="P105">
        <f>ROUNDDOWN(273.15+pomiary3[[#This Row],[czujnik4]], 0)</f>
        <v>295</v>
      </c>
      <c r="Q105">
        <f>ROUNDDOWN(273.15+pomiary3[[#This Row],[czujnik5]], 0)</f>
        <v>293</v>
      </c>
      <c r="R105">
        <f>ROUNDDOWN(273.15+pomiary3[[#This Row],[czujnik6]], 0)</f>
        <v>296</v>
      </c>
      <c r="S105">
        <f>ROUNDDOWN(273.15+pomiary3[[#This Row],[czujnik7]], 0)</f>
        <v>294</v>
      </c>
      <c r="T105">
        <f>ROUNDDOWN(273.15+pomiary3[[#This Row],[czujnik8]], 0)</f>
        <v>293</v>
      </c>
      <c r="U105">
        <f>ROUNDDOWN(273.15+pomiary3[[#This Row],[czujnik9]], 0)</f>
        <v>297</v>
      </c>
      <c r="V105">
        <f>ROUNDDOWN(273.15+pomiary3[[#This Row],[czujnik10]], 0)</f>
        <v>293</v>
      </c>
    </row>
    <row r="106" spans="1:22" x14ac:dyDescent="0.3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M106">
        <f>ROUNDDOWN(273.15+pomiary3[[#This Row],[czujnik1]], 0)</f>
        <v>296</v>
      </c>
      <c r="N106">
        <f>ROUNDDOWN(273.15+pomiary3[[#This Row],[czujnik2]], 0)</f>
        <v>293</v>
      </c>
      <c r="O106">
        <f>ROUNDDOWN(273.15+pomiary3[[#This Row],[czujnik3]], 0)</f>
        <v>293</v>
      </c>
      <c r="P106">
        <f>ROUNDDOWN(273.15+pomiary3[[#This Row],[czujnik4]], 0)</f>
        <v>293</v>
      </c>
      <c r="Q106">
        <f>ROUNDDOWN(273.15+pomiary3[[#This Row],[czujnik5]], 0)</f>
        <v>293</v>
      </c>
      <c r="R106">
        <f>ROUNDDOWN(273.15+pomiary3[[#This Row],[czujnik6]], 0)</f>
        <v>294</v>
      </c>
      <c r="S106">
        <f>ROUNDDOWN(273.15+pomiary3[[#This Row],[czujnik7]], 0)</f>
        <v>297</v>
      </c>
      <c r="T106">
        <f>ROUNDDOWN(273.15+pomiary3[[#This Row],[czujnik8]], 0)</f>
        <v>294</v>
      </c>
      <c r="U106">
        <f>ROUNDDOWN(273.15+pomiary3[[#This Row],[czujnik9]], 0)</f>
        <v>296</v>
      </c>
      <c r="V106">
        <f>ROUNDDOWN(273.15+pomiary3[[#This Row],[czujnik10]], 0)</f>
        <v>295</v>
      </c>
    </row>
    <row r="107" spans="1:22" x14ac:dyDescent="0.3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M107">
        <f>ROUNDDOWN(273.15+pomiary3[[#This Row],[czujnik1]], 0)</f>
        <v>294</v>
      </c>
      <c r="N107">
        <f>ROUNDDOWN(273.15+pomiary3[[#This Row],[czujnik2]], 0)</f>
        <v>295</v>
      </c>
      <c r="O107">
        <f>ROUNDDOWN(273.15+pomiary3[[#This Row],[czujnik3]], 0)</f>
        <v>294</v>
      </c>
      <c r="P107">
        <f>ROUNDDOWN(273.15+pomiary3[[#This Row],[czujnik4]], 0)</f>
        <v>293</v>
      </c>
      <c r="Q107">
        <f>ROUNDDOWN(273.15+pomiary3[[#This Row],[czujnik5]], 0)</f>
        <v>297</v>
      </c>
      <c r="R107">
        <f>ROUNDDOWN(273.15+pomiary3[[#This Row],[czujnik6]], 0)</f>
        <v>295</v>
      </c>
      <c r="S107">
        <f>ROUNDDOWN(273.15+pomiary3[[#This Row],[czujnik7]], 0)</f>
        <v>297</v>
      </c>
      <c r="T107">
        <f>ROUNDDOWN(273.15+pomiary3[[#This Row],[czujnik8]], 0)</f>
        <v>294</v>
      </c>
      <c r="U107">
        <f>ROUNDDOWN(273.15+pomiary3[[#This Row],[czujnik9]], 0)</f>
        <v>296</v>
      </c>
      <c r="V107">
        <f>ROUNDDOWN(273.15+pomiary3[[#This Row],[czujnik10]], 0)</f>
        <v>295</v>
      </c>
    </row>
    <row r="108" spans="1:22" x14ac:dyDescent="0.3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M108">
        <f>ROUNDDOWN(273.15+pomiary3[[#This Row],[czujnik1]], 0)</f>
        <v>296</v>
      </c>
      <c r="N108">
        <f>ROUNDDOWN(273.15+pomiary3[[#This Row],[czujnik2]], 0)</f>
        <v>295</v>
      </c>
      <c r="O108">
        <f>ROUNDDOWN(273.15+pomiary3[[#This Row],[czujnik3]], 0)</f>
        <v>297</v>
      </c>
      <c r="P108">
        <f>ROUNDDOWN(273.15+pomiary3[[#This Row],[czujnik4]], 0)</f>
        <v>296</v>
      </c>
      <c r="Q108">
        <f>ROUNDDOWN(273.15+pomiary3[[#This Row],[czujnik5]], 0)</f>
        <v>293</v>
      </c>
      <c r="R108">
        <f>ROUNDDOWN(273.15+pomiary3[[#This Row],[czujnik6]], 0)</f>
        <v>295</v>
      </c>
      <c r="S108">
        <f>ROUNDDOWN(273.15+pomiary3[[#This Row],[czujnik7]], 0)</f>
        <v>293</v>
      </c>
      <c r="T108">
        <f>ROUNDDOWN(273.15+pomiary3[[#This Row],[czujnik8]], 0)</f>
        <v>295</v>
      </c>
      <c r="U108">
        <f>ROUNDDOWN(273.15+pomiary3[[#This Row],[czujnik9]], 0)</f>
        <v>297</v>
      </c>
      <c r="V108">
        <f>ROUNDDOWN(273.15+pomiary3[[#This Row],[czujnik10]], 0)</f>
        <v>296</v>
      </c>
    </row>
    <row r="109" spans="1:22" x14ac:dyDescent="0.3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M109">
        <f>ROUNDDOWN(273.15+pomiary3[[#This Row],[czujnik1]], 0)</f>
        <v>294</v>
      </c>
      <c r="N109">
        <f>ROUNDDOWN(273.15+pomiary3[[#This Row],[czujnik2]], 0)</f>
        <v>294</v>
      </c>
      <c r="O109">
        <f>ROUNDDOWN(273.15+pomiary3[[#This Row],[czujnik3]], 0)</f>
        <v>295</v>
      </c>
      <c r="P109">
        <f>ROUNDDOWN(273.15+pomiary3[[#This Row],[czujnik4]], 0)</f>
        <v>295</v>
      </c>
      <c r="Q109">
        <f>ROUNDDOWN(273.15+pomiary3[[#This Row],[czujnik5]], 0)</f>
        <v>293</v>
      </c>
      <c r="R109">
        <f>ROUNDDOWN(273.15+pomiary3[[#This Row],[czujnik6]], 0)</f>
        <v>296</v>
      </c>
      <c r="S109">
        <f>ROUNDDOWN(273.15+pomiary3[[#This Row],[czujnik7]], 0)</f>
        <v>296</v>
      </c>
      <c r="T109">
        <f>ROUNDDOWN(273.15+pomiary3[[#This Row],[czujnik8]], 0)</f>
        <v>293</v>
      </c>
      <c r="U109">
        <f>ROUNDDOWN(273.15+pomiary3[[#This Row],[czujnik9]], 0)</f>
        <v>294</v>
      </c>
      <c r="V109">
        <f>ROUNDDOWN(273.15+pomiary3[[#This Row],[czujnik10]], 0)</f>
        <v>297</v>
      </c>
    </row>
    <row r="110" spans="1:22" x14ac:dyDescent="0.3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M110">
        <f>ROUNDDOWN(273.15+pomiary3[[#This Row],[czujnik1]], 0)</f>
        <v>293</v>
      </c>
      <c r="N110">
        <f>ROUNDDOWN(273.15+pomiary3[[#This Row],[czujnik2]], 0)</f>
        <v>297</v>
      </c>
      <c r="O110">
        <f>ROUNDDOWN(273.15+pomiary3[[#This Row],[czujnik3]], 0)</f>
        <v>297</v>
      </c>
      <c r="P110">
        <f>ROUNDDOWN(273.15+pomiary3[[#This Row],[czujnik4]], 0)</f>
        <v>293</v>
      </c>
      <c r="Q110">
        <f>ROUNDDOWN(273.15+pomiary3[[#This Row],[czujnik5]], 0)</f>
        <v>294</v>
      </c>
      <c r="R110">
        <f>ROUNDDOWN(273.15+pomiary3[[#This Row],[czujnik6]], 0)</f>
        <v>295</v>
      </c>
      <c r="S110">
        <f>ROUNDDOWN(273.15+pomiary3[[#This Row],[czujnik7]], 0)</f>
        <v>296</v>
      </c>
      <c r="T110">
        <f>ROUNDDOWN(273.15+pomiary3[[#This Row],[czujnik8]], 0)</f>
        <v>296</v>
      </c>
      <c r="U110">
        <f>ROUNDDOWN(273.15+pomiary3[[#This Row],[czujnik9]], 0)</f>
        <v>296</v>
      </c>
      <c r="V110">
        <f>ROUNDDOWN(273.15+pomiary3[[#This Row],[czujnik10]], 0)</f>
        <v>294</v>
      </c>
    </row>
    <row r="111" spans="1:22" x14ac:dyDescent="0.3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M111">
        <f>ROUNDDOWN(273.15+pomiary3[[#This Row],[czujnik1]], 0)</f>
        <v>297</v>
      </c>
      <c r="N111">
        <f>ROUNDDOWN(273.15+pomiary3[[#This Row],[czujnik2]], 0)</f>
        <v>297</v>
      </c>
      <c r="O111">
        <f>ROUNDDOWN(273.15+pomiary3[[#This Row],[czujnik3]], 0)</f>
        <v>297</v>
      </c>
      <c r="P111">
        <f>ROUNDDOWN(273.15+pomiary3[[#This Row],[czujnik4]], 0)</f>
        <v>293</v>
      </c>
      <c r="Q111">
        <f>ROUNDDOWN(273.15+pomiary3[[#This Row],[czujnik5]], 0)</f>
        <v>296</v>
      </c>
      <c r="R111">
        <f>ROUNDDOWN(273.15+pomiary3[[#This Row],[czujnik6]], 0)</f>
        <v>296</v>
      </c>
      <c r="S111">
        <f>ROUNDDOWN(273.15+pomiary3[[#This Row],[czujnik7]], 0)</f>
        <v>298</v>
      </c>
      <c r="T111">
        <f>ROUNDDOWN(273.15+pomiary3[[#This Row],[czujnik8]], 0)</f>
        <v>297</v>
      </c>
      <c r="U111">
        <f>ROUNDDOWN(273.15+pomiary3[[#This Row],[czujnik9]], 0)</f>
        <v>297</v>
      </c>
      <c r="V111">
        <f>ROUNDDOWN(273.15+pomiary3[[#This Row],[czujnik10]], 0)</f>
        <v>295</v>
      </c>
    </row>
    <row r="112" spans="1:22" x14ac:dyDescent="0.3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M112">
        <f>ROUNDDOWN(273.15+pomiary3[[#This Row],[czujnik1]], 0)</f>
        <v>293</v>
      </c>
      <c r="N112">
        <f>ROUNDDOWN(273.15+pomiary3[[#This Row],[czujnik2]], 0)</f>
        <v>294</v>
      </c>
      <c r="O112">
        <f>ROUNDDOWN(273.15+pomiary3[[#This Row],[czujnik3]], 0)</f>
        <v>296</v>
      </c>
      <c r="P112">
        <f>ROUNDDOWN(273.15+pomiary3[[#This Row],[czujnik4]], 0)</f>
        <v>296</v>
      </c>
      <c r="Q112">
        <f>ROUNDDOWN(273.15+pomiary3[[#This Row],[czujnik5]], 0)</f>
        <v>295</v>
      </c>
      <c r="R112">
        <f>ROUNDDOWN(273.15+pomiary3[[#This Row],[czujnik6]], 0)</f>
        <v>296</v>
      </c>
      <c r="S112">
        <f>ROUNDDOWN(273.15+pomiary3[[#This Row],[czujnik7]], 0)</f>
        <v>294</v>
      </c>
      <c r="T112">
        <f>ROUNDDOWN(273.15+pomiary3[[#This Row],[czujnik8]], 0)</f>
        <v>295</v>
      </c>
      <c r="U112">
        <f>ROUNDDOWN(273.15+pomiary3[[#This Row],[czujnik9]], 0)</f>
        <v>296</v>
      </c>
      <c r="V112">
        <f>ROUNDDOWN(273.15+pomiary3[[#This Row],[czujnik10]], 0)</f>
        <v>295</v>
      </c>
    </row>
    <row r="113" spans="1:22" x14ac:dyDescent="0.3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M113">
        <f>ROUNDDOWN(273.15+pomiary3[[#This Row],[czujnik1]], 0)</f>
        <v>298</v>
      </c>
      <c r="N113">
        <f>ROUNDDOWN(273.15+pomiary3[[#This Row],[czujnik2]], 0)</f>
        <v>296</v>
      </c>
      <c r="O113">
        <f>ROUNDDOWN(273.15+pomiary3[[#This Row],[czujnik3]], 0)</f>
        <v>298</v>
      </c>
      <c r="P113">
        <f>ROUNDDOWN(273.15+pomiary3[[#This Row],[czujnik4]], 0)</f>
        <v>294</v>
      </c>
      <c r="Q113">
        <f>ROUNDDOWN(273.15+pomiary3[[#This Row],[czujnik5]], 0)</f>
        <v>296</v>
      </c>
      <c r="R113">
        <f>ROUNDDOWN(273.15+pomiary3[[#This Row],[czujnik6]], 0)</f>
        <v>296</v>
      </c>
      <c r="S113">
        <f>ROUNDDOWN(273.15+pomiary3[[#This Row],[czujnik7]], 0)</f>
        <v>295</v>
      </c>
      <c r="T113">
        <f>ROUNDDOWN(273.15+pomiary3[[#This Row],[czujnik8]], 0)</f>
        <v>295</v>
      </c>
      <c r="U113">
        <f>ROUNDDOWN(273.15+pomiary3[[#This Row],[czujnik9]], 0)</f>
        <v>295</v>
      </c>
      <c r="V113">
        <f>ROUNDDOWN(273.15+pomiary3[[#This Row],[czujnik10]], 0)</f>
        <v>295</v>
      </c>
    </row>
    <row r="114" spans="1:22" x14ac:dyDescent="0.35">
      <c r="A114" s="1">
        <v>42572</v>
      </c>
      <c r="B114" s="2">
        <v>0.16805555555555557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M114">
        <f>ROUNDDOWN(273.15+pomiary3[[#This Row],[czujnik1]], 0)</f>
        <v>297</v>
      </c>
      <c r="N114">
        <f>ROUNDDOWN(273.15+pomiary3[[#This Row],[czujnik2]], 0)</f>
        <v>295</v>
      </c>
      <c r="O114">
        <f>ROUNDDOWN(273.15+pomiary3[[#This Row],[czujnik3]], 0)</f>
        <v>297</v>
      </c>
      <c r="P114">
        <f>ROUNDDOWN(273.15+pomiary3[[#This Row],[czujnik4]], 0)</f>
        <v>296</v>
      </c>
      <c r="Q114">
        <f>ROUNDDOWN(273.15+pomiary3[[#This Row],[czujnik5]], 0)</f>
        <v>297</v>
      </c>
      <c r="R114">
        <f>ROUNDDOWN(273.15+pomiary3[[#This Row],[czujnik6]], 0)</f>
        <v>297</v>
      </c>
      <c r="S114">
        <f>ROUNDDOWN(273.15+pomiary3[[#This Row],[czujnik7]], 0)</f>
        <v>295</v>
      </c>
      <c r="T114">
        <f>ROUNDDOWN(273.15+pomiary3[[#This Row],[czujnik8]], 0)</f>
        <v>294</v>
      </c>
      <c r="U114">
        <f>ROUNDDOWN(273.15+pomiary3[[#This Row],[czujnik9]], 0)</f>
        <v>293</v>
      </c>
      <c r="V114">
        <f>ROUNDDOWN(273.15+pomiary3[[#This Row],[czujnik10]], 0)</f>
        <v>297</v>
      </c>
    </row>
    <row r="115" spans="1:22" x14ac:dyDescent="0.3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M115">
        <f>ROUNDDOWN(273.15+pomiary3[[#This Row],[czujnik1]], 0)</f>
        <v>294</v>
      </c>
      <c r="N115">
        <f>ROUNDDOWN(273.15+pomiary3[[#This Row],[czujnik2]], 0)</f>
        <v>295</v>
      </c>
      <c r="O115">
        <f>ROUNDDOWN(273.15+pomiary3[[#This Row],[czujnik3]], 0)</f>
        <v>294</v>
      </c>
      <c r="P115">
        <f>ROUNDDOWN(273.15+pomiary3[[#This Row],[czujnik4]], 0)</f>
        <v>297</v>
      </c>
      <c r="Q115">
        <f>ROUNDDOWN(273.15+pomiary3[[#This Row],[czujnik5]], 0)</f>
        <v>295</v>
      </c>
      <c r="R115">
        <f>ROUNDDOWN(273.15+pomiary3[[#This Row],[czujnik6]], 0)</f>
        <v>297</v>
      </c>
      <c r="S115">
        <f>ROUNDDOWN(273.15+pomiary3[[#This Row],[czujnik7]], 0)</f>
        <v>295</v>
      </c>
      <c r="T115">
        <f>ROUNDDOWN(273.15+pomiary3[[#This Row],[czujnik8]], 0)</f>
        <v>293</v>
      </c>
      <c r="U115">
        <f>ROUNDDOWN(273.15+pomiary3[[#This Row],[czujnik9]], 0)</f>
        <v>293</v>
      </c>
      <c r="V115">
        <f>ROUNDDOWN(273.15+pomiary3[[#This Row],[czujnik10]], 0)</f>
        <v>295</v>
      </c>
    </row>
    <row r="116" spans="1:22" x14ac:dyDescent="0.35">
      <c r="A116" s="1">
        <v>42576</v>
      </c>
      <c r="B116" s="2">
        <v>0.17430555555555555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M116">
        <f>ROUNDDOWN(273.15+pomiary3[[#This Row],[czujnik1]], 0)</f>
        <v>296</v>
      </c>
      <c r="N116">
        <f>ROUNDDOWN(273.15+pomiary3[[#This Row],[czujnik2]], 0)</f>
        <v>297</v>
      </c>
      <c r="O116">
        <f>ROUNDDOWN(273.15+pomiary3[[#This Row],[czujnik3]], 0)</f>
        <v>297</v>
      </c>
      <c r="P116">
        <f>ROUNDDOWN(273.15+pomiary3[[#This Row],[czujnik4]], 0)</f>
        <v>296</v>
      </c>
      <c r="Q116">
        <f>ROUNDDOWN(273.15+pomiary3[[#This Row],[czujnik5]], 0)</f>
        <v>297</v>
      </c>
      <c r="R116">
        <f>ROUNDDOWN(273.15+pomiary3[[#This Row],[czujnik6]], 0)</f>
        <v>296</v>
      </c>
      <c r="S116">
        <f>ROUNDDOWN(273.15+pomiary3[[#This Row],[czujnik7]], 0)</f>
        <v>296</v>
      </c>
      <c r="T116">
        <f>ROUNDDOWN(273.15+pomiary3[[#This Row],[czujnik8]], 0)</f>
        <v>294</v>
      </c>
      <c r="U116">
        <f>ROUNDDOWN(273.15+pomiary3[[#This Row],[czujnik9]], 0)</f>
        <v>294</v>
      </c>
      <c r="V116">
        <f>ROUNDDOWN(273.15+pomiary3[[#This Row],[czujnik10]], 0)</f>
        <v>295</v>
      </c>
    </row>
    <row r="117" spans="1:22" x14ac:dyDescent="0.3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M117">
        <f>ROUNDDOWN(273.15+pomiary3[[#This Row],[czujnik1]], 0)</f>
        <v>295</v>
      </c>
      <c r="N117">
        <f>ROUNDDOWN(273.15+pomiary3[[#This Row],[czujnik2]], 0)</f>
        <v>297</v>
      </c>
      <c r="O117">
        <f>ROUNDDOWN(273.15+pomiary3[[#This Row],[czujnik3]], 0)</f>
        <v>295</v>
      </c>
      <c r="P117">
        <f>ROUNDDOWN(273.15+pomiary3[[#This Row],[czujnik4]], 0)</f>
        <v>297</v>
      </c>
      <c r="Q117">
        <f>ROUNDDOWN(273.15+pomiary3[[#This Row],[czujnik5]], 0)</f>
        <v>296</v>
      </c>
      <c r="R117">
        <f>ROUNDDOWN(273.15+pomiary3[[#This Row],[czujnik6]], 0)</f>
        <v>297</v>
      </c>
      <c r="S117">
        <f>ROUNDDOWN(273.15+pomiary3[[#This Row],[czujnik7]], 0)</f>
        <v>296</v>
      </c>
      <c r="T117">
        <f>ROUNDDOWN(273.15+pomiary3[[#This Row],[czujnik8]], 0)</f>
        <v>294</v>
      </c>
      <c r="U117">
        <f>ROUNDDOWN(273.15+pomiary3[[#This Row],[czujnik9]], 0)</f>
        <v>294</v>
      </c>
      <c r="V117">
        <f>ROUNDDOWN(273.15+pomiary3[[#This Row],[czujnik10]], 0)</f>
        <v>294</v>
      </c>
    </row>
    <row r="118" spans="1:22" x14ac:dyDescent="0.35">
      <c r="A118" s="1">
        <v>42583</v>
      </c>
      <c r="B118" s="2">
        <v>9.166666666666666E-2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M118">
        <f>ROUNDDOWN(273.15+pomiary3[[#This Row],[czujnik1]], 0)</f>
        <v>294</v>
      </c>
      <c r="N118">
        <f>ROUNDDOWN(273.15+pomiary3[[#This Row],[czujnik2]], 0)</f>
        <v>293</v>
      </c>
      <c r="O118">
        <f>ROUNDDOWN(273.15+pomiary3[[#This Row],[czujnik3]], 0)</f>
        <v>295</v>
      </c>
      <c r="P118">
        <f>ROUNDDOWN(273.15+pomiary3[[#This Row],[czujnik4]], 0)</f>
        <v>296</v>
      </c>
      <c r="Q118">
        <f>ROUNDDOWN(273.15+pomiary3[[#This Row],[czujnik5]], 0)</f>
        <v>294</v>
      </c>
      <c r="R118">
        <f>ROUNDDOWN(273.15+pomiary3[[#This Row],[czujnik6]], 0)</f>
        <v>296</v>
      </c>
      <c r="S118">
        <f>ROUNDDOWN(273.15+pomiary3[[#This Row],[czujnik7]], 0)</f>
        <v>297</v>
      </c>
      <c r="T118">
        <f>ROUNDDOWN(273.15+pomiary3[[#This Row],[czujnik8]], 0)</f>
        <v>295</v>
      </c>
      <c r="U118">
        <f>ROUNDDOWN(273.15+pomiary3[[#This Row],[czujnik9]], 0)</f>
        <v>294</v>
      </c>
      <c r="V118">
        <f>ROUNDDOWN(273.15+pomiary3[[#This Row],[czujnik10]], 0)</f>
        <v>293</v>
      </c>
    </row>
    <row r="119" spans="1:22" x14ac:dyDescent="0.35">
      <c r="A119" s="1">
        <v>42585</v>
      </c>
      <c r="B119" s="2">
        <v>0.17083333333333334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M119">
        <f>ROUNDDOWN(273.15+pomiary3[[#This Row],[czujnik1]], 0)</f>
        <v>297</v>
      </c>
      <c r="N119">
        <f>ROUNDDOWN(273.15+pomiary3[[#This Row],[czujnik2]], 0)</f>
        <v>294</v>
      </c>
      <c r="O119">
        <f>ROUNDDOWN(273.15+pomiary3[[#This Row],[czujnik3]], 0)</f>
        <v>293</v>
      </c>
      <c r="P119">
        <f>ROUNDDOWN(273.15+pomiary3[[#This Row],[czujnik4]], 0)</f>
        <v>294</v>
      </c>
      <c r="Q119">
        <f>ROUNDDOWN(273.15+pomiary3[[#This Row],[czujnik5]], 0)</f>
        <v>296</v>
      </c>
      <c r="R119">
        <f>ROUNDDOWN(273.15+pomiary3[[#This Row],[czujnik6]], 0)</f>
        <v>294</v>
      </c>
      <c r="S119">
        <f>ROUNDDOWN(273.15+pomiary3[[#This Row],[czujnik7]], 0)</f>
        <v>294</v>
      </c>
      <c r="T119">
        <f>ROUNDDOWN(273.15+pomiary3[[#This Row],[czujnik8]], 0)</f>
        <v>295</v>
      </c>
      <c r="U119">
        <f>ROUNDDOWN(273.15+pomiary3[[#This Row],[czujnik9]], 0)</f>
        <v>297</v>
      </c>
      <c r="V119">
        <f>ROUNDDOWN(273.15+pomiary3[[#This Row],[czujnik10]], 0)</f>
        <v>295</v>
      </c>
    </row>
    <row r="120" spans="1:22" x14ac:dyDescent="0.3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M120">
        <f>ROUNDDOWN(273.15+pomiary3[[#This Row],[czujnik1]], 0)</f>
        <v>293</v>
      </c>
      <c r="N120">
        <f>ROUNDDOWN(273.15+pomiary3[[#This Row],[czujnik2]], 0)</f>
        <v>293</v>
      </c>
      <c r="O120">
        <f>ROUNDDOWN(273.15+pomiary3[[#This Row],[czujnik3]], 0)</f>
        <v>297</v>
      </c>
      <c r="P120">
        <f>ROUNDDOWN(273.15+pomiary3[[#This Row],[czujnik4]], 0)</f>
        <v>294</v>
      </c>
      <c r="Q120">
        <f>ROUNDDOWN(273.15+pomiary3[[#This Row],[czujnik5]], 0)</f>
        <v>293</v>
      </c>
      <c r="R120">
        <f>ROUNDDOWN(273.15+pomiary3[[#This Row],[czujnik6]], 0)</f>
        <v>296</v>
      </c>
      <c r="S120">
        <f>ROUNDDOWN(273.15+pomiary3[[#This Row],[czujnik7]], 0)</f>
        <v>297</v>
      </c>
      <c r="T120">
        <f>ROUNDDOWN(273.15+pomiary3[[#This Row],[czujnik8]], 0)</f>
        <v>293</v>
      </c>
      <c r="U120">
        <f>ROUNDDOWN(273.15+pomiary3[[#This Row],[czujnik9]], 0)</f>
        <v>293</v>
      </c>
      <c r="V120">
        <f>ROUNDDOWN(273.15+pomiary3[[#This Row],[czujnik10]], 0)</f>
        <v>296</v>
      </c>
    </row>
    <row r="121" spans="1:22" x14ac:dyDescent="0.35">
      <c r="A121" s="1">
        <v>42588</v>
      </c>
      <c r="B121" s="2">
        <v>0.38263888888888886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M121">
        <f>ROUNDDOWN(273.15+pomiary3[[#This Row],[czujnik1]], 0)</f>
        <v>297</v>
      </c>
      <c r="N121">
        <f>ROUNDDOWN(273.15+pomiary3[[#This Row],[czujnik2]], 0)</f>
        <v>293</v>
      </c>
      <c r="O121">
        <f>ROUNDDOWN(273.15+pomiary3[[#This Row],[czujnik3]], 0)</f>
        <v>296</v>
      </c>
      <c r="P121">
        <f>ROUNDDOWN(273.15+pomiary3[[#This Row],[czujnik4]], 0)</f>
        <v>294</v>
      </c>
      <c r="Q121">
        <f>ROUNDDOWN(273.15+pomiary3[[#This Row],[czujnik5]], 0)</f>
        <v>295</v>
      </c>
      <c r="R121">
        <f>ROUNDDOWN(273.15+pomiary3[[#This Row],[czujnik6]], 0)</f>
        <v>296</v>
      </c>
      <c r="S121">
        <f>ROUNDDOWN(273.15+pomiary3[[#This Row],[czujnik7]], 0)</f>
        <v>297</v>
      </c>
      <c r="T121">
        <f>ROUNDDOWN(273.15+pomiary3[[#This Row],[czujnik8]], 0)</f>
        <v>295</v>
      </c>
      <c r="U121">
        <f>ROUNDDOWN(273.15+pomiary3[[#This Row],[czujnik9]], 0)</f>
        <v>296</v>
      </c>
      <c r="V121">
        <f>ROUNDDOWN(273.15+pomiary3[[#This Row],[czujnik10]], 0)</f>
        <v>296</v>
      </c>
    </row>
    <row r="122" spans="1:22" x14ac:dyDescent="0.3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M122">
        <f>ROUNDDOWN(273.15+pomiary3[[#This Row],[czujnik1]], 0)</f>
        <v>296</v>
      </c>
      <c r="N122">
        <f>ROUNDDOWN(273.15+pomiary3[[#This Row],[czujnik2]], 0)</f>
        <v>294</v>
      </c>
      <c r="O122">
        <f>ROUNDDOWN(273.15+pomiary3[[#This Row],[czujnik3]], 0)</f>
        <v>295</v>
      </c>
      <c r="P122">
        <f>ROUNDDOWN(273.15+pomiary3[[#This Row],[czujnik4]], 0)</f>
        <v>293</v>
      </c>
      <c r="Q122">
        <f>ROUNDDOWN(273.15+pomiary3[[#This Row],[czujnik5]], 0)</f>
        <v>294</v>
      </c>
      <c r="R122">
        <f>ROUNDDOWN(273.15+pomiary3[[#This Row],[czujnik6]], 0)</f>
        <v>295</v>
      </c>
      <c r="S122">
        <f>ROUNDDOWN(273.15+pomiary3[[#This Row],[czujnik7]], 0)</f>
        <v>297</v>
      </c>
      <c r="T122">
        <f>ROUNDDOWN(273.15+pomiary3[[#This Row],[czujnik8]], 0)</f>
        <v>297</v>
      </c>
      <c r="U122">
        <f>ROUNDDOWN(273.15+pomiary3[[#This Row],[czujnik9]], 0)</f>
        <v>297</v>
      </c>
      <c r="V122">
        <f>ROUNDDOWN(273.15+pomiary3[[#This Row],[czujnik10]], 0)</f>
        <v>294</v>
      </c>
    </row>
    <row r="123" spans="1:22" x14ac:dyDescent="0.3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M123">
        <f>ROUNDDOWN(273.15+pomiary3[[#This Row],[czujnik1]], 0)</f>
        <v>296</v>
      </c>
      <c r="N123">
        <f>ROUNDDOWN(273.15+pomiary3[[#This Row],[czujnik2]], 0)</f>
        <v>295</v>
      </c>
      <c r="O123">
        <f>ROUNDDOWN(273.15+pomiary3[[#This Row],[czujnik3]], 0)</f>
        <v>295</v>
      </c>
      <c r="P123">
        <f>ROUNDDOWN(273.15+pomiary3[[#This Row],[czujnik4]], 0)</f>
        <v>296</v>
      </c>
      <c r="Q123">
        <f>ROUNDDOWN(273.15+pomiary3[[#This Row],[czujnik5]], 0)</f>
        <v>297</v>
      </c>
      <c r="R123">
        <f>ROUNDDOWN(273.15+pomiary3[[#This Row],[czujnik6]], 0)</f>
        <v>296</v>
      </c>
      <c r="S123">
        <f>ROUNDDOWN(273.15+pomiary3[[#This Row],[czujnik7]], 0)</f>
        <v>293</v>
      </c>
      <c r="T123">
        <f>ROUNDDOWN(273.15+pomiary3[[#This Row],[czujnik8]], 0)</f>
        <v>293</v>
      </c>
      <c r="U123">
        <f>ROUNDDOWN(273.15+pomiary3[[#This Row],[czujnik9]], 0)</f>
        <v>297</v>
      </c>
      <c r="V123">
        <f>ROUNDDOWN(273.15+pomiary3[[#This Row],[czujnik10]], 0)</f>
        <v>297</v>
      </c>
    </row>
    <row r="124" spans="1:22" x14ac:dyDescent="0.35">
      <c r="A124" s="1">
        <v>42594</v>
      </c>
      <c r="B124" s="2">
        <v>8.611111111111111E-2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M124">
        <f>ROUNDDOWN(273.15+pomiary3[[#This Row],[czujnik1]], 0)</f>
        <v>295</v>
      </c>
      <c r="N124">
        <f>ROUNDDOWN(273.15+pomiary3[[#This Row],[czujnik2]], 0)</f>
        <v>294</v>
      </c>
      <c r="O124">
        <f>ROUNDDOWN(273.15+pomiary3[[#This Row],[czujnik3]], 0)</f>
        <v>295</v>
      </c>
      <c r="P124">
        <f>ROUNDDOWN(273.15+pomiary3[[#This Row],[czujnik4]], 0)</f>
        <v>297</v>
      </c>
      <c r="Q124">
        <f>ROUNDDOWN(273.15+pomiary3[[#This Row],[czujnik5]], 0)</f>
        <v>295</v>
      </c>
      <c r="R124">
        <f>ROUNDDOWN(273.15+pomiary3[[#This Row],[czujnik6]], 0)</f>
        <v>294</v>
      </c>
      <c r="S124">
        <f>ROUNDDOWN(273.15+pomiary3[[#This Row],[czujnik7]], 0)</f>
        <v>293</v>
      </c>
      <c r="T124">
        <f>ROUNDDOWN(273.15+pomiary3[[#This Row],[czujnik8]], 0)</f>
        <v>296</v>
      </c>
      <c r="U124">
        <f>ROUNDDOWN(273.15+pomiary3[[#This Row],[czujnik9]], 0)</f>
        <v>296</v>
      </c>
      <c r="V124">
        <f>ROUNDDOWN(273.15+pomiary3[[#This Row],[czujnik10]], 0)</f>
        <v>297</v>
      </c>
    </row>
    <row r="125" spans="1:22" x14ac:dyDescent="0.3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M125">
        <f>ROUNDDOWN(273.15+pomiary3[[#This Row],[czujnik1]], 0)</f>
        <v>294</v>
      </c>
      <c r="N125">
        <f>ROUNDDOWN(273.15+pomiary3[[#This Row],[czujnik2]], 0)</f>
        <v>295</v>
      </c>
      <c r="O125">
        <f>ROUNDDOWN(273.15+pomiary3[[#This Row],[czujnik3]], 0)</f>
        <v>295</v>
      </c>
      <c r="P125">
        <f>ROUNDDOWN(273.15+pomiary3[[#This Row],[czujnik4]], 0)</f>
        <v>295</v>
      </c>
      <c r="Q125">
        <f>ROUNDDOWN(273.15+pomiary3[[#This Row],[czujnik5]], 0)</f>
        <v>295</v>
      </c>
      <c r="R125">
        <f>ROUNDDOWN(273.15+pomiary3[[#This Row],[czujnik6]], 0)</f>
        <v>296</v>
      </c>
      <c r="S125">
        <f>ROUNDDOWN(273.15+pomiary3[[#This Row],[czujnik7]], 0)</f>
        <v>295</v>
      </c>
      <c r="T125">
        <f>ROUNDDOWN(273.15+pomiary3[[#This Row],[czujnik8]], 0)</f>
        <v>293</v>
      </c>
      <c r="U125">
        <f>ROUNDDOWN(273.15+pomiary3[[#This Row],[czujnik9]], 0)</f>
        <v>295</v>
      </c>
      <c r="V125">
        <f>ROUNDDOWN(273.15+pomiary3[[#This Row],[czujnik10]], 0)</f>
        <v>295</v>
      </c>
    </row>
    <row r="126" spans="1:22" x14ac:dyDescent="0.35">
      <c r="A126" s="1">
        <v>42596</v>
      </c>
      <c r="B126" s="2">
        <v>4.3749999999999997E-2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M126">
        <f>ROUNDDOWN(273.15+pomiary3[[#This Row],[czujnik1]], 0)</f>
        <v>295</v>
      </c>
      <c r="N126">
        <f>ROUNDDOWN(273.15+pomiary3[[#This Row],[czujnik2]], 0)</f>
        <v>296</v>
      </c>
      <c r="O126">
        <f>ROUNDDOWN(273.15+pomiary3[[#This Row],[czujnik3]], 0)</f>
        <v>293</v>
      </c>
      <c r="P126">
        <f>ROUNDDOWN(273.15+pomiary3[[#This Row],[czujnik4]], 0)</f>
        <v>295</v>
      </c>
      <c r="Q126">
        <f>ROUNDDOWN(273.15+pomiary3[[#This Row],[czujnik5]], 0)</f>
        <v>297</v>
      </c>
      <c r="R126">
        <f>ROUNDDOWN(273.15+pomiary3[[#This Row],[czujnik6]], 0)</f>
        <v>295</v>
      </c>
      <c r="S126">
        <f>ROUNDDOWN(273.15+pomiary3[[#This Row],[czujnik7]], 0)</f>
        <v>294</v>
      </c>
      <c r="T126">
        <f>ROUNDDOWN(273.15+pomiary3[[#This Row],[czujnik8]], 0)</f>
        <v>297</v>
      </c>
      <c r="U126">
        <f>ROUNDDOWN(273.15+pomiary3[[#This Row],[czujnik9]], 0)</f>
        <v>294</v>
      </c>
      <c r="V126">
        <f>ROUNDDOWN(273.15+pomiary3[[#This Row],[czujnik10]], 0)</f>
        <v>293</v>
      </c>
    </row>
    <row r="127" spans="1:22" x14ac:dyDescent="0.3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M127">
        <f>ROUNDDOWN(273.15+pomiary3[[#This Row],[czujnik1]], 0)</f>
        <v>295</v>
      </c>
      <c r="N127">
        <f>ROUNDDOWN(273.15+pomiary3[[#This Row],[czujnik2]], 0)</f>
        <v>293</v>
      </c>
      <c r="O127">
        <f>ROUNDDOWN(273.15+pomiary3[[#This Row],[czujnik3]], 0)</f>
        <v>297</v>
      </c>
      <c r="P127">
        <f>ROUNDDOWN(273.15+pomiary3[[#This Row],[czujnik4]], 0)</f>
        <v>297</v>
      </c>
      <c r="Q127">
        <f>ROUNDDOWN(273.15+pomiary3[[#This Row],[czujnik5]], 0)</f>
        <v>295</v>
      </c>
      <c r="R127">
        <f>ROUNDDOWN(273.15+pomiary3[[#This Row],[czujnik6]], 0)</f>
        <v>297</v>
      </c>
      <c r="S127">
        <f>ROUNDDOWN(273.15+pomiary3[[#This Row],[czujnik7]], 0)</f>
        <v>293</v>
      </c>
      <c r="T127">
        <f>ROUNDDOWN(273.15+pomiary3[[#This Row],[czujnik8]], 0)</f>
        <v>297</v>
      </c>
      <c r="U127">
        <f>ROUNDDOWN(273.15+pomiary3[[#This Row],[czujnik9]], 0)</f>
        <v>294</v>
      </c>
      <c r="V127">
        <f>ROUNDDOWN(273.15+pomiary3[[#This Row],[czujnik10]], 0)</f>
        <v>297</v>
      </c>
    </row>
    <row r="128" spans="1:22" x14ac:dyDescent="0.35">
      <c r="A128" s="1">
        <v>42601</v>
      </c>
      <c r="B128" s="2">
        <v>0.21388888888888888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M128">
        <f>ROUNDDOWN(273.15+pomiary3[[#This Row],[czujnik1]], 0)</f>
        <v>297</v>
      </c>
      <c r="N128">
        <f>ROUNDDOWN(273.15+pomiary3[[#This Row],[czujnik2]], 0)</f>
        <v>294</v>
      </c>
      <c r="O128">
        <f>ROUNDDOWN(273.15+pomiary3[[#This Row],[czujnik3]], 0)</f>
        <v>297</v>
      </c>
      <c r="P128">
        <f>ROUNDDOWN(273.15+pomiary3[[#This Row],[czujnik4]], 0)</f>
        <v>295</v>
      </c>
      <c r="Q128">
        <f>ROUNDDOWN(273.15+pomiary3[[#This Row],[czujnik5]], 0)</f>
        <v>294</v>
      </c>
      <c r="R128">
        <f>ROUNDDOWN(273.15+pomiary3[[#This Row],[czujnik6]], 0)</f>
        <v>293</v>
      </c>
      <c r="S128">
        <f>ROUNDDOWN(273.15+pomiary3[[#This Row],[czujnik7]], 0)</f>
        <v>296</v>
      </c>
      <c r="T128">
        <f>ROUNDDOWN(273.15+pomiary3[[#This Row],[czujnik8]], 0)</f>
        <v>295</v>
      </c>
      <c r="U128">
        <f>ROUNDDOWN(273.15+pomiary3[[#This Row],[czujnik9]], 0)</f>
        <v>295</v>
      </c>
      <c r="V128">
        <f>ROUNDDOWN(273.15+pomiary3[[#This Row],[czujnik10]], 0)</f>
        <v>295</v>
      </c>
    </row>
    <row r="129" spans="1:22" x14ac:dyDescent="0.3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M129">
        <f>ROUNDDOWN(273.15+pomiary3[[#This Row],[czujnik1]], 0)</f>
        <v>295</v>
      </c>
      <c r="N129">
        <f>ROUNDDOWN(273.15+pomiary3[[#This Row],[czujnik2]], 0)</f>
        <v>293</v>
      </c>
      <c r="O129">
        <f>ROUNDDOWN(273.15+pomiary3[[#This Row],[czujnik3]], 0)</f>
        <v>297</v>
      </c>
      <c r="P129">
        <f>ROUNDDOWN(273.15+pomiary3[[#This Row],[czujnik4]], 0)</f>
        <v>297</v>
      </c>
      <c r="Q129">
        <f>ROUNDDOWN(273.15+pomiary3[[#This Row],[czujnik5]], 0)</f>
        <v>296</v>
      </c>
      <c r="R129">
        <f>ROUNDDOWN(273.15+pomiary3[[#This Row],[czujnik6]], 0)</f>
        <v>296</v>
      </c>
      <c r="S129">
        <f>ROUNDDOWN(273.15+pomiary3[[#This Row],[czujnik7]], 0)</f>
        <v>293</v>
      </c>
      <c r="T129">
        <f>ROUNDDOWN(273.15+pomiary3[[#This Row],[czujnik8]], 0)</f>
        <v>295</v>
      </c>
      <c r="U129">
        <f>ROUNDDOWN(273.15+pomiary3[[#This Row],[czujnik9]], 0)</f>
        <v>294</v>
      </c>
      <c r="V129">
        <f>ROUNDDOWN(273.15+pomiary3[[#This Row],[czujnik10]], 0)</f>
        <v>296</v>
      </c>
    </row>
    <row r="130" spans="1:22" x14ac:dyDescent="0.3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M130">
        <f>ROUNDDOWN(273.15+pomiary3[[#This Row],[czujnik1]], 0)</f>
        <v>294</v>
      </c>
      <c r="N130">
        <f>ROUNDDOWN(273.15+pomiary3[[#This Row],[czujnik2]], 0)</f>
        <v>293</v>
      </c>
      <c r="O130">
        <f>ROUNDDOWN(273.15+pomiary3[[#This Row],[czujnik3]], 0)</f>
        <v>296</v>
      </c>
      <c r="P130">
        <f>ROUNDDOWN(273.15+pomiary3[[#This Row],[czujnik4]], 0)</f>
        <v>295</v>
      </c>
      <c r="Q130">
        <f>ROUNDDOWN(273.15+pomiary3[[#This Row],[czujnik5]], 0)</f>
        <v>293</v>
      </c>
      <c r="R130">
        <f>ROUNDDOWN(273.15+pomiary3[[#This Row],[czujnik6]], 0)</f>
        <v>295</v>
      </c>
      <c r="S130">
        <f>ROUNDDOWN(273.15+pomiary3[[#This Row],[czujnik7]], 0)</f>
        <v>295</v>
      </c>
      <c r="T130">
        <f>ROUNDDOWN(273.15+pomiary3[[#This Row],[czujnik8]], 0)</f>
        <v>294</v>
      </c>
      <c r="U130">
        <f>ROUNDDOWN(273.15+pomiary3[[#This Row],[czujnik9]], 0)</f>
        <v>296</v>
      </c>
      <c r="V130">
        <f>ROUNDDOWN(273.15+pomiary3[[#This Row],[czujnik10]], 0)</f>
        <v>293</v>
      </c>
    </row>
    <row r="131" spans="1:22" x14ac:dyDescent="0.3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M131">
        <f>ROUNDDOWN(273.15+pomiary3[[#This Row],[czujnik1]], 0)</f>
        <v>294</v>
      </c>
      <c r="N131">
        <f>ROUNDDOWN(273.15+pomiary3[[#This Row],[czujnik2]], 0)</f>
        <v>295</v>
      </c>
      <c r="O131">
        <f>ROUNDDOWN(273.15+pomiary3[[#This Row],[czujnik3]], 0)</f>
        <v>293</v>
      </c>
      <c r="P131">
        <f>ROUNDDOWN(273.15+pomiary3[[#This Row],[czujnik4]], 0)</f>
        <v>297</v>
      </c>
      <c r="Q131">
        <f>ROUNDDOWN(273.15+pomiary3[[#This Row],[czujnik5]], 0)</f>
        <v>297</v>
      </c>
      <c r="R131">
        <f>ROUNDDOWN(273.15+pomiary3[[#This Row],[czujnik6]], 0)</f>
        <v>298</v>
      </c>
      <c r="S131">
        <f>ROUNDDOWN(273.15+pomiary3[[#This Row],[czujnik7]], 0)</f>
        <v>295</v>
      </c>
      <c r="T131">
        <f>ROUNDDOWN(273.15+pomiary3[[#This Row],[czujnik8]], 0)</f>
        <v>297</v>
      </c>
      <c r="U131">
        <f>ROUNDDOWN(273.15+pomiary3[[#This Row],[czujnik9]], 0)</f>
        <v>294</v>
      </c>
      <c r="V131">
        <f>ROUNDDOWN(273.15+pomiary3[[#This Row],[czujnik10]], 0)</f>
        <v>293</v>
      </c>
    </row>
    <row r="132" spans="1:22" x14ac:dyDescent="0.35">
      <c r="A132" s="1">
        <v>42603</v>
      </c>
      <c r="B132" s="2">
        <v>0.12847222222222221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M132">
        <f>ROUNDDOWN(273.15+pomiary3[[#This Row],[czujnik1]], 0)</f>
        <v>296</v>
      </c>
      <c r="N132">
        <f>ROUNDDOWN(273.15+pomiary3[[#This Row],[czujnik2]], 0)</f>
        <v>294</v>
      </c>
      <c r="O132">
        <f>ROUNDDOWN(273.15+pomiary3[[#This Row],[czujnik3]], 0)</f>
        <v>295</v>
      </c>
      <c r="P132">
        <f>ROUNDDOWN(273.15+pomiary3[[#This Row],[czujnik4]], 0)</f>
        <v>295</v>
      </c>
      <c r="Q132">
        <f>ROUNDDOWN(273.15+pomiary3[[#This Row],[czujnik5]], 0)</f>
        <v>294</v>
      </c>
      <c r="R132">
        <f>ROUNDDOWN(273.15+pomiary3[[#This Row],[czujnik6]], 0)</f>
        <v>297</v>
      </c>
      <c r="S132">
        <f>ROUNDDOWN(273.15+pomiary3[[#This Row],[czujnik7]], 0)</f>
        <v>297</v>
      </c>
      <c r="T132">
        <f>ROUNDDOWN(273.15+pomiary3[[#This Row],[czujnik8]], 0)</f>
        <v>293</v>
      </c>
      <c r="U132">
        <f>ROUNDDOWN(273.15+pomiary3[[#This Row],[czujnik9]], 0)</f>
        <v>296</v>
      </c>
      <c r="V132">
        <f>ROUNDDOWN(273.15+pomiary3[[#This Row],[czujnik10]], 0)</f>
        <v>296</v>
      </c>
    </row>
    <row r="133" spans="1:22" x14ac:dyDescent="0.3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M133">
        <f>ROUNDDOWN(273.15+pomiary3[[#This Row],[czujnik1]], 0)</f>
        <v>293</v>
      </c>
      <c r="N133">
        <f>ROUNDDOWN(273.15+pomiary3[[#This Row],[czujnik2]], 0)</f>
        <v>296</v>
      </c>
      <c r="O133">
        <f>ROUNDDOWN(273.15+pomiary3[[#This Row],[czujnik3]], 0)</f>
        <v>297</v>
      </c>
      <c r="P133">
        <f>ROUNDDOWN(273.15+pomiary3[[#This Row],[czujnik4]], 0)</f>
        <v>293</v>
      </c>
      <c r="Q133">
        <f>ROUNDDOWN(273.15+pomiary3[[#This Row],[czujnik5]], 0)</f>
        <v>295</v>
      </c>
      <c r="R133">
        <f>ROUNDDOWN(273.15+pomiary3[[#This Row],[czujnik6]], 0)</f>
        <v>297</v>
      </c>
      <c r="S133">
        <f>ROUNDDOWN(273.15+pomiary3[[#This Row],[czujnik7]], 0)</f>
        <v>294</v>
      </c>
      <c r="T133">
        <f>ROUNDDOWN(273.15+pomiary3[[#This Row],[czujnik8]], 0)</f>
        <v>298</v>
      </c>
      <c r="U133">
        <f>ROUNDDOWN(273.15+pomiary3[[#This Row],[czujnik9]], 0)</f>
        <v>293</v>
      </c>
      <c r="V133">
        <f>ROUNDDOWN(273.15+pomiary3[[#This Row],[czujnik10]], 0)</f>
        <v>297</v>
      </c>
    </row>
    <row r="134" spans="1:22" x14ac:dyDescent="0.3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M134">
        <f>ROUNDDOWN(273.15+pomiary3[[#This Row],[czujnik1]], 0)</f>
        <v>296</v>
      </c>
      <c r="N134">
        <f>ROUNDDOWN(273.15+pomiary3[[#This Row],[czujnik2]], 0)</f>
        <v>294</v>
      </c>
      <c r="O134">
        <f>ROUNDDOWN(273.15+pomiary3[[#This Row],[czujnik3]], 0)</f>
        <v>293</v>
      </c>
      <c r="P134">
        <f>ROUNDDOWN(273.15+pomiary3[[#This Row],[czujnik4]], 0)</f>
        <v>293</v>
      </c>
      <c r="Q134">
        <f>ROUNDDOWN(273.15+pomiary3[[#This Row],[czujnik5]], 0)</f>
        <v>294</v>
      </c>
      <c r="R134">
        <f>ROUNDDOWN(273.15+pomiary3[[#This Row],[czujnik6]], 0)</f>
        <v>296</v>
      </c>
      <c r="S134">
        <f>ROUNDDOWN(273.15+pomiary3[[#This Row],[czujnik7]], 0)</f>
        <v>295</v>
      </c>
      <c r="T134">
        <f>ROUNDDOWN(273.15+pomiary3[[#This Row],[czujnik8]], 0)</f>
        <v>296</v>
      </c>
      <c r="U134">
        <f>ROUNDDOWN(273.15+pomiary3[[#This Row],[czujnik9]], 0)</f>
        <v>297</v>
      </c>
      <c r="V134">
        <f>ROUNDDOWN(273.15+pomiary3[[#This Row],[czujnik10]], 0)</f>
        <v>294</v>
      </c>
    </row>
    <row r="135" spans="1:22" x14ac:dyDescent="0.3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M135">
        <f>ROUNDDOWN(273.15+pomiary3[[#This Row],[czujnik1]], 0)</f>
        <v>295</v>
      </c>
      <c r="N135">
        <f>ROUNDDOWN(273.15+pomiary3[[#This Row],[czujnik2]], 0)</f>
        <v>295</v>
      </c>
      <c r="O135">
        <f>ROUNDDOWN(273.15+pomiary3[[#This Row],[czujnik3]], 0)</f>
        <v>296</v>
      </c>
      <c r="P135">
        <f>ROUNDDOWN(273.15+pomiary3[[#This Row],[czujnik4]], 0)</f>
        <v>294</v>
      </c>
      <c r="Q135">
        <f>ROUNDDOWN(273.15+pomiary3[[#This Row],[czujnik5]], 0)</f>
        <v>296</v>
      </c>
      <c r="R135">
        <f>ROUNDDOWN(273.15+pomiary3[[#This Row],[czujnik6]], 0)</f>
        <v>296</v>
      </c>
      <c r="S135">
        <f>ROUNDDOWN(273.15+pomiary3[[#This Row],[czujnik7]], 0)</f>
        <v>297</v>
      </c>
      <c r="T135">
        <f>ROUNDDOWN(273.15+pomiary3[[#This Row],[czujnik8]], 0)</f>
        <v>294</v>
      </c>
      <c r="U135">
        <f>ROUNDDOWN(273.15+pomiary3[[#This Row],[czujnik9]], 0)</f>
        <v>298</v>
      </c>
      <c r="V135">
        <f>ROUNDDOWN(273.15+pomiary3[[#This Row],[czujnik10]], 0)</f>
        <v>293</v>
      </c>
    </row>
    <row r="136" spans="1:22" x14ac:dyDescent="0.35">
      <c r="A136" s="1">
        <v>42607</v>
      </c>
      <c r="B136" s="2">
        <v>0.46250000000000002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M136">
        <f>ROUNDDOWN(273.15+pomiary3[[#This Row],[czujnik1]], 0)</f>
        <v>295</v>
      </c>
      <c r="N136">
        <f>ROUNDDOWN(273.15+pomiary3[[#This Row],[czujnik2]], 0)</f>
        <v>293</v>
      </c>
      <c r="O136">
        <f>ROUNDDOWN(273.15+pomiary3[[#This Row],[czujnik3]], 0)</f>
        <v>295</v>
      </c>
      <c r="P136">
        <f>ROUNDDOWN(273.15+pomiary3[[#This Row],[czujnik4]], 0)</f>
        <v>294</v>
      </c>
      <c r="Q136">
        <f>ROUNDDOWN(273.15+pomiary3[[#This Row],[czujnik5]], 0)</f>
        <v>295</v>
      </c>
      <c r="R136">
        <f>ROUNDDOWN(273.15+pomiary3[[#This Row],[czujnik6]], 0)</f>
        <v>295</v>
      </c>
      <c r="S136">
        <f>ROUNDDOWN(273.15+pomiary3[[#This Row],[czujnik7]], 0)</f>
        <v>293</v>
      </c>
      <c r="T136">
        <f>ROUNDDOWN(273.15+pomiary3[[#This Row],[czujnik8]], 0)</f>
        <v>294</v>
      </c>
      <c r="U136">
        <f>ROUNDDOWN(273.15+pomiary3[[#This Row],[czujnik9]], 0)</f>
        <v>295</v>
      </c>
      <c r="V136">
        <f>ROUNDDOWN(273.15+pomiary3[[#This Row],[czujnik10]], 0)</f>
        <v>293</v>
      </c>
    </row>
    <row r="137" spans="1:22" x14ac:dyDescent="0.35">
      <c r="A137" s="1">
        <v>42609</v>
      </c>
      <c r="B137" s="2">
        <v>6.2500000000000003E-3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M137">
        <f>ROUNDDOWN(273.15+pomiary3[[#This Row],[czujnik1]], 0)</f>
        <v>293</v>
      </c>
      <c r="N137">
        <f>ROUNDDOWN(273.15+pomiary3[[#This Row],[czujnik2]], 0)</f>
        <v>294</v>
      </c>
      <c r="O137">
        <f>ROUNDDOWN(273.15+pomiary3[[#This Row],[czujnik3]], 0)</f>
        <v>296</v>
      </c>
      <c r="P137">
        <f>ROUNDDOWN(273.15+pomiary3[[#This Row],[czujnik4]], 0)</f>
        <v>296</v>
      </c>
      <c r="Q137">
        <f>ROUNDDOWN(273.15+pomiary3[[#This Row],[czujnik5]], 0)</f>
        <v>295</v>
      </c>
      <c r="R137">
        <f>ROUNDDOWN(273.15+pomiary3[[#This Row],[czujnik6]], 0)</f>
        <v>293</v>
      </c>
      <c r="S137">
        <f>ROUNDDOWN(273.15+pomiary3[[#This Row],[czujnik7]], 0)</f>
        <v>297</v>
      </c>
      <c r="T137">
        <f>ROUNDDOWN(273.15+pomiary3[[#This Row],[czujnik8]], 0)</f>
        <v>296</v>
      </c>
      <c r="U137">
        <f>ROUNDDOWN(273.15+pomiary3[[#This Row],[czujnik9]], 0)</f>
        <v>294</v>
      </c>
      <c r="V137">
        <f>ROUNDDOWN(273.15+pomiary3[[#This Row],[czujnik10]], 0)</f>
        <v>296</v>
      </c>
    </row>
    <row r="138" spans="1:22" x14ac:dyDescent="0.3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M138">
        <f>ROUNDDOWN(273.15+pomiary3[[#This Row],[czujnik1]], 0)</f>
        <v>294</v>
      </c>
      <c r="N138">
        <f>ROUNDDOWN(273.15+pomiary3[[#This Row],[czujnik2]], 0)</f>
        <v>296</v>
      </c>
      <c r="O138">
        <f>ROUNDDOWN(273.15+pomiary3[[#This Row],[czujnik3]], 0)</f>
        <v>296</v>
      </c>
      <c r="P138">
        <f>ROUNDDOWN(273.15+pomiary3[[#This Row],[czujnik4]], 0)</f>
        <v>294</v>
      </c>
      <c r="Q138">
        <f>ROUNDDOWN(273.15+pomiary3[[#This Row],[czujnik5]], 0)</f>
        <v>295</v>
      </c>
      <c r="R138">
        <f>ROUNDDOWN(273.15+pomiary3[[#This Row],[czujnik6]], 0)</f>
        <v>296</v>
      </c>
      <c r="S138">
        <f>ROUNDDOWN(273.15+pomiary3[[#This Row],[czujnik7]], 0)</f>
        <v>296</v>
      </c>
      <c r="T138">
        <f>ROUNDDOWN(273.15+pomiary3[[#This Row],[czujnik8]], 0)</f>
        <v>296</v>
      </c>
      <c r="U138">
        <f>ROUNDDOWN(273.15+pomiary3[[#This Row],[czujnik9]], 0)</f>
        <v>296</v>
      </c>
      <c r="V138">
        <f>ROUNDDOWN(273.15+pomiary3[[#This Row],[czujnik10]], 0)</f>
        <v>295</v>
      </c>
    </row>
    <row r="139" spans="1:22" x14ac:dyDescent="0.3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M139">
        <f>ROUNDDOWN(273.15+pomiary3[[#This Row],[czujnik1]], 0)</f>
        <v>293</v>
      </c>
      <c r="N139">
        <f>ROUNDDOWN(273.15+pomiary3[[#This Row],[czujnik2]], 0)</f>
        <v>295</v>
      </c>
      <c r="O139">
        <f>ROUNDDOWN(273.15+pomiary3[[#This Row],[czujnik3]], 0)</f>
        <v>296</v>
      </c>
      <c r="P139">
        <f>ROUNDDOWN(273.15+pomiary3[[#This Row],[czujnik4]], 0)</f>
        <v>293</v>
      </c>
      <c r="Q139">
        <f>ROUNDDOWN(273.15+pomiary3[[#This Row],[czujnik5]], 0)</f>
        <v>296</v>
      </c>
      <c r="R139">
        <f>ROUNDDOWN(273.15+pomiary3[[#This Row],[czujnik6]], 0)</f>
        <v>294</v>
      </c>
      <c r="S139">
        <f>ROUNDDOWN(273.15+pomiary3[[#This Row],[czujnik7]], 0)</f>
        <v>297</v>
      </c>
      <c r="T139">
        <f>ROUNDDOWN(273.15+pomiary3[[#This Row],[czujnik8]], 0)</f>
        <v>293</v>
      </c>
      <c r="U139">
        <f>ROUNDDOWN(273.15+pomiary3[[#This Row],[czujnik9]], 0)</f>
        <v>295</v>
      </c>
      <c r="V139">
        <f>ROUNDDOWN(273.15+pomiary3[[#This Row],[czujnik10]], 0)</f>
        <v>294</v>
      </c>
    </row>
    <row r="140" spans="1:22" x14ac:dyDescent="0.3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M140">
        <f>ROUNDDOWN(273.15+pomiary3[[#This Row],[czujnik1]], 0)</f>
        <v>294</v>
      </c>
      <c r="N140">
        <f>ROUNDDOWN(273.15+pomiary3[[#This Row],[czujnik2]], 0)</f>
        <v>296</v>
      </c>
      <c r="O140">
        <f>ROUNDDOWN(273.15+pomiary3[[#This Row],[czujnik3]], 0)</f>
        <v>294</v>
      </c>
      <c r="P140">
        <f>ROUNDDOWN(273.15+pomiary3[[#This Row],[czujnik4]], 0)</f>
        <v>296</v>
      </c>
      <c r="Q140">
        <f>ROUNDDOWN(273.15+pomiary3[[#This Row],[czujnik5]], 0)</f>
        <v>296</v>
      </c>
      <c r="R140">
        <f>ROUNDDOWN(273.15+pomiary3[[#This Row],[czujnik6]], 0)</f>
        <v>297</v>
      </c>
      <c r="S140">
        <f>ROUNDDOWN(273.15+pomiary3[[#This Row],[czujnik7]], 0)</f>
        <v>296</v>
      </c>
      <c r="T140">
        <f>ROUNDDOWN(273.15+pomiary3[[#This Row],[czujnik8]], 0)</f>
        <v>293</v>
      </c>
      <c r="U140">
        <f>ROUNDDOWN(273.15+pomiary3[[#This Row],[czujnik9]], 0)</f>
        <v>293</v>
      </c>
      <c r="V140">
        <f>ROUNDDOWN(273.15+pomiary3[[#This Row],[czujnik10]], 0)</f>
        <v>293</v>
      </c>
    </row>
    <row r="141" spans="1:22" x14ac:dyDescent="0.3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M141">
        <f>ROUNDDOWN(273.15+pomiary3[[#This Row],[czujnik1]], 0)</f>
        <v>294</v>
      </c>
      <c r="N141">
        <f>ROUNDDOWN(273.15+pomiary3[[#This Row],[czujnik2]], 0)</f>
        <v>293</v>
      </c>
      <c r="O141">
        <f>ROUNDDOWN(273.15+pomiary3[[#This Row],[czujnik3]], 0)</f>
        <v>296</v>
      </c>
      <c r="P141">
        <f>ROUNDDOWN(273.15+pomiary3[[#This Row],[czujnik4]], 0)</f>
        <v>294</v>
      </c>
      <c r="Q141">
        <f>ROUNDDOWN(273.15+pomiary3[[#This Row],[czujnik5]], 0)</f>
        <v>296</v>
      </c>
      <c r="R141">
        <f>ROUNDDOWN(273.15+pomiary3[[#This Row],[czujnik6]], 0)</f>
        <v>293</v>
      </c>
      <c r="S141">
        <f>ROUNDDOWN(273.15+pomiary3[[#This Row],[czujnik7]], 0)</f>
        <v>297</v>
      </c>
      <c r="T141">
        <f>ROUNDDOWN(273.15+pomiary3[[#This Row],[czujnik8]], 0)</f>
        <v>294</v>
      </c>
      <c r="U141">
        <f>ROUNDDOWN(273.15+pomiary3[[#This Row],[czujnik9]], 0)</f>
        <v>294</v>
      </c>
      <c r="V141">
        <f>ROUNDDOWN(273.15+pomiary3[[#This Row],[czujnik10]], 0)</f>
        <v>295</v>
      </c>
    </row>
    <row r="142" spans="1:22" x14ac:dyDescent="0.35">
      <c r="A142" s="1">
        <v>42616</v>
      </c>
      <c r="B142" s="2">
        <v>0.33611111111111114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M142">
        <f>ROUNDDOWN(273.15+pomiary3[[#This Row],[czujnik1]], 0)</f>
        <v>289</v>
      </c>
      <c r="N142">
        <f>ROUNDDOWN(273.15+pomiary3[[#This Row],[czujnik2]], 0)</f>
        <v>288</v>
      </c>
      <c r="O142">
        <f>ROUNDDOWN(273.15+pomiary3[[#This Row],[czujnik3]], 0)</f>
        <v>283</v>
      </c>
      <c r="P142">
        <f>ROUNDDOWN(273.15+pomiary3[[#This Row],[czujnik4]], 0)</f>
        <v>287</v>
      </c>
      <c r="Q142">
        <f>ROUNDDOWN(273.15+pomiary3[[#This Row],[czujnik5]], 0)</f>
        <v>292</v>
      </c>
      <c r="R142">
        <f>ROUNDDOWN(273.15+pomiary3[[#This Row],[czujnik6]], 0)</f>
        <v>283</v>
      </c>
      <c r="S142">
        <f>ROUNDDOWN(273.15+pomiary3[[#This Row],[czujnik7]], 0)</f>
        <v>283</v>
      </c>
      <c r="T142">
        <f>ROUNDDOWN(273.15+pomiary3[[#This Row],[czujnik8]], 0)</f>
        <v>288</v>
      </c>
      <c r="U142">
        <f>ROUNDDOWN(273.15+pomiary3[[#This Row],[czujnik9]], 0)</f>
        <v>285</v>
      </c>
      <c r="V142">
        <f>ROUNDDOWN(273.15+pomiary3[[#This Row],[czujnik10]], 0)</f>
        <v>287</v>
      </c>
    </row>
    <row r="143" spans="1:22" x14ac:dyDescent="0.35">
      <c r="A143" s="1">
        <v>42616</v>
      </c>
      <c r="B143" s="2">
        <v>0.34027777777777779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M143">
        <f>ROUNDDOWN(273.15+pomiary3[[#This Row],[czujnik1]], 0)</f>
        <v>289</v>
      </c>
      <c r="N143">
        <f>ROUNDDOWN(273.15+pomiary3[[#This Row],[czujnik2]], 0)</f>
        <v>285</v>
      </c>
      <c r="O143">
        <f>ROUNDDOWN(273.15+pomiary3[[#This Row],[czujnik3]], 0)</f>
        <v>289</v>
      </c>
      <c r="P143">
        <f>ROUNDDOWN(273.15+pomiary3[[#This Row],[czujnik4]], 0)</f>
        <v>288</v>
      </c>
      <c r="Q143">
        <f>ROUNDDOWN(273.15+pomiary3[[#This Row],[czujnik5]], 0)</f>
        <v>290</v>
      </c>
      <c r="R143">
        <f>ROUNDDOWN(273.15+pomiary3[[#This Row],[czujnik6]], 0)</f>
        <v>289</v>
      </c>
      <c r="S143">
        <f>ROUNDDOWN(273.15+pomiary3[[#This Row],[czujnik7]], 0)</f>
        <v>284</v>
      </c>
      <c r="T143">
        <f>ROUNDDOWN(273.15+pomiary3[[#This Row],[czujnik8]], 0)</f>
        <v>290</v>
      </c>
      <c r="U143">
        <f>ROUNDDOWN(273.15+pomiary3[[#This Row],[czujnik9]], 0)</f>
        <v>287</v>
      </c>
      <c r="V143">
        <f>ROUNDDOWN(273.15+pomiary3[[#This Row],[czujnik10]], 0)</f>
        <v>288</v>
      </c>
    </row>
    <row r="144" spans="1:22" x14ac:dyDescent="0.3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M144">
        <f>ROUNDDOWN(273.15+pomiary3[[#This Row],[czujnik1]], 0)</f>
        <v>287</v>
      </c>
      <c r="N144">
        <f>ROUNDDOWN(273.15+pomiary3[[#This Row],[czujnik2]], 0)</f>
        <v>288</v>
      </c>
      <c r="O144">
        <f>ROUNDDOWN(273.15+pomiary3[[#This Row],[czujnik3]], 0)</f>
        <v>286</v>
      </c>
      <c r="P144">
        <f>ROUNDDOWN(273.15+pomiary3[[#This Row],[czujnik4]], 0)</f>
        <v>288</v>
      </c>
      <c r="Q144">
        <f>ROUNDDOWN(273.15+pomiary3[[#This Row],[czujnik5]], 0)</f>
        <v>289</v>
      </c>
      <c r="R144">
        <f>ROUNDDOWN(273.15+pomiary3[[#This Row],[czujnik6]], 0)</f>
        <v>287</v>
      </c>
      <c r="S144">
        <f>ROUNDDOWN(273.15+pomiary3[[#This Row],[czujnik7]], 0)</f>
        <v>293</v>
      </c>
      <c r="T144">
        <f>ROUNDDOWN(273.15+pomiary3[[#This Row],[czujnik8]], 0)</f>
        <v>287</v>
      </c>
      <c r="U144">
        <f>ROUNDDOWN(273.15+pomiary3[[#This Row],[czujnik9]], 0)</f>
        <v>285</v>
      </c>
      <c r="V144">
        <f>ROUNDDOWN(273.15+pomiary3[[#This Row],[czujnik10]], 0)</f>
        <v>284</v>
      </c>
    </row>
    <row r="145" spans="1:22" x14ac:dyDescent="0.3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M145">
        <f>ROUNDDOWN(273.15+pomiary3[[#This Row],[czujnik1]], 0)</f>
        <v>283</v>
      </c>
      <c r="N145">
        <f>ROUNDDOWN(273.15+pomiary3[[#This Row],[czujnik2]], 0)</f>
        <v>291</v>
      </c>
      <c r="O145">
        <f>ROUNDDOWN(273.15+pomiary3[[#This Row],[czujnik3]], 0)</f>
        <v>288</v>
      </c>
      <c r="P145">
        <f>ROUNDDOWN(273.15+pomiary3[[#This Row],[czujnik4]], 0)</f>
        <v>287</v>
      </c>
      <c r="Q145">
        <f>ROUNDDOWN(273.15+pomiary3[[#This Row],[czujnik5]], 0)</f>
        <v>284</v>
      </c>
      <c r="R145">
        <f>ROUNDDOWN(273.15+pomiary3[[#This Row],[czujnik6]], 0)</f>
        <v>289</v>
      </c>
      <c r="S145">
        <f>ROUNDDOWN(273.15+pomiary3[[#This Row],[czujnik7]], 0)</f>
        <v>293</v>
      </c>
      <c r="T145">
        <f>ROUNDDOWN(273.15+pomiary3[[#This Row],[czujnik8]], 0)</f>
        <v>290</v>
      </c>
      <c r="U145">
        <f>ROUNDDOWN(273.15+pomiary3[[#This Row],[czujnik9]], 0)</f>
        <v>289</v>
      </c>
      <c r="V145">
        <f>ROUNDDOWN(273.15+pomiary3[[#This Row],[czujnik10]], 0)</f>
        <v>290</v>
      </c>
    </row>
    <row r="146" spans="1:22" x14ac:dyDescent="0.3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M146">
        <f>ROUNDDOWN(273.15+pomiary3[[#This Row],[czujnik1]], 0)</f>
        <v>290</v>
      </c>
      <c r="N146">
        <f>ROUNDDOWN(273.15+pomiary3[[#This Row],[czujnik2]], 0)</f>
        <v>287</v>
      </c>
      <c r="O146">
        <f>ROUNDDOWN(273.15+pomiary3[[#This Row],[czujnik3]], 0)</f>
        <v>285</v>
      </c>
      <c r="P146">
        <f>ROUNDDOWN(273.15+pomiary3[[#This Row],[czujnik4]], 0)</f>
        <v>291</v>
      </c>
      <c r="Q146">
        <f>ROUNDDOWN(273.15+pomiary3[[#This Row],[czujnik5]], 0)</f>
        <v>288</v>
      </c>
      <c r="R146">
        <f>ROUNDDOWN(273.15+pomiary3[[#This Row],[czujnik6]], 0)</f>
        <v>284</v>
      </c>
      <c r="S146">
        <f>ROUNDDOWN(273.15+pomiary3[[#This Row],[czujnik7]], 0)</f>
        <v>289</v>
      </c>
      <c r="T146">
        <f>ROUNDDOWN(273.15+pomiary3[[#This Row],[czujnik8]], 0)</f>
        <v>291</v>
      </c>
      <c r="U146">
        <f>ROUNDDOWN(273.15+pomiary3[[#This Row],[czujnik9]], 0)</f>
        <v>287</v>
      </c>
      <c r="V146">
        <f>ROUNDDOWN(273.15+pomiary3[[#This Row],[czujnik10]], 0)</f>
        <v>292</v>
      </c>
    </row>
    <row r="147" spans="1:22" x14ac:dyDescent="0.3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M147">
        <f>ROUNDDOWN(273.15+pomiary3[[#This Row],[czujnik1]], 0)</f>
        <v>286</v>
      </c>
      <c r="N147">
        <f>ROUNDDOWN(273.15+pomiary3[[#This Row],[czujnik2]], 0)</f>
        <v>284</v>
      </c>
      <c r="O147">
        <f>ROUNDDOWN(273.15+pomiary3[[#This Row],[czujnik3]], 0)</f>
        <v>284</v>
      </c>
      <c r="P147">
        <f>ROUNDDOWN(273.15+pomiary3[[#This Row],[czujnik4]], 0)</f>
        <v>292</v>
      </c>
      <c r="Q147">
        <f>ROUNDDOWN(273.15+pomiary3[[#This Row],[czujnik5]], 0)</f>
        <v>289</v>
      </c>
      <c r="R147">
        <f>ROUNDDOWN(273.15+pomiary3[[#This Row],[czujnik6]], 0)</f>
        <v>286</v>
      </c>
      <c r="S147">
        <f>ROUNDDOWN(273.15+pomiary3[[#This Row],[czujnik7]], 0)</f>
        <v>290</v>
      </c>
      <c r="T147">
        <f>ROUNDDOWN(273.15+pomiary3[[#This Row],[czujnik8]], 0)</f>
        <v>286</v>
      </c>
      <c r="U147">
        <f>ROUNDDOWN(273.15+pomiary3[[#This Row],[czujnik9]], 0)</f>
        <v>287</v>
      </c>
      <c r="V147">
        <f>ROUNDDOWN(273.15+pomiary3[[#This Row],[czujnik10]], 0)</f>
        <v>289</v>
      </c>
    </row>
    <row r="148" spans="1:22" x14ac:dyDescent="0.3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M148">
        <f>ROUNDDOWN(273.15+pomiary3[[#This Row],[czujnik1]], 0)</f>
        <v>285</v>
      </c>
      <c r="N148">
        <f>ROUNDDOWN(273.15+pomiary3[[#This Row],[czujnik2]], 0)</f>
        <v>291</v>
      </c>
      <c r="O148">
        <f>ROUNDDOWN(273.15+pomiary3[[#This Row],[czujnik3]], 0)</f>
        <v>292</v>
      </c>
      <c r="P148">
        <f>ROUNDDOWN(273.15+pomiary3[[#This Row],[czujnik4]], 0)</f>
        <v>291</v>
      </c>
      <c r="Q148">
        <f>ROUNDDOWN(273.15+pomiary3[[#This Row],[czujnik5]], 0)</f>
        <v>291</v>
      </c>
      <c r="R148">
        <f>ROUNDDOWN(273.15+pomiary3[[#This Row],[czujnik6]], 0)</f>
        <v>292</v>
      </c>
      <c r="S148">
        <f>ROUNDDOWN(273.15+pomiary3[[#This Row],[czujnik7]], 0)</f>
        <v>285</v>
      </c>
      <c r="T148">
        <f>ROUNDDOWN(273.15+pomiary3[[#This Row],[czujnik8]], 0)</f>
        <v>293</v>
      </c>
      <c r="U148">
        <f>ROUNDDOWN(273.15+pomiary3[[#This Row],[czujnik9]], 0)</f>
        <v>283</v>
      </c>
      <c r="V148">
        <f>ROUNDDOWN(273.15+pomiary3[[#This Row],[czujnik10]], 0)</f>
        <v>293</v>
      </c>
    </row>
    <row r="149" spans="1:22" x14ac:dyDescent="0.3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M149">
        <f>ROUNDDOWN(273.15+pomiary3[[#This Row],[czujnik1]], 0)</f>
        <v>287</v>
      </c>
      <c r="N149">
        <f>ROUNDDOWN(273.15+pomiary3[[#This Row],[czujnik2]], 0)</f>
        <v>291</v>
      </c>
      <c r="O149">
        <f>ROUNDDOWN(273.15+pomiary3[[#This Row],[czujnik3]], 0)</f>
        <v>287</v>
      </c>
      <c r="P149">
        <f>ROUNDDOWN(273.15+pomiary3[[#This Row],[czujnik4]], 0)</f>
        <v>286</v>
      </c>
      <c r="Q149">
        <f>ROUNDDOWN(273.15+pomiary3[[#This Row],[czujnik5]], 0)</f>
        <v>284</v>
      </c>
      <c r="R149">
        <f>ROUNDDOWN(273.15+pomiary3[[#This Row],[czujnik6]], 0)</f>
        <v>290</v>
      </c>
      <c r="S149">
        <f>ROUNDDOWN(273.15+pomiary3[[#This Row],[czujnik7]], 0)</f>
        <v>289</v>
      </c>
      <c r="T149">
        <f>ROUNDDOWN(273.15+pomiary3[[#This Row],[czujnik8]], 0)</f>
        <v>286</v>
      </c>
      <c r="U149">
        <f>ROUNDDOWN(273.15+pomiary3[[#This Row],[czujnik9]], 0)</f>
        <v>288</v>
      </c>
      <c r="V149">
        <f>ROUNDDOWN(273.15+pomiary3[[#This Row],[czujnik10]], 0)</f>
        <v>283</v>
      </c>
    </row>
    <row r="150" spans="1:22" x14ac:dyDescent="0.3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M150">
        <f>ROUNDDOWN(273.15+pomiary3[[#This Row],[czujnik1]], 0)</f>
        <v>287</v>
      </c>
      <c r="N150">
        <f>ROUNDDOWN(273.15+pomiary3[[#This Row],[czujnik2]], 0)</f>
        <v>283</v>
      </c>
      <c r="O150">
        <f>ROUNDDOWN(273.15+pomiary3[[#This Row],[czujnik3]], 0)</f>
        <v>292</v>
      </c>
      <c r="P150">
        <f>ROUNDDOWN(273.15+pomiary3[[#This Row],[czujnik4]], 0)</f>
        <v>284</v>
      </c>
      <c r="Q150">
        <f>ROUNDDOWN(273.15+pomiary3[[#This Row],[czujnik5]], 0)</f>
        <v>285</v>
      </c>
      <c r="R150">
        <f>ROUNDDOWN(273.15+pomiary3[[#This Row],[czujnik6]], 0)</f>
        <v>284</v>
      </c>
      <c r="S150">
        <f>ROUNDDOWN(273.15+pomiary3[[#This Row],[czujnik7]], 0)</f>
        <v>289</v>
      </c>
      <c r="T150">
        <f>ROUNDDOWN(273.15+pomiary3[[#This Row],[czujnik8]], 0)</f>
        <v>288</v>
      </c>
      <c r="U150">
        <f>ROUNDDOWN(273.15+pomiary3[[#This Row],[czujnik9]], 0)</f>
        <v>289</v>
      </c>
      <c r="V150">
        <f>ROUNDDOWN(273.15+pomiary3[[#This Row],[czujnik10]], 0)</f>
        <v>290</v>
      </c>
    </row>
    <row r="151" spans="1:22" x14ac:dyDescent="0.3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M151">
        <f>ROUNDDOWN(273.15+pomiary3[[#This Row],[czujnik1]], 0)</f>
        <v>292</v>
      </c>
      <c r="N151">
        <f>ROUNDDOWN(273.15+pomiary3[[#This Row],[czujnik2]], 0)</f>
        <v>292</v>
      </c>
      <c r="O151">
        <f>ROUNDDOWN(273.15+pomiary3[[#This Row],[czujnik3]], 0)</f>
        <v>290</v>
      </c>
      <c r="P151">
        <f>ROUNDDOWN(273.15+pomiary3[[#This Row],[czujnik4]], 0)</f>
        <v>285</v>
      </c>
      <c r="Q151">
        <f>ROUNDDOWN(273.15+pomiary3[[#This Row],[czujnik5]], 0)</f>
        <v>291</v>
      </c>
      <c r="R151">
        <f>ROUNDDOWN(273.15+pomiary3[[#This Row],[czujnik6]], 0)</f>
        <v>291</v>
      </c>
      <c r="S151">
        <f>ROUNDDOWN(273.15+pomiary3[[#This Row],[czujnik7]], 0)</f>
        <v>290</v>
      </c>
      <c r="T151">
        <f>ROUNDDOWN(273.15+pomiary3[[#This Row],[czujnik8]], 0)</f>
        <v>286</v>
      </c>
      <c r="U151">
        <f>ROUNDDOWN(273.15+pomiary3[[#This Row],[czujnik9]], 0)</f>
        <v>289</v>
      </c>
      <c r="V151">
        <f>ROUNDDOWN(273.15+pomiary3[[#This Row],[czujnik10]], 0)</f>
        <v>290</v>
      </c>
    </row>
    <row r="152" spans="1:22" x14ac:dyDescent="0.35">
      <c r="A152" s="1">
        <v>42635</v>
      </c>
      <c r="B152" s="2">
        <v>0.33750000000000002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M152">
        <f>ROUNDDOWN(273.15+pomiary3[[#This Row],[czujnik1]], 0)</f>
        <v>289</v>
      </c>
      <c r="N152">
        <f>ROUNDDOWN(273.15+pomiary3[[#This Row],[czujnik2]], 0)</f>
        <v>291</v>
      </c>
      <c r="O152">
        <f>ROUNDDOWN(273.15+pomiary3[[#This Row],[czujnik3]], 0)</f>
        <v>285</v>
      </c>
      <c r="P152">
        <f>ROUNDDOWN(273.15+pomiary3[[#This Row],[czujnik4]], 0)</f>
        <v>288</v>
      </c>
      <c r="Q152">
        <f>ROUNDDOWN(273.15+pomiary3[[#This Row],[czujnik5]], 0)</f>
        <v>285</v>
      </c>
      <c r="R152">
        <f>ROUNDDOWN(273.15+pomiary3[[#This Row],[czujnik6]], 0)</f>
        <v>291</v>
      </c>
      <c r="S152">
        <f>ROUNDDOWN(273.15+pomiary3[[#This Row],[czujnik7]], 0)</f>
        <v>283</v>
      </c>
      <c r="T152">
        <f>ROUNDDOWN(273.15+pomiary3[[#This Row],[czujnik8]], 0)</f>
        <v>292</v>
      </c>
      <c r="U152">
        <f>ROUNDDOWN(273.15+pomiary3[[#This Row],[czujnik9]], 0)</f>
        <v>285</v>
      </c>
      <c r="V152">
        <f>ROUNDDOWN(273.15+pomiary3[[#This Row],[czujnik10]], 0)</f>
        <v>289</v>
      </c>
    </row>
    <row r="153" spans="1:22" x14ac:dyDescent="0.3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M153">
        <f>ROUNDDOWN(273.15+pomiary3[[#This Row],[czujnik1]], 0)</f>
        <v>291</v>
      </c>
      <c r="N153">
        <f>ROUNDDOWN(273.15+pomiary3[[#This Row],[czujnik2]], 0)</f>
        <v>292</v>
      </c>
      <c r="O153">
        <f>ROUNDDOWN(273.15+pomiary3[[#This Row],[czujnik3]], 0)</f>
        <v>288</v>
      </c>
      <c r="P153">
        <f>ROUNDDOWN(273.15+pomiary3[[#This Row],[czujnik4]], 0)</f>
        <v>291</v>
      </c>
      <c r="Q153">
        <f>ROUNDDOWN(273.15+pomiary3[[#This Row],[czujnik5]], 0)</f>
        <v>291</v>
      </c>
      <c r="R153">
        <f>ROUNDDOWN(273.15+pomiary3[[#This Row],[czujnik6]], 0)</f>
        <v>287</v>
      </c>
      <c r="S153">
        <f>ROUNDDOWN(273.15+pomiary3[[#This Row],[czujnik7]], 0)</f>
        <v>289</v>
      </c>
      <c r="T153">
        <f>ROUNDDOWN(273.15+pomiary3[[#This Row],[czujnik8]], 0)</f>
        <v>291</v>
      </c>
      <c r="U153">
        <f>ROUNDDOWN(273.15+pomiary3[[#This Row],[czujnik9]], 0)</f>
        <v>285</v>
      </c>
      <c r="V153">
        <f>ROUNDDOWN(273.15+pomiary3[[#This Row],[czujnik10]], 0)</f>
        <v>291</v>
      </c>
    </row>
    <row r="154" spans="1:22" x14ac:dyDescent="0.3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M154">
        <f>ROUNDDOWN(273.15+pomiary3[[#This Row],[czujnik1]], 0)</f>
        <v>286</v>
      </c>
      <c r="N154">
        <f>ROUNDDOWN(273.15+pomiary3[[#This Row],[czujnik2]], 0)</f>
        <v>285</v>
      </c>
      <c r="O154">
        <f>ROUNDDOWN(273.15+pomiary3[[#This Row],[czujnik3]], 0)</f>
        <v>289</v>
      </c>
      <c r="P154">
        <f>ROUNDDOWN(273.15+pomiary3[[#This Row],[czujnik4]], 0)</f>
        <v>292</v>
      </c>
      <c r="Q154">
        <f>ROUNDDOWN(273.15+pomiary3[[#This Row],[czujnik5]], 0)</f>
        <v>288</v>
      </c>
      <c r="R154">
        <f>ROUNDDOWN(273.15+pomiary3[[#This Row],[czujnik6]], 0)</f>
        <v>290</v>
      </c>
      <c r="S154">
        <f>ROUNDDOWN(273.15+pomiary3[[#This Row],[czujnik7]], 0)</f>
        <v>284</v>
      </c>
      <c r="T154">
        <f>ROUNDDOWN(273.15+pomiary3[[#This Row],[czujnik8]], 0)</f>
        <v>292</v>
      </c>
      <c r="U154">
        <f>ROUNDDOWN(273.15+pomiary3[[#This Row],[czujnik9]], 0)</f>
        <v>286</v>
      </c>
      <c r="V154">
        <f>ROUNDDOWN(273.15+pomiary3[[#This Row],[czujnik10]], 0)</f>
        <v>288</v>
      </c>
    </row>
    <row r="155" spans="1:22" x14ac:dyDescent="0.35">
      <c r="A155" s="1">
        <v>42639</v>
      </c>
      <c r="B155" s="2">
        <v>4.583333333333333E-2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M155">
        <f>ROUNDDOWN(273.15+pomiary3[[#This Row],[czujnik1]], 0)</f>
        <v>283</v>
      </c>
      <c r="N155">
        <f>ROUNDDOWN(273.15+pomiary3[[#This Row],[czujnik2]], 0)</f>
        <v>288</v>
      </c>
      <c r="O155">
        <f>ROUNDDOWN(273.15+pomiary3[[#This Row],[czujnik3]], 0)</f>
        <v>290</v>
      </c>
      <c r="P155">
        <f>ROUNDDOWN(273.15+pomiary3[[#This Row],[czujnik4]], 0)</f>
        <v>290</v>
      </c>
      <c r="Q155">
        <f>ROUNDDOWN(273.15+pomiary3[[#This Row],[czujnik5]], 0)</f>
        <v>285</v>
      </c>
      <c r="R155">
        <f>ROUNDDOWN(273.15+pomiary3[[#This Row],[czujnik6]], 0)</f>
        <v>288</v>
      </c>
      <c r="S155">
        <f>ROUNDDOWN(273.15+pomiary3[[#This Row],[czujnik7]], 0)</f>
        <v>285</v>
      </c>
      <c r="T155">
        <f>ROUNDDOWN(273.15+pomiary3[[#This Row],[czujnik8]], 0)</f>
        <v>286</v>
      </c>
      <c r="U155">
        <f>ROUNDDOWN(273.15+pomiary3[[#This Row],[czujnik9]], 0)</f>
        <v>290</v>
      </c>
      <c r="V155">
        <f>ROUNDDOWN(273.15+pomiary3[[#This Row],[czujnik10]], 0)</f>
        <v>288</v>
      </c>
    </row>
    <row r="156" spans="1:22" x14ac:dyDescent="0.35">
      <c r="A156" s="1">
        <v>42641</v>
      </c>
      <c r="B156" s="2">
        <v>0.37708333333333333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M156">
        <f>ROUNDDOWN(273.15+pomiary3[[#This Row],[czujnik1]], 0)</f>
        <v>291</v>
      </c>
      <c r="N156">
        <f>ROUNDDOWN(273.15+pomiary3[[#This Row],[czujnik2]], 0)</f>
        <v>283</v>
      </c>
      <c r="O156">
        <f>ROUNDDOWN(273.15+pomiary3[[#This Row],[czujnik3]], 0)</f>
        <v>288</v>
      </c>
      <c r="P156">
        <f>ROUNDDOWN(273.15+pomiary3[[#This Row],[czujnik4]], 0)</f>
        <v>287</v>
      </c>
      <c r="Q156">
        <f>ROUNDDOWN(273.15+pomiary3[[#This Row],[czujnik5]], 0)</f>
        <v>288</v>
      </c>
      <c r="R156">
        <f>ROUNDDOWN(273.15+pomiary3[[#This Row],[czujnik6]], 0)</f>
        <v>291</v>
      </c>
      <c r="S156">
        <f>ROUNDDOWN(273.15+pomiary3[[#This Row],[czujnik7]], 0)</f>
        <v>286</v>
      </c>
      <c r="T156">
        <f>ROUNDDOWN(273.15+pomiary3[[#This Row],[czujnik8]], 0)</f>
        <v>290</v>
      </c>
      <c r="U156">
        <f>ROUNDDOWN(273.15+pomiary3[[#This Row],[czujnik9]], 0)</f>
        <v>285</v>
      </c>
      <c r="V156">
        <f>ROUNDDOWN(273.15+pomiary3[[#This Row],[czujnik10]], 0)</f>
        <v>288</v>
      </c>
    </row>
    <row r="157" spans="1:22" x14ac:dyDescent="0.35">
      <c r="A157" s="1">
        <v>42645</v>
      </c>
      <c r="B157" s="2">
        <v>0.33888888888888891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M157">
        <f>ROUNDDOWN(273.15+pomiary3[[#This Row],[czujnik1]], 0)</f>
        <v>284</v>
      </c>
      <c r="N157">
        <f>ROUNDDOWN(273.15+pomiary3[[#This Row],[czujnik2]], 0)</f>
        <v>292</v>
      </c>
      <c r="O157">
        <f>ROUNDDOWN(273.15+pomiary3[[#This Row],[czujnik3]], 0)</f>
        <v>291</v>
      </c>
      <c r="P157">
        <f>ROUNDDOWN(273.15+pomiary3[[#This Row],[czujnik4]], 0)</f>
        <v>285</v>
      </c>
      <c r="Q157">
        <f>ROUNDDOWN(273.15+pomiary3[[#This Row],[czujnik5]], 0)</f>
        <v>284</v>
      </c>
      <c r="R157">
        <f>ROUNDDOWN(273.15+pomiary3[[#This Row],[czujnik6]], 0)</f>
        <v>285</v>
      </c>
      <c r="S157">
        <f>ROUNDDOWN(273.15+pomiary3[[#This Row],[czujnik7]], 0)</f>
        <v>292</v>
      </c>
      <c r="T157">
        <f>ROUNDDOWN(273.15+pomiary3[[#This Row],[czujnik8]], 0)</f>
        <v>292</v>
      </c>
      <c r="U157">
        <f>ROUNDDOWN(273.15+pomiary3[[#This Row],[czujnik9]], 0)</f>
        <v>288</v>
      </c>
      <c r="V157">
        <f>ROUNDDOWN(273.15+pomiary3[[#This Row],[czujnik10]], 0)</f>
        <v>285</v>
      </c>
    </row>
    <row r="158" spans="1:22" x14ac:dyDescent="0.35">
      <c r="A158" s="1">
        <v>42647</v>
      </c>
      <c r="B158" s="2">
        <v>8.4722222222222227E-2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M158">
        <f>ROUNDDOWN(273.15+pomiary3[[#This Row],[czujnik1]], 0)</f>
        <v>289</v>
      </c>
      <c r="N158">
        <f>ROUNDDOWN(273.15+pomiary3[[#This Row],[czujnik2]], 0)</f>
        <v>291</v>
      </c>
      <c r="O158">
        <f>ROUNDDOWN(273.15+pomiary3[[#This Row],[czujnik3]], 0)</f>
        <v>288</v>
      </c>
      <c r="P158">
        <f>ROUNDDOWN(273.15+pomiary3[[#This Row],[czujnik4]], 0)</f>
        <v>284</v>
      </c>
      <c r="Q158">
        <f>ROUNDDOWN(273.15+pomiary3[[#This Row],[czujnik5]], 0)</f>
        <v>290</v>
      </c>
      <c r="R158">
        <f>ROUNDDOWN(273.15+pomiary3[[#This Row],[czujnik6]], 0)</f>
        <v>289</v>
      </c>
      <c r="S158">
        <f>ROUNDDOWN(273.15+pomiary3[[#This Row],[czujnik7]], 0)</f>
        <v>285</v>
      </c>
      <c r="T158">
        <f>ROUNDDOWN(273.15+pomiary3[[#This Row],[czujnik8]], 0)</f>
        <v>286</v>
      </c>
      <c r="U158">
        <f>ROUNDDOWN(273.15+pomiary3[[#This Row],[czujnik9]], 0)</f>
        <v>283</v>
      </c>
      <c r="V158">
        <f>ROUNDDOWN(273.15+pomiary3[[#This Row],[czujnik10]], 0)</f>
        <v>292</v>
      </c>
    </row>
    <row r="159" spans="1:22" x14ac:dyDescent="0.3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M159">
        <f>ROUNDDOWN(273.15+pomiary3[[#This Row],[czujnik1]], 0)</f>
        <v>287</v>
      </c>
      <c r="N159">
        <f>ROUNDDOWN(273.15+pomiary3[[#This Row],[czujnik2]], 0)</f>
        <v>283</v>
      </c>
      <c r="O159">
        <f>ROUNDDOWN(273.15+pomiary3[[#This Row],[czujnik3]], 0)</f>
        <v>289</v>
      </c>
      <c r="P159">
        <f>ROUNDDOWN(273.15+pomiary3[[#This Row],[czujnik4]], 0)</f>
        <v>283</v>
      </c>
      <c r="Q159">
        <f>ROUNDDOWN(273.15+pomiary3[[#This Row],[czujnik5]], 0)</f>
        <v>284</v>
      </c>
      <c r="R159">
        <f>ROUNDDOWN(273.15+pomiary3[[#This Row],[czujnik6]], 0)</f>
        <v>292</v>
      </c>
      <c r="S159">
        <f>ROUNDDOWN(273.15+pomiary3[[#This Row],[czujnik7]], 0)</f>
        <v>288</v>
      </c>
      <c r="T159">
        <f>ROUNDDOWN(273.15+pomiary3[[#This Row],[czujnik8]], 0)</f>
        <v>285</v>
      </c>
      <c r="U159">
        <f>ROUNDDOWN(273.15+pomiary3[[#This Row],[czujnik9]], 0)</f>
        <v>292</v>
      </c>
      <c r="V159">
        <f>ROUNDDOWN(273.15+pomiary3[[#This Row],[czujnik10]], 0)</f>
        <v>283</v>
      </c>
    </row>
    <row r="160" spans="1:22" x14ac:dyDescent="0.35">
      <c r="A160" s="1">
        <v>42650</v>
      </c>
      <c r="B160" s="2">
        <v>0.1701388888888889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M160">
        <f>ROUNDDOWN(273.15+pomiary3[[#This Row],[czujnik1]], 0)</f>
        <v>292</v>
      </c>
      <c r="N160">
        <f>ROUNDDOWN(273.15+pomiary3[[#This Row],[czujnik2]], 0)</f>
        <v>288</v>
      </c>
      <c r="O160">
        <f>ROUNDDOWN(273.15+pomiary3[[#This Row],[czujnik3]], 0)</f>
        <v>283</v>
      </c>
      <c r="P160">
        <f>ROUNDDOWN(273.15+pomiary3[[#This Row],[czujnik4]], 0)</f>
        <v>287</v>
      </c>
      <c r="Q160">
        <f>ROUNDDOWN(273.15+pomiary3[[#This Row],[czujnik5]], 0)</f>
        <v>290</v>
      </c>
      <c r="R160">
        <f>ROUNDDOWN(273.15+pomiary3[[#This Row],[czujnik6]], 0)</f>
        <v>289</v>
      </c>
      <c r="S160">
        <f>ROUNDDOWN(273.15+pomiary3[[#This Row],[czujnik7]], 0)</f>
        <v>292</v>
      </c>
      <c r="T160">
        <f>ROUNDDOWN(273.15+pomiary3[[#This Row],[czujnik8]], 0)</f>
        <v>289</v>
      </c>
      <c r="U160">
        <f>ROUNDDOWN(273.15+pomiary3[[#This Row],[czujnik9]], 0)</f>
        <v>284</v>
      </c>
      <c r="V160">
        <f>ROUNDDOWN(273.15+pomiary3[[#This Row],[czujnik10]], 0)</f>
        <v>284</v>
      </c>
    </row>
    <row r="161" spans="1:22" x14ac:dyDescent="0.3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M161">
        <f>ROUNDDOWN(273.15+pomiary3[[#This Row],[czujnik1]], 0)</f>
        <v>287</v>
      </c>
      <c r="N161">
        <f>ROUNDDOWN(273.15+pomiary3[[#This Row],[czujnik2]], 0)</f>
        <v>288</v>
      </c>
      <c r="O161">
        <f>ROUNDDOWN(273.15+pomiary3[[#This Row],[czujnik3]], 0)</f>
        <v>283</v>
      </c>
      <c r="P161">
        <f>ROUNDDOWN(273.15+pomiary3[[#This Row],[czujnik4]], 0)</f>
        <v>292</v>
      </c>
      <c r="Q161">
        <f>ROUNDDOWN(273.15+pomiary3[[#This Row],[czujnik5]], 0)</f>
        <v>284</v>
      </c>
      <c r="R161">
        <f>ROUNDDOWN(273.15+pomiary3[[#This Row],[czujnik6]], 0)</f>
        <v>290</v>
      </c>
      <c r="S161">
        <f>ROUNDDOWN(273.15+pomiary3[[#This Row],[czujnik7]], 0)</f>
        <v>287</v>
      </c>
      <c r="T161">
        <f>ROUNDDOWN(273.15+pomiary3[[#This Row],[czujnik8]], 0)</f>
        <v>284</v>
      </c>
      <c r="U161">
        <f>ROUNDDOWN(273.15+pomiary3[[#This Row],[czujnik9]], 0)</f>
        <v>288</v>
      </c>
      <c r="V161">
        <f>ROUNDDOWN(273.15+pomiary3[[#This Row],[czujnik10]], 0)</f>
        <v>284</v>
      </c>
    </row>
    <row r="162" spans="1:22" x14ac:dyDescent="0.3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M162">
        <f>ROUNDDOWN(273.15+pomiary3[[#This Row],[czujnik1]], 0)</f>
        <v>287</v>
      </c>
      <c r="N162">
        <f>ROUNDDOWN(273.15+pomiary3[[#This Row],[czujnik2]], 0)</f>
        <v>285</v>
      </c>
      <c r="O162">
        <f>ROUNDDOWN(273.15+pomiary3[[#This Row],[czujnik3]], 0)</f>
        <v>289</v>
      </c>
      <c r="P162">
        <f>ROUNDDOWN(273.15+pomiary3[[#This Row],[czujnik4]], 0)</f>
        <v>289</v>
      </c>
      <c r="Q162">
        <f>ROUNDDOWN(273.15+pomiary3[[#This Row],[czujnik5]], 0)</f>
        <v>283</v>
      </c>
      <c r="R162">
        <f>ROUNDDOWN(273.15+pomiary3[[#This Row],[czujnik6]], 0)</f>
        <v>283</v>
      </c>
      <c r="S162">
        <f>ROUNDDOWN(273.15+pomiary3[[#This Row],[czujnik7]], 0)</f>
        <v>286</v>
      </c>
      <c r="T162">
        <f>ROUNDDOWN(273.15+pomiary3[[#This Row],[czujnik8]], 0)</f>
        <v>293</v>
      </c>
      <c r="U162">
        <f>ROUNDDOWN(273.15+pomiary3[[#This Row],[czujnik9]], 0)</f>
        <v>293</v>
      </c>
      <c r="V162">
        <f>ROUNDDOWN(273.15+pomiary3[[#This Row],[czujnik10]], 0)</f>
        <v>289</v>
      </c>
    </row>
    <row r="163" spans="1:22" x14ac:dyDescent="0.35">
      <c r="A163" s="1">
        <v>42654</v>
      </c>
      <c r="B163" s="2">
        <v>8.4722222222222227E-2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M163">
        <f>ROUNDDOWN(273.15+pomiary3[[#This Row],[czujnik1]], 0)</f>
        <v>288</v>
      </c>
      <c r="N163">
        <f>ROUNDDOWN(273.15+pomiary3[[#This Row],[czujnik2]], 0)</f>
        <v>291</v>
      </c>
      <c r="O163">
        <f>ROUNDDOWN(273.15+pomiary3[[#This Row],[czujnik3]], 0)</f>
        <v>286</v>
      </c>
      <c r="P163">
        <f>ROUNDDOWN(273.15+pomiary3[[#This Row],[czujnik4]], 0)</f>
        <v>283</v>
      </c>
      <c r="Q163">
        <f>ROUNDDOWN(273.15+pomiary3[[#This Row],[czujnik5]], 0)</f>
        <v>293</v>
      </c>
      <c r="R163">
        <f>ROUNDDOWN(273.15+pomiary3[[#This Row],[czujnik6]], 0)</f>
        <v>288</v>
      </c>
      <c r="S163">
        <f>ROUNDDOWN(273.15+pomiary3[[#This Row],[czujnik7]], 0)</f>
        <v>287</v>
      </c>
      <c r="T163">
        <f>ROUNDDOWN(273.15+pomiary3[[#This Row],[czujnik8]], 0)</f>
        <v>287</v>
      </c>
      <c r="U163">
        <f>ROUNDDOWN(273.15+pomiary3[[#This Row],[czujnik9]], 0)</f>
        <v>292</v>
      </c>
      <c r="V163">
        <f>ROUNDDOWN(273.15+pomiary3[[#This Row],[czujnik10]], 0)</f>
        <v>290</v>
      </c>
    </row>
    <row r="164" spans="1:22" x14ac:dyDescent="0.35">
      <c r="A164" s="1">
        <v>42654</v>
      </c>
      <c r="B164" s="2">
        <v>0.25624999999999998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M164">
        <f>ROUNDDOWN(273.15+pomiary3[[#This Row],[czujnik1]], 0)</f>
        <v>287</v>
      </c>
      <c r="N164">
        <f>ROUNDDOWN(273.15+pomiary3[[#This Row],[czujnik2]], 0)</f>
        <v>293</v>
      </c>
      <c r="O164">
        <f>ROUNDDOWN(273.15+pomiary3[[#This Row],[czujnik3]], 0)</f>
        <v>288</v>
      </c>
      <c r="P164">
        <f>ROUNDDOWN(273.15+pomiary3[[#This Row],[czujnik4]], 0)</f>
        <v>284</v>
      </c>
      <c r="Q164">
        <f>ROUNDDOWN(273.15+pomiary3[[#This Row],[czujnik5]], 0)</f>
        <v>286</v>
      </c>
      <c r="R164">
        <f>ROUNDDOWN(273.15+pomiary3[[#This Row],[czujnik6]], 0)</f>
        <v>286</v>
      </c>
      <c r="S164">
        <f>ROUNDDOWN(273.15+pomiary3[[#This Row],[czujnik7]], 0)</f>
        <v>286</v>
      </c>
      <c r="T164">
        <f>ROUNDDOWN(273.15+pomiary3[[#This Row],[czujnik8]], 0)</f>
        <v>291</v>
      </c>
      <c r="U164">
        <f>ROUNDDOWN(273.15+pomiary3[[#This Row],[czujnik9]], 0)</f>
        <v>283</v>
      </c>
      <c r="V164">
        <f>ROUNDDOWN(273.15+pomiary3[[#This Row],[czujnik10]], 0)</f>
        <v>287</v>
      </c>
    </row>
    <row r="165" spans="1:22" x14ac:dyDescent="0.3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M165">
        <f>ROUNDDOWN(273.15+pomiary3[[#This Row],[czujnik1]], 0)</f>
        <v>290</v>
      </c>
      <c r="N165">
        <f>ROUNDDOWN(273.15+pomiary3[[#This Row],[czujnik2]], 0)</f>
        <v>283</v>
      </c>
      <c r="O165">
        <f>ROUNDDOWN(273.15+pomiary3[[#This Row],[czujnik3]], 0)</f>
        <v>288</v>
      </c>
      <c r="P165">
        <f>ROUNDDOWN(273.15+pomiary3[[#This Row],[czujnik4]], 0)</f>
        <v>290</v>
      </c>
      <c r="Q165">
        <f>ROUNDDOWN(273.15+pomiary3[[#This Row],[czujnik5]], 0)</f>
        <v>285</v>
      </c>
      <c r="R165">
        <f>ROUNDDOWN(273.15+pomiary3[[#This Row],[czujnik6]], 0)</f>
        <v>292</v>
      </c>
      <c r="S165">
        <f>ROUNDDOWN(273.15+pomiary3[[#This Row],[czujnik7]], 0)</f>
        <v>285</v>
      </c>
      <c r="T165">
        <f>ROUNDDOWN(273.15+pomiary3[[#This Row],[czujnik8]], 0)</f>
        <v>291</v>
      </c>
      <c r="U165">
        <f>ROUNDDOWN(273.15+pomiary3[[#This Row],[czujnik9]], 0)</f>
        <v>287</v>
      </c>
      <c r="V165">
        <f>ROUNDDOWN(273.15+pomiary3[[#This Row],[czujnik10]], 0)</f>
        <v>286</v>
      </c>
    </row>
    <row r="166" spans="1:22" x14ac:dyDescent="0.3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M166">
        <f>ROUNDDOWN(273.15+pomiary3[[#This Row],[czujnik1]], 0)</f>
        <v>290</v>
      </c>
      <c r="N166">
        <f>ROUNDDOWN(273.15+pomiary3[[#This Row],[czujnik2]], 0)</f>
        <v>285</v>
      </c>
      <c r="O166">
        <f>ROUNDDOWN(273.15+pomiary3[[#This Row],[czujnik3]], 0)</f>
        <v>292</v>
      </c>
      <c r="P166">
        <f>ROUNDDOWN(273.15+pomiary3[[#This Row],[czujnik4]], 0)</f>
        <v>288</v>
      </c>
      <c r="Q166">
        <f>ROUNDDOWN(273.15+pomiary3[[#This Row],[czujnik5]], 0)</f>
        <v>293</v>
      </c>
      <c r="R166">
        <f>ROUNDDOWN(273.15+pomiary3[[#This Row],[czujnik6]], 0)</f>
        <v>289</v>
      </c>
      <c r="S166">
        <f>ROUNDDOWN(273.15+pomiary3[[#This Row],[czujnik7]], 0)</f>
        <v>284</v>
      </c>
      <c r="T166">
        <f>ROUNDDOWN(273.15+pomiary3[[#This Row],[czujnik8]], 0)</f>
        <v>289</v>
      </c>
      <c r="U166">
        <f>ROUNDDOWN(273.15+pomiary3[[#This Row],[czujnik9]], 0)</f>
        <v>291</v>
      </c>
      <c r="V166">
        <f>ROUNDDOWN(273.15+pomiary3[[#This Row],[czujnik10]], 0)</f>
        <v>291</v>
      </c>
    </row>
    <row r="167" spans="1:22" x14ac:dyDescent="0.3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M167">
        <f>ROUNDDOWN(273.15+pomiary3[[#This Row],[czujnik1]], 0)</f>
        <v>284</v>
      </c>
      <c r="N167">
        <f>ROUNDDOWN(273.15+pomiary3[[#This Row],[czujnik2]], 0)</f>
        <v>287</v>
      </c>
      <c r="O167">
        <f>ROUNDDOWN(273.15+pomiary3[[#This Row],[czujnik3]], 0)</f>
        <v>284</v>
      </c>
      <c r="P167">
        <f>ROUNDDOWN(273.15+pomiary3[[#This Row],[czujnik4]], 0)</f>
        <v>290</v>
      </c>
      <c r="Q167">
        <f>ROUNDDOWN(273.15+pomiary3[[#This Row],[czujnik5]], 0)</f>
        <v>285</v>
      </c>
      <c r="R167">
        <f>ROUNDDOWN(273.15+pomiary3[[#This Row],[czujnik6]], 0)</f>
        <v>289</v>
      </c>
      <c r="S167">
        <f>ROUNDDOWN(273.15+pomiary3[[#This Row],[czujnik7]], 0)</f>
        <v>284</v>
      </c>
      <c r="T167">
        <f>ROUNDDOWN(273.15+pomiary3[[#This Row],[czujnik8]], 0)</f>
        <v>286</v>
      </c>
      <c r="U167">
        <f>ROUNDDOWN(273.15+pomiary3[[#This Row],[czujnik9]], 0)</f>
        <v>287</v>
      </c>
      <c r="V167">
        <f>ROUNDDOWN(273.15+pomiary3[[#This Row],[czujnik10]], 0)</f>
        <v>285</v>
      </c>
    </row>
    <row r="168" spans="1:22" x14ac:dyDescent="0.35">
      <c r="A168" s="1">
        <v>42664</v>
      </c>
      <c r="B168" s="2">
        <v>0.21388888888888888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M168">
        <f>ROUNDDOWN(273.15+pomiary3[[#This Row],[czujnik1]], 0)</f>
        <v>284</v>
      </c>
      <c r="N168">
        <f>ROUNDDOWN(273.15+pomiary3[[#This Row],[czujnik2]], 0)</f>
        <v>289</v>
      </c>
      <c r="O168">
        <f>ROUNDDOWN(273.15+pomiary3[[#This Row],[czujnik3]], 0)</f>
        <v>287</v>
      </c>
      <c r="P168">
        <f>ROUNDDOWN(273.15+pomiary3[[#This Row],[czujnik4]], 0)</f>
        <v>284</v>
      </c>
      <c r="Q168">
        <f>ROUNDDOWN(273.15+pomiary3[[#This Row],[czujnik5]], 0)</f>
        <v>291</v>
      </c>
      <c r="R168">
        <f>ROUNDDOWN(273.15+pomiary3[[#This Row],[czujnik6]], 0)</f>
        <v>287</v>
      </c>
      <c r="S168">
        <f>ROUNDDOWN(273.15+pomiary3[[#This Row],[czujnik7]], 0)</f>
        <v>290</v>
      </c>
      <c r="T168">
        <f>ROUNDDOWN(273.15+pomiary3[[#This Row],[czujnik8]], 0)</f>
        <v>286</v>
      </c>
      <c r="U168">
        <f>ROUNDDOWN(273.15+pomiary3[[#This Row],[czujnik9]], 0)</f>
        <v>283</v>
      </c>
      <c r="V168">
        <f>ROUNDDOWN(273.15+pomiary3[[#This Row],[czujnik10]], 0)</f>
        <v>290</v>
      </c>
    </row>
    <row r="169" spans="1:22" x14ac:dyDescent="0.35">
      <c r="A169" s="1">
        <v>42666</v>
      </c>
      <c r="B169" s="2">
        <v>0.1701388888888889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M169">
        <f>ROUNDDOWN(273.15+pomiary3[[#This Row],[czujnik1]], 0)</f>
        <v>286</v>
      </c>
      <c r="N169">
        <f>ROUNDDOWN(273.15+pomiary3[[#This Row],[czujnik2]], 0)</f>
        <v>288</v>
      </c>
      <c r="O169">
        <f>ROUNDDOWN(273.15+pomiary3[[#This Row],[czujnik3]], 0)</f>
        <v>291</v>
      </c>
      <c r="P169">
        <f>ROUNDDOWN(273.15+pomiary3[[#This Row],[czujnik4]], 0)</f>
        <v>290</v>
      </c>
      <c r="Q169">
        <f>ROUNDDOWN(273.15+pomiary3[[#This Row],[czujnik5]], 0)</f>
        <v>291</v>
      </c>
      <c r="R169">
        <f>ROUNDDOWN(273.15+pomiary3[[#This Row],[czujnik6]], 0)</f>
        <v>287</v>
      </c>
      <c r="S169">
        <f>ROUNDDOWN(273.15+pomiary3[[#This Row],[czujnik7]], 0)</f>
        <v>292</v>
      </c>
      <c r="T169">
        <f>ROUNDDOWN(273.15+pomiary3[[#This Row],[czujnik8]], 0)</f>
        <v>286</v>
      </c>
      <c r="U169">
        <f>ROUNDDOWN(273.15+pomiary3[[#This Row],[czujnik9]], 0)</f>
        <v>284</v>
      </c>
      <c r="V169">
        <f>ROUNDDOWN(273.15+pomiary3[[#This Row],[czujnik10]], 0)</f>
        <v>291</v>
      </c>
    </row>
    <row r="170" spans="1:22" x14ac:dyDescent="0.3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M170">
        <f>ROUNDDOWN(273.15+pomiary3[[#This Row],[czujnik1]], 0)</f>
        <v>286</v>
      </c>
      <c r="N170">
        <f>ROUNDDOWN(273.15+pomiary3[[#This Row],[czujnik2]], 0)</f>
        <v>285</v>
      </c>
      <c r="O170">
        <f>ROUNDDOWN(273.15+pomiary3[[#This Row],[czujnik3]], 0)</f>
        <v>292</v>
      </c>
      <c r="P170">
        <f>ROUNDDOWN(273.15+pomiary3[[#This Row],[czujnik4]], 0)</f>
        <v>283</v>
      </c>
      <c r="Q170">
        <f>ROUNDDOWN(273.15+pomiary3[[#This Row],[czujnik5]], 0)</f>
        <v>290</v>
      </c>
      <c r="R170">
        <f>ROUNDDOWN(273.15+pomiary3[[#This Row],[czujnik6]], 0)</f>
        <v>289</v>
      </c>
      <c r="S170">
        <f>ROUNDDOWN(273.15+pomiary3[[#This Row],[czujnik7]], 0)</f>
        <v>284</v>
      </c>
      <c r="T170">
        <f>ROUNDDOWN(273.15+pomiary3[[#This Row],[czujnik8]], 0)</f>
        <v>291</v>
      </c>
      <c r="U170">
        <f>ROUNDDOWN(273.15+pomiary3[[#This Row],[czujnik9]], 0)</f>
        <v>287</v>
      </c>
      <c r="V170">
        <f>ROUNDDOWN(273.15+pomiary3[[#This Row],[czujnik10]], 0)</f>
        <v>292</v>
      </c>
    </row>
    <row r="171" spans="1:22" x14ac:dyDescent="0.3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M171">
        <f>ROUNDDOWN(273.15+pomiary3[[#This Row],[czujnik1]], 0)</f>
        <v>285</v>
      </c>
      <c r="N171">
        <f>ROUNDDOWN(273.15+pomiary3[[#This Row],[czujnik2]], 0)</f>
        <v>286</v>
      </c>
      <c r="O171">
        <f>ROUNDDOWN(273.15+pomiary3[[#This Row],[czujnik3]], 0)</f>
        <v>288</v>
      </c>
      <c r="P171">
        <f>ROUNDDOWN(273.15+pomiary3[[#This Row],[czujnik4]], 0)</f>
        <v>285</v>
      </c>
      <c r="Q171">
        <f>ROUNDDOWN(273.15+pomiary3[[#This Row],[czujnik5]], 0)</f>
        <v>286</v>
      </c>
      <c r="R171">
        <f>ROUNDDOWN(273.15+pomiary3[[#This Row],[czujnik6]], 0)</f>
        <v>286</v>
      </c>
      <c r="S171">
        <f>ROUNDDOWN(273.15+pomiary3[[#This Row],[czujnik7]], 0)</f>
        <v>285</v>
      </c>
      <c r="T171">
        <f>ROUNDDOWN(273.15+pomiary3[[#This Row],[czujnik8]], 0)</f>
        <v>291</v>
      </c>
      <c r="U171">
        <f>ROUNDDOWN(273.15+pomiary3[[#This Row],[czujnik9]], 0)</f>
        <v>291</v>
      </c>
      <c r="V171">
        <f>ROUNDDOWN(273.15+pomiary3[[#This Row],[czujnik10]], 0)</f>
        <v>287</v>
      </c>
    </row>
    <row r="172" spans="1:22" x14ac:dyDescent="0.35">
      <c r="A172" s="1">
        <v>42668</v>
      </c>
      <c r="B172" s="2">
        <v>8.5416666666666669E-2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M172">
        <f>ROUNDDOWN(273.15+pomiary3[[#This Row],[czujnik1]], 0)</f>
        <v>283</v>
      </c>
      <c r="N172">
        <f>ROUNDDOWN(273.15+pomiary3[[#This Row],[czujnik2]], 0)</f>
        <v>288</v>
      </c>
      <c r="O172">
        <f>ROUNDDOWN(273.15+pomiary3[[#This Row],[czujnik3]], 0)</f>
        <v>290</v>
      </c>
      <c r="P172">
        <f>ROUNDDOWN(273.15+pomiary3[[#This Row],[czujnik4]], 0)</f>
        <v>292</v>
      </c>
      <c r="Q172">
        <f>ROUNDDOWN(273.15+pomiary3[[#This Row],[czujnik5]], 0)</f>
        <v>283</v>
      </c>
      <c r="R172">
        <f>ROUNDDOWN(273.15+pomiary3[[#This Row],[czujnik6]], 0)</f>
        <v>287</v>
      </c>
      <c r="S172">
        <f>ROUNDDOWN(273.15+pomiary3[[#This Row],[czujnik7]], 0)</f>
        <v>286</v>
      </c>
      <c r="T172">
        <f>ROUNDDOWN(273.15+pomiary3[[#This Row],[czujnik8]], 0)</f>
        <v>284</v>
      </c>
      <c r="U172">
        <f>ROUNDDOWN(273.15+pomiary3[[#This Row],[czujnik9]], 0)</f>
        <v>285</v>
      </c>
      <c r="V172">
        <f>ROUNDDOWN(273.15+pomiary3[[#This Row],[czujnik10]], 0)</f>
        <v>286</v>
      </c>
    </row>
    <row r="173" spans="1:22" x14ac:dyDescent="0.3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M173">
        <f>ROUNDDOWN(273.15+pomiary3[[#This Row],[czujnik1]], 0)</f>
        <v>285</v>
      </c>
      <c r="N173">
        <f>ROUNDDOWN(273.15+pomiary3[[#This Row],[czujnik2]], 0)</f>
        <v>286</v>
      </c>
      <c r="O173">
        <f>ROUNDDOWN(273.15+pomiary3[[#This Row],[czujnik3]], 0)</f>
        <v>292</v>
      </c>
      <c r="P173">
        <f>ROUNDDOWN(273.15+pomiary3[[#This Row],[czujnik4]], 0)</f>
        <v>284</v>
      </c>
      <c r="Q173">
        <f>ROUNDDOWN(273.15+pomiary3[[#This Row],[czujnik5]], 0)</f>
        <v>292</v>
      </c>
      <c r="R173">
        <f>ROUNDDOWN(273.15+pomiary3[[#This Row],[czujnik6]], 0)</f>
        <v>288</v>
      </c>
      <c r="S173">
        <f>ROUNDDOWN(273.15+pomiary3[[#This Row],[czujnik7]], 0)</f>
        <v>290</v>
      </c>
      <c r="T173">
        <f>ROUNDDOWN(273.15+pomiary3[[#This Row],[czujnik8]], 0)</f>
        <v>291</v>
      </c>
      <c r="U173">
        <f>ROUNDDOWN(273.15+pomiary3[[#This Row],[czujnik9]], 0)</f>
        <v>284</v>
      </c>
      <c r="V173">
        <f>ROUNDDOWN(273.15+pomiary3[[#This Row],[czujnik10]], 0)</f>
        <v>284</v>
      </c>
    </row>
    <row r="174" spans="1:22" x14ac:dyDescent="0.35">
      <c r="A174" s="1">
        <v>42669</v>
      </c>
      <c r="B174" s="2">
        <v>4.791666666666667E-2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M174">
        <f>ROUNDDOWN(273.15+pomiary3[[#This Row],[czujnik1]], 0)</f>
        <v>284</v>
      </c>
      <c r="N174">
        <f>ROUNDDOWN(273.15+pomiary3[[#This Row],[czujnik2]], 0)</f>
        <v>291</v>
      </c>
      <c r="O174">
        <f>ROUNDDOWN(273.15+pomiary3[[#This Row],[czujnik3]], 0)</f>
        <v>286</v>
      </c>
      <c r="P174">
        <f>ROUNDDOWN(273.15+pomiary3[[#This Row],[czujnik4]], 0)</f>
        <v>291</v>
      </c>
      <c r="Q174">
        <f>ROUNDDOWN(273.15+pomiary3[[#This Row],[czujnik5]], 0)</f>
        <v>284</v>
      </c>
      <c r="R174">
        <f>ROUNDDOWN(273.15+pomiary3[[#This Row],[czujnik6]], 0)</f>
        <v>286</v>
      </c>
      <c r="S174">
        <f>ROUNDDOWN(273.15+pomiary3[[#This Row],[czujnik7]], 0)</f>
        <v>289</v>
      </c>
      <c r="T174">
        <f>ROUNDDOWN(273.15+pomiary3[[#This Row],[czujnik8]], 0)</f>
        <v>284</v>
      </c>
      <c r="U174">
        <f>ROUNDDOWN(273.15+pomiary3[[#This Row],[czujnik9]], 0)</f>
        <v>286</v>
      </c>
      <c r="V174">
        <f>ROUNDDOWN(273.15+pomiary3[[#This Row],[czujnik10]], 0)</f>
        <v>289</v>
      </c>
    </row>
    <row r="175" spans="1:22" x14ac:dyDescent="0.3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M175">
        <f>ROUNDDOWN(273.15+pomiary3[[#This Row],[czujnik1]], 0)</f>
        <v>286</v>
      </c>
      <c r="N175">
        <f>ROUNDDOWN(273.15+pomiary3[[#This Row],[czujnik2]], 0)</f>
        <v>284</v>
      </c>
      <c r="O175">
        <f>ROUNDDOWN(273.15+pomiary3[[#This Row],[czujnik3]], 0)</f>
        <v>286</v>
      </c>
      <c r="P175">
        <f>ROUNDDOWN(273.15+pomiary3[[#This Row],[czujnik4]], 0)</f>
        <v>290</v>
      </c>
      <c r="Q175">
        <f>ROUNDDOWN(273.15+pomiary3[[#This Row],[czujnik5]], 0)</f>
        <v>289</v>
      </c>
      <c r="R175">
        <f>ROUNDDOWN(273.15+pomiary3[[#This Row],[czujnik6]], 0)</f>
        <v>291</v>
      </c>
      <c r="S175">
        <f>ROUNDDOWN(273.15+pomiary3[[#This Row],[czujnik7]], 0)</f>
        <v>285</v>
      </c>
      <c r="T175">
        <f>ROUNDDOWN(273.15+pomiary3[[#This Row],[czujnik8]], 0)</f>
        <v>293</v>
      </c>
      <c r="U175">
        <f>ROUNDDOWN(273.15+pomiary3[[#This Row],[czujnik9]], 0)</f>
        <v>286</v>
      </c>
      <c r="V175">
        <f>ROUNDDOWN(273.15+pomiary3[[#This Row],[czujnik10]], 0)</f>
        <v>291</v>
      </c>
    </row>
    <row r="176" spans="1:22" x14ac:dyDescent="0.35">
      <c r="A176" s="1">
        <v>42675</v>
      </c>
      <c r="B176" s="2">
        <v>0.33541666666666664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M176">
        <f>ROUNDDOWN(273.15+pomiary3[[#This Row],[czujnik1]], 0)</f>
        <v>285</v>
      </c>
      <c r="N176">
        <f>ROUNDDOWN(273.15+pomiary3[[#This Row],[czujnik2]], 0)</f>
        <v>286</v>
      </c>
      <c r="O176">
        <f>ROUNDDOWN(273.15+pomiary3[[#This Row],[czujnik3]], 0)</f>
        <v>289</v>
      </c>
      <c r="P176">
        <f>ROUNDDOWN(273.15+pomiary3[[#This Row],[czujnik4]], 0)</f>
        <v>290</v>
      </c>
      <c r="Q176">
        <f>ROUNDDOWN(273.15+pomiary3[[#This Row],[czujnik5]], 0)</f>
        <v>286</v>
      </c>
      <c r="R176">
        <f>ROUNDDOWN(273.15+pomiary3[[#This Row],[czujnik6]], 0)</f>
        <v>291</v>
      </c>
      <c r="S176">
        <f>ROUNDDOWN(273.15+pomiary3[[#This Row],[czujnik7]], 0)</f>
        <v>286</v>
      </c>
      <c r="T176">
        <f>ROUNDDOWN(273.15+pomiary3[[#This Row],[czujnik8]], 0)</f>
        <v>285</v>
      </c>
      <c r="U176">
        <f>ROUNDDOWN(273.15+pomiary3[[#This Row],[czujnik9]], 0)</f>
        <v>288</v>
      </c>
      <c r="V176">
        <f>ROUNDDOWN(273.15+pomiary3[[#This Row],[czujnik10]], 0)</f>
        <v>292</v>
      </c>
    </row>
    <row r="177" spans="1:22" x14ac:dyDescent="0.35">
      <c r="A177" s="1">
        <v>42675</v>
      </c>
      <c r="B177" s="2">
        <v>0.34166666666666667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M177">
        <f>ROUNDDOWN(273.15+pomiary3[[#This Row],[czujnik1]], 0)</f>
        <v>289</v>
      </c>
      <c r="N177">
        <f>ROUNDDOWN(273.15+pomiary3[[#This Row],[czujnik2]], 0)</f>
        <v>285</v>
      </c>
      <c r="O177">
        <f>ROUNDDOWN(273.15+pomiary3[[#This Row],[czujnik3]], 0)</f>
        <v>283</v>
      </c>
      <c r="P177">
        <f>ROUNDDOWN(273.15+pomiary3[[#This Row],[czujnik4]], 0)</f>
        <v>285</v>
      </c>
      <c r="Q177">
        <f>ROUNDDOWN(273.15+pomiary3[[#This Row],[czujnik5]], 0)</f>
        <v>291</v>
      </c>
      <c r="R177">
        <f>ROUNDDOWN(273.15+pomiary3[[#This Row],[czujnik6]], 0)</f>
        <v>286</v>
      </c>
      <c r="S177">
        <f>ROUNDDOWN(273.15+pomiary3[[#This Row],[czujnik7]], 0)</f>
        <v>292</v>
      </c>
      <c r="T177">
        <f>ROUNDDOWN(273.15+pomiary3[[#This Row],[czujnik8]], 0)</f>
        <v>292</v>
      </c>
      <c r="U177">
        <f>ROUNDDOWN(273.15+pomiary3[[#This Row],[czujnik9]], 0)</f>
        <v>284</v>
      </c>
      <c r="V177">
        <f>ROUNDDOWN(273.15+pomiary3[[#This Row],[czujnik10]], 0)</f>
        <v>286</v>
      </c>
    </row>
    <row r="178" spans="1:22" x14ac:dyDescent="0.3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M178">
        <f>ROUNDDOWN(273.15+pomiary3[[#This Row],[czujnik1]], 0)</f>
        <v>290</v>
      </c>
      <c r="N178">
        <f>ROUNDDOWN(273.15+pomiary3[[#This Row],[czujnik2]], 0)</f>
        <v>285</v>
      </c>
      <c r="O178">
        <f>ROUNDDOWN(273.15+pomiary3[[#This Row],[czujnik3]], 0)</f>
        <v>284</v>
      </c>
      <c r="P178">
        <f>ROUNDDOWN(273.15+pomiary3[[#This Row],[czujnik4]], 0)</f>
        <v>284</v>
      </c>
      <c r="Q178">
        <f>ROUNDDOWN(273.15+pomiary3[[#This Row],[czujnik5]], 0)</f>
        <v>289</v>
      </c>
      <c r="R178">
        <f>ROUNDDOWN(273.15+pomiary3[[#This Row],[czujnik6]], 0)</f>
        <v>284</v>
      </c>
      <c r="S178">
        <f>ROUNDDOWN(273.15+pomiary3[[#This Row],[czujnik7]], 0)</f>
        <v>283</v>
      </c>
      <c r="T178">
        <f>ROUNDDOWN(273.15+pomiary3[[#This Row],[czujnik8]], 0)</f>
        <v>289</v>
      </c>
      <c r="U178">
        <f>ROUNDDOWN(273.15+pomiary3[[#This Row],[czujnik9]], 0)</f>
        <v>288</v>
      </c>
      <c r="V178">
        <f>ROUNDDOWN(273.15+pomiary3[[#This Row],[czujnik10]], 0)</f>
        <v>290</v>
      </c>
    </row>
    <row r="179" spans="1:22" x14ac:dyDescent="0.3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M179">
        <f>ROUNDDOWN(273.15+pomiary3[[#This Row],[czujnik1]], 0)</f>
        <v>292</v>
      </c>
      <c r="N179">
        <f>ROUNDDOWN(273.15+pomiary3[[#This Row],[czujnik2]], 0)</f>
        <v>288</v>
      </c>
      <c r="O179">
        <f>ROUNDDOWN(273.15+pomiary3[[#This Row],[czujnik3]], 0)</f>
        <v>289</v>
      </c>
      <c r="P179">
        <f>ROUNDDOWN(273.15+pomiary3[[#This Row],[czujnik4]], 0)</f>
        <v>291</v>
      </c>
      <c r="Q179">
        <f>ROUNDDOWN(273.15+pomiary3[[#This Row],[czujnik5]], 0)</f>
        <v>283</v>
      </c>
      <c r="R179">
        <f>ROUNDDOWN(273.15+pomiary3[[#This Row],[czujnik6]], 0)</f>
        <v>291</v>
      </c>
      <c r="S179">
        <f>ROUNDDOWN(273.15+pomiary3[[#This Row],[czujnik7]], 0)</f>
        <v>284</v>
      </c>
      <c r="T179">
        <f>ROUNDDOWN(273.15+pomiary3[[#This Row],[czujnik8]], 0)</f>
        <v>291</v>
      </c>
      <c r="U179">
        <f>ROUNDDOWN(273.15+pomiary3[[#This Row],[czujnik9]], 0)</f>
        <v>283</v>
      </c>
      <c r="V179">
        <f>ROUNDDOWN(273.15+pomiary3[[#This Row],[czujnik10]], 0)</f>
        <v>287</v>
      </c>
    </row>
    <row r="180" spans="1:22" x14ac:dyDescent="0.35">
      <c r="A180" s="1">
        <v>42682</v>
      </c>
      <c r="B180" s="2">
        <v>8.4722222222222227E-2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M180">
        <f>ROUNDDOWN(273.15+pomiary3[[#This Row],[czujnik1]], 0)</f>
        <v>287</v>
      </c>
      <c r="N180">
        <f>ROUNDDOWN(273.15+pomiary3[[#This Row],[czujnik2]], 0)</f>
        <v>292</v>
      </c>
      <c r="O180">
        <f>ROUNDDOWN(273.15+pomiary3[[#This Row],[czujnik3]], 0)</f>
        <v>293</v>
      </c>
      <c r="P180">
        <f>ROUNDDOWN(273.15+pomiary3[[#This Row],[czujnik4]], 0)</f>
        <v>285</v>
      </c>
      <c r="Q180">
        <f>ROUNDDOWN(273.15+pomiary3[[#This Row],[czujnik5]], 0)</f>
        <v>285</v>
      </c>
      <c r="R180">
        <f>ROUNDDOWN(273.15+pomiary3[[#This Row],[czujnik6]], 0)</f>
        <v>283</v>
      </c>
      <c r="S180">
        <f>ROUNDDOWN(273.15+pomiary3[[#This Row],[czujnik7]], 0)</f>
        <v>287</v>
      </c>
      <c r="T180">
        <f>ROUNDDOWN(273.15+pomiary3[[#This Row],[czujnik8]], 0)</f>
        <v>284</v>
      </c>
      <c r="U180">
        <f>ROUNDDOWN(273.15+pomiary3[[#This Row],[czujnik9]], 0)</f>
        <v>283</v>
      </c>
      <c r="V180">
        <f>ROUNDDOWN(273.15+pomiary3[[#This Row],[czujnik10]], 0)</f>
        <v>292</v>
      </c>
    </row>
    <row r="181" spans="1:22" x14ac:dyDescent="0.3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M181">
        <f>ROUNDDOWN(273.15+pomiary3[[#This Row],[czujnik1]], 0)</f>
        <v>285</v>
      </c>
      <c r="N181">
        <f>ROUNDDOWN(273.15+pomiary3[[#This Row],[czujnik2]], 0)</f>
        <v>287</v>
      </c>
      <c r="O181">
        <f>ROUNDDOWN(273.15+pomiary3[[#This Row],[czujnik3]], 0)</f>
        <v>284</v>
      </c>
      <c r="P181">
        <f>ROUNDDOWN(273.15+pomiary3[[#This Row],[czujnik4]], 0)</f>
        <v>285</v>
      </c>
      <c r="Q181">
        <f>ROUNDDOWN(273.15+pomiary3[[#This Row],[czujnik5]], 0)</f>
        <v>287</v>
      </c>
      <c r="R181">
        <f>ROUNDDOWN(273.15+pomiary3[[#This Row],[czujnik6]], 0)</f>
        <v>286</v>
      </c>
      <c r="S181">
        <f>ROUNDDOWN(273.15+pomiary3[[#This Row],[czujnik7]], 0)</f>
        <v>291</v>
      </c>
      <c r="T181">
        <f>ROUNDDOWN(273.15+pomiary3[[#This Row],[czujnik8]], 0)</f>
        <v>288</v>
      </c>
      <c r="U181">
        <f>ROUNDDOWN(273.15+pomiary3[[#This Row],[czujnik9]], 0)</f>
        <v>286</v>
      </c>
      <c r="V181">
        <f>ROUNDDOWN(273.15+pomiary3[[#This Row],[czujnik10]], 0)</f>
        <v>292</v>
      </c>
    </row>
    <row r="182" spans="1:22" x14ac:dyDescent="0.3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M182">
        <f>ROUNDDOWN(273.15+pomiary3[[#This Row],[czujnik1]], 0)</f>
        <v>283</v>
      </c>
      <c r="N182">
        <f>ROUNDDOWN(273.15+pomiary3[[#This Row],[czujnik2]], 0)</f>
        <v>287</v>
      </c>
      <c r="O182">
        <f>ROUNDDOWN(273.15+pomiary3[[#This Row],[czujnik3]], 0)</f>
        <v>286</v>
      </c>
      <c r="P182">
        <f>ROUNDDOWN(273.15+pomiary3[[#This Row],[czujnik4]], 0)</f>
        <v>286</v>
      </c>
      <c r="Q182">
        <f>ROUNDDOWN(273.15+pomiary3[[#This Row],[czujnik5]], 0)</f>
        <v>292</v>
      </c>
      <c r="R182">
        <f>ROUNDDOWN(273.15+pomiary3[[#This Row],[czujnik6]], 0)</f>
        <v>290</v>
      </c>
      <c r="S182">
        <f>ROUNDDOWN(273.15+pomiary3[[#This Row],[czujnik7]], 0)</f>
        <v>286</v>
      </c>
      <c r="T182">
        <f>ROUNDDOWN(273.15+pomiary3[[#This Row],[czujnik8]], 0)</f>
        <v>291</v>
      </c>
      <c r="U182">
        <f>ROUNDDOWN(273.15+pomiary3[[#This Row],[czujnik9]], 0)</f>
        <v>292</v>
      </c>
      <c r="V182">
        <f>ROUNDDOWN(273.15+pomiary3[[#This Row],[czujnik10]], 0)</f>
        <v>290</v>
      </c>
    </row>
    <row r="183" spans="1:22" x14ac:dyDescent="0.3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M183">
        <f>ROUNDDOWN(273.15+pomiary3[[#This Row],[czujnik1]], 0)</f>
        <v>283</v>
      </c>
      <c r="N183">
        <f>ROUNDDOWN(273.15+pomiary3[[#This Row],[czujnik2]], 0)</f>
        <v>287</v>
      </c>
      <c r="O183">
        <f>ROUNDDOWN(273.15+pomiary3[[#This Row],[czujnik3]], 0)</f>
        <v>285</v>
      </c>
      <c r="P183">
        <f>ROUNDDOWN(273.15+pomiary3[[#This Row],[czujnik4]], 0)</f>
        <v>290</v>
      </c>
      <c r="Q183">
        <f>ROUNDDOWN(273.15+pomiary3[[#This Row],[czujnik5]], 0)</f>
        <v>291</v>
      </c>
      <c r="R183">
        <f>ROUNDDOWN(273.15+pomiary3[[#This Row],[czujnik6]], 0)</f>
        <v>292</v>
      </c>
      <c r="S183">
        <f>ROUNDDOWN(273.15+pomiary3[[#This Row],[czujnik7]], 0)</f>
        <v>290</v>
      </c>
      <c r="T183">
        <f>ROUNDDOWN(273.15+pomiary3[[#This Row],[czujnik8]], 0)</f>
        <v>287</v>
      </c>
      <c r="U183">
        <f>ROUNDDOWN(273.15+pomiary3[[#This Row],[czujnik9]], 0)</f>
        <v>289</v>
      </c>
      <c r="V183">
        <f>ROUNDDOWN(273.15+pomiary3[[#This Row],[czujnik10]], 0)</f>
        <v>288</v>
      </c>
    </row>
    <row r="184" spans="1:22" x14ac:dyDescent="0.35">
      <c r="A184" s="1">
        <v>42687</v>
      </c>
      <c r="B184" s="2">
        <v>0.34166666666666667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M184">
        <f>ROUNDDOWN(273.15+pomiary3[[#This Row],[czujnik1]], 0)</f>
        <v>287</v>
      </c>
      <c r="N184">
        <f>ROUNDDOWN(273.15+pomiary3[[#This Row],[czujnik2]], 0)</f>
        <v>285</v>
      </c>
      <c r="O184">
        <f>ROUNDDOWN(273.15+pomiary3[[#This Row],[czujnik3]], 0)</f>
        <v>291</v>
      </c>
      <c r="P184">
        <f>ROUNDDOWN(273.15+pomiary3[[#This Row],[czujnik4]], 0)</f>
        <v>284</v>
      </c>
      <c r="Q184">
        <f>ROUNDDOWN(273.15+pomiary3[[#This Row],[czujnik5]], 0)</f>
        <v>286</v>
      </c>
      <c r="R184">
        <f>ROUNDDOWN(273.15+pomiary3[[#This Row],[czujnik6]], 0)</f>
        <v>291</v>
      </c>
      <c r="S184">
        <f>ROUNDDOWN(273.15+pomiary3[[#This Row],[czujnik7]], 0)</f>
        <v>284</v>
      </c>
      <c r="T184">
        <f>ROUNDDOWN(273.15+pomiary3[[#This Row],[czujnik8]], 0)</f>
        <v>285</v>
      </c>
      <c r="U184">
        <f>ROUNDDOWN(273.15+pomiary3[[#This Row],[czujnik9]], 0)</f>
        <v>287</v>
      </c>
      <c r="V184">
        <f>ROUNDDOWN(273.15+pomiary3[[#This Row],[czujnik10]], 0)</f>
        <v>285</v>
      </c>
    </row>
    <row r="185" spans="1:22" x14ac:dyDescent="0.3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M185">
        <f>ROUNDDOWN(273.15+pomiary3[[#This Row],[czujnik1]], 0)</f>
        <v>288</v>
      </c>
      <c r="N185">
        <f>ROUNDDOWN(273.15+pomiary3[[#This Row],[czujnik2]], 0)</f>
        <v>283</v>
      </c>
      <c r="O185">
        <f>ROUNDDOWN(273.15+pomiary3[[#This Row],[czujnik3]], 0)</f>
        <v>291</v>
      </c>
      <c r="P185">
        <f>ROUNDDOWN(273.15+pomiary3[[#This Row],[czujnik4]], 0)</f>
        <v>291</v>
      </c>
      <c r="Q185">
        <f>ROUNDDOWN(273.15+pomiary3[[#This Row],[czujnik5]], 0)</f>
        <v>288</v>
      </c>
      <c r="R185">
        <f>ROUNDDOWN(273.15+pomiary3[[#This Row],[czujnik6]], 0)</f>
        <v>285</v>
      </c>
      <c r="S185">
        <f>ROUNDDOWN(273.15+pomiary3[[#This Row],[czujnik7]], 0)</f>
        <v>286</v>
      </c>
      <c r="T185">
        <f>ROUNDDOWN(273.15+pomiary3[[#This Row],[czujnik8]], 0)</f>
        <v>284</v>
      </c>
      <c r="U185">
        <f>ROUNDDOWN(273.15+pomiary3[[#This Row],[czujnik9]], 0)</f>
        <v>291</v>
      </c>
      <c r="V185">
        <f>ROUNDDOWN(273.15+pomiary3[[#This Row],[czujnik10]], 0)</f>
        <v>283</v>
      </c>
    </row>
    <row r="186" spans="1:22" x14ac:dyDescent="0.3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M186">
        <f>ROUNDDOWN(273.15+pomiary3[[#This Row],[czujnik1]], 0)</f>
        <v>289</v>
      </c>
      <c r="N186">
        <f>ROUNDDOWN(273.15+pomiary3[[#This Row],[czujnik2]], 0)</f>
        <v>286</v>
      </c>
      <c r="O186">
        <f>ROUNDDOWN(273.15+pomiary3[[#This Row],[czujnik3]], 0)</f>
        <v>283</v>
      </c>
      <c r="P186">
        <f>ROUNDDOWN(273.15+pomiary3[[#This Row],[czujnik4]], 0)</f>
        <v>288</v>
      </c>
      <c r="Q186">
        <f>ROUNDDOWN(273.15+pomiary3[[#This Row],[czujnik5]], 0)</f>
        <v>287</v>
      </c>
      <c r="R186">
        <f>ROUNDDOWN(273.15+pomiary3[[#This Row],[czujnik6]], 0)</f>
        <v>290</v>
      </c>
      <c r="S186">
        <f>ROUNDDOWN(273.15+pomiary3[[#This Row],[czujnik7]], 0)</f>
        <v>288</v>
      </c>
      <c r="T186">
        <f>ROUNDDOWN(273.15+pomiary3[[#This Row],[czujnik8]], 0)</f>
        <v>283</v>
      </c>
      <c r="U186">
        <f>ROUNDDOWN(273.15+pomiary3[[#This Row],[czujnik9]], 0)</f>
        <v>286</v>
      </c>
      <c r="V186">
        <f>ROUNDDOWN(273.15+pomiary3[[#This Row],[czujnik10]], 0)</f>
        <v>292</v>
      </c>
    </row>
    <row r="187" spans="1:22" x14ac:dyDescent="0.35">
      <c r="A187" s="1">
        <v>42695</v>
      </c>
      <c r="B187" s="2">
        <v>0.21388888888888888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M187">
        <f>ROUNDDOWN(273.15+pomiary3[[#This Row],[czujnik1]], 0)</f>
        <v>283</v>
      </c>
      <c r="N187">
        <f>ROUNDDOWN(273.15+pomiary3[[#This Row],[czujnik2]], 0)</f>
        <v>289</v>
      </c>
      <c r="O187">
        <f>ROUNDDOWN(273.15+pomiary3[[#This Row],[czujnik3]], 0)</f>
        <v>289</v>
      </c>
      <c r="P187">
        <f>ROUNDDOWN(273.15+pomiary3[[#This Row],[czujnik4]], 0)</f>
        <v>286</v>
      </c>
      <c r="Q187">
        <f>ROUNDDOWN(273.15+pomiary3[[#This Row],[czujnik5]], 0)</f>
        <v>291</v>
      </c>
      <c r="R187">
        <f>ROUNDDOWN(273.15+pomiary3[[#This Row],[czujnik6]], 0)</f>
        <v>287</v>
      </c>
      <c r="S187">
        <f>ROUNDDOWN(273.15+pomiary3[[#This Row],[czujnik7]], 0)</f>
        <v>286</v>
      </c>
      <c r="T187">
        <f>ROUNDDOWN(273.15+pomiary3[[#This Row],[czujnik8]], 0)</f>
        <v>283</v>
      </c>
      <c r="U187">
        <f>ROUNDDOWN(273.15+pomiary3[[#This Row],[czujnik9]], 0)</f>
        <v>283</v>
      </c>
      <c r="V187">
        <f>ROUNDDOWN(273.15+pomiary3[[#This Row],[czujnik10]], 0)</f>
        <v>283</v>
      </c>
    </row>
    <row r="188" spans="1:22" x14ac:dyDescent="0.3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M188">
        <f>ROUNDDOWN(273.15+pomiary3[[#This Row],[czujnik1]], 0)</f>
        <v>283</v>
      </c>
      <c r="N188">
        <f>ROUNDDOWN(273.15+pomiary3[[#This Row],[czujnik2]], 0)</f>
        <v>288</v>
      </c>
      <c r="O188">
        <f>ROUNDDOWN(273.15+pomiary3[[#This Row],[czujnik3]], 0)</f>
        <v>283</v>
      </c>
      <c r="P188">
        <f>ROUNDDOWN(273.15+pomiary3[[#This Row],[czujnik4]], 0)</f>
        <v>291</v>
      </c>
      <c r="Q188">
        <f>ROUNDDOWN(273.15+pomiary3[[#This Row],[czujnik5]], 0)</f>
        <v>284</v>
      </c>
      <c r="R188">
        <f>ROUNDDOWN(273.15+pomiary3[[#This Row],[czujnik6]], 0)</f>
        <v>284</v>
      </c>
      <c r="S188">
        <f>ROUNDDOWN(273.15+pomiary3[[#This Row],[czujnik7]], 0)</f>
        <v>291</v>
      </c>
      <c r="T188">
        <f>ROUNDDOWN(273.15+pomiary3[[#This Row],[czujnik8]], 0)</f>
        <v>291</v>
      </c>
      <c r="U188">
        <f>ROUNDDOWN(273.15+pomiary3[[#This Row],[czujnik9]], 0)</f>
        <v>285</v>
      </c>
      <c r="V188">
        <f>ROUNDDOWN(273.15+pomiary3[[#This Row],[czujnik10]], 0)</f>
        <v>284</v>
      </c>
    </row>
    <row r="189" spans="1:22" x14ac:dyDescent="0.35">
      <c r="A189" s="1">
        <v>42698</v>
      </c>
      <c r="B189" s="2">
        <v>4.3055555555555555E-2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M189">
        <f>ROUNDDOWN(273.15+pomiary3[[#This Row],[czujnik1]], 0)</f>
        <v>290</v>
      </c>
      <c r="N189">
        <f>ROUNDDOWN(273.15+pomiary3[[#This Row],[czujnik2]], 0)</f>
        <v>288</v>
      </c>
      <c r="O189">
        <f>ROUNDDOWN(273.15+pomiary3[[#This Row],[czujnik3]], 0)</f>
        <v>289</v>
      </c>
      <c r="P189">
        <f>ROUNDDOWN(273.15+pomiary3[[#This Row],[czujnik4]], 0)</f>
        <v>286</v>
      </c>
      <c r="Q189">
        <f>ROUNDDOWN(273.15+pomiary3[[#This Row],[czujnik5]], 0)</f>
        <v>292</v>
      </c>
      <c r="R189">
        <f>ROUNDDOWN(273.15+pomiary3[[#This Row],[czujnik6]], 0)</f>
        <v>292</v>
      </c>
      <c r="S189">
        <f>ROUNDDOWN(273.15+pomiary3[[#This Row],[czujnik7]], 0)</f>
        <v>284</v>
      </c>
      <c r="T189">
        <f>ROUNDDOWN(273.15+pomiary3[[#This Row],[czujnik8]], 0)</f>
        <v>283</v>
      </c>
      <c r="U189">
        <f>ROUNDDOWN(273.15+pomiary3[[#This Row],[czujnik9]], 0)</f>
        <v>290</v>
      </c>
      <c r="V189">
        <f>ROUNDDOWN(273.15+pomiary3[[#This Row],[czujnik10]], 0)</f>
        <v>290</v>
      </c>
    </row>
    <row r="190" spans="1:22" x14ac:dyDescent="0.3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M190">
        <f>ROUNDDOWN(273.15+pomiary3[[#This Row],[czujnik1]], 0)</f>
        <v>288</v>
      </c>
      <c r="N190">
        <f>ROUNDDOWN(273.15+pomiary3[[#This Row],[czujnik2]], 0)</f>
        <v>286</v>
      </c>
      <c r="O190">
        <f>ROUNDDOWN(273.15+pomiary3[[#This Row],[czujnik3]], 0)</f>
        <v>285</v>
      </c>
      <c r="P190">
        <f>ROUNDDOWN(273.15+pomiary3[[#This Row],[czujnik4]], 0)</f>
        <v>288</v>
      </c>
      <c r="Q190">
        <f>ROUNDDOWN(273.15+pomiary3[[#This Row],[czujnik5]], 0)</f>
        <v>284</v>
      </c>
      <c r="R190">
        <f>ROUNDDOWN(273.15+pomiary3[[#This Row],[czujnik6]], 0)</f>
        <v>287</v>
      </c>
      <c r="S190">
        <f>ROUNDDOWN(273.15+pomiary3[[#This Row],[czujnik7]], 0)</f>
        <v>291</v>
      </c>
      <c r="T190">
        <f>ROUNDDOWN(273.15+pomiary3[[#This Row],[czujnik8]], 0)</f>
        <v>292</v>
      </c>
      <c r="U190">
        <f>ROUNDDOWN(273.15+pomiary3[[#This Row],[czujnik9]], 0)</f>
        <v>284</v>
      </c>
      <c r="V190">
        <f>ROUNDDOWN(273.15+pomiary3[[#This Row],[czujnik10]], 0)</f>
        <v>289</v>
      </c>
    </row>
    <row r="191" spans="1:22" x14ac:dyDescent="0.3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M191">
        <f>ROUNDDOWN(273.15+pomiary3[[#This Row],[czujnik1]], 0)</f>
        <v>283</v>
      </c>
      <c r="N191">
        <f>ROUNDDOWN(273.15+pomiary3[[#This Row],[czujnik2]], 0)</f>
        <v>291</v>
      </c>
      <c r="O191">
        <f>ROUNDDOWN(273.15+pomiary3[[#This Row],[czujnik3]], 0)</f>
        <v>291</v>
      </c>
      <c r="P191">
        <f>ROUNDDOWN(273.15+pomiary3[[#This Row],[czujnik4]], 0)</f>
        <v>289</v>
      </c>
      <c r="Q191">
        <f>ROUNDDOWN(273.15+pomiary3[[#This Row],[czujnik5]], 0)</f>
        <v>292</v>
      </c>
      <c r="R191">
        <f>ROUNDDOWN(273.15+pomiary3[[#This Row],[czujnik6]], 0)</f>
        <v>291</v>
      </c>
      <c r="S191">
        <f>ROUNDDOWN(273.15+pomiary3[[#This Row],[czujnik7]], 0)</f>
        <v>288</v>
      </c>
      <c r="T191">
        <f>ROUNDDOWN(273.15+pomiary3[[#This Row],[czujnik8]], 0)</f>
        <v>289</v>
      </c>
      <c r="U191">
        <f>ROUNDDOWN(273.15+pomiary3[[#This Row],[czujnik9]], 0)</f>
        <v>284</v>
      </c>
      <c r="V191">
        <f>ROUNDDOWN(273.15+pomiary3[[#This Row],[czujnik10]], 0)</f>
        <v>283</v>
      </c>
    </row>
    <row r="192" spans="1:22" x14ac:dyDescent="0.3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M192">
        <f>ROUNDDOWN(273.15+pomiary3[[#This Row],[czujnik1]], 0)</f>
        <v>288</v>
      </c>
      <c r="N192">
        <f>ROUNDDOWN(273.15+pomiary3[[#This Row],[czujnik2]], 0)</f>
        <v>287</v>
      </c>
      <c r="O192">
        <f>ROUNDDOWN(273.15+pomiary3[[#This Row],[czujnik3]], 0)</f>
        <v>291</v>
      </c>
      <c r="P192">
        <f>ROUNDDOWN(273.15+pomiary3[[#This Row],[czujnik4]], 0)</f>
        <v>291</v>
      </c>
      <c r="Q192">
        <f>ROUNDDOWN(273.15+pomiary3[[#This Row],[czujnik5]], 0)</f>
        <v>288</v>
      </c>
      <c r="R192">
        <f>ROUNDDOWN(273.15+pomiary3[[#This Row],[czujnik6]], 0)</f>
        <v>292</v>
      </c>
      <c r="S192">
        <f>ROUNDDOWN(273.15+pomiary3[[#This Row],[czujnik7]], 0)</f>
        <v>291</v>
      </c>
      <c r="T192">
        <f>ROUNDDOWN(273.15+pomiary3[[#This Row],[czujnik8]], 0)</f>
        <v>285</v>
      </c>
      <c r="U192">
        <f>ROUNDDOWN(273.15+pomiary3[[#This Row],[czujnik9]], 0)</f>
        <v>292</v>
      </c>
      <c r="V192">
        <f>ROUNDDOWN(273.15+pomiary3[[#This Row],[czujnik10]], 0)</f>
        <v>291</v>
      </c>
    </row>
    <row r="193" spans="1:22" x14ac:dyDescent="0.3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M193">
        <f>ROUNDDOWN(273.15+pomiary3[[#This Row],[czujnik1]], 0)</f>
        <v>272</v>
      </c>
      <c r="N193">
        <f>ROUNDDOWN(273.15+pomiary3[[#This Row],[czujnik2]], 0)</f>
        <v>281</v>
      </c>
      <c r="O193">
        <f>ROUNDDOWN(273.15+pomiary3[[#This Row],[czujnik3]], 0)</f>
        <v>280</v>
      </c>
      <c r="P193">
        <f>ROUNDDOWN(273.15+pomiary3[[#This Row],[czujnik4]], 0)</f>
        <v>271</v>
      </c>
      <c r="Q193">
        <f>ROUNDDOWN(273.15+pomiary3[[#This Row],[czujnik5]], 0)</f>
        <v>271</v>
      </c>
      <c r="R193">
        <f>ROUNDDOWN(273.15+pomiary3[[#This Row],[czujnik6]], 0)</f>
        <v>281</v>
      </c>
      <c r="S193">
        <f>ROUNDDOWN(273.15+pomiary3[[#This Row],[czujnik7]], 0)</f>
        <v>268</v>
      </c>
      <c r="T193">
        <f>ROUNDDOWN(273.15+pomiary3[[#This Row],[czujnik8]], 0)</f>
        <v>271</v>
      </c>
      <c r="U193">
        <f>ROUNDDOWN(273.15+pomiary3[[#This Row],[czujnik9]], 0)</f>
        <v>271</v>
      </c>
      <c r="V193">
        <f>ROUNDDOWN(273.15+pomiary3[[#This Row],[czujnik10]], 0)</f>
        <v>272</v>
      </c>
    </row>
    <row r="194" spans="1:22" x14ac:dyDescent="0.3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M194">
        <f>ROUNDDOWN(273.15+pomiary3[[#This Row],[czujnik1]], 0)</f>
        <v>272</v>
      </c>
      <c r="N194">
        <f>ROUNDDOWN(273.15+pomiary3[[#This Row],[czujnik2]], 0)</f>
        <v>269</v>
      </c>
      <c r="O194">
        <f>ROUNDDOWN(273.15+pomiary3[[#This Row],[czujnik3]], 0)</f>
        <v>269</v>
      </c>
      <c r="P194">
        <f>ROUNDDOWN(273.15+pomiary3[[#This Row],[czujnik4]], 0)</f>
        <v>281</v>
      </c>
      <c r="Q194">
        <f>ROUNDDOWN(273.15+pomiary3[[#This Row],[czujnik5]], 0)</f>
        <v>271</v>
      </c>
      <c r="R194">
        <f>ROUNDDOWN(273.15+pomiary3[[#This Row],[czujnik6]], 0)</f>
        <v>267</v>
      </c>
      <c r="S194">
        <f>ROUNDDOWN(273.15+pomiary3[[#This Row],[czujnik7]], 0)</f>
        <v>279</v>
      </c>
      <c r="T194">
        <f>ROUNDDOWN(273.15+pomiary3[[#This Row],[czujnik8]], 0)</f>
        <v>267</v>
      </c>
      <c r="U194">
        <f>ROUNDDOWN(273.15+pomiary3[[#This Row],[czujnik9]], 0)</f>
        <v>271</v>
      </c>
      <c r="V194">
        <f>ROUNDDOWN(273.15+pomiary3[[#This Row],[czujnik10]], 0)</f>
        <v>268</v>
      </c>
    </row>
    <row r="195" spans="1:22" x14ac:dyDescent="0.3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M195">
        <f>ROUNDDOWN(273.15+pomiary3[[#This Row],[czujnik1]], 0)</f>
        <v>268</v>
      </c>
      <c r="N195">
        <f>ROUNDDOWN(273.15+pomiary3[[#This Row],[czujnik2]], 0)</f>
        <v>280</v>
      </c>
      <c r="O195">
        <f>ROUNDDOWN(273.15+pomiary3[[#This Row],[czujnik3]], 0)</f>
        <v>267</v>
      </c>
      <c r="P195">
        <f>ROUNDDOWN(273.15+pomiary3[[#This Row],[czujnik4]], 0)</f>
        <v>281</v>
      </c>
      <c r="Q195">
        <f>ROUNDDOWN(273.15+pomiary3[[#This Row],[czujnik5]], 0)</f>
        <v>271</v>
      </c>
      <c r="R195">
        <f>ROUNDDOWN(273.15+pomiary3[[#This Row],[czujnik6]], 0)</f>
        <v>275</v>
      </c>
      <c r="S195">
        <f>ROUNDDOWN(273.15+pomiary3[[#This Row],[czujnik7]], 0)</f>
        <v>278</v>
      </c>
      <c r="T195">
        <f>ROUNDDOWN(273.15+pomiary3[[#This Row],[czujnik8]], 0)</f>
        <v>280</v>
      </c>
      <c r="U195">
        <f>ROUNDDOWN(273.15+pomiary3[[#This Row],[czujnik9]], 0)</f>
        <v>273</v>
      </c>
      <c r="V195">
        <f>ROUNDDOWN(273.15+pomiary3[[#This Row],[czujnik10]], 0)</f>
        <v>271</v>
      </c>
    </row>
    <row r="196" spans="1:22" x14ac:dyDescent="0.3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M196">
        <f>ROUNDDOWN(273.15+pomiary3[[#This Row],[czujnik1]], 0)</f>
        <v>278</v>
      </c>
      <c r="N196">
        <f>ROUNDDOWN(273.15+pomiary3[[#This Row],[czujnik2]], 0)</f>
        <v>268</v>
      </c>
      <c r="O196">
        <f>ROUNDDOWN(273.15+pomiary3[[#This Row],[czujnik3]], 0)</f>
        <v>268</v>
      </c>
      <c r="P196">
        <f>ROUNDDOWN(273.15+pomiary3[[#This Row],[czujnik4]], 0)</f>
        <v>273</v>
      </c>
      <c r="Q196">
        <f>ROUNDDOWN(273.15+pomiary3[[#This Row],[czujnik5]], 0)</f>
        <v>279</v>
      </c>
      <c r="R196">
        <f>ROUNDDOWN(273.15+pomiary3[[#This Row],[czujnik6]], 0)</f>
        <v>278</v>
      </c>
      <c r="S196">
        <f>ROUNDDOWN(273.15+pomiary3[[#This Row],[czujnik7]], 0)</f>
        <v>266</v>
      </c>
      <c r="T196">
        <f>ROUNDDOWN(273.15+pomiary3[[#This Row],[czujnik8]], 0)</f>
        <v>273</v>
      </c>
      <c r="U196">
        <f>ROUNDDOWN(273.15+pomiary3[[#This Row],[czujnik9]], 0)</f>
        <v>266</v>
      </c>
      <c r="V196">
        <f>ROUNDDOWN(273.15+pomiary3[[#This Row],[czujnik10]], 0)</f>
        <v>277</v>
      </c>
    </row>
    <row r="197" spans="1:22" x14ac:dyDescent="0.3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M197">
        <f>ROUNDDOWN(273.15+pomiary3[[#This Row],[czujnik1]], 0)</f>
        <v>276</v>
      </c>
      <c r="N197">
        <f>ROUNDDOWN(273.15+pomiary3[[#This Row],[czujnik2]], 0)</f>
        <v>276</v>
      </c>
      <c r="O197">
        <f>ROUNDDOWN(273.15+pomiary3[[#This Row],[czujnik3]], 0)</f>
        <v>271</v>
      </c>
      <c r="P197">
        <f>ROUNDDOWN(273.15+pomiary3[[#This Row],[czujnik4]], 0)</f>
        <v>267</v>
      </c>
      <c r="Q197">
        <f>ROUNDDOWN(273.15+pomiary3[[#This Row],[czujnik5]], 0)</f>
        <v>272</v>
      </c>
      <c r="R197">
        <f>ROUNDDOWN(273.15+pomiary3[[#This Row],[czujnik6]], 0)</f>
        <v>266</v>
      </c>
      <c r="S197">
        <f>ROUNDDOWN(273.15+pomiary3[[#This Row],[czujnik7]], 0)</f>
        <v>280</v>
      </c>
      <c r="T197">
        <f>ROUNDDOWN(273.15+pomiary3[[#This Row],[czujnik8]], 0)</f>
        <v>269</v>
      </c>
      <c r="U197">
        <f>ROUNDDOWN(273.15+pomiary3[[#This Row],[czujnik9]], 0)</f>
        <v>266</v>
      </c>
      <c r="V197">
        <f>ROUNDDOWN(273.15+pomiary3[[#This Row],[czujnik10]], 0)</f>
        <v>267</v>
      </c>
    </row>
    <row r="198" spans="1:22" x14ac:dyDescent="0.35">
      <c r="A198" s="1">
        <v>42727</v>
      </c>
      <c r="B198" s="2">
        <v>0.16944444444444445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M198">
        <f>ROUNDDOWN(273.15+pomiary3[[#This Row],[czujnik1]], 0)</f>
        <v>271</v>
      </c>
      <c r="N198">
        <f>ROUNDDOWN(273.15+pomiary3[[#This Row],[czujnik2]], 0)</f>
        <v>265</v>
      </c>
      <c r="O198">
        <f>ROUNDDOWN(273.15+pomiary3[[#This Row],[czujnik3]], 0)</f>
        <v>276</v>
      </c>
      <c r="P198">
        <f>ROUNDDOWN(273.15+pomiary3[[#This Row],[czujnik4]], 0)</f>
        <v>278</v>
      </c>
      <c r="Q198">
        <f>ROUNDDOWN(273.15+pomiary3[[#This Row],[czujnik5]], 0)</f>
        <v>266</v>
      </c>
      <c r="R198">
        <f>ROUNDDOWN(273.15+pomiary3[[#This Row],[czujnik6]], 0)</f>
        <v>281</v>
      </c>
      <c r="S198">
        <f>ROUNDDOWN(273.15+pomiary3[[#This Row],[czujnik7]], 0)</f>
        <v>281</v>
      </c>
      <c r="T198">
        <f>ROUNDDOWN(273.15+pomiary3[[#This Row],[czujnik8]], 0)</f>
        <v>273</v>
      </c>
      <c r="U198">
        <f>ROUNDDOWN(273.15+pomiary3[[#This Row],[czujnik9]], 0)</f>
        <v>276</v>
      </c>
      <c r="V198">
        <f>ROUNDDOWN(273.15+pomiary3[[#This Row],[czujnik10]], 0)</f>
        <v>273</v>
      </c>
    </row>
    <row r="199" spans="1:22" x14ac:dyDescent="0.3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M199">
        <f>ROUNDDOWN(273.15+pomiary3[[#This Row],[czujnik1]], 0)</f>
        <v>265</v>
      </c>
      <c r="N199">
        <f>ROUNDDOWN(273.15+pomiary3[[#This Row],[czujnik2]], 0)</f>
        <v>268</v>
      </c>
      <c r="O199">
        <f>ROUNDDOWN(273.15+pomiary3[[#This Row],[czujnik3]], 0)</f>
        <v>280</v>
      </c>
      <c r="P199">
        <f>ROUNDDOWN(273.15+pomiary3[[#This Row],[czujnik4]], 0)</f>
        <v>272</v>
      </c>
      <c r="Q199">
        <f>ROUNDDOWN(273.15+pomiary3[[#This Row],[czujnik5]], 0)</f>
        <v>269</v>
      </c>
      <c r="R199">
        <f>ROUNDDOWN(273.15+pomiary3[[#This Row],[czujnik6]], 0)</f>
        <v>271</v>
      </c>
      <c r="S199">
        <f>ROUNDDOWN(273.15+pomiary3[[#This Row],[czujnik7]], 0)</f>
        <v>276</v>
      </c>
      <c r="T199">
        <f>ROUNDDOWN(273.15+pomiary3[[#This Row],[czujnik8]], 0)</f>
        <v>266</v>
      </c>
      <c r="U199">
        <f>ROUNDDOWN(273.15+pomiary3[[#This Row],[czujnik9]], 0)</f>
        <v>281</v>
      </c>
      <c r="V199">
        <f>ROUNDDOWN(273.15+pomiary3[[#This Row],[czujnik10]], 0)</f>
        <v>281</v>
      </c>
    </row>
    <row r="200" spans="1:22" x14ac:dyDescent="0.3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M200">
        <f>ROUNDDOWN(273.15+pomiary3[[#This Row],[czujnik1]], 0)</f>
        <v>270</v>
      </c>
      <c r="N200">
        <f>ROUNDDOWN(273.15+pomiary3[[#This Row],[czujnik2]], 0)</f>
        <v>278</v>
      </c>
      <c r="O200">
        <f>ROUNDDOWN(273.15+pomiary3[[#This Row],[czujnik3]], 0)</f>
        <v>275</v>
      </c>
      <c r="P200">
        <f>ROUNDDOWN(273.15+pomiary3[[#This Row],[czujnik4]], 0)</f>
        <v>267</v>
      </c>
      <c r="Q200">
        <f>ROUNDDOWN(273.15+pomiary3[[#This Row],[czujnik5]], 0)</f>
        <v>274</v>
      </c>
      <c r="R200">
        <f>ROUNDDOWN(273.15+pomiary3[[#This Row],[czujnik6]], 0)</f>
        <v>269</v>
      </c>
      <c r="S200">
        <f>ROUNDDOWN(273.15+pomiary3[[#This Row],[czujnik7]], 0)</f>
        <v>276</v>
      </c>
      <c r="T200">
        <f>ROUNDDOWN(273.15+pomiary3[[#This Row],[czujnik8]], 0)</f>
        <v>265</v>
      </c>
      <c r="U200">
        <f>ROUNDDOWN(273.15+pomiary3[[#This Row],[czujnik9]], 0)</f>
        <v>275</v>
      </c>
      <c r="V200">
        <f>ROUNDDOWN(273.15+pomiary3[[#This Row],[czujnik10]], 0)</f>
        <v>272</v>
      </c>
    </row>
    <row r="201" spans="1:22" x14ac:dyDescent="0.35">
      <c r="A201" s="1">
        <v>42732</v>
      </c>
      <c r="B201" s="2">
        <v>4.3749999999999997E-2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M201">
        <f>ROUNDDOWN(273.15+pomiary3[[#This Row],[czujnik1]], 0)</f>
        <v>266</v>
      </c>
      <c r="N201">
        <f>ROUNDDOWN(273.15+pomiary3[[#This Row],[czujnik2]], 0)</f>
        <v>279</v>
      </c>
      <c r="O201">
        <f>ROUNDDOWN(273.15+pomiary3[[#This Row],[czujnik3]], 0)</f>
        <v>267</v>
      </c>
      <c r="P201">
        <f>ROUNDDOWN(273.15+pomiary3[[#This Row],[czujnik4]], 0)</f>
        <v>278</v>
      </c>
      <c r="Q201">
        <f>ROUNDDOWN(273.15+pomiary3[[#This Row],[czujnik5]], 0)</f>
        <v>269</v>
      </c>
      <c r="R201">
        <f>ROUNDDOWN(273.15+pomiary3[[#This Row],[czujnik6]], 0)</f>
        <v>268</v>
      </c>
      <c r="S201">
        <f>ROUNDDOWN(273.15+pomiary3[[#This Row],[czujnik7]], 0)</f>
        <v>272</v>
      </c>
      <c r="T201">
        <f>ROUNDDOWN(273.15+pomiary3[[#This Row],[czujnik8]], 0)</f>
        <v>276</v>
      </c>
      <c r="U201">
        <f>ROUNDDOWN(273.15+pomiary3[[#This Row],[czujnik9]], 0)</f>
        <v>266</v>
      </c>
      <c r="V201">
        <f>ROUNDDOWN(273.15+pomiary3[[#This Row],[czujnik10]], 0)</f>
        <v>279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24A1-F428-4CD1-8DAE-E87526232B21}">
  <dimension ref="A1:U201"/>
  <sheetViews>
    <sheetView topLeftCell="D1" zoomScale="40" zoomScaleNormal="40" workbookViewId="0">
      <selection activeCell="L4" sqref="L4:U6"/>
    </sheetView>
  </sheetViews>
  <sheetFormatPr defaultRowHeight="14.5" x14ac:dyDescent="0.35"/>
  <cols>
    <col min="1" max="1" width="15.6328125" customWidth="1"/>
    <col min="2" max="2" width="15.08984375" customWidth="1"/>
    <col min="3" max="3" width="21.6328125" customWidth="1"/>
    <col min="4" max="4" width="23.36328125" customWidth="1"/>
    <col min="5" max="5" width="18.54296875" customWidth="1"/>
    <col min="6" max="6" width="16.453125" customWidth="1"/>
    <col min="7" max="7" width="16.7265625" customWidth="1"/>
    <col min="8" max="8" width="17" customWidth="1"/>
    <col min="9" max="9" width="15.26953125" customWidth="1"/>
    <col min="10" max="10" width="16.08984375" customWidth="1"/>
  </cols>
  <sheetData>
    <row r="1" spans="1:21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21" x14ac:dyDescent="0.35">
      <c r="A2">
        <v>273</v>
      </c>
      <c r="B2">
        <v>268</v>
      </c>
      <c r="C2">
        <v>271</v>
      </c>
      <c r="D2">
        <v>267</v>
      </c>
      <c r="E2">
        <v>270</v>
      </c>
      <c r="F2">
        <v>276</v>
      </c>
      <c r="G2">
        <v>275</v>
      </c>
      <c r="H2">
        <v>271</v>
      </c>
      <c r="I2">
        <v>274</v>
      </c>
      <c r="J2">
        <v>277</v>
      </c>
    </row>
    <row r="3" spans="1:21" x14ac:dyDescent="0.35">
      <c r="A3">
        <v>268</v>
      </c>
      <c r="B3">
        <v>275</v>
      </c>
      <c r="C3">
        <v>267</v>
      </c>
      <c r="D3">
        <v>267</v>
      </c>
      <c r="E3">
        <v>267</v>
      </c>
      <c r="F3">
        <v>265</v>
      </c>
      <c r="G3">
        <v>270</v>
      </c>
      <c r="H3">
        <v>276</v>
      </c>
      <c r="I3">
        <v>267</v>
      </c>
      <c r="J3">
        <v>273</v>
      </c>
    </row>
    <row r="4" spans="1:21" x14ac:dyDescent="0.35">
      <c r="A4">
        <v>275</v>
      </c>
      <c r="B4">
        <v>265</v>
      </c>
      <c r="C4">
        <v>274</v>
      </c>
      <c r="D4">
        <v>279</v>
      </c>
      <c r="E4">
        <v>277</v>
      </c>
      <c r="F4">
        <v>265</v>
      </c>
      <c r="G4">
        <v>277</v>
      </c>
      <c r="H4">
        <v>268</v>
      </c>
      <c r="I4">
        <v>269</v>
      </c>
      <c r="J4">
        <v>268</v>
      </c>
      <c r="L4" s="19">
        <v>1</v>
      </c>
      <c r="M4" s="19">
        <v>2</v>
      </c>
      <c r="N4" s="19">
        <v>3</v>
      </c>
      <c r="O4" s="19">
        <v>4</v>
      </c>
      <c r="P4" s="19">
        <v>5</v>
      </c>
      <c r="Q4" s="19">
        <v>6</v>
      </c>
      <c r="R4" s="19">
        <v>7</v>
      </c>
      <c r="S4" s="19">
        <v>8</v>
      </c>
      <c r="T4" s="19">
        <v>9</v>
      </c>
      <c r="U4" s="19">
        <v>10</v>
      </c>
    </row>
    <row r="5" spans="1:21" x14ac:dyDescent="0.35">
      <c r="A5">
        <v>280</v>
      </c>
      <c r="B5">
        <v>265</v>
      </c>
      <c r="C5">
        <v>272</v>
      </c>
      <c r="D5">
        <v>270</v>
      </c>
      <c r="E5">
        <v>279</v>
      </c>
      <c r="F5">
        <v>276</v>
      </c>
      <c r="G5">
        <v>272</v>
      </c>
      <c r="H5">
        <v>270</v>
      </c>
      <c r="I5">
        <v>271</v>
      </c>
      <c r="J5">
        <v>270</v>
      </c>
      <c r="L5" s="19" cm="1">
        <f t="array" ref="L5">_xlfn.MODE.MULT(A2:A201)</f>
        <v>287</v>
      </c>
      <c r="M5" s="19" cm="1">
        <f t="array" ref="M5:M6">_xlfn.MODE.MULT(B2:B201)</f>
        <v>288</v>
      </c>
      <c r="N5" s="19" cm="1">
        <f t="array" ref="N5">_xlfn.MODE.MULT(C2:C201)</f>
        <v>283</v>
      </c>
      <c r="O5" s="19" cm="1">
        <f t="array" ref="O5">_xlfn.MODE.MULT(D2:D201)</f>
        <v>284</v>
      </c>
      <c r="P5" s="19" cm="1">
        <f t="array" ref="P5">_xlfn.MODE.MULT(E2:E201)</f>
        <v>284</v>
      </c>
      <c r="Q5" s="19" cm="1">
        <f t="array" ref="Q5:Q6">_xlfn.MODE.MULT(F2:F201)</f>
        <v>287</v>
      </c>
      <c r="R5" s="19" cm="1">
        <f t="array" ref="R5">_xlfn.MODE.MULT(G2:G201)</f>
        <v>286</v>
      </c>
      <c r="S5" s="19" cm="1">
        <f t="array" ref="S5">_xlfn.MODE.MULT(H2:H201)</f>
        <v>288</v>
      </c>
      <c r="T5" s="19" cm="1">
        <f t="array" ref="T5">_xlfn.MODE.MULT(I2:I201)</f>
        <v>285</v>
      </c>
      <c r="U5" s="19" cm="1">
        <f t="array" ref="U5">_xlfn.MODE.MULT(J2:J201)</f>
        <v>286</v>
      </c>
    </row>
    <row r="6" spans="1:21" x14ac:dyDescent="0.35">
      <c r="A6">
        <v>280</v>
      </c>
      <c r="B6">
        <v>278</v>
      </c>
      <c r="C6">
        <v>269</v>
      </c>
      <c r="D6">
        <v>269</v>
      </c>
      <c r="E6">
        <v>281</v>
      </c>
      <c r="F6">
        <v>267</v>
      </c>
      <c r="G6">
        <v>272</v>
      </c>
      <c r="H6">
        <v>274</v>
      </c>
      <c r="I6">
        <v>267</v>
      </c>
      <c r="J6">
        <v>269</v>
      </c>
      <c r="L6" s="19"/>
      <c r="M6" s="19">
        <v>286</v>
      </c>
      <c r="N6" s="19"/>
      <c r="O6" s="19"/>
      <c r="P6" s="19"/>
      <c r="Q6" s="19">
        <v>296</v>
      </c>
      <c r="R6" s="19"/>
      <c r="S6" s="19"/>
      <c r="T6" s="19"/>
      <c r="U6" s="19"/>
    </row>
    <row r="7" spans="1:21" x14ac:dyDescent="0.35">
      <c r="A7">
        <v>277</v>
      </c>
      <c r="B7">
        <v>274</v>
      </c>
      <c r="C7">
        <v>269</v>
      </c>
      <c r="D7">
        <v>265</v>
      </c>
      <c r="E7">
        <v>276</v>
      </c>
      <c r="F7">
        <v>269</v>
      </c>
      <c r="G7">
        <v>269</v>
      </c>
      <c r="H7">
        <v>274</v>
      </c>
      <c r="I7">
        <v>269</v>
      </c>
      <c r="J7">
        <v>277</v>
      </c>
    </row>
    <row r="8" spans="1:21" x14ac:dyDescent="0.35">
      <c r="A8">
        <v>267</v>
      </c>
      <c r="B8">
        <v>279</v>
      </c>
      <c r="C8">
        <v>265</v>
      </c>
      <c r="D8">
        <v>277</v>
      </c>
      <c r="E8">
        <v>275</v>
      </c>
      <c r="F8">
        <v>280</v>
      </c>
      <c r="G8">
        <v>268</v>
      </c>
      <c r="H8">
        <v>266</v>
      </c>
      <c r="I8">
        <v>265</v>
      </c>
      <c r="J8">
        <v>280</v>
      </c>
    </row>
    <row r="9" spans="1:21" x14ac:dyDescent="0.35">
      <c r="A9">
        <v>276</v>
      </c>
      <c r="B9">
        <v>266</v>
      </c>
      <c r="C9">
        <v>266</v>
      </c>
      <c r="D9">
        <v>270</v>
      </c>
      <c r="E9">
        <v>279</v>
      </c>
      <c r="F9">
        <v>274</v>
      </c>
      <c r="G9">
        <v>280</v>
      </c>
      <c r="H9">
        <v>280</v>
      </c>
      <c r="I9">
        <v>275</v>
      </c>
      <c r="J9">
        <v>270</v>
      </c>
    </row>
    <row r="10" spans="1:21" x14ac:dyDescent="0.35">
      <c r="A10">
        <v>275</v>
      </c>
      <c r="B10">
        <v>274</v>
      </c>
      <c r="C10">
        <v>271</v>
      </c>
      <c r="D10">
        <v>267</v>
      </c>
      <c r="E10">
        <v>275</v>
      </c>
      <c r="F10">
        <v>270</v>
      </c>
      <c r="G10">
        <v>269</v>
      </c>
      <c r="H10">
        <v>266</v>
      </c>
      <c r="I10">
        <v>275</v>
      </c>
      <c r="J10">
        <v>280</v>
      </c>
    </row>
    <row r="11" spans="1:21" x14ac:dyDescent="0.35">
      <c r="A11">
        <v>281</v>
      </c>
      <c r="B11">
        <v>271</v>
      </c>
      <c r="C11">
        <v>275</v>
      </c>
      <c r="D11">
        <v>274</v>
      </c>
      <c r="E11">
        <v>281</v>
      </c>
      <c r="F11">
        <v>277</v>
      </c>
      <c r="G11">
        <v>268</v>
      </c>
      <c r="H11">
        <v>281</v>
      </c>
      <c r="I11">
        <v>266</v>
      </c>
      <c r="J11">
        <v>265</v>
      </c>
    </row>
    <row r="12" spans="1:21" x14ac:dyDescent="0.35">
      <c r="A12">
        <v>277</v>
      </c>
      <c r="B12">
        <v>266</v>
      </c>
      <c r="C12">
        <v>275</v>
      </c>
      <c r="D12">
        <v>271</v>
      </c>
      <c r="E12">
        <v>269</v>
      </c>
      <c r="F12">
        <v>269</v>
      </c>
      <c r="G12">
        <v>266</v>
      </c>
      <c r="H12">
        <v>276</v>
      </c>
      <c r="I12">
        <v>275</v>
      </c>
      <c r="J12">
        <v>266</v>
      </c>
    </row>
    <row r="13" spans="1:21" x14ac:dyDescent="0.35">
      <c r="A13">
        <v>268</v>
      </c>
      <c r="B13">
        <v>278</v>
      </c>
      <c r="C13">
        <v>266</v>
      </c>
      <c r="D13">
        <v>269</v>
      </c>
      <c r="E13">
        <v>280</v>
      </c>
      <c r="F13">
        <v>265</v>
      </c>
      <c r="G13">
        <v>267</v>
      </c>
      <c r="H13">
        <v>266</v>
      </c>
      <c r="I13">
        <v>270</v>
      </c>
      <c r="J13">
        <v>271</v>
      </c>
    </row>
    <row r="14" spans="1:21" x14ac:dyDescent="0.35">
      <c r="A14">
        <v>267</v>
      </c>
      <c r="B14">
        <v>278</v>
      </c>
      <c r="C14">
        <v>270</v>
      </c>
      <c r="D14">
        <v>267</v>
      </c>
      <c r="E14">
        <v>281</v>
      </c>
      <c r="F14">
        <v>266</v>
      </c>
      <c r="G14">
        <v>265</v>
      </c>
      <c r="H14">
        <v>277</v>
      </c>
      <c r="I14">
        <v>265</v>
      </c>
      <c r="J14">
        <v>281</v>
      </c>
    </row>
    <row r="15" spans="1:21" x14ac:dyDescent="0.35">
      <c r="A15">
        <v>281</v>
      </c>
      <c r="B15">
        <v>281</v>
      </c>
      <c r="C15">
        <v>265</v>
      </c>
      <c r="D15">
        <v>270</v>
      </c>
      <c r="E15">
        <v>279</v>
      </c>
      <c r="F15">
        <v>274</v>
      </c>
      <c r="G15">
        <v>269</v>
      </c>
      <c r="H15">
        <v>278</v>
      </c>
      <c r="I15">
        <v>268</v>
      </c>
      <c r="J15">
        <v>273</v>
      </c>
    </row>
    <row r="16" spans="1:21" x14ac:dyDescent="0.35">
      <c r="A16">
        <v>280</v>
      </c>
      <c r="B16">
        <v>281</v>
      </c>
      <c r="C16">
        <v>273</v>
      </c>
      <c r="D16">
        <v>270</v>
      </c>
      <c r="E16">
        <v>265</v>
      </c>
      <c r="F16">
        <v>280</v>
      </c>
      <c r="G16">
        <v>268</v>
      </c>
      <c r="H16">
        <v>268</v>
      </c>
      <c r="I16">
        <v>268</v>
      </c>
      <c r="J16">
        <v>267</v>
      </c>
    </row>
    <row r="17" spans="1:10" x14ac:dyDescent="0.35">
      <c r="A17">
        <v>265</v>
      </c>
      <c r="B17">
        <v>275</v>
      </c>
      <c r="C17">
        <v>272</v>
      </c>
      <c r="D17">
        <v>268</v>
      </c>
      <c r="E17">
        <v>266</v>
      </c>
      <c r="F17">
        <v>273</v>
      </c>
      <c r="G17">
        <v>273</v>
      </c>
      <c r="H17">
        <v>268</v>
      </c>
      <c r="I17">
        <v>266</v>
      </c>
      <c r="J17">
        <v>276</v>
      </c>
    </row>
    <row r="18" spans="1:10" x14ac:dyDescent="0.35">
      <c r="A18">
        <v>280</v>
      </c>
      <c r="B18">
        <v>274</v>
      </c>
      <c r="C18">
        <v>267</v>
      </c>
      <c r="D18">
        <v>270</v>
      </c>
      <c r="E18">
        <v>276</v>
      </c>
      <c r="F18">
        <v>272</v>
      </c>
      <c r="G18">
        <v>270</v>
      </c>
      <c r="H18">
        <v>266</v>
      </c>
      <c r="I18">
        <v>266</v>
      </c>
      <c r="J18">
        <v>276</v>
      </c>
    </row>
    <row r="19" spans="1:10" x14ac:dyDescent="0.35">
      <c r="A19">
        <v>267</v>
      </c>
      <c r="B19">
        <v>274</v>
      </c>
      <c r="C19">
        <v>266</v>
      </c>
      <c r="D19">
        <v>267</v>
      </c>
      <c r="E19">
        <v>274</v>
      </c>
      <c r="F19">
        <v>274</v>
      </c>
      <c r="G19">
        <v>281</v>
      </c>
      <c r="H19">
        <v>273</v>
      </c>
      <c r="I19">
        <v>274</v>
      </c>
      <c r="J19">
        <v>269</v>
      </c>
    </row>
    <row r="20" spans="1:10" x14ac:dyDescent="0.35">
      <c r="A20">
        <v>267</v>
      </c>
      <c r="B20">
        <v>270</v>
      </c>
      <c r="C20">
        <v>273</v>
      </c>
      <c r="D20">
        <v>276</v>
      </c>
      <c r="E20">
        <v>278</v>
      </c>
      <c r="F20">
        <v>272</v>
      </c>
      <c r="G20">
        <v>277</v>
      </c>
      <c r="H20">
        <v>275</v>
      </c>
      <c r="I20">
        <v>274</v>
      </c>
      <c r="J20">
        <v>281</v>
      </c>
    </row>
    <row r="21" spans="1:10" x14ac:dyDescent="0.35">
      <c r="A21">
        <v>282</v>
      </c>
      <c r="B21">
        <v>272</v>
      </c>
      <c r="C21">
        <v>279</v>
      </c>
      <c r="D21">
        <v>277</v>
      </c>
      <c r="E21">
        <v>274</v>
      </c>
      <c r="F21">
        <v>272</v>
      </c>
      <c r="G21">
        <v>277</v>
      </c>
      <c r="H21">
        <v>276</v>
      </c>
      <c r="I21">
        <v>271</v>
      </c>
      <c r="J21">
        <v>271</v>
      </c>
    </row>
    <row r="22" spans="1:10" x14ac:dyDescent="0.35">
      <c r="A22">
        <v>279</v>
      </c>
      <c r="B22">
        <v>279</v>
      </c>
      <c r="C22">
        <v>277</v>
      </c>
      <c r="D22">
        <v>269</v>
      </c>
      <c r="E22">
        <v>270</v>
      </c>
      <c r="F22">
        <v>278</v>
      </c>
      <c r="G22">
        <v>271</v>
      </c>
      <c r="H22">
        <v>277</v>
      </c>
      <c r="I22">
        <v>270</v>
      </c>
      <c r="J22">
        <v>275</v>
      </c>
    </row>
    <row r="23" spans="1:10" x14ac:dyDescent="0.35">
      <c r="A23">
        <v>269</v>
      </c>
      <c r="B23">
        <v>268</v>
      </c>
      <c r="C23">
        <v>276</v>
      </c>
      <c r="D23">
        <v>273</v>
      </c>
      <c r="E23">
        <v>269</v>
      </c>
      <c r="F23">
        <v>270</v>
      </c>
      <c r="G23">
        <v>273</v>
      </c>
      <c r="H23">
        <v>269</v>
      </c>
      <c r="I23">
        <v>269</v>
      </c>
      <c r="J23">
        <v>270</v>
      </c>
    </row>
    <row r="24" spans="1:10" x14ac:dyDescent="0.35">
      <c r="A24">
        <v>279</v>
      </c>
      <c r="B24">
        <v>270</v>
      </c>
      <c r="C24">
        <v>279</v>
      </c>
      <c r="D24">
        <v>271</v>
      </c>
      <c r="E24">
        <v>275</v>
      </c>
      <c r="F24">
        <v>279</v>
      </c>
      <c r="G24">
        <v>265</v>
      </c>
      <c r="H24">
        <v>280</v>
      </c>
      <c r="I24">
        <v>280</v>
      </c>
      <c r="J24">
        <v>266</v>
      </c>
    </row>
    <row r="25" spans="1:10" x14ac:dyDescent="0.35">
      <c r="A25">
        <v>270</v>
      </c>
      <c r="B25">
        <v>271</v>
      </c>
      <c r="C25">
        <v>265</v>
      </c>
      <c r="D25">
        <v>279</v>
      </c>
      <c r="E25">
        <v>268</v>
      </c>
      <c r="F25">
        <v>265</v>
      </c>
      <c r="G25">
        <v>276</v>
      </c>
      <c r="H25">
        <v>270</v>
      </c>
      <c r="I25">
        <v>279</v>
      </c>
      <c r="J25">
        <v>270</v>
      </c>
    </row>
    <row r="26" spans="1:10" x14ac:dyDescent="0.35">
      <c r="A26">
        <v>268</v>
      </c>
      <c r="B26">
        <v>269</v>
      </c>
      <c r="C26">
        <v>272</v>
      </c>
      <c r="D26">
        <v>268</v>
      </c>
      <c r="E26">
        <v>272</v>
      </c>
      <c r="F26">
        <v>274</v>
      </c>
      <c r="G26">
        <v>279</v>
      </c>
      <c r="H26">
        <v>270</v>
      </c>
      <c r="I26">
        <v>278</v>
      </c>
      <c r="J26">
        <v>282</v>
      </c>
    </row>
    <row r="27" spans="1:10" x14ac:dyDescent="0.35">
      <c r="A27">
        <v>274</v>
      </c>
      <c r="B27">
        <v>277</v>
      </c>
      <c r="C27">
        <v>277</v>
      </c>
      <c r="D27">
        <v>281</v>
      </c>
      <c r="E27">
        <v>271</v>
      </c>
      <c r="F27">
        <v>272</v>
      </c>
      <c r="G27">
        <v>281</v>
      </c>
      <c r="H27">
        <v>272</v>
      </c>
      <c r="I27">
        <v>274</v>
      </c>
      <c r="J27">
        <v>272</v>
      </c>
    </row>
    <row r="28" spans="1:10" x14ac:dyDescent="0.35">
      <c r="A28">
        <v>268</v>
      </c>
      <c r="B28">
        <v>268</v>
      </c>
      <c r="C28">
        <v>267</v>
      </c>
      <c r="D28">
        <v>273</v>
      </c>
      <c r="E28">
        <v>269</v>
      </c>
      <c r="F28">
        <v>267</v>
      </c>
      <c r="G28">
        <v>265</v>
      </c>
      <c r="H28">
        <v>274</v>
      </c>
      <c r="I28">
        <v>275</v>
      </c>
      <c r="J28">
        <v>280</v>
      </c>
    </row>
    <row r="29" spans="1:10" x14ac:dyDescent="0.35">
      <c r="A29">
        <v>282</v>
      </c>
      <c r="B29">
        <v>265</v>
      </c>
      <c r="C29">
        <v>280</v>
      </c>
      <c r="D29">
        <v>277</v>
      </c>
      <c r="E29">
        <v>269</v>
      </c>
      <c r="F29">
        <v>265</v>
      </c>
      <c r="G29">
        <v>276</v>
      </c>
      <c r="H29">
        <v>269</v>
      </c>
      <c r="I29">
        <v>276</v>
      </c>
      <c r="J29">
        <v>279</v>
      </c>
    </row>
    <row r="30" spans="1:10" x14ac:dyDescent="0.35">
      <c r="A30">
        <v>270</v>
      </c>
      <c r="B30">
        <v>269</v>
      </c>
      <c r="C30">
        <v>277</v>
      </c>
      <c r="D30">
        <v>279</v>
      </c>
      <c r="E30">
        <v>265</v>
      </c>
      <c r="F30">
        <v>281</v>
      </c>
      <c r="G30">
        <v>266</v>
      </c>
      <c r="H30">
        <v>267</v>
      </c>
      <c r="I30">
        <v>265</v>
      </c>
      <c r="J30">
        <v>270</v>
      </c>
    </row>
    <row r="31" spans="1:10" x14ac:dyDescent="0.35">
      <c r="A31">
        <v>271</v>
      </c>
      <c r="B31">
        <v>273</v>
      </c>
      <c r="C31">
        <v>278</v>
      </c>
      <c r="D31">
        <v>279</v>
      </c>
      <c r="E31">
        <v>270</v>
      </c>
      <c r="F31">
        <v>280</v>
      </c>
      <c r="G31">
        <v>265</v>
      </c>
      <c r="H31">
        <v>281</v>
      </c>
      <c r="I31">
        <v>277</v>
      </c>
      <c r="J31">
        <v>281</v>
      </c>
    </row>
    <row r="32" spans="1:10" x14ac:dyDescent="0.35">
      <c r="A32">
        <v>274</v>
      </c>
      <c r="B32">
        <v>265</v>
      </c>
      <c r="C32">
        <v>266</v>
      </c>
      <c r="D32">
        <v>275</v>
      </c>
      <c r="E32">
        <v>277</v>
      </c>
      <c r="F32">
        <v>274</v>
      </c>
      <c r="G32">
        <v>278</v>
      </c>
      <c r="H32">
        <v>266</v>
      </c>
      <c r="I32">
        <v>269</v>
      </c>
      <c r="J32">
        <v>265</v>
      </c>
    </row>
    <row r="33" spans="1:10" x14ac:dyDescent="0.35">
      <c r="A33">
        <v>274</v>
      </c>
      <c r="B33">
        <v>280</v>
      </c>
      <c r="C33">
        <v>279</v>
      </c>
      <c r="D33">
        <v>279</v>
      </c>
      <c r="E33">
        <v>273</v>
      </c>
      <c r="F33">
        <v>270</v>
      </c>
      <c r="G33">
        <v>267</v>
      </c>
      <c r="H33">
        <v>278</v>
      </c>
      <c r="I33">
        <v>278</v>
      </c>
      <c r="J33">
        <v>281</v>
      </c>
    </row>
    <row r="34" spans="1:10" x14ac:dyDescent="0.35">
      <c r="A34">
        <v>278</v>
      </c>
      <c r="B34">
        <v>280</v>
      </c>
      <c r="C34">
        <v>272</v>
      </c>
      <c r="D34">
        <v>271</v>
      </c>
      <c r="E34">
        <v>277</v>
      </c>
      <c r="F34">
        <v>265</v>
      </c>
      <c r="G34">
        <v>266</v>
      </c>
      <c r="H34">
        <v>268</v>
      </c>
      <c r="I34">
        <v>276</v>
      </c>
      <c r="J34">
        <v>275</v>
      </c>
    </row>
    <row r="35" spans="1:10" x14ac:dyDescent="0.35">
      <c r="A35">
        <v>267</v>
      </c>
      <c r="B35">
        <v>265</v>
      </c>
      <c r="C35">
        <v>269</v>
      </c>
      <c r="D35">
        <v>274</v>
      </c>
      <c r="E35">
        <v>272</v>
      </c>
      <c r="F35">
        <v>270</v>
      </c>
      <c r="G35">
        <v>276</v>
      </c>
      <c r="H35">
        <v>270</v>
      </c>
      <c r="I35">
        <v>277</v>
      </c>
      <c r="J35">
        <v>267</v>
      </c>
    </row>
    <row r="36" spans="1:10" x14ac:dyDescent="0.35">
      <c r="A36">
        <v>281</v>
      </c>
      <c r="B36">
        <v>277</v>
      </c>
      <c r="C36">
        <v>281</v>
      </c>
      <c r="D36">
        <v>271</v>
      </c>
      <c r="E36">
        <v>277</v>
      </c>
      <c r="F36">
        <v>270</v>
      </c>
      <c r="G36">
        <v>267</v>
      </c>
      <c r="H36">
        <v>276</v>
      </c>
      <c r="I36">
        <v>266</v>
      </c>
      <c r="J36">
        <v>280</v>
      </c>
    </row>
    <row r="37" spans="1:10" x14ac:dyDescent="0.35">
      <c r="A37">
        <v>276</v>
      </c>
      <c r="B37">
        <v>273</v>
      </c>
      <c r="C37">
        <v>265</v>
      </c>
      <c r="D37">
        <v>265</v>
      </c>
      <c r="E37">
        <v>274</v>
      </c>
      <c r="F37">
        <v>278</v>
      </c>
      <c r="G37">
        <v>269</v>
      </c>
      <c r="H37">
        <v>279</v>
      </c>
      <c r="I37">
        <v>267</v>
      </c>
      <c r="J37">
        <v>274</v>
      </c>
    </row>
    <row r="38" spans="1:10" x14ac:dyDescent="0.35">
      <c r="A38">
        <v>278</v>
      </c>
      <c r="B38">
        <v>267</v>
      </c>
      <c r="C38">
        <v>281</v>
      </c>
      <c r="D38">
        <v>276</v>
      </c>
      <c r="E38">
        <v>280</v>
      </c>
      <c r="F38">
        <v>272</v>
      </c>
      <c r="G38">
        <v>281</v>
      </c>
      <c r="H38">
        <v>266</v>
      </c>
      <c r="I38">
        <v>267</v>
      </c>
      <c r="J38">
        <v>268</v>
      </c>
    </row>
    <row r="39" spans="1:10" x14ac:dyDescent="0.35">
      <c r="A39">
        <v>269</v>
      </c>
      <c r="B39">
        <v>267</v>
      </c>
      <c r="C39">
        <v>281</v>
      </c>
      <c r="D39">
        <v>272</v>
      </c>
      <c r="E39">
        <v>277</v>
      </c>
      <c r="F39">
        <v>268</v>
      </c>
      <c r="G39">
        <v>280</v>
      </c>
      <c r="H39">
        <v>279</v>
      </c>
      <c r="I39">
        <v>272</v>
      </c>
      <c r="J39">
        <v>280</v>
      </c>
    </row>
    <row r="40" spans="1:10" x14ac:dyDescent="0.35">
      <c r="A40">
        <v>268</v>
      </c>
      <c r="B40">
        <v>271</v>
      </c>
      <c r="C40">
        <v>266</v>
      </c>
      <c r="D40">
        <v>278</v>
      </c>
      <c r="E40">
        <v>279</v>
      </c>
      <c r="F40">
        <v>280</v>
      </c>
      <c r="G40">
        <v>268</v>
      </c>
      <c r="H40">
        <v>270</v>
      </c>
      <c r="I40">
        <v>273</v>
      </c>
      <c r="J40">
        <v>281</v>
      </c>
    </row>
    <row r="41" spans="1:10" x14ac:dyDescent="0.35">
      <c r="A41">
        <v>270</v>
      </c>
      <c r="B41">
        <v>271</v>
      </c>
      <c r="C41">
        <v>275</v>
      </c>
      <c r="D41">
        <v>277</v>
      </c>
      <c r="E41">
        <v>280</v>
      </c>
      <c r="F41">
        <v>273</v>
      </c>
      <c r="G41">
        <v>272</v>
      </c>
      <c r="H41">
        <v>278</v>
      </c>
      <c r="I41">
        <v>266</v>
      </c>
      <c r="J41">
        <v>279</v>
      </c>
    </row>
    <row r="42" spans="1:10" x14ac:dyDescent="0.35">
      <c r="A42">
        <v>271</v>
      </c>
      <c r="B42">
        <v>266</v>
      </c>
      <c r="C42">
        <v>277</v>
      </c>
      <c r="D42">
        <v>277</v>
      </c>
      <c r="E42">
        <v>276</v>
      </c>
      <c r="F42">
        <v>270</v>
      </c>
      <c r="G42">
        <v>278</v>
      </c>
      <c r="H42">
        <v>267</v>
      </c>
      <c r="I42">
        <v>276</v>
      </c>
      <c r="J42">
        <v>274</v>
      </c>
    </row>
    <row r="43" spans="1:10" x14ac:dyDescent="0.35">
      <c r="A43">
        <v>283</v>
      </c>
      <c r="B43">
        <v>285</v>
      </c>
      <c r="C43">
        <v>283</v>
      </c>
      <c r="D43">
        <v>287</v>
      </c>
      <c r="E43">
        <v>283</v>
      </c>
      <c r="F43">
        <v>287</v>
      </c>
      <c r="G43">
        <v>288</v>
      </c>
      <c r="H43">
        <v>286</v>
      </c>
      <c r="I43">
        <v>287</v>
      </c>
      <c r="J43">
        <v>286</v>
      </c>
    </row>
    <row r="44" spans="1:10" x14ac:dyDescent="0.35">
      <c r="A44">
        <v>287</v>
      </c>
      <c r="B44">
        <v>288</v>
      </c>
      <c r="C44">
        <v>286</v>
      </c>
      <c r="D44">
        <v>285</v>
      </c>
      <c r="E44">
        <v>286</v>
      </c>
      <c r="F44">
        <v>285</v>
      </c>
      <c r="G44">
        <v>283</v>
      </c>
      <c r="H44">
        <v>284</v>
      </c>
      <c r="I44">
        <v>286</v>
      </c>
      <c r="J44">
        <v>287</v>
      </c>
    </row>
    <row r="45" spans="1:10" x14ac:dyDescent="0.35">
      <c r="A45">
        <v>284</v>
      </c>
      <c r="B45">
        <v>287</v>
      </c>
      <c r="C45">
        <v>288</v>
      </c>
      <c r="D45">
        <v>283</v>
      </c>
      <c r="E45">
        <v>288</v>
      </c>
      <c r="F45">
        <v>289</v>
      </c>
      <c r="G45">
        <v>284</v>
      </c>
      <c r="H45">
        <v>288</v>
      </c>
      <c r="I45">
        <v>289</v>
      </c>
      <c r="J45">
        <v>286</v>
      </c>
    </row>
    <row r="46" spans="1:10" x14ac:dyDescent="0.35">
      <c r="A46">
        <v>287</v>
      </c>
      <c r="B46">
        <v>286</v>
      </c>
      <c r="C46">
        <v>287</v>
      </c>
      <c r="D46">
        <v>287</v>
      </c>
      <c r="E46">
        <v>288</v>
      </c>
      <c r="F46">
        <v>284</v>
      </c>
      <c r="G46">
        <v>285</v>
      </c>
      <c r="H46">
        <v>285</v>
      </c>
      <c r="I46">
        <v>285</v>
      </c>
      <c r="J46">
        <v>285</v>
      </c>
    </row>
    <row r="47" spans="1:10" x14ac:dyDescent="0.35">
      <c r="A47">
        <v>284</v>
      </c>
      <c r="B47">
        <v>285</v>
      </c>
      <c r="C47">
        <v>283</v>
      </c>
      <c r="D47">
        <v>288</v>
      </c>
      <c r="E47">
        <v>288</v>
      </c>
      <c r="F47">
        <v>286</v>
      </c>
      <c r="G47">
        <v>285</v>
      </c>
      <c r="H47">
        <v>287</v>
      </c>
      <c r="I47">
        <v>287</v>
      </c>
      <c r="J47">
        <v>283</v>
      </c>
    </row>
    <row r="48" spans="1:10" x14ac:dyDescent="0.35">
      <c r="A48">
        <v>288</v>
      </c>
      <c r="B48">
        <v>286</v>
      </c>
      <c r="C48">
        <v>285</v>
      </c>
      <c r="D48">
        <v>287</v>
      </c>
      <c r="E48">
        <v>285</v>
      </c>
      <c r="F48">
        <v>285</v>
      </c>
      <c r="G48">
        <v>287</v>
      </c>
      <c r="H48">
        <v>287</v>
      </c>
      <c r="I48">
        <v>286</v>
      </c>
      <c r="J48">
        <v>286</v>
      </c>
    </row>
    <row r="49" spans="1:10" x14ac:dyDescent="0.35">
      <c r="A49">
        <v>284</v>
      </c>
      <c r="B49">
        <v>288</v>
      </c>
      <c r="C49">
        <v>284</v>
      </c>
      <c r="D49">
        <v>286</v>
      </c>
      <c r="E49">
        <v>283</v>
      </c>
      <c r="F49">
        <v>289</v>
      </c>
      <c r="G49">
        <v>287</v>
      </c>
      <c r="H49">
        <v>287</v>
      </c>
      <c r="I49">
        <v>288</v>
      </c>
      <c r="J49">
        <v>286</v>
      </c>
    </row>
    <row r="50" spans="1:10" x14ac:dyDescent="0.35">
      <c r="A50">
        <v>283</v>
      </c>
      <c r="B50">
        <v>286</v>
      </c>
      <c r="C50">
        <v>285</v>
      </c>
      <c r="D50">
        <v>283</v>
      </c>
      <c r="E50">
        <v>285</v>
      </c>
      <c r="F50">
        <v>287</v>
      </c>
      <c r="G50">
        <v>286</v>
      </c>
      <c r="H50">
        <v>286</v>
      </c>
      <c r="I50">
        <v>288</v>
      </c>
      <c r="J50">
        <v>286</v>
      </c>
    </row>
    <row r="51" spans="1:10" x14ac:dyDescent="0.35">
      <c r="A51">
        <v>288</v>
      </c>
      <c r="B51">
        <v>284</v>
      </c>
      <c r="C51">
        <v>283</v>
      </c>
      <c r="D51">
        <v>286</v>
      </c>
      <c r="E51">
        <v>284</v>
      </c>
      <c r="F51">
        <v>284</v>
      </c>
      <c r="G51">
        <v>283</v>
      </c>
      <c r="H51">
        <v>285</v>
      </c>
      <c r="I51">
        <v>285</v>
      </c>
      <c r="J51">
        <v>285</v>
      </c>
    </row>
    <row r="52" spans="1:10" x14ac:dyDescent="0.35">
      <c r="A52">
        <v>285</v>
      </c>
      <c r="B52">
        <v>286</v>
      </c>
      <c r="C52">
        <v>283</v>
      </c>
      <c r="D52">
        <v>285</v>
      </c>
      <c r="E52">
        <v>283</v>
      </c>
      <c r="F52">
        <v>287</v>
      </c>
      <c r="G52">
        <v>287</v>
      </c>
      <c r="H52">
        <v>288</v>
      </c>
      <c r="I52">
        <v>287</v>
      </c>
      <c r="J52">
        <v>287</v>
      </c>
    </row>
    <row r="53" spans="1:10" x14ac:dyDescent="0.35">
      <c r="A53">
        <v>287</v>
      </c>
      <c r="B53">
        <v>286</v>
      </c>
      <c r="C53">
        <v>283</v>
      </c>
      <c r="D53">
        <v>284</v>
      </c>
      <c r="E53">
        <v>284</v>
      </c>
      <c r="F53">
        <v>284</v>
      </c>
      <c r="G53">
        <v>286</v>
      </c>
      <c r="H53">
        <v>285</v>
      </c>
      <c r="I53">
        <v>283</v>
      </c>
      <c r="J53">
        <v>285</v>
      </c>
    </row>
    <row r="54" spans="1:10" x14ac:dyDescent="0.35">
      <c r="A54">
        <v>284</v>
      </c>
      <c r="B54">
        <v>283</v>
      </c>
      <c r="C54">
        <v>287</v>
      </c>
      <c r="D54">
        <v>288</v>
      </c>
      <c r="E54">
        <v>286</v>
      </c>
      <c r="F54">
        <v>287</v>
      </c>
      <c r="G54">
        <v>284</v>
      </c>
      <c r="H54">
        <v>285</v>
      </c>
      <c r="I54">
        <v>286</v>
      </c>
      <c r="J54">
        <v>284</v>
      </c>
    </row>
    <row r="55" spans="1:10" x14ac:dyDescent="0.35">
      <c r="A55">
        <v>286</v>
      </c>
      <c r="B55">
        <v>284</v>
      </c>
      <c r="C55">
        <v>286</v>
      </c>
      <c r="D55">
        <v>284</v>
      </c>
      <c r="E55">
        <v>284</v>
      </c>
      <c r="F55">
        <v>283</v>
      </c>
      <c r="G55">
        <v>284</v>
      </c>
      <c r="H55">
        <v>288</v>
      </c>
      <c r="I55">
        <v>285</v>
      </c>
      <c r="J55">
        <v>286</v>
      </c>
    </row>
    <row r="56" spans="1:10" x14ac:dyDescent="0.35">
      <c r="A56">
        <v>284</v>
      </c>
      <c r="B56">
        <v>285</v>
      </c>
      <c r="C56">
        <v>284</v>
      </c>
      <c r="D56">
        <v>288</v>
      </c>
      <c r="E56">
        <v>287</v>
      </c>
      <c r="F56">
        <v>284</v>
      </c>
      <c r="G56">
        <v>286</v>
      </c>
      <c r="H56">
        <v>285</v>
      </c>
      <c r="I56">
        <v>286</v>
      </c>
      <c r="J56">
        <v>288</v>
      </c>
    </row>
    <row r="57" spans="1:10" x14ac:dyDescent="0.35">
      <c r="A57">
        <v>286</v>
      </c>
      <c r="B57">
        <v>288</v>
      </c>
      <c r="C57">
        <v>288</v>
      </c>
      <c r="D57">
        <v>287</v>
      </c>
      <c r="E57">
        <v>283</v>
      </c>
      <c r="F57">
        <v>287</v>
      </c>
      <c r="G57">
        <v>286</v>
      </c>
      <c r="H57">
        <v>284</v>
      </c>
      <c r="I57">
        <v>286</v>
      </c>
      <c r="J57">
        <v>285</v>
      </c>
    </row>
    <row r="58" spans="1:10" x14ac:dyDescent="0.35">
      <c r="A58">
        <v>283</v>
      </c>
      <c r="B58">
        <v>283</v>
      </c>
      <c r="C58">
        <v>288</v>
      </c>
      <c r="D58">
        <v>285</v>
      </c>
      <c r="E58">
        <v>284</v>
      </c>
      <c r="F58">
        <v>288</v>
      </c>
      <c r="G58">
        <v>287</v>
      </c>
      <c r="H58">
        <v>287</v>
      </c>
      <c r="I58">
        <v>284</v>
      </c>
      <c r="J58">
        <v>288</v>
      </c>
    </row>
    <row r="59" spans="1:10" x14ac:dyDescent="0.35">
      <c r="A59">
        <v>285</v>
      </c>
      <c r="B59">
        <v>285</v>
      </c>
      <c r="C59">
        <v>285</v>
      </c>
      <c r="D59">
        <v>288</v>
      </c>
      <c r="E59">
        <v>288</v>
      </c>
      <c r="F59">
        <v>288</v>
      </c>
      <c r="G59">
        <v>285</v>
      </c>
      <c r="H59">
        <v>284</v>
      </c>
      <c r="I59">
        <v>286</v>
      </c>
      <c r="J59">
        <v>283</v>
      </c>
    </row>
    <row r="60" spans="1:10" x14ac:dyDescent="0.35">
      <c r="A60">
        <v>287</v>
      </c>
      <c r="B60">
        <v>284</v>
      </c>
      <c r="C60">
        <v>287</v>
      </c>
      <c r="D60">
        <v>285</v>
      </c>
      <c r="E60">
        <v>283</v>
      </c>
      <c r="F60">
        <v>288</v>
      </c>
      <c r="G60">
        <v>286</v>
      </c>
      <c r="H60">
        <v>288</v>
      </c>
      <c r="I60">
        <v>285</v>
      </c>
      <c r="J60">
        <v>285</v>
      </c>
    </row>
    <row r="61" spans="1:10" x14ac:dyDescent="0.35">
      <c r="A61">
        <v>287</v>
      </c>
      <c r="B61">
        <v>283</v>
      </c>
      <c r="C61">
        <v>288</v>
      </c>
      <c r="D61">
        <v>284</v>
      </c>
      <c r="E61">
        <v>284</v>
      </c>
      <c r="F61">
        <v>286</v>
      </c>
      <c r="G61">
        <v>289</v>
      </c>
      <c r="H61">
        <v>288</v>
      </c>
      <c r="I61">
        <v>284</v>
      </c>
      <c r="J61">
        <v>288</v>
      </c>
    </row>
    <row r="62" spans="1:10" x14ac:dyDescent="0.35">
      <c r="A62">
        <v>286</v>
      </c>
      <c r="B62">
        <v>286</v>
      </c>
      <c r="C62">
        <v>285</v>
      </c>
      <c r="D62">
        <v>289</v>
      </c>
      <c r="E62">
        <v>286</v>
      </c>
      <c r="F62">
        <v>287</v>
      </c>
      <c r="G62">
        <v>288</v>
      </c>
      <c r="H62">
        <v>284</v>
      </c>
      <c r="I62">
        <v>283</v>
      </c>
      <c r="J62">
        <v>286</v>
      </c>
    </row>
    <row r="63" spans="1:10" x14ac:dyDescent="0.35">
      <c r="A63">
        <v>285</v>
      </c>
      <c r="B63">
        <v>288</v>
      </c>
      <c r="C63">
        <v>287</v>
      </c>
      <c r="D63">
        <v>287</v>
      </c>
      <c r="E63">
        <v>285</v>
      </c>
      <c r="F63">
        <v>288</v>
      </c>
      <c r="G63">
        <v>284</v>
      </c>
      <c r="H63">
        <v>287</v>
      </c>
      <c r="I63">
        <v>288</v>
      </c>
      <c r="J63">
        <v>284</v>
      </c>
    </row>
    <row r="64" spans="1:10" x14ac:dyDescent="0.35">
      <c r="A64">
        <v>288</v>
      </c>
      <c r="B64">
        <v>287</v>
      </c>
      <c r="C64">
        <v>283</v>
      </c>
      <c r="D64">
        <v>284</v>
      </c>
      <c r="E64">
        <v>288</v>
      </c>
      <c r="F64">
        <v>284</v>
      </c>
      <c r="G64">
        <v>284</v>
      </c>
      <c r="H64">
        <v>288</v>
      </c>
      <c r="I64">
        <v>288</v>
      </c>
      <c r="J64">
        <v>284</v>
      </c>
    </row>
    <row r="65" spans="1:10" x14ac:dyDescent="0.35">
      <c r="A65">
        <v>285</v>
      </c>
      <c r="B65">
        <v>287</v>
      </c>
      <c r="C65">
        <v>288</v>
      </c>
      <c r="D65">
        <v>285</v>
      </c>
      <c r="E65">
        <v>285</v>
      </c>
      <c r="F65">
        <v>287</v>
      </c>
      <c r="G65">
        <v>285</v>
      </c>
      <c r="H65">
        <v>287</v>
      </c>
      <c r="I65">
        <v>283</v>
      </c>
      <c r="J65">
        <v>287</v>
      </c>
    </row>
    <row r="66" spans="1:10" x14ac:dyDescent="0.35">
      <c r="A66">
        <v>288</v>
      </c>
      <c r="B66">
        <v>286</v>
      </c>
      <c r="C66">
        <v>286</v>
      </c>
      <c r="D66">
        <v>283</v>
      </c>
      <c r="E66">
        <v>287</v>
      </c>
      <c r="F66">
        <v>284</v>
      </c>
      <c r="G66">
        <v>283</v>
      </c>
      <c r="H66">
        <v>288</v>
      </c>
      <c r="I66">
        <v>285</v>
      </c>
      <c r="J66">
        <v>283</v>
      </c>
    </row>
    <row r="67" spans="1:10" x14ac:dyDescent="0.35">
      <c r="A67">
        <v>284</v>
      </c>
      <c r="B67">
        <v>283</v>
      </c>
      <c r="C67">
        <v>283</v>
      </c>
      <c r="D67">
        <v>286</v>
      </c>
      <c r="E67">
        <v>287</v>
      </c>
      <c r="F67">
        <v>285</v>
      </c>
      <c r="G67">
        <v>286</v>
      </c>
      <c r="H67">
        <v>288</v>
      </c>
      <c r="I67">
        <v>286</v>
      </c>
      <c r="J67">
        <v>286</v>
      </c>
    </row>
    <row r="68" spans="1:10" x14ac:dyDescent="0.35">
      <c r="A68">
        <v>284</v>
      </c>
      <c r="B68">
        <v>284</v>
      </c>
      <c r="C68">
        <v>286</v>
      </c>
      <c r="D68">
        <v>289</v>
      </c>
      <c r="E68">
        <v>288</v>
      </c>
      <c r="F68">
        <v>285</v>
      </c>
      <c r="G68">
        <v>286</v>
      </c>
      <c r="H68">
        <v>288</v>
      </c>
      <c r="I68">
        <v>285</v>
      </c>
      <c r="J68">
        <v>288</v>
      </c>
    </row>
    <row r="69" spans="1:10" x14ac:dyDescent="0.35">
      <c r="A69">
        <v>283</v>
      </c>
      <c r="B69">
        <v>288</v>
      </c>
      <c r="C69">
        <v>284</v>
      </c>
      <c r="D69">
        <v>287</v>
      </c>
      <c r="E69">
        <v>284</v>
      </c>
      <c r="F69">
        <v>284</v>
      </c>
      <c r="G69">
        <v>285</v>
      </c>
      <c r="H69">
        <v>285</v>
      </c>
      <c r="I69">
        <v>288</v>
      </c>
      <c r="J69">
        <v>288</v>
      </c>
    </row>
    <row r="70" spans="1:10" x14ac:dyDescent="0.35">
      <c r="A70">
        <v>289</v>
      </c>
      <c r="B70">
        <v>286</v>
      </c>
      <c r="C70">
        <v>284</v>
      </c>
      <c r="D70">
        <v>284</v>
      </c>
      <c r="E70">
        <v>286</v>
      </c>
      <c r="F70">
        <v>288</v>
      </c>
      <c r="G70">
        <v>288</v>
      </c>
      <c r="H70">
        <v>285</v>
      </c>
      <c r="I70">
        <v>283</v>
      </c>
      <c r="J70">
        <v>288</v>
      </c>
    </row>
    <row r="71" spans="1:10" x14ac:dyDescent="0.35">
      <c r="A71">
        <v>283</v>
      </c>
      <c r="B71">
        <v>287</v>
      </c>
      <c r="C71">
        <v>283</v>
      </c>
      <c r="D71">
        <v>286</v>
      </c>
      <c r="E71">
        <v>283</v>
      </c>
      <c r="F71">
        <v>288</v>
      </c>
      <c r="G71">
        <v>287</v>
      </c>
      <c r="H71">
        <v>286</v>
      </c>
      <c r="I71">
        <v>287</v>
      </c>
      <c r="J71">
        <v>287</v>
      </c>
    </row>
    <row r="72" spans="1:10" x14ac:dyDescent="0.35">
      <c r="A72">
        <v>287</v>
      </c>
      <c r="B72">
        <v>284</v>
      </c>
      <c r="C72">
        <v>284</v>
      </c>
      <c r="D72">
        <v>287</v>
      </c>
      <c r="E72">
        <v>284</v>
      </c>
      <c r="F72">
        <v>283</v>
      </c>
      <c r="G72">
        <v>287</v>
      </c>
      <c r="H72">
        <v>285</v>
      </c>
      <c r="I72">
        <v>285</v>
      </c>
      <c r="J72">
        <v>287</v>
      </c>
    </row>
    <row r="73" spans="1:10" x14ac:dyDescent="0.35">
      <c r="A73">
        <v>288</v>
      </c>
      <c r="B73">
        <v>286</v>
      </c>
      <c r="C73">
        <v>288</v>
      </c>
      <c r="D73">
        <v>285</v>
      </c>
      <c r="E73">
        <v>283</v>
      </c>
      <c r="F73">
        <v>288</v>
      </c>
      <c r="G73">
        <v>285</v>
      </c>
      <c r="H73">
        <v>286</v>
      </c>
      <c r="I73">
        <v>285</v>
      </c>
      <c r="J73">
        <v>284</v>
      </c>
    </row>
    <row r="74" spans="1:10" x14ac:dyDescent="0.35">
      <c r="A74">
        <v>287</v>
      </c>
      <c r="B74">
        <v>285</v>
      </c>
      <c r="C74">
        <v>285</v>
      </c>
      <c r="D74">
        <v>283</v>
      </c>
      <c r="E74">
        <v>288</v>
      </c>
      <c r="F74">
        <v>288</v>
      </c>
      <c r="G74">
        <v>288</v>
      </c>
      <c r="H74">
        <v>288</v>
      </c>
      <c r="I74">
        <v>286</v>
      </c>
      <c r="J74">
        <v>288</v>
      </c>
    </row>
    <row r="75" spans="1:10" x14ac:dyDescent="0.35">
      <c r="A75">
        <v>292</v>
      </c>
      <c r="B75">
        <v>285</v>
      </c>
      <c r="C75">
        <v>284</v>
      </c>
      <c r="D75">
        <v>289</v>
      </c>
      <c r="E75">
        <v>288</v>
      </c>
      <c r="F75">
        <v>290</v>
      </c>
      <c r="G75">
        <v>285</v>
      </c>
      <c r="H75">
        <v>285</v>
      </c>
      <c r="I75">
        <v>286</v>
      </c>
      <c r="J75">
        <v>292</v>
      </c>
    </row>
    <row r="76" spans="1:10" x14ac:dyDescent="0.35">
      <c r="A76">
        <v>283</v>
      </c>
      <c r="B76">
        <v>283</v>
      </c>
      <c r="C76">
        <v>292</v>
      </c>
      <c r="D76">
        <v>288</v>
      </c>
      <c r="E76">
        <v>291</v>
      </c>
      <c r="F76">
        <v>287</v>
      </c>
      <c r="G76">
        <v>288</v>
      </c>
      <c r="H76">
        <v>285</v>
      </c>
      <c r="I76">
        <v>285</v>
      </c>
      <c r="J76">
        <v>286</v>
      </c>
    </row>
    <row r="77" spans="1:10" x14ac:dyDescent="0.35">
      <c r="A77">
        <v>284</v>
      </c>
      <c r="B77">
        <v>288</v>
      </c>
      <c r="C77">
        <v>292</v>
      </c>
      <c r="D77">
        <v>283</v>
      </c>
      <c r="E77">
        <v>284</v>
      </c>
      <c r="F77">
        <v>283</v>
      </c>
      <c r="G77">
        <v>290</v>
      </c>
      <c r="H77">
        <v>290</v>
      </c>
      <c r="I77">
        <v>292</v>
      </c>
      <c r="J77">
        <v>285</v>
      </c>
    </row>
    <row r="78" spans="1:10" x14ac:dyDescent="0.35">
      <c r="A78">
        <v>287</v>
      </c>
      <c r="B78">
        <v>288</v>
      </c>
      <c r="C78">
        <v>284</v>
      </c>
      <c r="D78">
        <v>291</v>
      </c>
      <c r="E78">
        <v>284</v>
      </c>
      <c r="F78">
        <v>287</v>
      </c>
      <c r="G78">
        <v>287</v>
      </c>
      <c r="H78">
        <v>291</v>
      </c>
      <c r="I78">
        <v>288</v>
      </c>
      <c r="J78">
        <v>291</v>
      </c>
    </row>
    <row r="79" spans="1:10" x14ac:dyDescent="0.35">
      <c r="A79">
        <v>290</v>
      </c>
      <c r="B79">
        <v>288</v>
      </c>
      <c r="C79">
        <v>284</v>
      </c>
      <c r="D79">
        <v>288</v>
      </c>
      <c r="E79">
        <v>289</v>
      </c>
      <c r="F79">
        <v>285</v>
      </c>
      <c r="G79">
        <v>286</v>
      </c>
      <c r="H79">
        <v>287</v>
      </c>
      <c r="I79">
        <v>288</v>
      </c>
      <c r="J79">
        <v>286</v>
      </c>
    </row>
    <row r="80" spans="1:10" x14ac:dyDescent="0.35">
      <c r="A80">
        <v>286</v>
      </c>
      <c r="B80">
        <v>285</v>
      </c>
      <c r="C80">
        <v>284</v>
      </c>
      <c r="D80">
        <v>284</v>
      </c>
      <c r="E80">
        <v>289</v>
      </c>
      <c r="F80">
        <v>292</v>
      </c>
      <c r="G80">
        <v>290</v>
      </c>
      <c r="H80">
        <v>288</v>
      </c>
      <c r="I80">
        <v>285</v>
      </c>
      <c r="J80">
        <v>289</v>
      </c>
    </row>
    <row r="81" spans="1:10" x14ac:dyDescent="0.35">
      <c r="A81">
        <v>283</v>
      </c>
      <c r="B81">
        <v>286</v>
      </c>
      <c r="C81">
        <v>284</v>
      </c>
      <c r="D81">
        <v>287</v>
      </c>
      <c r="E81">
        <v>285</v>
      </c>
      <c r="F81">
        <v>289</v>
      </c>
      <c r="G81">
        <v>286</v>
      </c>
      <c r="H81">
        <v>287</v>
      </c>
      <c r="I81">
        <v>283</v>
      </c>
      <c r="J81">
        <v>284</v>
      </c>
    </row>
    <row r="82" spans="1:10" x14ac:dyDescent="0.35">
      <c r="A82">
        <v>286</v>
      </c>
      <c r="B82">
        <v>290</v>
      </c>
      <c r="C82">
        <v>286</v>
      </c>
      <c r="D82">
        <v>292</v>
      </c>
      <c r="E82">
        <v>290</v>
      </c>
      <c r="F82">
        <v>286</v>
      </c>
      <c r="G82">
        <v>290</v>
      </c>
      <c r="H82">
        <v>291</v>
      </c>
      <c r="I82">
        <v>285</v>
      </c>
      <c r="J82">
        <v>289</v>
      </c>
    </row>
    <row r="83" spans="1:10" x14ac:dyDescent="0.35">
      <c r="A83">
        <v>290</v>
      </c>
      <c r="B83">
        <v>291</v>
      </c>
      <c r="C83">
        <v>291</v>
      </c>
      <c r="D83">
        <v>291</v>
      </c>
      <c r="E83">
        <v>290</v>
      </c>
      <c r="F83">
        <v>289</v>
      </c>
      <c r="G83">
        <v>287</v>
      </c>
      <c r="H83">
        <v>291</v>
      </c>
      <c r="I83">
        <v>288</v>
      </c>
      <c r="J83">
        <v>283</v>
      </c>
    </row>
    <row r="84" spans="1:10" x14ac:dyDescent="0.35">
      <c r="A84">
        <v>284</v>
      </c>
      <c r="B84">
        <v>290</v>
      </c>
      <c r="C84">
        <v>285</v>
      </c>
      <c r="D84">
        <v>283</v>
      </c>
      <c r="E84">
        <v>290</v>
      </c>
      <c r="F84">
        <v>291</v>
      </c>
      <c r="G84">
        <v>283</v>
      </c>
      <c r="H84">
        <v>286</v>
      </c>
      <c r="I84">
        <v>285</v>
      </c>
      <c r="J84">
        <v>287</v>
      </c>
    </row>
    <row r="85" spans="1:10" x14ac:dyDescent="0.35">
      <c r="A85">
        <v>285</v>
      </c>
      <c r="B85">
        <v>286</v>
      </c>
      <c r="C85">
        <v>285</v>
      </c>
      <c r="D85">
        <v>288</v>
      </c>
      <c r="E85">
        <v>293</v>
      </c>
      <c r="F85">
        <v>292</v>
      </c>
      <c r="G85">
        <v>284</v>
      </c>
      <c r="H85">
        <v>287</v>
      </c>
      <c r="I85">
        <v>288</v>
      </c>
      <c r="J85">
        <v>285</v>
      </c>
    </row>
    <row r="86" spans="1:10" x14ac:dyDescent="0.35">
      <c r="A86">
        <v>286</v>
      </c>
      <c r="B86">
        <v>290</v>
      </c>
      <c r="C86">
        <v>292</v>
      </c>
      <c r="D86">
        <v>283</v>
      </c>
      <c r="E86">
        <v>284</v>
      </c>
      <c r="F86">
        <v>284</v>
      </c>
      <c r="G86">
        <v>287</v>
      </c>
      <c r="H86">
        <v>290</v>
      </c>
      <c r="I86">
        <v>291</v>
      </c>
      <c r="J86">
        <v>288</v>
      </c>
    </row>
    <row r="87" spans="1:10" x14ac:dyDescent="0.35">
      <c r="A87">
        <v>292</v>
      </c>
      <c r="B87">
        <v>286</v>
      </c>
      <c r="C87">
        <v>287</v>
      </c>
      <c r="D87">
        <v>284</v>
      </c>
      <c r="E87">
        <v>292</v>
      </c>
      <c r="F87">
        <v>288</v>
      </c>
      <c r="G87">
        <v>284</v>
      </c>
      <c r="H87">
        <v>290</v>
      </c>
      <c r="I87">
        <v>284</v>
      </c>
      <c r="J87">
        <v>287</v>
      </c>
    </row>
    <row r="88" spans="1:10" x14ac:dyDescent="0.35">
      <c r="A88">
        <v>290</v>
      </c>
      <c r="B88">
        <v>286</v>
      </c>
      <c r="C88">
        <v>289</v>
      </c>
      <c r="D88">
        <v>292</v>
      </c>
      <c r="E88">
        <v>287</v>
      </c>
      <c r="F88">
        <v>283</v>
      </c>
      <c r="G88">
        <v>287</v>
      </c>
      <c r="H88">
        <v>288</v>
      </c>
      <c r="I88">
        <v>288</v>
      </c>
      <c r="J88">
        <v>292</v>
      </c>
    </row>
    <row r="89" spans="1:10" x14ac:dyDescent="0.35">
      <c r="A89">
        <v>288</v>
      </c>
      <c r="B89">
        <v>291</v>
      </c>
      <c r="C89">
        <v>291</v>
      </c>
      <c r="D89">
        <v>283</v>
      </c>
      <c r="E89">
        <v>289</v>
      </c>
      <c r="F89">
        <v>289</v>
      </c>
      <c r="G89">
        <v>291</v>
      </c>
      <c r="H89">
        <v>284</v>
      </c>
      <c r="I89">
        <v>283</v>
      </c>
      <c r="J89">
        <v>290</v>
      </c>
    </row>
    <row r="90" spans="1:10" x14ac:dyDescent="0.35">
      <c r="A90">
        <v>288</v>
      </c>
      <c r="B90">
        <v>289</v>
      </c>
      <c r="C90">
        <v>283</v>
      </c>
      <c r="D90">
        <v>286</v>
      </c>
      <c r="E90">
        <v>284</v>
      </c>
      <c r="F90">
        <v>290</v>
      </c>
      <c r="G90">
        <v>286</v>
      </c>
      <c r="H90">
        <v>290</v>
      </c>
      <c r="I90">
        <v>287</v>
      </c>
      <c r="J90">
        <v>285</v>
      </c>
    </row>
    <row r="91" spans="1:10" x14ac:dyDescent="0.35">
      <c r="A91">
        <v>285</v>
      </c>
      <c r="B91">
        <v>287</v>
      </c>
      <c r="C91">
        <v>293</v>
      </c>
      <c r="D91">
        <v>292</v>
      </c>
      <c r="E91">
        <v>285</v>
      </c>
      <c r="F91">
        <v>287</v>
      </c>
      <c r="G91">
        <v>290</v>
      </c>
      <c r="H91">
        <v>285</v>
      </c>
      <c r="I91">
        <v>285</v>
      </c>
      <c r="J91">
        <v>285</v>
      </c>
    </row>
    <row r="92" spans="1:10" x14ac:dyDescent="0.35">
      <c r="A92">
        <v>289</v>
      </c>
      <c r="B92">
        <v>283</v>
      </c>
      <c r="C92">
        <v>290</v>
      </c>
      <c r="D92">
        <v>292</v>
      </c>
      <c r="E92">
        <v>290</v>
      </c>
      <c r="F92">
        <v>289</v>
      </c>
      <c r="G92">
        <v>288</v>
      </c>
      <c r="H92">
        <v>283</v>
      </c>
      <c r="I92">
        <v>283</v>
      </c>
      <c r="J92">
        <v>285</v>
      </c>
    </row>
    <row r="93" spans="1:10" x14ac:dyDescent="0.35">
      <c r="A93">
        <v>289</v>
      </c>
      <c r="B93">
        <v>285</v>
      </c>
      <c r="C93">
        <v>291</v>
      </c>
      <c r="D93">
        <v>284</v>
      </c>
      <c r="E93">
        <v>288</v>
      </c>
      <c r="F93">
        <v>291</v>
      </c>
      <c r="G93">
        <v>285</v>
      </c>
      <c r="H93">
        <v>291</v>
      </c>
      <c r="I93">
        <v>287</v>
      </c>
      <c r="J93">
        <v>289</v>
      </c>
    </row>
    <row r="94" spans="1:10" x14ac:dyDescent="0.35">
      <c r="A94">
        <v>292</v>
      </c>
      <c r="B94">
        <v>292</v>
      </c>
      <c r="C94">
        <v>285</v>
      </c>
      <c r="D94">
        <v>289</v>
      </c>
      <c r="E94">
        <v>286</v>
      </c>
      <c r="F94">
        <v>293</v>
      </c>
      <c r="G94">
        <v>292</v>
      </c>
      <c r="H94">
        <v>288</v>
      </c>
      <c r="I94">
        <v>288</v>
      </c>
      <c r="J94">
        <v>286</v>
      </c>
    </row>
    <row r="95" spans="1:10" x14ac:dyDescent="0.35">
      <c r="A95">
        <v>287</v>
      </c>
      <c r="B95">
        <v>284</v>
      </c>
      <c r="C95">
        <v>286</v>
      </c>
      <c r="D95">
        <v>291</v>
      </c>
      <c r="E95">
        <v>291</v>
      </c>
      <c r="F95">
        <v>285</v>
      </c>
      <c r="G95">
        <v>289</v>
      </c>
      <c r="H95">
        <v>283</v>
      </c>
      <c r="I95">
        <v>291</v>
      </c>
      <c r="J95">
        <v>287</v>
      </c>
    </row>
    <row r="96" spans="1:10" x14ac:dyDescent="0.35">
      <c r="A96">
        <v>284</v>
      </c>
      <c r="B96">
        <v>284</v>
      </c>
      <c r="C96">
        <v>285</v>
      </c>
      <c r="D96">
        <v>289</v>
      </c>
      <c r="E96">
        <v>284</v>
      </c>
      <c r="F96">
        <v>292</v>
      </c>
      <c r="G96">
        <v>285</v>
      </c>
      <c r="H96">
        <v>284</v>
      </c>
      <c r="I96">
        <v>287</v>
      </c>
      <c r="J96">
        <v>287</v>
      </c>
    </row>
    <row r="97" spans="1:10" x14ac:dyDescent="0.35">
      <c r="A97">
        <v>283</v>
      </c>
      <c r="B97">
        <v>284</v>
      </c>
      <c r="C97">
        <v>290</v>
      </c>
      <c r="D97">
        <v>286</v>
      </c>
      <c r="E97">
        <v>289</v>
      </c>
      <c r="F97">
        <v>285</v>
      </c>
      <c r="G97">
        <v>284</v>
      </c>
      <c r="H97">
        <v>289</v>
      </c>
      <c r="I97">
        <v>285</v>
      </c>
      <c r="J97">
        <v>284</v>
      </c>
    </row>
    <row r="98" spans="1:10" x14ac:dyDescent="0.35">
      <c r="A98">
        <v>288</v>
      </c>
      <c r="B98">
        <v>290</v>
      </c>
      <c r="C98">
        <v>285</v>
      </c>
      <c r="D98">
        <v>283</v>
      </c>
      <c r="E98">
        <v>286</v>
      </c>
      <c r="F98">
        <v>286</v>
      </c>
      <c r="G98">
        <v>284</v>
      </c>
      <c r="H98">
        <v>283</v>
      </c>
      <c r="I98">
        <v>284</v>
      </c>
      <c r="J98">
        <v>291</v>
      </c>
    </row>
    <row r="99" spans="1:10" x14ac:dyDescent="0.35">
      <c r="A99">
        <v>295</v>
      </c>
      <c r="B99">
        <v>298</v>
      </c>
      <c r="C99">
        <v>296</v>
      </c>
      <c r="D99">
        <v>294</v>
      </c>
      <c r="E99">
        <v>296</v>
      </c>
      <c r="F99">
        <v>293</v>
      </c>
      <c r="G99">
        <v>296</v>
      </c>
      <c r="H99">
        <v>297</v>
      </c>
      <c r="I99">
        <v>296</v>
      </c>
      <c r="J99">
        <v>294</v>
      </c>
    </row>
    <row r="100" spans="1:10" x14ac:dyDescent="0.35">
      <c r="A100">
        <v>294</v>
      </c>
      <c r="B100">
        <v>297</v>
      </c>
      <c r="C100">
        <v>293</v>
      </c>
      <c r="D100">
        <v>293</v>
      </c>
      <c r="E100">
        <v>297</v>
      </c>
      <c r="F100">
        <v>296</v>
      </c>
      <c r="G100">
        <v>297</v>
      </c>
      <c r="H100">
        <v>295</v>
      </c>
      <c r="I100">
        <v>294</v>
      </c>
      <c r="J100">
        <v>297</v>
      </c>
    </row>
    <row r="101" spans="1:10" x14ac:dyDescent="0.35">
      <c r="A101">
        <v>295</v>
      </c>
      <c r="B101">
        <v>295</v>
      </c>
      <c r="C101">
        <v>296</v>
      </c>
      <c r="D101">
        <v>293</v>
      </c>
      <c r="E101">
        <v>294</v>
      </c>
      <c r="F101">
        <v>294</v>
      </c>
      <c r="G101">
        <v>294</v>
      </c>
      <c r="H101">
        <v>297</v>
      </c>
      <c r="I101">
        <v>297</v>
      </c>
      <c r="J101">
        <v>296</v>
      </c>
    </row>
    <row r="102" spans="1:10" x14ac:dyDescent="0.35">
      <c r="A102">
        <v>293</v>
      </c>
      <c r="B102">
        <v>294</v>
      </c>
      <c r="C102">
        <v>295</v>
      </c>
      <c r="D102">
        <v>293</v>
      </c>
      <c r="E102">
        <v>296</v>
      </c>
      <c r="F102">
        <v>296</v>
      </c>
      <c r="G102">
        <v>296</v>
      </c>
      <c r="H102">
        <v>294</v>
      </c>
      <c r="I102">
        <v>297</v>
      </c>
      <c r="J102">
        <v>294</v>
      </c>
    </row>
    <row r="103" spans="1:10" x14ac:dyDescent="0.35">
      <c r="A103">
        <v>293</v>
      </c>
      <c r="B103">
        <v>293</v>
      </c>
      <c r="C103">
        <v>296</v>
      </c>
      <c r="D103">
        <v>295</v>
      </c>
      <c r="E103">
        <v>296</v>
      </c>
      <c r="F103">
        <v>298</v>
      </c>
      <c r="G103">
        <v>294</v>
      </c>
      <c r="H103">
        <v>293</v>
      </c>
      <c r="I103">
        <v>296</v>
      </c>
      <c r="J103">
        <v>293</v>
      </c>
    </row>
    <row r="104" spans="1:10" x14ac:dyDescent="0.35">
      <c r="A104">
        <v>297</v>
      </c>
      <c r="B104">
        <v>293</v>
      </c>
      <c r="C104">
        <v>296</v>
      </c>
      <c r="D104">
        <v>294</v>
      </c>
      <c r="E104">
        <v>295</v>
      </c>
      <c r="F104">
        <v>294</v>
      </c>
      <c r="G104">
        <v>294</v>
      </c>
      <c r="H104">
        <v>298</v>
      </c>
      <c r="I104">
        <v>295</v>
      </c>
      <c r="J104">
        <v>293</v>
      </c>
    </row>
    <row r="105" spans="1:10" x14ac:dyDescent="0.35">
      <c r="A105">
        <v>296</v>
      </c>
      <c r="B105">
        <v>295</v>
      </c>
      <c r="C105">
        <v>298</v>
      </c>
      <c r="D105">
        <v>295</v>
      </c>
      <c r="E105">
        <v>293</v>
      </c>
      <c r="F105">
        <v>296</v>
      </c>
      <c r="G105">
        <v>294</v>
      </c>
      <c r="H105">
        <v>293</v>
      </c>
      <c r="I105">
        <v>297</v>
      </c>
      <c r="J105">
        <v>293</v>
      </c>
    </row>
    <row r="106" spans="1:10" x14ac:dyDescent="0.35">
      <c r="A106">
        <v>296</v>
      </c>
      <c r="B106">
        <v>293</v>
      </c>
      <c r="C106">
        <v>293</v>
      </c>
      <c r="D106">
        <v>293</v>
      </c>
      <c r="E106">
        <v>293</v>
      </c>
      <c r="F106">
        <v>294</v>
      </c>
      <c r="G106">
        <v>297</v>
      </c>
      <c r="H106">
        <v>294</v>
      </c>
      <c r="I106">
        <v>296</v>
      </c>
      <c r="J106">
        <v>295</v>
      </c>
    </row>
    <row r="107" spans="1:10" x14ac:dyDescent="0.35">
      <c r="A107">
        <v>294</v>
      </c>
      <c r="B107">
        <v>295</v>
      </c>
      <c r="C107">
        <v>294</v>
      </c>
      <c r="D107">
        <v>293</v>
      </c>
      <c r="E107">
        <v>297</v>
      </c>
      <c r="F107">
        <v>295</v>
      </c>
      <c r="G107">
        <v>297</v>
      </c>
      <c r="H107">
        <v>294</v>
      </c>
      <c r="I107">
        <v>296</v>
      </c>
      <c r="J107">
        <v>295</v>
      </c>
    </row>
    <row r="108" spans="1:10" x14ac:dyDescent="0.35">
      <c r="A108">
        <v>296</v>
      </c>
      <c r="B108">
        <v>295</v>
      </c>
      <c r="C108">
        <v>297</v>
      </c>
      <c r="D108">
        <v>296</v>
      </c>
      <c r="E108">
        <v>293</v>
      </c>
      <c r="F108">
        <v>295</v>
      </c>
      <c r="G108">
        <v>293</v>
      </c>
      <c r="H108">
        <v>295</v>
      </c>
      <c r="I108">
        <v>297</v>
      </c>
      <c r="J108">
        <v>296</v>
      </c>
    </row>
    <row r="109" spans="1:10" x14ac:dyDescent="0.35">
      <c r="A109">
        <v>294</v>
      </c>
      <c r="B109">
        <v>294</v>
      </c>
      <c r="C109">
        <v>295</v>
      </c>
      <c r="D109">
        <v>295</v>
      </c>
      <c r="E109">
        <v>293</v>
      </c>
      <c r="F109">
        <v>296</v>
      </c>
      <c r="G109">
        <v>296</v>
      </c>
      <c r="H109">
        <v>293</v>
      </c>
      <c r="I109">
        <v>294</v>
      </c>
      <c r="J109">
        <v>297</v>
      </c>
    </row>
    <row r="110" spans="1:10" x14ac:dyDescent="0.35">
      <c r="A110">
        <v>293</v>
      </c>
      <c r="B110">
        <v>297</v>
      </c>
      <c r="C110">
        <v>297</v>
      </c>
      <c r="D110">
        <v>293</v>
      </c>
      <c r="E110">
        <v>294</v>
      </c>
      <c r="F110">
        <v>295</v>
      </c>
      <c r="G110">
        <v>296</v>
      </c>
      <c r="H110">
        <v>296</v>
      </c>
      <c r="I110">
        <v>296</v>
      </c>
      <c r="J110">
        <v>294</v>
      </c>
    </row>
    <row r="111" spans="1:10" x14ac:dyDescent="0.35">
      <c r="A111">
        <v>297</v>
      </c>
      <c r="B111">
        <v>297</v>
      </c>
      <c r="C111">
        <v>297</v>
      </c>
      <c r="D111">
        <v>293</v>
      </c>
      <c r="E111">
        <v>296</v>
      </c>
      <c r="F111">
        <v>296</v>
      </c>
      <c r="G111">
        <v>298</v>
      </c>
      <c r="H111">
        <v>297</v>
      </c>
      <c r="I111">
        <v>297</v>
      </c>
      <c r="J111">
        <v>295</v>
      </c>
    </row>
    <row r="112" spans="1:10" x14ac:dyDescent="0.35">
      <c r="A112">
        <v>293</v>
      </c>
      <c r="B112">
        <v>294</v>
      </c>
      <c r="C112">
        <v>296</v>
      </c>
      <c r="D112">
        <v>296</v>
      </c>
      <c r="E112">
        <v>295</v>
      </c>
      <c r="F112">
        <v>296</v>
      </c>
      <c r="G112">
        <v>294</v>
      </c>
      <c r="H112">
        <v>295</v>
      </c>
      <c r="I112">
        <v>296</v>
      </c>
      <c r="J112">
        <v>295</v>
      </c>
    </row>
    <row r="113" spans="1:10" x14ac:dyDescent="0.35">
      <c r="A113">
        <v>298</v>
      </c>
      <c r="B113">
        <v>296</v>
      </c>
      <c r="C113">
        <v>298</v>
      </c>
      <c r="D113">
        <v>294</v>
      </c>
      <c r="E113">
        <v>296</v>
      </c>
      <c r="F113">
        <v>296</v>
      </c>
      <c r="G113">
        <v>295</v>
      </c>
      <c r="H113">
        <v>295</v>
      </c>
      <c r="I113">
        <v>295</v>
      </c>
      <c r="J113">
        <v>295</v>
      </c>
    </row>
    <row r="114" spans="1:10" x14ac:dyDescent="0.35">
      <c r="A114">
        <v>297</v>
      </c>
      <c r="B114">
        <v>295</v>
      </c>
      <c r="C114">
        <v>297</v>
      </c>
      <c r="D114">
        <v>296</v>
      </c>
      <c r="E114">
        <v>297</v>
      </c>
      <c r="F114">
        <v>297</v>
      </c>
      <c r="G114">
        <v>295</v>
      </c>
      <c r="H114">
        <v>294</v>
      </c>
      <c r="I114">
        <v>293</v>
      </c>
      <c r="J114">
        <v>297</v>
      </c>
    </row>
    <row r="115" spans="1:10" x14ac:dyDescent="0.35">
      <c r="A115">
        <v>294</v>
      </c>
      <c r="B115">
        <v>295</v>
      </c>
      <c r="C115">
        <v>294</v>
      </c>
      <c r="D115">
        <v>297</v>
      </c>
      <c r="E115">
        <v>295</v>
      </c>
      <c r="F115">
        <v>297</v>
      </c>
      <c r="G115">
        <v>295</v>
      </c>
      <c r="H115">
        <v>293</v>
      </c>
      <c r="I115">
        <v>293</v>
      </c>
      <c r="J115">
        <v>295</v>
      </c>
    </row>
    <row r="116" spans="1:10" x14ac:dyDescent="0.35">
      <c r="A116">
        <v>296</v>
      </c>
      <c r="B116">
        <v>297</v>
      </c>
      <c r="C116">
        <v>297</v>
      </c>
      <c r="D116">
        <v>296</v>
      </c>
      <c r="E116">
        <v>297</v>
      </c>
      <c r="F116">
        <v>296</v>
      </c>
      <c r="G116">
        <v>296</v>
      </c>
      <c r="H116">
        <v>294</v>
      </c>
      <c r="I116">
        <v>294</v>
      </c>
      <c r="J116">
        <v>295</v>
      </c>
    </row>
    <row r="117" spans="1:10" x14ac:dyDescent="0.35">
      <c r="A117">
        <v>295</v>
      </c>
      <c r="B117">
        <v>297</v>
      </c>
      <c r="C117">
        <v>295</v>
      </c>
      <c r="D117">
        <v>297</v>
      </c>
      <c r="E117">
        <v>296</v>
      </c>
      <c r="F117">
        <v>297</v>
      </c>
      <c r="G117">
        <v>296</v>
      </c>
      <c r="H117">
        <v>294</v>
      </c>
      <c r="I117">
        <v>294</v>
      </c>
      <c r="J117">
        <v>294</v>
      </c>
    </row>
    <row r="118" spans="1:10" x14ac:dyDescent="0.35">
      <c r="A118">
        <v>294</v>
      </c>
      <c r="B118">
        <v>293</v>
      </c>
      <c r="C118">
        <v>295</v>
      </c>
      <c r="D118">
        <v>296</v>
      </c>
      <c r="E118">
        <v>294</v>
      </c>
      <c r="F118">
        <v>296</v>
      </c>
      <c r="G118">
        <v>297</v>
      </c>
      <c r="H118">
        <v>295</v>
      </c>
      <c r="I118">
        <v>294</v>
      </c>
      <c r="J118">
        <v>293</v>
      </c>
    </row>
    <row r="119" spans="1:10" x14ac:dyDescent="0.35">
      <c r="A119">
        <v>297</v>
      </c>
      <c r="B119">
        <v>294</v>
      </c>
      <c r="C119">
        <v>293</v>
      </c>
      <c r="D119">
        <v>294</v>
      </c>
      <c r="E119">
        <v>296</v>
      </c>
      <c r="F119">
        <v>294</v>
      </c>
      <c r="G119">
        <v>294</v>
      </c>
      <c r="H119">
        <v>295</v>
      </c>
      <c r="I119">
        <v>297</v>
      </c>
      <c r="J119">
        <v>295</v>
      </c>
    </row>
    <row r="120" spans="1:10" x14ac:dyDescent="0.35">
      <c r="A120">
        <v>293</v>
      </c>
      <c r="B120">
        <v>293</v>
      </c>
      <c r="C120">
        <v>297</v>
      </c>
      <c r="D120">
        <v>294</v>
      </c>
      <c r="E120">
        <v>293</v>
      </c>
      <c r="F120">
        <v>296</v>
      </c>
      <c r="G120">
        <v>297</v>
      </c>
      <c r="H120">
        <v>293</v>
      </c>
      <c r="I120">
        <v>293</v>
      </c>
      <c r="J120">
        <v>296</v>
      </c>
    </row>
    <row r="121" spans="1:10" x14ac:dyDescent="0.35">
      <c r="A121">
        <v>297</v>
      </c>
      <c r="B121">
        <v>293</v>
      </c>
      <c r="C121">
        <v>296</v>
      </c>
      <c r="D121">
        <v>294</v>
      </c>
      <c r="E121">
        <v>295</v>
      </c>
      <c r="F121">
        <v>296</v>
      </c>
      <c r="G121">
        <v>297</v>
      </c>
      <c r="H121">
        <v>295</v>
      </c>
      <c r="I121">
        <v>296</v>
      </c>
      <c r="J121">
        <v>296</v>
      </c>
    </row>
    <row r="122" spans="1:10" x14ac:dyDescent="0.35">
      <c r="A122">
        <v>296</v>
      </c>
      <c r="B122">
        <v>294</v>
      </c>
      <c r="C122">
        <v>295</v>
      </c>
      <c r="D122">
        <v>293</v>
      </c>
      <c r="E122">
        <v>294</v>
      </c>
      <c r="F122">
        <v>295</v>
      </c>
      <c r="G122">
        <v>297</v>
      </c>
      <c r="H122">
        <v>297</v>
      </c>
      <c r="I122">
        <v>297</v>
      </c>
      <c r="J122">
        <v>294</v>
      </c>
    </row>
    <row r="123" spans="1:10" x14ac:dyDescent="0.35">
      <c r="A123">
        <v>296</v>
      </c>
      <c r="B123">
        <v>295</v>
      </c>
      <c r="C123">
        <v>295</v>
      </c>
      <c r="D123">
        <v>296</v>
      </c>
      <c r="E123">
        <v>297</v>
      </c>
      <c r="F123">
        <v>296</v>
      </c>
      <c r="G123">
        <v>293</v>
      </c>
      <c r="H123">
        <v>293</v>
      </c>
      <c r="I123">
        <v>297</v>
      </c>
      <c r="J123">
        <v>297</v>
      </c>
    </row>
    <row r="124" spans="1:10" x14ac:dyDescent="0.35">
      <c r="A124">
        <v>295</v>
      </c>
      <c r="B124">
        <v>294</v>
      </c>
      <c r="C124">
        <v>295</v>
      </c>
      <c r="D124">
        <v>297</v>
      </c>
      <c r="E124">
        <v>295</v>
      </c>
      <c r="F124">
        <v>294</v>
      </c>
      <c r="G124">
        <v>293</v>
      </c>
      <c r="H124">
        <v>296</v>
      </c>
      <c r="I124">
        <v>296</v>
      </c>
      <c r="J124">
        <v>297</v>
      </c>
    </row>
    <row r="125" spans="1:10" x14ac:dyDescent="0.35">
      <c r="A125">
        <v>294</v>
      </c>
      <c r="B125">
        <v>295</v>
      </c>
      <c r="C125">
        <v>295</v>
      </c>
      <c r="D125">
        <v>295</v>
      </c>
      <c r="E125">
        <v>295</v>
      </c>
      <c r="F125">
        <v>296</v>
      </c>
      <c r="G125">
        <v>295</v>
      </c>
      <c r="H125">
        <v>293</v>
      </c>
      <c r="I125">
        <v>295</v>
      </c>
      <c r="J125">
        <v>295</v>
      </c>
    </row>
    <row r="126" spans="1:10" x14ac:dyDescent="0.35">
      <c r="A126">
        <v>295</v>
      </c>
      <c r="B126">
        <v>296</v>
      </c>
      <c r="C126">
        <v>293</v>
      </c>
      <c r="D126">
        <v>295</v>
      </c>
      <c r="E126">
        <v>297</v>
      </c>
      <c r="F126">
        <v>295</v>
      </c>
      <c r="G126">
        <v>294</v>
      </c>
      <c r="H126">
        <v>297</v>
      </c>
      <c r="I126">
        <v>294</v>
      </c>
      <c r="J126">
        <v>293</v>
      </c>
    </row>
    <row r="127" spans="1:10" x14ac:dyDescent="0.35">
      <c r="A127">
        <v>295</v>
      </c>
      <c r="B127">
        <v>293</v>
      </c>
      <c r="C127">
        <v>297</v>
      </c>
      <c r="D127">
        <v>297</v>
      </c>
      <c r="E127">
        <v>295</v>
      </c>
      <c r="F127">
        <v>297</v>
      </c>
      <c r="G127">
        <v>293</v>
      </c>
      <c r="H127">
        <v>297</v>
      </c>
      <c r="I127">
        <v>294</v>
      </c>
      <c r="J127">
        <v>297</v>
      </c>
    </row>
    <row r="128" spans="1:10" x14ac:dyDescent="0.35">
      <c r="A128">
        <v>297</v>
      </c>
      <c r="B128">
        <v>294</v>
      </c>
      <c r="C128">
        <v>297</v>
      </c>
      <c r="D128">
        <v>295</v>
      </c>
      <c r="E128">
        <v>294</v>
      </c>
      <c r="F128">
        <v>293</v>
      </c>
      <c r="G128">
        <v>296</v>
      </c>
      <c r="H128">
        <v>295</v>
      </c>
      <c r="I128">
        <v>295</v>
      </c>
      <c r="J128">
        <v>295</v>
      </c>
    </row>
    <row r="129" spans="1:10" x14ac:dyDescent="0.35">
      <c r="A129">
        <v>295</v>
      </c>
      <c r="B129">
        <v>293</v>
      </c>
      <c r="C129">
        <v>297</v>
      </c>
      <c r="D129">
        <v>297</v>
      </c>
      <c r="E129">
        <v>296</v>
      </c>
      <c r="F129">
        <v>296</v>
      </c>
      <c r="G129">
        <v>293</v>
      </c>
      <c r="H129">
        <v>295</v>
      </c>
      <c r="I129">
        <v>294</v>
      </c>
      <c r="J129">
        <v>296</v>
      </c>
    </row>
    <row r="130" spans="1:10" x14ac:dyDescent="0.35">
      <c r="A130">
        <v>294</v>
      </c>
      <c r="B130">
        <v>293</v>
      </c>
      <c r="C130">
        <v>296</v>
      </c>
      <c r="D130">
        <v>295</v>
      </c>
      <c r="E130">
        <v>293</v>
      </c>
      <c r="F130">
        <v>295</v>
      </c>
      <c r="G130">
        <v>295</v>
      </c>
      <c r="H130">
        <v>294</v>
      </c>
      <c r="I130">
        <v>296</v>
      </c>
      <c r="J130">
        <v>293</v>
      </c>
    </row>
    <row r="131" spans="1:10" x14ac:dyDescent="0.35">
      <c r="A131">
        <v>294</v>
      </c>
      <c r="B131">
        <v>295</v>
      </c>
      <c r="C131">
        <v>293</v>
      </c>
      <c r="D131">
        <v>297</v>
      </c>
      <c r="E131">
        <v>297</v>
      </c>
      <c r="F131">
        <v>298</v>
      </c>
      <c r="G131">
        <v>295</v>
      </c>
      <c r="H131">
        <v>297</v>
      </c>
      <c r="I131">
        <v>294</v>
      </c>
      <c r="J131">
        <v>293</v>
      </c>
    </row>
    <row r="132" spans="1:10" x14ac:dyDescent="0.35">
      <c r="A132">
        <v>296</v>
      </c>
      <c r="B132">
        <v>294</v>
      </c>
      <c r="C132">
        <v>295</v>
      </c>
      <c r="D132">
        <v>295</v>
      </c>
      <c r="E132">
        <v>294</v>
      </c>
      <c r="F132">
        <v>297</v>
      </c>
      <c r="G132">
        <v>297</v>
      </c>
      <c r="H132">
        <v>293</v>
      </c>
      <c r="I132">
        <v>296</v>
      </c>
      <c r="J132">
        <v>296</v>
      </c>
    </row>
    <row r="133" spans="1:10" x14ac:dyDescent="0.35">
      <c r="A133">
        <v>293</v>
      </c>
      <c r="B133">
        <v>296</v>
      </c>
      <c r="C133">
        <v>297</v>
      </c>
      <c r="D133">
        <v>293</v>
      </c>
      <c r="E133">
        <v>295</v>
      </c>
      <c r="F133">
        <v>297</v>
      </c>
      <c r="G133">
        <v>294</v>
      </c>
      <c r="H133">
        <v>298</v>
      </c>
      <c r="I133">
        <v>293</v>
      </c>
      <c r="J133">
        <v>297</v>
      </c>
    </row>
    <row r="134" spans="1:10" x14ac:dyDescent="0.35">
      <c r="A134">
        <v>296</v>
      </c>
      <c r="B134">
        <v>294</v>
      </c>
      <c r="C134">
        <v>293</v>
      </c>
      <c r="D134">
        <v>293</v>
      </c>
      <c r="E134">
        <v>294</v>
      </c>
      <c r="F134">
        <v>296</v>
      </c>
      <c r="G134">
        <v>295</v>
      </c>
      <c r="H134">
        <v>296</v>
      </c>
      <c r="I134">
        <v>297</v>
      </c>
      <c r="J134">
        <v>294</v>
      </c>
    </row>
    <row r="135" spans="1:10" x14ac:dyDescent="0.35">
      <c r="A135">
        <v>295</v>
      </c>
      <c r="B135">
        <v>295</v>
      </c>
      <c r="C135">
        <v>296</v>
      </c>
      <c r="D135">
        <v>294</v>
      </c>
      <c r="E135">
        <v>296</v>
      </c>
      <c r="F135">
        <v>296</v>
      </c>
      <c r="G135">
        <v>297</v>
      </c>
      <c r="H135">
        <v>294</v>
      </c>
      <c r="I135">
        <v>298</v>
      </c>
      <c r="J135">
        <v>293</v>
      </c>
    </row>
    <row r="136" spans="1:10" x14ac:dyDescent="0.35">
      <c r="A136">
        <v>295</v>
      </c>
      <c r="B136">
        <v>293</v>
      </c>
      <c r="C136">
        <v>295</v>
      </c>
      <c r="D136">
        <v>294</v>
      </c>
      <c r="E136">
        <v>295</v>
      </c>
      <c r="F136">
        <v>295</v>
      </c>
      <c r="G136">
        <v>293</v>
      </c>
      <c r="H136">
        <v>294</v>
      </c>
      <c r="I136">
        <v>295</v>
      </c>
      <c r="J136">
        <v>293</v>
      </c>
    </row>
    <row r="137" spans="1:10" x14ac:dyDescent="0.35">
      <c r="A137">
        <v>293</v>
      </c>
      <c r="B137">
        <v>294</v>
      </c>
      <c r="C137">
        <v>296</v>
      </c>
      <c r="D137">
        <v>296</v>
      </c>
      <c r="E137">
        <v>295</v>
      </c>
      <c r="F137">
        <v>293</v>
      </c>
      <c r="G137">
        <v>297</v>
      </c>
      <c r="H137">
        <v>296</v>
      </c>
      <c r="I137">
        <v>294</v>
      </c>
      <c r="J137">
        <v>296</v>
      </c>
    </row>
    <row r="138" spans="1:10" x14ac:dyDescent="0.35">
      <c r="A138">
        <v>294</v>
      </c>
      <c r="B138">
        <v>296</v>
      </c>
      <c r="C138">
        <v>296</v>
      </c>
      <c r="D138">
        <v>294</v>
      </c>
      <c r="E138">
        <v>295</v>
      </c>
      <c r="F138">
        <v>296</v>
      </c>
      <c r="G138">
        <v>296</v>
      </c>
      <c r="H138">
        <v>296</v>
      </c>
      <c r="I138">
        <v>296</v>
      </c>
      <c r="J138">
        <v>295</v>
      </c>
    </row>
    <row r="139" spans="1:10" x14ac:dyDescent="0.35">
      <c r="A139">
        <v>293</v>
      </c>
      <c r="B139">
        <v>295</v>
      </c>
      <c r="C139">
        <v>296</v>
      </c>
      <c r="D139">
        <v>293</v>
      </c>
      <c r="E139">
        <v>296</v>
      </c>
      <c r="F139">
        <v>294</v>
      </c>
      <c r="G139">
        <v>297</v>
      </c>
      <c r="H139">
        <v>293</v>
      </c>
      <c r="I139">
        <v>295</v>
      </c>
      <c r="J139">
        <v>294</v>
      </c>
    </row>
    <row r="140" spans="1:10" x14ac:dyDescent="0.35">
      <c r="A140">
        <v>294</v>
      </c>
      <c r="B140">
        <v>296</v>
      </c>
      <c r="C140">
        <v>294</v>
      </c>
      <c r="D140">
        <v>296</v>
      </c>
      <c r="E140">
        <v>296</v>
      </c>
      <c r="F140">
        <v>297</v>
      </c>
      <c r="G140">
        <v>296</v>
      </c>
      <c r="H140">
        <v>293</v>
      </c>
      <c r="I140">
        <v>293</v>
      </c>
      <c r="J140">
        <v>293</v>
      </c>
    </row>
    <row r="141" spans="1:10" x14ac:dyDescent="0.35">
      <c r="A141">
        <v>294</v>
      </c>
      <c r="B141">
        <v>293</v>
      </c>
      <c r="C141">
        <v>296</v>
      </c>
      <c r="D141">
        <v>294</v>
      </c>
      <c r="E141">
        <v>296</v>
      </c>
      <c r="F141">
        <v>293</v>
      </c>
      <c r="G141">
        <v>297</v>
      </c>
      <c r="H141">
        <v>294</v>
      </c>
      <c r="I141">
        <v>294</v>
      </c>
      <c r="J141">
        <v>295</v>
      </c>
    </row>
    <row r="142" spans="1:10" x14ac:dyDescent="0.35">
      <c r="A142">
        <v>289</v>
      </c>
      <c r="B142">
        <v>288</v>
      </c>
      <c r="C142">
        <v>283</v>
      </c>
      <c r="D142">
        <v>287</v>
      </c>
      <c r="E142">
        <v>292</v>
      </c>
      <c r="F142">
        <v>283</v>
      </c>
      <c r="G142">
        <v>283</v>
      </c>
      <c r="H142">
        <v>288</v>
      </c>
      <c r="I142">
        <v>285</v>
      </c>
      <c r="J142">
        <v>287</v>
      </c>
    </row>
    <row r="143" spans="1:10" x14ac:dyDescent="0.35">
      <c r="A143">
        <v>289</v>
      </c>
      <c r="B143">
        <v>285</v>
      </c>
      <c r="C143">
        <v>289</v>
      </c>
      <c r="D143">
        <v>288</v>
      </c>
      <c r="E143">
        <v>290</v>
      </c>
      <c r="F143">
        <v>289</v>
      </c>
      <c r="G143">
        <v>284</v>
      </c>
      <c r="H143">
        <v>290</v>
      </c>
      <c r="I143">
        <v>287</v>
      </c>
      <c r="J143">
        <v>288</v>
      </c>
    </row>
    <row r="144" spans="1:10" x14ac:dyDescent="0.35">
      <c r="A144">
        <v>287</v>
      </c>
      <c r="B144">
        <v>288</v>
      </c>
      <c r="C144">
        <v>286</v>
      </c>
      <c r="D144">
        <v>288</v>
      </c>
      <c r="E144">
        <v>289</v>
      </c>
      <c r="F144">
        <v>287</v>
      </c>
      <c r="G144">
        <v>293</v>
      </c>
      <c r="H144">
        <v>287</v>
      </c>
      <c r="I144">
        <v>285</v>
      </c>
      <c r="J144">
        <v>284</v>
      </c>
    </row>
    <row r="145" spans="1:10" x14ac:dyDescent="0.35">
      <c r="A145">
        <v>283</v>
      </c>
      <c r="B145">
        <v>291</v>
      </c>
      <c r="C145">
        <v>288</v>
      </c>
      <c r="D145">
        <v>287</v>
      </c>
      <c r="E145">
        <v>284</v>
      </c>
      <c r="F145">
        <v>289</v>
      </c>
      <c r="G145">
        <v>293</v>
      </c>
      <c r="H145">
        <v>290</v>
      </c>
      <c r="I145">
        <v>289</v>
      </c>
      <c r="J145">
        <v>290</v>
      </c>
    </row>
    <row r="146" spans="1:10" x14ac:dyDescent="0.35">
      <c r="A146">
        <v>290</v>
      </c>
      <c r="B146">
        <v>287</v>
      </c>
      <c r="C146">
        <v>285</v>
      </c>
      <c r="D146">
        <v>291</v>
      </c>
      <c r="E146">
        <v>288</v>
      </c>
      <c r="F146">
        <v>284</v>
      </c>
      <c r="G146">
        <v>289</v>
      </c>
      <c r="H146">
        <v>291</v>
      </c>
      <c r="I146">
        <v>287</v>
      </c>
      <c r="J146">
        <v>292</v>
      </c>
    </row>
    <row r="147" spans="1:10" x14ac:dyDescent="0.35">
      <c r="A147">
        <v>286</v>
      </c>
      <c r="B147">
        <v>284</v>
      </c>
      <c r="C147">
        <v>284</v>
      </c>
      <c r="D147">
        <v>292</v>
      </c>
      <c r="E147">
        <v>289</v>
      </c>
      <c r="F147">
        <v>286</v>
      </c>
      <c r="G147">
        <v>290</v>
      </c>
      <c r="H147">
        <v>286</v>
      </c>
      <c r="I147">
        <v>287</v>
      </c>
      <c r="J147">
        <v>289</v>
      </c>
    </row>
    <row r="148" spans="1:10" x14ac:dyDescent="0.35">
      <c r="A148">
        <v>285</v>
      </c>
      <c r="B148">
        <v>291</v>
      </c>
      <c r="C148">
        <v>292</v>
      </c>
      <c r="D148">
        <v>291</v>
      </c>
      <c r="E148">
        <v>291</v>
      </c>
      <c r="F148">
        <v>292</v>
      </c>
      <c r="G148">
        <v>285</v>
      </c>
      <c r="H148">
        <v>293</v>
      </c>
      <c r="I148">
        <v>283</v>
      </c>
      <c r="J148">
        <v>293</v>
      </c>
    </row>
    <row r="149" spans="1:10" x14ac:dyDescent="0.35">
      <c r="A149">
        <v>287</v>
      </c>
      <c r="B149">
        <v>291</v>
      </c>
      <c r="C149">
        <v>287</v>
      </c>
      <c r="D149">
        <v>286</v>
      </c>
      <c r="E149">
        <v>284</v>
      </c>
      <c r="F149">
        <v>290</v>
      </c>
      <c r="G149">
        <v>289</v>
      </c>
      <c r="H149">
        <v>286</v>
      </c>
      <c r="I149">
        <v>288</v>
      </c>
      <c r="J149">
        <v>283</v>
      </c>
    </row>
    <row r="150" spans="1:10" x14ac:dyDescent="0.35">
      <c r="A150">
        <v>287</v>
      </c>
      <c r="B150">
        <v>283</v>
      </c>
      <c r="C150">
        <v>292</v>
      </c>
      <c r="D150">
        <v>284</v>
      </c>
      <c r="E150">
        <v>285</v>
      </c>
      <c r="F150">
        <v>284</v>
      </c>
      <c r="G150">
        <v>289</v>
      </c>
      <c r="H150">
        <v>288</v>
      </c>
      <c r="I150">
        <v>289</v>
      </c>
      <c r="J150">
        <v>290</v>
      </c>
    </row>
    <row r="151" spans="1:10" x14ac:dyDescent="0.35">
      <c r="A151">
        <v>292</v>
      </c>
      <c r="B151">
        <v>292</v>
      </c>
      <c r="C151">
        <v>290</v>
      </c>
      <c r="D151">
        <v>285</v>
      </c>
      <c r="E151">
        <v>291</v>
      </c>
      <c r="F151">
        <v>291</v>
      </c>
      <c r="G151">
        <v>290</v>
      </c>
      <c r="H151">
        <v>286</v>
      </c>
      <c r="I151">
        <v>289</v>
      </c>
      <c r="J151">
        <v>290</v>
      </c>
    </row>
    <row r="152" spans="1:10" x14ac:dyDescent="0.35">
      <c r="A152">
        <v>289</v>
      </c>
      <c r="B152">
        <v>291</v>
      </c>
      <c r="C152">
        <v>285</v>
      </c>
      <c r="D152">
        <v>288</v>
      </c>
      <c r="E152">
        <v>285</v>
      </c>
      <c r="F152">
        <v>291</v>
      </c>
      <c r="G152">
        <v>283</v>
      </c>
      <c r="H152">
        <v>292</v>
      </c>
      <c r="I152">
        <v>285</v>
      </c>
      <c r="J152">
        <v>289</v>
      </c>
    </row>
    <row r="153" spans="1:10" x14ac:dyDescent="0.35">
      <c r="A153">
        <v>291</v>
      </c>
      <c r="B153">
        <v>292</v>
      </c>
      <c r="C153">
        <v>288</v>
      </c>
      <c r="D153">
        <v>291</v>
      </c>
      <c r="E153">
        <v>291</v>
      </c>
      <c r="F153">
        <v>287</v>
      </c>
      <c r="G153">
        <v>289</v>
      </c>
      <c r="H153">
        <v>291</v>
      </c>
      <c r="I153">
        <v>285</v>
      </c>
      <c r="J153">
        <v>291</v>
      </c>
    </row>
    <row r="154" spans="1:10" x14ac:dyDescent="0.35">
      <c r="A154">
        <v>286</v>
      </c>
      <c r="B154">
        <v>285</v>
      </c>
      <c r="C154">
        <v>289</v>
      </c>
      <c r="D154">
        <v>292</v>
      </c>
      <c r="E154">
        <v>288</v>
      </c>
      <c r="F154">
        <v>290</v>
      </c>
      <c r="G154">
        <v>284</v>
      </c>
      <c r="H154">
        <v>292</v>
      </c>
      <c r="I154">
        <v>286</v>
      </c>
      <c r="J154">
        <v>288</v>
      </c>
    </row>
    <row r="155" spans="1:10" x14ac:dyDescent="0.35">
      <c r="A155">
        <v>283</v>
      </c>
      <c r="B155">
        <v>288</v>
      </c>
      <c r="C155">
        <v>290</v>
      </c>
      <c r="D155">
        <v>290</v>
      </c>
      <c r="E155">
        <v>285</v>
      </c>
      <c r="F155">
        <v>288</v>
      </c>
      <c r="G155">
        <v>285</v>
      </c>
      <c r="H155">
        <v>286</v>
      </c>
      <c r="I155">
        <v>290</v>
      </c>
      <c r="J155">
        <v>288</v>
      </c>
    </row>
    <row r="156" spans="1:10" x14ac:dyDescent="0.35">
      <c r="A156">
        <v>291</v>
      </c>
      <c r="B156">
        <v>283</v>
      </c>
      <c r="C156">
        <v>288</v>
      </c>
      <c r="D156">
        <v>287</v>
      </c>
      <c r="E156">
        <v>288</v>
      </c>
      <c r="F156">
        <v>291</v>
      </c>
      <c r="G156">
        <v>286</v>
      </c>
      <c r="H156">
        <v>290</v>
      </c>
      <c r="I156">
        <v>285</v>
      </c>
      <c r="J156">
        <v>288</v>
      </c>
    </row>
    <row r="157" spans="1:10" x14ac:dyDescent="0.35">
      <c r="A157">
        <v>284</v>
      </c>
      <c r="B157">
        <v>292</v>
      </c>
      <c r="C157">
        <v>291</v>
      </c>
      <c r="D157">
        <v>285</v>
      </c>
      <c r="E157">
        <v>284</v>
      </c>
      <c r="F157">
        <v>285</v>
      </c>
      <c r="G157">
        <v>292</v>
      </c>
      <c r="H157">
        <v>292</v>
      </c>
      <c r="I157">
        <v>288</v>
      </c>
      <c r="J157">
        <v>285</v>
      </c>
    </row>
    <row r="158" spans="1:10" x14ac:dyDescent="0.35">
      <c r="A158">
        <v>289</v>
      </c>
      <c r="B158">
        <v>291</v>
      </c>
      <c r="C158">
        <v>288</v>
      </c>
      <c r="D158">
        <v>284</v>
      </c>
      <c r="E158">
        <v>290</v>
      </c>
      <c r="F158">
        <v>289</v>
      </c>
      <c r="G158">
        <v>285</v>
      </c>
      <c r="H158">
        <v>286</v>
      </c>
      <c r="I158">
        <v>283</v>
      </c>
      <c r="J158">
        <v>292</v>
      </c>
    </row>
    <row r="159" spans="1:10" x14ac:dyDescent="0.35">
      <c r="A159">
        <v>287</v>
      </c>
      <c r="B159">
        <v>283</v>
      </c>
      <c r="C159">
        <v>289</v>
      </c>
      <c r="D159">
        <v>283</v>
      </c>
      <c r="E159">
        <v>284</v>
      </c>
      <c r="F159">
        <v>292</v>
      </c>
      <c r="G159">
        <v>288</v>
      </c>
      <c r="H159">
        <v>285</v>
      </c>
      <c r="I159">
        <v>292</v>
      </c>
      <c r="J159">
        <v>283</v>
      </c>
    </row>
    <row r="160" spans="1:10" x14ac:dyDescent="0.35">
      <c r="A160">
        <v>292</v>
      </c>
      <c r="B160">
        <v>288</v>
      </c>
      <c r="C160">
        <v>283</v>
      </c>
      <c r="D160">
        <v>287</v>
      </c>
      <c r="E160">
        <v>290</v>
      </c>
      <c r="F160">
        <v>289</v>
      </c>
      <c r="G160">
        <v>292</v>
      </c>
      <c r="H160">
        <v>289</v>
      </c>
      <c r="I160">
        <v>284</v>
      </c>
      <c r="J160">
        <v>284</v>
      </c>
    </row>
    <row r="161" spans="1:10" x14ac:dyDescent="0.35">
      <c r="A161">
        <v>287</v>
      </c>
      <c r="B161">
        <v>288</v>
      </c>
      <c r="C161">
        <v>283</v>
      </c>
      <c r="D161">
        <v>292</v>
      </c>
      <c r="E161">
        <v>284</v>
      </c>
      <c r="F161">
        <v>290</v>
      </c>
      <c r="G161">
        <v>287</v>
      </c>
      <c r="H161">
        <v>284</v>
      </c>
      <c r="I161">
        <v>288</v>
      </c>
      <c r="J161">
        <v>284</v>
      </c>
    </row>
    <row r="162" spans="1:10" x14ac:dyDescent="0.35">
      <c r="A162">
        <v>287</v>
      </c>
      <c r="B162">
        <v>285</v>
      </c>
      <c r="C162">
        <v>289</v>
      </c>
      <c r="D162">
        <v>289</v>
      </c>
      <c r="E162">
        <v>283</v>
      </c>
      <c r="F162">
        <v>283</v>
      </c>
      <c r="G162">
        <v>286</v>
      </c>
      <c r="H162">
        <v>293</v>
      </c>
      <c r="I162">
        <v>293</v>
      </c>
      <c r="J162">
        <v>289</v>
      </c>
    </row>
    <row r="163" spans="1:10" x14ac:dyDescent="0.35">
      <c r="A163">
        <v>288</v>
      </c>
      <c r="B163">
        <v>291</v>
      </c>
      <c r="C163">
        <v>286</v>
      </c>
      <c r="D163">
        <v>283</v>
      </c>
      <c r="E163">
        <v>293</v>
      </c>
      <c r="F163">
        <v>288</v>
      </c>
      <c r="G163">
        <v>287</v>
      </c>
      <c r="H163">
        <v>287</v>
      </c>
      <c r="I163">
        <v>292</v>
      </c>
      <c r="J163">
        <v>290</v>
      </c>
    </row>
    <row r="164" spans="1:10" x14ac:dyDescent="0.35">
      <c r="A164">
        <v>287</v>
      </c>
      <c r="B164">
        <v>293</v>
      </c>
      <c r="C164">
        <v>288</v>
      </c>
      <c r="D164">
        <v>284</v>
      </c>
      <c r="E164">
        <v>286</v>
      </c>
      <c r="F164">
        <v>286</v>
      </c>
      <c r="G164">
        <v>286</v>
      </c>
      <c r="H164">
        <v>291</v>
      </c>
      <c r="I164">
        <v>283</v>
      </c>
      <c r="J164">
        <v>287</v>
      </c>
    </row>
    <row r="165" spans="1:10" x14ac:dyDescent="0.35">
      <c r="A165">
        <v>290</v>
      </c>
      <c r="B165">
        <v>283</v>
      </c>
      <c r="C165">
        <v>288</v>
      </c>
      <c r="D165">
        <v>290</v>
      </c>
      <c r="E165">
        <v>285</v>
      </c>
      <c r="F165">
        <v>292</v>
      </c>
      <c r="G165">
        <v>285</v>
      </c>
      <c r="H165">
        <v>291</v>
      </c>
      <c r="I165">
        <v>287</v>
      </c>
      <c r="J165">
        <v>286</v>
      </c>
    </row>
    <row r="166" spans="1:10" x14ac:dyDescent="0.35">
      <c r="A166">
        <v>290</v>
      </c>
      <c r="B166">
        <v>285</v>
      </c>
      <c r="C166">
        <v>292</v>
      </c>
      <c r="D166">
        <v>288</v>
      </c>
      <c r="E166">
        <v>293</v>
      </c>
      <c r="F166">
        <v>289</v>
      </c>
      <c r="G166">
        <v>284</v>
      </c>
      <c r="H166">
        <v>289</v>
      </c>
      <c r="I166">
        <v>291</v>
      </c>
      <c r="J166">
        <v>291</v>
      </c>
    </row>
    <row r="167" spans="1:10" x14ac:dyDescent="0.35">
      <c r="A167">
        <v>284</v>
      </c>
      <c r="B167">
        <v>287</v>
      </c>
      <c r="C167">
        <v>284</v>
      </c>
      <c r="D167">
        <v>290</v>
      </c>
      <c r="E167">
        <v>285</v>
      </c>
      <c r="F167">
        <v>289</v>
      </c>
      <c r="G167">
        <v>284</v>
      </c>
      <c r="H167">
        <v>286</v>
      </c>
      <c r="I167">
        <v>287</v>
      </c>
      <c r="J167">
        <v>285</v>
      </c>
    </row>
    <row r="168" spans="1:10" x14ac:dyDescent="0.35">
      <c r="A168">
        <v>284</v>
      </c>
      <c r="B168">
        <v>289</v>
      </c>
      <c r="C168">
        <v>287</v>
      </c>
      <c r="D168">
        <v>284</v>
      </c>
      <c r="E168">
        <v>291</v>
      </c>
      <c r="F168">
        <v>287</v>
      </c>
      <c r="G168">
        <v>290</v>
      </c>
      <c r="H168">
        <v>286</v>
      </c>
      <c r="I168">
        <v>283</v>
      </c>
      <c r="J168">
        <v>290</v>
      </c>
    </row>
    <row r="169" spans="1:10" x14ac:dyDescent="0.35">
      <c r="A169">
        <v>286</v>
      </c>
      <c r="B169">
        <v>288</v>
      </c>
      <c r="C169">
        <v>291</v>
      </c>
      <c r="D169">
        <v>290</v>
      </c>
      <c r="E169">
        <v>291</v>
      </c>
      <c r="F169">
        <v>287</v>
      </c>
      <c r="G169">
        <v>292</v>
      </c>
      <c r="H169">
        <v>286</v>
      </c>
      <c r="I169">
        <v>284</v>
      </c>
      <c r="J169">
        <v>291</v>
      </c>
    </row>
    <row r="170" spans="1:10" x14ac:dyDescent="0.35">
      <c r="A170">
        <v>286</v>
      </c>
      <c r="B170">
        <v>285</v>
      </c>
      <c r="C170">
        <v>292</v>
      </c>
      <c r="D170">
        <v>283</v>
      </c>
      <c r="E170">
        <v>290</v>
      </c>
      <c r="F170">
        <v>289</v>
      </c>
      <c r="G170">
        <v>284</v>
      </c>
      <c r="H170">
        <v>291</v>
      </c>
      <c r="I170">
        <v>287</v>
      </c>
      <c r="J170">
        <v>292</v>
      </c>
    </row>
    <row r="171" spans="1:10" x14ac:dyDescent="0.35">
      <c r="A171">
        <v>285</v>
      </c>
      <c r="B171">
        <v>286</v>
      </c>
      <c r="C171">
        <v>288</v>
      </c>
      <c r="D171">
        <v>285</v>
      </c>
      <c r="E171">
        <v>286</v>
      </c>
      <c r="F171">
        <v>286</v>
      </c>
      <c r="G171">
        <v>285</v>
      </c>
      <c r="H171">
        <v>291</v>
      </c>
      <c r="I171">
        <v>291</v>
      </c>
      <c r="J171">
        <v>287</v>
      </c>
    </row>
    <row r="172" spans="1:10" x14ac:dyDescent="0.35">
      <c r="A172">
        <v>283</v>
      </c>
      <c r="B172">
        <v>288</v>
      </c>
      <c r="C172">
        <v>290</v>
      </c>
      <c r="D172">
        <v>292</v>
      </c>
      <c r="E172">
        <v>283</v>
      </c>
      <c r="F172">
        <v>287</v>
      </c>
      <c r="G172">
        <v>286</v>
      </c>
      <c r="H172">
        <v>284</v>
      </c>
      <c r="I172">
        <v>285</v>
      </c>
      <c r="J172">
        <v>286</v>
      </c>
    </row>
    <row r="173" spans="1:10" x14ac:dyDescent="0.35">
      <c r="A173">
        <v>285</v>
      </c>
      <c r="B173">
        <v>286</v>
      </c>
      <c r="C173">
        <v>292</v>
      </c>
      <c r="D173">
        <v>284</v>
      </c>
      <c r="E173">
        <v>292</v>
      </c>
      <c r="F173">
        <v>288</v>
      </c>
      <c r="G173">
        <v>290</v>
      </c>
      <c r="H173">
        <v>291</v>
      </c>
      <c r="I173">
        <v>284</v>
      </c>
      <c r="J173">
        <v>284</v>
      </c>
    </row>
    <row r="174" spans="1:10" x14ac:dyDescent="0.35">
      <c r="A174">
        <v>284</v>
      </c>
      <c r="B174">
        <v>291</v>
      </c>
      <c r="C174">
        <v>286</v>
      </c>
      <c r="D174">
        <v>291</v>
      </c>
      <c r="E174">
        <v>284</v>
      </c>
      <c r="F174">
        <v>286</v>
      </c>
      <c r="G174">
        <v>289</v>
      </c>
      <c r="H174">
        <v>284</v>
      </c>
      <c r="I174">
        <v>286</v>
      </c>
      <c r="J174">
        <v>289</v>
      </c>
    </row>
    <row r="175" spans="1:10" x14ac:dyDescent="0.35">
      <c r="A175">
        <v>286</v>
      </c>
      <c r="B175">
        <v>284</v>
      </c>
      <c r="C175">
        <v>286</v>
      </c>
      <c r="D175">
        <v>290</v>
      </c>
      <c r="E175">
        <v>289</v>
      </c>
      <c r="F175">
        <v>291</v>
      </c>
      <c r="G175">
        <v>285</v>
      </c>
      <c r="H175">
        <v>293</v>
      </c>
      <c r="I175">
        <v>286</v>
      </c>
      <c r="J175">
        <v>291</v>
      </c>
    </row>
    <row r="176" spans="1:10" x14ac:dyDescent="0.35">
      <c r="A176">
        <v>285</v>
      </c>
      <c r="B176">
        <v>286</v>
      </c>
      <c r="C176">
        <v>289</v>
      </c>
      <c r="D176">
        <v>290</v>
      </c>
      <c r="E176">
        <v>286</v>
      </c>
      <c r="F176">
        <v>291</v>
      </c>
      <c r="G176">
        <v>286</v>
      </c>
      <c r="H176">
        <v>285</v>
      </c>
      <c r="I176">
        <v>288</v>
      </c>
      <c r="J176">
        <v>292</v>
      </c>
    </row>
    <row r="177" spans="1:10" x14ac:dyDescent="0.35">
      <c r="A177">
        <v>289</v>
      </c>
      <c r="B177">
        <v>285</v>
      </c>
      <c r="C177">
        <v>283</v>
      </c>
      <c r="D177">
        <v>285</v>
      </c>
      <c r="E177">
        <v>291</v>
      </c>
      <c r="F177">
        <v>286</v>
      </c>
      <c r="G177">
        <v>292</v>
      </c>
      <c r="H177">
        <v>292</v>
      </c>
      <c r="I177">
        <v>284</v>
      </c>
      <c r="J177">
        <v>286</v>
      </c>
    </row>
    <row r="178" spans="1:10" x14ac:dyDescent="0.35">
      <c r="A178">
        <v>290</v>
      </c>
      <c r="B178">
        <v>285</v>
      </c>
      <c r="C178">
        <v>284</v>
      </c>
      <c r="D178">
        <v>284</v>
      </c>
      <c r="E178">
        <v>289</v>
      </c>
      <c r="F178">
        <v>284</v>
      </c>
      <c r="G178">
        <v>283</v>
      </c>
      <c r="H178">
        <v>289</v>
      </c>
      <c r="I178">
        <v>288</v>
      </c>
      <c r="J178">
        <v>290</v>
      </c>
    </row>
    <row r="179" spans="1:10" x14ac:dyDescent="0.35">
      <c r="A179">
        <v>292</v>
      </c>
      <c r="B179">
        <v>288</v>
      </c>
      <c r="C179">
        <v>289</v>
      </c>
      <c r="D179">
        <v>291</v>
      </c>
      <c r="E179">
        <v>283</v>
      </c>
      <c r="F179">
        <v>291</v>
      </c>
      <c r="G179">
        <v>284</v>
      </c>
      <c r="H179">
        <v>291</v>
      </c>
      <c r="I179">
        <v>283</v>
      </c>
      <c r="J179">
        <v>287</v>
      </c>
    </row>
    <row r="180" spans="1:10" x14ac:dyDescent="0.35">
      <c r="A180">
        <v>287</v>
      </c>
      <c r="B180">
        <v>292</v>
      </c>
      <c r="C180">
        <v>293</v>
      </c>
      <c r="D180">
        <v>285</v>
      </c>
      <c r="E180">
        <v>285</v>
      </c>
      <c r="F180">
        <v>283</v>
      </c>
      <c r="G180">
        <v>287</v>
      </c>
      <c r="H180">
        <v>284</v>
      </c>
      <c r="I180">
        <v>283</v>
      </c>
      <c r="J180">
        <v>292</v>
      </c>
    </row>
    <row r="181" spans="1:10" x14ac:dyDescent="0.35">
      <c r="A181">
        <v>285</v>
      </c>
      <c r="B181">
        <v>287</v>
      </c>
      <c r="C181">
        <v>284</v>
      </c>
      <c r="D181">
        <v>285</v>
      </c>
      <c r="E181">
        <v>287</v>
      </c>
      <c r="F181">
        <v>286</v>
      </c>
      <c r="G181">
        <v>291</v>
      </c>
      <c r="H181">
        <v>288</v>
      </c>
      <c r="I181">
        <v>286</v>
      </c>
      <c r="J181">
        <v>292</v>
      </c>
    </row>
    <row r="182" spans="1:10" x14ac:dyDescent="0.35">
      <c r="A182">
        <v>283</v>
      </c>
      <c r="B182">
        <v>287</v>
      </c>
      <c r="C182">
        <v>286</v>
      </c>
      <c r="D182">
        <v>286</v>
      </c>
      <c r="E182">
        <v>292</v>
      </c>
      <c r="F182">
        <v>290</v>
      </c>
      <c r="G182">
        <v>286</v>
      </c>
      <c r="H182">
        <v>291</v>
      </c>
      <c r="I182">
        <v>292</v>
      </c>
      <c r="J182">
        <v>290</v>
      </c>
    </row>
    <row r="183" spans="1:10" x14ac:dyDescent="0.35">
      <c r="A183">
        <v>283</v>
      </c>
      <c r="B183">
        <v>287</v>
      </c>
      <c r="C183">
        <v>285</v>
      </c>
      <c r="D183">
        <v>290</v>
      </c>
      <c r="E183">
        <v>291</v>
      </c>
      <c r="F183">
        <v>292</v>
      </c>
      <c r="G183">
        <v>290</v>
      </c>
      <c r="H183">
        <v>287</v>
      </c>
      <c r="I183">
        <v>289</v>
      </c>
      <c r="J183">
        <v>288</v>
      </c>
    </row>
    <row r="184" spans="1:10" x14ac:dyDescent="0.35">
      <c r="A184">
        <v>287</v>
      </c>
      <c r="B184">
        <v>285</v>
      </c>
      <c r="C184">
        <v>291</v>
      </c>
      <c r="D184">
        <v>284</v>
      </c>
      <c r="E184">
        <v>286</v>
      </c>
      <c r="F184">
        <v>291</v>
      </c>
      <c r="G184">
        <v>284</v>
      </c>
      <c r="H184">
        <v>285</v>
      </c>
      <c r="I184">
        <v>287</v>
      </c>
      <c r="J184">
        <v>285</v>
      </c>
    </row>
    <row r="185" spans="1:10" x14ac:dyDescent="0.35">
      <c r="A185">
        <v>288</v>
      </c>
      <c r="B185">
        <v>283</v>
      </c>
      <c r="C185">
        <v>291</v>
      </c>
      <c r="D185">
        <v>291</v>
      </c>
      <c r="E185">
        <v>288</v>
      </c>
      <c r="F185">
        <v>285</v>
      </c>
      <c r="G185">
        <v>286</v>
      </c>
      <c r="H185">
        <v>284</v>
      </c>
      <c r="I185">
        <v>291</v>
      </c>
      <c r="J185">
        <v>283</v>
      </c>
    </row>
    <row r="186" spans="1:10" x14ac:dyDescent="0.35">
      <c r="A186">
        <v>289</v>
      </c>
      <c r="B186">
        <v>286</v>
      </c>
      <c r="C186">
        <v>283</v>
      </c>
      <c r="D186">
        <v>288</v>
      </c>
      <c r="E186">
        <v>287</v>
      </c>
      <c r="F186">
        <v>290</v>
      </c>
      <c r="G186">
        <v>288</v>
      </c>
      <c r="H186">
        <v>283</v>
      </c>
      <c r="I186">
        <v>286</v>
      </c>
      <c r="J186">
        <v>292</v>
      </c>
    </row>
    <row r="187" spans="1:10" x14ac:dyDescent="0.35">
      <c r="A187">
        <v>283</v>
      </c>
      <c r="B187">
        <v>289</v>
      </c>
      <c r="C187">
        <v>289</v>
      </c>
      <c r="D187">
        <v>286</v>
      </c>
      <c r="E187">
        <v>291</v>
      </c>
      <c r="F187">
        <v>287</v>
      </c>
      <c r="G187">
        <v>286</v>
      </c>
      <c r="H187">
        <v>283</v>
      </c>
      <c r="I187">
        <v>283</v>
      </c>
      <c r="J187">
        <v>283</v>
      </c>
    </row>
    <row r="188" spans="1:10" x14ac:dyDescent="0.35">
      <c r="A188">
        <v>283</v>
      </c>
      <c r="B188">
        <v>288</v>
      </c>
      <c r="C188">
        <v>283</v>
      </c>
      <c r="D188">
        <v>291</v>
      </c>
      <c r="E188">
        <v>284</v>
      </c>
      <c r="F188">
        <v>284</v>
      </c>
      <c r="G188">
        <v>291</v>
      </c>
      <c r="H188">
        <v>291</v>
      </c>
      <c r="I188">
        <v>285</v>
      </c>
      <c r="J188">
        <v>284</v>
      </c>
    </row>
    <row r="189" spans="1:10" x14ac:dyDescent="0.35">
      <c r="A189">
        <v>290</v>
      </c>
      <c r="B189">
        <v>288</v>
      </c>
      <c r="C189">
        <v>289</v>
      </c>
      <c r="D189">
        <v>286</v>
      </c>
      <c r="E189">
        <v>292</v>
      </c>
      <c r="F189">
        <v>292</v>
      </c>
      <c r="G189">
        <v>284</v>
      </c>
      <c r="H189">
        <v>283</v>
      </c>
      <c r="I189">
        <v>290</v>
      </c>
      <c r="J189">
        <v>290</v>
      </c>
    </row>
    <row r="190" spans="1:10" x14ac:dyDescent="0.35">
      <c r="A190">
        <v>288</v>
      </c>
      <c r="B190">
        <v>286</v>
      </c>
      <c r="C190">
        <v>285</v>
      </c>
      <c r="D190">
        <v>288</v>
      </c>
      <c r="E190">
        <v>284</v>
      </c>
      <c r="F190">
        <v>287</v>
      </c>
      <c r="G190">
        <v>291</v>
      </c>
      <c r="H190">
        <v>292</v>
      </c>
      <c r="I190">
        <v>284</v>
      </c>
      <c r="J190">
        <v>289</v>
      </c>
    </row>
    <row r="191" spans="1:10" x14ac:dyDescent="0.35">
      <c r="A191">
        <v>283</v>
      </c>
      <c r="B191">
        <v>291</v>
      </c>
      <c r="C191">
        <v>291</v>
      </c>
      <c r="D191">
        <v>289</v>
      </c>
      <c r="E191">
        <v>292</v>
      </c>
      <c r="F191">
        <v>291</v>
      </c>
      <c r="G191">
        <v>288</v>
      </c>
      <c r="H191">
        <v>289</v>
      </c>
      <c r="I191">
        <v>284</v>
      </c>
      <c r="J191">
        <v>283</v>
      </c>
    </row>
    <row r="192" spans="1:10" x14ac:dyDescent="0.35">
      <c r="A192">
        <v>288</v>
      </c>
      <c r="B192">
        <v>287</v>
      </c>
      <c r="C192">
        <v>291</v>
      </c>
      <c r="D192">
        <v>291</v>
      </c>
      <c r="E192">
        <v>288</v>
      </c>
      <c r="F192">
        <v>292</v>
      </c>
      <c r="G192">
        <v>291</v>
      </c>
      <c r="H192">
        <v>285</v>
      </c>
      <c r="I192">
        <v>292</v>
      </c>
      <c r="J192">
        <v>291</v>
      </c>
    </row>
    <row r="193" spans="1:10" x14ac:dyDescent="0.35">
      <c r="A193">
        <v>272</v>
      </c>
      <c r="B193">
        <v>281</v>
      </c>
      <c r="C193">
        <v>280</v>
      </c>
      <c r="D193">
        <v>271</v>
      </c>
      <c r="E193">
        <v>271</v>
      </c>
      <c r="F193">
        <v>281</v>
      </c>
      <c r="G193">
        <v>268</v>
      </c>
      <c r="H193">
        <v>271</v>
      </c>
      <c r="I193">
        <v>271</v>
      </c>
      <c r="J193">
        <v>272</v>
      </c>
    </row>
    <row r="194" spans="1:10" x14ac:dyDescent="0.35">
      <c r="A194">
        <v>272</v>
      </c>
      <c r="B194">
        <v>269</v>
      </c>
      <c r="C194">
        <v>269</v>
      </c>
      <c r="D194">
        <v>281</v>
      </c>
      <c r="E194">
        <v>271</v>
      </c>
      <c r="F194">
        <v>267</v>
      </c>
      <c r="G194">
        <v>279</v>
      </c>
      <c r="H194">
        <v>267</v>
      </c>
      <c r="I194">
        <v>271</v>
      </c>
      <c r="J194">
        <v>268</v>
      </c>
    </row>
    <row r="195" spans="1:10" x14ac:dyDescent="0.35">
      <c r="A195">
        <v>268</v>
      </c>
      <c r="B195">
        <v>280</v>
      </c>
      <c r="C195">
        <v>267</v>
      </c>
      <c r="D195">
        <v>281</v>
      </c>
      <c r="E195">
        <v>271</v>
      </c>
      <c r="F195">
        <v>275</v>
      </c>
      <c r="G195">
        <v>278</v>
      </c>
      <c r="H195">
        <v>280</v>
      </c>
      <c r="I195">
        <v>273</v>
      </c>
      <c r="J195">
        <v>271</v>
      </c>
    </row>
    <row r="196" spans="1:10" x14ac:dyDescent="0.35">
      <c r="A196">
        <v>278</v>
      </c>
      <c r="B196">
        <v>268</v>
      </c>
      <c r="C196">
        <v>268</v>
      </c>
      <c r="D196">
        <v>273</v>
      </c>
      <c r="E196">
        <v>279</v>
      </c>
      <c r="F196">
        <v>278</v>
      </c>
      <c r="G196">
        <v>266</v>
      </c>
      <c r="H196">
        <v>273</v>
      </c>
      <c r="I196">
        <v>266</v>
      </c>
      <c r="J196">
        <v>277</v>
      </c>
    </row>
    <row r="197" spans="1:10" x14ac:dyDescent="0.35">
      <c r="A197">
        <v>276</v>
      </c>
      <c r="B197">
        <v>276</v>
      </c>
      <c r="C197">
        <v>271</v>
      </c>
      <c r="D197">
        <v>267</v>
      </c>
      <c r="E197">
        <v>272</v>
      </c>
      <c r="F197">
        <v>266</v>
      </c>
      <c r="G197">
        <v>280</v>
      </c>
      <c r="H197">
        <v>269</v>
      </c>
      <c r="I197">
        <v>266</v>
      </c>
      <c r="J197">
        <v>267</v>
      </c>
    </row>
    <row r="198" spans="1:10" x14ac:dyDescent="0.35">
      <c r="A198">
        <v>271</v>
      </c>
      <c r="B198">
        <v>265</v>
      </c>
      <c r="C198">
        <v>276</v>
      </c>
      <c r="D198">
        <v>278</v>
      </c>
      <c r="E198">
        <v>266</v>
      </c>
      <c r="F198">
        <v>281</v>
      </c>
      <c r="G198">
        <v>281</v>
      </c>
      <c r="H198">
        <v>273</v>
      </c>
      <c r="I198">
        <v>276</v>
      </c>
      <c r="J198">
        <v>273</v>
      </c>
    </row>
    <row r="199" spans="1:10" x14ac:dyDescent="0.35">
      <c r="A199">
        <v>265</v>
      </c>
      <c r="B199">
        <v>268</v>
      </c>
      <c r="C199">
        <v>280</v>
      </c>
      <c r="D199">
        <v>272</v>
      </c>
      <c r="E199">
        <v>269</v>
      </c>
      <c r="F199">
        <v>271</v>
      </c>
      <c r="G199">
        <v>276</v>
      </c>
      <c r="H199">
        <v>266</v>
      </c>
      <c r="I199">
        <v>281</v>
      </c>
      <c r="J199">
        <v>281</v>
      </c>
    </row>
    <row r="200" spans="1:10" x14ac:dyDescent="0.35">
      <c r="A200">
        <v>270</v>
      </c>
      <c r="B200">
        <v>278</v>
      </c>
      <c r="C200">
        <v>275</v>
      </c>
      <c r="D200">
        <v>267</v>
      </c>
      <c r="E200">
        <v>274</v>
      </c>
      <c r="F200">
        <v>269</v>
      </c>
      <c r="G200">
        <v>276</v>
      </c>
      <c r="H200">
        <v>265</v>
      </c>
      <c r="I200">
        <v>275</v>
      </c>
      <c r="J200">
        <v>272</v>
      </c>
    </row>
    <row r="201" spans="1:10" x14ac:dyDescent="0.35">
      <c r="A201">
        <v>266</v>
      </c>
      <c r="B201">
        <v>279</v>
      </c>
      <c r="C201">
        <v>267</v>
      </c>
      <c r="D201">
        <v>278</v>
      </c>
      <c r="E201">
        <v>269</v>
      </c>
      <c r="F201">
        <v>268</v>
      </c>
      <c r="G201">
        <v>272</v>
      </c>
      <c r="H201">
        <v>276</v>
      </c>
      <c r="I201">
        <v>266</v>
      </c>
      <c r="J201">
        <v>279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41F8-9348-474E-9DCE-3C8A9E1E3F22}">
  <dimension ref="A1:L201"/>
  <sheetViews>
    <sheetView topLeftCell="A165" zoomScale="55" zoomScaleNormal="55" workbookViewId="0">
      <selection activeCell="G1" sqref="G1:G201"/>
    </sheetView>
  </sheetViews>
  <sheetFormatPr defaultRowHeight="14.5" x14ac:dyDescent="0.35"/>
  <cols>
    <col min="1" max="1" width="9.90625" bestFit="1" customWidth="1"/>
    <col min="2" max="2" width="9.54296875" bestFit="1" customWidth="1"/>
    <col min="3" max="11" width="9.90625" bestFit="1" customWidth="1"/>
    <col min="12" max="12" width="10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</row>
    <row r="3" spans="1:12" x14ac:dyDescent="0.3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</row>
    <row r="4" spans="1:12" x14ac:dyDescent="0.3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</row>
    <row r="5" spans="1:12" x14ac:dyDescent="0.3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</row>
    <row r="6" spans="1:12" x14ac:dyDescent="0.3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</row>
    <row r="7" spans="1:12" x14ac:dyDescent="0.3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</row>
    <row r="8" spans="1:12" x14ac:dyDescent="0.35">
      <c r="A8" s="1">
        <v>42399</v>
      </c>
      <c r="B8" s="2">
        <v>4.583333333333333E-2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</row>
    <row r="9" spans="1:12" x14ac:dyDescent="0.3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</row>
    <row r="10" spans="1:12" x14ac:dyDescent="0.35">
      <c r="A10" s="1">
        <v>42406</v>
      </c>
      <c r="B10" s="2">
        <v>8.7499999999999994E-2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</row>
    <row r="11" spans="1:12" x14ac:dyDescent="0.3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</row>
    <row r="12" spans="1:12" x14ac:dyDescent="0.35">
      <c r="A12" s="1">
        <v>42409</v>
      </c>
      <c r="B12" s="2">
        <v>0.33541666666666664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</row>
    <row r="13" spans="1:12" x14ac:dyDescent="0.3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</row>
    <row r="14" spans="1:12" x14ac:dyDescent="0.3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</row>
    <row r="15" spans="1:12" x14ac:dyDescent="0.3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</row>
    <row r="16" spans="1:12" x14ac:dyDescent="0.35">
      <c r="A16" s="1">
        <v>42415</v>
      </c>
      <c r="B16" s="2">
        <v>0.17083333333333334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</row>
    <row r="17" spans="1:12" x14ac:dyDescent="0.3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</row>
    <row r="18" spans="1:12" x14ac:dyDescent="0.35">
      <c r="A18" s="1">
        <v>42418</v>
      </c>
      <c r="B18" s="2">
        <v>0.17083333333333334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</row>
    <row r="19" spans="1:12" x14ac:dyDescent="0.3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</row>
    <row r="20" spans="1:12" x14ac:dyDescent="0.3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</row>
    <row r="21" spans="1:12" x14ac:dyDescent="0.3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</row>
    <row r="22" spans="1:12" x14ac:dyDescent="0.3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</row>
    <row r="23" spans="1:12" x14ac:dyDescent="0.35">
      <c r="A23" s="1">
        <v>42424</v>
      </c>
      <c r="B23" s="2">
        <v>0.17083333333333334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</row>
    <row r="24" spans="1:12" x14ac:dyDescent="0.3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</row>
    <row r="25" spans="1:12" x14ac:dyDescent="0.35">
      <c r="A25" s="1">
        <v>42431</v>
      </c>
      <c r="B25" s="2">
        <v>0.16875000000000001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</row>
    <row r="26" spans="1:12" x14ac:dyDescent="0.3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</row>
    <row r="27" spans="1:12" x14ac:dyDescent="0.3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</row>
    <row r="28" spans="1:12" x14ac:dyDescent="0.35">
      <c r="A28" s="1">
        <v>42436</v>
      </c>
      <c r="B28" s="2">
        <v>0.46041666666666664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</row>
    <row r="29" spans="1:12" x14ac:dyDescent="0.3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</row>
    <row r="30" spans="1:12" x14ac:dyDescent="0.35">
      <c r="A30" s="1">
        <v>42441</v>
      </c>
      <c r="B30" s="2">
        <v>0.21388888888888888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</row>
    <row r="31" spans="1:12" x14ac:dyDescent="0.3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</row>
    <row r="32" spans="1:12" x14ac:dyDescent="0.3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</row>
    <row r="33" spans="1:12" x14ac:dyDescent="0.3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</row>
    <row r="34" spans="1:12" x14ac:dyDescent="0.3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</row>
    <row r="35" spans="1:12" x14ac:dyDescent="0.35">
      <c r="A35" s="1">
        <v>42452</v>
      </c>
      <c r="B35" s="2">
        <v>0.16875000000000001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</row>
    <row r="36" spans="1:12" x14ac:dyDescent="0.3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</row>
    <row r="37" spans="1:12" x14ac:dyDescent="0.3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</row>
    <row r="38" spans="1:12" x14ac:dyDescent="0.35">
      <c r="A38" s="1">
        <v>42455</v>
      </c>
      <c r="B38" s="2">
        <v>0.33888888888888891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</row>
    <row r="39" spans="1:12" x14ac:dyDescent="0.35">
      <c r="A39" s="1">
        <v>42455</v>
      </c>
      <c r="B39" s="2">
        <v>0.37847222222222221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</row>
    <row r="40" spans="1:12" x14ac:dyDescent="0.35">
      <c r="A40" s="1">
        <v>42456</v>
      </c>
      <c r="B40" s="2">
        <v>0.21388888888888888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</row>
    <row r="41" spans="1:12" x14ac:dyDescent="0.35">
      <c r="A41" s="1">
        <v>42457</v>
      </c>
      <c r="B41" s="2">
        <v>0.17222222222222222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</row>
    <row r="42" spans="1:12" x14ac:dyDescent="0.3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</row>
    <row r="43" spans="1:12" x14ac:dyDescent="0.3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</row>
    <row r="44" spans="1:12" x14ac:dyDescent="0.3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</row>
    <row r="45" spans="1:12" x14ac:dyDescent="0.3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</row>
    <row r="46" spans="1:12" x14ac:dyDescent="0.3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</row>
    <row r="47" spans="1:12" x14ac:dyDescent="0.3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</row>
    <row r="48" spans="1:12" x14ac:dyDescent="0.3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</row>
    <row r="49" spans="1:12" x14ac:dyDescent="0.35">
      <c r="A49" s="1">
        <v>42480</v>
      </c>
      <c r="B49" s="2">
        <v>0.38124999999999998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</row>
    <row r="50" spans="1:12" x14ac:dyDescent="0.35">
      <c r="A50" s="1">
        <v>42480</v>
      </c>
      <c r="B50" s="2">
        <v>0.45902777777777776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</row>
    <row r="51" spans="1:12" x14ac:dyDescent="0.3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</row>
    <row r="52" spans="1:12" x14ac:dyDescent="0.35">
      <c r="A52" s="1">
        <v>42485</v>
      </c>
      <c r="B52" s="2">
        <v>8.4027777777777785E-2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</row>
    <row r="53" spans="1:12" x14ac:dyDescent="0.35">
      <c r="A53" s="1">
        <v>42485</v>
      </c>
      <c r="B53" s="2">
        <v>8.4722222222222227E-2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</row>
    <row r="54" spans="1:12" x14ac:dyDescent="0.3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</row>
    <row r="55" spans="1:12" x14ac:dyDescent="0.3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</row>
    <row r="56" spans="1:12" x14ac:dyDescent="0.3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</row>
    <row r="57" spans="1:12" x14ac:dyDescent="0.35">
      <c r="A57" s="1">
        <v>42493</v>
      </c>
      <c r="B57" s="2">
        <v>0.33541666666666664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</row>
    <row r="58" spans="1:12" x14ac:dyDescent="0.3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</row>
    <row r="59" spans="1:12" x14ac:dyDescent="0.3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</row>
    <row r="60" spans="1:12" x14ac:dyDescent="0.35">
      <c r="A60" s="1">
        <v>42495</v>
      </c>
      <c r="B60" s="2">
        <v>0.46527777777777779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</row>
    <row r="61" spans="1:12" x14ac:dyDescent="0.3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</row>
    <row r="62" spans="1:12" x14ac:dyDescent="0.3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</row>
    <row r="63" spans="1:12" x14ac:dyDescent="0.3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</row>
    <row r="64" spans="1:12" x14ac:dyDescent="0.3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</row>
    <row r="65" spans="1:12" x14ac:dyDescent="0.35">
      <c r="A65" s="1">
        <v>42500</v>
      </c>
      <c r="B65" s="2">
        <v>0.33611111111111114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</row>
    <row r="66" spans="1:12" x14ac:dyDescent="0.3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</row>
    <row r="67" spans="1:12" x14ac:dyDescent="0.3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</row>
    <row r="68" spans="1:12" x14ac:dyDescent="0.3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</row>
    <row r="69" spans="1:12" x14ac:dyDescent="0.3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</row>
    <row r="70" spans="1:12" x14ac:dyDescent="0.3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</row>
    <row r="71" spans="1:12" x14ac:dyDescent="0.3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</row>
    <row r="72" spans="1:12" x14ac:dyDescent="0.3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</row>
    <row r="73" spans="1:12" x14ac:dyDescent="0.3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</row>
    <row r="74" spans="1:12" x14ac:dyDescent="0.3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</row>
    <row r="75" spans="1:12" x14ac:dyDescent="0.3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</row>
    <row r="76" spans="1:12" x14ac:dyDescent="0.35">
      <c r="A76" s="1">
        <v>42526</v>
      </c>
      <c r="B76" s="2">
        <v>8.5416666666666669E-2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</row>
    <row r="77" spans="1:12" x14ac:dyDescent="0.3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</row>
    <row r="78" spans="1:12" x14ac:dyDescent="0.3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</row>
    <row r="79" spans="1:12" x14ac:dyDescent="0.35">
      <c r="A79" s="1">
        <v>42532</v>
      </c>
      <c r="B79" s="2">
        <v>0.17222222222222222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</row>
    <row r="80" spans="1:12" x14ac:dyDescent="0.3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</row>
    <row r="81" spans="1:12" x14ac:dyDescent="0.35">
      <c r="A81" s="1">
        <v>42534</v>
      </c>
      <c r="B81" s="2">
        <v>0.17291666666666666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</row>
    <row r="82" spans="1:12" x14ac:dyDescent="0.3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</row>
    <row r="83" spans="1:12" x14ac:dyDescent="0.35">
      <c r="A83" s="1">
        <v>42536</v>
      </c>
      <c r="B83" s="2">
        <v>0.25624999999999998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</row>
    <row r="84" spans="1:12" x14ac:dyDescent="0.35">
      <c r="A84" s="1">
        <v>42536</v>
      </c>
      <c r="B84" s="2">
        <v>0.46111111111111114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</row>
    <row r="85" spans="1:12" x14ac:dyDescent="0.3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</row>
    <row r="86" spans="1:12" x14ac:dyDescent="0.35">
      <c r="A86" s="1">
        <v>42540</v>
      </c>
      <c r="B86" s="2">
        <v>0.37708333333333333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</row>
    <row r="87" spans="1:12" x14ac:dyDescent="0.35">
      <c r="A87" s="1">
        <v>42540</v>
      </c>
      <c r="B87" s="2">
        <v>0.46527777777777779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</row>
    <row r="88" spans="1:12" x14ac:dyDescent="0.3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</row>
    <row r="89" spans="1:12" x14ac:dyDescent="0.35">
      <c r="A89" s="1">
        <v>42542</v>
      </c>
      <c r="B89" s="2">
        <v>0.1701388888888889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</row>
    <row r="90" spans="1:12" x14ac:dyDescent="0.3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</row>
    <row r="91" spans="1:12" x14ac:dyDescent="0.3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</row>
    <row r="92" spans="1:12" x14ac:dyDescent="0.3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</row>
    <row r="93" spans="1:12" x14ac:dyDescent="0.35">
      <c r="A93" s="1">
        <v>42547</v>
      </c>
      <c r="B93" s="2">
        <v>8.4722222222222227E-2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</row>
    <row r="94" spans="1:12" x14ac:dyDescent="0.35">
      <c r="A94" s="1">
        <v>42547</v>
      </c>
      <c r="B94" s="2">
        <v>0.16875000000000001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</row>
    <row r="95" spans="1:12" x14ac:dyDescent="0.35">
      <c r="A95" s="1">
        <v>42547</v>
      </c>
      <c r="B95" s="2">
        <v>0.34166666666666667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</row>
    <row r="96" spans="1:12" x14ac:dyDescent="0.35">
      <c r="A96" s="1">
        <v>42548</v>
      </c>
      <c r="B96" s="2">
        <v>0.33541666666666664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</row>
    <row r="97" spans="1:12" x14ac:dyDescent="0.3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</row>
    <row r="98" spans="1:12" x14ac:dyDescent="0.35">
      <c r="A98" s="1">
        <v>42551</v>
      </c>
      <c r="B98" s="2">
        <v>4.583333333333333E-2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</row>
    <row r="99" spans="1:12" x14ac:dyDescent="0.3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</row>
    <row r="100" spans="1:12" x14ac:dyDescent="0.3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</row>
    <row r="101" spans="1:12" x14ac:dyDescent="0.35">
      <c r="A101" s="1">
        <v>42556</v>
      </c>
      <c r="B101" s="2">
        <v>8.6805555555555552E-2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</row>
    <row r="102" spans="1:12" x14ac:dyDescent="0.3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</row>
    <row r="103" spans="1:12" x14ac:dyDescent="0.35">
      <c r="A103" s="1">
        <v>42557</v>
      </c>
      <c r="B103" s="2">
        <v>0.46041666666666664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</row>
    <row r="104" spans="1:12" x14ac:dyDescent="0.3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</row>
    <row r="105" spans="1:12" x14ac:dyDescent="0.3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</row>
    <row r="106" spans="1:12" x14ac:dyDescent="0.3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</row>
    <row r="107" spans="1:12" x14ac:dyDescent="0.3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</row>
    <row r="108" spans="1:12" x14ac:dyDescent="0.3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</row>
    <row r="109" spans="1:12" x14ac:dyDescent="0.3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</row>
    <row r="110" spans="1:12" x14ac:dyDescent="0.3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</row>
    <row r="111" spans="1:12" x14ac:dyDescent="0.3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</row>
    <row r="112" spans="1:12" x14ac:dyDescent="0.3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</row>
    <row r="113" spans="1:12" x14ac:dyDescent="0.3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</row>
    <row r="114" spans="1:12" x14ac:dyDescent="0.35">
      <c r="A114" s="1">
        <v>42572</v>
      </c>
      <c r="B114" s="2">
        <v>0.16805555555555557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</row>
    <row r="115" spans="1:12" x14ac:dyDescent="0.3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</row>
    <row r="116" spans="1:12" x14ac:dyDescent="0.35">
      <c r="A116" s="1">
        <v>42576</v>
      </c>
      <c r="B116" s="2">
        <v>0.17430555555555555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</row>
    <row r="117" spans="1:12" x14ac:dyDescent="0.3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</row>
    <row r="118" spans="1:12" x14ac:dyDescent="0.35">
      <c r="A118" s="1">
        <v>42583</v>
      </c>
      <c r="B118" s="2">
        <v>9.166666666666666E-2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</row>
    <row r="119" spans="1:12" x14ac:dyDescent="0.35">
      <c r="A119" s="1">
        <v>42585</v>
      </c>
      <c r="B119" s="2">
        <v>0.17083333333333334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</row>
    <row r="120" spans="1:12" x14ac:dyDescent="0.3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</row>
    <row r="121" spans="1:12" x14ac:dyDescent="0.35">
      <c r="A121" s="1">
        <v>42588</v>
      </c>
      <c r="B121" s="2">
        <v>0.38263888888888886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</row>
    <row r="122" spans="1:12" x14ac:dyDescent="0.3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</row>
    <row r="123" spans="1:12" x14ac:dyDescent="0.3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</row>
    <row r="124" spans="1:12" x14ac:dyDescent="0.35">
      <c r="A124" s="1">
        <v>42594</v>
      </c>
      <c r="B124" s="2">
        <v>8.611111111111111E-2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</row>
    <row r="125" spans="1:12" x14ac:dyDescent="0.3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</row>
    <row r="126" spans="1:12" x14ac:dyDescent="0.35">
      <c r="A126" s="1">
        <v>42596</v>
      </c>
      <c r="B126" s="2">
        <v>4.3749999999999997E-2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</row>
    <row r="127" spans="1:12" x14ac:dyDescent="0.3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</row>
    <row r="128" spans="1:12" x14ac:dyDescent="0.35">
      <c r="A128" s="1">
        <v>42601</v>
      </c>
      <c r="B128" s="2">
        <v>0.21388888888888888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</row>
    <row r="129" spans="1:12" x14ac:dyDescent="0.3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</row>
    <row r="130" spans="1:12" x14ac:dyDescent="0.3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</row>
    <row r="131" spans="1:12" x14ac:dyDescent="0.3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</row>
    <row r="132" spans="1:12" x14ac:dyDescent="0.35">
      <c r="A132" s="1">
        <v>42603</v>
      </c>
      <c r="B132" s="2">
        <v>0.12847222222222221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</row>
    <row r="133" spans="1:12" x14ac:dyDescent="0.3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</row>
    <row r="134" spans="1:12" x14ac:dyDescent="0.3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</row>
    <row r="135" spans="1:12" x14ac:dyDescent="0.3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</row>
    <row r="136" spans="1:12" x14ac:dyDescent="0.35">
      <c r="A136" s="1">
        <v>42607</v>
      </c>
      <c r="B136" s="2">
        <v>0.46250000000000002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</row>
    <row r="137" spans="1:12" x14ac:dyDescent="0.35">
      <c r="A137" s="1">
        <v>42609</v>
      </c>
      <c r="B137" s="2">
        <v>6.2500000000000003E-3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</row>
    <row r="138" spans="1:12" x14ac:dyDescent="0.3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</row>
    <row r="139" spans="1:12" x14ac:dyDescent="0.3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</row>
    <row r="140" spans="1:12" x14ac:dyDescent="0.3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</row>
    <row r="141" spans="1:12" x14ac:dyDescent="0.3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</row>
    <row r="142" spans="1:12" x14ac:dyDescent="0.35">
      <c r="A142" s="1">
        <v>42616</v>
      </c>
      <c r="B142" s="2">
        <v>0.33611111111111114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</row>
    <row r="143" spans="1:12" x14ac:dyDescent="0.35">
      <c r="A143" s="1">
        <v>42616</v>
      </c>
      <c r="B143" s="2">
        <v>0.34027777777777779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</row>
    <row r="144" spans="1:12" x14ac:dyDescent="0.3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</row>
    <row r="145" spans="1:12" x14ac:dyDescent="0.3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</row>
    <row r="146" spans="1:12" x14ac:dyDescent="0.3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</row>
    <row r="147" spans="1:12" x14ac:dyDescent="0.3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</row>
    <row r="148" spans="1:12" x14ac:dyDescent="0.3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</row>
    <row r="149" spans="1:12" x14ac:dyDescent="0.3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</row>
    <row r="150" spans="1:12" x14ac:dyDescent="0.3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</row>
    <row r="151" spans="1:12" x14ac:dyDescent="0.3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</row>
    <row r="152" spans="1:12" x14ac:dyDescent="0.35">
      <c r="A152" s="1">
        <v>42635</v>
      </c>
      <c r="B152" s="2">
        <v>0.33750000000000002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</row>
    <row r="153" spans="1:12" x14ac:dyDescent="0.3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</row>
    <row r="154" spans="1:12" x14ac:dyDescent="0.3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</row>
    <row r="155" spans="1:12" x14ac:dyDescent="0.35">
      <c r="A155" s="1">
        <v>42639</v>
      </c>
      <c r="B155" s="2">
        <v>4.583333333333333E-2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</row>
    <row r="156" spans="1:12" x14ac:dyDescent="0.35">
      <c r="A156" s="1">
        <v>42641</v>
      </c>
      <c r="B156" s="2">
        <v>0.37708333333333333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</row>
    <row r="157" spans="1:12" x14ac:dyDescent="0.35">
      <c r="A157" s="1">
        <v>42645</v>
      </c>
      <c r="B157" s="2">
        <v>0.33888888888888891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</row>
    <row r="158" spans="1:12" x14ac:dyDescent="0.35">
      <c r="A158" s="1">
        <v>42647</v>
      </c>
      <c r="B158" s="2">
        <v>8.4722222222222227E-2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</row>
    <row r="159" spans="1:12" x14ac:dyDescent="0.3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</row>
    <row r="160" spans="1:12" x14ac:dyDescent="0.35">
      <c r="A160" s="1">
        <v>42650</v>
      </c>
      <c r="B160" s="2">
        <v>0.1701388888888889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</row>
    <row r="161" spans="1:12" x14ac:dyDescent="0.3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</row>
    <row r="162" spans="1:12" x14ac:dyDescent="0.3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</row>
    <row r="163" spans="1:12" x14ac:dyDescent="0.35">
      <c r="A163" s="1">
        <v>42654</v>
      </c>
      <c r="B163" s="2">
        <v>8.4722222222222227E-2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</row>
    <row r="164" spans="1:12" x14ac:dyDescent="0.35">
      <c r="A164" s="1">
        <v>42654</v>
      </c>
      <c r="B164" s="2">
        <v>0.25624999999999998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</row>
    <row r="165" spans="1:12" x14ac:dyDescent="0.3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</row>
    <row r="166" spans="1:12" x14ac:dyDescent="0.3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</row>
    <row r="167" spans="1:12" x14ac:dyDescent="0.3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</row>
    <row r="168" spans="1:12" x14ac:dyDescent="0.35">
      <c r="A168" s="1">
        <v>42664</v>
      </c>
      <c r="B168" s="2">
        <v>0.21388888888888888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</row>
    <row r="169" spans="1:12" x14ac:dyDescent="0.35">
      <c r="A169" s="1">
        <v>42666</v>
      </c>
      <c r="B169" s="2">
        <v>0.1701388888888889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</row>
    <row r="170" spans="1:12" x14ac:dyDescent="0.3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</row>
    <row r="171" spans="1:12" x14ac:dyDescent="0.3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</row>
    <row r="172" spans="1:12" x14ac:dyDescent="0.35">
      <c r="A172" s="1">
        <v>42668</v>
      </c>
      <c r="B172" s="2">
        <v>8.5416666666666669E-2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</row>
    <row r="173" spans="1:12" x14ac:dyDescent="0.3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</row>
    <row r="174" spans="1:12" x14ac:dyDescent="0.35">
      <c r="A174" s="1">
        <v>42669</v>
      </c>
      <c r="B174" s="2">
        <v>4.791666666666667E-2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</row>
    <row r="175" spans="1:12" x14ac:dyDescent="0.3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</row>
    <row r="176" spans="1:12" x14ac:dyDescent="0.35">
      <c r="A176" s="1">
        <v>42675</v>
      </c>
      <c r="B176" s="2">
        <v>0.33541666666666664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</row>
    <row r="177" spans="1:12" x14ac:dyDescent="0.35">
      <c r="A177" s="1">
        <v>42675</v>
      </c>
      <c r="B177" s="2">
        <v>0.34166666666666667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</row>
    <row r="178" spans="1:12" x14ac:dyDescent="0.3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</row>
    <row r="179" spans="1:12" x14ac:dyDescent="0.3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</row>
    <row r="180" spans="1:12" x14ac:dyDescent="0.35">
      <c r="A180" s="1">
        <v>42682</v>
      </c>
      <c r="B180" s="2">
        <v>8.4722222222222227E-2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</row>
    <row r="181" spans="1:12" x14ac:dyDescent="0.3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</row>
    <row r="182" spans="1:12" x14ac:dyDescent="0.3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</row>
    <row r="183" spans="1:12" x14ac:dyDescent="0.3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</row>
    <row r="184" spans="1:12" x14ac:dyDescent="0.35">
      <c r="A184" s="1">
        <v>42687</v>
      </c>
      <c r="B184" s="2">
        <v>0.34166666666666667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</row>
    <row r="185" spans="1:12" x14ac:dyDescent="0.3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</row>
    <row r="186" spans="1:12" x14ac:dyDescent="0.3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</row>
    <row r="187" spans="1:12" x14ac:dyDescent="0.35">
      <c r="A187" s="1">
        <v>42695</v>
      </c>
      <c r="B187" s="2">
        <v>0.21388888888888888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</row>
    <row r="188" spans="1:12" x14ac:dyDescent="0.3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</row>
    <row r="189" spans="1:12" x14ac:dyDescent="0.35">
      <c r="A189" s="1">
        <v>42698</v>
      </c>
      <c r="B189" s="2">
        <v>4.3055555555555555E-2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</row>
    <row r="190" spans="1:12" x14ac:dyDescent="0.3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</row>
    <row r="191" spans="1:12" x14ac:dyDescent="0.3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</row>
    <row r="192" spans="1:12" x14ac:dyDescent="0.3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</row>
    <row r="193" spans="1:12" x14ac:dyDescent="0.3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</row>
    <row r="194" spans="1:12" x14ac:dyDescent="0.3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</row>
    <row r="195" spans="1:12" x14ac:dyDescent="0.3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</row>
    <row r="196" spans="1:12" x14ac:dyDescent="0.3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</row>
    <row r="197" spans="1:12" x14ac:dyDescent="0.3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</row>
    <row r="198" spans="1:12" x14ac:dyDescent="0.35">
      <c r="A198" s="1">
        <v>42727</v>
      </c>
      <c r="B198" s="2">
        <v>0.16944444444444445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</row>
    <row r="199" spans="1:12" x14ac:dyDescent="0.3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</row>
    <row r="200" spans="1:12" x14ac:dyDescent="0.3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</row>
    <row r="201" spans="1:12" x14ac:dyDescent="0.35">
      <c r="A201" s="1">
        <v>42732</v>
      </c>
      <c r="B201" s="2">
        <v>4.3749999999999997E-2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B599-F5F9-4F7E-ABCA-6024968E26DC}">
  <dimension ref="A1:J201"/>
  <sheetViews>
    <sheetView workbookViewId="0">
      <selection activeCell="J8" sqref="J8:J9"/>
    </sheetView>
  </sheetViews>
  <sheetFormatPr defaultRowHeight="14.5" x14ac:dyDescent="0.35"/>
  <cols>
    <col min="1" max="1" width="13.90625" customWidth="1"/>
    <col min="3" max="3" width="16.90625" customWidth="1"/>
  </cols>
  <sheetData>
    <row r="1" spans="1:10" x14ac:dyDescent="0.35">
      <c r="A1" s="3" t="s">
        <v>0</v>
      </c>
      <c r="B1" s="4" t="s">
        <v>1</v>
      </c>
      <c r="C1" s="4" t="s">
        <v>6</v>
      </c>
      <c r="D1" s="13" t="s">
        <v>1</v>
      </c>
    </row>
    <row r="2" spans="1:10" x14ac:dyDescent="0.35">
      <c r="A2" s="7">
        <v>42374</v>
      </c>
      <c r="B2" s="8">
        <v>0.46597222222222223</v>
      </c>
      <c r="C2" s="5">
        <v>-2.8</v>
      </c>
      <c r="D2" s="12">
        <f>B2*1</f>
        <v>0.46597222222222223</v>
      </c>
      <c r="E2">
        <f>IF(AND(D2&gt;=$I$3, D2&lt;=$I$4), C2, "N")</f>
        <v>-2.8</v>
      </c>
      <c r="F2">
        <f>IF(E2&lt;&gt;"N", 1, 0)</f>
        <v>1</v>
      </c>
      <c r="G2">
        <f>IF(E2&lt;&gt;"N", E2, 0)</f>
        <v>-2.8</v>
      </c>
      <c r="I2" s="11"/>
    </row>
    <row r="3" spans="1:10" x14ac:dyDescent="0.35">
      <c r="A3" s="9">
        <v>42377</v>
      </c>
      <c r="B3" s="10">
        <v>0.29166666666666669</v>
      </c>
      <c r="C3" s="6">
        <v>-5.78</v>
      </c>
      <c r="D3" s="12">
        <f t="shared" ref="D3:D66" si="0">B3*1</f>
        <v>0.29166666666666669</v>
      </c>
      <c r="E3">
        <f t="shared" ref="E3:E66" si="1">IF(AND(D3&gt;=$I$3, D3&lt;=$I$4), C3, "N")</f>
        <v>-5.78</v>
      </c>
      <c r="F3">
        <f t="shared" ref="F3:F66" si="2">IF(E3&lt;&gt;"N", 1, 0)</f>
        <v>1</v>
      </c>
      <c r="G3">
        <f t="shared" ref="G3:G66" si="3">IF(E3&lt;&gt;"N", E3, 0)</f>
        <v>-5.78</v>
      </c>
      <c r="I3" s="11">
        <v>0.20833333333333334</v>
      </c>
      <c r="J3" s="12">
        <v>5</v>
      </c>
    </row>
    <row r="4" spans="1:10" x14ac:dyDescent="0.35">
      <c r="A4" s="7">
        <v>42387</v>
      </c>
      <c r="B4" s="8">
        <v>0.42499999999999999</v>
      </c>
      <c r="C4" s="5">
        <v>3.87</v>
      </c>
      <c r="D4" s="12">
        <f t="shared" si="0"/>
        <v>0.42499999999999999</v>
      </c>
      <c r="E4">
        <f t="shared" si="1"/>
        <v>3.87</v>
      </c>
      <c r="F4">
        <f t="shared" si="2"/>
        <v>1</v>
      </c>
      <c r="G4">
        <f t="shared" si="3"/>
        <v>3.87</v>
      </c>
      <c r="I4" s="11">
        <v>0.5</v>
      </c>
      <c r="J4" s="2">
        <v>12</v>
      </c>
    </row>
    <row r="5" spans="1:10" x14ac:dyDescent="0.35">
      <c r="A5" s="9">
        <v>42389</v>
      </c>
      <c r="B5" s="10">
        <v>5.5555555555555558E-3</v>
      </c>
      <c r="C5" s="6">
        <v>6.46</v>
      </c>
      <c r="D5" s="12">
        <f t="shared" si="0"/>
        <v>5.5555555555555558E-3</v>
      </c>
      <c r="E5" t="str">
        <f t="shared" si="1"/>
        <v>N</v>
      </c>
      <c r="F5">
        <f t="shared" si="2"/>
        <v>0</v>
      </c>
      <c r="G5">
        <f t="shared" si="3"/>
        <v>0</v>
      </c>
    </row>
    <row r="6" spans="1:10" x14ac:dyDescent="0.35">
      <c r="A6" s="7">
        <v>42390</v>
      </c>
      <c r="B6" s="8">
        <v>0.41805555555555557</v>
      </c>
      <c r="C6" s="5">
        <v>8.14</v>
      </c>
      <c r="D6" s="12">
        <f t="shared" si="0"/>
        <v>0.41805555555555557</v>
      </c>
      <c r="E6">
        <f t="shared" si="1"/>
        <v>8.14</v>
      </c>
      <c r="F6">
        <f t="shared" si="2"/>
        <v>1</v>
      </c>
      <c r="G6">
        <f t="shared" si="3"/>
        <v>8.14</v>
      </c>
    </row>
    <row r="7" spans="1:10" x14ac:dyDescent="0.35">
      <c r="A7" s="9">
        <v>42391</v>
      </c>
      <c r="B7" s="10">
        <v>0.13263888888888889</v>
      </c>
      <c r="C7" s="6">
        <v>3.55</v>
      </c>
      <c r="D7" s="12">
        <f t="shared" si="0"/>
        <v>0.13263888888888889</v>
      </c>
      <c r="E7" t="str">
        <f t="shared" si="1"/>
        <v>N</v>
      </c>
      <c r="F7">
        <f t="shared" si="2"/>
        <v>0</v>
      </c>
      <c r="G7">
        <f t="shared" si="3"/>
        <v>0</v>
      </c>
    </row>
    <row r="8" spans="1:10" x14ac:dyDescent="0.35">
      <c r="A8" s="7">
        <v>42399</v>
      </c>
      <c r="B8" s="8">
        <v>4.583333333333333E-2</v>
      </c>
      <c r="C8" s="5">
        <v>2.64</v>
      </c>
      <c r="D8" s="12">
        <f t="shared" si="0"/>
        <v>4.583333333333333E-2</v>
      </c>
      <c r="E8" t="str">
        <f t="shared" si="1"/>
        <v>N</v>
      </c>
      <c r="F8">
        <f t="shared" si="2"/>
        <v>0</v>
      </c>
      <c r="G8">
        <f t="shared" si="3"/>
        <v>0</v>
      </c>
      <c r="J8" s="14" t="s">
        <v>12</v>
      </c>
    </row>
    <row r="9" spans="1:10" x14ac:dyDescent="0.35">
      <c r="A9" s="9">
        <v>42405</v>
      </c>
      <c r="B9" s="10">
        <v>0.12638888888888888</v>
      </c>
      <c r="C9" s="6">
        <v>6.44</v>
      </c>
      <c r="D9" s="12">
        <f t="shared" si="0"/>
        <v>0.12638888888888888</v>
      </c>
      <c r="E9" t="str">
        <f t="shared" si="1"/>
        <v>N</v>
      </c>
      <c r="F9">
        <f t="shared" si="2"/>
        <v>0</v>
      </c>
      <c r="G9">
        <f t="shared" si="3"/>
        <v>0</v>
      </c>
      <c r="J9" s="15">
        <f>SUM(G2:G201)/SUM(F2:F201)</f>
        <v>12.503893805309737</v>
      </c>
    </row>
    <row r="10" spans="1:10" x14ac:dyDescent="0.35">
      <c r="A10" s="7">
        <v>42406</v>
      </c>
      <c r="B10" s="8">
        <v>8.7499999999999994E-2</v>
      </c>
      <c r="C10" s="5">
        <v>2.11</v>
      </c>
      <c r="D10" s="12">
        <f t="shared" si="0"/>
        <v>8.7499999999999994E-2</v>
      </c>
      <c r="E10" t="str">
        <f t="shared" si="1"/>
        <v>N</v>
      </c>
      <c r="F10">
        <f t="shared" si="2"/>
        <v>0</v>
      </c>
      <c r="G10">
        <f t="shared" si="3"/>
        <v>0</v>
      </c>
    </row>
    <row r="11" spans="1:10" x14ac:dyDescent="0.35">
      <c r="A11" s="9">
        <v>42406</v>
      </c>
      <c r="B11" s="10">
        <v>0.21111111111111111</v>
      </c>
      <c r="C11" s="6">
        <v>8.82</v>
      </c>
      <c r="D11" s="12">
        <f t="shared" si="0"/>
        <v>0.21111111111111111</v>
      </c>
      <c r="E11">
        <f t="shared" si="1"/>
        <v>8.82</v>
      </c>
      <c r="F11">
        <f t="shared" si="2"/>
        <v>1</v>
      </c>
      <c r="G11">
        <f t="shared" si="3"/>
        <v>8.82</v>
      </c>
    </row>
    <row r="12" spans="1:10" x14ac:dyDescent="0.35">
      <c r="A12" s="7">
        <v>42409</v>
      </c>
      <c r="B12" s="8">
        <v>0.33541666666666664</v>
      </c>
      <c r="C12" s="5">
        <v>-3.87</v>
      </c>
      <c r="D12" s="12">
        <f t="shared" si="0"/>
        <v>0.33541666666666664</v>
      </c>
      <c r="E12">
        <f t="shared" si="1"/>
        <v>-3.87</v>
      </c>
      <c r="F12">
        <f t="shared" si="2"/>
        <v>1</v>
      </c>
      <c r="G12">
        <f t="shared" si="3"/>
        <v>-3.87</v>
      </c>
    </row>
    <row r="13" spans="1:10" x14ac:dyDescent="0.35">
      <c r="A13" s="9">
        <v>42410</v>
      </c>
      <c r="B13" s="10">
        <v>0.25486111111111109</v>
      </c>
      <c r="C13" s="6">
        <v>7.35</v>
      </c>
      <c r="D13" s="12">
        <f t="shared" si="0"/>
        <v>0.25486111111111109</v>
      </c>
      <c r="E13">
        <f t="shared" si="1"/>
        <v>7.35</v>
      </c>
      <c r="F13">
        <f t="shared" si="2"/>
        <v>1</v>
      </c>
      <c r="G13">
        <f t="shared" si="3"/>
        <v>7.35</v>
      </c>
    </row>
    <row r="14" spans="1:10" x14ac:dyDescent="0.35">
      <c r="A14" s="7">
        <v>42410</v>
      </c>
      <c r="B14" s="8">
        <v>0.33819444444444446</v>
      </c>
      <c r="C14" s="5">
        <v>8.43</v>
      </c>
      <c r="D14" s="12">
        <f t="shared" si="0"/>
        <v>0.33819444444444446</v>
      </c>
      <c r="E14">
        <f t="shared" si="1"/>
        <v>8.43</v>
      </c>
      <c r="F14">
        <f t="shared" si="2"/>
        <v>1</v>
      </c>
      <c r="G14">
        <f t="shared" si="3"/>
        <v>8.43</v>
      </c>
    </row>
    <row r="15" spans="1:10" x14ac:dyDescent="0.35">
      <c r="A15" s="9">
        <v>42413</v>
      </c>
      <c r="B15" s="10">
        <v>1.3888888888888889E-3</v>
      </c>
      <c r="C15" s="6">
        <v>6.6</v>
      </c>
      <c r="D15" s="12">
        <f t="shared" si="0"/>
        <v>1.3888888888888889E-3</v>
      </c>
      <c r="E15" t="str">
        <f t="shared" si="1"/>
        <v>N</v>
      </c>
      <c r="F15">
        <f t="shared" si="2"/>
        <v>0</v>
      </c>
      <c r="G15">
        <f t="shared" si="3"/>
        <v>0</v>
      </c>
    </row>
    <row r="16" spans="1:10" x14ac:dyDescent="0.35">
      <c r="A16" s="7">
        <v>42415</v>
      </c>
      <c r="B16" s="8">
        <v>0.17083333333333334</v>
      </c>
      <c r="C16" s="5">
        <v>-7.25</v>
      </c>
      <c r="D16" s="12">
        <f t="shared" si="0"/>
        <v>0.17083333333333334</v>
      </c>
      <c r="E16" t="str">
        <f t="shared" si="1"/>
        <v>N</v>
      </c>
      <c r="F16">
        <f t="shared" si="2"/>
        <v>0</v>
      </c>
      <c r="G16">
        <f t="shared" si="3"/>
        <v>0</v>
      </c>
    </row>
    <row r="17" spans="1:7" x14ac:dyDescent="0.35">
      <c r="A17" s="9">
        <v>42415</v>
      </c>
      <c r="B17" s="10">
        <v>0.29305555555555557</v>
      </c>
      <c r="C17" s="6">
        <v>-6.75</v>
      </c>
      <c r="D17" s="12">
        <f t="shared" si="0"/>
        <v>0.29305555555555557</v>
      </c>
      <c r="E17">
        <f t="shared" si="1"/>
        <v>-6.75</v>
      </c>
      <c r="F17">
        <f t="shared" si="2"/>
        <v>1</v>
      </c>
      <c r="G17">
        <f t="shared" si="3"/>
        <v>-6.75</v>
      </c>
    </row>
    <row r="18" spans="1:7" x14ac:dyDescent="0.35">
      <c r="A18" s="7">
        <v>42418</v>
      </c>
      <c r="B18" s="8">
        <v>0.17083333333333334</v>
      </c>
      <c r="C18" s="5">
        <v>3.66</v>
      </c>
      <c r="D18" s="12">
        <f t="shared" si="0"/>
        <v>0.17083333333333334</v>
      </c>
      <c r="E18" t="str">
        <f t="shared" si="1"/>
        <v>N</v>
      </c>
      <c r="F18">
        <f t="shared" si="2"/>
        <v>0</v>
      </c>
      <c r="G18">
        <f t="shared" si="3"/>
        <v>0</v>
      </c>
    </row>
    <row r="19" spans="1:7" x14ac:dyDescent="0.35">
      <c r="A19" s="9">
        <v>42418</v>
      </c>
      <c r="B19" s="10">
        <v>0.29166666666666669</v>
      </c>
      <c r="C19" s="6">
        <v>1.63</v>
      </c>
      <c r="D19" s="12">
        <f t="shared" si="0"/>
        <v>0.29166666666666669</v>
      </c>
      <c r="E19">
        <f t="shared" si="1"/>
        <v>1.63</v>
      </c>
      <c r="F19">
        <f t="shared" si="2"/>
        <v>1</v>
      </c>
      <c r="G19">
        <f t="shared" si="3"/>
        <v>1.63</v>
      </c>
    </row>
    <row r="20" spans="1:7" x14ac:dyDescent="0.35">
      <c r="A20" s="7">
        <v>42418</v>
      </c>
      <c r="B20" s="8">
        <v>0.46180555555555558</v>
      </c>
      <c r="C20" s="5">
        <v>5.61</v>
      </c>
      <c r="D20" s="12">
        <f t="shared" si="0"/>
        <v>0.46180555555555558</v>
      </c>
      <c r="E20">
        <f t="shared" si="1"/>
        <v>5.61</v>
      </c>
      <c r="F20">
        <f t="shared" si="2"/>
        <v>1</v>
      </c>
      <c r="G20">
        <f t="shared" si="3"/>
        <v>5.61</v>
      </c>
    </row>
    <row r="21" spans="1:7" x14ac:dyDescent="0.35">
      <c r="A21" s="9">
        <v>42420</v>
      </c>
      <c r="B21" s="10">
        <v>0.21041666666666667</v>
      </c>
      <c r="C21" s="6">
        <v>1.06</v>
      </c>
      <c r="D21" s="12">
        <f t="shared" si="0"/>
        <v>0.21041666666666667</v>
      </c>
      <c r="E21">
        <f t="shared" si="1"/>
        <v>1.06</v>
      </c>
      <c r="F21">
        <f t="shared" si="2"/>
        <v>1</v>
      </c>
      <c r="G21">
        <f t="shared" si="3"/>
        <v>1.06</v>
      </c>
    </row>
    <row r="22" spans="1:7" x14ac:dyDescent="0.35">
      <c r="A22" s="7">
        <v>42421</v>
      </c>
      <c r="B22" s="8">
        <v>0.46319444444444446</v>
      </c>
      <c r="C22" s="5">
        <v>-2.92</v>
      </c>
      <c r="D22" s="12">
        <f t="shared" si="0"/>
        <v>0.46319444444444446</v>
      </c>
      <c r="E22">
        <f t="shared" si="1"/>
        <v>-2.92</v>
      </c>
      <c r="F22">
        <f t="shared" si="2"/>
        <v>1</v>
      </c>
      <c r="G22">
        <f t="shared" si="3"/>
        <v>-2.92</v>
      </c>
    </row>
    <row r="23" spans="1:7" x14ac:dyDescent="0.35">
      <c r="A23" s="9">
        <v>42424</v>
      </c>
      <c r="B23" s="10">
        <v>0.17083333333333334</v>
      </c>
      <c r="C23" s="6">
        <v>-3.48</v>
      </c>
      <c r="D23" s="12">
        <f t="shared" si="0"/>
        <v>0.17083333333333334</v>
      </c>
      <c r="E23" t="str">
        <f t="shared" si="1"/>
        <v>N</v>
      </c>
      <c r="F23">
        <f t="shared" si="2"/>
        <v>0</v>
      </c>
      <c r="G23">
        <f t="shared" si="3"/>
        <v>0</v>
      </c>
    </row>
    <row r="24" spans="1:7" x14ac:dyDescent="0.35">
      <c r="A24" s="7">
        <v>42430</v>
      </c>
      <c r="B24" s="8">
        <v>0</v>
      </c>
      <c r="C24" s="5">
        <v>1.89</v>
      </c>
      <c r="D24" s="12">
        <f t="shared" si="0"/>
        <v>0</v>
      </c>
      <c r="E24" t="str">
        <f t="shared" si="1"/>
        <v>N</v>
      </c>
      <c r="F24">
        <f t="shared" si="2"/>
        <v>0</v>
      </c>
      <c r="G24">
        <f t="shared" si="3"/>
        <v>0</v>
      </c>
    </row>
    <row r="25" spans="1:7" x14ac:dyDescent="0.35">
      <c r="A25" s="9">
        <v>42431</v>
      </c>
      <c r="B25" s="10">
        <v>0.16875000000000001</v>
      </c>
      <c r="C25" s="6">
        <v>-4.1900000000000004</v>
      </c>
      <c r="D25" s="12">
        <f t="shared" si="0"/>
        <v>0.16875000000000001</v>
      </c>
      <c r="E25" t="str">
        <f t="shared" si="1"/>
        <v>N</v>
      </c>
      <c r="F25">
        <f t="shared" si="2"/>
        <v>0</v>
      </c>
      <c r="G25">
        <f t="shared" si="3"/>
        <v>0</v>
      </c>
    </row>
    <row r="26" spans="1:7" x14ac:dyDescent="0.35">
      <c r="A26" s="7">
        <v>42433</v>
      </c>
      <c r="B26" s="8">
        <v>0.29166666666666669</v>
      </c>
      <c r="C26" s="5">
        <v>-1.0900000000000001</v>
      </c>
      <c r="D26" s="12">
        <f t="shared" si="0"/>
        <v>0.29166666666666669</v>
      </c>
      <c r="E26">
        <f t="shared" si="1"/>
        <v>-1.0900000000000001</v>
      </c>
      <c r="F26">
        <f t="shared" si="2"/>
        <v>1</v>
      </c>
      <c r="G26">
        <f t="shared" si="3"/>
        <v>-1.0900000000000001</v>
      </c>
    </row>
    <row r="27" spans="1:7" x14ac:dyDescent="0.35">
      <c r="A27" s="9">
        <v>42435</v>
      </c>
      <c r="B27" s="10">
        <v>0.33958333333333335</v>
      </c>
      <c r="C27" s="6">
        <v>-1.99</v>
      </c>
      <c r="D27" s="12">
        <f t="shared" si="0"/>
        <v>0.33958333333333335</v>
      </c>
      <c r="E27">
        <f t="shared" si="1"/>
        <v>-1.99</v>
      </c>
      <c r="F27">
        <f t="shared" si="2"/>
        <v>1</v>
      </c>
      <c r="G27">
        <f t="shared" si="3"/>
        <v>-1.99</v>
      </c>
    </row>
    <row r="28" spans="1:7" x14ac:dyDescent="0.35">
      <c r="A28" s="7">
        <v>42436</v>
      </c>
      <c r="B28" s="8">
        <v>0.46041666666666664</v>
      </c>
      <c r="C28" s="5">
        <v>-3.83</v>
      </c>
      <c r="D28" s="12">
        <f t="shared" si="0"/>
        <v>0.46041666666666664</v>
      </c>
      <c r="E28">
        <f t="shared" si="1"/>
        <v>-3.83</v>
      </c>
      <c r="F28">
        <f t="shared" si="2"/>
        <v>1</v>
      </c>
      <c r="G28">
        <f t="shared" si="3"/>
        <v>-3.83</v>
      </c>
    </row>
    <row r="29" spans="1:7" x14ac:dyDescent="0.35">
      <c r="A29" s="9">
        <v>42439</v>
      </c>
      <c r="B29" s="10">
        <v>0.50277777777777777</v>
      </c>
      <c r="C29" s="6">
        <v>-3.8</v>
      </c>
      <c r="D29" s="12">
        <f t="shared" si="0"/>
        <v>0.50277777777777777</v>
      </c>
      <c r="E29" t="str">
        <f t="shared" si="1"/>
        <v>N</v>
      </c>
      <c r="F29">
        <f t="shared" si="2"/>
        <v>0</v>
      </c>
      <c r="G29">
        <f t="shared" si="3"/>
        <v>0</v>
      </c>
    </row>
    <row r="30" spans="1:7" x14ac:dyDescent="0.35">
      <c r="A30" s="7">
        <v>42441</v>
      </c>
      <c r="B30" s="8">
        <v>0.21388888888888888</v>
      </c>
      <c r="C30" s="5">
        <v>-7.58</v>
      </c>
      <c r="D30" s="12">
        <f t="shared" si="0"/>
        <v>0.21388888888888888</v>
      </c>
      <c r="E30">
        <f t="shared" si="1"/>
        <v>-7.58</v>
      </c>
      <c r="F30">
        <f t="shared" si="2"/>
        <v>1</v>
      </c>
      <c r="G30">
        <f t="shared" si="3"/>
        <v>-7.58</v>
      </c>
    </row>
    <row r="31" spans="1:7" x14ac:dyDescent="0.35">
      <c r="A31" s="9">
        <v>42444</v>
      </c>
      <c r="B31" s="10">
        <v>0.12638888888888888</v>
      </c>
      <c r="C31" s="6">
        <v>-2.5</v>
      </c>
      <c r="D31" s="12">
        <f t="shared" si="0"/>
        <v>0.12638888888888888</v>
      </c>
      <c r="E31" t="str">
        <f t="shared" si="1"/>
        <v>N</v>
      </c>
      <c r="F31">
        <f t="shared" si="2"/>
        <v>0</v>
      </c>
      <c r="G31">
        <f t="shared" si="3"/>
        <v>0</v>
      </c>
    </row>
    <row r="32" spans="1:7" x14ac:dyDescent="0.35">
      <c r="A32" s="7">
        <v>42447</v>
      </c>
      <c r="B32" s="8">
        <v>8.3333333333333332E-3</v>
      </c>
      <c r="C32" s="5">
        <v>4.62</v>
      </c>
      <c r="D32" s="12">
        <f t="shared" si="0"/>
        <v>8.3333333333333332E-3</v>
      </c>
      <c r="E32" t="str">
        <f t="shared" si="1"/>
        <v>N</v>
      </c>
      <c r="F32">
        <f t="shared" si="2"/>
        <v>0</v>
      </c>
      <c r="G32">
        <f t="shared" si="3"/>
        <v>0</v>
      </c>
    </row>
    <row r="33" spans="1:7" x14ac:dyDescent="0.35">
      <c r="A33" s="9">
        <v>42450</v>
      </c>
      <c r="B33" s="10">
        <v>0.12569444444444444</v>
      </c>
      <c r="C33" s="6">
        <v>-7.0000000000000007E-2</v>
      </c>
      <c r="D33" s="12">
        <f t="shared" si="0"/>
        <v>0.12569444444444444</v>
      </c>
      <c r="E33" t="str">
        <f t="shared" si="1"/>
        <v>N</v>
      </c>
      <c r="F33">
        <f t="shared" si="2"/>
        <v>0</v>
      </c>
      <c r="G33">
        <f t="shared" si="3"/>
        <v>0</v>
      </c>
    </row>
    <row r="34" spans="1:7" x14ac:dyDescent="0.35">
      <c r="A34" s="7">
        <v>42451</v>
      </c>
      <c r="B34" s="8">
        <v>0.50694444444444442</v>
      </c>
      <c r="C34" s="5">
        <v>4.26</v>
      </c>
      <c r="D34" s="12">
        <f t="shared" si="0"/>
        <v>0.50694444444444442</v>
      </c>
      <c r="E34" t="str">
        <f t="shared" si="1"/>
        <v>N</v>
      </c>
      <c r="F34">
        <f t="shared" si="2"/>
        <v>0</v>
      </c>
      <c r="G34">
        <f t="shared" si="3"/>
        <v>0</v>
      </c>
    </row>
    <row r="35" spans="1:7" x14ac:dyDescent="0.35">
      <c r="A35" s="9">
        <v>42452</v>
      </c>
      <c r="B35" s="10">
        <v>0.16875000000000001</v>
      </c>
      <c r="C35" s="6">
        <v>-0.56000000000000005</v>
      </c>
      <c r="D35" s="12">
        <f t="shared" si="0"/>
        <v>0.16875000000000001</v>
      </c>
      <c r="E35" t="str">
        <f t="shared" si="1"/>
        <v>N</v>
      </c>
      <c r="F35">
        <f t="shared" si="2"/>
        <v>0</v>
      </c>
      <c r="G35">
        <f t="shared" si="3"/>
        <v>0</v>
      </c>
    </row>
    <row r="36" spans="1:7" x14ac:dyDescent="0.35">
      <c r="A36" s="7">
        <v>42452</v>
      </c>
      <c r="B36" s="8">
        <v>0.25138888888888888</v>
      </c>
      <c r="C36" s="5">
        <v>4.1500000000000004</v>
      </c>
      <c r="D36" s="12">
        <f t="shared" si="0"/>
        <v>0.25138888888888888</v>
      </c>
      <c r="E36">
        <f t="shared" si="1"/>
        <v>4.1500000000000004</v>
      </c>
      <c r="F36">
        <f t="shared" si="2"/>
        <v>1</v>
      </c>
      <c r="G36">
        <f t="shared" si="3"/>
        <v>4.1500000000000004</v>
      </c>
    </row>
    <row r="37" spans="1:7" x14ac:dyDescent="0.35">
      <c r="A37" s="9">
        <v>42454</v>
      </c>
      <c r="B37" s="10">
        <v>0.12986111111111112</v>
      </c>
      <c r="C37" s="6">
        <v>1.19</v>
      </c>
      <c r="D37" s="12">
        <f t="shared" si="0"/>
        <v>0.12986111111111112</v>
      </c>
      <c r="E37" t="str">
        <f t="shared" si="1"/>
        <v>N</v>
      </c>
      <c r="F37">
        <f t="shared" si="2"/>
        <v>0</v>
      </c>
      <c r="G37">
        <f t="shared" si="3"/>
        <v>0</v>
      </c>
    </row>
    <row r="38" spans="1:7" x14ac:dyDescent="0.35">
      <c r="A38" s="7">
        <v>42455</v>
      </c>
      <c r="B38" s="8">
        <v>0.33888888888888891</v>
      </c>
      <c r="C38" s="5">
        <v>7.27</v>
      </c>
      <c r="D38" s="12">
        <f t="shared" si="0"/>
        <v>0.33888888888888891</v>
      </c>
      <c r="E38">
        <f t="shared" si="1"/>
        <v>7.27</v>
      </c>
      <c r="F38">
        <f t="shared" si="2"/>
        <v>1</v>
      </c>
      <c r="G38">
        <f t="shared" si="3"/>
        <v>7.27</v>
      </c>
    </row>
    <row r="39" spans="1:7" x14ac:dyDescent="0.35">
      <c r="A39" s="9">
        <v>42455</v>
      </c>
      <c r="B39" s="10">
        <v>0.37847222222222221</v>
      </c>
      <c r="C39" s="6">
        <v>4.05</v>
      </c>
      <c r="D39" s="12">
        <f t="shared" si="0"/>
        <v>0.37847222222222221</v>
      </c>
      <c r="E39">
        <f t="shared" si="1"/>
        <v>4.05</v>
      </c>
      <c r="F39">
        <f t="shared" si="2"/>
        <v>1</v>
      </c>
      <c r="G39">
        <f t="shared" si="3"/>
        <v>4.05</v>
      </c>
    </row>
    <row r="40" spans="1:7" x14ac:dyDescent="0.35">
      <c r="A40" s="7">
        <v>42456</v>
      </c>
      <c r="B40" s="8">
        <v>0.21388888888888888</v>
      </c>
      <c r="C40" s="5">
        <v>6.37</v>
      </c>
      <c r="D40" s="12">
        <f t="shared" si="0"/>
        <v>0.21388888888888888</v>
      </c>
      <c r="E40">
        <f t="shared" si="1"/>
        <v>6.37</v>
      </c>
      <c r="F40">
        <f t="shared" si="2"/>
        <v>1</v>
      </c>
      <c r="G40">
        <f t="shared" si="3"/>
        <v>6.37</v>
      </c>
    </row>
    <row r="41" spans="1:7" x14ac:dyDescent="0.35">
      <c r="A41" s="9">
        <v>42457</v>
      </c>
      <c r="B41" s="10">
        <v>0.17222222222222222</v>
      </c>
      <c r="C41" s="6">
        <v>7.46</v>
      </c>
      <c r="D41" s="12">
        <f t="shared" si="0"/>
        <v>0.17222222222222222</v>
      </c>
      <c r="E41" t="str">
        <f t="shared" si="1"/>
        <v>N</v>
      </c>
      <c r="F41">
        <f t="shared" si="2"/>
        <v>0</v>
      </c>
      <c r="G41">
        <f t="shared" si="3"/>
        <v>0</v>
      </c>
    </row>
    <row r="42" spans="1:7" x14ac:dyDescent="0.35">
      <c r="A42" s="7">
        <v>42458</v>
      </c>
      <c r="B42" s="8">
        <v>0.29791666666666666</v>
      </c>
      <c r="C42" s="5">
        <v>3.19</v>
      </c>
      <c r="D42" s="12">
        <f t="shared" si="0"/>
        <v>0.29791666666666666</v>
      </c>
      <c r="E42">
        <f t="shared" si="1"/>
        <v>3.19</v>
      </c>
      <c r="F42">
        <f t="shared" si="2"/>
        <v>1</v>
      </c>
      <c r="G42">
        <f t="shared" si="3"/>
        <v>3.19</v>
      </c>
    </row>
    <row r="43" spans="1:7" x14ac:dyDescent="0.35">
      <c r="A43" s="9">
        <v>42468</v>
      </c>
      <c r="B43" s="10">
        <v>0.21180555555555555</v>
      </c>
      <c r="C43" s="6">
        <v>10.67</v>
      </c>
      <c r="D43" s="12">
        <f t="shared" si="0"/>
        <v>0.21180555555555555</v>
      </c>
      <c r="E43">
        <f t="shared" si="1"/>
        <v>10.67</v>
      </c>
      <c r="F43">
        <f t="shared" si="2"/>
        <v>1</v>
      </c>
      <c r="G43">
        <f t="shared" si="3"/>
        <v>10.67</v>
      </c>
    </row>
    <row r="44" spans="1:7" x14ac:dyDescent="0.35">
      <c r="A44" s="7">
        <v>42470</v>
      </c>
      <c r="B44" s="8">
        <v>0.38055555555555554</v>
      </c>
      <c r="C44" s="5">
        <v>13.18</v>
      </c>
      <c r="D44" s="12">
        <f t="shared" si="0"/>
        <v>0.38055555555555554</v>
      </c>
      <c r="E44">
        <f t="shared" si="1"/>
        <v>13.18</v>
      </c>
      <c r="F44">
        <f t="shared" si="2"/>
        <v>1</v>
      </c>
      <c r="G44">
        <f t="shared" si="3"/>
        <v>13.18</v>
      </c>
    </row>
    <row r="45" spans="1:7" x14ac:dyDescent="0.35">
      <c r="A45" s="9">
        <v>42472</v>
      </c>
      <c r="B45" s="10">
        <v>4.5138888888888888E-2</v>
      </c>
      <c r="C45" s="6">
        <v>15.09</v>
      </c>
      <c r="D45" s="12">
        <f t="shared" si="0"/>
        <v>4.5138888888888888E-2</v>
      </c>
      <c r="E45" t="str">
        <f t="shared" si="1"/>
        <v>N</v>
      </c>
      <c r="F45">
        <f t="shared" si="2"/>
        <v>0</v>
      </c>
      <c r="G45">
        <f t="shared" si="3"/>
        <v>0</v>
      </c>
    </row>
    <row r="46" spans="1:7" x14ac:dyDescent="0.35">
      <c r="A46" s="7">
        <v>42475</v>
      </c>
      <c r="B46" s="8">
        <v>0.41944444444444445</v>
      </c>
      <c r="C46" s="5">
        <v>15.76</v>
      </c>
      <c r="D46" s="12">
        <f t="shared" si="0"/>
        <v>0.41944444444444445</v>
      </c>
      <c r="E46">
        <f t="shared" si="1"/>
        <v>15.76</v>
      </c>
      <c r="F46">
        <f t="shared" si="2"/>
        <v>1</v>
      </c>
      <c r="G46">
        <f t="shared" si="3"/>
        <v>15.76</v>
      </c>
    </row>
    <row r="47" spans="1:7" x14ac:dyDescent="0.35">
      <c r="A47" s="9">
        <v>42478</v>
      </c>
      <c r="B47" s="10">
        <v>0.2951388888888889</v>
      </c>
      <c r="C47" s="6">
        <v>15.57</v>
      </c>
      <c r="D47" s="12">
        <f t="shared" si="0"/>
        <v>0.2951388888888889</v>
      </c>
      <c r="E47">
        <f t="shared" si="1"/>
        <v>15.57</v>
      </c>
      <c r="F47">
        <f t="shared" si="2"/>
        <v>1</v>
      </c>
      <c r="G47">
        <f t="shared" si="3"/>
        <v>15.57</v>
      </c>
    </row>
    <row r="48" spans="1:7" x14ac:dyDescent="0.35">
      <c r="A48" s="7">
        <v>42479</v>
      </c>
      <c r="B48" s="8">
        <v>2.0833333333333333E-3</v>
      </c>
      <c r="C48" s="5">
        <v>12.47</v>
      </c>
      <c r="D48" s="12">
        <f t="shared" si="0"/>
        <v>2.0833333333333333E-3</v>
      </c>
      <c r="E48" t="str">
        <f t="shared" si="1"/>
        <v>N</v>
      </c>
      <c r="F48">
        <f t="shared" si="2"/>
        <v>0</v>
      </c>
      <c r="G48">
        <f t="shared" si="3"/>
        <v>0</v>
      </c>
    </row>
    <row r="49" spans="1:7" x14ac:dyDescent="0.35">
      <c r="A49" s="9">
        <v>42480</v>
      </c>
      <c r="B49" s="10">
        <v>0.38124999999999998</v>
      </c>
      <c r="C49" s="6">
        <v>10.08</v>
      </c>
      <c r="D49" s="12">
        <f t="shared" si="0"/>
        <v>0.38124999999999998</v>
      </c>
      <c r="E49">
        <f t="shared" si="1"/>
        <v>10.08</v>
      </c>
      <c r="F49">
        <f t="shared" si="2"/>
        <v>1</v>
      </c>
      <c r="G49">
        <f t="shared" si="3"/>
        <v>10.08</v>
      </c>
    </row>
    <row r="50" spans="1:7" x14ac:dyDescent="0.35">
      <c r="A50" s="7">
        <v>42480</v>
      </c>
      <c r="B50" s="8">
        <v>0.45902777777777776</v>
      </c>
      <c r="C50" s="5">
        <v>12.18</v>
      </c>
      <c r="D50" s="12">
        <f t="shared" si="0"/>
        <v>0.45902777777777776</v>
      </c>
      <c r="E50">
        <f t="shared" si="1"/>
        <v>12.18</v>
      </c>
      <c r="F50">
        <f t="shared" si="2"/>
        <v>1</v>
      </c>
      <c r="G50">
        <f t="shared" si="3"/>
        <v>12.18</v>
      </c>
    </row>
    <row r="51" spans="1:7" x14ac:dyDescent="0.35">
      <c r="A51" s="9">
        <v>42484</v>
      </c>
      <c r="B51" s="10">
        <v>0.25416666666666665</v>
      </c>
      <c r="C51" s="6">
        <v>11.07</v>
      </c>
      <c r="D51" s="12">
        <f t="shared" si="0"/>
        <v>0.25416666666666665</v>
      </c>
      <c r="E51">
        <f t="shared" si="1"/>
        <v>11.07</v>
      </c>
      <c r="F51">
        <f t="shared" si="2"/>
        <v>1</v>
      </c>
      <c r="G51">
        <f t="shared" si="3"/>
        <v>11.07</v>
      </c>
    </row>
    <row r="52" spans="1:7" x14ac:dyDescent="0.35">
      <c r="A52" s="7">
        <v>42485</v>
      </c>
      <c r="B52" s="8">
        <v>8.4027777777777785E-2</v>
      </c>
      <c r="C52" s="5">
        <v>10.59</v>
      </c>
      <c r="D52" s="12">
        <f t="shared" si="0"/>
        <v>8.4027777777777785E-2</v>
      </c>
      <c r="E52" t="str">
        <f t="shared" si="1"/>
        <v>N</v>
      </c>
      <c r="F52">
        <f t="shared" si="2"/>
        <v>0</v>
      </c>
      <c r="G52">
        <f t="shared" si="3"/>
        <v>0</v>
      </c>
    </row>
    <row r="53" spans="1:7" x14ac:dyDescent="0.35">
      <c r="A53" s="9">
        <v>42485</v>
      </c>
      <c r="B53" s="10">
        <v>8.4722222222222227E-2</v>
      </c>
      <c r="C53" s="6">
        <v>11.65</v>
      </c>
      <c r="D53" s="12">
        <f t="shared" si="0"/>
        <v>8.4722222222222227E-2</v>
      </c>
      <c r="E53" t="str">
        <f t="shared" si="1"/>
        <v>N</v>
      </c>
      <c r="F53">
        <f t="shared" si="2"/>
        <v>0</v>
      </c>
      <c r="G53">
        <f t="shared" si="3"/>
        <v>0</v>
      </c>
    </row>
    <row r="54" spans="1:7" x14ac:dyDescent="0.35">
      <c r="A54" s="7">
        <v>42487</v>
      </c>
      <c r="B54" s="8">
        <v>0.42152777777777778</v>
      </c>
      <c r="C54" s="5">
        <v>13.4</v>
      </c>
      <c r="D54" s="12">
        <f t="shared" si="0"/>
        <v>0.42152777777777778</v>
      </c>
      <c r="E54">
        <f t="shared" si="1"/>
        <v>13.4</v>
      </c>
      <c r="F54">
        <f t="shared" si="2"/>
        <v>1</v>
      </c>
      <c r="G54">
        <f t="shared" si="3"/>
        <v>13.4</v>
      </c>
    </row>
    <row r="55" spans="1:7" x14ac:dyDescent="0.35">
      <c r="A55" s="9">
        <v>42489</v>
      </c>
      <c r="B55" s="10">
        <v>0.33333333333333331</v>
      </c>
      <c r="C55" s="6">
        <v>10.89</v>
      </c>
      <c r="D55" s="12">
        <f t="shared" si="0"/>
        <v>0.33333333333333331</v>
      </c>
      <c r="E55">
        <f t="shared" si="1"/>
        <v>10.89</v>
      </c>
      <c r="F55">
        <f t="shared" si="2"/>
        <v>1</v>
      </c>
      <c r="G55">
        <f t="shared" si="3"/>
        <v>10.89</v>
      </c>
    </row>
    <row r="56" spans="1:7" x14ac:dyDescent="0.35">
      <c r="A56" s="7">
        <v>42492</v>
      </c>
      <c r="B56" s="8">
        <v>0.41944444444444445</v>
      </c>
      <c r="C56" s="5">
        <v>14.3</v>
      </c>
      <c r="D56" s="12">
        <f t="shared" si="0"/>
        <v>0.41944444444444445</v>
      </c>
      <c r="E56">
        <f t="shared" si="1"/>
        <v>14.3</v>
      </c>
      <c r="F56">
        <f t="shared" si="2"/>
        <v>1</v>
      </c>
      <c r="G56">
        <f t="shared" si="3"/>
        <v>14.3</v>
      </c>
    </row>
    <row r="57" spans="1:7" x14ac:dyDescent="0.35">
      <c r="A57" s="9">
        <v>42493</v>
      </c>
      <c r="B57" s="10">
        <v>0.33541666666666664</v>
      </c>
      <c r="C57" s="6">
        <v>10.82</v>
      </c>
      <c r="D57" s="12">
        <f t="shared" si="0"/>
        <v>0.33541666666666664</v>
      </c>
      <c r="E57">
        <f t="shared" si="1"/>
        <v>10.82</v>
      </c>
      <c r="F57">
        <f t="shared" si="2"/>
        <v>1</v>
      </c>
      <c r="G57">
        <f t="shared" si="3"/>
        <v>10.82</v>
      </c>
    </row>
    <row r="58" spans="1:7" x14ac:dyDescent="0.35">
      <c r="A58" s="7">
        <v>42495</v>
      </c>
      <c r="B58" s="8">
        <v>0.2951388888888889</v>
      </c>
      <c r="C58" s="5">
        <v>11.47</v>
      </c>
      <c r="D58" s="12">
        <f t="shared" si="0"/>
        <v>0.2951388888888889</v>
      </c>
      <c r="E58">
        <f t="shared" si="1"/>
        <v>11.47</v>
      </c>
      <c r="F58">
        <f t="shared" si="2"/>
        <v>1</v>
      </c>
      <c r="G58">
        <f t="shared" si="3"/>
        <v>11.47</v>
      </c>
    </row>
    <row r="59" spans="1:7" x14ac:dyDescent="0.35">
      <c r="A59" s="9">
        <v>42495</v>
      </c>
      <c r="B59" s="10">
        <v>0.42152777777777778</v>
      </c>
      <c r="C59" s="6">
        <v>15.02</v>
      </c>
      <c r="D59" s="12">
        <f t="shared" si="0"/>
        <v>0.42152777777777778</v>
      </c>
      <c r="E59">
        <f t="shared" si="1"/>
        <v>15.02</v>
      </c>
      <c r="F59">
        <f t="shared" si="2"/>
        <v>1</v>
      </c>
      <c r="G59">
        <f t="shared" si="3"/>
        <v>15.02</v>
      </c>
    </row>
    <row r="60" spans="1:7" x14ac:dyDescent="0.35">
      <c r="A60" s="7">
        <v>42495</v>
      </c>
      <c r="B60" s="8">
        <v>0.46527777777777779</v>
      </c>
      <c r="C60" s="5">
        <v>10.1</v>
      </c>
      <c r="D60" s="12">
        <f t="shared" si="0"/>
        <v>0.46527777777777779</v>
      </c>
      <c r="E60">
        <f t="shared" si="1"/>
        <v>10.1</v>
      </c>
      <c r="F60">
        <f t="shared" si="2"/>
        <v>1</v>
      </c>
      <c r="G60">
        <f t="shared" si="3"/>
        <v>10.1</v>
      </c>
    </row>
    <row r="61" spans="1:7" x14ac:dyDescent="0.35">
      <c r="A61" s="9">
        <v>42496</v>
      </c>
      <c r="B61" s="10">
        <v>0.42083333333333334</v>
      </c>
      <c r="C61" s="6">
        <v>11.29</v>
      </c>
      <c r="D61" s="12">
        <f t="shared" si="0"/>
        <v>0.42083333333333334</v>
      </c>
      <c r="E61">
        <f t="shared" si="1"/>
        <v>11.29</v>
      </c>
      <c r="F61">
        <f t="shared" si="2"/>
        <v>1</v>
      </c>
      <c r="G61">
        <f t="shared" si="3"/>
        <v>11.29</v>
      </c>
    </row>
    <row r="62" spans="1:7" x14ac:dyDescent="0.35">
      <c r="A62" s="7">
        <v>42498</v>
      </c>
      <c r="B62" s="8">
        <v>0.12916666666666668</v>
      </c>
      <c r="C62" s="5">
        <v>13.23</v>
      </c>
      <c r="D62" s="12">
        <f t="shared" si="0"/>
        <v>0.12916666666666668</v>
      </c>
      <c r="E62" t="str">
        <f t="shared" si="1"/>
        <v>N</v>
      </c>
      <c r="F62">
        <f t="shared" si="2"/>
        <v>0</v>
      </c>
      <c r="G62">
        <f t="shared" si="3"/>
        <v>0</v>
      </c>
    </row>
    <row r="63" spans="1:7" x14ac:dyDescent="0.35">
      <c r="A63" s="9">
        <v>42498</v>
      </c>
      <c r="B63" s="10">
        <v>0.21180555555555555</v>
      </c>
      <c r="C63" s="6">
        <v>11.99</v>
      </c>
      <c r="D63" s="12">
        <f t="shared" si="0"/>
        <v>0.21180555555555555</v>
      </c>
      <c r="E63">
        <f t="shared" si="1"/>
        <v>11.99</v>
      </c>
      <c r="F63">
        <f t="shared" si="2"/>
        <v>1</v>
      </c>
      <c r="G63">
        <f t="shared" si="3"/>
        <v>11.99</v>
      </c>
    </row>
    <row r="64" spans="1:7" x14ac:dyDescent="0.35">
      <c r="A64" s="7">
        <v>42499</v>
      </c>
      <c r="B64" s="8">
        <v>0.21180555555555555</v>
      </c>
      <c r="C64" s="5">
        <v>15.72</v>
      </c>
      <c r="D64" s="12">
        <f t="shared" si="0"/>
        <v>0.21180555555555555</v>
      </c>
      <c r="E64">
        <f t="shared" si="1"/>
        <v>15.72</v>
      </c>
      <c r="F64">
        <f t="shared" si="2"/>
        <v>1</v>
      </c>
      <c r="G64">
        <f t="shared" si="3"/>
        <v>15.72</v>
      </c>
    </row>
    <row r="65" spans="1:7" x14ac:dyDescent="0.35">
      <c r="A65" s="9">
        <v>42500</v>
      </c>
      <c r="B65" s="10">
        <v>0.33611111111111114</v>
      </c>
      <c r="C65" s="6">
        <v>12.33</v>
      </c>
      <c r="D65" s="12">
        <f t="shared" si="0"/>
        <v>0.33611111111111114</v>
      </c>
      <c r="E65">
        <f t="shared" si="1"/>
        <v>12.33</v>
      </c>
      <c r="F65">
        <f t="shared" si="2"/>
        <v>1</v>
      </c>
      <c r="G65">
        <f t="shared" si="3"/>
        <v>12.33</v>
      </c>
    </row>
    <row r="66" spans="1:7" x14ac:dyDescent="0.35">
      <c r="A66" s="7">
        <v>42501</v>
      </c>
      <c r="B66" s="8">
        <v>0.29166666666666669</v>
      </c>
      <c r="C66" s="5">
        <v>14.2</v>
      </c>
      <c r="D66" s="12">
        <f t="shared" si="0"/>
        <v>0.29166666666666669</v>
      </c>
      <c r="E66">
        <f t="shared" si="1"/>
        <v>14.2</v>
      </c>
      <c r="F66">
        <f t="shared" si="2"/>
        <v>1</v>
      </c>
      <c r="G66">
        <f t="shared" si="3"/>
        <v>14.2</v>
      </c>
    </row>
    <row r="67" spans="1:7" x14ac:dyDescent="0.35">
      <c r="A67" s="9">
        <v>42502</v>
      </c>
      <c r="B67" s="10">
        <v>0.21249999999999999</v>
      </c>
      <c r="C67" s="6">
        <v>14.26</v>
      </c>
      <c r="D67" s="12">
        <f t="shared" ref="D67:D130" si="4">B67*1</f>
        <v>0.21249999999999999</v>
      </c>
      <c r="E67">
        <f t="shared" ref="E67:E130" si="5">IF(AND(D67&gt;=$I$3, D67&lt;=$I$4), C67, "N")</f>
        <v>14.26</v>
      </c>
      <c r="F67">
        <f t="shared" ref="F67:F130" si="6">IF(E67&lt;&gt;"N", 1, 0)</f>
        <v>1</v>
      </c>
      <c r="G67">
        <f t="shared" ref="G67:G130" si="7">IF(E67&lt;&gt;"N", E67, 0)</f>
        <v>14.26</v>
      </c>
    </row>
    <row r="68" spans="1:7" x14ac:dyDescent="0.35">
      <c r="A68" s="7">
        <v>42504</v>
      </c>
      <c r="B68" s="8">
        <v>0.25277777777777777</v>
      </c>
      <c r="C68" s="5">
        <v>15.06</v>
      </c>
      <c r="D68" s="12">
        <f t="shared" si="4"/>
        <v>0.25277777777777777</v>
      </c>
      <c r="E68">
        <f t="shared" si="5"/>
        <v>15.06</v>
      </c>
      <c r="F68">
        <f t="shared" si="6"/>
        <v>1</v>
      </c>
      <c r="G68">
        <f t="shared" si="7"/>
        <v>15.06</v>
      </c>
    </row>
    <row r="69" spans="1:7" x14ac:dyDescent="0.35">
      <c r="A69" s="9">
        <v>42505</v>
      </c>
      <c r="B69" s="10">
        <v>0.21666666666666667</v>
      </c>
      <c r="C69" s="6">
        <v>11.65</v>
      </c>
      <c r="D69" s="12">
        <f t="shared" si="4"/>
        <v>0.21666666666666667</v>
      </c>
      <c r="E69">
        <f t="shared" si="5"/>
        <v>11.65</v>
      </c>
      <c r="F69">
        <f t="shared" si="6"/>
        <v>1</v>
      </c>
      <c r="G69">
        <f t="shared" si="7"/>
        <v>11.65</v>
      </c>
    </row>
    <row r="70" spans="1:7" x14ac:dyDescent="0.35">
      <c r="A70" s="7">
        <v>42508</v>
      </c>
      <c r="B70" s="8">
        <v>0.42152777777777778</v>
      </c>
      <c r="C70" s="5">
        <v>13.12</v>
      </c>
      <c r="D70" s="12">
        <f t="shared" si="4"/>
        <v>0.42152777777777778</v>
      </c>
      <c r="E70">
        <f t="shared" si="5"/>
        <v>13.12</v>
      </c>
      <c r="F70">
        <f t="shared" si="6"/>
        <v>1</v>
      </c>
      <c r="G70">
        <f t="shared" si="7"/>
        <v>13.12</v>
      </c>
    </row>
    <row r="71" spans="1:7" x14ac:dyDescent="0.35">
      <c r="A71" s="9">
        <v>42511</v>
      </c>
      <c r="B71" s="10">
        <v>0.1673611111111111</v>
      </c>
      <c r="C71" s="6">
        <v>10.56</v>
      </c>
      <c r="D71" s="12">
        <f t="shared" si="4"/>
        <v>0.1673611111111111</v>
      </c>
      <c r="E71" t="str">
        <f t="shared" si="5"/>
        <v>N</v>
      </c>
      <c r="F71">
        <f t="shared" si="6"/>
        <v>0</v>
      </c>
      <c r="G71">
        <f t="shared" si="7"/>
        <v>0</v>
      </c>
    </row>
    <row r="72" spans="1:7" x14ac:dyDescent="0.35">
      <c r="A72" s="7">
        <v>42512</v>
      </c>
      <c r="B72" s="8">
        <v>0.29722222222222222</v>
      </c>
      <c r="C72" s="5">
        <v>11.48</v>
      </c>
      <c r="D72" s="12">
        <f t="shared" si="4"/>
        <v>0.29722222222222222</v>
      </c>
      <c r="E72">
        <f t="shared" si="5"/>
        <v>11.48</v>
      </c>
      <c r="F72">
        <f t="shared" si="6"/>
        <v>1</v>
      </c>
      <c r="G72">
        <f t="shared" si="7"/>
        <v>11.48</v>
      </c>
    </row>
    <row r="73" spans="1:7" x14ac:dyDescent="0.35">
      <c r="A73" s="9">
        <v>42517</v>
      </c>
      <c r="B73" s="10">
        <v>0.38055555555555554</v>
      </c>
      <c r="C73" s="6">
        <v>10.78</v>
      </c>
      <c r="D73" s="12">
        <f t="shared" si="4"/>
        <v>0.38055555555555554</v>
      </c>
      <c r="E73">
        <f t="shared" si="5"/>
        <v>10.78</v>
      </c>
      <c r="F73">
        <f t="shared" si="6"/>
        <v>1</v>
      </c>
      <c r="G73">
        <f t="shared" si="7"/>
        <v>10.78</v>
      </c>
    </row>
    <row r="74" spans="1:7" x14ac:dyDescent="0.35">
      <c r="A74" s="7">
        <v>42518</v>
      </c>
      <c r="B74" s="8">
        <v>8.9583333333333334E-2</v>
      </c>
      <c r="C74" s="5">
        <v>15.48</v>
      </c>
      <c r="D74" s="12">
        <f t="shared" si="4"/>
        <v>8.9583333333333334E-2</v>
      </c>
      <c r="E74" t="str">
        <f t="shared" si="5"/>
        <v>N</v>
      </c>
      <c r="F74">
        <f t="shared" si="6"/>
        <v>0</v>
      </c>
      <c r="G74">
        <f t="shared" si="7"/>
        <v>0</v>
      </c>
    </row>
    <row r="75" spans="1:7" x14ac:dyDescent="0.35">
      <c r="A75" s="9">
        <v>42523</v>
      </c>
      <c r="B75" s="10">
        <v>0.4201388888888889</v>
      </c>
      <c r="C75" s="6">
        <v>15.35</v>
      </c>
      <c r="D75" s="12">
        <f t="shared" si="4"/>
        <v>0.4201388888888889</v>
      </c>
      <c r="E75">
        <f t="shared" si="5"/>
        <v>15.35</v>
      </c>
      <c r="F75">
        <f t="shared" si="6"/>
        <v>1</v>
      </c>
      <c r="G75">
        <f t="shared" si="7"/>
        <v>15.35</v>
      </c>
    </row>
    <row r="76" spans="1:7" x14ac:dyDescent="0.35">
      <c r="A76" s="7">
        <v>42526</v>
      </c>
      <c r="B76" s="8">
        <v>8.5416666666666669E-2</v>
      </c>
      <c r="C76" s="5">
        <v>18.100000000000001</v>
      </c>
      <c r="D76" s="12">
        <f t="shared" si="4"/>
        <v>8.5416666666666669E-2</v>
      </c>
      <c r="E76" t="str">
        <f t="shared" si="5"/>
        <v>N</v>
      </c>
      <c r="F76">
        <f t="shared" si="6"/>
        <v>0</v>
      </c>
      <c r="G76">
        <f t="shared" si="7"/>
        <v>0</v>
      </c>
    </row>
    <row r="77" spans="1:7" x14ac:dyDescent="0.35">
      <c r="A77" s="9">
        <v>42529</v>
      </c>
      <c r="B77" s="10">
        <v>0.12638888888888888</v>
      </c>
      <c r="C77" s="6">
        <v>10.9</v>
      </c>
      <c r="D77" s="12">
        <f t="shared" si="4"/>
        <v>0.12638888888888888</v>
      </c>
      <c r="E77" t="str">
        <f t="shared" si="5"/>
        <v>N</v>
      </c>
      <c r="F77">
        <f t="shared" si="6"/>
        <v>0</v>
      </c>
      <c r="G77">
        <f t="shared" si="7"/>
        <v>0</v>
      </c>
    </row>
    <row r="78" spans="1:7" x14ac:dyDescent="0.35">
      <c r="A78" s="7">
        <v>42530</v>
      </c>
      <c r="B78" s="8">
        <v>4.5138888888888888E-2</v>
      </c>
      <c r="C78" s="5">
        <v>10.87</v>
      </c>
      <c r="D78" s="12">
        <f t="shared" si="4"/>
        <v>4.5138888888888888E-2</v>
      </c>
      <c r="E78" t="str">
        <f t="shared" si="5"/>
        <v>N</v>
      </c>
      <c r="F78">
        <f t="shared" si="6"/>
        <v>0</v>
      </c>
      <c r="G78">
        <f t="shared" si="7"/>
        <v>0</v>
      </c>
    </row>
    <row r="79" spans="1:7" x14ac:dyDescent="0.35">
      <c r="A79" s="9">
        <v>42532</v>
      </c>
      <c r="B79" s="10">
        <v>0.17222222222222222</v>
      </c>
      <c r="C79" s="6">
        <v>16.18</v>
      </c>
      <c r="D79" s="12">
        <f t="shared" si="4"/>
        <v>0.17222222222222222</v>
      </c>
      <c r="E79" t="str">
        <f t="shared" si="5"/>
        <v>N</v>
      </c>
      <c r="F79">
        <f t="shared" si="6"/>
        <v>0</v>
      </c>
      <c r="G79">
        <f t="shared" si="7"/>
        <v>0</v>
      </c>
    </row>
    <row r="80" spans="1:7" x14ac:dyDescent="0.35">
      <c r="A80" s="7">
        <v>42532</v>
      </c>
      <c r="B80" s="8">
        <v>0.41875000000000001</v>
      </c>
      <c r="C80" s="5">
        <v>16.309999999999999</v>
      </c>
      <c r="D80" s="12">
        <f t="shared" si="4"/>
        <v>0.41875000000000001</v>
      </c>
      <c r="E80">
        <f t="shared" si="5"/>
        <v>16.309999999999999</v>
      </c>
      <c r="F80">
        <f t="shared" si="6"/>
        <v>1</v>
      </c>
      <c r="G80">
        <f t="shared" si="7"/>
        <v>16.309999999999999</v>
      </c>
    </row>
    <row r="81" spans="1:7" x14ac:dyDescent="0.35">
      <c r="A81" s="9">
        <v>42534</v>
      </c>
      <c r="B81" s="10">
        <v>0.17291666666666666</v>
      </c>
      <c r="C81" s="6">
        <v>12.21</v>
      </c>
      <c r="D81" s="12">
        <f t="shared" si="4"/>
        <v>0.17291666666666666</v>
      </c>
      <c r="E81" t="str">
        <f t="shared" si="5"/>
        <v>N</v>
      </c>
      <c r="F81">
        <f t="shared" si="6"/>
        <v>0</v>
      </c>
      <c r="G81">
        <f t="shared" si="7"/>
        <v>0</v>
      </c>
    </row>
    <row r="82" spans="1:7" x14ac:dyDescent="0.35">
      <c r="A82" s="7">
        <v>42534</v>
      </c>
      <c r="B82" s="8">
        <v>0.45833333333333331</v>
      </c>
      <c r="C82" s="5">
        <v>17.190000000000001</v>
      </c>
      <c r="D82" s="12">
        <f t="shared" si="4"/>
        <v>0.45833333333333331</v>
      </c>
      <c r="E82">
        <f t="shared" si="5"/>
        <v>17.190000000000001</v>
      </c>
      <c r="F82">
        <f t="shared" si="6"/>
        <v>1</v>
      </c>
      <c r="G82">
        <f t="shared" si="7"/>
        <v>17.190000000000001</v>
      </c>
    </row>
    <row r="83" spans="1:7" x14ac:dyDescent="0.35">
      <c r="A83" s="9">
        <v>42536</v>
      </c>
      <c r="B83" s="10">
        <v>0.25624999999999998</v>
      </c>
      <c r="C83" s="6">
        <v>17.61</v>
      </c>
      <c r="D83" s="12">
        <f t="shared" si="4"/>
        <v>0.25624999999999998</v>
      </c>
      <c r="E83">
        <f t="shared" si="5"/>
        <v>17.61</v>
      </c>
      <c r="F83">
        <f t="shared" si="6"/>
        <v>1</v>
      </c>
      <c r="G83">
        <f t="shared" si="7"/>
        <v>17.61</v>
      </c>
    </row>
    <row r="84" spans="1:7" x14ac:dyDescent="0.35">
      <c r="A84" s="7">
        <v>42536</v>
      </c>
      <c r="B84" s="8">
        <v>0.46111111111111114</v>
      </c>
      <c r="C84" s="5">
        <v>17.45</v>
      </c>
      <c r="D84" s="12">
        <f t="shared" si="4"/>
        <v>0.46111111111111114</v>
      </c>
      <c r="E84">
        <f t="shared" si="5"/>
        <v>17.45</v>
      </c>
      <c r="F84">
        <f t="shared" si="6"/>
        <v>1</v>
      </c>
      <c r="G84">
        <f t="shared" si="7"/>
        <v>17.45</v>
      </c>
    </row>
    <row r="85" spans="1:7" x14ac:dyDescent="0.35">
      <c r="A85" s="9">
        <v>42537</v>
      </c>
      <c r="B85" s="10">
        <v>8.9583333333333334E-2</v>
      </c>
      <c r="C85" s="6">
        <v>19.93</v>
      </c>
      <c r="D85" s="12">
        <f t="shared" si="4"/>
        <v>8.9583333333333334E-2</v>
      </c>
      <c r="E85" t="str">
        <f t="shared" si="5"/>
        <v>N</v>
      </c>
      <c r="F85">
        <f t="shared" si="6"/>
        <v>0</v>
      </c>
      <c r="G85">
        <f t="shared" si="7"/>
        <v>0</v>
      </c>
    </row>
    <row r="86" spans="1:7" x14ac:dyDescent="0.35">
      <c r="A86" s="7">
        <v>42540</v>
      </c>
      <c r="B86" s="8">
        <v>0.37708333333333333</v>
      </c>
      <c r="C86" s="5">
        <v>11.3</v>
      </c>
      <c r="D86" s="12">
        <f t="shared" si="4"/>
        <v>0.37708333333333333</v>
      </c>
      <c r="E86">
        <f t="shared" si="5"/>
        <v>11.3</v>
      </c>
      <c r="F86">
        <f t="shared" si="6"/>
        <v>1</v>
      </c>
      <c r="G86">
        <f t="shared" si="7"/>
        <v>11.3</v>
      </c>
    </row>
    <row r="87" spans="1:7" x14ac:dyDescent="0.35">
      <c r="A87" s="9">
        <v>42540</v>
      </c>
      <c r="B87" s="10">
        <v>0.46527777777777779</v>
      </c>
      <c r="C87" s="6">
        <v>19.510000000000002</v>
      </c>
      <c r="D87" s="12">
        <f t="shared" si="4"/>
        <v>0.46527777777777779</v>
      </c>
      <c r="E87">
        <f t="shared" si="5"/>
        <v>19.510000000000002</v>
      </c>
      <c r="F87">
        <f t="shared" si="6"/>
        <v>1</v>
      </c>
      <c r="G87">
        <f t="shared" si="7"/>
        <v>19.510000000000002</v>
      </c>
    </row>
    <row r="88" spans="1:7" x14ac:dyDescent="0.35">
      <c r="A88" s="7">
        <v>42541</v>
      </c>
      <c r="B88" s="8">
        <v>2.0833333333333333E-3</v>
      </c>
      <c r="C88" s="5">
        <v>13.96</v>
      </c>
      <c r="D88" s="12">
        <f t="shared" si="4"/>
        <v>2.0833333333333333E-3</v>
      </c>
      <c r="E88" t="str">
        <f t="shared" si="5"/>
        <v>N</v>
      </c>
      <c r="F88">
        <f t="shared" si="6"/>
        <v>0</v>
      </c>
      <c r="G88">
        <f t="shared" si="7"/>
        <v>0</v>
      </c>
    </row>
    <row r="89" spans="1:7" x14ac:dyDescent="0.35">
      <c r="A89" s="9">
        <v>42542</v>
      </c>
      <c r="B89" s="10">
        <v>0.1701388888888889</v>
      </c>
      <c r="C89" s="6">
        <v>16.440000000000001</v>
      </c>
      <c r="D89" s="12">
        <f t="shared" si="4"/>
        <v>0.1701388888888889</v>
      </c>
      <c r="E89" t="str">
        <f t="shared" si="5"/>
        <v>N</v>
      </c>
      <c r="F89">
        <f t="shared" si="6"/>
        <v>0</v>
      </c>
      <c r="G89">
        <f t="shared" si="7"/>
        <v>0</v>
      </c>
    </row>
    <row r="90" spans="1:7" x14ac:dyDescent="0.35">
      <c r="A90" s="7">
        <v>42545</v>
      </c>
      <c r="B90" s="8">
        <v>0.2986111111111111</v>
      </c>
      <c r="C90" s="5">
        <v>10.98</v>
      </c>
      <c r="D90" s="12">
        <f t="shared" si="4"/>
        <v>0.2986111111111111</v>
      </c>
      <c r="E90">
        <f t="shared" si="5"/>
        <v>10.98</v>
      </c>
      <c r="F90">
        <f t="shared" si="6"/>
        <v>1</v>
      </c>
      <c r="G90">
        <f t="shared" si="7"/>
        <v>10.98</v>
      </c>
    </row>
    <row r="91" spans="1:7" x14ac:dyDescent="0.35">
      <c r="A91" s="9">
        <v>42545</v>
      </c>
      <c r="B91" s="10">
        <v>0.37777777777777777</v>
      </c>
      <c r="C91" s="6">
        <v>12.83</v>
      </c>
      <c r="D91" s="12">
        <f t="shared" si="4"/>
        <v>0.37777777777777777</v>
      </c>
      <c r="E91">
        <f t="shared" si="5"/>
        <v>12.83</v>
      </c>
      <c r="F91">
        <f t="shared" si="6"/>
        <v>1</v>
      </c>
      <c r="G91">
        <f t="shared" si="7"/>
        <v>12.83</v>
      </c>
    </row>
    <row r="92" spans="1:7" x14ac:dyDescent="0.35">
      <c r="A92" s="7">
        <v>42546</v>
      </c>
      <c r="B92" s="8">
        <v>0.25347222222222221</v>
      </c>
      <c r="C92" s="5">
        <v>17.54</v>
      </c>
      <c r="D92" s="12">
        <f t="shared" si="4"/>
        <v>0.25347222222222221</v>
      </c>
      <c r="E92">
        <f t="shared" si="5"/>
        <v>17.54</v>
      </c>
      <c r="F92">
        <f t="shared" si="6"/>
        <v>1</v>
      </c>
      <c r="G92">
        <f t="shared" si="7"/>
        <v>17.54</v>
      </c>
    </row>
    <row r="93" spans="1:7" x14ac:dyDescent="0.35">
      <c r="A93" s="9">
        <v>42547</v>
      </c>
      <c r="B93" s="10">
        <v>8.4722222222222227E-2</v>
      </c>
      <c r="C93" s="6">
        <v>15.34</v>
      </c>
      <c r="D93" s="12">
        <f t="shared" si="4"/>
        <v>8.4722222222222227E-2</v>
      </c>
      <c r="E93" t="str">
        <f t="shared" si="5"/>
        <v>N</v>
      </c>
      <c r="F93">
        <f t="shared" si="6"/>
        <v>0</v>
      </c>
      <c r="G93">
        <f t="shared" si="7"/>
        <v>0</v>
      </c>
    </row>
    <row r="94" spans="1:7" x14ac:dyDescent="0.35">
      <c r="A94" s="7">
        <v>42547</v>
      </c>
      <c r="B94" s="8">
        <v>0.16875000000000001</v>
      </c>
      <c r="C94" s="5">
        <v>13.33</v>
      </c>
      <c r="D94" s="12">
        <f t="shared" si="4"/>
        <v>0.16875000000000001</v>
      </c>
      <c r="E94" t="str">
        <f t="shared" si="5"/>
        <v>N</v>
      </c>
      <c r="F94">
        <f t="shared" si="6"/>
        <v>0</v>
      </c>
      <c r="G94">
        <f t="shared" si="7"/>
        <v>0</v>
      </c>
    </row>
    <row r="95" spans="1:7" x14ac:dyDescent="0.35">
      <c r="A95" s="9">
        <v>42547</v>
      </c>
      <c r="B95" s="10">
        <v>0.34166666666666667</v>
      </c>
      <c r="C95" s="6">
        <v>18.2</v>
      </c>
      <c r="D95" s="12">
        <f t="shared" si="4"/>
        <v>0.34166666666666667</v>
      </c>
      <c r="E95">
        <f t="shared" si="5"/>
        <v>18.2</v>
      </c>
      <c r="F95">
        <f t="shared" si="6"/>
        <v>1</v>
      </c>
      <c r="G95">
        <f t="shared" si="7"/>
        <v>18.2</v>
      </c>
    </row>
    <row r="96" spans="1:7" x14ac:dyDescent="0.35">
      <c r="A96" s="7">
        <v>42548</v>
      </c>
      <c r="B96" s="8">
        <v>0.33541666666666664</v>
      </c>
      <c r="C96" s="5">
        <v>11.63</v>
      </c>
      <c r="D96" s="12">
        <f t="shared" si="4"/>
        <v>0.33541666666666664</v>
      </c>
      <c r="E96">
        <f t="shared" si="5"/>
        <v>11.63</v>
      </c>
      <c r="F96">
        <f t="shared" si="6"/>
        <v>1</v>
      </c>
      <c r="G96">
        <f t="shared" si="7"/>
        <v>11.63</v>
      </c>
    </row>
    <row r="97" spans="1:7" x14ac:dyDescent="0.35">
      <c r="A97" s="9">
        <v>42549</v>
      </c>
      <c r="B97" s="10">
        <v>0.50624999999999998</v>
      </c>
      <c r="C97" s="6">
        <v>16.27</v>
      </c>
      <c r="D97" s="12">
        <f t="shared" si="4"/>
        <v>0.50624999999999998</v>
      </c>
      <c r="E97" t="str">
        <f t="shared" si="5"/>
        <v>N</v>
      </c>
      <c r="F97">
        <f t="shared" si="6"/>
        <v>0</v>
      </c>
      <c r="G97">
        <f t="shared" si="7"/>
        <v>0</v>
      </c>
    </row>
    <row r="98" spans="1:7" x14ac:dyDescent="0.35">
      <c r="A98" s="7">
        <v>42551</v>
      </c>
      <c r="B98" s="8">
        <v>4.583333333333333E-2</v>
      </c>
      <c r="C98" s="5">
        <v>13.52</v>
      </c>
      <c r="D98" s="12">
        <f t="shared" si="4"/>
        <v>4.583333333333333E-2</v>
      </c>
      <c r="E98" t="str">
        <f t="shared" si="5"/>
        <v>N</v>
      </c>
      <c r="F98">
        <f t="shared" si="6"/>
        <v>0</v>
      </c>
      <c r="G98">
        <f t="shared" si="7"/>
        <v>0</v>
      </c>
    </row>
    <row r="99" spans="1:7" x14ac:dyDescent="0.35">
      <c r="A99" s="9">
        <v>42553</v>
      </c>
      <c r="B99" s="10">
        <v>0.21597222222222223</v>
      </c>
      <c r="C99" s="6">
        <v>22.95</v>
      </c>
      <c r="D99" s="12">
        <f t="shared" si="4"/>
        <v>0.21597222222222223</v>
      </c>
      <c r="E99">
        <f t="shared" si="5"/>
        <v>22.95</v>
      </c>
      <c r="F99">
        <f t="shared" si="6"/>
        <v>1</v>
      </c>
      <c r="G99">
        <f t="shared" si="7"/>
        <v>22.95</v>
      </c>
    </row>
    <row r="100" spans="1:7" x14ac:dyDescent="0.35">
      <c r="A100" s="7">
        <v>42554</v>
      </c>
      <c r="B100" s="8">
        <v>4.1666666666666666E-3</v>
      </c>
      <c r="C100" s="5">
        <v>24.18</v>
      </c>
      <c r="D100" s="12">
        <f t="shared" si="4"/>
        <v>4.1666666666666666E-3</v>
      </c>
      <c r="E100" t="str">
        <f t="shared" si="5"/>
        <v>N</v>
      </c>
      <c r="F100">
        <f t="shared" si="6"/>
        <v>0</v>
      </c>
      <c r="G100">
        <f t="shared" si="7"/>
        <v>0</v>
      </c>
    </row>
    <row r="101" spans="1:7" x14ac:dyDescent="0.35">
      <c r="A101" s="9">
        <v>42556</v>
      </c>
      <c r="B101" s="10">
        <v>8.6805555555555552E-2</v>
      </c>
      <c r="C101" s="6">
        <v>21.27</v>
      </c>
      <c r="D101" s="12">
        <f t="shared" si="4"/>
        <v>8.6805555555555552E-2</v>
      </c>
      <c r="E101" t="str">
        <f t="shared" si="5"/>
        <v>N</v>
      </c>
      <c r="F101">
        <f t="shared" si="6"/>
        <v>0</v>
      </c>
      <c r="G101">
        <f t="shared" si="7"/>
        <v>0</v>
      </c>
    </row>
    <row r="102" spans="1:7" x14ac:dyDescent="0.35">
      <c r="A102" s="7">
        <v>42557</v>
      </c>
      <c r="B102" s="8">
        <v>4.7222222222222221E-2</v>
      </c>
      <c r="C102" s="5">
        <v>23.33</v>
      </c>
      <c r="D102" s="12">
        <f t="shared" si="4"/>
        <v>4.7222222222222221E-2</v>
      </c>
      <c r="E102" t="str">
        <f t="shared" si="5"/>
        <v>N</v>
      </c>
      <c r="F102">
        <f t="shared" si="6"/>
        <v>0</v>
      </c>
      <c r="G102">
        <f t="shared" si="7"/>
        <v>0</v>
      </c>
    </row>
    <row r="103" spans="1:7" x14ac:dyDescent="0.35">
      <c r="A103" s="9">
        <v>42557</v>
      </c>
      <c r="B103" s="10">
        <v>0.46041666666666664</v>
      </c>
      <c r="C103" s="6">
        <v>23.59</v>
      </c>
      <c r="D103" s="12">
        <f t="shared" si="4"/>
        <v>0.46041666666666664</v>
      </c>
      <c r="E103">
        <f t="shared" si="5"/>
        <v>23.59</v>
      </c>
      <c r="F103">
        <f t="shared" si="6"/>
        <v>1</v>
      </c>
      <c r="G103">
        <f t="shared" si="7"/>
        <v>23.59</v>
      </c>
    </row>
    <row r="104" spans="1:7" x14ac:dyDescent="0.35">
      <c r="A104" s="7">
        <v>42558</v>
      </c>
      <c r="B104" s="8">
        <v>2.7777777777777779E-3</v>
      </c>
      <c r="C104" s="5">
        <v>21.85</v>
      </c>
      <c r="D104" s="12">
        <f t="shared" si="4"/>
        <v>2.7777777777777779E-3</v>
      </c>
      <c r="E104" t="str">
        <f t="shared" si="5"/>
        <v>N</v>
      </c>
      <c r="F104">
        <f t="shared" si="6"/>
        <v>0</v>
      </c>
      <c r="G104">
        <f t="shared" si="7"/>
        <v>0</v>
      </c>
    </row>
    <row r="105" spans="1:7" x14ac:dyDescent="0.35">
      <c r="A105" s="9">
        <v>42558</v>
      </c>
      <c r="B105" s="10">
        <v>5.5555555555555558E-3</v>
      </c>
      <c r="C105" s="6">
        <v>20.56</v>
      </c>
      <c r="D105" s="12">
        <f t="shared" si="4"/>
        <v>5.5555555555555558E-3</v>
      </c>
      <c r="E105" t="str">
        <f t="shared" si="5"/>
        <v>N</v>
      </c>
      <c r="F105">
        <f t="shared" si="6"/>
        <v>0</v>
      </c>
      <c r="G105">
        <f t="shared" si="7"/>
        <v>0</v>
      </c>
    </row>
    <row r="106" spans="1:7" x14ac:dyDescent="0.35">
      <c r="A106" s="7">
        <v>42558</v>
      </c>
      <c r="B106" s="8">
        <v>4.5138888888888888E-2</v>
      </c>
      <c r="C106" s="5">
        <v>20.16</v>
      </c>
      <c r="D106" s="12">
        <f t="shared" si="4"/>
        <v>4.5138888888888888E-2</v>
      </c>
      <c r="E106" t="str">
        <f t="shared" si="5"/>
        <v>N</v>
      </c>
      <c r="F106">
        <f t="shared" si="6"/>
        <v>0</v>
      </c>
      <c r="G106">
        <f t="shared" si="7"/>
        <v>0</v>
      </c>
    </row>
    <row r="107" spans="1:7" x14ac:dyDescent="0.35">
      <c r="A107" s="9">
        <v>42558</v>
      </c>
      <c r="B107" s="10">
        <v>0.46597222222222223</v>
      </c>
      <c r="C107" s="6">
        <v>24.31</v>
      </c>
      <c r="D107" s="12">
        <f t="shared" si="4"/>
        <v>0.46597222222222223</v>
      </c>
      <c r="E107">
        <f t="shared" si="5"/>
        <v>24.31</v>
      </c>
      <c r="F107">
        <f t="shared" si="6"/>
        <v>1</v>
      </c>
      <c r="G107">
        <f t="shared" si="7"/>
        <v>24.31</v>
      </c>
    </row>
    <row r="108" spans="1:7" x14ac:dyDescent="0.35">
      <c r="A108" s="7">
        <v>42561</v>
      </c>
      <c r="B108" s="8">
        <v>0.42152777777777778</v>
      </c>
      <c r="C108" s="5">
        <v>20.260000000000002</v>
      </c>
      <c r="D108" s="12">
        <f t="shared" si="4"/>
        <v>0.42152777777777778</v>
      </c>
      <c r="E108">
        <f t="shared" si="5"/>
        <v>20.260000000000002</v>
      </c>
      <c r="F108">
        <f t="shared" si="6"/>
        <v>1</v>
      </c>
      <c r="G108">
        <f t="shared" si="7"/>
        <v>20.260000000000002</v>
      </c>
    </row>
    <row r="109" spans="1:7" x14ac:dyDescent="0.35">
      <c r="A109" s="9">
        <v>42565</v>
      </c>
      <c r="B109" s="10">
        <v>4.1666666666666664E-2</v>
      </c>
      <c r="C109" s="6">
        <v>20.25</v>
      </c>
      <c r="D109" s="12">
        <f t="shared" si="4"/>
        <v>4.1666666666666664E-2</v>
      </c>
      <c r="E109" t="str">
        <f t="shared" si="5"/>
        <v>N</v>
      </c>
      <c r="F109">
        <f t="shared" si="6"/>
        <v>0</v>
      </c>
      <c r="G109">
        <f t="shared" si="7"/>
        <v>0</v>
      </c>
    </row>
    <row r="110" spans="1:7" x14ac:dyDescent="0.35">
      <c r="A110" s="7">
        <v>42567</v>
      </c>
      <c r="B110" s="8">
        <v>0.38055555555555554</v>
      </c>
      <c r="C110" s="5">
        <v>21.08</v>
      </c>
      <c r="D110" s="12">
        <f t="shared" si="4"/>
        <v>0.38055555555555554</v>
      </c>
      <c r="E110">
        <f t="shared" si="5"/>
        <v>21.08</v>
      </c>
      <c r="F110">
        <f t="shared" si="6"/>
        <v>1</v>
      </c>
      <c r="G110">
        <f t="shared" si="7"/>
        <v>21.08</v>
      </c>
    </row>
    <row r="111" spans="1:7" x14ac:dyDescent="0.35">
      <c r="A111" s="9">
        <v>42568</v>
      </c>
      <c r="B111" s="10">
        <v>4.6527777777777779E-2</v>
      </c>
      <c r="C111" s="6">
        <v>23.6</v>
      </c>
      <c r="D111" s="12">
        <f t="shared" si="4"/>
        <v>4.6527777777777779E-2</v>
      </c>
      <c r="E111" t="str">
        <f t="shared" si="5"/>
        <v>N</v>
      </c>
      <c r="F111">
        <f t="shared" si="6"/>
        <v>0</v>
      </c>
      <c r="G111">
        <f t="shared" si="7"/>
        <v>0</v>
      </c>
    </row>
    <row r="112" spans="1:7" x14ac:dyDescent="0.35">
      <c r="A112" s="7">
        <v>42571</v>
      </c>
      <c r="B112" s="8">
        <v>4.5138888888888888E-2</v>
      </c>
      <c r="C112" s="5">
        <v>22.4</v>
      </c>
      <c r="D112" s="12">
        <f t="shared" si="4"/>
        <v>4.5138888888888888E-2</v>
      </c>
      <c r="E112" t="str">
        <f t="shared" si="5"/>
        <v>N</v>
      </c>
      <c r="F112">
        <f t="shared" si="6"/>
        <v>0</v>
      </c>
      <c r="G112">
        <f t="shared" si="7"/>
        <v>0</v>
      </c>
    </row>
    <row r="113" spans="1:7" x14ac:dyDescent="0.35">
      <c r="A113" s="9">
        <v>42571</v>
      </c>
      <c r="B113" s="10">
        <v>4.6527777777777779E-2</v>
      </c>
      <c r="C113" s="6">
        <v>23.58</v>
      </c>
      <c r="D113" s="12">
        <f t="shared" si="4"/>
        <v>4.6527777777777779E-2</v>
      </c>
      <c r="E113" t="str">
        <f t="shared" si="5"/>
        <v>N</v>
      </c>
      <c r="F113">
        <f t="shared" si="6"/>
        <v>0</v>
      </c>
      <c r="G113">
        <f t="shared" si="7"/>
        <v>0</v>
      </c>
    </row>
    <row r="114" spans="1:7" x14ac:dyDescent="0.35">
      <c r="A114" s="7">
        <v>42572</v>
      </c>
      <c r="B114" s="8">
        <v>0.16805555555555557</v>
      </c>
      <c r="C114" s="5">
        <v>24.33</v>
      </c>
      <c r="D114" s="12">
        <f t="shared" si="4"/>
        <v>0.16805555555555557</v>
      </c>
      <c r="E114" t="str">
        <f t="shared" si="5"/>
        <v>N</v>
      </c>
      <c r="F114">
        <f t="shared" si="6"/>
        <v>0</v>
      </c>
      <c r="G114">
        <f t="shared" si="7"/>
        <v>0</v>
      </c>
    </row>
    <row r="115" spans="1:7" x14ac:dyDescent="0.35">
      <c r="A115" s="9">
        <v>42573</v>
      </c>
      <c r="B115" s="10">
        <v>0.25138888888888888</v>
      </c>
      <c r="C115" s="6">
        <v>22.22</v>
      </c>
      <c r="D115" s="12">
        <f t="shared" si="4"/>
        <v>0.25138888888888888</v>
      </c>
      <c r="E115">
        <f t="shared" si="5"/>
        <v>22.22</v>
      </c>
      <c r="F115">
        <f t="shared" si="6"/>
        <v>1</v>
      </c>
      <c r="G115">
        <f t="shared" si="7"/>
        <v>22.22</v>
      </c>
    </row>
    <row r="116" spans="1:7" x14ac:dyDescent="0.35">
      <c r="A116" s="7">
        <v>42576</v>
      </c>
      <c r="B116" s="8">
        <v>0.17430555555555555</v>
      </c>
      <c r="C116" s="5">
        <v>24.59</v>
      </c>
      <c r="D116" s="12">
        <f t="shared" si="4"/>
        <v>0.17430555555555555</v>
      </c>
      <c r="E116" t="str">
        <f t="shared" si="5"/>
        <v>N</v>
      </c>
      <c r="F116">
        <f t="shared" si="6"/>
        <v>0</v>
      </c>
      <c r="G116">
        <f t="shared" si="7"/>
        <v>0</v>
      </c>
    </row>
    <row r="117" spans="1:7" x14ac:dyDescent="0.35">
      <c r="A117" s="9">
        <v>42581</v>
      </c>
      <c r="B117" s="10">
        <v>2.0833333333333333E-3</v>
      </c>
      <c r="C117" s="6">
        <v>23.14</v>
      </c>
      <c r="D117" s="12">
        <f t="shared" si="4"/>
        <v>2.0833333333333333E-3</v>
      </c>
      <c r="E117" t="str">
        <f t="shared" si="5"/>
        <v>N</v>
      </c>
      <c r="F117">
        <f t="shared" si="6"/>
        <v>0</v>
      </c>
      <c r="G117">
        <f t="shared" si="7"/>
        <v>0</v>
      </c>
    </row>
    <row r="118" spans="1:7" x14ac:dyDescent="0.35">
      <c r="A118" s="7">
        <v>42583</v>
      </c>
      <c r="B118" s="8">
        <v>9.166666666666666E-2</v>
      </c>
      <c r="C118" s="5">
        <v>21.06</v>
      </c>
      <c r="D118" s="12">
        <f t="shared" si="4"/>
        <v>9.166666666666666E-2</v>
      </c>
      <c r="E118" t="str">
        <f t="shared" si="5"/>
        <v>N</v>
      </c>
      <c r="F118">
        <f t="shared" si="6"/>
        <v>0</v>
      </c>
      <c r="G118">
        <f t="shared" si="7"/>
        <v>0</v>
      </c>
    </row>
    <row r="119" spans="1:7" x14ac:dyDescent="0.35">
      <c r="A119" s="9">
        <v>42585</v>
      </c>
      <c r="B119" s="10">
        <v>0.17083333333333334</v>
      </c>
      <c r="C119" s="6">
        <v>23.27</v>
      </c>
      <c r="D119" s="12">
        <f t="shared" si="4"/>
        <v>0.17083333333333334</v>
      </c>
      <c r="E119" t="str">
        <f t="shared" si="5"/>
        <v>N</v>
      </c>
      <c r="F119">
        <f t="shared" si="6"/>
        <v>0</v>
      </c>
      <c r="G119">
        <f t="shared" si="7"/>
        <v>0</v>
      </c>
    </row>
    <row r="120" spans="1:7" x14ac:dyDescent="0.35">
      <c r="A120" s="7">
        <v>42587</v>
      </c>
      <c r="B120" s="8">
        <v>0.42083333333333334</v>
      </c>
      <c r="C120" s="5">
        <v>20.75</v>
      </c>
      <c r="D120" s="12">
        <f t="shared" si="4"/>
        <v>0.42083333333333334</v>
      </c>
      <c r="E120">
        <f t="shared" si="5"/>
        <v>20.75</v>
      </c>
      <c r="F120">
        <f t="shared" si="6"/>
        <v>1</v>
      </c>
      <c r="G120">
        <f t="shared" si="7"/>
        <v>20.75</v>
      </c>
    </row>
    <row r="121" spans="1:7" x14ac:dyDescent="0.35">
      <c r="A121" s="9">
        <v>42588</v>
      </c>
      <c r="B121" s="10">
        <v>0.38263888888888886</v>
      </c>
      <c r="C121" s="6">
        <v>22.16</v>
      </c>
      <c r="D121" s="12">
        <f t="shared" si="4"/>
        <v>0.38263888888888886</v>
      </c>
      <c r="E121">
        <f t="shared" si="5"/>
        <v>22.16</v>
      </c>
      <c r="F121">
        <f t="shared" si="6"/>
        <v>1</v>
      </c>
      <c r="G121">
        <f t="shared" si="7"/>
        <v>22.16</v>
      </c>
    </row>
    <row r="122" spans="1:7" x14ac:dyDescent="0.35">
      <c r="A122" s="7">
        <v>42590</v>
      </c>
      <c r="B122" s="8">
        <v>8.8888888888888892E-2</v>
      </c>
      <c r="C122" s="5">
        <v>21.05</v>
      </c>
      <c r="D122" s="12">
        <f t="shared" si="4"/>
        <v>8.8888888888888892E-2</v>
      </c>
      <c r="E122" t="str">
        <f t="shared" si="5"/>
        <v>N</v>
      </c>
      <c r="F122">
        <f t="shared" si="6"/>
        <v>0</v>
      </c>
      <c r="G122">
        <f t="shared" si="7"/>
        <v>0</v>
      </c>
    </row>
    <row r="123" spans="1:7" x14ac:dyDescent="0.35">
      <c r="A123" s="9">
        <v>42591</v>
      </c>
      <c r="B123" s="10">
        <v>0.42222222222222222</v>
      </c>
      <c r="C123" s="6">
        <v>24.34</v>
      </c>
      <c r="D123" s="12">
        <f t="shared" si="4"/>
        <v>0.42222222222222222</v>
      </c>
      <c r="E123">
        <f t="shared" si="5"/>
        <v>24.34</v>
      </c>
      <c r="F123">
        <f t="shared" si="6"/>
        <v>1</v>
      </c>
      <c r="G123">
        <f t="shared" si="7"/>
        <v>24.34</v>
      </c>
    </row>
    <row r="124" spans="1:7" x14ac:dyDescent="0.35">
      <c r="A124" s="7">
        <v>42594</v>
      </c>
      <c r="B124" s="8">
        <v>8.611111111111111E-2</v>
      </c>
      <c r="C124" s="5">
        <v>22.25</v>
      </c>
      <c r="D124" s="12">
        <f t="shared" si="4"/>
        <v>8.611111111111111E-2</v>
      </c>
      <c r="E124" t="str">
        <f t="shared" si="5"/>
        <v>N</v>
      </c>
      <c r="F124">
        <f t="shared" si="6"/>
        <v>0</v>
      </c>
      <c r="G124">
        <f t="shared" si="7"/>
        <v>0</v>
      </c>
    </row>
    <row r="125" spans="1:7" x14ac:dyDescent="0.35">
      <c r="A125" s="9">
        <v>42594</v>
      </c>
      <c r="B125" s="10">
        <v>0.12708333333333333</v>
      </c>
      <c r="C125" s="6">
        <v>22.55</v>
      </c>
      <c r="D125" s="12">
        <f t="shared" si="4"/>
        <v>0.12708333333333333</v>
      </c>
      <c r="E125" t="str">
        <f t="shared" si="5"/>
        <v>N</v>
      </c>
      <c r="F125">
        <f t="shared" si="6"/>
        <v>0</v>
      </c>
      <c r="G125">
        <f t="shared" si="7"/>
        <v>0</v>
      </c>
    </row>
    <row r="126" spans="1:7" x14ac:dyDescent="0.35">
      <c r="A126" s="7">
        <v>42596</v>
      </c>
      <c r="B126" s="8">
        <v>4.3749999999999997E-2</v>
      </c>
      <c r="C126" s="5">
        <v>24.22</v>
      </c>
      <c r="D126" s="12">
        <f t="shared" si="4"/>
        <v>4.3749999999999997E-2</v>
      </c>
      <c r="E126" t="str">
        <f t="shared" si="5"/>
        <v>N</v>
      </c>
      <c r="F126">
        <f t="shared" si="6"/>
        <v>0</v>
      </c>
      <c r="G126">
        <f t="shared" si="7"/>
        <v>0</v>
      </c>
    </row>
    <row r="127" spans="1:7" x14ac:dyDescent="0.35">
      <c r="A127" s="9">
        <v>42599</v>
      </c>
      <c r="B127" s="10">
        <v>0.41736111111111113</v>
      </c>
      <c r="C127" s="6">
        <v>22.07</v>
      </c>
      <c r="D127" s="12">
        <f t="shared" si="4"/>
        <v>0.41736111111111113</v>
      </c>
      <c r="E127">
        <f t="shared" si="5"/>
        <v>22.07</v>
      </c>
      <c r="F127">
        <f t="shared" si="6"/>
        <v>1</v>
      </c>
      <c r="G127">
        <f t="shared" si="7"/>
        <v>22.07</v>
      </c>
    </row>
    <row r="128" spans="1:7" x14ac:dyDescent="0.35">
      <c r="A128" s="7">
        <v>42601</v>
      </c>
      <c r="B128" s="8">
        <v>0.21388888888888888</v>
      </c>
      <c r="C128" s="5">
        <v>21.36</v>
      </c>
      <c r="D128" s="12">
        <f t="shared" si="4"/>
        <v>0.21388888888888888</v>
      </c>
      <c r="E128">
        <f t="shared" si="5"/>
        <v>21.36</v>
      </c>
      <c r="F128">
        <f t="shared" si="6"/>
        <v>1</v>
      </c>
      <c r="G128">
        <f t="shared" si="7"/>
        <v>21.36</v>
      </c>
    </row>
    <row r="129" spans="1:7" x14ac:dyDescent="0.35">
      <c r="A129" s="9">
        <v>42601</v>
      </c>
      <c r="B129" s="10">
        <v>0.29791666666666666</v>
      </c>
      <c r="C129" s="6">
        <v>23.02</v>
      </c>
      <c r="D129" s="12">
        <f t="shared" si="4"/>
        <v>0.29791666666666666</v>
      </c>
      <c r="E129">
        <f t="shared" si="5"/>
        <v>23.02</v>
      </c>
      <c r="F129">
        <f t="shared" si="6"/>
        <v>1</v>
      </c>
      <c r="G129">
        <f t="shared" si="7"/>
        <v>23.02</v>
      </c>
    </row>
    <row r="130" spans="1:7" x14ac:dyDescent="0.35">
      <c r="A130" s="7">
        <v>42601</v>
      </c>
      <c r="B130" s="8">
        <v>0.42291666666666666</v>
      </c>
      <c r="C130" s="5">
        <v>20.13</v>
      </c>
      <c r="D130" s="12">
        <f t="shared" si="4"/>
        <v>0.42291666666666666</v>
      </c>
      <c r="E130">
        <f t="shared" si="5"/>
        <v>20.13</v>
      </c>
      <c r="F130">
        <f t="shared" si="6"/>
        <v>1</v>
      </c>
      <c r="G130">
        <f t="shared" si="7"/>
        <v>20.13</v>
      </c>
    </row>
    <row r="131" spans="1:7" x14ac:dyDescent="0.35">
      <c r="A131" s="9">
        <v>42603</v>
      </c>
      <c r="B131" s="10">
        <v>3.472222222222222E-3</v>
      </c>
      <c r="C131" s="6">
        <v>24.61</v>
      </c>
      <c r="D131" s="12">
        <f t="shared" ref="D131:D194" si="8">B131*1</f>
        <v>3.472222222222222E-3</v>
      </c>
      <c r="E131" t="str">
        <f t="shared" ref="E131:E194" si="9">IF(AND(D131&gt;=$I$3, D131&lt;=$I$4), C131, "N")</f>
        <v>N</v>
      </c>
      <c r="F131">
        <f t="shared" ref="F131:F194" si="10">IF(E131&lt;&gt;"N", 1, 0)</f>
        <v>0</v>
      </c>
      <c r="G131">
        <f t="shared" ref="G131:G194" si="11">IF(E131&lt;&gt;"N", E131, 0)</f>
        <v>0</v>
      </c>
    </row>
    <row r="132" spans="1:7" x14ac:dyDescent="0.35">
      <c r="A132" s="7">
        <v>42603</v>
      </c>
      <c r="B132" s="8">
        <v>0.12847222222222221</v>
      </c>
      <c r="C132" s="5">
        <v>21.78</v>
      </c>
      <c r="D132" s="12">
        <f t="shared" si="8"/>
        <v>0.12847222222222221</v>
      </c>
      <c r="E132" t="str">
        <f t="shared" si="9"/>
        <v>N</v>
      </c>
      <c r="F132">
        <f t="shared" si="10"/>
        <v>0</v>
      </c>
      <c r="G132">
        <f t="shared" si="11"/>
        <v>0</v>
      </c>
    </row>
    <row r="133" spans="1:7" x14ac:dyDescent="0.35">
      <c r="A133" s="9">
        <v>42605</v>
      </c>
      <c r="B133" s="10">
        <v>0.46597222222222223</v>
      </c>
      <c r="C133" s="6">
        <v>22.23</v>
      </c>
      <c r="D133" s="12">
        <f t="shared" si="8"/>
        <v>0.46597222222222223</v>
      </c>
      <c r="E133">
        <f t="shared" si="9"/>
        <v>22.23</v>
      </c>
      <c r="F133">
        <f t="shared" si="10"/>
        <v>1</v>
      </c>
      <c r="G133">
        <f t="shared" si="11"/>
        <v>22.23</v>
      </c>
    </row>
    <row r="134" spans="1:7" x14ac:dyDescent="0.35">
      <c r="A134" s="7">
        <v>42606</v>
      </c>
      <c r="B134" s="8">
        <v>4.7222222222222221E-2</v>
      </c>
      <c r="C134" s="5">
        <v>21.52</v>
      </c>
      <c r="D134" s="12">
        <f t="shared" si="8"/>
        <v>4.7222222222222221E-2</v>
      </c>
      <c r="E134" t="str">
        <f t="shared" si="9"/>
        <v>N</v>
      </c>
      <c r="F134">
        <f t="shared" si="10"/>
        <v>0</v>
      </c>
      <c r="G134">
        <f t="shared" si="11"/>
        <v>0</v>
      </c>
    </row>
    <row r="135" spans="1:7" x14ac:dyDescent="0.35">
      <c r="A135" s="9">
        <v>42606</v>
      </c>
      <c r="B135" s="10">
        <v>0.25208333333333333</v>
      </c>
      <c r="C135" s="6">
        <v>23.42</v>
      </c>
      <c r="D135" s="12">
        <f t="shared" si="8"/>
        <v>0.25208333333333333</v>
      </c>
      <c r="E135">
        <f t="shared" si="9"/>
        <v>23.42</v>
      </c>
      <c r="F135">
        <f t="shared" si="10"/>
        <v>1</v>
      </c>
      <c r="G135">
        <f t="shared" si="11"/>
        <v>23.42</v>
      </c>
    </row>
    <row r="136" spans="1:7" x14ac:dyDescent="0.35">
      <c r="A136" s="7">
        <v>42607</v>
      </c>
      <c r="B136" s="8">
        <v>0.46250000000000002</v>
      </c>
      <c r="C136" s="5">
        <v>22.45</v>
      </c>
      <c r="D136" s="12">
        <f t="shared" si="8"/>
        <v>0.46250000000000002</v>
      </c>
      <c r="E136">
        <f t="shared" si="9"/>
        <v>22.45</v>
      </c>
      <c r="F136">
        <f t="shared" si="10"/>
        <v>1</v>
      </c>
      <c r="G136">
        <f t="shared" si="11"/>
        <v>22.45</v>
      </c>
    </row>
    <row r="137" spans="1:7" x14ac:dyDescent="0.35">
      <c r="A137" s="9">
        <v>42609</v>
      </c>
      <c r="B137" s="10">
        <v>6.2500000000000003E-3</v>
      </c>
      <c r="C137" s="6">
        <v>22.32</v>
      </c>
      <c r="D137" s="12">
        <f t="shared" si="8"/>
        <v>6.2500000000000003E-3</v>
      </c>
      <c r="E137" t="str">
        <f t="shared" si="9"/>
        <v>N</v>
      </c>
      <c r="F137">
        <f t="shared" si="10"/>
        <v>0</v>
      </c>
      <c r="G137">
        <f t="shared" si="11"/>
        <v>0</v>
      </c>
    </row>
    <row r="138" spans="1:7" x14ac:dyDescent="0.35">
      <c r="A138" s="7">
        <v>42609</v>
      </c>
      <c r="B138" s="8">
        <v>0.1673611111111111</v>
      </c>
      <c r="C138" s="5">
        <v>22.83</v>
      </c>
      <c r="D138" s="12">
        <f t="shared" si="8"/>
        <v>0.1673611111111111</v>
      </c>
      <c r="E138" t="str">
        <f t="shared" si="9"/>
        <v>N</v>
      </c>
      <c r="F138">
        <f t="shared" si="10"/>
        <v>0</v>
      </c>
      <c r="G138">
        <f t="shared" si="11"/>
        <v>0</v>
      </c>
    </row>
    <row r="139" spans="1:7" x14ac:dyDescent="0.35">
      <c r="A139" s="9">
        <v>42610</v>
      </c>
      <c r="B139" s="10">
        <v>0.42291666666666666</v>
      </c>
      <c r="C139" s="6">
        <v>23.35</v>
      </c>
      <c r="D139" s="12">
        <f t="shared" si="8"/>
        <v>0.42291666666666666</v>
      </c>
      <c r="E139">
        <f t="shared" si="9"/>
        <v>23.35</v>
      </c>
      <c r="F139">
        <f t="shared" si="10"/>
        <v>1</v>
      </c>
      <c r="G139">
        <f t="shared" si="11"/>
        <v>23.35</v>
      </c>
    </row>
    <row r="140" spans="1:7" x14ac:dyDescent="0.35">
      <c r="A140" s="7">
        <v>42611</v>
      </c>
      <c r="B140" s="8">
        <v>7.6388888888888886E-3</v>
      </c>
      <c r="C140" s="5">
        <v>23</v>
      </c>
      <c r="D140" s="12">
        <f t="shared" si="8"/>
        <v>7.6388888888888886E-3</v>
      </c>
      <c r="E140" t="str">
        <f t="shared" si="9"/>
        <v>N</v>
      </c>
      <c r="F140">
        <f t="shared" si="10"/>
        <v>0</v>
      </c>
      <c r="G140">
        <f t="shared" si="11"/>
        <v>0</v>
      </c>
    </row>
    <row r="141" spans="1:7" x14ac:dyDescent="0.35">
      <c r="A141" s="9">
        <v>42611</v>
      </c>
      <c r="B141" s="10">
        <v>0.21527777777777779</v>
      </c>
      <c r="C141" s="6">
        <v>23.07</v>
      </c>
      <c r="D141" s="12">
        <f t="shared" si="8"/>
        <v>0.21527777777777779</v>
      </c>
      <c r="E141">
        <f t="shared" si="9"/>
        <v>23.07</v>
      </c>
      <c r="F141">
        <f t="shared" si="10"/>
        <v>1</v>
      </c>
      <c r="G141">
        <f t="shared" si="11"/>
        <v>23.07</v>
      </c>
    </row>
    <row r="142" spans="1:7" x14ac:dyDescent="0.35">
      <c r="A142" s="7">
        <v>42616</v>
      </c>
      <c r="B142" s="8">
        <v>0.33611111111111114</v>
      </c>
      <c r="C142" s="5">
        <v>19.38</v>
      </c>
      <c r="D142" s="12">
        <f t="shared" si="8"/>
        <v>0.33611111111111114</v>
      </c>
      <c r="E142">
        <f t="shared" si="9"/>
        <v>19.38</v>
      </c>
      <c r="F142">
        <f t="shared" si="10"/>
        <v>1</v>
      </c>
      <c r="G142">
        <f t="shared" si="11"/>
        <v>19.38</v>
      </c>
    </row>
    <row r="143" spans="1:7" x14ac:dyDescent="0.35">
      <c r="A143" s="9">
        <v>42616</v>
      </c>
      <c r="B143" s="10">
        <v>0.34027777777777779</v>
      </c>
      <c r="C143" s="6">
        <v>17</v>
      </c>
      <c r="D143" s="12">
        <f t="shared" si="8"/>
        <v>0.34027777777777779</v>
      </c>
      <c r="E143">
        <f t="shared" si="9"/>
        <v>17</v>
      </c>
      <c r="F143">
        <f t="shared" si="10"/>
        <v>1</v>
      </c>
      <c r="G143">
        <f t="shared" si="11"/>
        <v>17</v>
      </c>
    </row>
    <row r="144" spans="1:7" x14ac:dyDescent="0.35">
      <c r="A144" s="7">
        <v>42617</v>
      </c>
      <c r="B144" s="8">
        <v>0.46458333333333335</v>
      </c>
      <c r="C144" s="5">
        <v>16.059999999999999</v>
      </c>
      <c r="D144" s="12">
        <f t="shared" si="8"/>
        <v>0.46458333333333335</v>
      </c>
      <c r="E144">
        <f t="shared" si="9"/>
        <v>16.059999999999999</v>
      </c>
      <c r="F144">
        <f t="shared" si="10"/>
        <v>1</v>
      </c>
      <c r="G144">
        <f t="shared" si="11"/>
        <v>16.059999999999999</v>
      </c>
    </row>
    <row r="145" spans="1:7" x14ac:dyDescent="0.35">
      <c r="A145" s="9">
        <v>42619</v>
      </c>
      <c r="B145" s="10">
        <v>0.3347222222222222</v>
      </c>
      <c r="C145" s="6">
        <v>10.85</v>
      </c>
      <c r="D145" s="12">
        <f t="shared" si="8"/>
        <v>0.3347222222222222</v>
      </c>
      <c r="E145">
        <f t="shared" si="9"/>
        <v>10.85</v>
      </c>
      <c r="F145">
        <f t="shared" si="10"/>
        <v>1</v>
      </c>
      <c r="G145">
        <f t="shared" si="11"/>
        <v>10.85</v>
      </c>
    </row>
    <row r="146" spans="1:7" x14ac:dyDescent="0.35">
      <c r="A146" s="7">
        <v>42619</v>
      </c>
      <c r="B146" s="8">
        <v>0.42222222222222222</v>
      </c>
      <c r="C146" s="5">
        <v>14.86</v>
      </c>
      <c r="D146" s="12">
        <f t="shared" si="8"/>
        <v>0.42222222222222222</v>
      </c>
      <c r="E146">
        <f t="shared" si="9"/>
        <v>14.86</v>
      </c>
      <c r="F146">
        <f t="shared" si="10"/>
        <v>1</v>
      </c>
      <c r="G146">
        <f t="shared" si="11"/>
        <v>14.86</v>
      </c>
    </row>
    <row r="147" spans="1:7" x14ac:dyDescent="0.35">
      <c r="A147" s="9">
        <v>42626</v>
      </c>
      <c r="B147" s="10">
        <v>0.42291666666666666</v>
      </c>
      <c r="C147" s="6">
        <v>16.45</v>
      </c>
      <c r="D147" s="12">
        <f t="shared" si="8"/>
        <v>0.42291666666666666</v>
      </c>
      <c r="E147">
        <f t="shared" si="9"/>
        <v>16.45</v>
      </c>
      <c r="F147">
        <f t="shared" si="10"/>
        <v>1</v>
      </c>
      <c r="G147">
        <f t="shared" si="11"/>
        <v>16.45</v>
      </c>
    </row>
    <row r="148" spans="1:7" x14ac:dyDescent="0.35">
      <c r="A148" s="7">
        <v>42627</v>
      </c>
      <c r="B148" s="8">
        <v>0.1673611111111111</v>
      </c>
      <c r="C148" s="5">
        <v>18.46</v>
      </c>
      <c r="D148" s="12">
        <f t="shared" si="8"/>
        <v>0.1673611111111111</v>
      </c>
      <c r="E148" t="str">
        <f t="shared" si="9"/>
        <v>N</v>
      </c>
      <c r="F148">
        <f t="shared" si="10"/>
        <v>0</v>
      </c>
      <c r="G148">
        <f t="shared" si="11"/>
        <v>0</v>
      </c>
    </row>
    <row r="149" spans="1:7" x14ac:dyDescent="0.35">
      <c r="A149" s="9">
        <v>42628</v>
      </c>
      <c r="B149" s="10">
        <v>0.25486111111111109</v>
      </c>
      <c r="C149" s="6">
        <v>11.14</v>
      </c>
      <c r="D149" s="12">
        <f t="shared" si="8"/>
        <v>0.25486111111111109</v>
      </c>
      <c r="E149">
        <f t="shared" si="9"/>
        <v>11.14</v>
      </c>
      <c r="F149">
        <f t="shared" si="10"/>
        <v>1</v>
      </c>
      <c r="G149">
        <f t="shared" si="11"/>
        <v>11.14</v>
      </c>
    </row>
    <row r="150" spans="1:7" x14ac:dyDescent="0.35">
      <c r="A150" s="7">
        <v>42631</v>
      </c>
      <c r="B150" s="8">
        <v>0.29791666666666666</v>
      </c>
      <c r="C150" s="5">
        <v>12.37</v>
      </c>
      <c r="D150" s="12">
        <f t="shared" si="8"/>
        <v>0.29791666666666666</v>
      </c>
      <c r="E150">
        <f t="shared" si="9"/>
        <v>12.37</v>
      </c>
      <c r="F150">
        <f t="shared" si="10"/>
        <v>1</v>
      </c>
      <c r="G150">
        <f t="shared" si="11"/>
        <v>12.37</v>
      </c>
    </row>
    <row r="151" spans="1:7" x14ac:dyDescent="0.35">
      <c r="A151" s="9">
        <v>42634</v>
      </c>
      <c r="B151" s="10">
        <v>0.12916666666666668</v>
      </c>
      <c r="C151" s="6">
        <v>18.739999999999998</v>
      </c>
      <c r="D151" s="12">
        <f t="shared" si="8"/>
        <v>0.12916666666666668</v>
      </c>
      <c r="E151" t="str">
        <f t="shared" si="9"/>
        <v>N</v>
      </c>
      <c r="F151">
        <f t="shared" si="10"/>
        <v>0</v>
      </c>
      <c r="G151">
        <f t="shared" si="11"/>
        <v>0</v>
      </c>
    </row>
    <row r="152" spans="1:7" x14ac:dyDescent="0.35">
      <c r="A152" s="7">
        <v>42635</v>
      </c>
      <c r="B152" s="8">
        <v>0.33750000000000002</v>
      </c>
      <c r="C152" s="5">
        <v>12.22</v>
      </c>
      <c r="D152" s="12">
        <f t="shared" si="8"/>
        <v>0.33750000000000002</v>
      </c>
      <c r="E152">
        <f t="shared" si="9"/>
        <v>12.22</v>
      </c>
      <c r="F152">
        <f t="shared" si="10"/>
        <v>1</v>
      </c>
      <c r="G152">
        <f t="shared" si="11"/>
        <v>12.22</v>
      </c>
    </row>
    <row r="153" spans="1:7" x14ac:dyDescent="0.35">
      <c r="A153" s="9">
        <v>42635</v>
      </c>
      <c r="B153" s="10">
        <v>0.42083333333333334</v>
      </c>
      <c r="C153" s="6">
        <v>18.29</v>
      </c>
      <c r="D153" s="12">
        <f t="shared" si="8"/>
        <v>0.42083333333333334</v>
      </c>
      <c r="E153">
        <f t="shared" si="9"/>
        <v>18.29</v>
      </c>
      <c r="F153">
        <f t="shared" si="10"/>
        <v>1</v>
      </c>
      <c r="G153">
        <f t="shared" si="11"/>
        <v>18.29</v>
      </c>
    </row>
    <row r="154" spans="1:7" x14ac:dyDescent="0.35">
      <c r="A154" s="7">
        <v>42636</v>
      </c>
      <c r="B154" s="8">
        <v>0.4236111111111111</v>
      </c>
      <c r="C154" s="5">
        <v>15</v>
      </c>
      <c r="D154" s="12">
        <f t="shared" si="8"/>
        <v>0.4236111111111111</v>
      </c>
      <c r="E154">
        <f t="shared" si="9"/>
        <v>15</v>
      </c>
      <c r="F154">
        <f t="shared" si="10"/>
        <v>1</v>
      </c>
      <c r="G154">
        <f t="shared" si="11"/>
        <v>15</v>
      </c>
    </row>
    <row r="155" spans="1:7" x14ac:dyDescent="0.35">
      <c r="A155" s="9">
        <v>42639</v>
      </c>
      <c r="B155" s="10">
        <v>4.583333333333333E-2</v>
      </c>
      <c r="C155" s="6">
        <v>12.5</v>
      </c>
      <c r="D155" s="12">
        <f t="shared" si="8"/>
        <v>4.583333333333333E-2</v>
      </c>
      <c r="E155" t="str">
        <f t="shared" si="9"/>
        <v>N</v>
      </c>
      <c r="F155">
        <f t="shared" si="10"/>
        <v>0</v>
      </c>
      <c r="G155">
        <f t="shared" si="11"/>
        <v>0</v>
      </c>
    </row>
    <row r="156" spans="1:7" x14ac:dyDescent="0.35">
      <c r="A156" s="7">
        <v>42641</v>
      </c>
      <c r="B156" s="8">
        <v>0.37708333333333333</v>
      </c>
      <c r="C156" s="5">
        <v>14.88</v>
      </c>
      <c r="D156" s="12">
        <f t="shared" si="8"/>
        <v>0.37708333333333333</v>
      </c>
      <c r="E156">
        <f t="shared" si="9"/>
        <v>14.88</v>
      </c>
      <c r="F156">
        <f t="shared" si="10"/>
        <v>1</v>
      </c>
      <c r="G156">
        <f t="shared" si="11"/>
        <v>14.88</v>
      </c>
    </row>
    <row r="157" spans="1:7" x14ac:dyDescent="0.35">
      <c r="A157" s="9">
        <v>42645</v>
      </c>
      <c r="B157" s="10">
        <v>0.33888888888888891</v>
      </c>
      <c r="C157" s="6">
        <v>11.19</v>
      </c>
      <c r="D157" s="12">
        <f t="shared" si="8"/>
        <v>0.33888888888888891</v>
      </c>
      <c r="E157">
        <f t="shared" si="9"/>
        <v>11.19</v>
      </c>
      <c r="F157">
        <f t="shared" si="10"/>
        <v>1</v>
      </c>
      <c r="G157">
        <f t="shared" si="11"/>
        <v>11.19</v>
      </c>
    </row>
    <row r="158" spans="1:7" x14ac:dyDescent="0.35">
      <c r="A158" s="7">
        <v>42647</v>
      </c>
      <c r="B158" s="8">
        <v>8.4722222222222227E-2</v>
      </c>
      <c r="C158" s="5">
        <v>17.399999999999999</v>
      </c>
      <c r="D158" s="12">
        <f t="shared" si="8"/>
        <v>8.4722222222222227E-2</v>
      </c>
      <c r="E158" t="str">
        <f t="shared" si="9"/>
        <v>N</v>
      </c>
      <c r="F158">
        <f t="shared" si="10"/>
        <v>0</v>
      </c>
      <c r="G158">
        <f t="shared" si="11"/>
        <v>0</v>
      </c>
    </row>
    <row r="159" spans="1:7" x14ac:dyDescent="0.35">
      <c r="A159" s="9">
        <v>42647</v>
      </c>
      <c r="B159" s="10">
        <v>0.4201388888888889</v>
      </c>
      <c r="C159" s="6">
        <v>11.24</v>
      </c>
      <c r="D159" s="12">
        <f t="shared" si="8"/>
        <v>0.4201388888888889</v>
      </c>
      <c r="E159">
        <f t="shared" si="9"/>
        <v>11.24</v>
      </c>
      <c r="F159">
        <f t="shared" si="10"/>
        <v>1</v>
      </c>
      <c r="G159">
        <f t="shared" si="11"/>
        <v>11.24</v>
      </c>
    </row>
    <row r="160" spans="1:7" x14ac:dyDescent="0.35">
      <c r="A160" s="7">
        <v>42650</v>
      </c>
      <c r="B160" s="8">
        <v>0.1701388888888889</v>
      </c>
      <c r="C160" s="5">
        <v>17.57</v>
      </c>
      <c r="D160" s="12">
        <f t="shared" si="8"/>
        <v>0.1701388888888889</v>
      </c>
      <c r="E160" t="str">
        <f t="shared" si="9"/>
        <v>N</v>
      </c>
      <c r="F160">
        <f t="shared" si="10"/>
        <v>0</v>
      </c>
      <c r="G160">
        <f t="shared" si="11"/>
        <v>0</v>
      </c>
    </row>
    <row r="161" spans="1:7" x14ac:dyDescent="0.35">
      <c r="A161" s="9">
        <v>42653</v>
      </c>
      <c r="B161" s="10">
        <v>0.29236111111111113</v>
      </c>
      <c r="C161" s="6">
        <v>11.62</v>
      </c>
      <c r="D161" s="12">
        <f t="shared" si="8"/>
        <v>0.29236111111111113</v>
      </c>
      <c r="E161">
        <f t="shared" si="9"/>
        <v>11.62</v>
      </c>
      <c r="F161">
        <f t="shared" si="10"/>
        <v>1</v>
      </c>
      <c r="G161">
        <f t="shared" si="11"/>
        <v>11.62</v>
      </c>
    </row>
    <row r="162" spans="1:7" x14ac:dyDescent="0.35">
      <c r="A162" s="7">
        <v>42654</v>
      </c>
      <c r="B162" s="8">
        <v>4.9305555555555554E-2</v>
      </c>
      <c r="C162" s="5">
        <v>10.46</v>
      </c>
      <c r="D162" s="12">
        <f t="shared" si="8"/>
        <v>4.9305555555555554E-2</v>
      </c>
      <c r="E162" t="str">
        <f t="shared" si="9"/>
        <v>N</v>
      </c>
      <c r="F162">
        <f t="shared" si="10"/>
        <v>0</v>
      </c>
      <c r="G162">
        <f t="shared" si="11"/>
        <v>0</v>
      </c>
    </row>
    <row r="163" spans="1:7" x14ac:dyDescent="0.35">
      <c r="A163" s="9">
        <v>42654</v>
      </c>
      <c r="B163" s="10">
        <v>8.4722222222222227E-2</v>
      </c>
      <c r="C163" s="6">
        <v>19.989999999999998</v>
      </c>
      <c r="D163" s="12">
        <f t="shared" si="8"/>
        <v>8.4722222222222227E-2</v>
      </c>
      <c r="E163" t="str">
        <f t="shared" si="9"/>
        <v>N</v>
      </c>
      <c r="F163">
        <f t="shared" si="10"/>
        <v>0</v>
      </c>
      <c r="G163">
        <f t="shared" si="11"/>
        <v>0</v>
      </c>
    </row>
    <row r="164" spans="1:7" x14ac:dyDescent="0.35">
      <c r="A164" s="7">
        <v>42654</v>
      </c>
      <c r="B164" s="8">
        <v>0.25624999999999998</v>
      </c>
      <c r="C164" s="5">
        <v>13.63</v>
      </c>
      <c r="D164" s="12">
        <f t="shared" si="8"/>
        <v>0.25624999999999998</v>
      </c>
      <c r="E164">
        <f t="shared" si="9"/>
        <v>13.63</v>
      </c>
      <c r="F164">
        <f t="shared" si="10"/>
        <v>1</v>
      </c>
      <c r="G164">
        <f t="shared" si="11"/>
        <v>13.63</v>
      </c>
    </row>
    <row r="165" spans="1:7" x14ac:dyDescent="0.35">
      <c r="A165" s="9">
        <v>42655</v>
      </c>
      <c r="B165" s="10">
        <v>0.1673611111111111</v>
      </c>
      <c r="C165" s="6">
        <v>12.08</v>
      </c>
      <c r="D165" s="12">
        <f t="shared" si="8"/>
        <v>0.1673611111111111</v>
      </c>
      <c r="E165" t="str">
        <f t="shared" si="9"/>
        <v>N</v>
      </c>
      <c r="F165">
        <f t="shared" si="10"/>
        <v>0</v>
      </c>
      <c r="G165">
        <f t="shared" si="11"/>
        <v>0</v>
      </c>
    </row>
    <row r="166" spans="1:7" x14ac:dyDescent="0.35">
      <c r="A166" s="7">
        <v>42657</v>
      </c>
      <c r="B166" s="8">
        <v>3.472222222222222E-3</v>
      </c>
      <c r="C166" s="5">
        <v>19.87</v>
      </c>
      <c r="D166" s="12">
        <f t="shared" si="8"/>
        <v>3.472222222222222E-3</v>
      </c>
      <c r="E166" t="str">
        <f t="shared" si="9"/>
        <v>N</v>
      </c>
      <c r="F166">
        <f t="shared" si="10"/>
        <v>0</v>
      </c>
      <c r="G166">
        <f t="shared" si="11"/>
        <v>0</v>
      </c>
    </row>
    <row r="167" spans="1:7" x14ac:dyDescent="0.35">
      <c r="A167" s="9">
        <v>42660</v>
      </c>
      <c r="B167" s="10">
        <v>0.21249999999999999</v>
      </c>
      <c r="C167" s="6">
        <v>12.61</v>
      </c>
      <c r="D167" s="12">
        <f t="shared" si="8"/>
        <v>0.21249999999999999</v>
      </c>
      <c r="E167">
        <f t="shared" si="9"/>
        <v>12.61</v>
      </c>
      <c r="F167">
        <f t="shared" si="10"/>
        <v>1</v>
      </c>
      <c r="G167">
        <f t="shared" si="11"/>
        <v>12.61</v>
      </c>
    </row>
    <row r="168" spans="1:7" x14ac:dyDescent="0.35">
      <c r="A168" s="7">
        <v>42664</v>
      </c>
      <c r="B168" s="8">
        <v>0.21388888888888888</v>
      </c>
      <c r="C168" s="5">
        <v>18.649999999999999</v>
      </c>
      <c r="D168" s="12">
        <f t="shared" si="8"/>
        <v>0.21388888888888888</v>
      </c>
      <c r="E168">
        <f t="shared" si="9"/>
        <v>18.649999999999999</v>
      </c>
      <c r="F168">
        <f t="shared" si="10"/>
        <v>1</v>
      </c>
      <c r="G168">
        <f t="shared" si="11"/>
        <v>18.649999999999999</v>
      </c>
    </row>
    <row r="169" spans="1:7" x14ac:dyDescent="0.35">
      <c r="A169" s="9">
        <v>42666</v>
      </c>
      <c r="B169" s="10">
        <v>0.1701388888888889</v>
      </c>
      <c r="C169" s="6">
        <v>18.489999999999998</v>
      </c>
      <c r="D169" s="12">
        <f t="shared" si="8"/>
        <v>0.1701388888888889</v>
      </c>
      <c r="E169" t="str">
        <f t="shared" si="9"/>
        <v>N</v>
      </c>
      <c r="F169">
        <f t="shared" si="10"/>
        <v>0</v>
      </c>
      <c r="G169">
        <f t="shared" si="11"/>
        <v>0</v>
      </c>
    </row>
    <row r="170" spans="1:7" x14ac:dyDescent="0.35">
      <c r="A170" s="7">
        <v>42666</v>
      </c>
      <c r="B170" s="8">
        <v>0.29791666666666666</v>
      </c>
      <c r="C170" s="5">
        <v>17.16</v>
      </c>
      <c r="D170" s="12">
        <f t="shared" si="8"/>
        <v>0.29791666666666666</v>
      </c>
      <c r="E170">
        <f t="shared" si="9"/>
        <v>17.16</v>
      </c>
      <c r="F170">
        <f t="shared" si="10"/>
        <v>1</v>
      </c>
      <c r="G170">
        <f t="shared" si="11"/>
        <v>17.16</v>
      </c>
    </row>
    <row r="171" spans="1:7" x14ac:dyDescent="0.35">
      <c r="A171" s="9">
        <v>42667</v>
      </c>
      <c r="B171" s="10">
        <v>0.21319444444444444</v>
      </c>
      <c r="C171" s="6">
        <v>13.41</v>
      </c>
      <c r="D171" s="12">
        <f t="shared" si="8"/>
        <v>0.21319444444444444</v>
      </c>
      <c r="E171">
        <f t="shared" si="9"/>
        <v>13.41</v>
      </c>
      <c r="F171">
        <f t="shared" si="10"/>
        <v>1</v>
      </c>
      <c r="G171">
        <f t="shared" si="11"/>
        <v>13.41</v>
      </c>
    </row>
    <row r="172" spans="1:7" x14ac:dyDescent="0.35">
      <c r="A172" s="7">
        <v>42668</v>
      </c>
      <c r="B172" s="8">
        <v>8.5416666666666669E-2</v>
      </c>
      <c r="C172" s="5">
        <v>10.76</v>
      </c>
      <c r="D172" s="12">
        <f t="shared" si="8"/>
        <v>8.5416666666666669E-2</v>
      </c>
      <c r="E172" t="str">
        <f t="shared" si="9"/>
        <v>N</v>
      </c>
      <c r="F172">
        <f t="shared" si="10"/>
        <v>0</v>
      </c>
      <c r="G172">
        <f t="shared" si="11"/>
        <v>0</v>
      </c>
    </row>
    <row r="173" spans="1:7" x14ac:dyDescent="0.35">
      <c r="A173" s="9">
        <v>42668</v>
      </c>
      <c r="B173" s="10">
        <v>0.25069444444444444</v>
      </c>
      <c r="C173" s="6">
        <v>19.05</v>
      </c>
      <c r="D173" s="12">
        <f t="shared" si="8"/>
        <v>0.25069444444444444</v>
      </c>
      <c r="E173">
        <f t="shared" si="9"/>
        <v>19.05</v>
      </c>
      <c r="F173">
        <f t="shared" si="10"/>
        <v>1</v>
      </c>
      <c r="G173">
        <f t="shared" si="11"/>
        <v>19.05</v>
      </c>
    </row>
    <row r="174" spans="1:7" x14ac:dyDescent="0.35">
      <c r="A174" s="7">
        <v>42669</v>
      </c>
      <c r="B174" s="8">
        <v>4.791666666666667E-2</v>
      </c>
      <c r="C174" s="5">
        <v>11.07</v>
      </c>
      <c r="D174" s="12">
        <f t="shared" si="8"/>
        <v>4.791666666666667E-2</v>
      </c>
      <c r="E174" t="str">
        <f t="shared" si="9"/>
        <v>N</v>
      </c>
      <c r="F174">
        <f t="shared" si="10"/>
        <v>0</v>
      </c>
      <c r="G174">
        <f t="shared" si="11"/>
        <v>0</v>
      </c>
    </row>
    <row r="175" spans="1:7" x14ac:dyDescent="0.35">
      <c r="A175" s="9">
        <v>42669</v>
      </c>
      <c r="B175" s="10">
        <v>0.375</v>
      </c>
      <c r="C175" s="6">
        <v>16.09</v>
      </c>
      <c r="D175" s="12">
        <f t="shared" si="8"/>
        <v>0.375</v>
      </c>
      <c r="E175">
        <f t="shared" si="9"/>
        <v>16.09</v>
      </c>
      <c r="F175">
        <f t="shared" si="10"/>
        <v>1</v>
      </c>
      <c r="G175">
        <f t="shared" si="11"/>
        <v>16.09</v>
      </c>
    </row>
    <row r="176" spans="1:7" x14ac:dyDescent="0.35">
      <c r="A176" s="7">
        <v>42675</v>
      </c>
      <c r="B176" s="8">
        <v>0.33541666666666664</v>
      </c>
      <c r="C176" s="5">
        <v>13.47</v>
      </c>
      <c r="D176" s="12">
        <f t="shared" si="8"/>
        <v>0.33541666666666664</v>
      </c>
      <c r="E176">
        <f t="shared" si="9"/>
        <v>13.47</v>
      </c>
      <c r="F176">
        <f t="shared" si="10"/>
        <v>1</v>
      </c>
      <c r="G176">
        <f t="shared" si="11"/>
        <v>13.47</v>
      </c>
    </row>
    <row r="177" spans="1:7" x14ac:dyDescent="0.35">
      <c r="A177" s="9">
        <v>42675</v>
      </c>
      <c r="B177" s="10">
        <v>0.34166666666666667</v>
      </c>
      <c r="C177" s="6">
        <v>18.2</v>
      </c>
      <c r="D177" s="12">
        <f t="shared" si="8"/>
        <v>0.34166666666666667</v>
      </c>
      <c r="E177">
        <f t="shared" si="9"/>
        <v>18.2</v>
      </c>
      <c r="F177">
        <f t="shared" si="10"/>
        <v>1</v>
      </c>
      <c r="G177">
        <f t="shared" si="11"/>
        <v>18.2</v>
      </c>
    </row>
    <row r="178" spans="1:7" x14ac:dyDescent="0.35">
      <c r="A178" s="7">
        <v>42676</v>
      </c>
      <c r="B178" s="8">
        <v>0.29791666666666666</v>
      </c>
      <c r="C178" s="5">
        <v>16.13</v>
      </c>
      <c r="D178" s="12">
        <f t="shared" si="8"/>
        <v>0.29791666666666666</v>
      </c>
      <c r="E178">
        <f t="shared" si="9"/>
        <v>16.13</v>
      </c>
      <c r="F178">
        <f t="shared" si="10"/>
        <v>1</v>
      </c>
      <c r="G178">
        <f t="shared" si="11"/>
        <v>16.13</v>
      </c>
    </row>
    <row r="179" spans="1:7" x14ac:dyDescent="0.35">
      <c r="A179" s="9">
        <v>42679</v>
      </c>
      <c r="B179" s="10">
        <v>0.33819444444444446</v>
      </c>
      <c r="C179" s="6">
        <v>10.42</v>
      </c>
      <c r="D179" s="12">
        <f t="shared" si="8"/>
        <v>0.33819444444444446</v>
      </c>
      <c r="E179">
        <f t="shared" si="9"/>
        <v>10.42</v>
      </c>
      <c r="F179">
        <f t="shared" si="10"/>
        <v>1</v>
      </c>
      <c r="G179">
        <f t="shared" si="11"/>
        <v>10.42</v>
      </c>
    </row>
    <row r="180" spans="1:7" x14ac:dyDescent="0.35">
      <c r="A180" s="7">
        <v>42682</v>
      </c>
      <c r="B180" s="8">
        <v>8.4722222222222227E-2</v>
      </c>
      <c r="C180" s="5">
        <v>11.95</v>
      </c>
      <c r="D180" s="12">
        <f t="shared" si="8"/>
        <v>8.4722222222222227E-2</v>
      </c>
      <c r="E180" t="str">
        <f t="shared" si="9"/>
        <v>N</v>
      </c>
      <c r="F180">
        <f t="shared" si="10"/>
        <v>0</v>
      </c>
      <c r="G180">
        <f t="shared" si="11"/>
        <v>0</v>
      </c>
    </row>
    <row r="181" spans="1:7" x14ac:dyDescent="0.35">
      <c r="A181" s="9">
        <v>42685</v>
      </c>
      <c r="B181" s="10">
        <v>0.21597222222222223</v>
      </c>
      <c r="C181" s="6">
        <v>14.32</v>
      </c>
      <c r="D181" s="12">
        <f t="shared" si="8"/>
        <v>0.21597222222222223</v>
      </c>
      <c r="E181">
        <f t="shared" si="9"/>
        <v>14.32</v>
      </c>
      <c r="F181">
        <f t="shared" si="10"/>
        <v>1</v>
      </c>
      <c r="G181">
        <f t="shared" si="11"/>
        <v>14.32</v>
      </c>
    </row>
    <row r="182" spans="1:7" x14ac:dyDescent="0.35">
      <c r="A182" s="7">
        <v>42686</v>
      </c>
      <c r="B182" s="8">
        <v>4.7222222222222221E-2</v>
      </c>
      <c r="C182" s="5">
        <v>19</v>
      </c>
      <c r="D182" s="12">
        <f t="shared" si="8"/>
        <v>4.7222222222222221E-2</v>
      </c>
      <c r="E182" t="str">
        <f t="shared" si="9"/>
        <v>N</v>
      </c>
      <c r="F182">
        <f t="shared" si="10"/>
        <v>0</v>
      </c>
      <c r="G182">
        <f t="shared" si="11"/>
        <v>0</v>
      </c>
    </row>
    <row r="183" spans="1:7" x14ac:dyDescent="0.35">
      <c r="A183" s="9">
        <v>42687</v>
      </c>
      <c r="B183" s="10">
        <v>0.13194444444444445</v>
      </c>
      <c r="C183" s="6">
        <v>18.2</v>
      </c>
      <c r="D183" s="12">
        <f t="shared" si="8"/>
        <v>0.13194444444444445</v>
      </c>
      <c r="E183" t="str">
        <f t="shared" si="9"/>
        <v>N</v>
      </c>
      <c r="F183">
        <f t="shared" si="10"/>
        <v>0</v>
      </c>
      <c r="G183">
        <f t="shared" si="11"/>
        <v>0</v>
      </c>
    </row>
    <row r="184" spans="1:7" x14ac:dyDescent="0.35">
      <c r="A184" s="7">
        <v>42687</v>
      </c>
      <c r="B184" s="8">
        <v>0.34166666666666667</v>
      </c>
      <c r="C184" s="5">
        <v>13.79</v>
      </c>
      <c r="D184" s="12">
        <f t="shared" si="8"/>
        <v>0.34166666666666667</v>
      </c>
      <c r="E184">
        <f t="shared" si="9"/>
        <v>13.79</v>
      </c>
      <c r="F184">
        <f t="shared" si="10"/>
        <v>1</v>
      </c>
      <c r="G184">
        <f t="shared" si="11"/>
        <v>13.79</v>
      </c>
    </row>
    <row r="185" spans="1:7" x14ac:dyDescent="0.35">
      <c r="A185" s="9">
        <v>42691</v>
      </c>
      <c r="B185" s="10">
        <v>0.29583333333333334</v>
      </c>
      <c r="C185" s="6">
        <v>15.22</v>
      </c>
      <c r="D185" s="12">
        <f t="shared" si="8"/>
        <v>0.29583333333333334</v>
      </c>
      <c r="E185">
        <f t="shared" si="9"/>
        <v>15.22</v>
      </c>
      <c r="F185">
        <f t="shared" si="10"/>
        <v>1</v>
      </c>
      <c r="G185">
        <f t="shared" si="11"/>
        <v>15.22</v>
      </c>
    </row>
    <row r="186" spans="1:7" x14ac:dyDescent="0.35">
      <c r="A186" s="7">
        <v>42693</v>
      </c>
      <c r="B186" s="8">
        <v>0.46319444444444446</v>
      </c>
      <c r="C186" s="5">
        <v>14.51</v>
      </c>
      <c r="D186" s="12">
        <f t="shared" si="8"/>
        <v>0.46319444444444446</v>
      </c>
      <c r="E186">
        <f t="shared" si="9"/>
        <v>14.51</v>
      </c>
      <c r="F186">
        <f t="shared" si="10"/>
        <v>1</v>
      </c>
      <c r="G186">
        <f t="shared" si="11"/>
        <v>14.51</v>
      </c>
    </row>
    <row r="187" spans="1:7" x14ac:dyDescent="0.35">
      <c r="A187" s="9">
        <v>42695</v>
      </c>
      <c r="B187" s="10">
        <v>0.21388888888888888</v>
      </c>
      <c r="C187" s="6">
        <v>18.579999999999998</v>
      </c>
      <c r="D187" s="12">
        <f t="shared" si="8"/>
        <v>0.21388888888888888</v>
      </c>
      <c r="E187">
        <f t="shared" si="9"/>
        <v>18.579999999999998</v>
      </c>
      <c r="F187">
        <f t="shared" si="10"/>
        <v>1</v>
      </c>
      <c r="G187">
        <f t="shared" si="11"/>
        <v>18.579999999999998</v>
      </c>
    </row>
    <row r="188" spans="1:7" x14ac:dyDescent="0.35">
      <c r="A188" s="7">
        <v>42696</v>
      </c>
      <c r="B188" s="8">
        <v>0.4597222222222222</v>
      </c>
      <c r="C188" s="5">
        <v>11.33</v>
      </c>
      <c r="D188" s="12">
        <f t="shared" si="8"/>
        <v>0.4597222222222222</v>
      </c>
      <c r="E188">
        <f t="shared" si="9"/>
        <v>11.33</v>
      </c>
      <c r="F188">
        <f t="shared" si="10"/>
        <v>1</v>
      </c>
      <c r="G188">
        <f t="shared" si="11"/>
        <v>11.33</v>
      </c>
    </row>
    <row r="189" spans="1:7" x14ac:dyDescent="0.35">
      <c r="A189" s="9">
        <v>42698</v>
      </c>
      <c r="B189" s="10">
        <v>4.3055555555555555E-2</v>
      </c>
      <c r="C189" s="6">
        <v>19.440000000000001</v>
      </c>
      <c r="D189" s="12">
        <f t="shared" si="8"/>
        <v>4.3055555555555555E-2</v>
      </c>
      <c r="E189" t="str">
        <f t="shared" si="9"/>
        <v>N</v>
      </c>
      <c r="F189">
        <f t="shared" si="10"/>
        <v>0</v>
      </c>
      <c r="G189">
        <f t="shared" si="11"/>
        <v>0</v>
      </c>
    </row>
    <row r="190" spans="1:7" x14ac:dyDescent="0.35">
      <c r="A190" s="7">
        <v>42702</v>
      </c>
      <c r="B190" s="8">
        <v>0.37638888888888888</v>
      </c>
      <c r="C190" s="5">
        <v>11.06</v>
      </c>
      <c r="D190" s="12">
        <f t="shared" si="8"/>
        <v>0.37638888888888888</v>
      </c>
      <c r="E190">
        <f t="shared" si="9"/>
        <v>11.06</v>
      </c>
      <c r="F190">
        <f t="shared" si="10"/>
        <v>1</v>
      </c>
      <c r="G190">
        <f t="shared" si="11"/>
        <v>11.06</v>
      </c>
    </row>
    <row r="191" spans="1:7" x14ac:dyDescent="0.35">
      <c r="A191" s="9">
        <v>42703</v>
      </c>
      <c r="B191" s="10">
        <v>0.50277777777777777</v>
      </c>
      <c r="C191" s="6">
        <v>19.04</v>
      </c>
      <c r="D191" s="12">
        <f t="shared" si="8"/>
        <v>0.50277777777777777</v>
      </c>
      <c r="E191" t="str">
        <f t="shared" si="9"/>
        <v>N</v>
      </c>
      <c r="F191">
        <f t="shared" si="10"/>
        <v>0</v>
      </c>
      <c r="G191">
        <f t="shared" si="11"/>
        <v>0</v>
      </c>
    </row>
    <row r="192" spans="1:7" x14ac:dyDescent="0.35">
      <c r="A192" s="7">
        <v>42704</v>
      </c>
      <c r="B192" s="8">
        <v>0.12638888888888888</v>
      </c>
      <c r="C192" s="5">
        <v>15.14</v>
      </c>
      <c r="D192" s="12">
        <f t="shared" si="8"/>
        <v>0.12638888888888888</v>
      </c>
      <c r="E192" t="str">
        <f t="shared" si="9"/>
        <v>N</v>
      </c>
      <c r="F192">
        <f t="shared" si="10"/>
        <v>0</v>
      </c>
      <c r="G192">
        <f t="shared" si="11"/>
        <v>0</v>
      </c>
    </row>
    <row r="193" spans="1:7" x14ac:dyDescent="0.35">
      <c r="A193" s="9">
        <v>42713</v>
      </c>
      <c r="B193" s="10">
        <v>0.12638888888888888</v>
      </c>
      <c r="C193" s="6">
        <v>-1.63</v>
      </c>
      <c r="D193" s="12">
        <f t="shared" si="8"/>
        <v>0.12638888888888888</v>
      </c>
      <c r="E193" t="str">
        <f t="shared" si="9"/>
        <v>N</v>
      </c>
      <c r="F193">
        <f t="shared" si="10"/>
        <v>0</v>
      </c>
      <c r="G193">
        <f t="shared" si="11"/>
        <v>0</v>
      </c>
    </row>
    <row r="194" spans="1:7" x14ac:dyDescent="0.35">
      <c r="A194" s="7">
        <v>42715</v>
      </c>
      <c r="B194" s="8">
        <v>8.3333333333333332E-3</v>
      </c>
      <c r="C194" s="5">
        <v>-1.87</v>
      </c>
      <c r="D194" s="12">
        <f t="shared" si="8"/>
        <v>8.3333333333333332E-3</v>
      </c>
      <c r="E194" t="str">
        <f t="shared" si="9"/>
        <v>N</v>
      </c>
      <c r="F194">
        <f t="shared" si="10"/>
        <v>0</v>
      </c>
      <c r="G194">
        <f t="shared" si="11"/>
        <v>0</v>
      </c>
    </row>
    <row r="195" spans="1:7" x14ac:dyDescent="0.35">
      <c r="A195" s="9">
        <v>42716</v>
      </c>
      <c r="B195" s="10">
        <v>0.29930555555555555</v>
      </c>
      <c r="C195" s="6">
        <v>-1.64</v>
      </c>
      <c r="D195" s="12">
        <f t="shared" ref="D195:D201" si="12">B195*1</f>
        <v>0.29930555555555555</v>
      </c>
      <c r="E195">
        <f t="shared" ref="E195:E201" si="13">IF(AND(D195&gt;=$I$3, D195&lt;=$I$4), C195, "N")</f>
        <v>-1.64</v>
      </c>
      <c r="F195">
        <f t="shared" ref="F195:F201" si="14">IF(E195&lt;&gt;"N", 1, 0)</f>
        <v>1</v>
      </c>
      <c r="G195">
        <f t="shared" ref="G195:G201" si="15">IF(E195&lt;&gt;"N", E195, 0)</f>
        <v>-1.64</v>
      </c>
    </row>
    <row r="196" spans="1:7" x14ac:dyDescent="0.35">
      <c r="A196" s="7">
        <v>42720</v>
      </c>
      <c r="B196" s="8">
        <v>4.1666666666666664E-2</v>
      </c>
      <c r="C196" s="5">
        <v>6.51</v>
      </c>
      <c r="D196" s="12">
        <f t="shared" si="12"/>
        <v>4.1666666666666664E-2</v>
      </c>
      <c r="E196" t="str">
        <f t="shared" si="13"/>
        <v>N</v>
      </c>
      <c r="F196">
        <f t="shared" si="14"/>
        <v>0</v>
      </c>
      <c r="G196">
        <f t="shared" si="15"/>
        <v>0</v>
      </c>
    </row>
    <row r="197" spans="1:7" x14ac:dyDescent="0.35">
      <c r="A197" s="9">
        <v>42722</v>
      </c>
      <c r="B197" s="10">
        <v>0.37638888888888888</v>
      </c>
      <c r="C197" s="6">
        <v>-0.68</v>
      </c>
      <c r="D197" s="12">
        <f t="shared" si="12"/>
        <v>0.37638888888888888</v>
      </c>
      <c r="E197">
        <f t="shared" si="13"/>
        <v>-0.68</v>
      </c>
      <c r="F197">
        <f t="shared" si="14"/>
        <v>1</v>
      </c>
      <c r="G197">
        <f t="shared" si="15"/>
        <v>-0.68</v>
      </c>
    </row>
    <row r="198" spans="1:7" x14ac:dyDescent="0.35">
      <c r="A198" s="7">
        <v>42727</v>
      </c>
      <c r="B198" s="8">
        <v>0.16944444444444445</v>
      </c>
      <c r="C198" s="5">
        <v>-6.83</v>
      </c>
      <c r="D198" s="12">
        <f t="shared" si="12"/>
        <v>0.16944444444444445</v>
      </c>
      <c r="E198" t="str">
        <f t="shared" si="13"/>
        <v>N</v>
      </c>
      <c r="F198">
        <f t="shared" si="14"/>
        <v>0</v>
      </c>
      <c r="G198">
        <f t="shared" si="15"/>
        <v>0</v>
      </c>
    </row>
    <row r="199" spans="1:7" x14ac:dyDescent="0.35">
      <c r="A199" s="9">
        <v>42728</v>
      </c>
      <c r="B199" s="10">
        <v>0.29583333333333334</v>
      </c>
      <c r="C199" s="6">
        <v>-3.3</v>
      </c>
      <c r="D199" s="12">
        <f t="shared" si="12"/>
        <v>0.29583333333333334</v>
      </c>
      <c r="E199">
        <f t="shared" si="13"/>
        <v>-3.3</v>
      </c>
      <c r="F199">
        <f t="shared" si="14"/>
        <v>1</v>
      </c>
      <c r="G199">
        <f t="shared" si="15"/>
        <v>-3.3</v>
      </c>
    </row>
    <row r="200" spans="1:7" x14ac:dyDescent="0.35">
      <c r="A200" s="7">
        <v>42731</v>
      </c>
      <c r="B200" s="8">
        <v>4.4444444444444446E-2</v>
      </c>
      <c r="C200" s="5">
        <v>1.52</v>
      </c>
      <c r="D200" s="12">
        <f t="shared" si="12"/>
        <v>4.4444444444444446E-2</v>
      </c>
      <c r="E200" t="str">
        <f t="shared" si="13"/>
        <v>N</v>
      </c>
      <c r="F200">
        <f t="shared" si="14"/>
        <v>0</v>
      </c>
      <c r="G200">
        <f t="shared" si="15"/>
        <v>0</v>
      </c>
    </row>
    <row r="201" spans="1:7" x14ac:dyDescent="0.35">
      <c r="A201" s="9">
        <v>42732</v>
      </c>
      <c r="B201" s="10">
        <v>4.3749999999999997E-2</v>
      </c>
      <c r="C201" s="6">
        <v>-3.18</v>
      </c>
      <c r="D201" s="12">
        <f t="shared" si="12"/>
        <v>4.3749999999999997E-2</v>
      </c>
      <c r="E201" t="str">
        <f t="shared" si="13"/>
        <v>N</v>
      </c>
      <c r="F201">
        <f t="shared" si="14"/>
        <v>0</v>
      </c>
      <c r="G201">
        <f t="shared" si="15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EBFA2-DA2A-4BE6-B6BE-A98C611EF9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5) odp</vt:lpstr>
      <vt:lpstr>4) odp</vt:lpstr>
      <vt:lpstr>3) odp</vt:lpstr>
      <vt:lpstr>2</vt:lpstr>
      <vt:lpstr>2) odp</vt:lpstr>
      <vt:lpstr>pomiary</vt:lpstr>
      <vt:lpstr>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2022-02-06T15:49:45Z</dcterms:created>
  <dcterms:modified xsi:type="dcterms:W3CDTF">2022-02-07T16:16:58Z</dcterms:modified>
</cp:coreProperties>
</file>