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czerwiec 2019\excel\"/>
    </mc:Choice>
  </mc:AlternateContent>
  <xr:revisionPtr revIDLastSave="0" documentId="13_ncr:1_{1694A1B9-1DDE-4604-AC64-2A476819358B}" xr6:coauthVersionLast="47" xr6:coauthVersionMax="47" xr10:uidLastSave="{00000000-0000-0000-0000-000000000000}"/>
  <bookViews>
    <workbookView xWindow="-110" yWindow="-110" windowWidth="19420" windowHeight="10300" xr2:uid="{05C19530-0555-432A-A36D-F535242A4A81}"/>
  </bookViews>
  <sheets>
    <sheet name="pogoda (2)" sheetId="6" r:id="rId1"/>
    <sheet name="3)" sheetId="5" r:id="rId2"/>
    <sheet name="1)" sheetId="3" r:id="rId3"/>
    <sheet name="pogoda" sheetId="2" r:id="rId4"/>
    <sheet name="2)" sheetId="1" r:id="rId5"/>
  </sheets>
  <definedNames>
    <definedName name="DaneZewnętrzne_1" localSheetId="2" hidden="1">'1)'!$B$1:$C$185</definedName>
    <definedName name="DaneZewnętrzne_1" localSheetId="1" hidden="1">'3)'!$B$1:$C$185</definedName>
    <definedName name="DaneZewnętrzne_1" localSheetId="3" hidden="1">pogoda!$B$1:$C$185</definedName>
    <definedName name="DaneZewnętrzne_1" localSheetId="0" hidden="1">'pogoda (2)'!$B$1:$C$185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N2" i="6"/>
  <c r="L2" i="6"/>
  <c r="M4" i="6"/>
  <c r="N4" i="6" s="1"/>
  <c r="M5" i="6"/>
  <c r="N5" i="6" s="1"/>
  <c r="M6" i="6"/>
  <c r="N6" i="6" s="1"/>
  <c r="M7" i="6"/>
  <c r="N7" i="6"/>
  <c r="M8" i="6"/>
  <c r="N8" i="6" s="1"/>
  <c r="M9" i="6"/>
  <c r="N9" i="6" s="1"/>
  <c r="M10" i="6"/>
  <c r="N10" i="6" s="1"/>
  <c r="M11" i="6"/>
  <c r="N11" i="6"/>
  <c r="M12" i="6"/>
  <c r="N12" i="6" s="1"/>
  <c r="M13" i="6"/>
  <c r="N13" i="6" s="1"/>
  <c r="M14" i="6"/>
  <c r="N14" i="6" s="1"/>
  <c r="M15" i="6"/>
  <c r="N15" i="6"/>
  <c r="M16" i="6"/>
  <c r="N16" i="6" s="1"/>
  <c r="M17" i="6"/>
  <c r="N17" i="6" s="1"/>
  <c r="M18" i="6"/>
  <c r="N18" i="6" s="1"/>
  <c r="M19" i="6"/>
  <c r="N19" i="6"/>
  <c r="M20" i="6"/>
  <c r="N20" i="6" s="1"/>
  <c r="M21" i="6"/>
  <c r="N21" i="6" s="1"/>
  <c r="M22" i="6"/>
  <c r="N22" i="6" s="1"/>
  <c r="M23" i="6"/>
  <c r="N23" i="6"/>
  <c r="M24" i="6"/>
  <c r="N24" i="6" s="1"/>
  <c r="M25" i="6"/>
  <c r="N25" i="6" s="1"/>
  <c r="M26" i="6"/>
  <c r="N26" i="6" s="1"/>
  <c r="M27" i="6"/>
  <c r="N27" i="6"/>
  <c r="M28" i="6"/>
  <c r="N28" i="6" s="1"/>
  <c r="M29" i="6"/>
  <c r="N29" i="6" s="1"/>
  <c r="M30" i="6"/>
  <c r="N30" i="6" s="1"/>
  <c r="M31" i="6"/>
  <c r="N31" i="6"/>
  <c r="M32" i="6"/>
  <c r="N32" i="6" s="1"/>
  <c r="M33" i="6"/>
  <c r="N33" i="6" s="1"/>
  <c r="M34" i="6"/>
  <c r="N34" i="6" s="1"/>
  <c r="M35" i="6"/>
  <c r="N35" i="6"/>
  <c r="M36" i="6"/>
  <c r="N36" i="6" s="1"/>
  <c r="M37" i="6"/>
  <c r="N37" i="6" s="1"/>
  <c r="M38" i="6"/>
  <c r="N38" i="6" s="1"/>
  <c r="M39" i="6"/>
  <c r="N39" i="6"/>
  <c r="M40" i="6"/>
  <c r="N40" i="6" s="1"/>
  <c r="M41" i="6"/>
  <c r="N41" i="6" s="1"/>
  <c r="M42" i="6"/>
  <c r="N42" i="6" s="1"/>
  <c r="M43" i="6"/>
  <c r="N43" i="6"/>
  <c r="M44" i="6"/>
  <c r="N44" i="6" s="1"/>
  <c r="M45" i="6"/>
  <c r="N45" i="6" s="1"/>
  <c r="M46" i="6"/>
  <c r="N46" i="6" s="1"/>
  <c r="M47" i="6"/>
  <c r="N47" i="6"/>
  <c r="M48" i="6"/>
  <c r="N48" i="6" s="1"/>
  <c r="M49" i="6"/>
  <c r="N49" i="6" s="1"/>
  <c r="M50" i="6"/>
  <c r="N50" i="6" s="1"/>
  <c r="M51" i="6"/>
  <c r="N51" i="6"/>
  <c r="M52" i="6"/>
  <c r="N52" i="6" s="1"/>
  <c r="M53" i="6"/>
  <c r="N53" i="6" s="1"/>
  <c r="M54" i="6"/>
  <c r="N54" i="6" s="1"/>
  <c r="M55" i="6"/>
  <c r="N55" i="6"/>
  <c r="M56" i="6"/>
  <c r="N56" i="6" s="1"/>
  <c r="M57" i="6"/>
  <c r="N57" i="6" s="1"/>
  <c r="M58" i="6"/>
  <c r="N58" i="6" s="1"/>
  <c r="M59" i="6"/>
  <c r="N59" i="6"/>
  <c r="M60" i="6"/>
  <c r="N60" i="6" s="1"/>
  <c r="M61" i="6"/>
  <c r="N61" i="6" s="1"/>
  <c r="M62" i="6"/>
  <c r="N62" i="6" s="1"/>
  <c r="M63" i="6"/>
  <c r="N63" i="6"/>
  <c r="M64" i="6"/>
  <c r="N64" i="6" s="1"/>
  <c r="M65" i="6"/>
  <c r="N65" i="6" s="1"/>
  <c r="M66" i="6"/>
  <c r="N66" i="6" s="1"/>
  <c r="M67" i="6"/>
  <c r="N67" i="6"/>
  <c r="M68" i="6"/>
  <c r="N68" i="6" s="1"/>
  <c r="M69" i="6"/>
  <c r="N69" i="6" s="1"/>
  <c r="M70" i="6"/>
  <c r="N70" i="6" s="1"/>
  <c r="M71" i="6"/>
  <c r="N71" i="6"/>
  <c r="M72" i="6"/>
  <c r="N72" i="6" s="1"/>
  <c r="M73" i="6"/>
  <c r="N73" i="6" s="1"/>
  <c r="M74" i="6"/>
  <c r="N74" i="6" s="1"/>
  <c r="M75" i="6"/>
  <c r="N75" i="6"/>
  <c r="M76" i="6"/>
  <c r="N76" i="6" s="1"/>
  <c r="M77" i="6"/>
  <c r="N77" i="6" s="1"/>
  <c r="M78" i="6"/>
  <c r="N78" i="6" s="1"/>
  <c r="M79" i="6"/>
  <c r="N79" i="6"/>
  <c r="M80" i="6"/>
  <c r="N80" i="6" s="1"/>
  <c r="M81" i="6"/>
  <c r="N81" i="6" s="1"/>
  <c r="M82" i="6"/>
  <c r="N82" i="6" s="1"/>
  <c r="M83" i="6"/>
  <c r="N83" i="6"/>
  <c r="M84" i="6"/>
  <c r="N84" i="6" s="1"/>
  <c r="M85" i="6"/>
  <c r="N85" i="6" s="1"/>
  <c r="M86" i="6"/>
  <c r="N86" i="6" s="1"/>
  <c r="M87" i="6"/>
  <c r="N87" i="6"/>
  <c r="M88" i="6"/>
  <c r="N88" i="6" s="1"/>
  <c r="M89" i="6"/>
  <c r="N89" i="6" s="1"/>
  <c r="M90" i="6"/>
  <c r="N90" i="6" s="1"/>
  <c r="M91" i="6"/>
  <c r="N91" i="6"/>
  <c r="M92" i="6"/>
  <c r="N92" i="6" s="1"/>
  <c r="M93" i="6"/>
  <c r="N93" i="6" s="1"/>
  <c r="M94" i="6"/>
  <c r="N94" i="6" s="1"/>
  <c r="M95" i="6"/>
  <c r="N95" i="6"/>
  <c r="M96" i="6"/>
  <c r="N96" i="6" s="1"/>
  <c r="M97" i="6"/>
  <c r="N97" i="6" s="1"/>
  <c r="M98" i="6"/>
  <c r="N98" i="6" s="1"/>
  <c r="M99" i="6"/>
  <c r="N99" i="6"/>
  <c r="M100" i="6"/>
  <c r="N100" i="6" s="1"/>
  <c r="M101" i="6"/>
  <c r="N101" i="6" s="1"/>
  <c r="M102" i="6"/>
  <c r="N102" i="6" s="1"/>
  <c r="M103" i="6"/>
  <c r="N103" i="6"/>
  <c r="M104" i="6"/>
  <c r="N104" i="6" s="1"/>
  <c r="M105" i="6"/>
  <c r="N105" i="6" s="1"/>
  <c r="M106" i="6"/>
  <c r="N106" i="6" s="1"/>
  <c r="M107" i="6"/>
  <c r="N107" i="6"/>
  <c r="M108" i="6"/>
  <c r="N108" i="6" s="1"/>
  <c r="M109" i="6"/>
  <c r="N109" i="6" s="1"/>
  <c r="M110" i="6"/>
  <c r="N110" i="6" s="1"/>
  <c r="M111" i="6"/>
  <c r="N111" i="6"/>
  <c r="M112" i="6"/>
  <c r="N112" i="6" s="1"/>
  <c r="M113" i="6"/>
  <c r="N113" i="6" s="1"/>
  <c r="M114" i="6"/>
  <c r="N114" i="6" s="1"/>
  <c r="M115" i="6"/>
  <c r="N115" i="6"/>
  <c r="M116" i="6"/>
  <c r="N116" i="6" s="1"/>
  <c r="M117" i="6"/>
  <c r="N117" i="6" s="1"/>
  <c r="M118" i="6"/>
  <c r="N118" i="6" s="1"/>
  <c r="M119" i="6"/>
  <c r="N119" i="6"/>
  <c r="M120" i="6"/>
  <c r="N120" i="6" s="1"/>
  <c r="M121" i="6"/>
  <c r="N121" i="6" s="1"/>
  <c r="M122" i="6"/>
  <c r="N122" i="6" s="1"/>
  <c r="M123" i="6"/>
  <c r="N123" i="6"/>
  <c r="M124" i="6"/>
  <c r="N124" i="6" s="1"/>
  <c r="M125" i="6"/>
  <c r="N125" i="6" s="1"/>
  <c r="M126" i="6"/>
  <c r="N126" i="6" s="1"/>
  <c r="M127" i="6"/>
  <c r="N127" i="6"/>
  <c r="M128" i="6"/>
  <c r="N128" i="6" s="1"/>
  <c r="M129" i="6"/>
  <c r="N129" i="6" s="1"/>
  <c r="M130" i="6"/>
  <c r="N130" i="6" s="1"/>
  <c r="M131" i="6"/>
  <c r="N131" i="6"/>
  <c r="M132" i="6"/>
  <c r="N132" i="6" s="1"/>
  <c r="M133" i="6"/>
  <c r="N133" i="6" s="1"/>
  <c r="M134" i="6"/>
  <c r="N134" i="6" s="1"/>
  <c r="M135" i="6"/>
  <c r="N135" i="6"/>
  <c r="M136" i="6"/>
  <c r="N136" i="6" s="1"/>
  <c r="M137" i="6"/>
  <c r="N137" i="6" s="1"/>
  <c r="M138" i="6"/>
  <c r="N138" i="6" s="1"/>
  <c r="M139" i="6"/>
  <c r="N139" i="6"/>
  <c r="M140" i="6"/>
  <c r="N140" i="6" s="1"/>
  <c r="M141" i="6"/>
  <c r="N141" i="6" s="1"/>
  <c r="M142" i="6"/>
  <c r="N142" i="6" s="1"/>
  <c r="M143" i="6"/>
  <c r="N143" i="6"/>
  <c r="M144" i="6"/>
  <c r="N144" i="6" s="1"/>
  <c r="M145" i="6"/>
  <c r="N145" i="6" s="1"/>
  <c r="M146" i="6"/>
  <c r="N146" i="6" s="1"/>
  <c r="M147" i="6"/>
  <c r="N147" i="6"/>
  <c r="M148" i="6"/>
  <c r="N148" i="6" s="1"/>
  <c r="M149" i="6"/>
  <c r="N149" i="6" s="1"/>
  <c r="M150" i="6"/>
  <c r="N150" i="6" s="1"/>
  <c r="M151" i="6"/>
  <c r="N151" i="6"/>
  <c r="M152" i="6"/>
  <c r="N152" i="6" s="1"/>
  <c r="M153" i="6"/>
  <c r="N153" i="6" s="1"/>
  <c r="M154" i="6"/>
  <c r="N154" i="6" s="1"/>
  <c r="M155" i="6"/>
  <c r="N155" i="6"/>
  <c r="M156" i="6"/>
  <c r="N156" i="6" s="1"/>
  <c r="M157" i="6"/>
  <c r="N157" i="6" s="1"/>
  <c r="M158" i="6"/>
  <c r="N158" i="6" s="1"/>
  <c r="M159" i="6"/>
  <c r="N159" i="6"/>
  <c r="M160" i="6"/>
  <c r="N160" i="6" s="1"/>
  <c r="M161" i="6"/>
  <c r="N161" i="6" s="1"/>
  <c r="M162" i="6"/>
  <c r="N162" i="6" s="1"/>
  <c r="M163" i="6"/>
  <c r="N163" i="6"/>
  <c r="M164" i="6"/>
  <c r="N164" i="6" s="1"/>
  <c r="M165" i="6"/>
  <c r="N165" i="6" s="1"/>
  <c r="M166" i="6"/>
  <c r="N166" i="6" s="1"/>
  <c r="M167" i="6"/>
  <c r="N167" i="6"/>
  <c r="M168" i="6"/>
  <c r="N168" i="6" s="1"/>
  <c r="M169" i="6"/>
  <c r="N169" i="6" s="1"/>
  <c r="M170" i="6"/>
  <c r="N170" i="6" s="1"/>
  <c r="M171" i="6"/>
  <c r="N171" i="6"/>
  <c r="M172" i="6"/>
  <c r="N172" i="6" s="1"/>
  <c r="M173" i="6"/>
  <c r="N173" i="6" s="1"/>
  <c r="M174" i="6"/>
  <c r="N174" i="6" s="1"/>
  <c r="M175" i="6"/>
  <c r="N175" i="6"/>
  <c r="M176" i="6"/>
  <c r="N176" i="6" s="1"/>
  <c r="M177" i="6"/>
  <c r="N177" i="6" s="1"/>
  <c r="M178" i="6"/>
  <c r="N178" i="6" s="1"/>
  <c r="M179" i="6"/>
  <c r="N179" i="6"/>
  <c r="M180" i="6"/>
  <c r="N180" i="6" s="1"/>
  <c r="M181" i="6"/>
  <c r="N181" i="6" s="1"/>
  <c r="M182" i="6"/>
  <c r="N182" i="6" s="1"/>
  <c r="M183" i="6"/>
  <c r="N183" i="6"/>
  <c r="M184" i="6"/>
  <c r="N184" i="6" s="1"/>
  <c r="M185" i="6"/>
  <c r="N185" i="6" s="1"/>
  <c r="N3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3" i="6"/>
  <c r="G185" i="6"/>
  <c r="H185" i="6" s="1"/>
  <c r="D185" i="6"/>
  <c r="G184" i="6"/>
  <c r="H184" i="6" s="1"/>
  <c r="D184" i="6"/>
  <c r="G183" i="6"/>
  <c r="H183" i="6" s="1"/>
  <c r="D183" i="6"/>
  <c r="G182" i="6"/>
  <c r="H182" i="6" s="1"/>
  <c r="D182" i="6"/>
  <c r="G181" i="6"/>
  <c r="H181" i="6" s="1"/>
  <c r="D181" i="6"/>
  <c r="G180" i="6"/>
  <c r="H180" i="6" s="1"/>
  <c r="D180" i="6"/>
  <c r="G179" i="6"/>
  <c r="H179" i="6" s="1"/>
  <c r="D179" i="6"/>
  <c r="G178" i="6"/>
  <c r="H178" i="6" s="1"/>
  <c r="D178" i="6"/>
  <c r="G177" i="6"/>
  <c r="H177" i="6" s="1"/>
  <c r="D177" i="6"/>
  <c r="G176" i="6"/>
  <c r="H176" i="6" s="1"/>
  <c r="D176" i="6"/>
  <c r="G175" i="6"/>
  <c r="H175" i="6" s="1"/>
  <c r="F175" i="6"/>
  <c r="D175" i="6"/>
  <c r="G174" i="6"/>
  <c r="H174" i="6" s="1"/>
  <c r="D174" i="6"/>
  <c r="G173" i="6"/>
  <c r="H173" i="6" s="1"/>
  <c r="D173" i="6"/>
  <c r="G172" i="6"/>
  <c r="H172" i="6" s="1"/>
  <c r="F172" i="6"/>
  <c r="D172" i="6"/>
  <c r="G171" i="6"/>
  <c r="H171" i="6" s="1"/>
  <c r="D171" i="6"/>
  <c r="G170" i="6"/>
  <c r="H170" i="6" s="1"/>
  <c r="F170" i="6"/>
  <c r="D170" i="6"/>
  <c r="G169" i="6"/>
  <c r="H169" i="6" s="1"/>
  <c r="F169" i="6"/>
  <c r="D169" i="6"/>
  <c r="G168" i="6"/>
  <c r="H168" i="6" s="1"/>
  <c r="D168" i="6"/>
  <c r="G167" i="6"/>
  <c r="H167" i="6" s="1"/>
  <c r="D167" i="6"/>
  <c r="G166" i="6"/>
  <c r="H166" i="6" s="1"/>
  <c r="F166" i="6"/>
  <c r="D166" i="6"/>
  <c r="G165" i="6"/>
  <c r="H165" i="6" s="1"/>
  <c r="D165" i="6"/>
  <c r="G164" i="6"/>
  <c r="H164" i="6" s="1"/>
  <c r="D164" i="6"/>
  <c r="G163" i="6"/>
  <c r="H163" i="6" s="1"/>
  <c r="F163" i="6"/>
  <c r="D163" i="6"/>
  <c r="G162" i="6"/>
  <c r="H162" i="6" s="1"/>
  <c r="D162" i="6"/>
  <c r="G161" i="6"/>
  <c r="H161" i="6" s="1"/>
  <c r="F161" i="6"/>
  <c r="D161" i="6"/>
  <c r="G160" i="6"/>
  <c r="H160" i="6" s="1"/>
  <c r="D160" i="6"/>
  <c r="G159" i="6"/>
  <c r="H159" i="6" s="1"/>
  <c r="F159" i="6"/>
  <c r="D159" i="6"/>
  <c r="G158" i="6"/>
  <c r="H158" i="6" s="1"/>
  <c r="D158" i="6"/>
  <c r="G157" i="6"/>
  <c r="H157" i="6" s="1"/>
  <c r="D157" i="6"/>
  <c r="G156" i="6"/>
  <c r="H156" i="6" s="1"/>
  <c r="F156" i="6"/>
  <c r="D156" i="6"/>
  <c r="G155" i="6"/>
  <c r="H155" i="6" s="1"/>
  <c r="D155" i="6"/>
  <c r="G154" i="6"/>
  <c r="H154" i="6" s="1"/>
  <c r="D154" i="6"/>
  <c r="G153" i="6"/>
  <c r="H153" i="6" s="1"/>
  <c r="F153" i="6"/>
  <c r="D153" i="6"/>
  <c r="G152" i="6"/>
  <c r="H152" i="6" s="1"/>
  <c r="F152" i="6"/>
  <c r="D152" i="6"/>
  <c r="G151" i="6"/>
  <c r="H151" i="6" s="1"/>
  <c r="D151" i="6"/>
  <c r="G150" i="6"/>
  <c r="H150" i="6" s="1"/>
  <c r="F150" i="6"/>
  <c r="D150" i="6"/>
  <c r="G149" i="6"/>
  <c r="H149" i="6" s="1"/>
  <c r="F149" i="6"/>
  <c r="D149" i="6"/>
  <c r="G148" i="6"/>
  <c r="H148" i="6" s="1"/>
  <c r="F148" i="6"/>
  <c r="D148" i="6"/>
  <c r="G147" i="6"/>
  <c r="H147" i="6" s="1"/>
  <c r="D147" i="6"/>
  <c r="G146" i="6"/>
  <c r="H146" i="6" s="1"/>
  <c r="D146" i="6"/>
  <c r="G145" i="6"/>
  <c r="H145" i="6" s="1"/>
  <c r="D145" i="6"/>
  <c r="G144" i="6"/>
  <c r="H144" i="6" s="1"/>
  <c r="D144" i="6"/>
  <c r="G143" i="6"/>
  <c r="H143" i="6" s="1"/>
  <c r="D143" i="6"/>
  <c r="G142" i="6"/>
  <c r="H142" i="6" s="1"/>
  <c r="D142" i="6"/>
  <c r="G141" i="6"/>
  <c r="H141" i="6" s="1"/>
  <c r="F141" i="6"/>
  <c r="D141" i="6"/>
  <c r="G140" i="6"/>
  <c r="H140" i="6" s="1"/>
  <c r="D140" i="6"/>
  <c r="G139" i="6"/>
  <c r="H139" i="6" s="1"/>
  <c r="F139" i="6"/>
  <c r="D139" i="6"/>
  <c r="G138" i="6"/>
  <c r="H138" i="6" s="1"/>
  <c r="D138" i="6"/>
  <c r="G137" i="6"/>
  <c r="H137" i="6" s="1"/>
  <c r="F137" i="6"/>
  <c r="D137" i="6"/>
  <c r="G136" i="6"/>
  <c r="H136" i="6" s="1"/>
  <c r="F136" i="6"/>
  <c r="D136" i="6"/>
  <c r="G135" i="6"/>
  <c r="H135" i="6" s="1"/>
  <c r="D135" i="6"/>
  <c r="G134" i="6"/>
  <c r="H134" i="6" s="1"/>
  <c r="D134" i="6"/>
  <c r="G133" i="6"/>
  <c r="H133" i="6" s="1"/>
  <c r="D133" i="6"/>
  <c r="G132" i="6"/>
  <c r="H132" i="6" s="1"/>
  <c r="D132" i="6"/>
  <c r="G131" i="6"/>
  <c r="H131" i="6" s="1"/>
  <c r="D131" i="6"/>
  <c r="G130" i="6"/>
  <c r="H130" i="6" s="1"/>
  <c r="D130" i="6"/>
  <c r="G129" i="6"/>
  <c r="H129" i="6" s="1"/>
  <c r="D129" i="6"/>
  <c r="G128" i="6"/>
  <c r="H128" i="6" s="1"/>
  <c r="D128" i="6"/>
  <c r="G127" i="6"/>
  <c r="H127" i="6" s="1"/>
  <c r="D127" i="6"/>
  <c r="G126" i="6"/>
  <c r="H126" i="6" s="1"/>
  <c r="D126" i="6"/>
  <c r="G125" i="6"/>
  <c r="H125" i="6" s="1"/>
  <c r="D125" i="6"/>
  <c r="G124" i="6"/>
  <c r="H124" i="6" s="1"/>
  <c r="D124" i="6"/>
  <c r="G123" i="6"/>
  <c r="H123" i="6" s="1"/>
  <c r="D123" i="6"/>
  <c r="G122" i="6"/>
  <c r="H122" i="6" s="1"/>
  <c r="D122" i="6"/>
  <c r="G121" i="6"/>
  <c r="H121" i="6" s="1"/>
  <c r="F121" i="6"/>
  <c r="D121" i="6"/>
  <c r="G120" i="6"/>
  <c r="H120" i="6" s="1"/>
  <c r="F120" i="6"/>
  <c r="D120" i="6"/>
  <c r="G119" i="6"/>
  <c r="H119" i="6" s="1"/>
  <c r="D119" i="6"/>
  <c r="G118" i="6"/>
  <c r="H118" i="6" s="1"/>
  <c r="F118" i="6"/>
  <c r="D118" i="6"/>
  <c r="G117" i="6"/>
  <c r="H117" i="6" s="1"/>
  <c r="D117" i="6"/>
  <c r="G116" i="6"/>
  <c r="H116" i="6" s="1"/>
  <c r="D116" i="6"/>
  <c r="G115" i="6"/>
  <c r="H115" i="6" s="1"/>
  <c r="D115" i="6"/>
  <c r="G114" i="6"/>
  <c r="H114" i="6" s="1"/>
  <c r="F114" i="6"/>
  <c r="D114" i="6"/>
  <c r="G113" i="6"/>
  <c r="H113" i="6" s="1"/>
  <c r="D113" i="6"/>
  <c r="G112" i="6"/>
  <c r="H112" i="6" s="1"/>
  <c r="F112" i="6"/>
  <c r="D112" i="6"/>
  <c r="G111" i="6"/>
  <c r="H111" i="6" s="1"/>
  <c r="D111" i="6"/>
  <c r="G110" i="6"/>
  <c r="H110" i="6" s="1"/>
  <c r="D110" i="6"/>
  <c r="G109" i="6"/>
  <c r="H109" i="6" s="1"/>
  <c r="D109" i="6"/>
  <c r="G108" i="6"/>
  <c r="H108" i="6" s="1"/>
  <c r="D108" i="6"/>
  <c r="G107" i="6"/>
  <c r="H107" i="6" s="1"/>
  <c r="D107" i="6"/>
  <c r="G106" i="6"/>
  <c r="H106" i="6" s="1"/>
  <c r="F106" i="6"/>
  <c r="D106" i="6"/>
  <c r="G105" i="6"/>
  <c r="H105" i="6" s="1"/>
  <c r="F105" i="6"/>
  <c r="D105" i="6"/>
  <c r="G104" i="6"/>
  <c r="H104" i="6" s="1"/>
  <c r="D104" i="6"/>
  <c r="G103" i="6"/>
  <c r="H103" i="6" s="1"/>
  <c r="F103" i="6"/>
  <c r="D103" i="6"/>
  <c r="G102" i="6"/>
  <c r="H102" i="6" s="1"/>
  <c r="F102" i="6"/>
  <c r="D102" i="6"/>
  <c r="G101" i="6"/>
  <c r="H101" i="6" s="1"/>
  <c r="F101" i="6"/>
  <c r="D101" i="6"/>
  <c r="H100" i="6"/>
  <c r="G100" i="6"/>
  <c r="F100" i="6"/>
  <c r="D100" i="6"/>
  <c r="H99" i="6"/>
  <c r="G99" i="6"/>
  <c r="D99" i="6"/>
  <c r="H98" i="6"/>
  <c r="G98" i="6"/>
  <c r="D98" i="6"/>
  <c r="H97" i="6"/>
  <c r="G97" i="6"/>
  <c r="D97" i="6"/>
  <c r="H96" i="6"/>
  <c r="G96" i="6"/>
  <c r="D96" i="6"/>
  <c r="H95" i="6"/>
  <c r="G95" i="6"/>
  <c r="D95" i="6"/>
  <c r="H94" i="6"/>
  <c r="G94" i="6"/>
  <c r="D94" i="6"/>
  <c r="H93" i="6"/>
  <c r="G93" i="6"/>
  <c r="D93" i="6"/>
  <c r="H92" i="6"/>
  <c r="G92" i="6"/>
  <c r="D92" i="6"/>
  <c r="H91" i="6"/>
  <c r="G91" i="6"/>
  <c r="D91" i="6"/>
  <c r="H90" i="6"/>
  <c r="G90" i="6"/>
  <c r="F90" i="6"/>
  <c r="D90" i="6"/>
  <c r="H89" i="6"/>
  <c r="G89" i="6"/>
  <c r="F89" i="6"/>
  <c r="D89" i="6"/>
  <c r="H88" i="6"/>
  <c r="G88" i="6"/>
  <c r="D88" i="6"/>
  <c r="H87" i="6"/>
  <c r="G87" i="6"/>
  <c r="D87" i="6"/>
  <c r="H86" i="6"/>
  <c r="G86" i="6"/>
  <c r="F86" i="6"/>
  <c r="D86" i="6"/>
  <c r="H85" i="6"/>
  <c r="G85" i="6"/>
  <c r="F85" i="6"/>
  <c r="D85" i="6"/>
  <c r="H84" i="6"/>
  <c r="G84" i="6"/>
  <c r="D84" i="6"/>
  <c r="H83" i="6"/>
  <c r="G83" i="6"/>
  <c r="F83" i="6"/>
  <c r="D83" i="6"/>
  <c r="H82" i="6"/>
  <c r="G82" i="6"/>
  <c r="F82" i="6"/>
  <c r="D82" i="6"/>
  <c r="H81" i="6"/>
  <c r="G81" i="6"/>
  <c r="F81" i="6"/>
  <c r="D81" i="6"/>
  <c r="H80" i="6"/>
  <c r="G80" i="6"/>
  <c r="D80" i="6"/>
  <c r="H79" i="6"/>
  <c r="G79" i="6"/>
  <c r="D79" i="6"/>
  <c r="H78" i="6"/>
  <c r="G78" i="6"/>
  <c r="D78" i="6"/>
  <c r="H77" i="6"/>
  <c r="G77" i="6"/>
  <c r="D77" i="6"/>
  <c r="H76" i="6"/>
  <c r="G76" i="6"/>
  <c r="F76" i="6"/>
  <c r="D76" i="6"/>
  <c r="H75" i="6"/>
  <c r="G75" i="6"/>
  <c r="F75" i="6"/>
  <c r="D75" i="6"/>
  <c r="H74" i="6"/>
  <c r="G74" i="6"/>
  <c r="D74" i="6"/>
  <c r="H73" i="6"/>
  <c r="G73" i="6"/>
  <c r="D73" i="6"/>
  <c r="H72" i="6"/>
  <c r="G72" i="6"/>
  <c r="F72" i="6"/>
  <c r="D72" i="6"/>
  <c r="H71" i="6"/>
  <c r="G71" i="6"/>
  <c r="F71" i="6"/>
  <c r="D71" i="6"/>
  <c r="H70" i="6"/>
  <c r="G70" i="6"/>
  <c r="F70" i="6"/>
  <c r="D70" i="6"/>
  <c r="H69" i="6"/>
  <c r="G69" i="6"/>
  <c r="D69" i="6"/>
  <c r="H68" i="6"/>
  <c r="G68" i="6"/>
  <c r="D68" i="6"/>
  <c r="H67" i="6"/>
  <c r="G67" i="6"/>
  <c r="D67" i="6"/>
  <c r="H66" i="6"/>
  <c r="G66" i="6"/>
  <c r="D66" i="6"/>
  <c r="H65" i="6"/>
  <c r="G65" i="6"/>
  <c r="F65" i="6"/>
  <c r="D65" i="6"/>
  <c r="H64" i="6"/>
  <c r="G64" i="6"/>
  <c r="F64" i="6"/>
  <c r="D64" i="6"/>
  <c r="H63" i="6"/>
  <c r="G63" i="6"/>
  <c r="D63" i="6"/>
  <c r="H62" i="6"/>
  <c r="G62" i="6"/>
  <c r="D62" i="6"/>
  <c r="H61" i="6"/>
  <c r="G61" i="6"/>
  <c r="D61" i="6"/>
  <c r="H60" i="6"/>
  <c r="G60" i="6"/>
  <c r="F60" i="6"/>
  <c r="D60" i="6"/>
  <c r="H59" i="6"/>
  <c r="G59" i="6"/>
  <c r="D59" i="6"/>
  <c r="H58" i="6"/>
  <c r="G58" i="6"/>
  <c r="D58" i="6"/>
  <c r="H57" i="6"/>
  <c r="G57" i="6"/>
  <c r="D57" i="6"/>
  <c r="H56" i="6"/>
  <c r="G56" i="6"/>
  <c r="F56" i="6"/>
  <c r="D56" i="6"/>
  <c r="H55" i="6"/>
  <c r="G55" i="6"/>
  <c r="F55" i="6"/>
  <c r="D55" i="6"/>
  <c r="H54" i="6"/>
  <c r="G54" i="6"/>
  <c r="F54" i="6"/>
  <c r="D54" i="6"/>
  <c r="H53" i="6"/>
  <c r="G53" i="6"/>
  <c r="F53" i="6"/>
  <c r="D53" i="6"/>
  <c r="H52" i="6"/>
  <c r="G52" i="6"/>
  <c r="F52" i="6"/>
  <c r="D52" i="6"/>
  <c r="H51" i="6"/>
  <c r="G51" i="6"/>
  <c r="F51" i="6"/>
  <c r="D51" i="6"/>
  <c r="H50" i="6"/>
  <c r="G50" i="6"/>
  <c r="F50" i="6"/>
  <c r="D50" i="6"/>
  <c r="H49" i="6"/>
  <c r="G49" i="6"/>
  <c r="F49" i="6"/>
  <c r="D49" i="6"/>
  <c r="H48" i="6"/>
  <c r="G48" i="6"/>
  <c r="F48" i="6"/>
  <c r="D48" i="6"/>
  <c r="H47" i="6"/>
  <c r="G47" i="6"/>
  <c r="D47" i="6"/>
  <c r="H46" i="6"/>
  <c r="G46" i="6"/>
  <c r="D46" i="6"/>
  <c r="H45" i="6"/>
  <c r="G45" i="6"/>
  <c r="D45" i="6"/>
  <c r="H44" i="6"/>
  <c r="G44" i="6"/>
  <c r="F44" i="6"/>
  <c r="D44" i="6"/>
  <c r="H43" i="6"/>
  <c r="G43" i="6"/>
  <c r="D43" i="6"/>
  <c r="H42" i="6"/>
  <c r="G42" i="6"/>
  <c r="F42" i="6"/>
  <c r="D42" i="6"/>
  <c r="H41" i="6"/>
  <c r="G41" i="6"/>
  <c r="F41" i="6"/>
  <c r="D41" i="6"/>
  <c r="H40" i="6"/>
  <c r="G40" i="6"/>
  <c r="D40" i="6"/>
  <c r="H39" i="6"/>
  <c r="G39" i="6"/>
  <c r="D39" i="6"/>
  <c r="H38" i="6"/>
  <c r="G38" i="6"/>
  <c r="D38" i="6"/>
  <c r="H37" i="6"/>
  <c r="G37" i="6"/>
  <c r="F37" i="6"/>
  <c r="D37" i="6"/>
  <c r="G36" i="6"/>
  <c r="H36" i="6" s="1"/>
  <c r="F36" i="6"/>
  <c r="D36" i="6"/>
  <c r="H35" i="6"/>
  <c r="G35" i="6"/>
  <c r="F35" i="6"/>
  <c r="D35" i="6"/>
  <c r="G34" i="6"/>
  <c r="H34" i="6" s="1"/>
  <c r="F34" i="6"/>
  <c r="D34" i="6"/>
  <c r="H33" i="6"/>
  <c r="G33" i="6"/>
  <c r="F33" i="6"/>
  <c r="D33" i="6"/>
  <c r="G32" i="6"/>
  <c r="H32" i="6" s="1"/>
  <c r="D32" i="6"/>
  <c r="G31" i="6"/>
  <c r="H31" i="6" s="1"/>
  <c r="D31" i="6"/>
  <c r="G30" i="6"/>
  <c r="H30" i="6" s="1"/>
  <c r="F30" i="6"/>
  <c r="D30" i="6"/>
  <c r="H29" i="6"/>
  <c r="G29" i="6"/>
  <c r="F29" i="6"/>
  <c r="D29" i="6"/>
  <c r="H28" i="6"/>
  <c r="G28" i="6"/>
  <c r="D28" i="6"/>
  <c r="G27" i="6"/>
  <c r="H27" i="6" s="1"/>
  <c r="F27" i="6"/>
  <c r="D27" i="6"/>
  <c r="H26" i="6"/>
  <c r="G26" i="6"/>
  <c r="F26" i="6"/>
  <c r="D26" i="6"/>
  <c r="G25" i="6"/>
  <c r="H25" i="6" s="1"/>
  <c r="F25" i="6"/>
  <c r="D25" i="6"/>
  <c r="H24" i="6"/>
  <c r="G24" i="6"/>
  <c r="F24" i="6"/>
  <c r="D24" i="6"/>
  <c r="H23" i="6"/>
  <c r="G23" i="6"/>
  <c r="F23" i="6"/>
  <c r="D23" i="6"/>
  <c r="H22" i="6"/>
  <c r="G22" i="6"/>
  <c r="F22" i="6"/>
  <c r="D22" i="6"/>
  <c r="G21" i="6"/>
  <c r="H21" i="6" s="1"/>
  <c r="D21" i="6"/>
  <c r="G20" i="6"/>
  <c r="H20" i="6" s="1"/>
  <c r="D20" i="6"/>
  <c r="G19" i="6"/>
  <c r="H19" i="6" s="1"/>
  <c r="D19" i="6"/>
  <c r="H18" i="6"/>
  <c r="G18" i="6"/>
  <c r="D18" i="6"/>
  <c r="H17" i="6"/>
  <c r="G17" i="6"/>
  <c r="D17" i="6"/>
  <c r="H16" i="6"/>
  <c r="G16" i="6"/>
  <c r="D16" i="6"/>
  <c r="H15" i="6"/>
  <c r="G15" i="6"/>
  <c r="F15" i="6"/>
  <c r="D15" i="6"/>
  <c r="H14" i="6"/>
  <c r="G14" i="6"/>
  <c r="F14" i="6"/>
  <c r="D14" i="6"/>
  <c r="H13" i="6"/>
  <c r="G13" i="6"/>
  <c r="F13" i="6"/>
  <c r="D13" i="6"/>
  <c r="H12" i="6"/>
  <c r="G12" i="6"/>
  <c r="F12" i="6"/>
  <c r="D12" i="6"/>
  <c r="H11" i="6"/>
  <c r="G11" i="6"/>
  <c r="F11" i="6"/>
  <c r="D11" i="6"/>
  <c r="H10" i="6"/>
  <c r="G10" i="6"/>
  <c r="F10" i="6"/>
  <c r="D10" i="6"/>
  <c r="H9" i="6"/>
  <c r="G9" i="6"/>
  <c r="F9" i="6"/>
  <c r="D9" i="6"/>
  <c r="H8" i="6"/>
  <c r="G8" i="6"/>
  <c r="D8" i="6"/>
  <c r="H7" i="6"/>
  <c r="G7" i="6"/>
  <c r="D7" i="6"/>
  <c r="H6" i="6"/>
  <c r="G6" i="6"/>
  <c r="F6" i="6"/>
  <c r="D6" i="6"/>
  <c r="H5" i="6"/>
  <c r="G5" i="6"/>
  <c r="F5" i="6"/>
  <c r="D5" i="6"/>
  <c r="H4" i="6"/>
  <c r="G4" i="6"/>
  <c r="F4" i="6"/>
  <c r="D4" i="6"/>
  <c r="H3" i="6"/>
  <c r="G3" i="6"/>
  <c r="F3" i="6"/>
  <c r="D3" i="6"/>
  <c r="K2" i="6"/>
  <c r="E3" i="6" s="1"/>
  <c r="I3" i="6" s="1"/>
  <c r="Q21" i="5"/>
  <c r="Q22" i="5"/>
  <c r="Q23" i="5"/>
  <c r="Q24" i="5"/>
  <c r="Q25" i="5"/>
  <c r="Q20" i="5"/>
  <c r="P21" i="5"/>
  <c r="P22" i="5"/>
  <c r="P23" i="5"/>
  <c r="P24" i="5"/>
  <c r="P25" i="5"/>
  <c r="P20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3" i="5"/>
  <c r="G185" i="5"/>
  <c r="H185" i="5" s="1"/>
  <c r="D185" i="5"/>
  <c r="G184" i="5"/>
  <c r="H184" i="5" s="1"/>
  <c r="D184" i="5"/>
  <c r="G183" i="5"/>
  <c r="H183" i="5" s="1"/>
  <c r="D183" i="5"/>
  <c r="G182" i="5"/>
  <c r="H182" i="5" s="1"/>
  <c r="D182" i="5"/>
  <c r="G181" i="5"/>
  <c r="H181" i="5" s="1"/>
  <c r="D181" i="5"/>
  <c r="G180" i="5"/>
  <c r="H180" i="5" s="1"/>
  <c r="D180" i="5"/>
  <c r="G179" i="5"/>
  <c r="H179" i="5" s="1"/>
  <c r="D179" i="5"/>
  <c r="G178" i="5"/>
  <c r="H178" i="5" s="1"/>
  <c r="D178" i="5"/>
  <c r="G177" i="5"/>
  <c r="H177" i="5" s="1"/>
  <c r="D177" i="5"/>
  <c r="G176" i="5"/>
  <c r="H176" i="5" s="1"/>
  <c r="D176" i="5"/>
  <c r="G175" i="5"/>
  <c r="H175" i="5" s="1"/>
  <c r="F175" i="5"/>
  <c r="D175" i="5"/>
  <c r="G174" i="5"/>
  <c r="H174" i="5" s="1"/>
  <c r="D174" i="5"/>
  <c r="G173" i="5"/>
  <c r="H173" i="5" s="1"/>
  <c r="D173" i="5"/>
  <c r="G172" i="5"/>
  <c r="H172" i="5" s="1"/>
  <c r="F172" i="5"/>
  <c r="D172" i="5"/>
  <c r="G171" i="5"/>
  <c r="H171" i="5" s="1"/>
  <c r="D171" i="5"/>
  <c r="G170" i="5"/>
  <c r="H170" i="5" s="1"/>
  <c r="F170" i="5"/>
  <c r="D170" i="5"/>
  <c r="G169" i="5"/>
  <c r="H169" i="5" s="1"/>
  <c r="F169" i="5"/>
  <c r="D169" i="5"/>
  <c r="G168" i="5"/>
  <c r="H168" i="5" s="1"/>
  <c r="D168" i="5"/>
  <c r="G167" i="5"/>
  <c r="H167" i="5" s="1"/>
  <c r="D167" i="5"/>
  <c r="G166" i="5"/>
  <c r="H166" i="5" s="1"/>
  <c r="F166" i="5"/>
  <c r="D166" i="5"/>
  <c r="G165" i="5"/>
  <c r="H165" i="5" s="1"/>
  <c r="D165" i="5"/>
  <c r="G164" i="5"/>
  <c r="H164" i="5" s="1"/>
  <c r="D164" i="5"/>
  <c r="G163" i="5"/>
  <c r="H163" i="5" s="1"/>
  <c r="F163" i="5"/>
  <c r="D163" i="5"/>
  <c r="G162" i="5"/>
  <c r="H162" i="5" s="1"/>
  <c r="D162" i="5"/>
  <c r="G161" i="5"/>
  <c r="H161" i="5" s="1"/>
  <c r="F161" i="5"/>
  <c r="D161" i="5"/>
  <c r="G160" i="5"/>
  <c r="H160" i="5" s="1"/>
  <c r="D160" i="5"/>
  <c r="G159" i="5"/>
  <c r="H159" i="5" s="1"/>
  <c r="F159" i="5"/>
  <c r="D159" i="5"/>
  <c r="G158" i="5"/>
  <c r="H158" i="5" s="1"/>
  <c r="D158" i="5"/>
  <c r="G157" i="5"/>
  <c r="H157" i="5" s="1"/>
  <c r="D157" i="5"/>
  <c r="G156" i="5"/>
  <c r="H156" i="5" s="1"/>
  <c r="F156" i="5"/>
  <c r="D156" i="5"/>
  <c r="G155" i="5"/>
  <c r="H155" i="5" s="1"/>
  <c r="D155" i="5"/>
  <c r="G154" i="5"/>
  <c r="H154" i="5" s="1"/>
  <c r="D154" i="5"/>
  <c r="G153" i="5"/>
  <c r="H153" i="5" s="1"/>
  <c r="F153" i="5"/>
  <c r="D153" i="5"/>
  <c r="G152" i="5"/>
  <c r="H152" i="5" s="1"/>
  <c r="F152" i="5"/>
  <c r="D152" i="5"/>
  <c r="G151" i="5"/>
  <c r="H151" i="5" s="1"/>
  <c r="D151" i="5"/>
  <c r="G150" i="5"/>
  <c r="H150" i="5" s="1"/>
  <c r="F150" i="5"/>
  <c r="D150" i="5"/>
  <c r="G149" i="5"/>
  <c r="H149" i="5" s="1"/>
  <c r="F149" i="5"/>
  <c r="D149" i="5"/>
  <c r="G148" i="5"/>
  <c r="H148" i="5" s="1"/>
  <c r="F148" i="5"/>
  <c r="D148" i="5"/>
  <c r="G147" i="5"/>
  <c r="H147" i="5" s="1"/>
  <c r="D147" i="5"/>
  <c r="G146" i="5"/>
  <c r="H146" i="5" s="1"/>
  <c r="D146" i="5"/>
  <c r="G145" i="5"/>
  <c r="H145" i="5" s="1"/>
  <c r="D145" i="5"/>
  <c r="G144" i="5"/>
  <c r="H144" i="5" s="1"/>
  <c r="D144" i="5"/>
  <c r="G143" i="5"/>
  <c r="H143" i="5" s="1"/>
  <c r="D143" i="5"/>
  <c r="G142" i="5"/>
  <c r="H142" i="5" s="1"/>
  <c r="D142" i="5"/>
  <c r="G141" i="5"/>
  <c r="H141" i="5" s="1"/>
  <c r="F141" i="5"/>
  <c r="D141" i="5"/>
  <c r="G140" i="5"/>
  <c r="H140" i="5" s="1"/>
  <c r="D140" i="5"/>
  <c r="G139" i="5"/>
  <c r="H139" i="5" s="1"/>
  <c r="F139" i="5"/>
  <c r="D139" i="5"/>
  <c r="G138" i="5"/>
  <c r="H138" i="5" s="1"/>
  <c r="D138" i="5"/>
  <c r="G137" i="5"/>
  <c r="H137" i="5" s="1"/>
  <c r="F137" i="5"/>
  <c r="D137" i="5"/>
  <c r="G136" i="5"/>
  <c r="H136" i="5" s="1"/>
  <c r="F136" i="5"/>
  <c r="D136" i="5"/>
  <c r="G135" i="5"/>
  <c r="H135" i="5" s="1"/>
  <c r="D135" i="5"/>
  <c r="G134" i="5"/>
  <c r="H134" i="5" s="1"/>
  <c r="D134" i="5"/>
  <c r="G133" i="5"/>
  <c r="H133" i="5" s="1"/>
  <c r="D133" i="5"/>
  <c r="G132" i="5"/>
  <c r="H132" i="5" s="1"/>
  <c r="D132" i="5"/>
  <c r="G131" i="5"/>
  <c r="H131" i="5" s="1"/>
  <c r="D131" i="5"/>
  <c r="G130" i="5"/>
  <c r="H130" i="5" s="1"/>
  <c r="D130" i="5"/>
  <c r="G129" i="5"/>
  <c r="H129" i="5" s="1"/>
  <c r="D129" i="5"/>
  <c r="G128" i="5"/>
  <c r="H128" i="5" s="1"/>
  <c r="D128" i="5"/>
  <c r="G127" i="5"/>
  <c r="H127" i="5" s="1"/>
  <c r="D127" i="5"/>
  <c r="G126" i="5"/>
  <c r="H126" i="5" s="1"/>
  <c r="D126" i="5"/>
  <c r="G125" i="5"/>
  <c r="H125" i="5" s="1"/>
  <c r="D125" i="5"/>
  <c r="G124" i="5"/>
  <c r="H124" i="5" s="1"/>
  <c r="D124" i="5"/>
  <c r="G123" i="5"/>
  <c r="H123" i="5" s="1"/>
  <c r="D123" i="5"/>
  <c r="G122" i="5"/>
  <c r="H122" i="5" s="1"/>
  <c r="D122" i="5"/>
  <c r="G121" i="5"/>
  <c r="H121" i="5" s="1"/>
  <c r="F121" i="5"/>
  <c r="D121" i="5"/>
  <c r="G120" i="5"/>
  <c r="H120" i="5" s="1"/>
  <c r="F120" i="5"/>
  <c r="D120" i="5"/>
  <c r="G119" i="5"/>
  <c r="H119" i="5" s="1"/>
  <c r="D119" i="5"/>
  <c r="G118" i="5"/>
  <c r="H118" i="5" s="1"/>
  <c r="F118" i="5"/>
  <c r="D118" i="5"/>
  <c r="G117" i="5"/>
  <c r="H117" i="5" s="1"/>
  <c r="D117" i="5"/>
  <c r="G116" i="5"/>
  <c r="H116" i="5" s="1"/>
  <c r="D116" i="5"/>
  <c r="G115" i="5"/>
  <c r="H115" i="5" s="1"/>
  <c r="D115" i="5"/>
  <c r="G114" i="5"/>
  <c r="H114" i="5" s="1"/>
  <c r="F114" i="5"/>
  <c r="D114" i="5"/>
  <c r="G113" i="5"/>
  <c r="H113" i="5" s="1"/>
  <c r="D113" i="5"/>
  <c r="G112" i="5"/>
  <c r="H112" i="5" s="1"/>
  <c r="F112" i="5"/>
  <c r="D112" i="5"/>
  <c r="G111" i="5"/>
  <c r="H111" i="5" s="1"/>
  <c r="D111" i="5"/>
  <c r="G110" i="5"/>
  <c r="H110" i="5" s="1"/>
  <c r="D110" i="5"/>
  <c r="G109" i="5"/>
  <c r="H109" i="5" s="1"/>
  <c r="D109" i="5"/>
  <c r="G108" i="5"/>
  <c r="H108" i="5" s="1"/>
  <c r="D108" i="5"/>
  <c r="G107" i="5"/>
  <c r="H107" i="5" s="1"/>
  <c r="D107" i="5"/>
  <c r="G106" i="5"/>
  <c r="H106" i="5" s="1"/>
  <c r="F106" i="5"/>
  <c r="D106" i="5"/>
  <c r="G105" i="5"/>
  <c r="H105" i="5" s="1"/>
  <c r="F105" i="5"/>
  <c r="D105" i="5"/>
  <c r="G104" i="5"/>
  <c r="H104" i="5" s="1"/>
  <c r="D104" i="5"/>
  <c r="G103" i="5"/>
  <c r="H103" i="5" s="1"/>
  <c r="F103" i="5"/>
  <c r="D103" i="5"/>
  <c r="G102" i="5"/>
  <c r="H102" i="5" s="1"/>
  <c r="F102" i="5"/>
  <c r="D102" i="5"/>
  <c r="G101" i="5"/>
  <c r="H101" i="5" s="1"/>
  <c r="F101" i="5"/>
  <c r="D101" i="5"/>
  <c r="H100" i="5"/>
  <c r="G100" i="5"/>
  <c r="F100" i="5"/>
  <c r="D100" i="5"/>
  <c r="G99" i="5"/>
  <c r="H99" i="5" s="1"/>
  <c r="D99" i="5"/>
  <c r="G98" i="5"/>
  <c r="H98" i="5" s="1"/>
  <c r="D98" i="5"/>
  <c r="G97" i="5"/>
  <c r="H97" i="5" s="1"/>
  <c r="D97" i="5"/>
  <c r="H96" i="5"/>
  <c r="G96" i="5"/>
  <c r="D96" i="5"/>
  <c r="H95" i="5"/>
  <c r="G95" i="5"/>
  <c r="D95" i="5"/>
  <c r="H94" i="5"/>
  <c r="G94" i="5"/>
  <c r="D94" i="5"/>
  <c r="H93" i="5"/>
  <c r="G93" i="5"/>
  <c r="D93" i="5"/>
  <c r="G92" i="5"/>
  <c r="H92" i="5" s="1"/>
  <c r="D92" i="5"/>
  <c r="G91" i="5"/>
  <c r="H91" i="5" s="1"/>
  <c r="D91" i="5"/>
  <c r="G90" i="5"/>
  <c r="H90" i="5" s="1"/>
  <c r="F90" i="5"/>
  <c r="D90" i="5"/>
  <c r="H89" i="5"/>
  <c r="G89" i="5"/>
  <c r="F89" i="5"/>
  <c r="D89" i="5"/>
  <c r="G88" i="5"/>
  <c r="H88" i="5" s="1"/>
  <c r="D88" i="5"/>
  <c r="G87" i="5"/>
  <c r="H87" i="5" s="1"/>
  <c r="D87" i="5"/>
  <c r="H86" i="5"/>
  <c r="G86" i="5"/>
  <c r="F86" i="5"/>
  <c r="D86" i="5"/>
  <c r="G85" i="5"/>
  <c r="H85" i="5" s="1"/>
  <c r="F85" i="5"/>
  <c r="D85" i="5"/>
  <c r="H84" i="5"/>
  <c r="G84" i="5"/>
  <c r="D84" i="5"/>
  <c r="H83" i="5"/>
  <c r="G83" i="5"/>
  <c r="F83" i="5"/>
  <c r="D83" i="5"/>
  <c r="G82" i="5"/>
  <c r="H82" i="5" s="1"/>
  <c r="F82" i="5"/>
  <c r="D82" i="5"/>
  <c r="H81" i="5"/>
  <c r="G81" i="5"/>
  <c r="F81" i="5"/>
  <c r="D81" i="5"/>
  <c r="G80" i="5"/>
  <c r="H80" i="5" s="1"/>
  <c r="D80" i="5"/>
  <c r="G79" i="5"/>
  <c r="H79" i="5" s="1"/>
  <c r="D79" i="5"/>
  <c r="G78" i="5"/>
  <c r="H78" i="5" s="1"/>
  <c r="D78" i="5"/>
  <c r="G77" i="5"/>
  <c r="H77" i="5" s="1"/>
  <c r="D77" i="5"/>
  <c r="G76" i="5"/>
  <c r="H76" i="5" s="1"/>
  <c r="F76" i="5"/>
  <c r="D76" i="5"/>
  <c r="G75" i="5"/>
  <c r="H75" i="5" s="1"/>
  <c r="F75" i="5"/>
  <c r="D75" i="5"/>
  <c r="G74" i="5"/>
  <c r="H74" i="5" s="1"/>
  <c r="D74" i="5"/>
  <c r="H73" i="5"/>
  <c r="G73" i="5"/>
  <c r="D73" i="5"/>
  <c r="G72" i="5"/>
  <c r="H72" i="5" s="1"/>
  <c r="F72" i="5"/>
  <c r="D72" i="5"/>
  <c r="H71" i="5"/>
  <c r="G71" i="5"/>
  <c r="F71" i="5"/>
  <c r="D71" i="5"/>
  <c r="G70" i="5"/>
  <c r="H70" i="5" s="1"/>
  <c r="F70" i="5"/>
  <c r="D70" i="5"/>
  <c r="H69" i="5"/>
  <c r="G69" i="5"/>
  <c r="D69" i="5"/>
  <c r="G68" i="5"/>
  <c r="H68" i="5" s="1"/>
  <c r="D68" i="5"/>
  <c r="G67" i="5"/>
  <c r="H67" i="5" s="1"/>
  <c r="D67" i="5"/>
  <c r="G66" i="5"/>
  <c r="H66" i="5" s="1"/>
  <c r="D66" i="5"/>
  <c r="G65" i="5"/>
  <c r="H65" i="5" s="1"/>
  <c r="F65" i="5"/>
  <c r="D65" i="5"/>
  <c r="G64" i="5"/>
  <c r="H64" i="5" s="1"/>
  <c r="F64" i="5"/>
  <c r="D64" i="5"/>
  <c r="H63" i="5"/>
  <c r="G63" i="5"/>
  <c r="D63" i="5"/>
  <c r="G62" i="5"/>
  <c r="H62" i="5" s="1"/>
  <c r="D62" i="5"/>
  <c r="H61" i="5"/>
  <c r="G61" i="5"/>
  <c r="D61" i="5"/>
  <c r="G60" i="5"/>
  <c r="H60" i="5" s="1"/>
  <c r="F60" i="5"/>
  <c r="D60" i="5"/>
  <c r="G59" i="5"/>
  <c r="H59" i="5" s="1"/>
  <c r="D59" i="5"/>
  <c r="G58" i="5"/>
  <c r="H58" i="5" s="1"/>
  <c r="D58" i="5"/>
  <c r="G57" i="5"/>
  <c r="H57" i="5" s="1"/>
  <c r="D57" i="5"/>
  <c r="H56" i="5"/>
  <c r="G56" i="5"/>
  <c r="F56" i="5"/>
  <c r="D56" i="5"/>
  <c r="G55" i="5"/>
  <c r="H55" i="5" s="1"/>
  <c r="F55" i="5"/>
  <c r="D55" i="5"/>
  <c r="G54" i="5"/>
  <c r="H54" i="5" s="1"/>
  <c r="F54" i="5"/>
  <c r="D54" i="5"/>
  <c r="G53" i="5"/>
  <c r="H53" i="5" s="1"/>
  <c r="F53" i="5"/>
  <c r="D53" i="5"/>
  <c r="H52" i="5"/>
  <c r="G52" i="5"/>
  <c r="F52" i="5"/>
  <c r="D52" i="5"/>
  <c r="G51" i="5"/>
  <c r="H51" i="5" s="1"/>
  <c r="F51" i="5"/>
  <c r="D51" i="5"/>
  <c r="G50" i="5"/>
  <c r="H50" i="5" s="1"/>
  <c r="F50" i="5"/>
  <c r="D50" i="5"/>
  <c r="G49" i="5"/>
  <c r="H49" i="5" s="1"/>
  <c r="F49" i="5"/>
  <c r="D49" i="5"/>
  <c r="G48" i="5"/>
  <c r="H48" i="5" s="1"/>
  <c r="F48" i="5"/>
  <c r="D48" i="5"/>
  <c r="H47" i="5"/>
  <c r="G47" i="5"/>
  <c r="D47" i="5"/>
  <c r="H46" i="5"/>
  <c r="G46" i="5"/>
  <c r="D46" i="5"/>
  <c r="H45" i="5"/>
  <c r="G45" i="5"/>
  <c r="D45" i="5"/>
  <c r="G44" i="5"/>
  <c r="H44" i="5" s="1"/>
  <c r="F44" i="5"/>
  <c r="D44" i="5"/>
  <c r="H43" i="5"/>
  <c r="G43" i="5"/>
  <c r="D43" i="5"/>
  <c r="H42" i="5"/>
  <c r="G42" i="5"/>
  <c r="F42" i="5"/>
  <c r="D42" i="5"/>
  <c r="G41" i="5"/>
  <c r="H41" i="5" s="1"/>
  <c r="F41" i="5"/>
  <c r="D41" i="5"/>
  <c r="H40" i="5"/>
  <c r="G40" i="5"/>
  <c r="D40" i="5"/>
  <c r="H39" i="5"/>
  <c r="G39" i="5"/>
  <c r="D39" i="5"/>
  <c r="H38" i="5"/>
  <c r="G38" i="5"/>
  <c r="D38" i="5"/>
  <c r="G37" i="5"/>
  <c r="H37" i="5" s="1"/>
  <c r="F37" i="5"/>
  <c r="D37" i="5"/>
  <c r="H36" i="5"/>
  <c r="G36" i="5"/>
  <c r="F36" i="5"/>
  <c r="D36" i="5"/>
  <c r="G35" i="5"/>
  <c r="H35" i="5" s="1"/>
  <c r="F35" i="5"/>
  <c r="D35" i="5"/>
  <c r="H34" i="5"/>
  <c r="G34" i="5"/>
  <c r="F34" i="5"/>
  <c r="D34" i="5"/>
  <c r="G33" i="5"/>
  <c r="H33" i="5" s="1"/>
  <c r="F33" i="5"/>
  <c r="D33" i="5"/>
  <c r="H32" i="5"/>
  <c r="G32" i="5"/>
  <c r="D32" i="5"/>
  <c r="H31" i="5"/>
  <c r="G31" i="5"/>
  <c r="D31" i="5"/>
  <c r="H30" i="5"/>
  <c r="G30" i="5"/>
  <c r="F30" i="5"/>
  <c r="D30" i="5"/>
  <c r="G29" i="5"/>
  <c r="H29" i="5" s="1"/>
  <c r="F29" i="5"/>
  <c r="D29" i="5"/>
  <c r="H28" i="5"/>
  <c r="G28" i="5"/>
  <c r="D28" i="5"/>
  <c r="H27" i="5"/>
  <c r="G27" i="5"/>
  <c r="F27" i="5"/>
  <c r="D27" i="5"/>
  <c r="G26" i="5"/>
  <c r="H26" i="5" s="1"/>
  <c r="F26" i="5"/>
  <c r="D26" i="5"/>
  <c r="H25" i="5"/>
  <c r="G25" i="5"/>
  <c r="F25" i="5"/>
  <c r="D25" i="5"/>
  <c r="G24" i="5"/>
  <c r="H24" i="5" s="1"/>
  <c r="F24" i="5"/>
  <c r="D24" i="5"/>
  <c r="H23" i="5"/>
  <c r="G23" i="5"/>
  <c r="F23" i="5"/>
  <c r="D23" i="5"/>
  <c r="G22" i="5"/>
  <c r="H22" i="5" s="1"/>
  <c r="F22" i="5"/>
  <c r="D22" i="5"/>
  <c r="H21" i="5"/>
  <c r="G21" i="5"/>
  <c r="D21" i="5"/>
  <c r="G20" i="5"/>
  <c r="H20" i="5" s="1"/>
  <c r="D20" i="5"/>
  <c r="G19" i="5"/>
  <c r="H19" i="5" s="1"/>
  <c r="D19" i="5"/>
  <c r="G18" i="5"/>
  <c r="H18" i="5" s="1"/>
  <c r="D18" i="5"/>
  <c r="G17" i="5"/>
  <c r="H17" i="5" s="1"/>
  <c r="D17" i="5"/>
  <c r="H16" i="5"/>
  <c r="G16" i="5"/>
  <c r="D16" i="5"/>
  <c r="H15" i="5"/>
  <c r="G15" i="5"/>
  <c r="F15" i="5"/>
  <c r="D15" i="5"/>
  <c r="G14" i="5"/>
  <c r="H14" i="5" s="1"/>
  <c r="F14" i="5"/>
  <c r="D14" i="5"/>
  <c r="H13" i="5"/>
  <c r="G13" i="5"/>
  <c r="F13" i="5"/>
  <c r="D13" i="5"/>
  <c r="G12" i="5"/>
  <c r="H12" i="5" s="1"/>
  <c r="F12" i="5"/>
  <c r="D12" i="5"/>
  <c r="H11" i="5"/>
  <c r="G11" i="5"/>
  <c r="F11" i="5"/>
  <c r="D11" i="5"/>
  <c r="G10" i="5"/>
  <c r="H10" i="5" s="1"/>
  <c r="F10" i="5"/>
  <c r="D10" i="5"/>
  <c r="H9" i="5"/>
  <c r="G9" i="5"/>
  <c r="F9" i="5"/>
  <c r="D9" i="5"/>
  <c r="G8" i="5"/>
  <c r="H8" i="5" s="1"/>
  <c r="D8" i="5"/>
  <c r="G7" i="5"/>
  <c r="H7" i="5" s="1"/>
  <c r="D7" i="5"/>
  <c r="G6" i="5"/>
  <c r="H6" i="5" s="1"/>
  <c r="F6" i="5"/>
  <c r="D6" i="5"/>
  <c r="H5" i="5"/>
  <c r="G5" i="5"/>
  <c r="F5" i="5"/>
  <c r="D5" i="5"/>
  <c r="G4" i="5"/>
  <c r="H4" i="5" s="1"/>
  <c r="F4" i="5"/>
  <c r="D4" i="5"/>
  <c r="H3" i="5"/>
  <c r="G3" i="5"/>
  <c r="F3" i="5"/>
  <c r="D3" i="5"/>
  <c r="E3" i="5" s="1"/>
  <c r="I3" i="5" s="1"/>
  <c r="K2" i="5"/>
  <c r="G185" i="3"/>
  <c r="H185" i="3" s="1"/>
  <c r="D185" i="3"/>
  <c r="G184" i="3"/>
  <c r="H184" i="3" s="1"/>
  <c r="D184" i="3"/>
  <c r="G183" i="3"/>
  <c r="H183" i="3" s="1"/>
  <c r="D183" i="3"/>
  <c r="G182" i="3"/>
  <c r="H182" i="3" s="1"/>
  <c r="D182" i="3"/>
  <c r="G181" i="3"/>
  <c r="H181" i="3" s="1"/>
  <c r="D181" i="3"/>
  <c r="G180" i="3"/>
  <c r="H180" i="3" s="1"/>
  <c r="D180" i="3"/>
  <c r="G179" i="3"/>
  <c r="H179" i="3" s="1"/>
  <c r="D179" i="3"/>
  <c r="G178" i="3"/>
  <c r="H178" i="3" s="1"/>
  <c r="D178" i="3"/>
  <c r="G177" i="3"/>
  <c r="H177" i="3" s="1"/>
  <c r="D177" i="3"/>
  <c r="G176" i="3"/>
  <c r="H176" i="3" s="1"/>
  <c r="D176" i="3"/>
  <c r="G175" i="3"/>
  <c r="H175" i="3" s="1"/>
  <c r="F175" i="3"/>
  <c r="D175" i="3"/>
  <c r="G174" i="3"/>
  <c r="H174" i="3" s="1"/>
  <c r="D174" i="3"/>
  <c r="G173" i="3"/>
  <c r="H173" i="3" s="1"/>
  <c r="D173" i="3"/>
  <c r="G172" i="3"/>
  <c r="H172" i="3" s="1"/>
  <c r="F172" i="3"/>
  <c r="D172" i="3"/>
  <c r="G171" i="3"/>
  <c r="H171" i="3" s="1"/>
  <c r="D171" i="3"/>
  <c r="G170" i="3"/>
  <c r="H170" i="3" s="1"/>
  <c r="F170" i="3"/>
  <c r="D170" i="3"/>
  <c r="G169" i="3"/>
  <c r="H169" i="3" s="1"/>
  <c r="F169" i="3"/>
  <c r="D169" i="3"/>
  <c r="G168" i="3"/>
  <c r="H168" i="3" s="1"/>
  <c r="D168" i="3"/>
  <c r="G167" i="3"/>
  <c r="H167" i="3" s="1"/>
  <c r="D167" i="3"/>
  <c r="G166" i="3"/>
  <c r="H166" i="3" s="1"/>
  <c r="F166" i="3"/>
  <c r="D166" i="3"/>
  <c r="G165" i="3"/>
  <c r="H165" i="3" s="1"/>
  <c r="D165" i="3"/>
  <c r="G164" i="3"/>
  <c r="H164" i="3" s="1"/>
  <c r="D164" i="3"/>
  <c r="G163" i="3"/>
  <c r="H163" i="3" s="1"/>
  <c r="F163" i="3"/>
  <c r="D163" i="3"/>
  <c r="G162" i="3"/>
  <c r="H162" i="3" s="1"/>
  <c r="D162" i="3"/>
  <c r="G161" i="3"/>
  <c r="H161" i="3" s="1"/>
  <c r="F161" i="3"/>
  <c r="D161" i="3"/>
  <c r="G160" i="3"/>
  <c r="H160" i="3" s="1"/>
  <c r="D160" i="3"/>
  <c r="G159" i="3"/>
  <c r="H159" i="3" s="1"/>
  <c r="F159" i="3"/>
  <c r="D159" i="3"/>
  <c r="G158" i="3"/>
  <c r="H158" i="3" s="1"/>
  <c r="D158" i="3"/>
  <c r="G157" i="3"/>
  <c r="H157" i="3" s="1"/>
  <c r="D157" i="3"/>
  <c r="G156" i="3"/>
  <c r="H156" i="3" s="1"/>
  <c r="F156" i="3"/>
  <c r="D156" i="3"/>
  <c r="G155" i="3"/>
  <c r="H155" i="3" s="1"/>
  <c r="D155" i="3"/>
  <c r="G154" i="3"/>
  <c r="H154" i="3" s="1"/>
  <c r="D154" i="3"/>
  <c r="G153" i="3"/>
  <c r="H153" i="3" s="1"/>
  <c r="F153" i="3"/>
  <c r="D153" i="3"/>
  <c r="G152" i="3"/>
  <c r="H152" i="3" s="1"/>
  <c r="F152" i="3"/>
  <c r="D152" i="3"/>
  <c r="G151" i="3"/>
  <c r="H151" i="3" s="1"/>
  <c r="D151" i="3"/>
  <c r="G150" i="3"/>
  <c r="H150" i="3" s="1"/>
  <c r="F150" i="3"/>
  <c r="D150" i="3"/>
  <c r="G149" i="3"/>
  <c r="H149" i="3" s="1"/>
  <c r="F149" i="3"/>
  <c r="D149" i="3"/>
  <c r="G148" i="3"/>
  <c r="H148" i="3" s="1"/>
  <c r="F148" i="3"/>
  <c r="D148" i="3"/>
  <c r="G147" i="3"/>
  <c r="H147" i="3" s="1"/>
  <c r="D147" i="3"/>
  <c r="G146" i="3"/>
  <c r="H146" i="3" s="1"/>
  <c r="D146" i="3"/>
  <c r="G145" i="3"/>
  <c r="H145" i="3" s="1"/>
  <c r="D145" i="3"/>
  <c r="G144" i="3"/>
  <c r="H144" i="3" s="1"/>
  <c r="D144" i="3"/>
  <c r="G143" i="3"/>
  <c r="H143" i="3" s="1"/>
  <c r="D143" i="3"/>
  <c r="G142" i="3"/>
  <c r="H142" i="3" s="1"/>
  <c r="D142" i="3"/>
  <c r="G141" i="3"/>
  <c r="H141" i="3" s="1"/>
  <c r="F141" i="3"/>
  <c r="D141" i="3"/>
  <c r="G140" i="3"/>
  <c r="H140" i="3" s="1"/>
  <c r="D140" i="3"/>
  <c r="G139" i="3"/>
  <c r="H139" i="3" s="1"/>
  <c r="F139" i="3"/>
  <c r="D139" i="3"/>
  <c r="G138" i="3"/>
  <c r="H138" i="3" s="1"/>
  <c r="D138" i="3"/>
  <c r="G137" i="3"/>
  <c r="H137" i="3" s="1"/>
  <c r="F137" i="3"/>
  <c r="D137" i="3"/>
  <c r="G136" i="3"/>
  <c r="H136" i="3" s="1"/>
  <c r="F136" i="3"/>
  <c r="D136" i="3"/>
  <c r="G135" i="3"/>
  <c r="H135" i="3" s="1"/>
  <c r="D135" i="3"/>
  <c r="G134" i="3"/>
  <c r="H134" i="3" s="1"/>
  <c r="D134" i="3"/>
  <c r="G133" i="3"/>
  <c r="H133" i="3" s="1"/>
  <c r="D133" i="3"/>
  <c r="G132" i="3"/>
  <c r="H132" i="3" s="1"/>
  <c r="D132" i="3"/>
  <c r="G131" i="3"/>
  <c r="H131" i="3" s="1"/>
  <c r="D131" i="3"/>
  <c r="G130" i="3"/>
  <c r="H130" i="3" s="1"/>
  <c r="D130" i="3"/>
  <c r="G129" i="3"/>
  <c r="H129" i="3" s="1"/>
  <c r="D129" i="3"/>
  <c r="G128" i="3"/>
  <c r="H128" i="3" s="1"/>
  <c r="D128" i="3"/>
  <c r="G127" i="3"/>
  <c r="H127" i="3" s="1"/>
  <c r="D127" i="3"/>
  <c r="G126" i="3"/>
  <c r="H126" i="3" s="1"/>
  <c r="D126" i="3"/>
  <c r="G125" i="3"/>
  <c r="H125" i="3" s="1"/>
  <c r="D125" i="3"/>
  <c r="G124" i="3"/>
  <c r="H124" i="3" s="1"/>
  <c r="D124" i="3"/>
  <c r="G123" i="3"/>
  <c r="H123" i="3" s="1"/>
  <c r="D123" i="3"/>
  <c r="G122" i="3"/>
  <c r="H122" i="3" s="1"/>
  <c r="D122" i="3"/>
  <c r="G121" i="3"/>
  <c r="H121" i="3" s="1"/>
  <c r="F121" i="3"/>
  <c r="D121" i="3"/>
  <c r="G120" i="3"/>
  <c r="H120" i="3" s="1"/>
  <c r="F120" i="3"/>
  <c r="D120" i="3"/>
  <c r="G119" i="3"/>
  <c r="H119" i="3" s="1"/>
  <c r="D119" i="3"/>
  <c r="G118" i="3"/>
  <c r="H118" i="3" s="1"/>
  <c r="F118" i="3"/>
  <c r="D118" i="3"/>
  <c r="G117" i="3"/>
  <c r="H117" i="3" s="1"/>
  <c r="D117" i="3"/>
  <c r="G116" i="3"/>
  <c r="H116" i="3" s="1"/>
  <c r="D116" i="3"/>
  <c r="G115" i="3"/>
  <c r="H115" i="3" s="1"/>
  <c r="D115" i="3"/>
  <c r="G114" i="3"/>
  <c r="H114" i="3" s="1"/>
  <c r="F114" i="3"/>
  <c r="D114" i="3"/>
  <c r="G113" i="3"/>
  <c r="H113" i="3" s="1"/>
  <c r="D113" i="3"/>
  <c r="G112" i="3"/>
  <c r="H112" i="3" s="1"/>
  <c r="F112" i="3"/>
  <c r="D112" i="3"/>
  <c r="G111" i="3"/>
  <c r="H111" i="3" s="1"/>
  <c r="D111" i="3"/>
  <c r="G110" i="3"/>
  <c r="H110" i="3" s="1"/>
  <c r="D110" i="3"/>
  <c r="G109" i="3"/>
  <c r="H109" i="3" s="1"/>
  <c r="D109" i="3"/>
  <c r="G108" i="3"/>
  <c r="H108" i="3" s="1"/>
  <c r="D108" i="3"/>
  <c r="G107" i="3"/>
  <c r="H107" i="3" s="1"/>
  <c r="D107" i="3"/>
  <c r="G106" i="3"/>
  <c r="H106" i="3" s="1"/>
  <c r="F106" i="3"/>
  <c r="D106" i="3"/>
  <c r="G105" i="3"/>
  <c r="H105" i="3" s="1"/>
  <c r="F105" i="3"/>
  <c r="D105" i="3"/>
  <c r="H104" i="3"/>
  <c r="G104" i="3"/>
  <c r="D104" i="3"/>
  <c r="H103" i="3"/>
  <c r="G103" i="3"/>
  <c r="F103" i="3"/>
  <c r="D103" i="3"/>
  <c r="G102" i="3"/>
  <c r="H102" i="3" s="1"/>
  <c r="F102" i="3"/>
  <c r="D102" i="3"/>
  <c r="H101" i="3"/>
  <c r="G101" i="3"/>
  <c r="F101" i="3"/>
  <c r="D101" i="3"/>
  <c r="H100" i="3"/>
  <c r="G100" i="3"/>
  <c r="F100" i="3"/>
  <c r="D100" i="3"/>
  <c r="H99" i="3"/>
  <c r="G99" i="3"/>
  <c r="D99" i="3"/>
  <c r="H98" i="3"/>
  <c r="G98" i="3"/>
  <c r="D98" i="3"/>
  <c r="H97" i="3"/>
  <c r="G97" i="3"/>
  <c r="D97" i="3"/>
  <c r="H96" i="3"/>
  <c r="G96" i="3"/>
  <c r="D96" i="3"/>
  <c r="H95" i="3"/>
  <c r="G95" i="3"/>
  <c r="D95" i="3"/>
  <c r="H94" i="3"/>
  <c r="G94" i="3"/>
  <c r="D94" i="3"/>
  <c r="H93" i="3"/>
  <c r="G93" i="3"/>
  <c r="D93" i="3"/>
  <c r="H92" i="3"/>
  <c r="G92" i="3"/>
  <c r="D92" i="3"/>
  <c r="H91" i="3"/>
  <c r="G91" i="3"/>
  <c r="D91" i="3"/>
  <c r="H90" i="3"/>
  <c r="G90" i="3"/>
  <c r="F90" i="3"/>
  <c r="D90" i="3"/>
  <c r="H89" i="3"/>
  <c r="G89" i="3"/>
  <c r="F89" i="3"/>
  <c r="D89" i="3"/>
  <c r="H88" i="3"/>
  <c r="G88" i="3"/>
  <c r="D88" i="3"/>
  <c r="H87" i="3"/>
  <c r="G87" i="3"/>
  <c r="D87" i="3"/>
  <c r="H86" i="3"/>
  <c r="G86" i="3"/>
  <c r="F86" i="3"/>
  <c r="D86" i="3"/>
  <c r="H85" i="3"/>
  <c r="G85" i="3"/>
  <c r="F85" i="3"/>
  <c r="D85" i="3"/>
  <c r="H84" i="3"/>
  <c r="G84" i="3"/>
  <c r="D84" i="3"/>
  <c r="G83" i="3"/>
  <c r="H83" i="3" s="1"/>
  <c r="F83" i="3"/>
  <c r="D83" i="3"/>
  <c r="G82" i="3"/>
  <c r="H82" i="3" s="1"/>
  <c r="F82" i="3"/>
  <c r="D82" i="3"/>
  <c r="H81" i="3"/>
  <c r="G81" i="3"/>
  <c r="F81" i="3"/>
  <c r="D81" i="3"/>
  <c r="H80" i="3"/>
  <c r="G80" i="3"/>
  <c r="D80" i="3"/>
  <c r="G79" i="3"/>
  <c r="H79" i="3" s="1"/>
  <c r="D79" i="3"/>
  <c r="H78" i="3"/>
  <c r="G78" i="3"/>
  <c r="D78" i="3"/>
  <c r="G77" i="3"/>
  <c r="H77" i="3" s="1"/>
  <c r="D77" i="3"/>
  <c r="H76" i="3"/>
  <c r="G76" i="3"/>
  <c r="F76" i="3"/>
  <c r="D76" i="3"/>
  <c r="G75" i="3"/>
  <c r="H75" i="3" s="1"/>
  <c r="F75" i="3"/>
  <c r="D75" i="3"/>
  <c r="G74" i="3"/>
  <c r="H74" i="3" s="1"/>
  <c r="D74" i="3"/>
  <c r="G73" i="3"/>
  <c r="H73" i="3" s="1"/>
  <c r="D73" i="3"/>
  <c r="H72" i="3"/>
  <c r="G72" i="3"/>
  <c r="F72" i="3"/>
  <c r="D72" i="3"/>
  <c r="H71" i="3"/>
  <c r="G71" i="3"/>
  <c r="F71" i="3"/>
  <c r="D71" i="3"/>
  <c r="G70" i="3"/>
  <c r="H70" i="3" s="1"/>
  <c r="F70" i="3"/>
  <c r="D70" i="3"/>
  <c r="G69" i="3"/>
  <c r="H69" i="3" s="1"/>
  <c r="D69" i="3"/>
  <c r="H68" i="3"/>
  <c r="G68" i="3"/>
  <c r="D68" i="3"/>
  <c r="G67" i="3"/>
  <c r="H67" i="3" s="1"/>
  <c r="D67" i="3"/>
  <c r="G66" i="3"/>
  <c r="H66" i="3" s="1"/>
  <c r="D66" i="3"/>
  <c r="G65" i="3"/>
  <c r="H65" i="3" s="1"/>
  <c r="F65" i="3"/>
  <c r="D65" i="3"/>
  <c r="H64" i="3"/>
  <c r="G64" i="3"/>
  <c r="F64" i="3"/>
  <c r="D64" i="3"/>
  <c r="H63" i="3"/>
  <c r="G63" i="3"/>
  <c r="D63" i="3"/>
  <c r="G62" i="3"/>
  <c r="H62" i="3" s="1"/>
  <c r="D62" i="3"/>
  <c r="G61" i="3"/>
  <c r="H61" i="3" s="1"/>
  <c r="D61" i="3"/>
  <c r="H60" i="3"/>
  <c r="G60" i="3"/>
  <c r="F60" i="3"/>
  <c r="D60" i="3"/>
  <c r="G59" i="3"/>
  <c r="H59" i="3" s="1"/>
  <c r="D59" i="3"/>
  <c r="G58" i="3"/>
  <c r="H58" i="3" s="1"/>
  <c r="D58" i="3"/>
  <c r="H57" i="3"/>
  <c r="G57" i="3"/>
  <c r="D57" i="3"/>
  <c r="G56" i="3"/>
  <c r="H56" i="3" s="1"/>
  <c r="F56" i="3"/>
  <c r="D56" i="3"/>
  <c r="G55" i="3"/>
  <c r="H55" i="3" s="1"/>
  <c r="F55" i="3"/>
  <c r="D55" i="3"/>
  <c r="H54" i="3"/>
  <c r="G54" i="3"/>
  <c r="F54" i="3"/>
  <c r="D54" i="3"/>
  <c r="G53" i="3"/>
  <c r="H53" i="3" s="1"/>
  <c r="F53" i="3"/>
  <c r="D53" i="3"/>
  <c r="G52" i="3"/>
  <c r="H52" i="3" s="1"/>
  <c r="F52" i="3"/>
  <c r="D52" i="3"/>
  <c r="H51" i="3"/>
  <c r="G51" i="3"/>
  <c r="F51" i="3"/>
  <c r="D51" i="3"/>
  <c r="H50" i="3"/>
  <c r="G50" i="3"/>
  <c r="F50" i="3"/>
  <c r="D50" i="3"/>
  <c r="G49" i="3"/>
  <c r="H49" i="3" s="1"/>
  <c r="F49" i="3"/>
  <c r="D49" i="3"/>
  <c r="G48" i="3"/>
  <c r="H48" i="3" s="1"/>
  <c r="F48" i="3"/>
  <c r="D48" i="3"/>
  <c r="G47" i="3"/>
  <c r="H47" i="3" s="1"/>
  <c r="D47" i="3"/>
  <c r="G46" i="3"/>
  <c r="H46" i="3" s="1"/>
  <c r="D46" i="3"/>
  <c r="G45" i="3"/>
  <c r="H45" i="3" s="1"/>
  <c r="D45" i="3"/>
  <c r="G44" i="3"/>
  <c r="H44" i="3" s="1"/>
  <c r="F44" i="3"/>
  <c r="D44" i="3"/>
  <c r="G43" i="3"/>
  <c r="H43" i="3" s="1"/>
  <c r="D43" i="3"/>
  <c r="G42" i="3"/>
  <c r="H42" i="3" s="1"/>
  <c r="F42" i="3"/>
  <c r="D42" i="3"/>
  <c r="G41" i="3"/>
  <c r="H41" i="3" s="1"/>
  <c r="F41" i="3"/>
  <c r="D41" i="3"/>
  <c r="G40" i="3"/>
  <c r="H40" i="3" s="1"/>
  <c r="D40" i="3"/>
  <c r="G39" i="3"/>
  <c r="H39" i="3" s="1"/>
  <c r="D39" i="3"/>
  <c r="G38" i="3"/>
  <c r="H38" i="3" s="1"/>
  <c r="D38" i="3"/>
  <c r="G37" i="3"/>
  <c r="H37" i="3" s="1"/>
  <c r="F37" i="3"/>
  <c r="D37" i="3"/>
  <c r="G36" i="3"/>
  <c r="H36" i="3" s="1"/>
  <c r="F36" i="3"/>
  <c r="D36" i="3"/>
  <c r="G35" i="3"/>
  <c r="H35" i="3" s="1"/>
  <c r="F35" i="3"/>
  <c r="D35" i="3"/>
  <c r="G34" i="3"/>
  <c r="H34" i="3" s="1"/>
  <c r="F34" i="3"/>
  <c r="D34" i="3"/>
  <c r="G33" i="3"/>
  <c r="H33" i="3" s="1"/>
  <c r="F33" i="3"/>
  <c r="D33" i="3"/>
  <c r="G32" i="3"/>
  <c r="H32" i="3" s="1"/>
  <c r="D32" i="3"/>
  <c r="G31" i="3"/>
  <c r="H31" i="3" s="1"/>
  <c r="D31" i="3"/>
  <c r="G30" i="3"/>
  <c r="H30" i="3" s="1"/>
  <c r="F30" i="3"/>
  <c r="D30" i="3"/>
  <c r="G29" i="3"/>
  <c r="H29" i="3" s="1"/>
  <c r="F29" i="3"/>
  <c r="D29" i="3"/>
  <c r="G28" i="3"/>
  <c r="H28" i="3" s="1"/>
  <c r="D28" i="3"/>
  <c r="G27" i="3"/>
  <c r="H27" i="3" s="1"/>
  <c r="F27" i="3"/>
  <c r="D27" i="3"/>
  <c r="G26" i="3"/>
  <c r="H26" i="3" s="1"/>
  <c r="F26" i="3"/>
  <c r="D26" i="3"/>
  <c r="G25" i="3"/>
  <c r="H25" i="3" s="1"/>
  <c r="F25" i="3"/>
  <c r="D25" i="3"/>
  <c r="G24" i="3"/>
  <c r="H24" i="3" s="1"/>
  <c r="F24" i="3"/>
  <c r="D24" i="3"/>
  <c r="G23" i="3"/>
  <c r="H23" i="3" s="1"/>
  <c r="F23" i="3"/>
  <c r="D23" i="3"/>
  <c r="G22" i="3"/>
  <c r="H22" i="3" s="1"/>
  <c r="F22" i="3"/>
  <c r="D22" i="3"/>
  <c r="G21" i="3"/>
  <c r="H21" i="3" s="1"/>
  <c r="D21" i="3"/>
  <c r="G20" i="3"/>
  <c r="H20" i="3" s="1"/>
  <c r="D20" i="3"/>
  <c r="G19" i="3"/>
  <c r="H19" i="3" s="1"/>
  <c r="D19" i="3"/>
  <c r="G18" i="3"/>
  <c r="H18" i="3" s="1"/>
  <c r="D18" i="3"/>
  <c r="G17" i="3"/>
  <c r="H17" i="3" s="1"/>
  <c r="D17" i="3"/>
  <c r="G16" i="3"/>
  <c r="H16" i="3" s="1"/>
  <c r="D16" i="3"/>
  <c r="G15" i="3"/>
  <c r="H15" i="3" s="1"/>
  <c r="F15" i="3"/>
  <c r="D15" i="3"/>
  <c r="G14" i="3"/>
  <c r="H14" i="3" s="1"/>
  <c r="F14" i="3"/>
  <c r="D14" i="3"/>
  <c r="G13" i="3"/>
  <c r="H13" i="3" s="1"/>
  <c r="F13" i="3"/>
  <c r="D13" i="3"/>
  <c r="G12" i="3"/>
  <c r="H12" i="3" s="1"/>
  <c r="F12" i="3"/>
  <c r="D12" i="3"/>
  <c r="G11" i="3"/>
  <c r="H11" i="3" s="1"/>
  <c r="F11" i="3"/>
  <c r="D11" i="3"/>
  <c r="G10" i="3"/>
  <c r="H10" i="3" s="1"/>
  <c r="F10" i="3"/>
  <c r="D10" i="3"/>
  <c r="G9" i="3"/>
  <c r="H9" i="3" s="1"/>
  <c r="F9" i="3"/>
  <c r="D9" i="3"/>
  <c r="G8" i="3"/>
  <c r="H8" i="3" s="1"/>
  <c r="D8" i="3"/>
  <c r="G7" i="3"/>
  <c r="H7" i="3" s="1"/>
  <c r="D7" i="3"/>
  <c r="G6" i="3"/>
  <c r="H6" i="3" s="1"/>
  <c r="F6" i="3"/>
  <c r="D6" i="3"/>
  <c r="G5" i="3"/>
  <c r="H5" i="3" s="1"/>
  <c r="F5" i="3"/>
  <c r="D5" i="3"/>
  <c r="G4" i="3"/>
  <c r="H4" i="3" s="1"/>
  <c r="F4" i="3"/>
  <c r="D4" i="3"/>
  <c r="G3" i="3"/>
  <c r="H3" i="3" s="1"/>
  <c r="F3" i="3"/>
  <c r="D3" i="3"/>
  <c r="K2" i="3"/>
  <c r="E3" i="3" s="1"/>
  <c r="I3" i="3" s="1"/>
  <c r="J38" i="2"/>
  <c r="J4" i="2"/>
  <c r="J3" i="2"/>
  <c r="K3" i="2" s="1"/>
  <c r="I3" i="2"/>
  <c r="K2" i="2"/>
  <c r="H6" i="2"/>
  <c r="H22" i="2"/>
  <c r="H30" i="2"/>
  <c r="H38" i="2"/>
  <c r="H70" i="2"/>
  <c r="H86" i="2"/>
  <c r="H94" i="2"/>
  <c r="H102" i="2"/>
  <c r="H134" i="2"/>
  <c r="H150" i="2"/>
  <c r="H158" i="2"/>
  <c r="H166" i="2"/>
  <c r="G4" i="2"/>
  <c r="H4" i="2" s="1"/>
  <c r="G5" i="2"/>
  <c r="H5" i="2" s="1"/>
  <c r="G6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3" i="2"/>
  <c r="H3" i="2" s="1"/>
  <c r="F4" i="2"/>
  <c r="F5" i="2"/>
  <c r="F6" i="2"/>
  <c r="F9" i="2"/>
  <c r="F10" i="2"/>
  <c r="F11" i="2"/>
  <c r="F12" i="2"/>
  <c r="F13" i="2"/>
  <c r="F14" i="2"/>
  <c r="F15" i="2"/>
  <c r="F22" i="2"/>
  <c r="F23" i="2"/>
  <c r="F24" i="2"/>
  <c r="F25" i="2"/>
  <c r="F26" i="2"/>
  <c r="F27" i="2"/>
  <c r="F29" i="2"/>
  <c r="F30" i="2"/>
  <c r="F33" i="2"/>
  <c r="F34" i="2"/>
  <c r="F35" i="2"/>
  <c r="F36" i="2"/>
  <c r="F37" i="2"/>
  <c r="F41" i="2"/>
  <c r="F42" i="2"/>
  <c r="F44" i="2"/>
  <c r="F48" i="2"/>
  <c r="F49" i="2"/>
  <c r="F50" i="2"/>
  <c r="F51" i="2"/>
  <c r="F52" i="2"/>
  <c r="F53" i="2"/>
  <c r="F54" i="2"/>
  <c r="F55" i="2"/>
  <c r="F56" i="2"/>
  <c r="F60" i="2"/>
  <c r="F64" i="2"/>
  <c r="F65" i="2"/>
  <c r="F70" i="2"/>
  <c r="F71" i="2"/>
  <c r="F72" i="2"/>
  <c r="F75" i="2"/>
  <c r="F76" i="2"/>
  <c r="F81" i="2"/>
  <c r="F82" i="2"/>
  <c r="F83" i="2"/>
  <c r="F85" i="2"/>
  <c r="F86" i="2"/>
  <c r="F89" i="2"/>
  <c r="F90" i="2"/>
  <c r="F100" i="2"/>
  <c r="F101" i="2"/>
  <c r="F102" i="2"/>
  <c r="F103" i="2"/>
  <c r="F105" i="2"/>
  <c r="F106" i="2"/>
  <c r="F112" i="2"/>
  <c r="F114" i="2"/>
  <c r="F118" i="2"/>
  <c r="F120" i="2"/>
  <c r="F121" i="2"/>
  <c r="F136" i="2"/>
  <c r="F137" i="2"/>
  <c r="F139" i="2"/>
  <c r="F141" i="2"/>
  <c r="F148" i="2"/>
  <c r="F149" i="2"/>
  <c r="F150" i="2"/>
  <c r="F152" i="2"/>
  <c r="F153" i="2"/>
  <c r="F156" i="2"/>
  <c r="F159" i="2"/>
  <c r="F161" i="2"/>
  <c r="F163" i="2"/>
  <c r="F166" i="2"/>
  <c r="F169" i="2"/>
  <c r="F170" i="2"/>
  <c r="F172" i="2"/>
  <c r="F175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3" i="2"/>
  <c r="E3" i="2" s="1"/>
  <c r="J3" i="6" l="1"/>
  <c r="K3" i="6" s="1"/>
  <c r="E4" i="6" s="1"/>
  <c r="I4" i="6" s="1"/>
  <c r="J3" i="5"/>
  <c r="K3" i="5" s="1"/>
  <c r="E4" i="5" s="1"/>
  <c r="I4" i="5" s="1"/>
  <c r="J3" i="3"/>
  <c r="K3" i="3" s="1"/>
  <c r="E4" i="3" s="1"/>
  <c r="I4" i="3" s="1"/>
  <c r="E4" i="2"/>
  <c r="I4" i="2" s="1"/>
  <c r="J4" i="6" l="1"/>
  <c r="K4" i="6" s="1"/>
  <c r="E5" i="6" s="1"/>
  <c r="I5" i="6" s="1"/>
  <c r="J4" i="5"/>
  <c r="K4" i="5" s="1"/>
  <c r="E5" i="5" s="1"/>
  <c r="I5" i="5" s="1"/>
  <c r="J4" i="3"/>
  <c r="K4" i="3" s="1"/>
  <c r="E5" i="3" s="1"/>
  <c r="I5" i="3" s="1"/>
  <c r="K4" i="2"/>
  <c r="E5" i="2" s="1"/>
  <c r="I5" i="2" s="1"/>
  <c r="J5" i="6" l="1"/>
  <c r="K5" i="6" s="1"/>
  <c r="E6" i="6" s="1"/>
  <c r="I6" i="6" s="1"/>
  <c r="J5" i="5"/>
  <c r="K5" i="5" s="1"/>
  <c r="E6" i="5" s="1"/>
  <c r="I6" i="5" s="1"/>
  <c r="J5" i="3"/>
  <c r="K5" i="3" s="1"/>
  <c r="E6" i="3" s="1"/>
  <c r="I6" i="3" s="1"/>
  <c r="J5" i="2"/>
  <c r="K5" i="2" s="1"/>
  <c r="E6" i="2" s="1"/>
  <c r="I6" i="2" s="1"/>
  <c r="J6" i="6" l="1"/>
  <c r="K6" i="6" s="1"/>
  <c r="K6" i="5"/>
  <c r="J6" i="5"/>
  <c r="J6" i="3"/>
  <c r="K6" i="3" s="1"/>
  <c r="J6" i="2"/>
  <c r="K6" i="2" s="1"/>
  <c r="E7" i="6" l="1"/>
  <c r="F7" i="6"/>
  <c r="F7" i="5"/>
  <c r="E7" i="5"/>
  <c r="F7" i="3"/>
  <c r="E7" i="3"/>
  <c r="E7" i="2"/>
  <c r="I7" i="2" s="1"/>
  <c r="J7" i="2" s="1"/>
  <c r="F7" i="2"/>
  <c r="I7" i="6" l="1"/>
  <c r="I7" i="5"/>
  <c r="I7" i="3"/>
  <c r="K7" i="2"/>
  <c r="F8" i="2"/>
  <c r="E8" i="2"/>
  <c r="J7" i="6" l="1"/>
  <c r="K7" i="6" s="1"/>
  <c r="J7" i="5"/>
  <c r="K7" i="5" s="1"/>
  <c r="J7" i="3"/>
  <c r="K7" i="3" s="1"/>
  <c r="I8" i="2"/>
  <c r="J8" i="2" s="1"/>
  <c r="E8" i="6" l="1"/>
  <c r="F8" i="6"/>
  <c r="F8" i="5"/>
  <c r="E8" i="5"/>
  <c r="F8" i="3"/>
  <c r="E8" i="3"/>
  <c r="K8" i="2"/>
  <c r="E9" i="2" s="1"/>
  <c r="I9" i="2" s="1"/>
  <c r="J9" i="2" s="1"/>
  <c r="I8" i="6" l="1"/>
  <c r="I8" i="5"/>
  <c r="I8" i="3"/>
  <c r="K9" i="2"/>
  <c r="E10" i="2" s="1"/>
  <c r="I10" i="2" s="1"/>
  <c r="J10" i="2" s="1"/>
  <c r="J8" i="6" l="1"/>
  <c r="K8" i="6" s="1"/>
  <c r="E9" i="6" s="1"/>
  <c r="I9" i="6" s="1"/>
  <c r="J8" i="5"/>
  <c r="K8" i="5" s="1"/>
  <c r="E9" i="5" s="1"/>
  <c r="I9" i="5" s="1"/>
  <c r="K8" i="3"/>
  <c r="E9" i="3" s="1"/>
  <c r="I9" i="3" s="1"/>
  <c r="J8" i="3"/>
  <c r="K10" i="2"/>
  <c r="E11" i="2" s="1"/>
  <c r="I11" i="2" s="1"/>
  <c r="J11" i="2" s="1"/>
  <c r="K9" i="6" l="1"/>
  <c r="E10" i="6" s="1"/>
  <c r="I10" i="6" s="1"/>
  <c r="J9" i="6"/>
  <c r="J9" i="5"/>
  <c r="K9" i="5"/>
  <c r="E10" i="5" s="1"/>
  <c r="I10" i="5" s="1"/>
  <c r="K9" i="3"/>
  <c r="E10" i="3" s="1"/>
  <c r="I10" i="3" s="1"/>
  <c r="J9" i="3"/>
  <c r="K11" i="2"/>
  <c r="E12" i="2" s="1"/>
  <c r="I12" i="2" s="1"/>
  <c r="J12" i="2" s="1"/>
  <c r="J10" i="6" l="1"/>
  <c r="K10" i="6" s="1"/>
  <c r="E11" i="6" s="1"/>
  <c r="I11" i="6" s="1"/>
  <c r="J10" i="5"/>
  <c r="K10" i="5"/>
  <c r="E11" i="5" s="1"/>
  <c r="I11" i="5" s="1"/>
  <c r="J10" i="3"/>
  <c r="K10" i="3" s="1"/>
  <c r="E11" i="3" s="1"/>
  <c r="I11" i="3" s="1"/>
  <c r="K12" i="2"/>
  <c r="E13" i="2" s="1"/>
  <c r="I13" i="2" s="1"/>
  <c r="J13" i="2" s="1"/>
  <c r="J11" i="6" l="1"/>
  <c r="K11" i="6" s="1"/>
  <c r="E12" i="6" s="1"/>
  <c r="I12" i="6" s="1"/>
  <c r="J11" i="5"/>
  <c r="K11" i="5" s="1"/>
  <c r="E12" i="5" s="1"/>
  <c r="I12" i="5" s="1"/>
  <c r="J11" i="3"/>
  <c r="K11" i="3" s="1"/>
  <c r="E12" i="3" s="1"/>
  <c r="I12" i="3" s="1"/>
  <c r="K13" i="2"/>
  <c r="E14" i="2" s="1"/>
  <c r="I14" i="2" s="1"/>
  <c r="J14" i="2" s="1"/>
  <c r="J12" i="6" l="1"/>
  <c r="K12" i="6" s="1"/>
  <c r="E13" i="6" s="1"/>
  <c r="I13" i="6" s="1"/>
  <c r="J12" i="5"/>
  <c r="K12" i="5" s="1"/>
  <c r="E13" i="5" s="1"/>
  <c r="I13" i="5" s="1"/>
  <c r="J12" i="3"/>
  <c r="K12" i="3" s="1"/>
  <c r="E13" i="3" s="1"/>
  <c r="I13" i="3" s="1"/>
  <c r="K14" i="2"/>
  <c r="E15" i="2" s="1"/>
  <c r="I15" i="2" s="1"/>
  <c r="J15" i="2" s="1"/>
  <c r="J13" i="6" l="1"/>
  <c r="K13" i="6" s="1"/>
  <c r="E14" i="6" s="1"/>
  <c r="I14" i="6" s="1"/>
  <c r="J13" i="5"/>
  <c r="K13" i="5"/>
  <c r="E14" i="5" s="1"/>
  <c r="I14" i="5" s="1"/>
  <c r="J13" i="3"/>
  <c r="K13" i="3" s="1"/>
  <c r="E14" i="3" s="1"/>
  <c r="I14" i="3" s="1"/>
  <c r="K15" i="2"/>
  <c r="F16" i="2"/>
  <c r="E16" i="2"/>
  <c r="J14" i="6" l="1"/>
  <c r="K14" i="6" s="1"/>
  <c r="E15" i="6" s="1"/>
  <c r="I15" i="6" s="1"/>
  <c r="J14" i="5"/>
  <c r="K14" i="5" s="1"/>
  <c r="E15" i="5" s="1"/>
  <c r="I15" i="5" s="1"/>
  <c r="J14" i="3"/>
  <c r="K14" i="3" s="1"/>
  <c r="E15" i="3" s="1"/>
  <c r="I15" i="3" s="1"/>
  <c r="I16" i="2"/>
  <c r="J16" i="2" s="1"/>
  <c r="J15" i="6" l="1"/>
  <c r="K15" i="6" s="1"/>
  <c r="J15" i="5"/>
  <c r="K15" i="5" s="1"/>
  <c r="J15" i="3"/>
  <c r="K15" i="3" s="1"/>
  <c r="K16" i="2"/>
  <c r="E16" i="6" l="1"/>
  <c r="I16" i="6" s="1"/>
  <c r="F16" i="6"/>
  <c r="F16" i="5"/>
  <c r="E16" i="5"/>
  <c r="F16" i="3"/>
  <c r="E16" i="3"/>
  <c r="I16" i="3" s="1"/>
  <c r="F17" i="2"/>
  <c r="E17" i="2"/>
  <c r="K16" i="6" l="1"/>
  <c r="J16" i="6"/>
  <c r="I16" i="5"/>
  <c r="J16" i="3"/>
  <c r="K16" i="3" s="1"/>
  <c r="I17" i="2"/>
  <c r="J17" i="2" s="1"/>
  <c r="E17" i="6" l="1"/>
  <c r="F17" i="6"/>
  <c r="J16" i="5"/>
  <c r="K16" i="5" s="1"/>
  <c r="F17" i="3"/>
  <c r="E17" i="3"/>
  <c r="K17" i="2"/>
  <c r="I17" i="6" l="1"/>
  <c r="F17" i="5"/>
  <c r="E17" i="5"/>
  <c r="I17" i="3"/>
  <c r="F18" i="2"/>
  <c r="E18" i="2"/>
  <c r="J17" i="6" l="1"/>
  <c r="K17" i="6" s="1"/>
  <c r="I17" i="5"/>
  <c r="J17" i="5"/>
  <c r="K17" i="5" s="1"/>
  <c r="J17" i="3"/>
  <c r="K17" i="3" s="1"/>
  <c r="I18" i="2"/>
  <c r="J18" i="2" s="1"/>
  <c r="E18" i="6" l="1"/>
  <c r="F18" i="6"/>
  <c r="F18" i="5"/>
  <c r="E18" i="5"/>
  <c r="I18" i="5" s="1"/>
  <c r="F18" i="3"/>
  <c r="E18" i="3"/>
  <c r="K18" i="2"/>
  <c r="I18" i="6" l="1"/>
  <c r="J18" i="5"/>
  <c r="K18" i="5" s="1"/>
  <c r="I18" i="3"/>
  <c r="F19" i="2"/>
  <c r="E19" i="2"/>
  <c r="J18" i="6" l="1"/>
  <c r="K18" i="6" s="1"/>
  <c r="F19" i="5"/>
  <c r="E19" i="5"/>
  <c r="I19" i="5" s="1"/>
  <c r="J18" i="3"/>
  <c r="K18" i="3" s="1"/>
  <c r="I19" i="2"/>
  <c r="J19" i="2" s="1"/>
  <c r="E19" i="6" l="1"/>
  <c r="F19" i="6"/>
  <c r="J19" i="5"/>
  <c r="K19" i="5" s="1"/>
  <c r="F19" i="3"/>
  <c r="E19" i="3"/>
  <c r="I19" i="3" s="1"/>
  <c r="K19" i="2"/>
  <c r="I19" i="6" l="1"/>
  <c r="F20" i="5"/>
  <c r="E20" i="5"/>
  <c r="I20" i="5" s="1"/>
  <c r="J19" i="3"/>
  <c r="K19" i="3" s="1"/>
  <c r="F20" i="2"/>
  <c r="E20" i="2"/>
  <c r="J19" i="6" l="1"/>
  <c r="K19" i="6" s="1"/>
  <c r="J20" i="5"/>
  <c r="K20" i="5" s="1"/>
  <c r="F20" i="3"/>
  <c r="E20" i="3"/>
  <c r="I20" i="2"/>
  <c r="J20" i="2" s="1"/>
  <c r="K20" i="2"/>
  <c r="E20" i="6" l="1"/>
  <c r="F20" i="6"/>
  <c r="F21" i="5"/>
  <c r="E21" i="5"/>
  <c r="I20" i="3"/>
  <c r="F21" i="2"/>
  <c r="E21" i="2"/>
  <c r="I21" i="2" s="1"/>
  <c r="J21" i="2" s="1"/>
  <c r="I20" i="6" l="1"/>
  <c r="I21" i="5"/>
  <c r="J21" i="5"/>
  <c r="K21" i="5"/>
  <c r="E22" i="5" s="1"/>
  <c r="I22" i="5" s="1"/>
  <c r="J20" i="3"/>
  <c r="K20" i="3" s="1"/>
  <c r="K21" i="2"/>
  <c r="E22" i="2" s="1"/>
  <c r="I22" i="2" s="1"/>
  <c r="J22" i="2" s="1"/>
  <c r="J20" i="6" l="1"/>
  <c r="K20" i="6" s="1"/>
  <c r="J22" i="5"/>
  <c r="K22" i="5"/>
  <c r="E23" i="5" s="1"/>
  <c r="I23" i="5" s="1"/>
  <c r="F21" i="3"/>
  <c r="E21" i="3"/>
  <c r="I21" i="3" s="1"/>
  <c r="K22" i="2"/>
  <c r="E23" i="2" s="1"/>
  <c r="I23" i="2" s="1"/>
  <c r="J23" i="2" s="1"/>
  <c r="F21" i="6" l="1"/>
  <c r="E21" i="6"/>
  <c r="I21" i="6" s="1"/>
  <c r="J23" i="5"/>
  <c r="K23" i="5"/>
  <c r="E24" i="5" s="1"/>
  <c r="I24" i="5" s="1"/>
  <c r="J21" i="3"/>
  <c r="K21" i="3" s="1"/>
  <c r="E22" i="3" s="1"/>
  <c r="I22" i="3" s="1"/>
  <c r="K23" i="2"/>
  <c r="E24" i="2" s="1"/>
  <c r="I24" i="2" s="1"/>
  <c r="J24" i="2" s="1"/>
  <c r="J21" i="6" l="1"/>
  <c r="K21" i="6" s="1"/>
  <c r="E22" i="6" s="1"/>
  <c r="I22" i="6" s="1"/>
  <c r="J24" i="5"/>
  <c r="K24" i="5"/>
  <c r="E25" i="5" s="1"/>
  <c r="I25" i="5" s="1"/>
  <c r="J22" i="3"/>
  <c r="K22" i="3" s="1"/>
  <c r="E23" i="3" s="1"/>
  <c r="I23" i="3" s="1"/>
  <c r="K24" i="2"/>
  <c r="E25" i="2" s="1"/>
  <c r="I25" i="2" s="1"/>
  <c r="J25" i="2" s="1"/>
  <c r="J22" i="6" l="1"/>
  <c r="K22" i="6" s="1"/>
  <c r="E23" i="6" s="1"/>
  <c r="I23" i="6" s="1"/>
  <c r="J25" i="5"/>
  <c r="K25" i="5" s="1"/>
  <c r="E26" i="5" s="1"/>
  <c r="I26" i="5" s="1"/>
  <c r="J23" i="3"/>
  <c r="K23" i="3" s="1"/>
  <c r="E24" i="3" s="1"/>
  <c r="I24" i="3" s="1"/>
  <c r="K25" i="2"/>
  <c r="E26" i="2" s="1"/>
  <c r="I26" i="2" s="1"/>
  <c r="J26" i="2" s="1"/>
  <c r="J23" i="6" l="1"/>
  <c r="K23" i="6" s="1"/>
  <c r="E24" i="6" s="1"/>
  <c r="I24" i="6" s="1"/>
  <c r="J26" i="5"/>
  <c r="K26" i="5"/>
  <c r="E27" i="5" s="1"/>
  <c r="I27" i="5" s="1"/>
  <c r="J24" i="3"/>
  <c r="K24" i="3" s="1"/>
  <c r="E25" i="3" s="1"/>
  <c r="I25" i="3" s="1"/>
  <c r="K26" i="2"/>
  <c r="E27" i="2" s="1"/>
  <c r="I27" i="2" s="1"/>
  <c r="J27" i="2" s="1"/>
  <c r="J24" i="6" l="1"/>
  <c r="K24" i="6" s="1"/>
  <c r="E25" i="6" s="1"/>
  <c r="I25" i="6" s="1"/>
  <c r="J27" i="5"/>
  <c r="K27" i="5"/>
  <c r="J25" i="3"/>
  <c r="K25" i="3" s="1"/>
  <c r="E26" i="3" s="1"/>
  <c r="I26" i="3" s="1"/>
  <c r="K27" i="2"/>
  <c r="J25" i="6" l="1"/>
  <c r="K25" i="6" s="1"/>
  <c r="E26" i="6" s="1"/>
  <c r="I26" i="6" s="1"/>
  <c r="F28" i="5"/>
  <c r="E28" i="5"/>
  <c r="I28" i="5" s="1"/>
  <c r="J26" i="3"/>
  <c r="K26" i="3" s="1"/>
  <c r="E27" i="3" s="1"/>
  <c r="I27" i="3" s="1"/>
  <c r="F28" i="2"/>
  <c r="E28" i="2"/>
  <c r="J26" i="6" l="1"/>
  <c r="K26" i="6" s="1"/>
  <c r="E27" i="6" s="1"/>
  <c r="I27" i="6" s="1"/>
  <c r="J28" i="5"/>
  <c r="K28" i="5" s="1"/>
  <c r="E29" i="5" s="1"/>
  <c r="I29" i="5" s="1"/>
  <c r="J27" i="3"/>
  <c r="K27" i="3" s="1"/>
  <c r="I28" i="2"/>
  <c r="J28" i="2" s="1"/>
  <c r="K28" i="2"/>
  <c r="E29" i="2" s="1"/>
  <c r="I29" i="2" s="1"/>
  <c r="J29" i="2" s="1"/>
  <c r="K27" i="6" l="1"/>
  <c r="J27" i="6"/>
  <c r="J29" i="5"/>
  <c r="K29" i="5"/>
  <c r="E30" i="5" s="1"/>
  <c r="I30" i="5" s="1"/>
  <c r="F28" i="3"/>
  <c r="E28" i="3"/>
  <c r="I28" i="3" s="1"/>
  <c r="K29" i="2"/>
  <c r="E30" i="2" s="1"/>
  <c r="I30" i="2" s="1"/>
  <c r="J30" i="2" s="1"/>
  <c r="F28" i="6" l="1"/>
  <c r="E28" i="6"/>
  <c r="I28" i="6" s="1"/>
  <c r="J30" i="5"/>
  <c r="K30" i="5"/>
  <c r="J28" i="3"/>
  <c r="K28" i="3" s="1"/>
  <c r="E29" i="3" s="1"/>
  <c r="I29" i="3" s="1"/>
  <c r="K30" i="2"/>
  <c r="J28" i="6" l="1"/>
  <c r="K28" i="6" s="1"/>
  <c r="E29" i="6" s="1"/>
  <c r="I29" i="6" s="1"/>
  <c r="F31" i="5"/>
  <c r="E31" i="5"/>
  <c r="J29" i="3"/>
  <c r="K29" i="3" s="1"/>
  <c r="E30" i="3" s="1"/>
  <c r="I30" i="3" s="1"/>
  <c r="F31" i="2"/>
  <c r="E31" i="2"/>
  <c r="J29" i="6" l="1"/>
  <c r="K29" i="6" s="1"/>
  <c r="E30" i="6" s="1"/>
  <c r="I30" i="6" s="1"/>
  <c r="I31" i="5"/>
  <c r="J31" i="5"/>
  <c r="K31" i="5"/>
  <c r="J30" i="3"/>
  <c r="K30" i="3" s="1"/>
  <c r="I31" i="2"/>
  <c r="J31" i="2" s="1"/>
  <c r="J30" i="6" l="1"/>
  <c r="K30" i="6" s="1"/>
  <c r="F32" i="5"/>
  <c r="E32" i="5"/>
  <c r="I32" i="5" s="1"/>
  <c r="F31" i="3"/>
  <c r="E31" i="3"/>
  <c r="K31" i="2"/>
  <c r="F31" i="6" l="1"/>
  <c r="E31" i="6"/>
  <c r="I31" i="6" s="1"/>
  <c r="J32" i="5"/>
  <c r="K32" i="5"/>
  <c r="E33" i="5" s="1"/>
  <c r="I33" i="5" s="1"/>
  <c r="I31" i="3"/>
  <c r="F32" i="2"/>
  <c r="E32" i="2"/>
  <c r="J31" i="6" l="1"/>
  <c r="K31" i="6" s="1"/>
  <c r="J33" i="5"/>
  <c r="K33" i="5" s="1"/>
  <c r="E34" i="5" s="1"/>
  <c r="I34" i="5" s="1"/>
  <c r="J31" i="3"/>
  <c r="K31" i="3" s="1"/>
  <c r="I32" i="2"/>
  <c r="J32" i="2" s="1"/>
  <c r="K32" i="2"/>
  <c r="E33" i="2" s="1"/>
  <c r="I33" i="2" s="1"/>
  <c r="J33" i="2" s="1"/>
  <c r="F32" i="6" l="1"/>
  <c r="E32" i="6"/>
  <c r="I32" i="6" s="1"/>
  <c r="J34" i="5"/>
  <c r="K34" i="5"/>
  <c r="E35" i="5" s="1"/>
  <c r="I35" i="5" s="1"/>
  <c r="F32" i="3"/>
  <c r="E32" i="3"/>
  <c r="I32" i="3" s="1"/>
  <c r="K33" i="2"/>
  <c r="E34" i="2" s="1"/>
  <c r="I34" i="2" s="1"/>
  <c r="J34" i="2" s="1"/>
  <c r="J32" i="6" l="1"/>
  <c r="K32" i="6" s="1"/>
  <c r="E33" i="6" s="1"/>
  <c r="I33" i="6" s="1"/>
  <c r="J35" i="5"/>
  <c r="K35" i="5"/>
  <c r="E36" i="5" s="1"/>
  <c r="I36" i="5" s="1"/>
  <c r="J32" i="3"/>
  <c r="K32" i="3" s="1"/>
  <c r="E33" i="3" s="1"/>
  <c r="I33" i="3" s="1"/>
  <c r="K34" i="2"/>
  <c r="E35" i="2" s="1"/>
  <c r="I35" i="2" s="1"/>
  <c r="J35" i="2" s="1"/>
  <c r="J33" i="6" l="1"/>
  <c r="K33" i="6" s="1"/>
  <c r="E34" i="6" s="1"/>
  <c r="I34" i="6" s="1"/>
  <c r="J36" i="5"/>
  <c r="K36" i="5" s="1"/>
  <c r="E37" i="5" s="1"/>
  <c r="I37" i="5" s="1"/>
  <c r="J33" i="3"/>
  <c r="K33" i="3" s="1"/>
  <c r="E34" i="3" s="1"/>
  <c r="I34" i="3" s="1"/>
  <c r="K35" i="2"/>
  <c r="E36" i="2" s="1"/>
  <c r="I36" i="2" s="1"/>
  <c r="J34" i="6" l="1"/>
  <c r="K34" i="6" s="1"/>
  <c r="E35" i="6" s="1"/>
  <c r="I35" i="6" s="1"/>
  <c r="J37" i="5"/>
  <c r="K37" i="5" s="1"/>
  <c r="J34" i="3"/>
  <c r="K34" i="3" s="1"/>
  <c r="E35" i="3" s="1"/>
  <c r="I35" i="3" s="1"/>
  <c r="J36" i="2"/>
  <c r="K36" i="2" s="1"/>
  <c r="E37" i="2" s="1"/>
  <c r="I37" i="2" s="1"/>
  <c r="J35" i="6" l="1"/>
  <c r="K35" i="6" s="1"/>
  <c r="E36" i="6" s="1"/>
  <c r="I36" i="6" s="1"/>
  <c r="F38" i="5"/>
  <c r="E38" i="5"/>
  <c r="I38" i="5" s="1"/>
  <c r="J35" i="3"/>
  <c r="K35" i="3" s="1"/>
  <c r="E36" i="3" s="1"/>
  <c r="I36" i="3" s="1"/>
  <c r="J37" i="2"/>
  <c r="K37" i="2"/>
  <c r="E38" i="2"/>
  <c r="F38" i="2"/>
  <c r="J36" i="6" l="1"/>
  <c r="K36" i="6" s="1"/>
  <c r="E37" i="6" s="1"/>
  <c r="I37" i="6" s="1"/>
  <c r="J38" i="5"/>
  <c r="K38" i="5"/>
  <c r="J36" i="3"/>
  <c r="K36" i="3" s="1"/>
  <c r="E37" i="3" s="1"/>
  <c r="I37" i="3" s="1"/>
  <c r="I38" i="2"/>
  <c r="J37" i="6" l="1"/>
  <c r="K37" i="6" s="1"/>
  <c r="F39" i="5"/>
  <c r="E39" i="5"/>
  <c r="I39" i="5" s="1"/>
  <c r="J37" i="3"/>
  <c r="K37" i="3" s="1"/>
  <c r="K38" i="2"/>
  <c r="F38" i="6" l="1"/>
  <c r="E38" i="6"/>
  <c r="J39" i="5"/>
  <c r="K39" i="5" s="1"/>
  <c r="F38" i="3"/>
  <c r="E38" i="3"/>
  <c r="I38" i="3" s="1"/>
  <c r="F39" i="2"/>
  <c r="E39" i="2"/>
  <c r="I38" i="6" l="1"/>
  <c r="F40" i="5"/>
  <c r="E40" i="5"/>
  <c r="I40" i="5" s="1"/>
  <c r="J38" i="3"/>
  <c r="K38" i="3" s="1"/>
  <c r="I39" i="2"/>
  <c r="J38" i="6" l="1"/>
  <c r="K38" i="6" s="1"/>
  <c r="J40" i="5"/>
  <c r="K40" i="5"/>
  <c r="E41" i="5" s="1"/>
  <c r="I41" i="5" s="1"/>
  <c r="F39" i="3"/>
  <c r="E39" i="3"/>
  <c r="I39" i="3" s="1"/>
  <c r="J39" i="2"/>
  <c r="K39" i="2" s="1"/>
  <c r="F39" i="6" l="1"/>
  <c r="E39" i="6"/>
  <c r="I39" i="6" s="1"/>
  <c r="J41" i="5"/>
  <c r="K41" i="5"/>
  <c r="E42" i="5" s="1"/>
  <c r="I42" i="5" s="1"/>
  <c r="J39" i="3"/>
  <c r="K39" i="3" s="1"/>
  <c r="E40" i="2"/>
  <c r="F40" i="2"/>
  <c r="J39" i="6" l="1"/>
  <c r="K39" i="6" s="1"/>
  <c r="J42" i="5"/>
  <c r="K42" i="5"/>
  <c r="F40" i="3"/>
  <c r="E40" i="3"/>
  <c r="I40" i="2"/>
  <c r="F40" i="6" l="1"/>
  <c r="E40" i="6"/>
  <c r="I40" i="6" s="1"/>
  <c r="F43" i="5"/>
  <c r="E43" i="5"/>
  <c r="I43" i="5" s="1"/>
  <c r="I40" i="3"/>
  <c r="J40" i="2"/>
  <c r="K40" i="2" s="1"/>
  <c r="E41" i="2" s="1"/>
  <c r="I41" i="2" s="1"/>
  <c r="J40" i="6" l="1"/>
  <c r="K40" i="6" s="1"/>
  <c r="E41" i="6" s="1"/>
  <c r="I41" i="6" s="1"/>
  <c r="J43" i="5"/>
  <c r="K43" i="5"/>
  <c r="E44" i="5" s="1"/>
  <c r="I44" i="5" s="1"/>
  <c r="J40" i="3"/>
  <c r="K40" i="3" s="1"/>
  <c r="E41" i="3" s="1"/>
  <c r="I41" i="3" s="1"/>
  <c r="J41" i="2"/>
  <c r="K41" i="2" s="1"/>
  <c r="E42" i="2" s="1"/>
  <c r="I42" i="2" s="1"/>
  <c r="J41" i="6" l="1"/>
  <c r="K41" i="6" s="1"/>
  <c r="E42" i="6" s="1"/>
  <c r="I42" i="6" s="1"/>
  <c r="J44" i="5"/>
  <c r="K44" i="5"/>
  <c r="J41" i="3"/>
  <c r="K41" i="3" s="1"/>
  <c r="E42" i="3" s="1"/>
  <c r="I42" i="3" s="1"/>
  <c r="J42" i="2"/>
  <c r="K42" i="2" s="1"/>
  <c r="J42" i="6" l="1"/>
  <c r="K42" i="6" s="1"/>
  <c r="F45" i="5"/>
  <c r="E45" i="5"/>
  <c r="I45" i="5" s="1"/>
  <c r="J42" i="3"/>
  <c r="K42" i="3" s="1"/>
  <c r="F43" i="2"/>
  <c r="E43" i="2"/>
  <c r="F43" i="6" l="1"/>
  <c r="E43" i="6"/>
  <c r="I43" i="6" s="1"/>
  <c r="J45" i="5"/>
  <c r="K45" i="5" s="1"/>
  <c r="F43" i="3"/>
  <c r="E43" i="3"/>
  <c r="I43" i="3" s="1"/>
  <c r="I43" i="2"/>
  <c r="J43" i="2" s="1"/>
  <c r="K43" i="2" s="1"/>
  <c r="E44" i="2" s="1"/>
  <c r="I44" i="2" s="1"/>
  <c r="J43" i="6" l="1"/>
  <c r="K43" i="6" s="1"/>
  <c r="E44" i="6" s="1"/>
  <c r="I44" i="6" s="1"/>
  <c r="F46" i="5"/>
  <c r="E46" i="5"/>
  <c r="J43" i="3"/>
  <c r="K43" i="3" s="1"/>
  <c r="E44" i="3" s="1"/>
  <c r="I44" i="3" s="1"/>
  <c r="J44" i="2"/>
  <c r="K44" i="2" s="1"/>
  <c r="J44" i="6" l="1"/>
  <c r="K44" i="6" s="1"/>
  <c r="I46" i="5"/>
  <c r="J46" i="5"/>
  <c r="K46" i="5"/>
  <c r="J44" i="3"/>
  <c r="K44" i="3" s="1"/>
  <c r="F45" i="2"/>
  <c r="E45" i="2"/>
  <c r="F45" i="6" l="1"/>
  <c r="E45" i="6"/>
  <c r="I45" i="6" s="1"/>
  <c r="F47" i="5"/>
  <c r="E47" i="5"/>
  <c r="F45" i="3"/>
  <c r="E45" i="3"/>
  <c r="I45" i="3" s="1"/>
  <c r="I45" i="2"/>
  <c r="J45" i="6" l="1"/>
  <c r="K45" i="6" s="1"/>
  <c r="I47" i="5"/>
  <c r="J45" i="3"/>
  <c r="K45" i="3" s="1"/>
  <c r="J45" i="2"/>
  <c r="K45" i="2" s="1"/>
  <c r="F46" i="6" l="1"/>
  <c r="E46" i="6"/>
  <c r="I46" i="6" s="1"/>
  <c r="J47" i="5"/>
  <c r="K47" i="5"/>
  <c r="E48" i="5" s="1"/>
  <c r="I48" i="5" s="1"/>
  <c r="F46" i="3"/>
  <c r="E46" i="3"/>
  <c r="I46" i="3" s="1"/>
  <c r="F46" i="2"/>
  <c r="E46" i="2"/>
  <c r="I46" i="2" s="1"/>
  <c r="J46" i="6" l="1"/>
  <c r="K46" i="6" s="1"/>
  <c r="J48" i="5"/>
  <c r="K48" i="5"/>
  <c r="E49" i="5" s="1"/>
  <c r="I49" i="5" s="1"/>
  <c r="J46" i="3"/>
  <c r="K46" i="3" s="1"/>
  <c r="J46" i="2"/>
  <c r="K46" i="2" s="1"/>
  <c r="F47" i="6" l="1"/>
  <c r="E47" i="6"/>
  <c r="I47" i="6" s="1"/>
  <c r="J49" i="5"/>
  <c r="K49" i="5"/>
  <c r="E50" i="5" s="1"/>
  <c r="I50" i="5" s="1"/>
  <c r="F47" i="3"/>
  <c r="E47" i="3"/>
  <c r="F47" i="2"/>
  <c r="E47" i="2"/>
  <c r="I47" i="2" s="1"/>
  <c r="J47" i="6" l="1"/>
  <c r="K47" i="6" s="1"/>
  <c r="E48" i="6" s="1"/>
  <c r="I48" i="6" s="1"/>
  <c r="J50" i="5"/>
  <c r="K50" i="5"/>
  <c r="E51" i="5" s="1"/>
  <c r="I51" i="5" s="1"/>
  <c r="I47" i="3"/>
  <c r="J47" i="2"/>
  <c r="K47" i="2" s="1"/>
  <c r="E48" i="2" s="1"/>
  <c r="I48" i="2" s="1"/>
  <c r="J48" i="6" l="1"/>
  <c r="K48" i="6" s="1"/>
  <c r="E49" i="6" s="1"/>
  <c r="I49" i="6" s="1"/>
  <c r="J51" i="5"/>
  <c r="K51" i="5"/>
  <c r="E52" i="5" s="1"/>
  <c r="I52" i="5" s="1"/>
  <c r="J47" i="3"/>
  <c r="K47" i="3" s="1"/>
  <c r="E48" i="3" s="1"/>
  <c r="I48" i="3" s="1"/>
  <c r="J48" i="2"/>
  <c r="K48" i="2" s="1"/>
  <c r="E49" i="2" s="1"/>
  <c r="I49" i="2" s="1"/>
  <c r="J49" i="6" l="1"/>
  <c r="K49" i="6" s="1"/>
  <c r="E50" i="6" s="1"/>
  <c r="I50" i="6" s="1"/>
  <c r="J52" i="5"/>
  <c r="K52" i="5" s="1"/>
  <c r="E53" i="5" s="1"/>
  <c r="I53" i="5" s="1"/>
  <c r="J48" i="3"/>
  <c r="K48" i="3" s="1"/>
  <c r="E49" i="3" s="1"/>
  <c r="I49" i="3" s="1"/>
  <c r="J49" i="2"/>
  <c r="K49" i="2" s="1"/>
  <c r="E50" i="2" s="1"/>
  <c r="I50" i="2" s="1"/>
  <c r="J50" i="6" l="1"/>
  <c r="K50" i="6" s="1"/>
  <c r="E51" i="6" s="1"/>
  <c r="I51" i="6" s="1"/>
  <c r="J53" i="5"/>
  <c r="K53" i="5"/>
  <c r="E54" i="5" s="1"/>
  <c r="I54" i="5" s="1"/>
  <c r="J49" i="3"/>
  <c r="K49" i="3" s="1"/>
  <c r="E50" i="3" s="1"/>
  <c r="I50" i="3" s="1"/>
  <c r="J50" i="2"/>
  <c r="K50" i="2" s="1"/>
  <c r="E51" i="2" s="1"/>
  <c r="I51" i="2" s="1"/>
  <c r="J51" i="6" l="1"/>
  <c r="K51" i="6" s="1"/>
  <c r="E52" i="6" s="1"/>
  <c r="I52" i="6" s="1"/>
  <c r="J54" i="5"/>
  <c r="K54" i="5" s="1"/>
  <c r="E55" i="5" s="1"/>
  <c r="I55" i="5" s="1"/>
  <c r="J50" i="3"/>
  <c r="K50" i="3" s="1"/>
  <c r="E51" i="3" s="1"/>
  <c r="I51" i="3" s="1"/>
  <c r="J51" i="2"/>
  <c r="K51" i="2" s="1"/>
  <c r="E52" i="2" s="1"/>
  <c r="I52" i="2" s="1"/>
  <c r="J52" i="6" l="1"/>
  <c r="K52" i="6" s="1"/>
  <c r="E53" i="6" s="1"/>
  <c r="I53" i="6" s="1"/>
  <c r="J55" i="5"/>
  <c r="K55" i="5"/>
  <c r="E56" i="5" s="1"/>
  <c r="I56" i="5" s="1"/>
  <c r="J51" i="3"/>
  <c r="K51" i="3" s="1"/>
  <c r="E52" i="3" s="1"/>
  <c r="I52" i="3" s="1"/>
  <c r="J52" i="2"/>
  <c r="K52" i="2" s="1"/>
  <c r="E53" i="2" s="1"/>
  <c r="I53" i="2" s="1"/>
  <c r="J53" i="6" l="1"/>
  <c r="K53" i="6" s="1"/>
  <c r="E54" i="6" s="1"/>
  <c r="I54" i="6" s="1"/>
  <c r="J56" i="5"/>
  <c r="K56" i="5"/>
  <c r="J52" i="3"/>
  <c r="K52" i="3" s="1"/>
  <c r="E53" i="3" s="1"/>
  <c r="I53" i="3" s="1"/>
  <c r="J53" i="2"/>
  <c r="K53" i="2" s="1"/>
  <c r="E54" i="2" s="1"/>
  <c r="I54" i="2" s="1"/>
  <c r="J54" i="6" l="1"/>
  <c r="K54" i="6" s="1"/>
  <c r="E55" i="6" s="1"/>
  <c r="I55" i="6" s="1"/>
  <c r="F57" i="5"/>
  <c r="E57" i="5"/>
  <c r="I57" i="5" s="1"/>
  <c r="J53" i="3"/>
  <c r="K53" i="3" s="1"/>
  <c r="E54" i="3" s="1"/>
  <c r="I54" i="3" s="1"/>
  <c r="J54" i="2"/>
  <c r="K54" i="2" s="1"/>
  <c r="E55" i="2" s="1"/>
  <c r="I55" i="2" s="1"/>
  <c r="J55" i="6" l="1"/>
  <c r="K55" i="6" s="1"/>
  <c r="E56" i="6" s="1"/>
  <c r="I56" i="6" s="1"/>
  <c r="J57" i="5"/>
  <c r="K57" i="5"/>
  <c r="J54" i="3"/>
  <c r="K54" i="3" s="1"/>
  <c r="E55" i="3" s="1"/>
  <c r="I55" i="3" s="1"/>
  <c r="J55" i="2"/>
  <c r="K55" i="2" s="1"/>
  <c r="E56" i="2" s="1"/>
  <c r="I56" i="2" s="1"/>
  <c r="J56" i="6" l="1"/>
  <c r="K56" i="6" s="1"/>
  <c r="F58" i="5"/>
  <c r="E58" i="5"/>
  <c r="I58" i="5" s="1"/>
  <c r="J55" i="3"/>
  <c r="K55" i="3" s="1"/>
  <c r="E56" i="3" s="1"/>
  <c r="I56" i="3" s="1"/>
  <c r="J56" i="2"/>
  <c r="K56" i="2" s="1"/>
  <c r="F57" i="6" l="1"/>
  <c r="E57" i="6"/>
  <c r="J58" i="5"/>
  <c r="K58" i="5"/>
  <c r="J56" i="3"/>
  <c r="K56" i="3" s="1"/>
  <c r="F57" i="2"/>
  <c r="E57" i="2"/>
  <c r="I57" i="6" l="1"/>
  <c r="F59" i="5"/>
  <c r="E59" i="5"/>
  <c r="I59" i="5" s="1"/>
  <c r="F57" i="3"/>
  <c r="E57" i="3"/>
  <c r="I57" i="3" s="1"/>
  <c r="I57" i="2"/>
  <c r="J57" i="6" l="1"/>
  <c r="K57" i="6" s="1"/>
  <c r="J59" i="5"/>
  <c r="K59" i="5" s="1"/>
  <c r="E60" i="5" s="1"/>
  <c r="I60" i="5" s="1"/>
  <c r="J57" i="3"/>
  <c r="K57" i="3" s="1"/>
  <c r="J57" i="2"/>
  <c r="K57" i="2" s="1"/>
  <c r="F58" i="6" l="1"/>
  <c r="E58" i="6"/>
  <c r="I58" i="6" s="1"/>
  <c r="J60" i="5"/>
  <c r="K60" i="5" s="1"/>
  <c r="F58" i="3"/>
  <c r="E58" i="3"/>
  <c r="I58" i="3" s="1"/>
  <c r="F58" i="2"/>
  <c r="E58" i="2"/>
  <c r="I58" i="2" s="1"/>
  <c r="K58" i="6" l="1"/>
  <c r="J58" i="6"/>
  <c r="E61" i="5"/>
  <c r="F61" i="5"/>
  <c r="J58" i="3"/>
  <c r="K58" i="3" s="1"/>
  <c r="J58" i="2"/>
  <c r="K58" i="2" s="1"/>
  <c r="F59" i="6" l="1"/>
  <c r="E59" i="6"/>
  <c r="I59" i="6" s="1"/>
  <c r="I61" i="5"/>
  <c r="F59" i="3"/>
  <c r="E59" i="3"/>
  <c r="I59" i="3" s="1"/>
  <c r="F59" i="2"/>
  <c r="E59" i="2"/>
  <c r="I59" i="2" s="1"/>
  <c r="J59" i="6" l="1"/>
  <c r="K59" i="6" s="1"/>
  <c r="E60" i="6" s="1"/>
  <c r="I60" i="6" s="1"/>
  <c r="J61" i="5"/>
  <c r="K61" i="5" s="1"/>
  <c r="J59" i="3"/>
  <c r="K59" i="3" s="1"/>
  <c r="E60" i="3" s="1"/>
  <c r="I60" i="3" s="1"/>
  <c r="J59" i="2"/>
  <c r="K59" i="2" s="1"/>
  <c r="E60" i="2" s="1"/>
  <c r="I60" i="2" s="1"/>
  <c r="J60" i="6" l="1"/>
  <c r="K60" i="6" s="1"/>
  <c r="E62" i="5"/>
  <c r="F62" i="5"/>
  <c r="J60" i="3"/>
  <c r="K60" i="3" s="1"/>
  <c r="J60" i="2"/>
  <c r="K60" i="2" s="1"/>
  <c r="F61" i="6" l="1"/>
  <c r="E61" i="6"/>
  <c r="I61" i="6" s="1"/>
  <c r="I62" i="5"/>
  <c r="F61" i="3"/>
  <c r="E61" i="3"/>
  <c r="I61" i="3" s="1"/>
  <c r="F61" i="2"/>
  <c r="E61" i="2"/>
  <c r="I61" i="2" s="1"/>
  <c r="J61" i="6" l="1"/>
  <c r="K61" i="6" s="1"/>
  <c r="J62" i="5"/>
  <c r="K62" i="5" s="1"/>
  <c r="J61" i="3"/>
  <c r="K61" i="3" s="1"/>
  <c r="J61" i="2"/>
  <c r="K61" i="2" s="1"/>
  <c r="F62" i="6" l="1"/>
  <c r="E62" i="6"/>
  <c r="I62" i="6" s="1"/>
  <c r="E63" i="5"/>
  <c r="F63" i="5"/>
  <c r="F62" i="3"/>
  <c r="E62" i="3"/>
  <c r="I62" i="3" s="1"/>
  <c r="F62" i="2"/>
  <c r="E62" i="2"/>
  <c r="I62" i="2" s="1"/>
  <c r="J62" i="6" l="1"/>
  <c r="K62" i="6" s="1"/>
  <c r="I63" i="5"/>
  <c r="J62" i="3"/>
  <c r="K62" i="3" s="1"/>
  <c r="J62" i="2"/>
  <c r="K62" i="2" s="1"/>
  <c r="F63" i="6" l="1"/>
  <c r="E63" i="6"/>
  <c r="I63" i="6" s="1"/>
  <c r="J63" i="5"/>
  <c r="K63" i="5" s="1"/>
  <c r="E64" i="5" s="1"/>
  <c r="I64" i="5" s="1"/>
  <c r="E63" i="3"/>
  <c r="F63" i="3"/>
  <c r="F63" i="2"/>
  <c r="E63" i="2"/>
  <c r="J63" i="6" l="1"/>
  <c r="K63" i="6" s="1"/>
  <c r="E64" i="6" s="1"/>
  <c r="I64" i="6" s="1"/>
  <c r="J64" i="5"/>
  <c r="K64" i="5" s="1"/>
  <c r="E65" i="5" s="1"/>
  <c r="I65" i="5" s="1"/>
  <c r="I63" i="3"/>
  <c r="I63" i="2"/>
  <c r="J64" i="6" l="1"/>
  <c r="K64" i="6" s="1"/>
  <c r="E65" i="6" s="1"/>
  <c r="I65" i="6" s="1"/>
  <c r="J65" i="5"/>
  <c r="K65" i="5" s="1"/>
  <c r="J63" i="3"/>
  <c r="K63" i="3" s="1"/>
  <c r="E64" i="3" s="1"/>
  <c r="I64" i="3" s="1"/>
  <c r="J63" i="2"/>
  <c r="K63" i="2" s="1"/>
  <c r="E64" i="2" s="1"/>
  <c r="I64" i="2" s="1"/>
  <c r="J65" i="6" l="1"/>
  <c r="K65" i="6" s="1"/>
  <c r="E66" i="5"/>
  <c r="F66" i="5"/>
  <c r="J64" i="3"/>
  <c r="K64" i="3" s="1"/>
  <c r="E65" i="3" s="1"/>
  <c r="I65" i="3" s="1"/>
  <c r="J64" i="2"/>
  <c r="K64" i="2" s="1"/>
  <c r="E65" i="2" s="1"/>
  <c r="I65" i="2" s="1"/>
  <c r="F66" i="6" l="1"/>
  <c r="E66" i="6"/>
  <c r="I66" i="5"/>
  <c r="J65" i="3"/>
  <c r="K65" i="3" s="1"/>
  <c r="J65" i="2"/>
  <c r="K65" i="2" s="1"/>
  <c r="I66" i="6" l="1"/>
  <c r="J66" i="5"/>
  <c r="K66" i="5" s="1"/>
  <c r="F66" i="3"/>
  <c r="E66" i="3"/>
  <c r="E66" i="2"/>
  <c r="F66" i="2"/>
  <c r="J66" i="6" l="1"/>
  <c r="K66" i="6" s="1"/>
  <c r="E67" i="5"/>
  <c r="F67" i="5"/>
  <c r="I66" i="3"/>
  <c r="I66" i="2"/>
  <c r="F67" i="6" l="1"/>
  <c r="E67" i="6"/>
  <c r="I67" i="6" s="1"/>
  <c r="I67" i="5"/>
  <c r="J66" i="3"/>
  <c r="K66" i="3" s="1"/>
  <c r="J66" i="2"/>
  <c r="K66" i="2" s="1"/>
  <c r="J67" i="6" l="1"/>
  <c r="K67" i="6" s="1"/>
  <c r="J67" i="5"/>
  <c r="K67" i="5" s="1"/>
  <c r="E67" i="3"/>
  <c r="F67" i="3"/>
  <c r="E67" i="2"/>
  <c r="F67" i="2"/>
  <c r="F68" i="6" l="1"/>
  <c r="E68" i="6"/>
  <c r="I68" i="6" s="1"/>
  <c r="E68" i="5"/>
  <c r="F68" i="5"/>
  <c r="I67" i="3"/>
  <c r="I67" i="2"/>
  <c r="J68" i="6" l="1"/>
  <c r="K68" i="6" s="1"/>
  <c r="I68" i="5"/>
  <c r="J68" i="5"/>
  <c r="K68" i="5" s="1"/>
  <c r="J67" i="3"/>
  <c r="K67" i="3" s="1"/>
  <c r="J67" i="2"/>
  <c r="K67" i="2" s="1"/>
  <c r="F69" i="6" l="1"/>
  <c r="E69" i="6"/>
  <c r="I69" i="6" s="1"/>
  <c r="E69" i="5"/>
  <c r="F69" i="5"/>
  <c r="F68" i="3"/>
  <c r="E68" i="3"/>
  <c r="F68" i="2"/>
  <c r="E68" i="2"/>
  <c r="J69" i="6" l="1"/>
  <c r="K69" i="6" s="1"/>
  <c r="E70" i="6" s="1"/>
  <c r="I70" i="6" s="1"/>
  <c r="I69" i="5"/>
  <c r="K69" i="5"/>
  <c r="E70" i="5" s="1"/>
  <c r="I70" i="5" s="1"/>
  <c r="J69" i="5"/>
  <c r="I68" i="3"/>
  <c r="I68" i="2"/>
  <c r="J70" i="6" l="1"/>
  <c r="K70" i="6" s="1"/>
  <c r="E71" i="6" s="1"/>
  <c r="I71" i="6" s="1"/>
  <c r="J70" i="5"/>
  <c r="K70" i="5" s="1"/>
  <c r="E71" i="5" s="1"/>
  <c r="I71" i="5" s="1"/>
  <c r="J68" i="3"/>
  <c r="K68" i="3" s="1"/>
  <c r="J68" i="2"/>
  <c r="K68" i="2" s="1"/>
  <c r="J71" i="6" l="1"/>
  <c r="K71" i="6" s="1"/>
  <c r="E72" i="6" s="1"/>
  <c r="I72" i="6" s="1"/>
  <c r="J71" i="5"/>
  <c r="K71" i="5" s="1"/>
  <c r="E72" i="5" s="1"/>
  <c r="I72" i="5" s="1"/>
  <c r="F69" i="3"/>
  <c r="E69" i="3"/>
  <c r="E69" i="2"/>
  <c r="F69" i="2"/>
  <c r="J72" i="6" l="1"/>
  <c r="K72" i="6" s="1"/>
  <c r="J72" i="5"/>
  <c r="K72" i="5" s="1"/>
  <c r="I69" i="3"/>
  <c r="I69" i="2"/>
  <c r="F73" i="6" l="1"/>
  <c r="E73" i="6"/>
  <c r="I73" i="6" s="1"/>
  <c r="E73" i="5"/>
  <c r="F73" i="5"/>
  <c r="J69" i="3"/>
  <c r="K69" i="3" s="1"/>
  <c r="E70" i="3" s="1"/>
  <c r="I70" i="3" s="1"/>
  <c r="J69" i="2"/>
  <c r="K69" i="2" s="1"/>
  <c r="E70" i="2" s="1"/>
  <c r="I70" i="2" s="1"/>
  <c r="J73" i="6" l="1"/>
  <c r="K73" i="6" s="1"/>
  <c r="I73" i="5"/>
  <c r="K73" i="5" s="1"/>
  <c r="J73" i="5"/>
  <c r="J70" i="3"/>
  <c r="K70" i="3" s="1"/>
  <c r="E71" i="3" s="1"/>
  <c r="I71" i="3" s="1"/>
  <c r="J70" i="2"/>
  <c r="K70" i="2" s="1"/>
  <c r="E71" i="2" s="1"/>
  <c r="I71" i="2" s="1"/>
  <c r="F74" i="6" l="1"/>
  <c r="E74" i="6"/>
  <c r="I74" i="6" s="1"/>
  <c r="E74" i="5"/>
  <c r="F74" i="5"/>
  <c r="J71" i="3"/>
  <c r="K71" i="3" s="1"/>
  <c r="E72" i="3" s="1"/>
  <c r="I72" i="3" s="1"/>
  <c r="J71" i="2"/>
  <c r="K71" i="2" s="1"/>
  <c r="E72" i="2" s="1"/>
  <c r="I72" i="2" s="1"/>
  <c r="J74" i="6" l="1"/>
  <c r="K74" i="6" s="1"/>
  <c r="E75" i="6" s="1"/>
  <c r="I75" i="6" s="1"/>
  <c r="I74" i="5"/>
  <c r="J74" i="5"/>
  <c r="K74" i="5" s="1"/>
  <c r="E75" i="5" s="1"/>
  <c r="I75" i="5" s="1"/>
  <c r="J72" i="3"/>
  <c r="K72" i="3" s="1"/>
  <c r="J72" i="2"/>
  <c r="K72" i="2" s="1"/>
  <c r="J75" i="6" l="1"/>
  <c r="K75" i="6" s="1"/>
  <c r="E76" i="6" s="1"/>
  <c r="I76" i="6" s="1"/>
  <c r="J75" i="5"/>
  <c r="K75" i="5" s="1"/>
  <c r="E76" i="5" s="1"/>
  <c r="I76" i="5" s="1"/>
  <c r="F73" i="3"/>
  <c r="E73" i="3"/>
  <c r="E73" i="2"/>
  <c r="F73" i="2"/>
  <c r="J76" i="6" l="1"/>
  <c r="K76" i="6" s="1"/>
  <c r="J76" i="5"/>
  <c r="K76" i="5" s="1"/>
  <c r="I73" i="3"/>
  <c r="I73" i="2"/>
  <c r="F77" i="6" l="1"/>
  <c r="E77" i="6"/>
  <c r="I77" i="6" s="1"/>
  <c r="E77" i="5"/>
  <c r="F77" i="5"/>
  <c r="J73" i="3"/>
  <c r="K73" i="3" s="1"/>
  <c r="J73" i="2"/>
  <c r="K73" i="2" s="1"/>
  <c r="J77" i="6" l="1"/>
  <c r="K77" i="6" s="1"/>
  <c r="I77" i="5"/>
  <c r="J77" i="5"/>
  <c r="K77" i="5" s="1"/>
  <c r="F74" i="3"/>
  <c r="E74" i="3"/>
  <c r="I74" i="3" s="1"/>
  <c r="F74" i="2"/>
  <c r="E74" i="2"/>
  <c r="I74" i="2" s="1"/>
  <c r="F78" i="6" l="1"/>
  <c r="E78" i="6"/>
  <c r="I78" i="6" s="1"/>
  <c r="E78" i="5"/>
  <c r="F78" i="5"/>
  <c r="J74" i="3"/>
  <c r="K74" i="3" s="1"/>
  <c r="E75" i="3" s="1"/>
  <c r="I75" i="3" s="1"/>
  <c r="J74" i="2"/>
  <c r="K74" i="2" s="1"/>
  <c r="E75" i="2" s="1"/>
  <c r="I75" i="2" s="1"/>
  <c r="J78" i="6" l="1"/>
  <c r="K78" i="6" s="1"/>
  <c r="I78" i="5"/>
  <c r="J75" i="3"/>
  <c r="K75" i="3" s="1"/>
  <c r="E76" i="3" s="1"/>
  <c r="I76" i="3" s="1"/>
  <c r="J75" i="2"/>
  <c r="K75" i="2" s="1"/>
  <c r="E76" i="2" s="1"/>
  <c r="I76" i="2" s="1"/>
  <c r="F79" i="6" l="1"/>
  <c r="E79" i="6"/>
  <c r="I79" i="6" s="1"/>
  <c r="J78" i="5"/>
  <c r="K78" i="5" s="1"/>
  <c r="K76" i="3"/>
  <c r="J76" i="3"/>
  <c r="J76" i="2"/>
  <c r="K76" i="2" s="1"/>
  <c r="J79" i="6" l="1"/>
  <c r="K79" i="6" s="1"/>
  <c r="E79" i="5"/>
  <c r="F79" i="5"/>
  <c r="F77" i="3"/>
  <c r="E77" i="3"/>
  <c r="E77" i="2"/>
  <c r="F77" i="2"/>
  <c r="F80" i="6" l="1"/>
  <c r="E80" i="6"/>
  <c r="I80" i="6" s="1"/>
  <c r="I79" i="5"/>
  <c r="I77" i="3"/>
  <c r="I77" i="2"/>
  <c r="J80" i="6" l="1"/>
  <c r="K80" i="6" s="1"/>
  <c r="E81" i="6" s="1"/>
  <c r="I81" i="6" s="1"/>
  <c r="J79" i="5"/>
  <c r="K79" i="5" s="1"/>
  <c r="J77" i="3"/>
  <c r="K77" i="3" s="1"/>
  <c r="J77" i="2"/>
  <c r="K77" i="2" s="1"/>
  <c r="J81" i="6" l="1"/>
  <c r="K81" i="6" s="1"/>
  <c r="E82" i="6" s="1"/>
  <c r="I82" i="6" s="1"/>
  <c r="E80" i="5"/>
  <c r="F80" i="5"/>
  <c r="F78" i="3"/>
  <c r="E78" i="3"/>
  <c r="E78" i="2"/>
  <c r="F78" i="2"/>
  <c r="J82" i="6" l="1"/>
  <c r="K82" i="6" s="1"/>
  <c r="E83" i="6" s="1"/>
  <c r="I83" i="6" s="1"/>
  <c r="I80" i="5"/>
  <c r="I78" i="3"/>
  <c r="I78" i="2"/>
  <c r="J83" i="6" l="1"/>
  <c r="K83" i="6" s="1"/>
  <c r="J80" i="5"/>
  <c r="K80" i="5" s="1"/>
  <c r="E81" i="5" s="1"/>
  <c r="I81" i="5" s="1"/>
  <c r="K78" i="3"/>
  <c r="J78" i="3"/>
  <c r="J78" i="2"/>
  <c r="K78" i="2" s="1"/>
  <c r="F84" i="6" l="1"/>
  <c r="E84" i="6"/>
  <c r="I84" i="6" s="1"/>
  <c r="J81" i="5"/>
  <c r="K81" i="5" s="1"/>
  <c r="E82" i="5" s="1"/>
  <c r="I82" i="5" s="1"/>
  <c r="F79" i="3"/>
  <c r="E79" i="3"/>
  <c r="F79" i="2"/>
  <c r="E79" i="2"/>
  <c r="J84" i="6" l="1"/>
  <c r="K84" i="6" s="1"/>
  <c r="E85" i="6" s="1"/>
  <c r="I85" i="6" s="1"/>
  <c r="J82" i="5"/>
  <c r="K82" i="5" s="1"/>
  <c r="E83" i="5" s="1"/>
  <c r="I83" i="5" s="1"/>
  <c r="I79" i="3"/>
  <c r="I79" i="2"/>
  <c r="J79" i="2"/>
  <c r="K79" i="2" s="1"/>
  <c r="J85" i="6" l="1"/>
  <c r="K85" i="6" s="1"/>
  <c r="E86" i="6" s="1"/>
  <c r="I86" i="6" s="1"/>
  <c r="J83" i="5"/>
  <c r="K83" i="5" s="1"/>
  <c r="J79" i="3"/>
  <c r="K79" i="3" s="1"/>
  <c r="F80" i="2"/>
  <c r="E80" i="2"/>
  <c r="J86" i="6" l="1"/>
  <c r="K86" i="6" s="1"/>
  <c r="E84" i="5"/>
  <c r="F84" i="5"/>
  <c r="F80" i="3"/>
  <c r="E80" i="3"/>
  <c r="I80" i="2"/>
  <c r="F87" i="6" l="1"/>
  <c r="E87" i="6"/>
  <c r="I87" i="6" s="1"/>
  <c r="I84" i="5"/>
  <c r="I80" i="3"/>
  <c r="J80" i="2"/>
  <c r="K80" i="2" s="1"/>
  <c r="E81" i="2" s="1"/>
  <c r="I81" i="2" s="1"/>
  <c r="J87" i="6" l="1"/>
  <c r="K87" i="6" s="1"/>
  <c r="J84" i="5"/>
  <c r="K84" i="5" s="1"/>
  <c r="E85" i="5" s="1"/>
  <c r="I85" i="5" s="1"/>
  <c r="J80" i="3"/>
  <c r="K80" i="3" s="1"/>
  <c r="E81" i="3" s="1"/>
  <c r="I81" i="3" s="1"/>
  <c r="J81" i="2"/>
  <c r="K81" i="2" s="1"/>
  <c r="E82" i="2" s="1"/>
  <c r="I82" i="2" s="1"/>
  <c r="F88" i="6" l="1"/>
  <c r="E88" i="6"/>
  <c r="I88" i="6" s="1"/>
  <c r="J85" i="5"/>
  <c r="K85" i="5" s="1"/>
  <c r="E86" i="5" s="1"/>
  <c r="I86" i="5" s="1"/>
  <c r="J81" i="3"/>
  <c r="K81" i="3" s="1"/>
  <c r="E82" i="3" s="1"/>
  <c r="I82" i="3" s="1"/>
  <c r="J82" i="2"/>
  <c r="K82" i="2"/>
  <c r="E83" i="2" s="1"/>
  <c r="I83" i="2" s="1"/>
  <c r="J88" i="6" l="1"/>
  <c r="K88" i="6" s="1"/>
  <c r="E89" i="6" s="1"/>
  <c r="I89" i="6" s="1"/>
  <c r="J86" i="5"/>
  <c r="K86" i="5" s="1"/>
  <c r="J82" i="3"/>
  <c r="K82" i="3" s="1"/>
  <c r="E83" i="3" s="1"/>
  <c r="I83" i="3" s="1"/>
  <c r="J83" i="2"/>
  <c r="K83" i="2" s="1"/>
  <c r="J89" i="6" l="1"/>
  <c r="K89" i="6" s="1"/>
  <c r="E90" i="6" s="1"/>
  <c r="I90" i="6" s="1"/>
  <c r="E87" i="5"/>
  <c r="F87" i="5"/>
  <c r="J83" i="3"/>
  <c r="K83" i="3" s="1"/>
  <c r="F84" i="2"/>
  <c r="E84" i="2"/>
  <c r="J90" i="6" l="1"/>
  <c r="K90" i="6" s="1"/>
  <c r="I87" i="5"/>
  <c r="F84" i="3"/>
  <c r="E84" i="3"/>
  <c r="I84" i="3" s="1"/>
  <c r="I84" i="2"/>
  <c r="J84" i="2"/>
  <c r="K84" i="2" s="1"/>
  <c r="E85" i="2" s="1"/>
  <c r="I85" i="2" s="1"/>
  <c r="F91" i="6" l="1"/>
  <c r="E91" i="6"/>
  <c r="I91" i="6" s="1"/>
  <c r="J87" i="5"/>
  <c r="K87" i="5" s="1"/>
  <c r="J84" i="3"/>
  <c r="K84" i="3" s="1"/>
  <c r="E85" i="3" s="1"/>
  <c r="I85" i="3" s="1"/>
  <c r="J85" i="2"/>
  <c r="K85" i="2" s="1"/>
  <c r="E86" i="2" s="1"/>
  <c r="I86" i="2" s="1"/>
  <c r="J91" i="6" l="1"/>
  <c r="K91" i="6" s="1"/>
  <c r="E88" i="5"/>
  <c r="F88" i="5"/>
  <c r="J85" i="3"/>
  <c r="K85" i="3" s="1"/>
  <c r="E86" i="3" s="1"/>
  <c r="I86" i="3" s="1"/>
  <c r="J86" i="2"/>
  <c r="K86" i="2" s="1"/>
  <c r="F92" i="6" l="1"/>
  <c r="E92" i="6"/>
  <c r="I88" i="5"/>
  <c r="K86" i="3"/>
  <c r="J86" i="3"/>
  <c r="F87" i="2"/>
  <c r="E87" i="2"/>
  <c r="I87" i="2" s="1"/>
  <c r="I92" i="6" l="1"/>
  <c r="J88" i="5"/>
  <c r="K88" i="5" s="1"/>
  <c r="E89" i="5" s="1"/>
  <c r="I89" i="5" s="1"/>
  <c r="F87" i="3"/>
  <c r="E87" i="3"/>
  <c r="J87" i="2"/>
  <c r="K87" i="2" s="1"/>
  <c r="J92" i="6" l="1"/>
  <c r="K92" i="6" s="1"/>
  <c r="J89" i="5"/>
  <c r="K89" i="5" s="1"/>
  <c r="E90" i="5" s="1"/>
  <c r="I90" i="5" s="1"/>
  <c r="I87" i="3"/>
  <c r="F88" i="2"/>
  <c r="E88" i="2"/>
  <c r="I88" i="2" s="1"/>
  <c r="F93" i="6" l="1"/>
  <c r="E93" i="6"/>
  <c r="I93" i="6" s="1"/>
  <c r="J90" i="5"/>
  <c r="K90" i="5" s="1"/>
  <c r="K87" i="3"/>
  <c r="J87" i="3"/>
  <c r="J88" i="2"/>
  <c r="K88" i="2" s="1"/>
  <c r="E89" i="2" s="1"/>
  <c r="I89" i="2" s="1"/>
  <c r="J93" i="6" l="1"/>
  <c r="K93" i="6" s="1"/>
  <c r="E91" i="5"/>
  <c r="F91" i="5"/>
  <c r="F88" i="3"/>
  <c r="E88" i="3"/>
  <c r="J89" i="2"/>
  <c r="K89" i="2" s="1"/>
  <c r="E90" i="2" s="1"/>
  <c r="I90" i="2" s="1"/>
  <c r="F94" i="6" l="1"/>
  <c r="E94" i="6"/>
  <c r="I94" i="6" s="1"/>
  <c r="I91" i="5"/>
  <c r="I88" i="3"/>
  <c r="J90" i="2"/>
  <c r="K90" i="2"/>
  <c r="J94" i="6" l="1"/>
  <c r="K94" i="6" s="1"/>
  <c r="J91" i="5"/>
  <c r="K91" i="5" s="1"/>
  <c r="K88" i="3"/>
  <c r="E89" i="3" s="1"/>
  <c r="I89" i="3" s="1"/>
  <c r="J88" i="3"/>
  <c r="F91" i="2"/>
  <c r="E91" i="2"/>
  <c r="I91" i="2" s="1"/>
  <c r="F95" i="6" l="1"/>
  <c r="E95" i="6"/>
  <c r="E92" i="5"/>
  <c r="F92" i="5"/>
  <c r="J89" i="3"/>
  <c r="K89" i="3" s="1"/>
  <c r="E90" i="3" s="1"/>
  <c r="I90" i="3" s="1"/>
  <c r="J91" i="2"/>
  <c r="K91" i="2" s="1"/>
  <c r="I95" i="6" l="1"/>
  <c r="I92" i="5"/>
  <c r="J90" i="3"/>
  <c r="K90" i="3" s="1"/>
  <c r="F92" i="2"/>
  <c r="E92" i="2"/>
  <c r="I92" i="2" s="1"/>
  <c r="J95" i="6" l="1"/>
  <c r="K95" i="6" s="1"/>
  <c r="J92" i="5"/>
  <c r="K92" i="5" s="1"/>
  <c r="F91" i="3"/>
  <c r="E91" i="3"/>
  <c r="I91" i="3" s="1"/>
  <c r="J92" i="2"/>
  <c r="K92" i="2" s="1"/>
  <c r="F96" i="6" l="1"/>
  <c r="E96" i="6"/>
  <c r="I96" i="6" s="1"/>
  <c r="E93" i="5"/>
  <c r="F93" i="5"/>
  <c r="J91" i="3"/>
  <c r="K91" i="3" s="1"/>
  <c r="F93" i="2"/>
  <c r="E93" i="2"/>
  <c r="J96" i="6" l="1"/>
  <c r="K96" i="6" s="1"/>
  <c r="I93" i="5"/>
  <c r="F92" i="3"/>
  <c r="E92" i="3"/>
  <c r="I92" i="3" s="1"/>
  <c r="I93" i="2"/>
  <c r="F97" i="6" l="1"/>
  <c r="E97" i="6"/>
  <c r="I97" i="6" s="1"/>
  <c r="J93" i="5"/>
  <c r="K93" i="5" s="1"/>
  <c r="J92" i="3"/>
  <c r="K92" i="3" s="1"/>
  <c r="J93" i="2"/>
  <c r="K93" i="2" s="1"/>
  <c r="J97" i="6" l="1"/>
  <c r="K97" i="6" s="1"/>
  <c r="E94" i="5"/>
  <c r="F94" i="5"/>
  <c r="F93" i="3"/>
  <c r="E93" i="3"/>
  <c r="I93" i="3" s="1"/>
  <c r="F94" i="2"/>
  <c r="E94" i="2"/>
  <c r="F98" i="6" l="1"/>
  <c r="E98" i="6"/>
  <c r="I98" i="6" s="1"/>
  <c r="I94" i="5"/>
  <c r="J93" i="3"/>
  <c r="K93" i="3" s="1"/>
  <c r="I94" i="2"/>
  <c r="J94" i="2"/>
  <c r="K94" i="2" s="1"/>
  <c r="J98" i="6" l="1"/>
  <c r="K98" i="6" s="1"/>
  <c r="J94" i="5"/>
  <c r="K94" i="5" s="1"/>
  <c r="F94" i="3"/>
  <c r="E94" i="3"/>
  <c r="I94" i="3" s="1"/>
  <c r="E95" i="2"/>
  <c r="F95" i="2"/>
  <c r="F99" i="6" l="1"/>
  <c r="E99" i="6"/>
  <c r="E95" i="5"/>
  <c r="F95" i="5"/>
  <c r="J94" i="3"/>
  <c r="K94" i="3" s="1"/>
  <c r="I95" i="2"/>
  <c r="I99" i="6" l="1"/>
  <c r="I95" i="5"/>
  <c r="F95" i="3"/>
  <c r="E95" i="3"/>
  <c r="I95" i="3" s="1"/>
  <c r="J95" i="2"/>
  <c r="K95" i="2" s="1"/>
  <c r="K99" i="6" l="1"/>
  <c r="E100" i="6" s="1"/>
  <c r="I100" i="6" s="1"/>
  <c r="J99" i="6"/>
  <c r="J95" i="5"/>
  <c r="K95" i="5" s="1"/>
  <c r="J95" i="3"/>
  <c r="K95" i="3" s="1"/>
  <c r="F96" i="2"/>
  <c r="E96" i="2"/>
  <c r="I96" i="2" s="1"/>
  <c r="K100" i="6" l="1"/>
  <c r="E101" i="6" s="1"/>
  <c r="I101" i="6" s="1"/>
  <c r="J100" i="6"/>
  <c r="E96" i="5"/>
  <c r="F96" i="5"/>
  <c r="F96" i="3"/>
  <c r="E96" i="3"/>
  <c r="I96" i="3" s="1"/>
  <c r="J96" i="2"/>
  <c r="K96" i="2" s="1"/>
  <c r="J101" i="6" l="1"/>
  <c r="K101" i="6" s="1"/>
  <c r="E102" i="6" s="1"/>
  <c r="I102" i="6" s="1"/>
  <c r="I96" i="5"/>
  <c r="J96" i="3"/>
  <c r="K96" i="3" s="1"/>
  <c r="F97" i="2"/>
  <c r="E97" i="2"/>
  <c r="K102" i="6" l="1"/>
  <c r="E103" i="6" s="1"/>
  <c r="I103" i="6" s="1"/>
  <c r="J102" i="6"/>
  <c r="J96" i="5"/>
  <c r="K96" i="5" s="1"/>
  <c r="F97" i="3"/>
  <c r="E97" i="3"/>
  <c r="I97" i="3" s="1"/>
  <c r="I97" i="2"/>
  <c r="J97" i="2" s="1"/>
  <c r="K97" i="2" s="1"/>
  <c r="K103" i="6" l="1"/>
  <c r="J103" i="6"/>
  <c r="E97" i="5"/>
  <c r="F97" i="5"/>
  <c r="J97" i="3"/>
  <c r="K97" i="3" s="1"/>
  <c r="E98" i="2"/>
  <c r="F98" i="2"/>
  <c r="E104" i="6" l="1"/>
  <c r="I104" i="6" s="1"/>
  <c r="F104" i="6"/>
  <c r="I97" i="5"/>
  <c r="F98" i="3"/>
  <c r="E98" i="3"/>
  <c r="I98" i="3" s="1"/>
  <c r="I98" i="2"/>
  <c r="J104" i="6" l="1"/>
  <c r="K104" i="6" s="1"/>
  <c r="E105" i="6" s="1"/>
  <c r="I105" i="6" s="1"/>
  <c r="J97" i="5"/>
  <c r="K97" i="5" s="1"/>
  <c r="J98" i="3"/>
  <c r="K98" i="3" s="1"/>
  <c r="J98" i="2"/>
  <c r="K98" i="2" s="1"/>
  <c r="J105" i="6" l="1"/>
  <c r="K105" i="6" s="1"/>
  <c r="E106" i="6" s="1"/>
  <c r="I106" i="6" s="1"/>
  <c r="E98" i="5"/>
  <c r="F98" i="5"/>
  <c r="F99" i="3"/>
  <c r="E99" i="3"/>
  <c r="I99" i="3" s="1"/>
  <c r="E99" i="2"/>
  <c r="F99" i="2"/>
  <c r="J106" i="6" l="1"/>
  <c r="K106" i="6" s="1"/>
  <c r="I98" i="5"/>
  <c r="J99" i="3"/>
  <c r="K99" i="3" s="1"/>
  <c r="E100" i="3" s="1"/>
  <c r="I100" i="3" s="1"/>
  <c r="I99" i="2"/>
  <c r="E107" i="6" l="1"/>
  <c r="F107" i="6"/>
  <c r="J98" i="5"/>
  <c r="K98" i="5" s="1"/>
  <c r="J100" i="3"/>
  <c r="K100" i="3" s="1"/>
  <c r="E101" i="3" s="1"/>
  <c r="I101" i="3" s="1"/>
  <c r="J99" i="2"/>
  <c r="K99" i="2" s="1"/>
  <c r="E100" i="2" s="1"/>
  <c r="I100" i="2" s="1"/>
  <c r="I107" i="6" l="1"/>
  <c r="E99" i="5"/>
  <c r="F99" i="5"/>
  <c r="J101" i="3"/>
  <c r="K101" i="3" s="1"/>
  <c r="E102" i="3" s="1"/>
  <c r="I102" i="3" s="1"/>
  <c r="J100" i="2"/>
  <c r="K100" i="2" s="1"/>
  <c r="E101" i="2" s="1"/>
  <c r="I101" i="2" s="1"/>
  <c r="K107" i="6" l="1"/>
  <c r="J107" i="6"/>
  <c r="I99" i="5"/>
  <c r="J102" i="3"/>
  <c r="K102" i="3" s="1"/>
  <c r="E103" i="3" s="1"/>
  <c r="I103" i="3" s="1"/>
  <c r="J101" i="2"/>
  <c r="K101" i="2" s="1"/>
  <c r="E102" i="2" s="1"/>
  <c r="I102" i="2" s="1"/>
  <c r="E108" i="6" l="1"/>
  <c r="F108" i="6"/>
  <c r="J99" i="5"/>
  <c r="K99" i="5" s="1"/>
  <c r="E100" i="5" s="1"/>
  <c r="I100" i="5" s="1"/>
  <c r="J103" i="3"/>
  <c r="K103" i="3"/>
  <c r="J102" i="2"/>
  <c r="K102" i="2" s="1"/>
  <c r="E103" i="2" s="1"/>
  <c r="I103" i="2" s="1"/>
  <c r="I108" i="6" l="1"/>
  <c r="J100" i="5"/>
  <c r="K100" i="5" s="1"/>
  <c r="E101" i="5" s="1"/>
  <c r="I101" i="5" s="1"/>
  <c r="E104" i="3"/>
  <c r="F104" i="3"/>
  <c r="J103" i="2"/>
  <c r="K103" i="2" s="1"/>
  <c r="J108" i="6" l="1"/>
  <c r="K108" i="6" s="1"/>
  <c r="J101" i="5"/>
  <c r="K101" i="5" s="1"/>
  <c r="E102" i="5" s="1"/>
  <c r="I102" i="5" s="1"/>
  <c r="I104" i="3"/>
  <c r="F104" i="2"/>
  <c r="E104" i="2"/>
  <c r="E109" i="6" l="1"/>
  <c r="F109" i="6"/>
  <c r="J102" i="5"/>
  <c r="K102" i="5" s="1"/>
  <c r="E103" i="5" s="1"/>
  <c r="I103" i="5" s="1"/>
  <c r="J104" i="3"/>
  <c r="K104" i="3" s="1"/>
  <c r="E105" i="3" s="1"/>
  <c r="I105" i="3" s="1"/>
  <c r="I104" i="2"/>
  <c r="I109" i="6" l="1"/>
  <c r="J103" i="5"/>
  <c r="K103" i="5" s="1"/>
  <c r="J105" i="3"/>
  <c r="K105" i="3" s="1"/>
  <c r="E106" i="3" s="1"/>
  <c r="I106" i="3" s="1"/>
  <c r="J104" i="2"/>
  <c r="K104" i="2" s="1"/>
  <c r="E105" i="2" s="1"/>
  <c r="I105" i="2" s="1"/>
  <c r="J109" i="6" l="1"/>
  <c r="K109" i="6" s="1"/>
  <c r="E104" i="5"/>
  <c r="F104" i="5"/>
  <c r="J106" i="3"/>
  <c r="K106" i="3" s="1"/>
  <c r="J105" i="2"/>
  <c r="K105" i="2"/>
  <c r="E106" i="2" s="1"/>
  <c r="I106" i="2" s="1"/>
  <c r="E110" i="6" l="1"/>
  <c r="F110" i="6"/>
  <c r="I104" i="5"/>
  <c r="E107" i="3"/>
  <c r="F107" i="3"/>
  <c r="J106" i="2"/>
  <c r="K106" i="2"/>
  <c r="I110" i="6" l="1"/>
  <c r="J104" i="5"/>
  <c r="K104" i="5" s="1"/>
  <c r="E105" i="5" s="1"/>
  <c r="I105" i="5" s="1"/>
  <c r="I107" i="3"/>
  <c r="F107" i="2"/>
  <c r="E107" i="2"/>
  <c r="J110" i="6" l="1"/>
  <c r="K110" i="6" s="1"/>
  <c r="J105" i="5"/>
  <c r="K105" i="5" s="1"/>
  <c r="E106" i="5" s="1"/>
  <c r="I106" i="5" s="1"/>
  <c r="J107" i="3"/>
  <c r="K107" i="3" s="1"/>
  <c r="I107" i="2"/>
  <c r="E111" i="6" l="1"/>
  <c r="F111" i="6"/>
  <c r="J106" i="5"/>
  <c r="K106" i="5" s="1"/>
  <c r="E108" i="3"/>
  <c r="F108" i="3"/>
  <c r="J107" i="2"/>
  <c r="K107" i="2"/>
  <c r="I111" i="6" l="1"/>
  <c r="E107" i="5"/>
  <c r="F107" i="5"/>
  <c r="I108" i="3"/>
  <c r="E108" i="2"/>
  <c r="F108" i="2"/>
  <c r="J111" i="6" l="1"/>
  <c r="K111" i="6" s="1"/>
  <c r="E112" i="6" s="1"/>
  <c r="I112" i="6" s="1"/>
  <c r="I107" i="5"/>
  <c r="J108" i="3"/>
  <c r="K108" i="3" s="1"/>
  <c r="I108" i="2"/>
  <c r="J112" i="6" l="1"/>
  <c r="K112" i="6" s="1"/>
  <c r="J107" i="5"/>
  <c r="K107" i="5" s="1"/>
  <c r="E109" i="3"/>
  <c r="F109" i="3"/>
  <c r="J108" i="2"/>
  <c r="K108" i="2" s="1"/>
  <c r="E113" i="6" l="1"/>
  <c r="F113" i="6"/>
  <c r="E108" i="5"/>
  <c r="F108" i="5"/>
  <c r="I109" i="3"/>
  <c r="E109" i="2"/>
  <c r="F109" i="2"/>
  <c r="I113" i="6" l="1"/>
  <c r="I108" i="5"/>
  <c r="J109" i="3"/>
  <c r="K109" i="3" s="1"/>
  <c r="I109" i="2"/>
  <c r="J113" i="6" l="1"/>
  <c r="K113" i="6" s="1"/>
  <c r="E114" i="6" s="1"/>
  <c r="I114" i="6" s="1"/>
  <c r="J108" i="5"/>
  <c r="K108" i="5" s="1"/>
  <c r="E110" i="3"/>
  <c r="F110" i="3"/>
  <c r="J109" i="2"/>
  <c r="K109" i="2"/>
  <c r="J114" i="6" l="1"/>
  <c r="K114" i="6" s="1"/>
  <c r="E109" i="5"/>
  <c r="F109" i="5"/>
  <c r="I110" i="3"/>
  <c r="E110" i="2"/>
  <c r="F110" i="2"/>
  <c r="E115" i="6" l="1"/>
  <c r="F115" i="6"/>
  <c r="I109" i="5"/>
  <c r="J110" i="3"/>
  <c r="K110" i="3" s="1"/>
  <c r="I110" i="2"/>
  <c r="I115" i="6" l="1"/>
  <c r="J109" i="5"/>
  <c r="K109" i="5" s="1"/>
  <c r="E111" i="3"/>
  <c r="F111" i="3"/>
  <c r="J110" i="2"/>
  <c r="K110" i="2" s="1"/>
  <c r="J115" i="6" l="1"/>
  <c r="K115" i="6" s="1"/>
  <c r="E110" i="5"/>
  <c r="F110" i="5"/>
  <c r="I111" i="3"/>
  <c r="F111" i="2"/>
  <c r="E111" i="2"/>
  <c r="I111" i="2" s="1"/>
  <c r="E116" i="6" l="1"/>
  <c r="F116" i="6"/>
  <c r="I110" i="5"/>
  <c r="J111" i="3"/>
  <c r="K111" i="3" s="1"/>
  <c r="E112" i="3" s="1"/>
  <c r="I112" i="3" s="1"/>
  <c r="J111" i="2"/>
  <c r="K111" i="2" s="1"/>
  <c r="E112" i="2" s="1"/>
  <c r="I112" i="2" s="1"/>
  <c r="I116" i="6" l="1"/>
  <c r="J110" i="5"/>
  <c r="K110" i="5" s="1"/>
  <c r="J112" i="3"/>
  <c r="K112" i="3" s="1"/>
  <c r="J112" i="2"/>
  <c r="K112" i="2"/>
  <c r="J116" i="6" l="1"/>
  <c r="K116" i="6" s="1"/>
  <c r="E111" i="5"/>
  <c r="F111" i="5"/>
  <c r="E113" i="3"/>
  <c r="F113" i="3"/>
  <c r="F113" i="2"/>
  <c r="E113" i="2"/>
  <c r="E117" i="6" l="1"/>
  <c r="F117" i="6"/>
  <c r="I111" i="5"/>
  <c r="I113" i="3"/>
  <c r="I113" i="2"/>
  <c r="I117" i="6" l="1"/>
  <c r="J111" i="5"/>
  <c r="K111" i="5" s="1"/>
  <c r="E112" i="5" s="1"/>
  <c r="I112" i="5" s="1"/>
  <c r="J113" i="3"/>
  <c r="K113" i="3"/>
  <c r="E114" i="3" s="1"/>
  <c r="I114" i="3" s="1"/>
  <c r="J113" i="2"/>
  <c r="K113" i="2"/>
  <c r="E114" i="2" s="1"/>
  <c r="I114" i="2" s="1"/>
  <c r="J117" i="6" l="1"/>
  <c r="K117" i="6" s="1"/>
  <c r="E118" i="6" s="1"/>
  <c r="I118" i="6" s="1"/>
  <c r="J112" i="5"/>
  <c r="K112" i="5" s="1"/>
  <c r="J114" i="3"/>
  <c r="K114" i="3" s="1"/>
  <c r="J114" i="2"/>
  <c r="K114" i="2"/>
  <c r="J118" i="6" l="1"/>
  <c r="K118" i="6" s="1"/>
  <c r="E113" i="5"/>
  <c r="F113" i="5"/>
  <c r="E115" i="3"/>
  <c r="F115" i="3"/>
  <c r="F115" i="2"/>
  <c r="E115" i="2"/>
  <c r="E119" i="6" l="1"/>
  <c r="F119" i="6"/>
  <c r="I113" i="5"/>
  <c r="I115" i="3"/>
  <c r="I115" i="2"/>
  <c r="I119" i="6" l="1"/>
  <c r="J113" i="5"/>
  <c r="K113" i="5" s="1"/>
  <c r="E114" i="5" s="1"/>
  <c r="I114" i="5" s="1"/>
  <c r="J115" i="3"/>
  <c r="K115" i="3" s="1"/>
  <c r="J115" i="2"/>
  <c r="K115" i="2" s="1"/>
  <c r="J119" i="6" l="1"/>
  <c r="K119" i="6" s="1"/>
  <c r="E120" i="6" s="1"/>
  <c r="I120" i="6" s="1"/>
  <c r="J114" i="5"/>
  <c r="K114" i="5" s="1"/>
  <c r="E116" i="3"/>
  <c r="F116" i="3"/>
  <c r="E116" i="2"/>
  <c r="F116" i="2"/>
  <c r="J120" i="6" l="1"/>
  <c r="K120" i="6" s="1"/>
  <c r="E121" i="6" s="1"/>
  <c r="I121" i="6" s="1"/>
  <c r="E115" i="5"/>
  <c r="F115" i="5"/>
  <c r="I116" i="3"/>
  <c r="I116" i="2"/>
  <c r="J121" i="6" l="1"/>
  <c r="K121" i="6" s="1"/>
  <c r="I115" i="5"/>
  <c r="J116" i="3"/>
  <c r="K116" i="3" s="1"/>
  <c r="J116" i="2"/>
  <c r="K116" i="2"/>
  <c r="E122" i="6" l="1"/>
  <c r="F122" i="6"/>
  <c r="J115" i="5"/>
  <c r="K115" i="5" s="1"/>
  <c r="E117" i="3"/>
  <c r="F117" i="3"/>
  <c r="F117" i="2"/>
  <c r="E117" i="2"/>
  <c r="I117" i="2" s="1"/>
  <c r="I122" i="6" l="1"/>
  <c r="E116" i="5"/>
  <c r="F116" i="5"/>
  <c r="I117" i="3"/>
  <c r="J117" i="2"/>
  <c r="K117" i="2"/>
  <c r="E118" i="2" s="1"/>
  <c r="I118" i="2" s="1"/>
  <c r="J122" i="6" l="1"/>
  <c r="K122" i="6" s="1"/>
  <c r="I116" i="5"/>
  <c r="J117" i="3"/>
  <c r="K117" i="3" s="1"/>
  <c r="E118" i="3" s="1"/>
  <c r="I118" i="3" s="1"/>
  <c r="J118" i="2"/>
  <c r="K118" i="2"/>
  <c r="E123" i="6" l="1"/>
  <c r="F123" i="6"/>
  <c r="J116" i="5"/>
  <c r="K116" i="5" s="1"/>
  <c r="J118" i="3"/>
  <c r="K118" i="3" s="1"/>
  <c r="E119" i="2"/>
  <c r="F119" i="2"/>
  <c r="I123" i="6" l="1"/>
  <c r="E117" i="5"/>
  <c r="F117" i="5"/>
  <c r="E119" i="3"/>
  <c r="F119" i="3"/>
  <c r="I119" i="2"/>
  <c r="J123" i="6" l="1"/>
  <c r="K123" i="6" s="1"/>
  <c r="I117" i="5"/>
  <c r="I119" i="3"/>
  <c r="J119" i="2"/>
  <c r="K119" i="2"/>
  <c r="E120" i="2" s="1"/>
  <c r="I120" i="2" s="1"/>
  <c r="E124" i="6" l="1"/>
  <c r="F124" i="6"/>
  <c r="J117" i="5"/>
  <c r="K117" i="5" s="1"/>
  <c r="E118" i="5" s="1"/>
  <c r="I118" i="5" s="1"/>
  <c r="J119" i="3"/>
  <c r="K119" i="3" s="1"/>
  <c r="E120" i="3" s="1"/>
  <c r="I120" i="3" s="1"/>
  <c r="J120" i="2"/>
  <c r="K120" i="2"/>
  <c r="E121" i="2" s="1"/>
  <c r="I121" i="2" s="1"/>
  <c r="I124" i="6" l="1"/>
  <c r="J118" i="5"/>
  <c r="K118" i="5" s="1"/>
  <c r="J120" i="3"/>
  <c r="K120" i="3" s="1"/>
  <c r="E121" i="3" s="1"/>
  <c r="I121" i="3" s="1"/>
  <c r="J121" i="2"/>
  <c r="K121" i="2"/>
  <c r="J124" i="6" l="1"/>
  <c r="K124" i="6" s="1"/>
  <c r="E119" i="5"/>
  <c r="F119" i="5"/>
  <c r="J121" i="3"/>
  <c r="K121" i="3"/>
  <c r="E122" i="2"/>
  <c r="F122" i="2"/>
  <c r="E125" i="6" l="1"/>
  <c r="F125" i="6"/>
  <c r="I119" i="5"/>
  <c r="E122" i="3"/>
  <c r="F122" i="3"/>
  <c r="I122" i="2"/>
  <c r="I125" i="6" l="1"/>
  <c r="J119" i="5"/>
  <c r="K119" i="5" s="1"/>
  <c r="E120" i="5" s="1"/>
  <c r="I120" i="5" s="1"/>
  <c r="I122" i="3"/>
  <c r="J122" i="2"/>
  <c r="K122" i="2" s="1"/>
  <c r="J125" i="6" l="1"/>
  <c r="K125" i="6" s="1"/>
  <c r="J120" i="5"/>
  <c r="K120" i="5" s="1"/>
  <c r="E121" i="5" s="1"/>
  <c r="I121" i="5" s="1"/>
  <c r="J122" i="3"/>
  <c r="K122" i="3" s="1"/>
  <c r="E123" i="2"/>
  <c r="F123" i="2"/>
  <c r="E126" i="6" l="1"/>
  <c r="F126" i="6"/>
  <c r="J121" i="5"/>
  <c r="K121" i="5" s="1"/>
  <c r="E123" i="3"/>
  <c r="F123" i="3"/>
  <c r="I123" i="2"/>
  <c r="I126" i="6" l="1"/>
  <c r="E122" i="5"/>
  <c r="F122" i="5"/>
  <c r="I123" i="3"/>
  <c r="J123" i="2"/>
  <c r="K123" i="2"/>
  <c r="J126" i="6" l="1"/>
  <c r="K126" i="6" s="1"/>
  <c r="I122" i="5"/>
  <c r="J123" i="3"/>
  <c r="K123" i="3" s="1"/>
  <c r="E124" i="2"/>
  <c r="F124" i="2"/>
  <c r="E127" i="6" l="1"/>
  <c r="F127" i="6"/>
  <c r="J122" i="5"/>
  <c r="K122" i="5"/>
  <c r="E124" i="3"/>
  <c r="F124" i="3"/>
  <c r="I124" i="2"/>
  <c r="I127" i="6" l="1"/>
  <c r="E123" i="5"/>
  <c r="F123" i="5"/>
  <c r="I124" i="3"/>
  <c r="J124" i="2"/>
  <c r="K124" i="2"/>
  <c r="J127" i="6" l="1"/>
  <c r="K127" i="6" s="1"/>
  <c r="I123" i="5"/>
  <c r="J124" i="3"/>
  <c r="K124" i="3" s="1"/>
  <c r="E125" i="2"/>
  <c r="F125" i="2"/>
  <c r="E128" i="6" l="1"/>
  <c r="F128" i="6"/>
  <c r="J123" i="5"/>
  <c r="K123" i="5" s="1"/>
  <c r="E125" i="3"/>
  <c r="F125" i="3"/>
  <c r="I125" i="2"/>
  <c r="I128" i="6" l="1"/>
  <c r="E124" i="5"/>
  <c r="F124" i="5"/>
  <c r="I125" i="3"/>
  <c r="J125" i="2"/>
  <c r="K125" i="2" s="1"/>
  <c r="J128" i="6" l="1"/>
  <c r="K128" i="6" s="1"/>
  <c r="I124" i="5"/>
  <c r="J125" i="3"/>
  <c r="K125" i="3" s="1"/>
  <c r="E126" i="2"/>
  <c r="F126" i="2"/>
  <c r="E129" i="6" l="1"/>
  <c r="F129" i="6"/>
  <c r="J124" i="5"/>
  <c r="K124" i="5"/>
  <c r="E126" i="3"/>
  <c r="F126" i="3"/>
  <c r="I126" i="2"/>
  <c r="I129" i="6" l="1"/>
  <c r="E125" i="5"/>
  <c r="F125" i="5"/>
  <c r="I126" i="3"/>
  <c r="J126" i="2"/>
  <c r="K126" i="2"/>
  <c r="J129" i="6" l="1"/>
  <c r="K129" i="6" s="1"/>
  <c r="I125" i="5"/>
  <c r="J126" i="3"/>
  <c r="K126" i="3" s="1"/>
  <c r="F127" i="2"/>
  <c r="E127" i="2"/>
  <c r="E130" i="6" l="1"/>
  <c r="F130" i="6"/>
  <c r="J125" i="5"/>
  <c r="K125" i="5" s="1"/>
  <c r="E127" i="3"/>
  <c r="F127" i="3"/>
  <c r="I127" i="2"/>
  <c r="J127" i="2" s="1"/>
  <c r="K127" i="2" s="1"/>
  <c r="I130" i="6" l="1"/>
  <c r="E126" i="5"/>
  <c r="F126" i="5"/>
  <c r="I127" i="3"/>
  <c r="E128" i="2"/>
  <c r="F128" i="2"/>
  <c r="J130" i="6" l="1"/>
  <c r="K130" i="6" s="1"/>
  <c r="I126" i="5"/>
  <c r="J127" i="3"/>
  <c r="K127" i="3" s="1"/>
  <c r="I128" i="2"/>
  <c r="E131" i="6" l="1"/>
  <c r="F131" i="6"/>
  <c r="J126" i="5"/>
  <c r="K126" i="5" s="1"/>
  <c r="E128" i="3"/>
  <c r="F128" i="3"/>
  <c r="J128" i="2"/>
  <c r="K128" i="2"/>
  <c r="I131" i="6" l="1"/>
  <c r="E127" i="5"/>
  <c r="F127" i="5"/>
  <c r="I128" i="3"/>
  <c r="F129" i="2"/>
  <c r="E129" i="2"/>
  <c r="J131" i="6" l="1"/>
  <c r="K131" i="6" s="1"/>
  <c r="I127" i="5"/>
  <c r="J128" i="3"/>
  <c r="K128" i="3" s="1"/>
  <c r="I129" i="2"/>
  <c r="J129" i="2"/>
  <c r="K129" i="2" s="1"/>
  <c r="E132" i="6" l="1"/>
  <c r="F132" i="6"/>
  <c r="J127" i="5"/>
  <c r="K127" i="5" s="1"/>
  <c r="E129" i="3"/>
  <c r="F129" i="3"/>
  <c r="F130" i="2"/>
  <c r="E130" i="2"/>
  <c r="I130" i="2" s="1"/>
  <c r="I132" i="6" l="1"/>
  <c r="E128" i="5"/>
  <c r="F128" i="5"/>
  <c r="I129" i="3"/>
  <c r="J130" i="2"/>
  <c r="K130" i="2" s="1"/>
  <c r="J132" i="6" l="1"/>
  <c r="K132" i="6" s="1"/>
  <c r="I128" i="5"/>
  <c r="J129" i="3"/>
  <c r="K129" i="3"/>
  <c r="E131" i="2"/>
  <c r="F131" i="2"/>
  <c r="E133" i="6" l="1"/>
  <c r="F133" i="6"/>
  <c r="J128" i="5"/>
  <c r="K128" i="5" s="1"/>
  <c r="E130" i="3"/>
  <c r="F130" i="3"/>
  <c r="I131" i="2"/>
  <c r="I133" i="6" l="1"/>
  <c r="E129" i="5"/>
  <c r="F129" i="5"/>
  <c r="I130" i="3"/>
  <c r="J131" i="2"/>
  <c r="K131" i="2"/>
  <c r="J133" i="6" l="1"/>
  <c r="K133" i="6" s="1"/>
  <c r="I129" i="5"/>
  <c r="J130" i="3"/>
  <c r="K130" i="3" s="1"/>
  <c r="E132" i="2"/>
  <c r="F132" i="2"/>
  <c r="E134" i="6" l="1"/>
  <c r="F134" i="6"/>
  <c r="J129" i="5"/>
  <c r="K129" i="5" s="1"/>
  <c r="E131" i="3"/>
  <c r="F131" i="3"/>
  <c r="I132" i="2"/>
  <c r="I134" i="6" l="1"/>
  <c r="E130" i="5"/>
  <c r="F130" i="5"/>
  <c r="I131" i="3"/>
  <c r="J132" i="2"/>
  <c r="K132" i="2"/>
  <c r="J134" i="6" l="1"/>
  <c r="K134" i="6" s="1"/>
  <c r="I130" i="5"/>
  <c r="J131" i="3"/>
  <c r="K131" i="3" s="1"/>
  <c r="E133" i="2"/>
  <c r="F133" i="2"/>
  <c r="E135" i="6" l="1"/>
  <c r="F135" i="6"/>
  <c r="J130" i="5"/>
  <c r="K130" i="5" s="1"/>
  <c r="E132" i="3"/>
  <c r="F132" i="3"/>
  <c r="I133" i="2"/>
  <c r="I135" i="6" l="1"/>
  <c r="E131" i="5"/>
  <c r="F131" i="5"/>
  <c r="I132" i="3"/>
  <c r="J133" i="2"/>
  <c r="K133" i="2" s="1"/>
  <c r="J135" i="6" l="1"/>
  <c r="K135" i="6" s="1"/>
  <c r="E136" i="6" s="1"/>
  <c r="I136" i="6" s="1"/>
  <c r="I131" i="5"/>
  <c r="J132" i="3"/>
  <c r="K132" i="3" s="1"/>
  <c r="F134" i="2"/>
  <c r="E134" i="2"/>
  <c r="I134" i="2" s="1"/>
  <c r="J136" i="6" l="1"/>
  <c r="K136" i="6" s="1"/>
  <c r="E137" i="6" s="1"/>
  <c r="I137" i="6" s="1"/>
  <c r="J131" i="5"/>
  <c r="K131" i="5" s="1"/>
  <c r="E133" i="3"/>
  <c r="F133" i="3"/>
  <c r="J134" i="2"/>
  <c r="K134" i="2"/>
  <c r="J137" i="6" l="1"/>
  <c r="K137" i="6" s="1"/>
  <c r="E132" i="5"/>
  <c r="F132" i="5"/>
  <c r="I133" i="3"/>
  <c r="F135" i="2"/>
  <c r="E135" i="2"/>
  <c r="E138" i="6" l="1"/>
  <c r="F138" i="6"/>
  <c r="I132" i="5"/>
  <c r="J133" i="3"/>
  <c r="K133" i="3" s="1"/>
  <c r="I135" i="2"/>
  <c r="I138" i="6" l="1"/>
  <c r="J132" i="5"/>
  <c r="K132" i="5" s="1"/>
  <c r="E134" i="3"/>
  <c r="F134" i="3"/>
  <c r="J135" i="2"/>
  <c r="K135" i="2"/>
  <c r="E136" i="2" s="1"/>
  <c r="I136" i="2" s="1"/>
  <c r="J138" i="6" l="1"/>
  <c r="K138" i="6" s="1"/>
  <c r="E139" i="6" s="1"/>
  <c r="I139" i="6" s="1"/>
  <c r="E133" i="5"/>
  <c r="F133" i="5"/>
  <c r="I134" i="3"/>
  <c r="J136" i="2"/>
  <c r="K136" i="2"/>
  <c r="E137" i="2" s="1"/>
  <c r="I137" i="2" s="1"/>
  <c r="J139" i="6" l="1"/>
  <c r="K139" i="6" s="1"/>
  <c r="I133" i="5"/>
  <c r="J134" i="3"/>
  <c r="K134" i="3"/>
  <c r="J137" i="2"/>
  <c r="K137" i="2"/>
  <c r="E140" i="6" l="1"/>
  <c r="F140" i="6"/>
  <c r="J133" i="5"/>
  <c r="K133" i="5" s="1"/>
  <c r="E135" i="3"/>
  <c r="F135" i="3"/>
  <c r="E138" i="2"/>
  <c r="F138" i="2"/>
  <c r="I140" i="6" l="1"/>
  <c r="E134" i="5"/>
  <c r="F134" i="5"/>
  <c r="I135" i="3"/>
  <c r="I138" i="2"/>
  <c r="J140" i="6" l="1"/>
  <c r="K140" i="6" s="1"/>
  <c r="E141" i="6" s="1"/>
  <c r="I141" i="6" s="1"/>
  <c r="I134" i="5"/>
  <c r="J135" i="3"/>
  <c r="K135" i="3" s="1"/>
  <c r="E136" i="3" s="1"/>
  <c r="I136" i="3" s="1"/>
  <c r="J138" i="2"/>
  <c r="K138" i="2"/>
  <c r="E139" i="2" s="1"/>
  <c r="I139" i="2" s="1"/>
  <c r="J141" i="6" l="1"/>
  <c r="K141" i="6" s="1"/>
  <c r="J134" i="5"/>
  <c r="K134" i="5" s="1"/>
  <c r="J136" i="3"/>
  <c r="K136" i="3" s="1"/>
  <c r="E137" i="3" s="1"/>
  <c r="I137" i="3" s="1"/>
  <c r="J139" i="2"/>
  <c r="K139" i="2"/>
  <c r="E142" i="6" l="1"/>
  <c r="F142" i="6"/>
  <c r="E135" i="5"/>
  <c r="F135" i="5"/>
  <c r="J137" i="3"/>
  <c r="K137" i="3" s="1"/>
  <c r="E140" i="2"/>
  <c r="F140" i="2"/>
  <c r="I142" i="6" l="1"/>
  <c r="I135" i="5"/>
  <c r="E138" i="3"/>
  <c r="F138" i="3"/>
  <c r="I140" i="2"/>
  <c r="J142" i="6" l="1"/>
  <c r="K142" i="6" s="1"/>
  <c r="J135" i="5"/>
  <c r="K135" i="5" s="1"/>
  <c r="E136" i="5" s="1"/>
  <c r="I136" i="5" s="1"/>
  <c r="I138" i="3"/>
  <c r="J140" i="2"/>
  <c r="K140" i="2"/>
  <c r="E141" i="2" s="1"/>
  <c r="I141" i="2" s="1"/>
  <c r="E143" i="6" l="1"/>
  <c r="F143" i="6"/>
  <c r="J136" i="5"/>
  <c r="K136" i="5" s="1"/>
  <c r="E137" i="5" s="1"/>
  <c r="I137" i="5" s="1"/>
  <c r="J138" i="3"/>
  <c r="K138" i="3" s="1"/>
  <c r="E139" i="3" s="1"/>
  <c r="I139" i="3" s="1"/>
  <c r="J141" i="2"/>
  <c r="K141" i="2"/>
  <c r="I143" i="6" l="1"/>
  <c r="J137" i="5"/>
  <c r="K137" i="5" s="1"/>
  <c r="J139" i="3"/>
  <c r="K139" i="3" s="1"/>
  <c r="E142" i="2"/>
  <c r="F142" i="2"/>
  <c r="J143" i="6" l="1"/>
  <c r="K143" i="6" s="1"/>
  <c r="E138" i="5"/>
  <c r="F138" i="5"/>
  <c r="E140" i="3"/>
  <c r="F140" i="3"/>
  <c r="I142" i="2"/>
  <c r="F144" i="6" l="1"/>
  <c r="E144" i="6"/>
  <c r="I138" i="5"/>
  <c r="I140" i="3"/>
  <c r="J142" i="2"/>
  <c r="K142" i="2" s="1"/>
  <c r="I144" i="6" l="1"/>
  <c r="J138" i="5"/>
  <c r="K138" i="5" s="1"/>
  <c r="E139" i="5" s="1"/>
  <c r="I139" i="5" s="1"/>
  <c r="J140" i="3"/>
  <c r="K140" i="3" s="1"/>
  <c r="E141" i="3" s="1"/>
  <c r="I141" i="3" s="1"/>
  <c r="F143" i="2"/>
  <c r="E143" i="2"/>
  <c r="I143" i="2" s="1"/>
  <c r="J144" i="6" l="1"/>
  <c r="K144" i="6" s="1"/>
  <c r="J139" i="5"/>
  <c r="K139" i="5" s="1"/>
  <c r="J141" i="3"/>
  <c r="K141" i="3" s="1"/>
  <c r="J143" i="2"/>
  <c r="K143" i="2" s="1"/>
  <c r="F145" i="6" l="1"/>
  <c r="E145" i="6"/>
  <c r="E140" i="5"/>
  <c r="F140" i="5"/>
  <c r="E142" i="3"/>
  <c r="F142" i="3"/>
  <c r="E144" i="2"/>
  <c r="F144" i="2"/>
  <c r="I145" i="6" l="1"/>
  <c r="I140" i="5"/>
  <c r="I142" i="3"/>
  <c r="I144" i="2"/>
  <c r="J145" i="6" l="1"/>
  <c r="K145" i="6" s="1"/>
  <c r="J140" i="5"/>
  <c r="K140" i="5" s="1"/>
  <c r="E141" i="5" s="1"/>
  <c r="I141" i="5" s="1"/>
  <c r="J142" i="3"/>
  <c r="K142" i="3"/>
  <c r="J144" i="2"/>
  <c r="K144" i="2"/>
  <c r="F146" i="6" l="1"/>
  <c r="E146" i="6"/>
  <c r="I146" i="6" s="1"/>
  <c r="J141" i="5"/>
  <c r="K141" i="5" s="1"/>
  <c r="E143" i="3"/>
  <c r="F143" i="3"/>
  <c r="E145" i="2"/>
  <c r="F145" i="2"/>
  <c r="J146" i="6" l="1"/>
  <c r="K146" i="6" s="1"/>
  <c r="E142" i="5"/>
  <c r="F142" i="5"/>
  <c r="I143" i="3"/>
  <c r="I145" i="2"/>
  <c r="F147" i="6" l="1"/>
  <c r="E147" i="6"/>
  <c r="I147" i="6" s="1"/>
  <c r="I142" i="5"/>
  <c r="J143" i="3"/>
  <c r="K143" i="3" s="1"/>
  <c r="J145" i="2"/>
  <c r="K145" i="2" s="1"/>
  <c r="J147" i="6" l="1"/>
  <c r="K147" i="6" s="1"/>
  <c r="E148" i="6" s="1"/>
  <c r="I148" i="6" s="1"/>
  <c r="J142" i="5"/>
  <c r="K142" i="5" s="1"/>
  <c r="E144" i="3"/>
  <c r="F144" i="3"/>
  <c r="E146" i="2"/>
  <c r="F146" i="2"/>
  <c r="J148" i="6" l="1"/>
  <c r="K148" i="6" s="1"/>
  <c r="E149" i="6" s="1"/>
  <c r="I149" i="6" s="1"/>
  <c r="E143" i="5"/>
  <c r="F143" i="5"/>
  <c r="I144" i="3"/>
  <c r="I146" i="2"/>
  <c r="J149" i="6" l="1"/>
  <c r="K149" i="6" s="1"/>
  <c r="E150" i="6" s="1"/>
  <c r="I150" i="6" s="1"/>
  <c r="I143" i="5"/>
  <c r="J144" i="3"/>
  <c r="K144" i="3" s="1"/>
  <c r="J146" i="2"/>
  <c r="K146" i="2"/>
  <c r="J150" i="6" l="1"/>
  <c r="K150" i="6" s="1"/>
  <c r="J143" i="5"/>
  <c r="K143" i="5" s="1"/>
  <c r="E145" i="3"/>
  <c r="F145" i="3"/>
  <c r="F147" i="2"/>
  <c r="E147" i="2"/>
  <c r="F151" i="6" l="1"/>
  <c r="E151" i="6"/>
  <c r="I151" i="6" s="1"/>
  <c r="E144" i="5"/>
  <c r="F144" i="5"/>
  <c r="I145" i="3"/>
  <c r="I147" i="2"/>
  <c r="J151" i="6" l="1"/>
  <c r="K151" i="6" s="1"/>
  <c r="E152" i="6" s="1"/>
  <c r="I152" i="6" s="1"/>
  <c r="I144" i="5"/>
  <c r="J145" i="3"/>
  <c r="K145" i="3" s="1"/>
  <c r="J147" i="2"/>
  <c r="K147" i="2"/>
  <c r="E148" i="2" s="1"/>
  <c r="I148" i="2" s="1"/>
  <c r="J152" i="6" l="1"/>
  <c r="K152" i="6" s="1"/>
  <c r="E153" i="6" s="1"/>
  <c r="I153" i="6" s="1"/>
  <c r="J144" i="5"/>
  <c r="K144" i="5" s="1"/>
  <c r="E146" i="3"/>
  <c r="F146" i="3"/>
  <c r="J148" i="2"/>
  <c r="K148" i="2"/>
  <c r="E149" i="2" s="1"/>
  <c r="I149" i="2" s="1"/>
  <c r="J153" i="6" l="1"/>
  <c r="K153" i="6" s="1"/>
  <c r="E145" i="5"/>
  <c r="F145" i="5"/>
  <c r="I146" i="3"/>
  <c r="J149" i="2"/>
  <c r="K149" i="2"/>
  <c r="E150" i="2" s="1"/>
  <c r="I150" i="2" s="1"/>
  <c r="F154" i="6" l="1"/>
  <c r="E154" i="6"/>
  <c r="I145" i="5"/>
  <c r="J146" i="3"/>
  <c r="K146" i="3" s="1"/>
  <c r="J150" i="2"/>
  <c r="K150" i="2"/>
  <c r="I154" i="6" l="1"/>
  <c r="J145" i="5"/>
  <c r="K145" i="5" s="1"/>
  <c r="E147" i="3"/>
  <c r="F147" i="3"/>
  <c r="F151" i="2"/>
  <c r="E151" i="2"/>
  <c r="J154" i="6" l="1"/>
  <c r="K154" i="6" s="1"/>
  <c r="E146" i="5"/>
  <c r="F146" i="5"/>
  <c r="I147" i="3"/>
  <c r="I151" i="2"/>
  <c r="F155" i="6" l="1"/>
  <c r="E155" i="6"/>
  <c r="I155" i="6" s="1"/>
  <c r="I146" i="5"/>
  <c r="J147" i="3"/>
  <c r="K147" i="3" s="1"/>
  <c r="E148" i="3" s="1"/>
  <c r="I148" i="3" s="1"/>
  <c r="J151" i="2"/>
  <c r="K151" i="2" s="1"/>
  <c r="E152" i="2" s="1"/>
  <c r="I152" i="2" s="1"/>
  <c r="J155" i="6" l="1"/>
  <c r="K155" i="6" s="1"/>
  <c r="E156" i="6" s="1"/>
  <c r="I156" i="6" s="1"/>
  <c r="J146" i="5"/>
  <c r="K146" i="5" s="1"/>
  <c r="J148" i="3"/>
  <c r="K148" i="3" s="1"/>
  <c r="E149" i="3" s="1"/>
  <c r="I149" i="3" s="1"/>
  <c r="J152" i="2"/>
  <c r="K152" i="2"/>
  <c r="E153" i="2" s="1"/>
  <c r="I153" i="2" s="1"/>
  <c r="J156" i="6" l="1"/>
  <c r="K156" i="6" s="1"/>
  <c r="E147" i="5"/>
  <c r="F147" i="5"/>
  <c r="J149" i="3"/>
  <c r="K149" i="3" s="1"/>
  <c r="E150" i="3" s="1"/>
  <c r="I150" i="3" s="1"/>
  <c r="J153" i="2"/>
  <c r="K153" i="2"/>
  <c r="F157" i="6" l="1"/>
  <c r="E157" i="6"/>
  <c r="I157" i="6" s="1"/>
  <c r="I147" i="5"/>
  <c r="J150" i="3"/>
  <c r="K150" i="3"/>
  <c r="E154" i="2"/>
  <c r="F154" i="2"/>
  <c r="J157" i="6" l="1"/>
  <c r="K157" i="6" s="1"/>
  <c r="J147" i="5"/>
  <c r="K147" i="5" s="1"/>
  <c r="E148" i="5" s="1"/>
  <c r="I148" i="5" s="1"/>
  <c r="E151" i="3"/>
  <c r="F151" i="3"/>
  <c r="I154" i="2"/>
  <c r="F158" i="6" l="1"/>
  <c r="E158" i="6"/>
  <c r="I158" i="6" s="1"/>
  <c r="J148" i="5"/>
  <c r="K148" i="5" s="1"/>
  <c r="E149" i="5" s="1"/>
  <c r="I149" i="5" s="1"/>
  <c r="I151" i="3"/>
  <c r="J154" i="2"/>
  <c r="K154" i="2"/>
  <c r="J158" i="6" l="1"/>
  <c r="K158" i="6" s="1"/>
  <c r="E159" i="6" s="1"/>
  <c r="I159" i="6" s="1"/>
  <c r="J149" i="5"/>
  <c r="K149" i="5" s="1"/>
  <c r="E150" i="5" s="1"/>
  <c r="I150" i="5" s="1"/>
  <c r="J151" i="3"/>
  <c r="K151" i="3" s="1"/>
  <c r="E152" i="3" s="1"/>
  <c r="I152" i="3" s="1"/>
  <c r="F155" i="2"/>
  <c r="E155" i="2"/>
  <c r="I155" i="2" s="1"/>
  <c r="J159" i="6" l="1"/>
  <c r="K159" i="6" s="1"/>
  <c r="J150" i="5"/>
  <c r="K150" i="5" s="1"/>
  <c r="J152" i="3"/>
  <c r="K152" i="3" s="1"/>
  <c r="E153" i="3" s="1"/>
  <c r="I153" i="3" s="1"/>
  <c r="J155" i="2"/>
  <c r="K155" i="2"/>
  <c r="E156" i="2" s="1"/>
  <c r="I156" i="2" s="1"/>
  <c r="F160" i="6" l="1"/>
  <c r="E160" i="6"/>
  <c r="I160" i="6" s="1"/>
  <c r="E151" i="5"/>
  <c r="F151" i="5"/>
  <c r="J153" i="3"/>
  <c r="K153" i="3" s="1"/>
  <c r="J156" i="2"/>
  <c r="K156" i="2"/>
  <c r="J160" i="6" l="1"/>
  <c r="K160" i="6" s="1"/>
  <c r="E161" i="6" s="1"/>
  <c r="I161" i="6" s="1"/>
  <c r="I151" i="5"/>
  <c r="E154" i="3"/>
  <c r="F154" i="3"/>
  <c r="E157" i="2"/>
  <c r="F157" i="2"/>
  <c r="J161" i="6" l="1"/>
  <c r="K161" i="6" s="1"/>
  <c r="J151" i="5"/>
  <c r="K151" i="5" s="1"/>
  <c r="E152" i="5" s="1"/>
  <c r="I152" i="5" s="1"/>
  <c r="I154" i="3"/>
  <c r="I157" i="2"/>
  <c r="F162" i="6" l="1"/>
  <c r="E162" i="6"/>
  <c r="I162" i="6" s="1"/>
  <c r="J152" i="5"/>
  <c r="K152" i="5" s="1"/>
  <c r="E153" i="5" s="1"/>
  <c r="I153" i="5" s="1"/>
  <c r="J154" i="3"/>
  <c r="K154" i="3" s="1"/>
  <c r="J157" i="2"/>
  <c r="K157" i="2"/>
  <c r="J162" i="6" l="1"/>
  <c r="K162" i="6" s="1"/>
  <c r="E163" i="6" s="1"/>
  <c r="I163" i="6" s="1"/>
  <c r="J153" i="5"/>
  <c r="K153" i="5" s="1"/>
  <c r="E155" i="3"/>
  <c r="F155" i="3"/>
  <c r="F158" i="2"/>
  <c r="E158" i="2"/>
  <c r="I158" i="2" s="1"/>
  <c r="J163" i="6" l="1"/>
  <c r="K163" i="6" s="1"/>
  <c r="E154" i="5"/>
  <c r="F154" i="5"/>
  <c r="I155" i="3"/>
  <c r="J158" i="2"/>
  <c r="K158" i="2"/>
  <c r="E159" i="2" s="1"/>
  <c r="I159" i="2" s="1"/>
  <c r="F164" i="6" l="1"/>
  <c r="E164" i="6"/>
  <c r="I164" i="6" s="1"/>
  <c r="I154" i="5"/>
  <c r="J155" i="3"/>
  <c r="K155" i="3" s="1"/>
  <c r="E156" i="3" s="1"/>
  <c r="I156" i="3" s="1"/>
  <c r="J159" i="2"/>
  <c r="K159" i="2"/>
  <c r="J164" i="6" l="1"/>
  <c r="K164" i="6" s="1"/>
  <c r="J154" i="5"/>
  <c r="K154" i="5" s="1"/>
  <c r="J156" i="3"/>
  <c r="K156" i="3" s="1"/>
  <c r="E160" i="2"/>
  <c r="F160" i="2"/>
  <c r="F165" i="6" l="1"/>
  <c r="E165" i="6"/>
  <c r="I165" i="6" s="1"/>
  <c r="E155" i="5"/>
  <c r="F155" i="5"/>
  <c r="E157" i="3"/>
  <c r="F157" i="3"/>
  <c r="I160" i="2"/>
  <c r="J165" i="6" l="1"/>
  <c r="K165" i="6" s="1"/>
  <c r="E166" i="6" s="1"/>
  <c r="I166" i="6" s="1"/>
  <c r="I155" i="5"/>
  <c r="I157" i="3"/>
  <c r="J160" i="2"/>
  <c r="K160" i="2" s="1"/>
  <c r="E161" i="2" s="1"/>
  <c r="I161" i="2" s="1"/>
  <c r="J166" i="6" l="1"/>
  <c r="K166" i="6" s="1"/>
  <c r="J155" i="5"/>
  <c r="K155" i="5" s="1"/>
  <c r="E156" i="5" s="1"/>
  <c r="I156" i="5" s="1"/>
  <c r="J157" i="3"/>
  <c r="K157" i="3" s="1"/>
  <c r="J161" i="2"/>
  <c r="K161" i="2" s="1"/>
  <c r="F167" i="6" l="1"/>
  <c r="E167" i="6"/>
  <c r="J156" i="5"/>
  <c r="K156" i="5" s="1"/>
  <c r="E158" i="3"/>
  <c r="F158" i="3"/>
  <c r="E162" i="2"/>
  <c r="F162" i="2"/>
  <c r="I167" i="6" l="1"/>
  <c r="E157" i="5"/>
  <c r="F157" i="5"/>
  <c r="I158" i="3"/>
  <c r="I162" i="2"/>
  <c r="J167" i="6" l="1"/>
  <c r="K167" i="6" s="1"/>
  <c r="I157" i="5"/>
  <c r="J158" i="3"/>
  <c r="K158" i="3"/>
  <c r="E159" i="3" s="1"/>
  <c r="I159" i="3" s="1"/>
  <c r="J162" i="2"/>
  <c r="K162" i="2" s="1"/>
  <c r="E163" i="2" s="1"/>
  <c r="I163" i="2" s="1"/>
  <c r="F168" i="6" l="1"/>
  <c r="E168" i="6"/>
  <c r="J157" i="5"/>
  <c r="K157" i="5" s="1"/>
  <c r="J159" i="3"/>
  <c r="K159" i="3" s="1"/>
  <c r="J163" i="2"/>
  <c r="K163" i="2" s="1"/>
  <c r="I168" i="6" l="1"/>
  <c r="E158" i="5"/>
  <c r="F158" i="5"/>
  <c r="E160" i="3"/>
  <c r="F160" i="3"/>
  <c r="F164" i="2"/>
  <c r="E164" i="2"/>
  <c r="J168" i="6" l="1"/>
  <c r="K168" i="6" s="1"/>
  <c r="E169" i="6" s="1"/>
  <c r="I169" i="6" s="1"/>
  <c r="I158" i="5"/>
  <c r="I160" i="3"/>
  <c r="I164" i="2"/>
  <c r="J164" i="2" s="1"/>
  <c r="J169" i="6" l="1"/>
  <c r="K169" i="6" s="1"/>
  <c r="E170" i="6" s="1"/>
  <c r="I170" i="6" s="1"/>
  <c r="J158" i="5"/>
  <c r="K158" i="5" s="1"/>
  <c r="E159" i="5" s="1"/>
  <c r="I159" i="5" s="1"/>
  <c r="J160" i="3"/>
  <c r="K160" i="3" s="1"/>
  <c r="E161" i="3" s="1"/>
  <c r="I161" i="3" s="1"/>
  <c r="K164" i="2"/>
  <c r="E165" i="2" s="1"/>
  <c r="F165" i="2"/>
  <c r="J170" i="6" l="1"/>
  <c r="K170" i="6" s="1"/>
  <c r="J159" i="5"/>
  <c r="K159" i="5" s="1"/>
  <c r="J161" i="3"/>
  <c r="K161" i="3" s="1"/>
  <c r="I165" i="2"/>
  <c r="F171" i="6" l="1"/>
  <c r="E171" i="6"/>
  <c r="I171" i="6" s="1"/>
  <c r="E160" i="5"/>
  <c r="F160" i="5"/>
  <c r="E162" i="3"/>
  <c r="F162" i="3"/>
  <c r="J165" i="2"/>
  <c r="K165" i="2" s="1"/>
  <c r="E166" i="2" s="1"/>
  <c r="I166" i="2" s="1"/>
  <c r="J171" i="6" l="1"/>
  <c r="K171" i="6" s="1"/>
  <c r="E172" i="6" s="1"/>
  <c r="I172" i="6" s="1"/>
  <c r="I160" i="5"/>
  <c r="I162" i="3"/>
  <c r="J166" i="2"/>
  <c r="K166" i="2" s="1"/>
  <c r="J172" i="6" l="1"/>
  <c r="K172" i="6" s="1"/>
  <c r="J160" i="5"/>
  <c r="K160" i="5" s="1"/>
  <c r="E161" i="5" s="1"/>
  <c r="I161" i="5" s="1"/>
  <c r="J162" i="3"/>
  <c r="K162" i="3" s="1"/>
  <c r="E163" i="3" s="1"/>
  <c r="I163" i="3" s="1"/>
  <c r="E167" i="2"/>
  <c r="F167" i="2"/>
  <c r="F173" i="6" l="1"/>
  <c r="E173" i="6"/>
  <c r="J161" i="5"/>
  <c r="K161" i="5" s="1"/>
  <c r="J163" i="3"/>
  <c r="K163" i="3" s="1"/>
  <c r="I167" i="2"/>
  <c r="I173" i="6" l="1"/>
  <c r="E162" i="5"/>
  <c r="F162" i="5"/>
  <c r="E164" i="3"/>
  <c r="F164" i="3"/>
  <c r="J167" i="2"/>
  <c r="K167" i="2" s="1"/>
  <c r="J173" i="6" l="1"/>
  <c r="K173" i="6" s="1"/>
  <c r="I162" i="5"/>
  <c r="I164" i="3"/>
  <c r="E168" i="2"/>
  <c r="F168" i="2"/>
  <c r="F174" i="6" l="1"/>
  <c r="E174" i="6"/>
  <c r="I174" i="6" s="1"/>
  <c r="J162" i="5"/>
  <c r="K162" i="5" s="1"/>
  <c r="E163" i="5" s="1"/>
  <c r="I163" i="5" s="1"/>
  <c r="J164" i="3"/>
  <c r="K164" i="3" s="1"/>
  <c r="I168" i="2"/>
  <c r="J174" i="6" l="1"/>
  <c r="K174" i="6" s="1"/>
  <c r="E175" i="6" s="1"/>
  <c r="I175" i="6" s="1"/>
  <c r="J163" i="5"/>
  <c r="K163" i="5" s="1"/>
  <c r="E165" i="3"/>
  <c r="F165" i="3"/>
  <c r="J168" i="2"/>
  <c r="K168" i="2" s="1"/>
  <c r="E169" i="2" s="1"/>
  <c r="I169" i="2" s="1"/>
  <c r="J175" i="6" l="1"/>
  <c r="K175" i="6" s="1"/>
  <c r="E164" i="5"/>
  <c r="F164" i="5"/>
  <c r="I165" i="3"/>
  <c r="J169" i="2"/>
  <c r="K169" i="2"/>
  <c r="E170" i="2" s="1"/>
  <c r="I170" i="2" s="1"/>
  <c r="F176" i="6" l="1"/>
  <c r="E176" i="6"/>
  <c r="I164" i="5"/>
  <c r="J165" i="3"/>
  <c r="K165" i="3" s="1"/>
  <c r="E166" i="3" s="1"/>
  <c r="I166" i="3" s="1"/>
  <c r="J170" i="2"/>
  <c r="K170" i="2"/>
  <c r="I176" i="6" l="1"/>
  <c r="J164" i="5"/>
  <c r="K164" i="5" s="1"/>
  <c r="J166" i="3"/>
  <c r="K166" i="3" s="1"/>
  <c r="F171" i="2"/>
  <c r="E171" i="2"/>
  <c r="J176" i="6" l="1"/>
  <c r="K176" i="6" s="1"/>
  <c r="E165" i="5"/>
  <c r="F165" i="5"/>
  <c r="E167" i="3"/>
  <c r="F167" i="3"/>
  <c r="I171" i="2"/>
  <c r="J171" i="2"/>
  <c r="K171" i="2" s="1"/>
  <c r="E172" i="2" s="1"/>
  <c r="I172" i="2" s="1"/>
  <c r="F177" i="6" l="1"/>
  <c r="E177" i="6"/>
  <c r="I177" i="6" s="1"/>
  <c r="I165" i="5"/>
  <c r="I167" i="3"/>
  <c r="J172" i="2"/>
  <c r="K172" i="2" s="1"/>
  <c r="J177" i="6" l="1"/>
  <c r="K177" i="6" s="1"/>
  <c r="J165" i="5"/>
  <c r="K165" i="5" s="1"/>
  <c r="E166" i="5" s="1"/>
  <c r="I166" i="5" s="1"/>
  <c r="J167" i="3"/>
  <c r="K167" i="3" s="1"/>
  <c r="F173" i="2"/>
  <c r="E173" i="2"/>
  <c r="F178" i="6" l="1"/>
  <c r="E178" i="6"/>
  <c r="I178" i="6" s="1"/>
  <c r="J166" i="5"/>
  <c r="K166" i="5" s="1"/>
  <c r="E168" i="3"/>
  <c r="F168" i="3"/>
  <c r="I173" i="2"/>
  <c r="J178" i="6" l="1"/>
  <c r="K178" i="6" s="1"/>
  <c r="E167" i="5"/>
  <c r="F167" i="5"/>
  <c r="I168" i="3"/>
  <c r="J173" i="2"/>
  <c r="K173" i="2"/>
  <c r="F179" i="6" l="1"/>
  <c r="E179" i="6"/>
  <c r="I167" i="5"/>
  <c r="J168" i="3"/>
  <c r="K168" i="3" s="1"/>
  <c r="E169" i="3" s="1"/>
  <c r="I169" i="3" s="1"/>
  <c r="F174" i="2"/>
  <c r="E174" i="2"/>
  <c r="I179" i="6" l="1"/>
  <c r="J167" i="5"/>
  <c r="K167" i="5" s="1"/>
  <c r="J169" i="3"/>
  <c r="K169" i="3" s="1"/>
  <c r="E170" i="3" s="1"/>
  <c r="I170" i="3" s="1"/>
  <c r="I174" i="2"/>
  <c r="J179" i="6" l="1"/>
  <c r="K179" i="6" s="1"/>
  <c r="E168" i="5"/>
  <c r="F168" i="5"/>
  <c r="J170" i="3"/>
  <c r="K170" i="3" s="1"/>
  <c r="J174" i="2"/>
  <c r="K174" i="2"/>
  <c r="E175" i="2" s="1"/>
  <c r="I175" i="2" s="1"/>
  <c r="F180" i="6" l="1"/>
  <c r="E180" i="6"/>
  <c r="I180" i="6" s="1"/>
  <c r="I168" i="5"/>
  <c r="E171" i="3"/>
  <c r="F171" i="3"/>
  <c r="J175" i="2"/>
  <c r="K175" i="2"/>
  <c r="J180" i="6" l="1"/>
  <c r="K180" i="6" s="1"/>
  <c r="J168" i="5"/>
  <c r="K168" i="5" s="1"/>
  <c r="E169" i="5" s="1"/>
  <c r="I169" i="5" s="1"/>
  <c r="I171" i="3"/>
  <c r="E176" i="2"/>
  <c r="F176" i="2"/>
  <c r="F181" i="6" l="1"/>
  <c r="E181" i="6"/>
  <c r="I181" i="6" s="1"/>
  <c r="J169" i="5"/>
  <c r="K169" i="5" s="1"/>
  <c r="E170" i="5" s="1"/>
  <c r="I170" i="5" s="1"/>
  <c r="J171" i="3"/>
  <c r="K171" i="3" s="1"/>
  <c r="E172" i="3" s="1"/>
  <c r="I172" i="3" s="1"/>
  <c r="I176" i="2"/>
  <c r="J181" i="6" l="1"/>
  <c r="K181" i="6" s="1"/>
  <c r="J170" i="5"/>
  <c r="K170" i="5" s="1"/>
  <c r="J172" i="3"/>
  <c r="K172" i="3" s="1"/>
  <c r="J176" i="2"/>
  <c r="K176" i="2"/>
  <c r="F182" i="6" l="1"/>
  <c r="E182" i="6"/>
  <c r="E171" i="5"/>
  <c r="F171" i="5"/>
  <c r="E173" i="3"/>
  <c r="F173" i="3"/>
  <c r="F177" i="2"/>
  <c r="E177" i="2"/>
  <c r="I177" i="2" s="1"/>
  <c r="I182" i="6" l="1"/>
  <c r="I171" i="5"/>
  <c r="J171" i="5"/>
  <c r="K171" i="5" s="1"/>
  <c r="E172" i="5" s="1"/>
  <c r="I172" i="5" s="1"/>
  <c r="I173" i="3"/>
  <c r="J177" i="2"/>
  <c r="K177" i="2"/>
  <c r="J182" i="6" l="1"/>
  <c r="K182" i="6" s="1"/>
  <c r="J172" i="5"/>
  <c r="K172" i="5" s="1"/>
  <c r="J173" i="3"/>
  <c r="K173" i="3" s="1"/>
  <c r="F178" i="2"/>
  <c r="E178" i="2"/>
  <c r="I178" i="2" s="1"/>
  <c r="F183" i="6" l="1"/>
  <c r="E183" i="6"/>
  <c r="E173" i="5"/>
  <c r="F173" i="5"/>
  <c r="E174" i="3"/>
  <c r="F174" i="3"/>
  <c r="J178" i="2"/>
  <c r="K178" i="2"/>
  <c r="I183" i="6" l="1"/>
  <c r="I173" i="5"/>
  <c r="I174" i="3"/>
  <c r="F179" i="2"/>
  <c r="E179" i="2"/>
  <c r="I179" i="2" s="1"/>
  <c r="J183" i="6" l="1"/>
  <c r="K183" i="6" s="1"/>
  <c r="J173" i="5"/>
  <c r="K173" i="5" s="1"/>
  <c r="J174" i="3"/>
  <c r="K174" i="3"/>
  <c r="E175" i="3" s="1"/>
  <c r="I175" i="3" s="1"/>
  <c r="J179" i="2"/>
  <c r="K179" i="2" s="1"/>
  <c r="F184" i="6" l="1"/>
  <c r="E184" i="6"/>
  <c r="I184" i="6" s="1"/>
  <c r="E174" i="5"/>
  <c r="F174" i="5"/>
  <c r="J175" i="3"/>
  <c r="K175" i="3" s="1"/>
  <c r="E180" i="2"/>
  <c r="F180" i="2"/>
  <c r="J184" i="6" l="1"/>
  <c r="K184" i="6" s="1"/>
  <c r="I174" i="5"/>
  <c r="E176" i="3"/>
  <c r="F176" i="3"/>
  <c r="I180" i="2"/>
  <c r="F185" i="6" l="1"/>
  <c r="E185" i="6"/>
  <c r="J174" i="5"/>
  <c r="K174" i="5" s="1"/>
  <c r="E175" i="5" s="1"/>
  <c r="I175" i="5" s="1"/>
  <c r="I176" i="3"/>
  <c r="J180" i="2"/>
  <c r="K180" i="2"/>
  <c r="I185" i="6" l="1"/>
  <c r="J175" i="5"/>
  <c r="K175" i="5" s="1"/>
  <c r="J176" i="3"/>
  <c r="K176" i="3" s="1"/>
  <c r="E181" i="2"/>
  <c r="F181" i="2"/>
  <c r="J185" i="6" l="1"/>
  <c r="K185" i="6" s="1"/>
  <c r="E176" i="5"/>
  <c r="F176" i="5"/>
  <c r="E177" i="3"/>
  <c r="F177" i="3"/>
  <c r="I181" i="2"/>
  <c r="I176" i="5" l="1"/>
  <c r="I177" i="3"/>
  <c r="J181" i="2"/>
  <c r="K181" i="2"/>
  <c r="J176" i="5" l="1"/>
  <c r="K176" i="5" s="1"/>
  <c r="J177" i="3"/>
  <c r="K177" i="3" s="1"/>
  <c r="E182" i="2"/>
  <c r="F182" i="2"/>
  <c r="E177" i="5" l="1"/>
  <c r="F177" i="5"/>
  <c r="E178" i="3"/>
  <c r="F178" i="3"/>
  <c r="I182" i="2"/>
  <c r="I177" i="5" l="1"/>
  <c r="I178" i="3"/>
  <c r="J182" i="2"/>
  <c r="K182" i="2"/>
  <c r="J177" i="5" l="1"/>
  <c r="K177" i="5" s="1"/>
  <c r="J178" i="3"/>
  <c r="K178" i="3" s="1"/>
  <c r="E183" i="2"/>
  <c r="F183" i="2"/>
  <c r="E178" i="5" l="1"/>
  <c r="F178" i="5"/>
  <c r="E179" i="3"/>
  <c r="F179" i="3"/>
  <c r="I183" i="2"/>
  <c r="I178" i="5" l="1"/>
  <c r="I179" i="3"/>
  <c r="J183" i="2"/>
  <c r="K183" i="2"/>
  <c r="J178" i="5" l="1"/>
  <c r="K178" i="5" s="1"/>
  <c r="J179" i="3"/>
  <c r="K179" i="3" s="1"/>
  <c r="F184" i="2"/>
  <c r="E184" i="2"/>
  <c r="E179" i="5" l="1"/>
  <c r="F179" i="5"/>
  <c r="E180" i="3"/>
  <c r="F180" i="3"/>
  <c r="I184" i="2"/>
  <c r="J184" i="2"/>
  <c r="K184" i="2"/>
  <c r="I179" i="5" l="1"/>
  <c r="I180" i="3"/>
  <c r="E185" i="2"/>
  <c r="F185" i="2"/>
  <c r="J179" i="5" l="1"/>
  <c r="K179" i="5" s="1"/>
  <c r="J180" i="3"/>
  <c r="K180" i="3" s="1"/>
  <c r="I185" i="2"/>
  <c r="E180" i="5" l="1"/>
  <c r="F180" i="5"/>
  <c r="E181" i="3"/>
  <c r="F181" i="3"/>
  <c r="J185" i="2"/>
  <c r="K185" i="2"/>
  <c r="I180" i="5" l="1"/>
  <c r="I181" i="3"/>
  <c r="J180" i="5" l="1"/>
  <c r="K180" i="5" s="1"/>
  <c r="J181" i="3"/>
  <c r="K181" i="3" s="1"/>
  <c r="E181" i="5" l="1"/>
  <c r="F181" i="5"/>
  <c r="E182" i="3"/>
  <c r="F182" i="3"/>
  <c r="I181" i="5" l="1"/>
  <c r="I182" i="3"/>
  <c r="J181" i="5" l="1"/>
  <c r="K181" i="5" s="1"/>
  <c r="J182" i="3"/>
  <c r="K182" i="3"/>
  <c r="E182" i="5" l="1"/>
  <c r="F182" i="5"/>
  <c r="E183" i="3"/>
  <c r="F183" i="3"/>
  <c r="I182" i="5" l="1"/>
  <c r="I183" i="3"/>
  <c r="J182" i="5" l="1"/>
  <c r="K182" i="5" s="1"/>
  <c r="J183" i="3"/>
  <c r="K183" i="3" s="1"/>
  <c r="E183" i="5" l="1"/>
  <c r="F183" i="5"/>
  <c r="E184" i="3"/>
  <c r="F184" i="3"/>
  <c r="I183" i="5" l="1"/>
  <c r="I184" i="3"/>
  <c r="J183" i="5" l="1"/>
  <c r="K183" i="5" s="1"/>
  <c r="J184" i="3"/>
  <c r="K184" i="3" s="1"/>
  <c r="E184" i="5" l="1"/>
  <c r="F184" i="5"/>
  <c r="E185" i="3"/>
  <c r="F185" i="3"/>
  <c r="I184" i="5" l="1"/>
  <c r="I185" i="3"/>
  <c r="J184" i="5" l="1"/>
  <c r="K184" i="5" s="1"/>
  <c r="J185" i="3"/>
  <c r="K185" i="3" s="1"/>
  <c r="E185" i="5" l="1"/>
  <c r="F185" i="5"/>
  <c r="I185" i="5" l="1"/>
  <c r="J185" i="5" l="1"/>
  <c r="K18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87555-32C3-4FB1-B355-517DE97AA263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  <connection id="2" xr16:uid="{CB9F4E32-51A8-475B-93AE-20514A8B572F}" keepAlive="1" name="Zapytanie — pogoda (2)" description="Połączenie z zapytaniem „pogoda (2)” w skoroszycie." type="5" refreshedVersion="7" background="1" saveData="1">
    <dbPr connection="Provider=Microsoft.Mashup.OleDb.1;Data Source=$Workbook$;Location=&quot;pogoda (2)&quot;;Extended Properties=&quot;&quot;" command="SELECT * FROM [pogoda (2)]"/>
  </connection>
  <connection id="3" xr16:uid="{8E7EAAC5-E9EF-4E23-8012-E29E66087704}" keepAlive="1" name="Zapytanie — pogoda (3)" description="Połączenie z zapytaniem „pogoda (3)” w skoroszycie." type="5" refreshedVersion="7" background="1" saveData="1">
    <dbPr connection="Provider=Microsoft.Mashup.OleDb.1;Data Source=$Workbook$;Location=&quot;pogoda (3)&quot;;Extended Properties=&quot;&quot;" command="SELECT * FROM [pogoda (3)]"/>
  </connection>
  <connection id="4" xr16:uid="{B081A4EC-928C-4DDB-AFF7-A8EAA70A364A}" keepAlive="1" name="Zapytanie — pogoda (4)" description="Połączenie z zapytaniem „pogoda (4)” w skoroszycie." type="5" refreshedVersion="7" background="1" saveData="1">
    <dbPr connection="Provider=Microsoft.Mashup.OleDb.1;Data Source=$Workbook$;Location=&quot;pogoda (4)&quot;;Extended Properties=&quot;&quot;" command="SELECT * FROM [pogoda (4)]"/>
  </connection>
  <connection id="5" xr16:uid="{D2A410AF-DFAE-463C-A4D3-413C61C534AC}" keepAlive="1" name="Zapytanie — pogoda (5)" description="Połączenie z zapytaniem „pogoda (5)” w skoroszycie." type="5" refreshedVersion="7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<sst xmlns="http://schemas.openxmlformats.org/spreadsheetml/2006/main" count="58" uniqueCount="20">
  <si>
    <t>temperatura_srednia</t>
  </si>
  <si>
    <t>opady</t>
  </si>
  <si>
    <t>stan zbiornika</t>
  </si>
  <si>
    <t>data</t>
  </si>
  <si>
    <t>ile napadalo</t>
  </si>
  <si>
    <t>po uzupelnieniu</t>
  </si>
  <si>
    <t>dzienne parowanie wody</t>
  </si>
  <si>
    <t>czy podlewany</t>
  </si>
  <si>
    <t>ile wody do podlania</t>
  </si>
  <si>
    <t>ile w zbiorniku z parowaniem</t>
  </si>
  <si>
    <t>ile trzeba dolac</t>
  </si>
  <si>
    <t>suma dolanej wody</t>
  </si>
  <si>
    <t>miesiąc</t>
  </si>
  <si>
    <t>(puste)</t>
  </si>
  <si>
    <t>Suma końcowa</t>
  </si>
  <si>
    <t>koszt</t>
  </si>
  <si>
    <t>liczba m^3</t>
  </si>
  <si>
    <t>t &lt;= 15</t>
  </si>
  <si>
    <t>t &gt;15 &amp; opady &lt;=0,6</t>
  </si>
  <si>
    <t>t&gt;15 &amp; opady 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</si>
</sst>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0" borderId="0" xfId="0" applyNumberFormat="1"/>
    <xf numFmtId="0" fontId="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Border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kształtowanie</a:t>
            </a:r>
            <a:r>
              <a:rPr lang="pl-PL" baseline="0"/>
              <a:t> się stanu zbiornika w okresie 01.04.2015 - 30.09.2015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'2)'!$B$1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'2)'!$A$2:$A$184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'2)'!$B$2:$B$184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C-43F6-949E-AA85B2D8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78016"/>
        <c:axId val="1243775936"/>
      </c:lineChart>
      <c:dateAx>
        <c:axId val="12437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775936"/>
        <c:crosses val="autoZero"/>
        <c:auto val="1"/>
        <c:lblOffset val="100"/>
        <c:baseTimeUnit val="days"/>
        <c:majorUnit val="10"/>
        <c:majorTimeUnit val="days"/>
      </c:dateAx>
      <c:valAx>
        <c:axId val="1243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7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44450</xdr:rowOff>
    </xdr:from>
    <xdr:to>
      <xdr:col>9</xdr:col>
      <xdr:colOff>361950</xdr:colOff>
      <xdr:row>17</xdr:row>
      <xdr:rowOff>44450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9A6218-625A-4C0D-B0A8-04C3F145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96.753933680557" createdVersion="7" refreshedVersion="7" minRefreshableVersion="3" recordCount="184" xr:uid="{084D79CA-74D7-4D11-A254-82F95F5993A1}">
  <cacheSource type="worksheet">
    <worksheetSource ref="J1:L185" sheet="3)"/>
  </cacheSource>
  <cacheFields count="3">
    <cacheField name="ile trzeba dolac" numFmtId="0">
      <sharedItems containsString="0" containsBlank="1" containsNumber="1" containsInteger="1" minValue="0" maxValue="24593"/>
    </cacheField>
    <cacheField name="stan zbiornika" numFmtId="0">
      <sharedItems containsSemiMixedTypes="0" containsString="0" containsNumber="1" containsInteger="1" minValue="242" maxValue="25000"/>
    </cacheField>
    <cacheField name="miesiąc" numFmtId="0">
      <sharedItems containsString="0" containsBlank="1" containsNumber="1" containsInteger="1" minValue="4" maxValue="9" count="7">
        <m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m/>
    <n v="25000"/>
    <x v="0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24961"/>
    <x v="1"/>
  </r>
  <r>
    <n v="0"/>
    <n v="24901"/>
    <x v="1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24889"/>
    <x v="1"/>
  </r>
  <r>
    <n v="0"/>
    <n v="24497"/>
    <x v="1"/>
  </r>
  <r>
    <n v="0"/>
    <n v="24264"/>
    <x v="1"/>
  </r>
  <r>
    <n v="0"/>
    <n v="24157"/>
    <x v="1"/>
  </r>
  <r>
    <n v="0"/>
    <n v="24099"/>
    <x v="1"/>
  </r>
  <r>
    <n v="0"/>
    <n v="23965"/>
    <x v="1"/>
  </r>
  <r>
    <n v="0"/>
    <n v="24665"/>
    <x v="1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25000"/>
    <x v="1"/>
  </r>
  <r>
    <n v="0"/>
    <n v="12520"/>
    <x v="1"/>
  </r>
  <r>
    <n v="0"/>
    <n v="13220"/>
    <x v="1"/>
  </r>
  <r>
    <n v="0"/>
    <n v="14620"/>
    <x v="1"/>
  </r>
  <r>
    <n v="0"/>
    <n v="14538"/>
    <x v="1"/>
  </r>
  <r>
    <n v="0"/>
    <n v="14400"/>
    <x v="1"/>
  </r>
  <r>
    <n v="0"/>
    <n v="17200"/>
    <x v="2"/>
  </r>
  <r>
    <n v="0"/>
    <n v="20700"/>
    <x v="2"/>
  </r>
  <r>
    <n v="0"/>
    <n v="23500"/>
    <x v="2"/>
  </r>
  <r>
    <n v="0"/>
    <n v="23780"/>
    <x v="2"/>
  </r>
  <r>
    <n v="0"/>
    <n v="12060"/>
    <x v="2"/>
  </r>
  <r>
    <n v="13172"/>
    <n v="13000"/>
    <x v="2"/>
  </r>
  <r>
    <n v="0"/>
    <n v="12795"/>
    <x v="2"/>
  </r>
  <r>
    <n v="0"/>
    <n v="12673"/>
    <x v="2"/>
  </r>
  <r>
    <n v="0"/>
    <n v="12883"/>
    <x v="2"/>
  </r>
  <r>
    <n v="0"/>
    <n v="12953"/>
    <x v="2"/>
  </r>
  <r>
    <n v="0"/>
    <n v="12811"/>
    <x v="2"/>
  </r>
  <r>
    <n v="0"/>
    <n v="14911"/>
    <x v="2"/>
  </r>
  <r>
    <n v="0"/>
    <n v="14725"/>
    <x v="2"/>
  </r>
  <r>
    <n v="0"/>
    <n v="14585"/>
    <x v="2"/>
  </r>
  <r>
    <n v="0"/>
    <n v="14403"/>
    <x v="2"/>
  </r>
  <r>
    <n v="0"/>
    <n v="15663"/>
    <x v="2"/>
  </r>
  <r>
    <n v="0"/>
    <n v="17623"/>
    <x v="2"/>
  </r>
  <r>
    <n v="0"/>
    <n v="18953"/>
    <x v="2"/>
  </r>
  <r>
    <n v="0"/>
    <n v="20493"/>
    <x v="2"/>
  </r>
  <r>
    <n v="0"/>
    <n v="22103"/>
    <x v="2"/>
  </r>
  <r>
    <n v="0"/>
    <n v="25000"/>
    <x v="2"/>
  </r>
  <r>
    <n v="0"/>
    <n v="25000"/>
    <x v="2"/>
  </r>
  <r>
    <n v="0"/>
    <n v="25000"/>
    <x v="2"/>
  </r>
  <r>
    <n v="0"/>
    <n v="25000"/>
    <x v="2"/>
  </r>
  <r>
    <n v="0"/>
    <n v="24564"/>
    <x v="2"/>
  </r>
  <r>
    <n v="0"/>
    <n v="24177"/>
    <x v="2"/>
  </r>
  <r>
    <n v="0"/>
    <n v="23947"/>
    <x v="2"/>
  </r>
  <r>
    <n v="0"/>
    <n v="24017"/>
    <x v="2"/>
  </r>
  <r>
    <n v="0"/>
    <n v="23639"/>
    <x v="2"/>
  </r>
  <r>
    <n v="0"/>
    <n v="23306"/>
    <x v="2"/>
  </r>
  <r>
    <n v="0"/>
    <n v="23015"/>
    <x v="2"/>
  </r>
  <r>
    <n v="0"/>
    <n v="25000"/>
    <x v="3"/>
  </r>
  <r>
    <n v="0"/>
    <n v="25000"/>
    <x v="3"/>
  </r>
  <r>
    <n v="0"/>
    <n v="12226"/>
    <x v="3"/>
  </r>
  <r>
    <n v="0"/>
    <n v="12012"/>
    <x v="3"/>
  </r>
  <r>
    <n v="13264"/>
    <n v="13000"/>
    <x v="3"/>
  </r>
  <r>
    <n v="0"/>
    <n v="597"/>
    <x v="3"/>
  </r>
  <r>
    <n v="0"/>
    <n v="6197"/>
    <x v="3"/>
  </r>
  <r>
    <n v="0"/>
    <n v="10327"/>
    <x v="3"/>
  </r>
  <r>
    <n v="0"/>
    <n v="13827"/>
    <x v="3"/>
  </r>
  <r>
    <n v="0"/>
    <n v="1561"/>
    <x v="3"/>
  </r>
  <r>
    <n v="23469"/>
    <n v="13000"/>
    <x v="3"/>
  </r>
  <r>
    <n v="0"/>
    <n v="16500"/>
    <x v="3"/>
  </r>
  <r>
    <n v="0"/>
    <n v="17200"/>
    <x v="3"/>
  </r>
  <r>
    <n v="0"/>
    <n v="4667"/>
    <x v="3"/>
  </r>
  <r>
    <n v="20423"/>
    <n v="13000"/>
    <x v="3"/>
  </r>
  <r>
    <n v="0"/>
    <n v="12837"/>
    <x v="3"/>
  </r>
  <r>
    <n v="0"/>
    <n v="12635"/>
    <x v="3"/>
  </r>
  <r>
    <n v="0"/>
    <n v="845"/>
    <x v="3"/>
  </r>
  <r>
    <n v="0"/>
    <n v="2945"/>
    <x v="3"/>
  </r>
  <r>
    <n v="0"/>
    <n v="4345"/>
    <x v="3"/>
  </r>
  <r>
    <n v="0"/>
    <n v="4290"/>
    <x v="3"/>
  </r>
  <r>
    <n v="0"/>
    <n v="6390"/>
    <x v="3"/>
  </r>
  <r>
    <n v="0"/>
    <n v="8490"/>
    <x v="3"/>
  </r>
  <r>
    <n v="0"/>
    <n v="8384"/>
    <x v="3"/>
  </r>
  <r>
    <n v="16777"/>
    <n v="13000"/>
    <x v="3"/>
  </r>
  <r>
    <n v="0"/>
    <n v="17900"/>
    <x v="3"/>
  </r>
  <r>
    <n v="0"/>
    <n v="22100"/>
    <x v="3"/>
  </r>
  <r>
    <n v="0"/>
    <n v="9675"/>
    <x v="3"/>
  </r>
  <r>
    <n v="15511"/>
    <n v="13000"/>
    <x v="3"/>
  </r>
  <r>
    <n v="0"/>
    <n v="677"/>
    <x v="3"/>
  </r>
  <r>
    <n v="24339"/>
    <n v="13000"/>
    <x v="4"/>
  </r>
  <r>
    <n v="0"/>
    <n v="651"/>
    <x v="4"/>
  </r>
  <r>
    <n v="24370"/>
    <n v="13000"/>
    <x v="4"/>
  </r>
  <r>
    <n v="0"/>
    <n v="512"/>
    <x v="4"/>
  </r>
  <r>
    <n v="24509"/>
    <n v="13000"/>
    <x v="4"/>
  </r>
  <r>
    <n v="0"/>
    <n v="597"/>
    <x v="4"/>
  </r>
  <r>
    <n v="0"/>
    <n v="13197"/>
    <x v="4"/>
  </r>
  <r>
    <n v="0"/>
    <n v="15297"/>
    <x v="4"/>
  </r>
  <r>
    <n v="0"/>
    <n v="3437"/>
    <x v="4"/>
  </r>
  <r>
    <n v="0"/>
    <n v="11977"/>
    <x v="4"/>
  </r>
  <r>
    <n v="13253"/>
    <n v="13000"/>
    <x v="4"/>
  </r>
  <r>
    <n v="0"/>
    <n v="14400"/>
    <x v="4"/>
  </r>
  <r>
    <n v="0"/>
    <n v="22800"/>
    <x v="4"/>
  </r>
  <r>
    <n v="0"/>
    <n v="10277"/>
    <x v="4"/>
  </r>
  <r>
    <n v="14959"/>
    <n v="13000"/>
    <x v="4"/>
  </r>
  <r>
    <n v="0"/>
    <n v="750"/>
    <x v="4"/>
  </r>
  <r>
    <n v="24272"/>
    <n v="13000"/>
    <x v="4"/>
  </r>
  <r>
    <n v="0"/>
    <n v="482"/>
    <x v="4"/>
  </r>
  <r>
    <n v="0"/>
    <n v="13082"/>
    <x v="4"/>
  </r>
  <r>
    <n v="0"/>
    <n v="756"/>
    <x v="4"/>
  </r>
  <r>
    <n v="0"/>
    <n v="4956"/>
    <x v="4"/>
  </r>
  <r>
    <n v="20198"/>
    <n v="13000"/>
    <x v="4"/>
  </r>
  <r>
    <n v="0"/>
    <n v="651"/>
    <x v="4"/>
  </r>
  <r>
    <n v="24367"/>
    <n v="13000"/>
    <x v="4"/>
  </r>
  <r>
    <n v="0"/>
    <n v="1070"/>
    <x v="4"/>
  </r>
  <r>
    <n v="23951"/>
    <n v="13000"/>
    <x v="4"/>
  </r>
  <r>
    <n v="0"/>
    <n v="1070"/>
    <x v="4"/>
  </r>
  <r>
    <n v="23720"/>
    <n v="13000"/>
    <x v="4"/>
  </r>
  <r>
    <n v="0"/>
    <n v="702"/>
    <x v="4"/>
  </r>
  <r>
    <n v="0"/>
    <n v="690"/>
    <x v="4"/>
  </r>
  <r>
    <n v="0"/>
    <n v="679"/>
    <x v="4"/>
  </r>
  <r>
    <n v="24335"/>
    <n v="13000"/>
    <x v="5"/>
  </r>
  <r>
    <n v="0"/>
    <n v="597"/>
    <x v="5"/>
  </r>
  <r>
    <n v="24422"/>
    <n v="13000"/>
    <x v="5"/>
  </r>
  <r>
    <n v="0"/>
    <n v="512"/>
    <x v="5"/>
  </r>
  <r>
    <n v="24507"/>
    <n v="13000"/>
    <x v="5"/>
  </r>
  <r>
    <n v="0"/>
    <n v="541"/>
    <x v="5"/>
  </r>
  <r>
    <n v="24484"/>
    <n v="13000"/>
    <x v="5"/>
  </r>
  <r>
    <n v="0"/>
    <n v="422"/>
    <x v="5"/>
  </r>
  <r>
    <n v="24593"/>
    <n v="13000"/>
    <x v="5"/>
  </r>
  <r>
    <n v="0"/>
    <n v="541"/>
    <x v="5"/>
  </r>
  <r>
    <n v="24481"/>
    <n v="13000"/>
    <x v="5"/>
  </r>
  <r>
    <n v="11580"/>
    <n v="1000"/>
    <x v="5"/>
  </r>
  <r>
    <n v="23930"/>
    <n v="1000"/>
    <x v="5"/>
  </r>
  <r>
    <n v="24057"/>
    <n v="1000"/>
    <x v="5"/>
  </r>
  <r>
    <n v="0"/>
    <n v="9400"/>
    <x v="5"/>
  </r>
  <r>
    <n v="15891"/>
    <n v="13000"/>
    <x v="5"/>
  </r>
  <r>
    <n v="0"/>
    <n v="1140"/>
    <x v="5"/>
  </r>
  <r>
    <n v="23896"/>
    <n v="13000"/>
    <x v="5"/>
  </r>
  <r>
    <n v="0"/>
    <n v="677"/>
    <x v="5"/>
  </r>
  <r>
    <n v="24339"/>
    <n v="13000"/>
    <x v="5"/>
  </r>
  <r>
    <n v="0"/>
    <n v="702"/>
    <x v="5"/>
  </r>
  <r>
    <n v="24315"/>
    <n v="13000"/>
    <x v="5"/>
  </r>
  <r>
    <n v="0"/>
    <n v="677"/>
    <x v="5"/>
  </r>
  <r>
    <n v="0"/>
    <n v="4527"/>
    <x v="5"/>
  </r>
  <r>
    <n v="0"/>
    <n v="17127"/>
    <x v="5"/>
  </r>
  <r>
    <n v="0"/>
    <n v="25000"/>
    <x v="5"/>
  </r>
  <r>
    <n v="0"/>
    <n v="12172"/>
    <x v="5"/>
  </r>
  <r>
    <n v="0"/>
    <n v="242"/>
    <x v="5"/>
  </r>
  <r>
    <n v="0"/>
    <n v="10042"/>
    <x v="5"/>
  </r>
  <r>
    <n v="15269"/>
    <n v="13000"/>
    <x v="5"/>
  </r>
  <r>
    <n v="0"/>
    <n v="482"/>
    <x v="5"/>
  </r>
  <r>
    <n v="0"/>
    <n v="1882"/>
    <x v="6"/>
  </r>
  <r>
    <n v="23162"/>
    <n v="13000"/>
    <x v="6"/>
  </r>
  <r>
    <n v="0"/>
    <n v="726"/>
    <x v="6"/>
  </r>
  <r>
    <n v="24204"/>
    <n v="13000"/>
    <x v="6"/>
  </r>
  <r>
    <n v="0"/>
    <n v="12773"/>
    <x v="6"/>
  </r>
  <r>
    <n v="0"/>
    <n v="15573"/>
    <x v="6"/>
  </r>
  <r>
    <n v="0"/>
    <n v="15354"/>
    <x v="6"/>
  </r>
  <r>
    <n v="0"/>
    <n v="18154"/>
    <x v="6"/>
  </r>
  <r>
    <n v="0"/>
    <n v="17955"/>
    <x v="6"/>
  </r>
  <r>
    <n v="0"/>
    <n v="17731"/>
    <x v="6"/>
  </r>
  <r>
    <n v="0"/>
    <n v="5801"/>
    <x v="6"/>
  </r>
  <r>
    <n v="19332"/>
    <n v="13000"/>
    <x v="6"/>
  </r>
  <r>
    <n v="0"/>
    <n v="702"/>
    <x v="6"/>
  </r>
  <r>
    <n v="0"/>
    <n v="2802"/>
    <x v="6"/>
  </r>
  <r>
    <n v="22128"/>
    <n v="13000"/>
    <x v="6"/>
  </r>
  <r>
    <n v="0"/>
    <n v="702"/>
    <x v="6"/>
  </r>
  <r>
    <n v="23948"/>
    <n v="13000"/>
    <x v="6"/>
  </r>
  <r>
    <n v="0"/>
    <n v="750"/>
    <x v="6"/>
  </r>
  <r>
    <n v="0"/>
    <n v="736"/>
    <x v="6"/>
  </r>
  <r>
    <n v="0"/>
    <n v="2136"/>
    <x v="6"/>
  </r>
  <r>
    <n v="0"/>
    <n v="2109"/>
    <x v="6"/>
  </r>
  <r>
    <n v="0"/>
    <n v="2079"/>
    <x v="6"/>
  </r>
  <r>
    <n v="0"/>
    <n v="2042"/>
    <x v="6"/>
  </r>
  <r>
    <n v="0"/>
    <n v="2006"/>
    <x v="6"/>
  </r>
  <r>
    <n v="0"/>
    <n v="1974"/>
    <x v="6"/>
  </r>
  <r>
    <n v="0"/>
    <n v="1949"/>
    <x v="6"/>
  </r>
  <r>
    <n v="0"/>
    <n v="1927"/>
    <x v="6"/>
  </r>
  <r>
    <n v="0"/>
    <n v="1908"/>
    <x v="6"/>
  </r>
  <r>
    <n v="0"/>
    <n v="1889"/>
    <x v="6"/>
  </r>
  <r>
    <n v="0"/>
    <n v="187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EE316-ADB9-424A-81C8-97A716482AF4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ąc">
  <location ref="N4:O12" firstHeaderRow="1" firstDataRow="1" firstDataCol="1"/>
  <pivotFields count="3">
    <pivotField dataField="1"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olanej wod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298869B5-A4C1-49A3-AD2F-CE089807E285}" autoFormatId="16" applyNumberFormats="0" applyBorderFormats="0" applyFontFormats="0" applyPatternFormats="0" applyAlignmentFormats="0" applyWidthHeightFormats="0">
  <queryTableRefresh nextId="13" unboundColumnsRight="7">
    <queryTableFields count="9">
      <queryTableField id="1" name="temperatura_srednia" tableColumnId="1"/>
      <queryTableField id="2" name="opady" tableColumnId="2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9120E353-F678-4581-883E-3C0E2DE694FC}" autoFormatId="16" applyNumberFormats="0" applyBorderFormats="0" applyFontFormats="0" applyPatternFormats="0" applyAlignmentFormats="0" applyWidthHeightFormats="0">
  <queryTableRefresh nextId="13" unboundColumnsRight="7">
    <queryTableFields count="9">
      <queryTableField id="1" name="temperatura_srednia" tableColumnId="1"/>
      <queryTableField id="2" name="opady" tableColumnId="2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30CBCE5-9CF0-4ABA-9251-F5426C6F3D9C}" autoFormatId="16" applyNumberFormats="0" applyBorderFormats="0" applyFontFormats="0" applyPatternFormats="0" applyAlignmentFormats="0" applyWidthHeightFormats="0">
  <queryTableRefresh nextId="13" unboundColumnsRight="7">
    <queryTableFields count="9">
      <queryTableField id="1" name="temperatura_srednia" tableColumnId="1"/>
      <queryTableField id="2" name="opady" tableColumnId="2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95340AC-88D0-4E84-91EE-907308D0A359}" autoFormatId="16" applyNumberFormats="0" applyBorderFormats="0" applyFontFormats="0" applyPatternFormats="0" applyAlignmentFormats="0" applyWidthHeightFormats="0">
  <queryTableRefresh nextId="13" unboundColumnsRight="7">
    <queryTableFields count="9">
      <queryTableField id="1" name="temperatura_srednia" tableColumnId="1"/>
      <queryTableField id="2" name="opady" tableColumnId="2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7EF73A-61C7-4173-A3D9-5190C10A6892}" name="pogoda6" displayName="pogoda6" ref="B1:J185" tableType="queryTable" totalsRowShown="0">
  <autoFilter ref="B1:J185" xr:uid="{A093B64B-EAFE-47E3-B704-EB6FE2CC0AF1}"/>
  <tableColumns count="9">
    <tableColumn id="1" xr3:uid="{E5CC5C42-13BB-4A39-9AB6-AD94734A5833}" uniqueName="1" name="temperatura_srednia" queryTableFieldId="1"/>
    <tableColumn id="2" xr3:uid="{78CC4943-D0EE-4FA0-B42A-F450879B1ED0}" uniqueName="2" name="opady" queryTableFieldId="2"/>
    <tableColumn id="6" xr3:uid="{45660C29-AB2F-4DAE-815E-EF86FDD99E2D}" uniqueName="6" name="ile napadalo" queryTableFieldId="6"/>
    <tableColumn id="7" xr3:uid="{FCB22806-EDDE-4C84-9C7E-851778F9B3C3}" uniqueName="7" name="po uzupelnieniu" queryTableFieldId="7"/>
    <tableColumn id="8" xr3:uid="{B516F49F-784B-4F7C-8848-AD8F9DC6EBC5}" uniqueName="8" name="dzienne parowanie wody" queryTableFieldId="8"/>
    <tableColumn id="9" xr3:uid="{4BA0C3A8-7292-40A3-ACE0-945772FCFBB8}" uniqueName="9" name="czy podlewany" queryTableFieldId="9"/>
    <tableColumn id="10" xr3:uid="{5815E102-DD4D-455E-9B41-D8697900D323}" uniqueName="10" name="ile wody do podlania" queryTableFieldId="10"/>
    <tableColumn id="11" xr3:uid="{0818962F-B7D8-4444-B584-E97D8FABF788}" uniqueName="11" name="ile w zbiorniku z parowaniem" queryTableFieldId="11"/>
    <tableColumn id="12" xr3:uid="{EDED557C-C3B5-4922-A683-EF96D15789A2}" uniqueName="12" name="ile trzeba dolac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7D531F-B716-4066-BA89-F6CF50537FAB}" name="pogoda5" displayName="pogoda5" ref="B1:J185" tableType="queryTable" totalsRowShown="0">
  <autoFilter ref="B1:J185" xr:uid="{A093B64B-EAFE-47E3-B704-EB6FE2CC0AF1}"/>
  <tableColumns count="9">
    <tableColumn id="1" xr3:uid="{F7B5ED14-176B-4BE1-9058-6004FA508420}" uniqueName="1" name="temperatura_srednia" queryTableFieldId="1"/>
    <tableColumn id="2" xr3:uid="{66055CE4-EA0C-4B0A-A84B-613CB22910E7}" uniqueName="2" name="opady" queryTableFieldId="2"/>
    <tableColumn id="6" xr3:uid="{DA6C2342-5DD8-4476-AA65-F3F2B84D6F7F}" uniqueName="6" name="ile napadalo" queryTableFieldId="6"/>
    <tableColumn id="7" xr3:uid="{E2129C1B-D0A0-4A4B-A894-524E4EE62812}" uniqueName="7" name="po uzupelnieniu" queryTableFieldId="7"/>
    <tableColumn id="8" xr3:uid="{1508E9C1-9306-456B-A326-C550BDFFCC5E}" uniqueName="8" name="dzienne parowanie wody" queryTableFieldId="8"/>
    <tableColumn id="9" xr3:uid="{AA999AA1-F70E-43AB-8B6D-B9073CBA9D64}" uniqueName="9" name="czy podlewany" queryTableFieldId="9"/>
    <tableColumn id="10" xr3:uid="{A9912622-73F7-447E-9B23-91E0B7CF7B30}" uniqueName="10" name="ile wody do podlania" queryTableFieldId="10"/>
    <tableColumn id="11" xr3:uid="{C0374A62-1774-4A42-890B-1BBD906EC07B}" uniqueName="11" name="ile w zbiorniku z parowaniem" queryTableFieldId="11"/>
    <tableColumn id="12" xr3:uid="{32499F24-0728-4B52-9F60-4457CC1980A7}" uniqueName="12" name="ile trzeba dolac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0E9253-3BE6-415B-99BC-8DF983E475AA}" name="pogoda3" displayName="pogoda3" ref="B1:J185" tableType="queryTable" totalsRowShown="0">
  <autoFilter ref="B1:J185" xr:uid="{A093B64B-EAFE-47E3-B704-EB6FE2CC0AF1}"/>
  <tableColumns count="9">
    <tableColumn id="1" xr3:uid="{FDBCCEE0-8B9A-484E-B15D-67CD7EFE01C4}" uniqueName="1" name="temperatura_srednia" queryTableFieldId="1"/>
    <tableColumn id="2" xr3:uid="{4CA253E3-5A4B-44DB-9DFE-F6596E6A7791}" uniqueName="2" name="opady" queryTableFieldId="2"/>
    <tableColumn id="6" xr3:uid="{ED912EF0-C833-48E0-8C7A-C525A9702824}" uniqueName="6" name="ile napadalo" queryTableFieldId="6"/>
    <tableColumn id="7" xr3:uid="{79406E29-2D0D-4059-A4B0-F255A43AF52E}" uniqueName="7" name="po uzupelnieniu" queryTableFieldId="7"/>
    <tableColumn id="8" xr3:uid="{66BD6773-FFFA-4B8B-AD62-7E04198BC524}" uniqueName="8" name="dzienne parowanie wody" queryTableFieldId="8"/>
    <tableColumn id="9" xr3:uid="{7B888F5F-D1FF-4614-91DD-FC5B111FD312}" uniqueName="9" name="czy podlewany" queryTableFieldId="9"/>
    <tableColumn id="10" xr3:uid="{9C91E4DE-1219-4504-A63D-CB3F383E589A}" uniqueName="10" name="ile wody do podlania" queryTableFieldId="10"/>
    <tableColumn id="11" xr3:uid="{CDBAC048-AA33-4C60-8A33-213403AF4226}" uniqueName="11" name="ile w zbiorniku z parowaniem" queryTableFieldId="11"/>
    <tableColumn id="12" xr3:uid="{ADB39616-CDF1-41DE-9830-5222324B765C}" uniqueName="12" name="ile trzeba dolac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3B64B-EAFE-47E3-B704-EB6FE2CC0AF1}" name="pogoda" displayName="pogoda" ref="B1:J185" tableType="queryTable" totalsRowShown="0">
  <autoFilter ref="B1:J185" xr:uid="{A093B64B-EAFE-47E3-B704-EB6FE2CC0AF1}"/>
  <tableColumns count="9">
    <tableColumn id="1" xr3:uid="{12344000-57FC-47B7-946D-173C9093D078}" uniqueName="1" name="temperatura_srednia" queryTableFieldId="1"/>
    <tableColumn id="2" xr3:uid="{1209A23D-9F36-43A3-8D80-8D88EC2F7171}" uniqueName="2" name="opady" queryTableFieldId="2"/>
    <tableColumn id="6" xr3:uid="{5F754F34-1234-4DD9-BAEE-25B12A0B3063}" uniqueName="6" name="ile napadalo" queryTableFieldId="6"/>
    <tableColumn id="7" xr3:uid="{D0CA4ACD-EBC4-4CF3-BFCF-D11E3C06483F}" uniqueName="7" name="po uzupelnieniu" queryTableFieldId="7"/>
    <tableColumn id="8" xr3:uid="{6E65391C-7359-4AE9-8079-6BC78D6E0EE6}" uniqueName="8" name="dzienne parowanie wody" queryTableFieldId="8"/>
    <tableColumn id="9" xr3:uid="{6380EB70-4F87-4D89-B96B-8B7A5D1D20CC}" uniqueName="9" name="czy podlewany" queryTableFieldId="9"/>
    <tableColumn id="10" xr3:uid="{523F001C-E908-4108-A574-FDAE82FC939D}" uniqueName="10" name="ile wody do podlania" queryTableFieldId="10"/>
    <tableColumn id="11" xr3:uid="{67CEDB8C-4945-4848-895A-02AD82F3FC82}" uniqueName="11" name="ile w zbiorniku z parowaniem" queryTableFieldId="11"/>
    <tableColumn id="12" xr3:uid="{BAFF04EA-63C8-4AE3-8131-12C10A8F806E}" uniqueName="12" name="ile trzeba dolac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8C7A-4281-4979-B756-D3FBEEEBF774}">
  <dimension ref="A1:N185"/>
  <sheetViews>
    <sheetView tabSelected="1" zoomScale="55" zoomScaleNormal="55" workbookViewId="0">
      <selection activeCell="L1" sqref="L1:N2"/>
    </sheetView>
  </sheetViews>
  <sheetFormatPr defaultRowHeight="14.5" x14ac:dyDescent="0.35"/>
  <cols>
    <col min="1" max="1" width="22.453125" customWidth="1"/>
    <col min="2" max="2" width="26.26953125" customWidth="1"/>
    <col min="3" max="3" width="19.6328125" customWidth="1"/>
    <col min="4" max="4" width="18.26953125" hidden="1" customWidth="1"/>
    <col min="5" max="5" width="18" hidden="1" customWidth="1"/>
    <col min="6" max="6" width="27.7265625" hidden="1" customWidth="1"/>
    <col min="7" max="7" width="21.26953125" hidden="1" customWidth="1"/>
    <col min="8" max="8" width="28.08984375" hidden="1" customWidth="1"/>
    <col min="9" max="9" width="33.1796875" hidden="1" customWidth="1"/>
    <col min="10" max="10" width="25.26953125" hidden="1" customWidth="1"/>
    <col min="11" max="11" width="21" hidden="1" customWidth="1"/>
    <col min="12" max="12" width="20.81640625" customWidth="1"/>
    <col min="13" max="13" width="28.26953125" customWidth="1"/>
    <col min="14" max="14" width="34.1796875" customWidth="1"/>
  </cols>
  <sheetData>
    <row r="1" spans="1:14" x14ac:dyDescent="0.35">
      <c r="A1" s="2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10" t="s">
        <v>2</v>
      </c>
      <c r="L1" s="10" t="s">
        <v>17</v>
      </c>
      <c r="M1" s="10" t="s">
        <v>18</v>
      </c>
      <c r="N1" s="10" t="s">
        <v>19</v>
      </c>
    </row>
    <row r="2" spans="1:14" x14ac:dyDescent="0.35">
      <c r="A2" s="1">
        <v>42094</v>
      </c>
      <c r="K2">
        <f>25000</f>
        <v>25000</v>
      </c>
      <c r="L2" s="10">
        <f>SUM(L3:L185)</f>
        <v>88</v>
      </c>
      <c r="M2" s="10">
        <f t="shared" ref="M2:N2" si="0">SUM(M3:M185)</f>
        <v>73</v>
      </c>
      <c r="N2" s="10">
        <f t="shared" si="0"/>
        <v>22</v>
      </c>
    </row>
    <row r="3" spans="1:14" x14ac:dyDescent="0.35">
      <c r="A3" s="1">
        <v>42095</v>
      </c>
      <c r="B3">
        <v>4</v>
      </c>
      <c r="C3">
        <v>2</v>
      </c>
      <c r="D3">
        <f>700*pogoda6[[#This Row],[opady]]</f>
        <v>1400</v>
      </c>
      <c r="E3">
        <f>MIN(pogoda6[[#This Row],[ile napadalo]]+K2, 25000)</f>
        <v>25000</v>
      </c>
      <c r="F3">
        <f>IF(pogoda6[[#This Row],[opady]]=0, ROUNDUP(0.03%*POWER(pogoda6[[#This Row],[temperatura_srednia]], 1.5)*K2, 0), 0)</f>
        <v>0</v>
      </c>
      <c r="G3">
        <f>IF(AND(pogoda6[[#This Row],[temperatura_srednia]]&gt;15, pogoda6[[#This Row],[opady]]&lt;=0.6), 1, 0)</f>
        <v>0</v>
      </c>
      <c r="H3">
        <f>IF(AND(G3=1, B3&lt;=30), 12000, IF(AND(G3=1, B3&gt;30), 24000, 0))</f>
        <v>0</v>
      </c>
      <c r="I3">
        <f>MAX(pogoda6[[#This Row],[po uzupelnieniu]]-pogoda6[[#This Row],[dzienne parowanie wody]], 0)</f>
        <v>25000</v>
      </c>
      <c r="J3">
        <f>IF(pogoda6[[#This Row],[ile w zbiorniku z parowaniem]]-pogoda6[[#This Row],[ile wody do podlania]] &lt; 0, 25000-pogoda6[[#This Row],[ile w zbiorniku z parowaniem]], 0)</f>
        <v>0</v>
      </c>
      <c r="K3">
        <f>pogoda6[[#This Row],[ile w zbiorniku z parowaniem]]-pogoda6[[#This Row],[ile wody do podlania]]+pogoda6[[#This Row],[ile trzeba dolac]]</f>
        <v>25000</v>
      </c>
      <c r="L3">
        <f>IF(pogoda6[[#This Row],[temperatura_srednia]]&lt;=15, 1, 0)</f>
        <v>1</v>
      </c>
      <c r="M3">
        <f>IF(AND(L3=0, pogoda6[[#This Row],[opady]]&lt;=0.6), 1, 0)</f>
        <v>0</v>
      </c>
      <c r="N3">
        <f>IF(AND(L3=0,M3=0), 1, 0)</f>
        <v>0</v>
      </c>
    </row>
    <row r="4" spans="1:14" x14ac:dyDescent="0.35">
      <c r="A4" s="1">
        <v>42096</v>
      </c>
      <c r="B4">
        <v>2</v>
      </c>
      <c r="C4">
        <v>6</v>
      </c>
      <c r="D4">
        <f>700*pogoda6[[#This Row],[opady]]</f>
        <v>4200</v>
      </c>
      <c r="E4">
        <f>MIN(pogoda6[[#This Row],[ile napadalo]]+K3, 25000)</f>
        <v>25000</v>
      </c>
      <c r="F4">
        <f>IF(pogoda6[[#This Row],[opady]]=0, ROUNDUP(0.03%*POWER(pogoda6[[#This Row],[temperatura_srednia]], 1.5)*K3, 0), 0)</f>
        <v>0</v>
      </c>
      <c r="G4">
        <f>IF(AND(pogoda6[[#This Row],[temperatura_srednia]]&gt;15, pogoda6[[#This Row],[opady]]&lt;=0.6), 1, 0)</f>
        <v>0</v>
      </c>
      <c r="H4">
        <f t="shared" ref="H4:H67" si="1">IF(AND(G4=1, B4&lt;=30), 12000, IF(AND(G4=1, B4&gt;30), 24000, 0))</f>
        <v>0</v>
      </c>
      <c r="I4">
        <f>MAX(pogoda6[[#This Row],[po uzupelnieniu]]-pogoda6[[#This Row],[dzienne parowanie wody]], 0)</f>
        <v>25000</v>
      </c>
      <c r="J4">
        <f>IF(pogoda6[[#This Row],[ile w zbiorniku z parowaniem]]-pogoda6[[#This Row],[ile wody do podlania]] &lt; 0, 25000-pogoda6[[#This Row],[ile w zbiorniku z parowaniem]], 0)</f>
        <v>0</v>
      </c>
      <c r="K4">
        <f>pogoda6[[#This Row],[ile w zbiorniku z parowaniem]]-pogoda6[[#This Row],[ile wody do podlania]]+pogoda6[[#This Row],[ile trzeba dolac]]</f>
        <v>25000</v>
      </c>
      <c r="L4">
        <f>IF(pogoda6[[#This Row],[temperatura_srednia]]&lt;=15, 1, 0)</f>
        <v>1</v>
      </c>
      <c r="M4">
        <f>IF(AND(L4=0, pogoda6[[#This Row],[opady]]&lt;=0.6), 1, 0)</f>
        <v>0</v>
      </c>
      <c r="N4">
        <f t="shared" ref="N4:N67" si="2">IF(AND(L4=0,M4=0), 1, 0)</f>
        <v>0</v>
      </c>
    </row>
    <row r="5" spans="1:14" x14ac:dyDescent="0.35">
      <c r="A5" s="1">
        <v>42097</v>
      </c>
      <c r="B5">
        <v>4</v>
      </c>
      <c r="C5">
        <v>1</v>
      </c>
      <c r="D5">
        <f>700*pogoda6[[#This Row],[opady]]</f>
        <v>700</v>
      </c>
      <c r="E5">
        <f>MIN(pogoda6[[#This Row],[ile napadalo]]+K4, 25000)</f>
        <v>25000</v>
      </c>
      <c r="F5">
        <f>IF(pogoda6[[#This Row],[opady]]=0, ROUNDUP(0.03%*POWER(pogoda6[[#This Row],[temperatura_srednia]], 1.5)*K4, 0), 0)</f>
        <v>0</v>
      </c>
      <c r="G5">
        <f>IF(AND(pogoda6[[#This Row],[temperatura_srednia]]&gt;15, pogoda6[[#This Row],[opady]]&lt;=0.6), 1, 0)</f>
        <v>0</v>
      </c>
      <c r="H5">
        <f t="shared" si="1"/>
        <v>0</v>
      </c>
      <c r="I5">
        <f>MAX(pogoda6[[#This Row],[po uzupelnieniu]]-pogoda6[[#This Row],[dzienne parowanie wody]], 0)</f>
        <v>25000</v>
      </c>
      <c r="J5">
        <f>IF(pogoda6[[#This Row],[ile w zbiorniku z parowaniem]]-pogoda6[[#This Row],[ile wody do podlania]] &lt; 0, 25000-pogoda6[[#This Row],[ile w zbiorniku z parowaniem]], 0)</f>
        <v>0</v>
      </c>
      <c r="K5">
        <f>pogoda6[[#This Row],[ile w zbiorniku z parowaniem]]-pogoda6[[#This Row],[ile wody do podlania]]+pogoda6[[#This Row],[ile trzeba dolac]]</f>
        <v>25000</v>
      </c>
      <c r="L5">
        <f>IF(pogoda6[[#This Row],[temperatura_srednia]]&lt;=15, 1, 0)</f>
        <v>1</v>
      </c>
      <c r="M5">
        <f>IF(AND(L5=0, pogoda6[[#This Row],[opady]]&lt;=0.6), 1, 0)</f>
        <v>0</v>
      </c>
      <c r="N5">
        <f t="shared" si="2"/>
        <v>0</v>
      </c>
    </row>
    <row r="6" spans="1:14" x14ac:dyDescent="0.35">
      <c r="A6" s="1">
        <v>42098</v>
      </c>
      <c r="B6">
        <v>4</v>
      </c>
      <c r="C6">
        <v>0.8</v>
      </c>
      <c r="D6">
        <f>700*pogoda6[[#This Row],[opady]]</f>
        <v>560</v>
      </c>
      <c r="E6">
        <f>MIN(pogoda6[[#This Row],[ile napadalo]]+K5, 25000)</f>
        <v>25000</v>
      </c>
      <c r="F6">
        <f>IF(pogoda6[[#This Row],[opady]]=0, ROUNDUP(0.03%*POWER(pogoda6[[#This Row],[temperatura_srednia]], 1.5)*K5, 0), 0)</f>
        <v>0</v>
      </c>
      <c r="G6">
        <f>IF(AND(pogoda6[[#This Row],[temperatura_srednia]]&gt;15, pogoda6[[#This Row],[opady]]&lt;=0.6), 1, 0)</f>
        <v>0</v>
      </c>
      <c r="H6">
        <f t="shared" si="1"/>
        <v>0</v>
      </c>
      <c r="I6">
        <f>MAX(pogoda6[[#This Row],[po uzupelnieniu]]-pogoda6[[#This Row],[dzienne parowanie wody]], 0)</f>
        <v>25000</v>
      </c>
      <c r="J6">
        <f>IF(pogoda6[[#This Row],[ile w zbiorniku z parowaniem]]-pogoda6[[#This Row],[ile wody do podlania]] &lt; 0, 25000-pogoda6[[#This Row],[ile w zbiorniku z parowaniem]], 0)</f>
        <v>0</v>
      </c>
      <c r="K6">
        <f>pogoda6[[#This Row],[ile w zbiorniku z parowaniem]]-pogoda6[[#This Row],[ile wody do podlania]]+pogoda6[[#This Row],[ile trzeba dolac]]</f>
        <v>25000</v>
      </c>
      <c r="L6">
        <f>IF(pogoda6[[#This Row],[temperatura_srednia]]&lt;=15, 1, 0)</f>
        <v>1</v>
      </c>
      <c r="M6">
        <f>IF(AND(L6=0, pogoda6[[#This Row],[opady]]&lt;=0.6), 1, 0)</f>
        <v>0</v>
      </c>
      <c r="N6">
        <f t="shared" si="2"/>
        <v>0</v>
      </c>
    </row>
    <row r="7" spans="1:14" x14ac:dyDescent="0.35">
      <c r="A7" s="1">
        <v>42099</v>
      </c>
      <c r="B7">
        <v>3</v>
      </c>
      <c r="C7">
        <v>0</v>
      </c>
      <c r="D7">
        <f>700*pogoda6[[#This Row],[opady]]</f>
        <v>0</v>
      </c>
      <c r="E7">
        <f>MIN(pogoda6[[#This Row],[ile napadalo]]+K6, 25000)</f>
        <v>25000</v>
      </c>
      <c r="F7">
        <f>IF(pogoda6[[#This Row],[opady]]=0, ROUNDUP(0.03%*POWER(pogoda6[[#This Row],[temperatura_srednia]], 1.5)*K6, 0), 0)</f>
        <v>39</v>
      </c>
      <c r="G7">
        <f>IF(AND(pogoda6[[#This Row],[temperatura_srednia]]&gt;15, pogoda6[[#This Row],[opady]]&lt;=0.6), 1, 0)</f>
        <v>0</v>
      </c>
      <c r="H7">
        <f t="shared" si="1"/>
        <v>0</v>
      </c>
      <c r="I7">
        <f>MAX(pogoda6[[#This Row],[po uzupelnieniu]]-pogoda6[[#This Row],[dzienne parowanie wody]], 0)</f>
        <v>24961</v>
      </c>
      <c r="J7">
        <f>IF(pogoda6[[#This Row],[ile w zbiorniku z parowaniem]]-pogoda6[[#This Row],[ile wody do podlania]] &lt; 0, 25000-pogoda6[[#This Row],[ile w zbiorniku z parowaniem]], 0)</f>
        <v>0</v>
      </c>
      <c r="K7">
        <f>pogoda6[[#This Row],[ile w zbiorniku z parowaniem]]-pogoda6[[#This Row],[ile wody do podlania]]+pogoda6[[#This Row],[ile trzeba dolac]]</f>
        <v>24961</v>
      </c>
      <c r="L7">
        <f>IF(pogoda6[[#This Row],[temperatura_srednia]]&lt;=15, 1, 0)</f>
        <v>1</v>
      </c>
      <c r="M7">
        <f>IF(AND(L7=0, pogoda6[[#This Row],[opady]]&lt;=0.6), 1, 0)</f>
        <v>0</v>
      </c>
      <c r="N7">
        <f t="shared" si="2"/>
        <v>0</v>
      </c>
    </row>
    <row r="8" spans="1:14" x14ac:dyDescent="0.35">
      <c r="A8" s="1">
        <v>42100</v>
      </c>
      <c r="B8">
        <v>4</v>
      </c>
      <c r="C8">
        <v>0</v>
      </c>
      <c r="D8">
        <f>700*pogoda6[[#This Row],[opady]]</f>
        <v>0</v>
      </c>
      <c r="E8">
        <f>MIN(pogoda6[[#This Row],[ile napadalo]]+K7, 25000)</f>
        <v>24961</v>
      </c>
      <c r="F8">
        <f>IF(pogoda6[[#This Row],[opady]]=0, ROUNDUP(0.03%*POWER(pogoda6[[#This Row],[temperatura_srednia]], 1.5)*K7, 0), 0)</f>
        <v>60</v>
      </c>
      <c r="G8">
        <f>IF(AND(pogoda6[[#This Row],[temperatura_srednia]]&gt;15, pogoda6[[#This Row],[opady]]&lt;=0.6), 1, 0)</f>
        <v>0</v>
      </c>
      <c r="H8">
        <f t="shared" si="1"/>
        <v>0</v>
      </c>
      <c r="I8">
        <f>MAX(pogoda6[[#This Row],[po uzupelnieniu]]-pogoda6[[#This Row],[dzienne parowanie wody]], 0)</f>
        <v>24901</v>
      </c>
      <c r="J8">
        <f>IF(pogoda6[[#This Row],[ile w zbiorniku z parowaniem]]-pogoda6[[#This Row],[ile wody do podlania]] &lt; 0, 25000-pogoda6[[#This Row],[ile w zbiorniku z parowaniem]], 0)</f>
        <v>0</v>
      </c>
      <c r="K8">
        <f>pogoda6[[#This Row],[ile w zbiorniku z parowaniem]]-pogoda6[[#This Row],[ile wody do podlania]]+pogoda6[[#This Row],[ile trzeba dolac]]</f>
        <v>24901</v>
      </c>
      <c r="L8">
        <f>IF(pogoda6[[#This Row],[temperatura_srednia]]&lt;=15, 1, 0)</f>
        <v>1</v>
      </c>
      <c r="M8">
        <f>IF(AND(L8=0, pogoda6[[#This Row],[opady]]&lt;=0.6), 1, 0)</f>
        <v>0</v>
      </c>
      <c r="N8">
        <f t="shared" si="2"/>
        <v>0</v>
      </c>
    </row>
    <row r="9" spans="1:14" x14ac:dyDescent="0.35">
      <c r="A9" s="1">
        <v>42101</v>
      </c>
      <c r="B9">
        <v>4</v>
      </c>
      <c r="C9">
        <v>1</v>
      </c>
      <c r="D9">
        <f>700*pogoda6[[#This Row],[opady]]</f>
        <v>700</v>
      </c>
      <c r="E9">
        <f>MIN(pogoda6[[#This Row],[ile napadalo]]+K8, 25000)</f>
        <v>25000</v>
      </c>
      <c r="F9">
        <f>IF(pogoda6[[#This Row],[opady]]=0, ROUNDUP(0.03%*POWER(pogoda6[[#This Row],[temperatura_srednia]], 1.5)*K8, 0), 0)</f>
        <v>0</v>
      </c>
      <c r="G9">
        <f>IF(AND(pogoda6[[#This Row],[temperatura_srednia]]&gt;15, pogoda6[[#This Row],[opady]]&lt;=0.6), 1, 0)</f>
        <v>0</v>
      </c>
      <c r="H9">
        <f t="shared" si="1"/>
        <v>0</v>
      </c>
      <c r="I9">
        <f>MAX(pogoda6[[#This Row],[po uzupelnieniu]]-pogoda6[[#This Row],[dzienne parowanie wody]], 0)</f>
        <v>25000</v>
      </c>
      <c r="J9">
        <f>IF(pogoda6[[#This Row],[ile w zbiorniku z parowaniem]]-pogoda6[[#This Row],[ile wody do podlania]] &lt; 0, 25000-pogoda6[[#This Row],[ile w zbiorniku z parowaniem]], 0)</f>
        <v>0</v>
      </c>
      <c r="K9">
        <f>pogoda6[[#This Row],[ile w zbiorniku z parowaniem]]-pogoda6[[#This Row],[ile wody do podlania]]+pogoda6[[#This Row],[ile trzeba dolac]]</f>
        <v>25000</v>
      </c>
      <c r="L9">
        <f>IF(pogoda6[[#This Row],[temperatura_srednia]]&lt;=15, 1, 0)</f>
        <v>1</v>
      </c>
      <c r="M9">
        <f>IF(AND(L9=0, pogoda6[[#This Row],[opady]]&lt;=0.6), 1, 0)</f>
        <v>0</v>
      </c>
      <c r="N9">
        <f t="shared" si="2"/>
        <v>0</v>
      </c>
    </row>
    <row r="10" spans="1:14" x14ac:dyDescent="0.35">
      <c r="A10" s="1">
        <v>42102</v>
      </c>
      <c r="B10">
        <v>8</v>
      </c>
      <c r="C10">
        <v>1</v>
      </c>
      <c r="D10">
        <f>700*pogoda6[[#This Row],[opady]]</f>
        <v>700</v>
      </c>
      <c r="E10">
        <f>MIN(pogoda6[[#This Row],[ile napadalo]]+K9, 25000)</f>
        <v>25000</v>
      </c>
      <c r="F10">
        <f>IF(pogoda6[[#This Row],[opady]]=0, ROUNDUP(0.03%*POWER(pogoda6[[#This Row],[temperatura_srednia]], 1.5)*K9, 0), 0)</f>
        <v>0</v>
      </c>
      <c r="G10">
        <f>IF(AND(pogoda6[[#This Row],[temperatura_srednia]]&gt;15, pogoda6[[#This Row],[opady]]&lt;=0.6), 1, 0)</f>
        <v>0</v>
      </c>
      <c r="H10">
        <f t="shared" si="1"/>
        <v>0</v>
      </c>
      <c r="I10">
        <f>MAX(pogoda6[[#This Row],[po uzupelnieniu]]-pogoda6[[#This Row],[dzienne parowanie wody]], 0)</f>
        <v>25000</v>
      </c>
      <c r="J10">
        <f>IF(pogoda6[[#This Row],[ile w zbiorniku z parowaniem]]-pogoda6[[#This Row],[ile wody do podlania]] &lt; 0, 25000-pogoda6[[#This Row],[ile w zbiorniku z parowaniem]], 0)</f>
        <v>0</v>
      </c>
      <c r="K10">
        <f>pogoda6[[#This Row],[ile w zbiorniku z parowaniem]]-pogoda6[[#This Row],[ile wody do podlania]]+pogoda6[[#This Row],[ile trzeba dolac]]</f>
        <v>25000</v>
      </c>
      <c r="L10">
        <f>IF(pogoda6[[#This Row],[temperatura_srednia]]&lt;=15, 1, 0)</f>
        <v>1</v>
      </c>
      <c r="M10">
        <f>IF(AND(L10=0, pogoda6[[#This Row],[opady]]&lt;=0.6), 1, 0)</f>
        <v>0</v>
      </c>
      <c r="N10">
        <f t="shared" si="2"/>
        <v>0</v>
      </c>
    </row>
    <row r="11" spans="1:14" x14ac:dyDescent="0.35">
      <c r="A11" s="1">
        <v>42103</v>
      </c>
      <c r="B11">
        <v>6</v>
      </c>
      <c r="C11">
        <v>2</v>
      </c>
      <c r="D11">
        <f>700*pogoda6[[#This Row],[opady]]</f>
        <v>1400</v>
      </c>
      <c r="E11">
        <f>MIN(pogoda6[[#This Row],[ile napadalo]]+K10, 25000)</f>
        <v>25000</v>
      </c>
      <c r="F11">
        <f>IF(pogoda6[[#This Row],[opady]]=0, ROUNDUP(0.03%*POWER(pogoda6[[#This Row],[temperatura_srednia]], 1.5)*K10, 0), 0)</f>
        <v>0</v>
      </c>
      <c r="G11">
        <f>IF(AND(pogoda6[[#This Row],[temperatura_srednia]]&gt;15, pogoda6[[#This Row],[opady]]&lt;=0.6), 1, 0)</f>
        <v>0</v>
      </c>
      <c r="H11">
        <f t="shared" si="1"/>
        <v>0</v>
      </c>
      <c r="I11">
        <f>MAX(pogoda6[[#This Row],[po uzupelnieniu]]-pogoda6[[#This Row],[dzienne parowanie wody]], 0)</f>
        <v>25000</v>
      </c>
      <c r="J11">
        <f>IF(pogoda6[[#This Row],[ile w zbiorniku z parowaniem]]-pogoda6[[#This Row],[ile wody do podlania]] &lt; 0, 25000-pogoda6[[#This Row],[ile w zbiorniku z parowaniem]], 0)</f>
        <v>0</v>
      </c>
      <c r="K11">
        <f>pogoda6[[#This Row],[ile w zbiorniku z parowaniem]]-pogoda6[[#This Row],[ile wody do podlania]]+pogoda6[[#This Row],[ile trzeba dolac]]</f>
        <v>25000</v>
      </c>
      <c r="L11">
        <f>IF(pogoda6[[#This Row],[temperatura_srednia]]&lt;=15, 1, 0)</f>
        <v>1</v>
      </c>
      <c r="M11">
        <f>IF(AND(L11=0, pogoda6[[#This Row],[opady]]&lt;=0.6), 1, 0)</f>
        <v>0</v>
      </c>
      <c r="N11">
        <f t="shared" si="2"/>
        <v>0</v>
      </c>
    </row>
    <row r="12" spans="1:14" x14ac:dyDescent="0.35">
      <c r="A12" s="1">
        <v>42104</v>
      </c>
      <c r="B12">
        <v>9</v>
      </c>
      <c r="C12">
        <v>2</v>
      </c>
      <c r="D12">
        <f>700*pogoda6[[#This Row],[opady]]</f>
        <v>1400</v>
      </c>
      <c r="E12">
        <f>MIN(pogoda6[[#This Row],[ile napadalo]]+K11, 25000)</f>
        <v>25000</v>
      </c>
      <c r="F12">
        <f>IF(pogoda6[[#This Row],[opady]]=0, ROUNDUP(0.03%*POWER(pogoda6[[#This Row],[temperatura_srednia]], 1.5)*K11, 0), 0)</f>
        <v>0</v>
      </c>
      <c r="G12">
        <f>IF(AND(pogoda6[[#This Row],[temperatura_srednia]]&gt;15, pogoda6[[#This Row],[opady]]&lt;=0.6), 1, 0)</f>
        <v>0</v>
      </c>
      <c r="H12">
        <f t="shared" si="1"/>
        <v>0</v>
      </c>
      <c r="I12">
        <f>MAX(pogoda6[[#This Row],[po uzupelnieniu]]-pogoda6[[#This Row],[dzienne parowanie wody]], 0)</f>
        <v>25000</v>
      </c>
      <c r="J12">
        <f>IF(pogoda6[[#This Row],[ile w zbiorniku z parowaniem]]-pogoda6[[#This Row],[ile wody do podlania]] &lt; 0, 25000-pogoda6[[#This Row],[ile w zbiorniku z parowaniem]], 0)</f>
        <v>0</v>
      </c>
      <c r="K12">
        <f>pogoda6[[#This Row],[ile w zbiorniku z parowaniem]]-pogoda6[[#This Row],[ile wody do podlania]]+pogoda6[[#This Row],[ile trzeba dolac]]</f>
        <v>25000</v>
      </c>
      <c r="L12">
        <f>IF(pogoda6[[#This Row],[temperatura_srednia]]&lt;=15, 1, 0)</f>
        <v>1</v>
      </c>
      <c r="M12">
        <f>IF(AND(L12=0, pogoda6[[#This Row],[opady]]&lt;=0.6), 1, 0)</f>
        <v>0</v>
      </c>
      <c r="N12">
        <f t="shared" si="2"/>
        <v>0</v>
      </c>
    </row>
    <row r="13" spans="1:14" x14ac:dyDescent="0.35">
      <c r="A13" s="1">
        <v>42105</v>
      </c>
      <c r="B13">
        <v>12</v>
      </c>
      <c r="C13">
        <v>3</v>
      </c>
      <c r="D13">
        <f>700*pogoda6[[#This Row],[opady]]</f>
        <v>2100</v>
      </c>
      <c r="E13">
        <f>MIN(pogoda6[[#This Row],[ile napadalo]]+K12, 25000)</f>
        <v>25000</v>
      </c>
      <c r="F13">
        <f>IF(pogoda6[[#This Row],[opady]]=0, ROUNDUP(0.03%*POWER(pogoda6[[#This Row],[temperatura_srednia]], 1.5)*K12, 0), 0)</f>
        <v>0</v>
      </c>
      <c r="G13">
        <f>IF(AND(pogoda6[[#This Row],[temperatura_srednia]]&gt;15, pogoda6[[#This Row],[opady]]&lt;=0.6), 1, 0)</f>
        <v>0</v>
      </c>
      <c r="H13">
        <f t="shared" si="1"/>
        <v>0</v>
      </c>
      <c r="I13">
        <f>MAX(pogoda6[[#This Row],[po uzupelnieniu]]-pogoda6[[#This Row],[dzienne parowanie wody]], 0)</f>
        <v>25000</v>
      </c>
      <c r="J13">
        <f>IF(pogoda6[[#This Row],[ile w zbiorniku z parowaniem]]-pogoda6[[#This Row],[ile wody do podlania]] &lt; 0, 25000-pogoda6[[#This Row],[ile w zbiorniku z parowaniem]], 0)</f>
        <v>0</v>
      </c>
      <c r="K13">
        <f>pogoda6[[#This Row],[ile w zbiorniku z parowaniem]]-pogoda6[[#This Row],[ile wody do podlania]]+pogoda6[[#This Row],[ile trzeba dolac]]</f>
        <v>25000</v>
      </c>
      <c r="L13">
        <f>IF(pogoda6[[#This Row],[temperatura_srednia]]&lt;=15, 1, 0)</f>
        <v>1</v>
      </c>
      <c r="M13">
        <f>IF(AND(L13=0, pogoda6[[#This Row],[opady]]&lt;=0.6), 1, 0)</f>
        <v>0</v>
      </c>
      <c r="N13">
        <f t="shared" si="2"/>
        <v>0</v>
      </c>
    </row>
    <row r="14" spans="1:14" x14ac:dyDescent="0.35">
      <c r="A14" s="1">
        <v>42106</v>
      </c>
      <c r="B14">
        <v>10</v>
      </c>
      <c r="C14">
        <v>2</v>
      </c>
      <c r="D14">
        <f>700*pogoda6[[#This Row],[opady]]</f>
        <v>1400</v>
      </c>
      <c r="E14">
        <f>MIN(pogoda6[[#This Row],[ile napadalo]]+K13, 25000)</f>
        <v>25000</v>
      </c>
      <c r="F14">
        <f>IF(pogoda6[[#This Row],[opady]]=0, ROUNDUP(0.03%*POWER(pogoda6[[#This Row],[temperatura_srednia]], 1.5)*K13, 0), 0)</f>
        <v>0</v>
      </c>
      <c r="G14">
        <f>IF(AND(pogoda6[[#This Row],[temperatura_srednia]]&gt;15, pogoda6[[#This Row],[opady]]&lt;=0.6), 1, 0)</f>
        <v>0</v>
      </c>
      <c r="H14">
        <f t="shared" si="1"/>
        <v>0</v>
      </c>
      <c r="I14">
        <f>MAX(pogoda6[[#This Row],[po uzupelnieniu]]-pogoda6[[#This Row],[dzienne parowanie wody]], 0)</f>
        <v>25000</v>
      </c>
      <c r="J14">
        <f>IF(pogoda6[[#This Row],[ile w zbiorniku z parowaniem]]-pogoda6[[#This Row],[ile wody do podlania]] &lt; 0, 25000-pogoda6[[#This Row],[ile w zbiorniku z parowaniem]], 0)</f>
        <v>0</v>
      </c>
      <c r="K14">
        <f>pogoda6[[#This Row],[ile w zbiorniku z parowaniem]]-pogoda6[[#This Row],[ile wody do podlania]]+pogoda6[[#This Row],[ile trzeba dolac]]</f>
        <v>25000</v>
      </c>
      <c r="L14">
        <f>IF(pogoda6[[#This Row],[temperatura_srednia]]&lt;=15, 1, 0)</f>
        <v>1</v>
      </c>
      <c r="M14">
        <f>IF(AND(L14=0, pogoda6[[#This Row],[opady]]&lt;=0.6), 1, 0)</f>
        <v>0</v>
      </c>
      <c r="N14">
        <f t="shared" si="2"/>
        <v>0</v>
      </c>
    </row>
    <row r="15" spans="1:14" x14ac:dyDescent="0.35">
      <c r="A15" s="1">
        <v>42107</v>
      </c>
      <c r="B15">
        <v>8</v>
      </c>
      <c r="C15">
        <v>1</v>
      </c>
      <c r="D15">
        <f>700*pogoda6[[#This Row],[opady]]</f>
        <v>700</v>
      </c>
      <c r="E15">
        <f>MIN(pogoda6[[#This Row],[ile napadalo]]+K14, 25000)</f>
        <v>25000</v>
      </c>
      <c r="F15">
        <f>IF(pogoda6[[#This Row],[opady]]=0, ROUNDUP(0.03%*POWER(pogoda6[[#This Row],[temperatura_srednia]], 1.5)*K14, 0), 0)</f>
        <v>0</v>
      </c>
      <c r="G15">
        <f>IF(AND(pogoda6[[#This Row],[temperatura_srednia]]&gt;15, pogoda6[[#This Row],[opady]]&lt;=0.6), 1, 0)</f>
        <v>0</v>
      </c>
      <c r="H15">
        <f t="shared" si="1"/>
        <v>0</v>
      </c>
      <c r="I15">
        <f>MAX(pogoda6[[#This Row],[po uzupelnieniu]]-pogoda6[[#This Row],[dzienne parowanie wody]], 0)</f>
        <v>25000</v>
      </c>
      <c r="J15">
        <f>IF(pogoda6[[#This Row],[ile w zbiorniku z parowaniem]]-pogoda6[[#This Row],[ile wody do podlania]] &lt; 0, 25000-pogoda6[[#This Row],[ile w zbiorniku z parowaniem]], 0)</f>
        <v>0</v>
      </c>
      <c r="K15">
        <f>pogoda6[[#This Row],[ile w zbiorniku z parowaniem]]-pogoda6[[#This Row],[ile wody do podlania]]+pogoda6[[#This Row],[ile trzeba dolac]]</f>
        <v>25000</v>
      </c>
      <c r="L15">
        <f>IF(pogoda6[[#This Row],[temperatura_srednia]]&lt;=15, 1, 0)</f>
        <v>1</v>
      </c>
      <c r="M15">
        <f>IF(AND(L15=0, pogoda6[[#This Row],[opady]]&lt;=0.6), 1, 0)</f>
        <v>0</v>
      </c>
      <c r="N15">
        <f t="shared" si="2"/>
        <v>0</v>
      </c>
    </row>
    <row r="16" spans="1:14" x14ac:dyDescent="0.35">
      <c r="A16" s="1">
        <v>42108</v>
      </c>
      <c r="B16">
        <v>6</v>
      </c>
      <c r="C16">
        <v>0</v>
      </c>
      <c r="D16">
        <f>700*pogoda6[[#This Row],[opady]]</f>
        <v>0</v>
      </c>
      <c r="E16">
        <f>MIN(pogoda6[[#This Row],[ile napadalo]]+K15, 25000)</f>
        <v>25000</v>
      </c>
      <c r="F16">
        <f>IF(pogoda6[[#This Row],[opady]]=0, ROUNDUP(0.03%*POWER(pogoda6[[#This Row],[temperatura_srednia]], 1.5)*K15, 0), 0)</f>
        <v>111</v>
      </c>
      <c r="G16">
        <f>IF(AND(pogoda6[[#This Row],[temperatura_srednia]]&gt;15, pogoda6[[#This Row],[opady]]&lt;=0.6), 1, 0)</f>
        <v>0</v>
      </c>
      <c r="H16">
        <f t="shared" si="1"/>
        <v>0</v>
      </c>
      <c r="I16">
        <f>MAX(pogoda6[[#This Row],[po uzupelnieniu]]-pogoda6[[#This Row],[dzienne parowanie wody]], 0)</f>
        <v>24889</v>
      </c>
      <c r="J16">
        <f>IF(pogoda6[[#This Row],[ile w zbiorniku z parowaniem]]-pogoda6[[#This Row],[ile wody do podlania]] &lt; 0, 25000-pogoda6[[#This Row],[ile w zbiorniku z parowaniem]], 0)</f>
        <v>0</v>
      </c>
      <c r="K16">
        <f>pogoda6[[#This Row],[ile w zbiorniku z parowaniem]]-pogoda6[[#This Row],[ile wody do podlania]]+pogoda6[[#This Row],[ile trzeba dolac]]</f>
        <v>24889</v>
      </c>
      <c r="L16">
        <f>IF(pogoda6[[#This Row],[temperatura_srednia]]&lt;=15, 1, 0)</f>
        <v>1</v>
      </c>
      <c r="M16">
        <f>IF(AND(L16=0, pogoda6[[#This Row],[opady]]&lt;=0.6), 1, 0)</f>
        <v>0</v>
      </c>
      <c r="N16">
        <f t="shared" si="2"/>
        <v>0</v>
      </c>
    </row>
    <row r="17" spans="1:14" x14ac:dyDescent="0.35">
      <c r="A17" s="1">
        <v>42109</v>
      </c>
      <c r="B17">
        <v>14</v>
      </c>
      <c r="C17">
        <v>0</v>
      </c>
      <c r="D17">
        <f>700*pogoda6[[#This Row],[opady]]</f>
        <v>0</v>
      </c>
      <c r="E17">
        <f>MIN(pogoda6[[#This Row],[ile napadalo]]+K16, 25000)</f>
        <v>24889</v>
      </c>
      <c r="F17">
        <f>IF(pogoda6[[#This Row],[opady]]=0, ROUNDUP(0.03%*POWER(pogoda6[[#This Row],[temperatura_srednia]], 1.5)*K16, 0), 0)</f>
        <v>392</v>
      </c>
      <c r="G17">
        <f>IF(AND(pogoda6[[#This Row],[temperatura_srednia]]&gt;15, pogoda6[[#This Row],[opady]]&lt;=0.6), 1, 0)</f>
        <v>0</v>
      </c>
      <c r="H17">
        <f t="shared" si="1"/>
        <v>0</v>
      </c>
      <c r="I17">
        <f>MAX(pogoda6[[#This Row],[po uzupelnieniu]]-pogoda6[[#This Row],[dzienne parowanie wody]], 0)</f>
        <v>24497</v>
      </c>
      <c r="J17">
        <f>IF(pogoda6[[#This Row],[ile w zbiorniku z parowaniem]]-pogoda6[[#This Row],[ile wody do podlania]] &lt; 0, 25000-pogoda6[[#This Row],[ile w zbiorniku z parowaniem]], 0)</f>
        <v>0</v>
      </c>
      <c r="K17">
        <f>pogoda6[[#This Row],[ile w zbiorniku z parowaniem]]-pogoda6[[#This Row],[ile wody do podlania]]+pogoda6[[#This Row],[ile trzeba dolac]]</f>
        <v>24497</v>
      </c>
      <c r="L17">
        <f>IF(pogoda6[[#This Row],[temperatura_srednia]]&lt;=15, 1, 0)</f>
        <v>1</v>
      </c>
      <c r="M17">
        <f>IF(AND(L17=0, pogoda6[[#This Row],[opady]]&lt;=0.6), 1, 0)</f>
        <v>0</v>
      </c>
      <c r="N17">
        <f t="shared" si="2"/>
        <v>0</v>
      </c>
    </row>
    <row r="18" spans="1:14" x14ac:dyDescent="0.35">
      <c r="A18" s="1">
        <v>42110</v>
      </c>
      <c r="B18">
        <v>10</v>
      </c>
      <c r="C18">
        <v>0</v>
      </c>
      <c r="D18">
        <f>700*pogoda6[[#This Row],[opady]]</f>
        <v>0</v>
      </c>
      <c r="E18">
        <f>MIN(pogoda6[[#This Row],[ile napadalo]]+K17, 25000)</f>
        <v>24497</v>
      </c>
      <c r="F18">
        <f>IF(pogoda6[[#This Row],[opady]]=0, ROUNDUP(0.03%*POWER(pogoda6[[#This Row],[temperatura_srednia]], 1.5)*K17, 0), 0)</f>
        <v>233</v>
      </c>
      <c r="G18">
        <f>IF(AND(pogoda6[[#This Row],[temperatura_srednia]]&gt;15, pogoda6[[#This Row],[opady]]&lt;=0.6), 1, 0)</f>
        <v>0</v>
      </c>
      <c r="H18">
        <f t="shared" si="1"/>
        <v>0</v>
      </c>
      <c r="I18">
        <f>MAX(pogoda6[[#This Row],[po uzupelnieniu]]-pogoda6[[#This Row],[dzienne parowanie wody]], 0)</f>
        <v>24264</v>
      </c>
      <c r="J18">
        <f>IF(pogoda6[[#This Row],[ile w zbiorniku z parowaniem]]-pogoda6[[#This Row],[ile wody do podlania]] &lt; 0, 25000-pogoda6[[#This Row],[ile w zbiorniku z parowaniem]], 0)</f>
        <v>0</v>
      </c>
      <c r="K18">
        <f>pogoda6[[#This Row],[ile w zbiorniku z parowaniem]]-pogoda6[[#This Row],[ile wody do podlania]]+pogoda6[[#This Row],[ile trzeba dolac]]</f>
        <v>24264</v>
      </c>
      <c r="L18">
        <f>IF(pogoda6[[#This Row],[temperatura_srednia]]&lt;=15, 1, 0)</f>
        <v>1</v>
      </c>
      <c r="M18">
        <f>IF(AND(L18=0, pogoda6[[#This Row],[opady]]&lt;=0.6), 1, 0)</f>
        <v>0</v>
      </c>
      <c r="N18">
        <f t="shared" si="2"/>
        <v>0</v>
      </c>
    </row>
    <row r="19" spans="1:14" x14ac:dyDescent="0.35">
      <c r="A19" s="1">
        <v>42111</v>
      </c>
      <c r="B19">
        <v>6</v>
      </c>
      <c r="C19">
        <v>0</v>
      </c>
      <c r="D19">
        <f>700*pogoda6[[#This Row],[opady]]</f>
        <v>0</v>
      </c>
      <c r="E19">
        <f>MIN(pogoda6[[#This Row],[ile napadalo]]+K18, 25000)</f>
        <v>24264</v>
      </c>
      <c r="F19">
        <f>IF(pogoda6[[#This Row],[opady]]=0, ROUNDUP(0.03%*POWER(pogoda6[[#This Row],[temperatura_srednia]], 1.5)*K18, 0), 0)</f>
        <v>107</v>
      </c>
      <c r="G19">
        <f>IF(AND(pogoda6[[#This Row],[temperatura_srednia]]&gt;15, pogoda6[[#This Row],[opady]]&lt;=0.6), 1, 0)</f>
        <v>0</v>
      </c>
      <c r="H19">
        <f t="shared" si="1"/>
        <v>0</v>
      </c>
      <c r="I19">
        <f>MAX(pogoda6[[#This Row],[po uzupelnieniu]]-pogoda6[[#This Row],[dzienne parowanie wody]], 0)</f>
        <v>24157</v>
      </c>
      <c r="J19">
        <f>IF(pogoda6[[#This Row],[ile w zbiorniku z parowaniem]]-pogoda6[[#This Row],[ile wody do podlania]] &lt; 0, 25000-pogoda6[[#This Row],[ile w zbiorniku z parowaniem]], 0)</f>
        <v>0</v>
      </c>
      <c r="K19">
        <f>pogoda6[[#This Row],[ile w zbiorniku z parowaniem]]-pogoda6[[#This Row],[ile wody do podlania]]+pogoda6[[#This Row],[ile trzeba dolac]]</f>
        <v>24157</v>
      </c>
      <c r="L19">
        <f>IF(pogoda6[[#This Row],[temperatura_srednia]]&lt;=15, 1, 0)</f>
        <v>1</v>
      </c>
      <c r="M19">
        <f>IF(AND(L19=0, pogoda6[[#This Row],[opady]]&lt;=0.6), 1, 0)</f>
        <v>0</v>
      </c>
      <c r="N19">
        <f t="shared" si="2"/>
        <v>0</v>
      </c>
    </row>
    <row r="20" spans="1:14" x14ac:dyDescent="0.35">
      <c r="A20" s="1">
        <v>42112</v>
      </c>
      <c r="B20">
        <v>4</v>
      </c>
      <c r="C20">
        <v>0</v>
      </c>
      <c r="D20">
        <f>700*pogoda6[[#This Row],[opady]]</f>
        <v>0</v>
      </c>
      <c r="E20">
        <f>MIN(pogoda6[[#This Row],[ile napadalo]]+K19, 25000)</f>
        <v>24157</v>
      </c>
      <c r="F20">
        <f>IF(pogoda6[[#This Row],[opady]]=0, ROUNDUP(0.03%*POWER(pogoda6[[#This Row],[temperatura_srednia]], 1.5)*K19, 0), 0)</f>
        <v>58</v>
      </c>
      <c r="G20">
        <f>IF(AND(pogoda6[[#This Row],[temperatura_srednia]]&gt;15, pogoda6[[#This Row],[opady]]&lt;=0.6), 1, 0)</f>
        <v>0</v>
      </c>
      <c r="H20">
        <f t="shared" si="1"/>
        <v>0</v>
      </c>
      <c r="I20">
        <f>MAX(pogoda6[[#This Row],[po uzupelnieniu]]-pogoda6[[#This Row],[dzienne parowanie wody]], 0)</f>
        <v>24099</v>
      </c>
      <c r="J20">
        <f>IF(pogoda6[[#This Row],[ile w zbiorniku z parowaniem]]-pogoda6[[#This Row],[ile wody do podlania]] &lt; 0, 25000-pogoda6[[#This Row],[ile w zbiorniku z parowaniem]], 0)</f>
        <v>0</v>
      </c>
      <c r="K20">
        <f>pogoda6[[#This Row],[ile w zbiorniku z parowaniem]]-pogoda6[[#This Row],[ile wody do podlania]]+pogoda6[[#This Row],[ile trzeba dolac]]</f>
        <v>24099</v>
      </c>
      <c r="L20">
        <f>IF(pogoda6[[#This Row],[temperatura_srednia]]&lt;=15, 1, 0)</f>
        <v>1</v>
      </c>
      <c r="M20">
        <f>IF(AND(L20=0, pogoda6[[#This Row],[opady]]&lt;=0.6), 1, 0)</f>
        <v>0</v>
      </c>
      <c r="N20">
        <f t="shared" si="2"/>
        <v>0</v>
      </c>
    </row>
    <row r="21" spans="1:14" x14ac:dyDescent="0.35">
      <c r="A21" s="1">
        <v>42113</v>
      </c>
      <c r="B21">
        <v>7</v>
      </c>
      <c r="C21">
        <v>0</v>
      </c>
      <c r="D21">
        <f>700*pogoda6[[#This Row],[opady]]</f>
        <v>0</v>
      </c>
      <c r="E21">
        <f>MIN(pogoda6[[#This Row],[ile napadalo]]+K20, 25000)</f>
        <v>24099</v>
      </c>
      <c r="F21">
        <f>IF(pogoda6[[#This Row],[opady]]=0, ROUNDUP(0.03%*POWER(pogoda6[[#This Row],[temperatura_srednia]], 1.5)*K20, 0), 0)</f>
        <v>134</v>
      </c>
      <c r="G21">
        <f>IF(AND(pogoda6[[#This Row],[temperatura_srednia]]&gt;15, pogoda6[[#This Row],[opady]]&lt;=0.6), 1, 0)</f>
        <v>0</v>
      </c>
      <c r="H21">
        <f t="shared" si="1"/>
        <v>0</v>
      </c>
      <c r="I21">
        <f>MAX(pogoda6[[#This Row],[po uzupelnieniu]]-pogoda6[[#This Row],[dzienne parowanie wody]], 0)</f>
        <v>23965</v>
      </c>
      <c r="J21">
        <f>IF(pogoda6[[#This Row],[ile w zbiorniku z parowaniem]]-pogoda6[[#This Row],[ile wody do podlania]] &lt; 0, 25000-pogoda6[[#This Row],[ile w zbiorniku z parowaniem]], 0)</f>
        <v>0</v>
      </c>
      <c r="K21">
        <f>pogoda6[[#This Row],[ile w zbiorniku z parowaniem]]-pogoda6[[#This Row],[ile wody do podlania]]+pogoda6[[#This Row],[ile trzeba dolac]]</f>
        <v>23965</v>
      </c>
      <c r="L21">
        <f>IF(pogoda6[[#This Row],[temperatura_srednia]]&lt;=15, 1, 0)</f>
        <v>1</v>
      </c>
      <c r="M21">
        <f>IF(AND(L21=0, pogoda6[[#This Row],[opady]]&lt;=0.6), 1, 0)</f>
        <v>0</v>
      </c>
      <c r="N21">
        <f t="shared" si="2"/>
        <v>0</v>
      </c>
    </row>
    <row r="22" spans="1:14" x14ac:dyDescent="0.35">
      <c r="A22" s="1">
        <v>42114</v>
      </c>
      <c r="B22">
        <v>10</v>
      </c>
      <c r="C22">
        <v>1</v>
      </c>
      <c r="D22">
        <f>700*pogoda6[[#This Row],[opady]]</f>
        <v>700</v>
      </c>
      <c r="E22">
        <f>MIN(pogoda6[[#This Row],[ile napadalo]]+K21, 25000)</f>
        <v>24665</v>
      </c>
      <c r="F22">
        <f>IF(pogoda6[[#This Row],[opady]]=0, ROUNDUP(0.03%*POWER(pogoda6[[#This Row],[temperatura_srednia]], 1.5)*K21, 0), 0)</f>
        <v>0</v>
      </c>
      <c r="G22">
        <f>IF(AND(pogoda6[[#This Row],[temperatura_srednia]]&gt;15, pogoda6[[#This Row],[opady]]&lt;=0.6), 1, 0)</f>
        <v>0</v>
      </c>
      <c r="H22">
        <f t="shared" si="1"/>
        <v>0</v>
      </c>
      <c r="I22">
        <f>MAX(pogoda6[[#This Row],[po uzupelnieniu]]-pogoda6[[#This Row],[dzienne parowanie wody]], 0)</f>
        <v>24665</v>
      </c>
      <c r="J22">
        <f>IF(pogoda6[[#This Row],[ile w zbiorniku z parowaniem]]-pogoda6[[#This Row],[ile wody do podlania]] &lt; 0, 25000-pogoda6[[#This Row],[ile w zbiorniku z parowaniem]], 0)</f>
        <v>0</v>
      </c>
      <c r="K22">
        <f>pogoda6[[#This Row],[ile w zbiorniku z parowaniem]]-pogoda6[[#This Row],[ile wody do podlania]]+pogoda6[[#This Row],[ile trzeba dolac]]</f>
        <v>24665</v>
      </c>
      <c r="L22">
        <f>IF(pogoda6[[#This Row],[temperatura_srednia]]&lt;=15, 1, 0)</f>
        <v>1</v>
      </c>
      <c r="M22">
        <f>IF(AND(L22=0, pogoda6[[#This Row],[opady]]&lt;=0.6), 1, 0)</f>
        <v>0</v>
      </c>
      <c r="N22">
        <f t="shared" si="2"/>
        <v>0</v>
      </c>
    </row>
    <row r="23" spans="1:14" x14ac:dyDescent="0.35">
      <c r="A23" s="1">
        <v>42115</v>
      </c>
      <c r="B23">
        <v>11</v>
      </c>
      <c r="C23">
        <v>3.2</v>
      </c>
      <c r="D23">
        <f>700*pogoda6[[#This Row],[opady]]</f>
        <v>2240</v>
      </c>
      <c r="E23">
        <f>MIN(pogoda6[[#This Row],[ile napadalo]]+K22, 25000)</f>
        <v>25000</v>
      </c>
      <c r="F23">
        <f>IF(pogoda6[[#This Row],[opady]]=0, ROUNDUP(0.03%*POWER(pogoda6[[#This Row],[temperatura_srednia]], 1.5)*K22, 0), 0)</f>
        <v>0</v>
      </c>
      <c r="G23">
        <f>IF(AND(pogoda6[[#This Row],[temperatura_srednia]]&gt;15, pogoda6[[#This Row],[opady]]&lt;=0.6), 1, 0)</f>
        <v>0</v>
      </c>
      <c r="H23">
        <f t="shared" si="1"/>
        <v>0</v>
      </c>
      <c r="I23">
        <f>MAX(pogoda6[[#This Row],[po uzupelnieniu]]-pogoda6[[#This Row],[dzienne parowanie wody]], 0)</f>
        <v>25000</v>
      </c>
      <c r="J23">
        <f>IF(pogoda6[[#This Row],[ile w zbiorniku z parowaniem]]-pogoda6[[#This Row],[ile wody do podlania]] &lt; 0, 25000-pogoda6[[#This Row],[ile w zbiorniku z parowaniem]], 0)</f>
        <v>0</v>
      </c>
      <c r="K23">
        <f>pogoda6[[#This Row],[ile w zbiorniku z parowaniem]]-pogoda6[[#This Row],[ile wody do podlania]]+pogoda6[[#This Row],[ile trzeba dolac]]</f>
        <v>25000</v>
      </c>
      <c r="L23">
        <f>IF(pogoda6[[#This Row],[temperatura_srednia]]&lt;=15, 1, 0)</f>
        <v>1</v>
      </c>
      <c r="M23">
        <f>IF(AND(L23=0, pogoda6[[#This Row],[opady]]&lt;=0.6), 1, 0)</f>
        <v>0</v>
      </c>
      <c r="N23">
        <f t="shared" si="2"/>
        <v>0</v>
      </c>
    </row>
    <row r="24" spans="1:14" x14ac:dyDescent="0.35">
      <c r="A24" s="1">
        <v>42116</v>
      </c>
      <c r="B24">
        <v>8</v>
      </c>
      <c r="C24">
        <v>2.2000000000000002</v>
      </c>
      <c r="D24">
        <f>700*pogoda6[[#This Row],[opady]]</f>
        <v>1540.0000000000002</v>
      </c>
      <c r="E24">
        <f>MIN(pogoda6[[#This Row],[ile napadalo]]+K23, 25000)</f>
        <v>25000</v>
      </c>
      <c r="F24">
        <f>IF(pogoda6[[#This Row],[opady]]=0, ROUNDUP(0.03%*POWER(pogoda6[[#This Row],[temperatura_srednia]], 1.5)*K23, 0), 0)</f>
        <v>0</v>
      </c>
      <c r="G24">
        <f>IF(AND(pogoda6[[#This Row],[temperatura_srednia]]&gt;15, pogoda6[[#This Row],[opady]]&lt;=0.6), 1, 0)</f>
        <v>0</v>
      </c>
      <c r="H24">
        <f t="shared" si="1"/>
        <v>0</v>
      </c>
      <c r="I24">
        <f>MAX(pogoda6[[#This Row],[po uzupelnieniu]]-pogoda6[[#This Row],[dzienne parowanie wody]], 0)</f>
        <v>25000</v>
      </c>
      <c r="J24">
        <f>IF(pogoda6[[#This Row],[ile w zbiorniku z parowaniem]]-pogoda6[[#This Row],[ile wody do podlania]] &lt; 0, 25000-pogoda6[[#This Row],[ile w zbiorniku z parowaniem]], 0)</f>
        <v>0</v>
      </c>
      <c r="K24">
        <f>pogoda6[[#This Row],[ile w zbiorniku z parowaniem]]-pogoda6[[#This Row],[ile wody do podlania]]+pogoda6[[#This Row],[ile trzeba dolac]]</f>
        <v>25000</v>
      </c>
      <c r="L24">
        <f>IF(pogoda6[[#This Row],[temperatura_srednia]]&lt;=15, 1, 0)</f>
        <v>1</v>
      </c>
      <c r="M24">
        <f>IF(AND(L24=0, pogoda6[[#This Row],[opady]]&lt;=0.6), 1, 0)</f>
        <v>0</v>
      </c>
      <c r="N24">
        <f t="shared" si="2"/>
        <v>0</v>
      </c>
    </row>
    <row r="25" spans="1:14" x14ac:dyDescent="0.35">
      <c r="A25" s="1">
        <v>42117</v>
      </c>
      <c r="B25">
        <v>11</v>
      </c>
      <c r="C25">
        <v>1</v>
      </c>
      <c r="D25">
        <f>700*pogoda6[[#This Row],[opady]]</f>
        <v>700</v>
      </c>
      <c r="E25">
        <f>MIN(pogoda6[[#This Row],[ile napadalo]]+K24, 25000)</f>
        <v>25000</v>
      </c>
      <c r="F25">
        <f>IF(pogoda6[[#This Row],[opady]]=0, ROUNDUP(0.03%*POWER(pogoda6[[#This Row],[temperatura_srednia]], 1.5)*K24, 0), 0)</f>
        <v>0</v>
      </c>
      <c r="G25">
        <f>IF(AND(pogoda6[[#This Row],[temperatura_srednia]]&gt;15, pogoda6[[#This Row],[opady]]&lt;=0.6), 1, 0)</f>
        <v>0</v>
      </c>
      <c r="H25">
        <f t="shared" si="1"/>
        <v>0</v>
      </c>
      <c r="I25">
        <f>MAX(pogoda6[[#This Row],[po uzupelnieniu]]-pogoda6[[#This Row],[dzienne parowanie wody]], 0)</f>
        <v>25000</v>
      </c>
      <c r="J25">
        <f>IF(pogoda6[[#This Row],[ile w zbiorniku z parowaniem]]-pogoda6[[#This Row],[ile wody do podlania]] &lt; 0, 25000-pogoda6[[#This Row],[ile w zbiorniku z parowaniem]], 0)</f>
        <v>0</v>
      </c>
      <c r="K25">
        <f>pogoda6[[#This Row],[ile w zbiorniku z parowaniem]]-pogoda6[[#This Row],[ile wody do podlania]]+pogoda6[[#This Row],[ile trzeba dolac]]</f>
        <v>25000</v>
      </c>
      <c r="L25">
        <f>IF(pogoda6[[#This Row],[temperatura_srednia]]&lt;=15, 1, 0)</f>
        <v>1</v>
      </c>
      <c r="M25">
        <f>IF(AND(L25=0, pogoda6[[#This Row],[opady]]&lt;=0.6), 1, 0)</f>
        <v>0</v>
      </c>
      <c r="N25">
        <f t="shared" si="2"/>
        <v>0</v>
      </c>
    </row>
    <row r="26" spans="1:14" x14ac:dyDescent="0.35">
      <c r="A26" s="1">
        <v>42118</v>
      </c>
      <c r="B26">
        <v>12</v>
      </c>
      <c r="C26">
        <v>1</v>
      </c>
      <c r="D26">
        <f>700*pogoda6[[#This Row],[opady]]</f>
        <v>700</v>
      </c>
      <c r="E26">
        <f>MIN(pogoda6[[#This Row],[ile napadalo]]+K25, 25000)</f>
        <v>25000</v>
      </c>
      <c r="F26">
        <f>IF(pogoda6[[#This Row],[opady]]=0, ROUNDUP(0.03%*POWER(pogoda6[[#This Row],[temperatura_srednia]], 1.5)*K25, 0), 0)</f>
        <v>0</v>
      </c>
      <c r="G26">
        <f>IF(AND(pogoda6[[#This Row],[temperatura_srednia]]&gt;15, pogoda6[[#This Row],[opady]]&lt;=0.6), 1, 0)</f>
        <v>0</v>
      </c>
      <c r="H26">
        <f t="shared" si="1"/>
        <v>0</v>
      </c>
      <c r="I26">
        <f>MAX(pogoda6[[#This Row],[po uzupelnieniu]]-pogoda6[[#This Row],[dzienne parowanie wody]], 0)</f>
        <v>25000</v>
      </c>
      <c r="J26">
        <f>IF(pogoda6[[#This Row],[ile w zbiorniku z parowaniem]]-pogoda6[[#This Row],[ile wody do podlania]] &lt; 0, 25000-pogoda6[[#This Row],[ile w zbiorniku z parowaniem]], 0)</f>
        <v>0</v>
      </c>
      <c r="K26">
        <f>pogoda6[[#This Row],[ile w zbiorniku z parowaniem]]-pogoda6[[#This Row],[ile wody do podlania]]+pogoda6[[#This Row],[ile trzeba dolac]]</f>
        <v>25000</v>
      </c>
      <c r="L26">
        <f>IF(pogoda6[[#This Row],[temperatura_srednia]]&lt;=15, 1, 0)</f>
        <v>1</v>
      </c>
      <c r="M26">
        <f>IF(AND(L26=0, pogoda6[[#This Row],[opady]]&lt;=0.6), 1, 0)</f>
        <v>0</v>
      </c>
      <c r="N26">
        <f t="shared" si="2"/>
        <v>0</v>
      </c>
    </row>
    <row r="27" spans="1:14" x14ac:dyDescent="0.35">
      <c r="A27" s="1">
        <v>42119</v>
      </c>
      <c r="B27">
        <v>14</v>
      </c>
      <c r="C27">
        <v>1</v>
      </c>
      <c r="D27">
        <f>700*pogoda6[[#This Row],[opady]]</f>
        <v>700</v>
      </c>
      <c r="E27">
        <f>MIN(pogoda6[[#This Row],[ile napadalo]]+K26, 25000)</f>
        <v>25000</v>
      </c>
      <c r="F27">
        <f>IF(pogoda6[[#This Row],[opady]]=0, ROUNDUP(0.03%*POWER(pogoda6[[#This Row],[temperatura_srednia]], 1.5)*K26, 0), 0)</f>
        <v>0</v>
      </c>
      <c r="G27">
        <f>IF(AND(pogoda6[[#This Row],[temperatura_srednia]]&gt;15, pogoda6[[#This Row],[opady]]&lt;=0.6), 1, 0)</f>
        <v>0</v>
      </c>
      <c r="H27">
        <f t="shared" si="1"/>
        <v>0</v>
      </c>
      <c r="I27">
        <f>MAX(pogoda6[[#This Row],[po uzupelnieniu]]-pogoda6[[#This Row],[dzienne parowanie wody]], 0)</f>
        <v>25000</v>
      </c>
      <c r="J27">
        <f>IF(pogoda6[[#This Row],[ile w zbiorniku z parowaniem]]-pogoda6[[#This Row],[ile wody do podlania]] &lt; 0, 25000-pogoda6[[#This Row],[ile w zbiorniku z parowaniem]], 0)</f>
        <v>0</v>
      </c>
      <c r="K27">
        <f>pogoda6[[#This Row],[ile w zbiorniku z parowaniem]]-pogoda6[[#This Row],[ile wody do podlania]]+pogoda6[[#This Row],[ile trzeba dolac]]</f>
        <v>25000</v>
      </c>
      <c r="L27">
        <f>IF(pogoda6[[#This Row],[temperatura_srednia]]&lt;=15, 1, 0)</f>
        <v>1</v>
      </c>
      <c r="M27">
        <f>IF(AND(L27=0, pogoda6[[#This Row],[opady]]&lt;=0.6), 1, 0)</f>
        <v>0</v>
      </c>
      <c r="N27">
        <f t="shared" si="2"/>
        <v>0</v>
      </c>
    </row>
    <row r="28" spans="1:14" x14ac:dyDescent="0.35">
      <c r="A28" s="1">
        <v>42120</v>
      </c>
      <c r="B28">
        <v>16</v>
      </c>
      <c r="C28">
        <v>0</v>
      </c>
      <c r="D28">
        <f>700*pogoda6[[#This Row],[opady]]</f>
        <v>0</v>
      </c>
      <c r="E28">
        <f>MIN(pogoda6[[#This Row],[ile napadalo]]+K27, 25000)</f>
        <v>25000</v>
      </c>
      <c r="F28">
        <f>IF(pogoda6[[#This Row],[opady]]=0, ROUNDUP(0.03%*POWER(pogoda6[[#This Row],[temperatura_srednia]], 1.5)*K27, 0), 0)</f>
        <v>480</v>
      </c>
      <c r="G28">
        <f>IF(AND(pogoda6[[#This Row],[temperatura_srednia]]&gt;15, pogoda6[[#This Row],[opady]]&lt;=0.6), 1, 0)</f>
        <v>1</v>
      </c>
      <c r="H28">
        <f t="shared" si="1"/>
        <v>12000</v>
      </c>
      <c r="I28">
        <f>MAX(pogoda6[[#This Row],[po uzupelnieniu]]-pogoda6[[#This Row],[dzienne parowanie wody]], 0)</f>
        <v>24520</v>
      </c>
      <c r="J28">
        <f>IF(pogoda6[[#This Row],[ile w zbiorniku z parowaniem]]-pogoda6[[#This Row],[ile wody do podlania]] &lt; 0, 25000-pogoda6[[#This Row],[ile w zbiorniku z parowaniem]], 0)</f>
        <v>0</v>
      </c>
      <c r="K28">
        <f>pogoda6[[#This Row],[ile w zbiorniku z parowaniem]]-pogoda6[[#This Row],[ile wody do podlania]]+pogoda6[[#This Row],[ile trzeba dolac]]</f>
        <v>12520</v>
      </c>
      <c r="L28">
        <f>IF(pogoda6[[#This Row],[temperatura_srednia]]&lt;=15, 1, 0)</f>
        <v>0</v>
      </c>
      <c r="M28">
        <f>IF(AND(L28=0, pogoda6[[#This Row],[opady]]&lt;=0.6), 1, 0)</f>
        <v>1</v>
      </c>
      <c r="N28">
        <f t="shared" si="2"/>
        <v>0</v>
      </c>
    </row>
    <row r="29" spans="1:14" x14ac:dyDescent="0.35">
      <c r="A29" s="1">
        <v>42121</v>
      </c>
      <c r="B29">
        <v>16</v>
      </c>
      <c r="C29">
        <v>1</v>
      </c>
      <c r="D29">
        <f>700*pogoda6[[#This Row],[opady]]</f>
        <v>700</v>
      </c>
      <c r="E29">
        <f>MIN(pogoda6[[#This Row],[ile napadalo]]+K28, 25000)</f>
        <v>13220</v>
      </c>
      <c r="F29">
        <f>IF(pogoda6[[#This Row],[opady]]=0, ROUNDUP(0.03%*POWER(pogoda6[[#This Row],[temperatura_srednia]], 1.5)*K28, 0), 0)</f>
        <v>0</v>
      </c>
      <c r="G29">
        <f>IF(AND(pogoda6[[#This Row],[temperatura_srednia]]&gt;15, pogoda6[[#This Row],[opady]]&lt;=0.6), 1, 0)</f>
        <v>0</v>
      </c>
      <c r="H29">
        <f t="shared" si="1"/>
        <v>0</v>
      </c>
      <c r="I29">
        <f>MAX(pogoda6[[#This Row],[po uzupelnieniu]]-pogoda6[[#This Row],[dzienne parowanie wody]], 0)</f>
        <v>13220</v>
      </c>
      <c r="J29">
        <f>IF(pogoda6[[#This Row],[ile w zbiorniku z parowaniem]]-pogoda6[[#This Row],[ile wody do podlania]] &lt; 0, 25000-pogoda6[[#This Row],[ile w zbiorniku z parowaniem]], 0)</f>
        <v>0</v>
      </c>
      <c r="K29">
        <f>pogoda6[[#This Row],[ile w zbiorniku z parowaniem]]-pogoda6[[#This Row],[ile wody do podlania]]+pogoda6[[#This Row],[ile trzeba dolac]]</f>
        <v>13220</v>
      </c>
      <c r="L29">
        <f>IF(pogoda6[[#This Row],[temperatura_srednia]]&lt;=15, 1, 0)</f>
        <v>0</v>
      </c>
      <c r="M29">
        <f>IF(AND(L29=0, pogoda6[[#This Row],[opady]]&lt;=0.6), 1, 0)</f>
        <v>0</v>
      </c>
      <c r="N29">
        <f t="shared" si="2"/>
        <v>1</v>
      </c>
    </row>
    <row r="30" spans="1:14" x14ac:dyDescent="0.35">
      <c r="A30" s="1">
        <v>42122</v>
      </c>
      <c r="B30">
        <v>6</v>
      </c>
      <c r="C30">
        <v>2</v>
      </c>
      <c r="D30">
        <f>700*pogoda6[[#This Row],[opady]]</f>
        <v>1400</v>
      </c>
      <c r="E30">
        <f>MIN(pogoda6[[#This Row],[ile napadalo]]+K29, 25000)</f>
        <v>14620</v>
      </c>
      <c r="F30">
        <f>IF(pogoda6[[#This Row],[opady]]=0, ROUNDUP(0.03%*POWER(pogoda6[[#This Row],[temperatura_srednia]], 1.5)*K29, 0), 0)</f>
        <v>0</v>
      </c>
      <c r="G30">
        <f>IF(AND(pogoda6[[#This Row],[temperatura_srednia]]&gt;15, pogoda6[[#This Row],[opady]]&lt;=0.6), 1, 0)</f>
        <v>0</v>
      </c>
      <c r="H30">
        <f t="shared" si="1"/>
        <v>0</v>
      </c>
      <c r="I30">
        <f>MAX(pogoda6[[#This Row],[po uzupelnieniu]]-pogoda6[[#This Row],[dzienne parowanie wody]], 0)</f>
        <v>14620</v>
      </c>
      <c r="J30">
        <f>IF(pogoda6[[#This Row],[ile w zbiorniku z parowaniem]]-pogoda6[[#This Row],[ile wody do podlania]] &lt; 0, 25000-pogoda6[[#This Row],[ile w zbiorniku z parowaniem]], 0)</f>
        <v>0</v>
      </c>
      <c r="K30">
        <f>pogoda6[[#This Row],[ile w zbiorniku z parowaniem]]-pogoda6[[#This Row],[ile wody do podlania]]+pogoda6[[#This Row],[ile trzeba dolac]]</f>
        <v>14620</v>
      </c>
      <c r="L30">
        <f>IF(pogoda6[[#This Row],[temperatura_srednia]]&lt;=15, 1, 0)</f>
        <v>1</v>
      </c>
      <c r="M30">
        <f>IF(AND(L30=0, pogoda6[[#This Row],[opady]]&lt;=0.6), 1, 0)</f>
        <v>0</v>
      </c>
      <c r="N30">
        <f t="shared" si="2"/>
        <v>0</v>
      </c>
    </row>
    <row r="31" spans="1:14" x14ac:dyDescent="0.35">
      <c r="A31" s="1">
        <v>42123</v>
      </c>
      <c r="B31">
        <v>7</v>
      </c>
      <c r="C31">
        <v>0</v>
      </c>
      <c r="D31">
        <f>700*pogoda6[[#This Row],[opady]]</f>
        <v>0</v>
      </c>
      <c r="E31">
        <f>MIN(pogoda6[[#This Row],[ile napadalo]]+K30, 25000)</f>
        <v>14620</v>
      </c>
      <c r="F31">
        <f>IF(pogoda6[[#This Row],[opady]]=0, ROUNDUP(0.03%*POWER(pogoda6[[#This Row],[temperatura_srednia]], 1.5)*K30, 0), 0)</f>
        <v>82</v>
      </c>
      <c r="G31">
        <f>IF(AND(pogoda6[[#This Row],[temperatura_srednia]]&gt;15, pogoda6[[#This Row],[opady]]&lt;=0.6), 1, 0)</f>
        <v>0</v>
      </c>
      <c r="H31">
        <f t="shared" si="1"/>
        <v>0</v>
      </c>
      <c r="I31">
        <f>MAX(pogoda6[[#This Row],[po uzupelnieniu]]-pogoda6[[#This Row],[dzienne parowanie wody]], 0)</f>
        <v>14538</v>
      </c>
      <c r="J31">
        <f>IF(pogoda6[[#This Row],[ile w zbiorniku z parowaniem]]-pogoda6[[#This Row],[ile wody do podlania]] &lt; 0, 25000-pogoda6[[#This Row],[ile w zbiorniku z parowaniem]], 0)</f>
        <v>0</v>
      </c>
      <c r="K31">
        <f>pogoda6[[#This Row],[ile w zbiorniku z parowaniem]]-pogoda6[[#This Row],[ile wody do podlania]]+pogoda6[[#This Row],[ile trzeba dolac]]</f>
        <v>14538</v>
      </c>
      <c r="L31">
        <f>IF(pogoda6[[#This Row],[temperatura_srednia]]&lt;=15, 1, 0)</f>
        <v>1</v>
      </c>
      <c r="M31">
        <f>IF(AND(L31=0, pogoda6[[#This Row],[opady]]&lt;=0.6), 1, 0)</f>
        <v>0</v>
      </c>
      <c r="N31">
        <f t="shared" si="2"/>
        <v>0</v>
      </c>
    </row>
    <row r="32" spans="1:14" x14ac:dyDescent="0.35">
      <c r="A32" s="1">
        <v>42124</v>
      </c>
      <c r="B32">
        <v>10</v>
      </c>
      <c r="C32">
        <v>0</v>
      </c>
      <c r="D32">
        <f>700*pogoda6[[#This Row],[opady]]</f>
        <v>0</v>
      </c>
      <c r="E32">
        <f>MIN(pogoda6[[#This Row],[ile napadalo]]+K31, 25000)</f>
        <v>14538</v>
      </c>
      <c r="F32">
        <f>IF(pogoda6[[#This Row],[opady]]=0, ROUNDUP(0.03%*POWER(pogoda6[[#This Row],[temperatura_srednia]], 1.5)*K31, 0), 0)</f>
        <v>138</v>
      </c>
      <c r="G32">
        <f>IF(AND(pogoda6[[#This Row],[temperatura_srednia]]&gt;15, pogoda6[[#This Row],[opady]]&lt;=0.6), 1, 0)</f>
        <v>0</v>
      </c>
      <c r="H32">
        <f t="shared" si="1"/>
        <v>0</v>
      </c>
      <c r="I32">
        <f>MAX(pogoda6[[#This Row],[po uzupelnieniu]]-pogoda6[[#This Row],[dzienne parowanie wody]], 0)</f>
        <v>14400</v>
      </c>
      <c r="J32">
        <f>IF(pogoda6[[#This Row],[ile w zbiorniku z parowaniem]]-pogoda6[[#This Row],[ile wody do podlania]] &lt; 0, 25000-pogoda6[[#This Row],[ile w zbiorniku z parowaniem]], 0)</f>
        <v>0</v>
      </c>
      <c r="K32">
        <f>pogoda6[[#This Row],[ile w zbiorniku z parowaniem]]-pogoda6[[#This Row],[ile wody do podlania]]+pogoda6[[#This Row],[ile trzeba dolac]]</f>
        <v>14400</v>
      </c>
      <c r="L32">
        <f>IF(pogoda6[[#This Row],[temperatura_srednia]]&lt;=15, 1, 0)</f>
        <v>1</v>
      </c>
      <c r="M32">
        <f>IF(AND(L32=0, pogoda6[[#This Row],[opady]]&lt;=0.6), 1, 0)</f>
        <v>0</v>
      </c>
      <c r="N32">
        <f t="shared" si="2"/>
        <v>0</v>
      </c>
    </row>
    <row r="33" spans="1:14" x14ac:dyDescent="0.35">
      <c r="A33" s="1">
        <v>42125</v>
      </c>
      <c r="B33">
        <v>10</v>
      </c>
      <c r="C33">
        <v>4</v>
      </c>
      <c r="D33">
        <f>700*pogoda6[[#This Row],[opady]]</f>
        <v>2800</v>
      </c>
      <c r="E33">
        <f>MIN(pogoda6[[#This Row],[ile napadalo]]+K32, 25000)</f>
        <v>17200</v>
      </c>
      <c r="F33">
        <f>IF(pogoda6[[#This Row],[opady]]=0, ROUNDUP(0.03%*POWER(pogoda6[[#This Row],[temperatura_srednia]], 1.5)*K32, 0), 0)</f>
        <v>0</v>
      </c>
      <c r="G33">
        <f>IF(AND(pogoda6[[#This Row],[temperatura_srednia]]&gt;15, pogoda6[[#This Row],[opady]]&lt;=0.6), 1, 0)</f>
        <v>0</v>
      </c>
      <c r="H33">
        <f t="shared" si="1"/>
        <v>0</v>
      </c>
      <c r="I33">
        <f>MAX(pogoda6[[#This Row],[po uzupelnieniu]]-pogoda6[[#This Row],[dzienne parowanie wody]], 0)</f>
        <v>17200</v>
      </c>
      <c r="J33">
        <f>IF(pogoda6[[#This Row],[ile w zbiorniku z parowaniem]]-pogoda6[[#This Row],[ile wody do podlania]] &lt; 0, 25000-pogoda6[[#This Row],[ile w zbiorniku z parowaniem]], 0)</f>
        <v>0</v>
      </c>
      <c r="K33">
        <f>pogoda6[[#This Row],[ile w zbiorniku z parowaniem]]-pogoda6[[#This Row],[ile wody do podlania]]+pogoda6[[#This Row],[ile trzeba dolac]]</f>
        <v>17200</v>
      </c>
      <c r="L33">
        <f>IF(pogoda6[[#This Row],[temperatura_srednia]]&lt;=15, 1, 0)</f>
        <v>1</v>
      </c>
      <c r="M33">
        <f>IF(AND(L33=0, pogoda6[[#This Row],[opady]]&lt;=0.6), 1, 0)</f>
        <v>0</v>
      </c>
      <c r="N33">
        <f t="shared" si="2"/>
        <v>0</v>
      </c>
    </row>
    <row r="34" spans="1:14" x14ac:dyDescent="0.35">
      <c r="A34" s="1">
        <v>42126</v>
      </c>
      <c r="B34">
        <v>7</v>
      </c>
      <c r="C34">
        <v>5</v>
      </c>
      <c r="D34">
        <f>700*pogoda6[[#This Row],[opady]]</f>
        <v>3500</v>
      </c>
      <c r="E34">
        <f>MIN(pogoda6[[#This Row],[ile napadalo]]+K33, 25000)</f>
        <v>20700</v>
      </c>
      <c r="F34">
        <f>IF(pogoda6[[#This Row],[opady]]=0, ROUNDUP(0.03%*POWER(pogoda6[[#This Row],[temperatura_srednia]], 1.5)*K33, 0), 0)</f>
        <v>0</v>
      </c>
      <c r="G34">
        <f>IF(AND(pogoda6[[#This Row],[temperatura_srednia]]&gt;15, pogoda6[[#This Row],[opady]]&lt;=0.6), 1, 0)</f>
        <v>0</v>
      </c>
      <c r="H34">
        <f t="shared" si="1"/>
        <v>0</v>
      </c>
      <c r="I34">
        <f>MAX(pogoda6[[#This Row],[po uzupelnieniu]]-pogoda6[[#This Row],[dzienne parowanie wody]], 0)</f>
        <v>20700</v>
      </c>
      <c r="J34">
        <f>IF(pogoda6[[#This Row],[ile w zbiorniku z parowaniem]]-pogoda6[[#This Row],[ile wody do podlania]] &lt; 0, 25000-pogoda6[[#This Row],[ile w zbiorniku z parowaniem]], 0)</f>
        <v>0</v>
      </c>
      <c r="K34">
        <f>pogoda6[[#This Row],[ile w zbiorniku z parowaniem]]-pogoda6[[#This Row],[ile wody do podlania]]+pogoda6[[#This Row],[ile trzeba dolac]]</f>
        <v>20700</v>
      </c>
      <c r="L34">
        <f>IF(pogoda6[[#This Row],[temperatura_srednia]]&lt;=15, 1, 0)</f>
        <v>1</v>
      </c>
      <c r="M34">
        <f>IF(AND(L34=0, pogoda6[[#This Row],[opady]]&lt;=0.6), 1, 0)</f>
        <v>0</v>
      </c>
      <c r="N34">
        <f t="shared" si="2"/>
        <v>0</v>
      </c>
    </row>
    <row r="35" spans="1:14" x14ac:dyDescent="0.35">
      <c r="A35" s="1">
        <v>42127</v>
      </c>
      <c r="B35">
        <v>9</v>
      </c>
      <c r="C35">
        <v>4</v>
      </c>
      <c r="D35">
        <f>700*pogoda6[[#This Row],[opady]]</f>
        <v>2800</v>
      </c>
      <c r="E35">
        <f>MIN(pogoda6[[#This Row],[ile napadalo]]+K34, 25000)</f>
        <v>23500</v>
      </c>
      <c r="F35">
        <f>IF(pogoda6[[#This Row],[opady]]=0, ROUNDUP(0.03%*POWER(pogoda6[[#This Row],[temperatura_srednia]], 1.5)*K34, 0), 0)</f>
        <v>0</v>
      </c>
      <c r="G35">
        <f>IF(AND(pogoda6[[#This Row],[temperatura_srednia]]&gt;15, pogoda6[[#This Row],[opady]]&lt;=0.6), 1, 0)</f>
        <v>0</v>
      </c>
      <c r="H35">
        <f t="shared" si="1"/>
        <v>0</v>
      </c>
      <c r="I35">
        <f>MAX(pogoda6[[#This Row],[po uzupelnieniu]]-pogoda6[[#This Row],[dzienne parowanie wody]], 0)</f>
        <v>23500</v>
      </c>
      <c r="J35">
        <f>IF(pogoda6[[#This Row],[ile w zbiorniku z parowaniem]]-pogoda6[[#This Row],[ile wody do podlania]] &lt; 0, 25000-pogoda6[[#This Row],[ile w zbiorniku z parowaniem]], 0)</f>
        <v>0</v>
      </c>
      <c r="K35">
        <f>pogoda6[[#This Row],[ile w zbiorniku z parowaniem]]-pogoda6[[#This Row],[ile wody do podlania]]+pogoda6[[#This Row],[ile trzeba dolac]]</f>
        <v>23500</v>
      </c>
      <c r="L35">
        <f>IF(pogoda6[[#This Row],[temperatura_srednia]]&lt;=15, 1, 0)</f>
        <v>1</v>
      </c>
      <c r="M35">
        <f>IF(AND(L35=0, pogoda6[[#This Row],[opady]]&lt;=0.6), 1, 0)</f>
        <v>0</v>
      </c>
      <c r="N35">
        <f t="shared" si="2"/>
        <v>0</v>
      </c>
    </row>
    <row r="36" spans="1:14" x14ac:dyDescent="0.35">
      <c r="A36" s="1">
        <v>42128</v>
      </c>
      <c r="B36">
        <v>15</v>
      </c>
      <c r="C36">
        <v>0.4</v>
      </c>
      <c r="D36">
        <f>700*pogoda6[[#This Row],[opady]]</f>
        <v>280</v>
      </c>
      <c r="E36">
        <f>MIN(pogoda6[[#This Row],[ile napadalo]]+K35, 25000)</f>
        <v>23780</v>
      </c>
      <c r="F36">
        <f>IF(pogoda6[[#This Row],[opady]]=0, ROUNDUP(0.03%*POWER(pogoda6[[#This Row],[temperatura_srednia]], 1.5)*K35, 0), 0)</f>
        <v>0</v>
      </c>
      <c r="G36">
        <f>IF(AND(pogoda6[[#This Row],[temperatura_srednia]]&gt;15, pogoda6[[#This Row],[opady]]&lt;=0.6), 1, 0)</f>
        <v>0</v>
      </c>
      <c r="H36">
        <f t="shared" si="1"/>
        <v>0</v>
      </c>
      <c r="I36">
        <f>MAX(pogoda6[[#This Row],[po uzupelnieniu]]-pogoda6[[#This Row],[dzienne parowanie wody]], 0)</f>
        <v>23780</v>
      </c>
      <c r="J36">
        <f>IF(pogoda6[[#This Row],[ile w zbiorniku z parowaniem]]-pogoda6[[#This Row],[ile wody do podlania]] &lt; 0, 25000-pogoda6[[#This Row],[ile w zbiorniku z parowaniem]], 0)</f>
        <v>0</v>
      </c>
      <c r="K36">
        <f>pogoda6[[#This Row],[ile w zbiorniku z parowaniem]]-pogoda6[[#This Row],[ile wody do podlania]]+pogoda6[[#This Row],[ile trzeba dolac]]</f>
        <v>23780</v>
      </c>
      <c r="L36">
        <f>IF(pogoda6[[#This Row],[temperatura_srednia]]&lt;=15, 1, 0)</f>
        <v>1</v>
      </c>
      <c r="M36">
        <f>IF(AND(L36=0, pogoda6[[#This Row],[opady]]&lt;=0.6), 1, 0)</f>
        <v>0</v>
      </c>
      <c r="N36">
        <f t="shared" si="2"/>
        <v>0</v>
      </c>
    </row>
    <row r="37" spans="1:14" x14ac:dyDescent="0.35">
      <c r="A37" s="1">
        <v>42129</v>
      </c>
      <c r="B37">
        <v>18</v>
      </c>
      <c r="C37">
        <v>0.4</v>
      </c>
      <c r="D37">
        <f>700*pogoda6[[#This Row],[opady]]</f>
        <v>280</v>
      </c>
      <c r="E37">
        <f>MIN(pogoda6[[#This Row],[ile napadalo]]+K36, 25000)</f>
        <v>24060</v>
      </c>
      <c r="F37">
        <f>IF(pogoda6[[#This Row],[opady]]=0, ROUNDUP(0.03%*POWER(pogoda6[[#This Row],[temperatura_srednia]], 1.5)*K36, 0), 0)</f>
        <v>0</v>
      </c>
      <c r="G37">
        <f>IF(AND(pogoda6[[#This Row],[temperatura_srednia]]&gt;15, pogoda6[[#This Row],[opady]]&lt;=0.6), 1, 0)</f>
        <v>1</v>
      </c>
      <c r="H37">
        <f t="shared" si="1"/>
        <v>12000</v>
      </c>
      <c r="I37">
        <f>MAX(pogoda6[[#This Row],[po uzupelnieniu]]-pogoda6[[#This Row],[dzienne parowanie wody]], 0)</f>
        <v>24060</v>
      </c>
      <c r="J37">
        <f>IF(pogoda6[[#This Row],[ile w zbiorniku z parowaniem]]-pogoda6[[#This Row],[ile wody do podlania]] &lt; 0, 25000-pogoda6[[#This Row],[ile w zbiorniku z parowaniem]], 0)</f>
        <v>0</v>
      </c>
      <c r="K37">
        <f>pogoda6[[#This Row],[ile w zbiorniku z parowaniem]]-pogoda6[[#This Row],[ile wody do podlania]]+pogoda6[[#This Row],[ile trzeba dolac]]</f>
        <v>12060</v>
      </c>
      <c r="L37">
        <f>IF(pogoda6[[#This Row],[temperatura_srednia]]&lt;=15, 1, 0)</f>
        <v>0</v>
      </c>
      <c r="M37">
        <f>IF(AND(L37=0, pogoda6[[#This Row],[opady]]&lt;=0.6), 1, 0)</f>
        <v>1</v>
      </c>
      <c r="N37">
        <f t="shared" si="2"/>
        <v>0</v>
      </c>
    </row>
    <row r="38" spans="1:14" x14ac:dyDescent="0.35">
      <c r="A38" s="1">
        <v>42130</v>
      </c>
      <c r="B38">
        <v>16</v>
      </c>
      <c r="C38">
        <v>0</v>
      </c>
      <c r="D38">
        <f>700*pogoda6[[#This Row],[opady]]</f>
        <v>0</v>
      </c>
      <c r="E38">
        <f>MIN(pogoda6[[#This Row],[ile napadalo]]+K37, 25000)</f>
        <v>12060</v>
      </c>
      <c r="F38">
        <f>IF(pogoda6[[#This Row],[opady]]=0, ROUNDUP(0.03%*POWER(pogoda6[[#This Row],[temperatura_srednia]], 1.5)*K37, 0), 0)</f>
        <v>232</v>
      </c>
      <c r="G38">
        <f>IF(AND(pogoda6[[#This Row],[temperatura_srednia]]&gt;15, pogoda6[[#This Row],[opady]]&lt;=0.6), 1, 0)</f>
        <v>1</v>
      </c>
      <c r="H38">
        <f t="shared" si="1"/>
        <v>12000</v>
      </c>
      <c r="I38">
        <f>MAX(pogoda6[[#This Row],[po uzupelnieniu]]-pogoda6[[#This Row],[dzienne parowanie wody]], 0)</f>
        <v>11828</v>
      </c>
      <c r="J38">
        <f>IF(pogoda6[[#This Row],[ile w zbiorniku z parowaniem]]-pogoda6[[#This Row],[ile wody do podlania]] &lt; 0, 25000-pogoda6[[#This Row],[ile w zbiorniku z parowaniem]], 0)</f>
        <v>13172</v>
      </c>
      <c r="K38">
        <f>pogoda6[[#This Row],[ile w zbiorniku z parowaniem]]-pogoda6[[#This Row],[ile wody do podlania]]+pogoda6[[#This Row],[ile trzeba dolac]]</f>
        <v>13000</v>
      </c>
      <c r="L38">
        <f>IF(pogoda6[[#This Row],[temperatura_srednia]]&lt;=15, 1, 0)</f>
        <v>0</v>
      </c>
      <c r="M38">
        <f>IF(AND(L38=0, pogoda6[[#This Row],[opady]]&lt;=0.6), 1, 0)</f>
        <v>1</v>
      </c>
      <c r="N38">
        <f t="shared" si="2"/>
        <v>0</v>
      </c>
    </row>
    <row r="39" spans="1:14" x14ac:dyDescent="0.35">
      <c r="A39" s="1">
        <v>42131</v>
      </c>
      <c r="B39">
        <v>14</v>
      </c>
      <c r="C39">
        <v>0</v>
      </c>
      <c r="D39">
        <f>700*pogoda6[[#This Row],[opady]]</f>
        <v>0</v>
      </c>
      <c r="E39">
        <f>MIN(pogoda6[[#This Row],[ile napadalo]]+K38, 25000)</f>
        <v>13000</v>
      </c>
      <c r="F39">
        <f>IF(pogoda6[[#This Row],[opady]]=0, ROUNDUP(0.03%*POWER(pogoda6[[#This Row],[temperatura_srednia]], 1.5)*K38, 0), 0)</f>
        <v>205</v>
      </c>
      <c r="G39">
        <f>IF(AND(pogoda6[[#This Row],[temperatura_srednia]]&gt;15, pogoda6[[#This Row],[opady]]&lt;=0.6), 1, 0)</f>
        <v>0</v>
      </c>
      <c r="H39">
        <f t="shared" si="1"/>
        <v>0</v>
      </c>
      <c r="I39">
        <f>MAX(pogoda6[[#This Row],[po uzupelnieniu]]-pogoda6[[#This Row],[dzienne parowanie wody]], 0)</f>
        <v>12795</v>
      </c>
      <c r="J39">
        <f>IF(pogoda6[[#This Row],[ile w zbiorniku z parowaniem]]-pogoda6[[#This Row],[ile wody do podlania]] &lt; 0, 25000-pogoda6[[#This Row],[ile w zbiorniku z parowaniem]], 0)</f>
        <v>0</v>
      </c>
      <c r="K39">
        <f>pogoda6[[#This Row],[ile w zbiorniku z parowaniem]]-pogoda6[[#This Row],[ile wody do podlania]]+pogoda6[[#This Row],[ile trzeba dolac]]</f>
        <v>12795</v>
      </c>
      <c r="L39">
        <f>IF(pogoda6[[#This Row],[temperatura_srednia]]&lt;=15, 1, 0)</f>
        <v>1</v>
      </c>
      <c r="M39">
        <f>IF(AND(L39=0, pogoda6[[#This Row],[opady]]&lt;=0.6), 1, 0)</f>
        <v>0</v>
      </c>
      <c r="N39">
        <f t="shared" si="2"/>
        <v>0</v>
      </c>
    </row>
    <row r="40" spans="1:14" x14ac:dyDescent="0.35">
      <c r="A40" s="1">
        <v>42132</v>
      </c>
      <c r="B40">
        <v>10</v>
      </c>
      <c r="C40">
        <v>0</v>
      </c>
      <c r="D40">
        <f>700*pogoda6[[#This Row],[opady]]</f>
        <v>0</v>
      </c>
      <c r="E40">
        <f>MIN(pogoda6[[#This Row],[ile napadalo]]+K39, 25000)</f>
        <v>12795</v>
      </c>
      <c r="F40">
        <f>IF(pogoda6[[#This Row],[opady]]=0, ROUNDUP(0.03%*POWER(pogoda6[[#This Row],[temperatura_srednia]], 1.5)*K39, 0), 0)</f>
        <v>122</v>
      </c>
      <c r="G40">
        <f>IF(AND(pogoda6[[#This Row],[temperatura_srednia]]&gt;15, pogoda6[[#This Row],[opady]]&lt;=0.6), 1, 0)</f>
        <v>0</v>
      </c>
      <c r="H40">
        <f t="shared" si="1"/>
        <v>0</v>
      </c>
      <c r="I40">
        <f>MAX(pogoda6[[#This Row],[po uzupelnieniu]]-pogoda6[[#This Row],[dzienne parowanie wody]], 0)</f>
        <v>12673</v>
      </c>
      <c r="J40">
        <f>IF(pogoda6[[#This Row],[ile w zbiorniku z parowaniem]]-pogoda6[[#This Row],[ile wody do podlania]] &lt; 0, 25000-pogoda6[[#This Row],[ile w zbiorniku z parowaniem]], 0)</f>
        <v>0</v>
      </c>
      <c r="K40">
        <f>pogoda6[[#This Row],[ile w zbiorniku z parowaniem]]-pogoda6[[#This Row],[ile wody do podlania]]+pogoda6[[#This Row],[ile trzeba dolac]]</f>
        <v>12673</v>
      </c>
      <c r="L40">
        <f>IF(pogoda6[[#This Row],[temperatura_srednia]]&lt;=15, 1, 0)</f>
        <v>1</v>
      </c>
      <c r="M40">
        <f>IF(AND(L40=0, pogoda6[[#This Row],[opady]]&lt;=0.6), 1, 0)</f>
        <v>0</v>
      </c>
      <c r="N40">
        <f t="shared" si="2"/>
        <v>0</v>
      </c>
    </row>
    <row r="41" spans="1:14" x14ac:dyDescent="0.35">
      <c r="A41" s="1">
        <v>42133</v>
      </c>
      <c r="B41">
        <v>14</v>
      </c>
      <c r="C41">
        <v>0.3</v>
      </c>
      <c r="D41">
        <f>700*pogoda6[[#This Row],[opady]]</f>
        <v>210</v>
      </c>
      <c r="E41">
        <f>MIN(pogoda6[[#This Row],[ile napadalo]]+K40, 25000)</f>
        <v>12883</v>
      </c>
      <c r="F41">
        <f>IF(pogoda6[[#This Row],[opady]]=0, ROUNDUP(0.03%*POWER(pogoda6[[#This Row],[temperatura_srednia]], 1.5)*K40, 0), 0)</f>
        <v>0</v>
      </c>
      <c r="G41">
        <f>IF(AND(pogoda6[[#This Row],[temperatura_srednia]]&gt;15, pogoda6[[#This Row],[opady]]&lt;=0.6), 1, 0)</f>
        <v>0</v>
      </c>
      <c r="H41">
        <f t="shared" si="1"/>
        <v>0</v>
      </c>
      <c r="I41">
        <f>MAX(pogoda6[[#This Row],[po uzupelnieniu]]-pogoda6[[#This Row],[dzienne parowanie wody]], 0)</f>
        <v>12883</v>
      </c>
      <c r="J41">
        <f>IF(pogoda6[[#This Row],[ile w zbiorniku z parowaniem]]-pogoda6[[#This Row],[ile wody do podlania]] &lt; 0, 25000-pogoda6[[#This Row],[ile w zbiorniku z parowaniem]], 0)</f>
        <v>0</v>
      </c>
      <c r="K41">
        <f>pogoda6[[#This Row],[ile w zbiorniku z parowaniem]]-pogoda6[[#This Row],[ile wody do podlania]]+pogoda6[[#This Row],[ile trzeba dolac]]</f>
        <v>12883</v>
      </c>
      <c r="L41">
        <f>IF(pogoda6[[#This Row],[temperatura_srednia]]&lt;=15, 1, 0)</f>
        <v>1</v>
      </c>
      <c r="M41">
        <f>IF(AND(L41=0, pogoda6[[#This Row],[opady]]&lt;=0.6), 1, 0)</f>
        <v>0</v>
      </c>
      <c r="N41">
        <f t="shared" si="2"/>
        <v>0</v>
      </c>
    </row>
    <row r="42" spans="1:14" x14ac:dyDescent="0.35">
      <c r="A42" s="1">
        <v>42134</v>
      </c>
      <c r="B42">
        <v>12</v>
      </c>
      <c r="C42">
        <v>0.1</v>
      </c>
      <c r="D42">
        <f>700*pogoda6[[#This Row],[opady]]</f>
        <v>70</v>
      </c>
      <c r="E42">
        <f>MIN(pogoda6[[#This Row],[ile napadalo]]+K41, 25000)</f>
        <v>12953</v>
      </c>
      <c r="F42">
        <f>IF(pogoda6[[#This Row],[opady]]=0, ROUNDUP(0.03%*POWER(pogoda6[[#This Row],[temperatura_srednia]], 1.5)*K41, 0), 0)</f>
        <v>0</v>
      </c>
      <c r="G42">
        <f>IF(AND(pogoda6[[#This Row],[temperatura_srednia]]&gt;15, pogoda6[[#This Row],[opady]]&lt;=0.6), 1, 0)</f>
        <v>0</v>
      </c>
      <c r="H42">
        <f t="shared" si="1"/>
        <v>0</v>
      </c>
      <c r="I42">
        <f>MAX(pogoda6[[#This Row],[po uzupelnieniu]]-pogoda6[[#This Row],[dzienne parowanie wody]], 0)</f>
        <v>12953</v>
      </c>
      <c r="J42">
        <f>IF(pogoda6[[#This Row],[ile w zbiorniku z parowaniem]]-pogoda6[[#This Row],[ile wody do podlania]] &lt; 0, 25000-pogoda6[[#This Row],[ile w zbiorniku z parowaniem]], 0)</f>
        <v>0</v>
      </c>
      <c r="K42">
        <f>pogoda6[[#This Row],[ile w zbiorniku z parowaniem]]-pogoda6[[#This Row],[ile wody do podlania]]+pogoda6[[#This Row],[ile trzeba dolac]]</f>
        <v>12953</v>
      </c>
      <c r="L42">
        <f>IF(pogoda6[[#This Row],[temperatura_srednia]]&lt;=15, 1, 0)</f>
        <v>1</v>
      </c>
      <c r="M42">
        <f>IF(AND(L42=0, pogoda6[[#This Row],[opady]]&lt;=0.6), 1, 0)</f>
        <v>0</v>
      </c>
      <c r="N42">
        <f t="shared" si="2"/>
        <v>0</v>
      </c>
    </row>
    <row r="43" spans="1:14" x14ac:dyDescent="0.35">
      <c r="A43" s="1">
        <v>42135</v>
      </c>
      <c r="B43">
        <v>11</v>
      </c>
      <c r="C43">
        <v>0</v>
      </c>
      <c r="D43">
        <f>700*pogoda6[[#This Row],[opady]]</f>
        <v>0</v>
      </c>
      <c r="E43">
        <f>MIN(pogoda6[[#This Row],[ile napadalo]]+K42, 25000)</f>
        <v>12953</v>
      </c>
      <c r="F43">
        <f>IF(pogoda6[[#This Row],[opady]]=0, ROUNDUP(0.03%*POWER(pogoda6[[#This Row],[temperatura_srednia]], 1.5)*K42, 0), 0)</f>
        <v>142</v>
      </c>
      <c r="G43">
        <f>IF(AND(pogoda6[[#This Row],[temperatura_srednia]]&gt;15, pogoda6[[#This Row],[opady]]&lt;=0.6), 1, 0)</f>
        <v>0</v>
      </c>
      <c r="H43">
        <f t="shared" si="1"/>
        <v>0</v>
      </c>
      <c r="I43">
        <f>MAX(pogoda6[[#This Row],[po uzupelnieniu]]-pogoda6[[#This Row],[dzienne parowanie wody]], 0)</f>
        <v>12811</v>
      </c>
      <c r="J43">
        <f>IF(pogoda6[[#This Row],[ile w zbiorniku z parowaniem]]-pogoda6[[#This Row],[ile wody do podlania]] &lt; 0, 25000-pogoda6[[#This Row],[ile w zbiorniku z parowaniem]], 0)</f>
        <v>0</v>
      </c>
      <c r="K43">
        <f>pogoda6[[#This Row],[ile w zbiorniku z parowaniem]]-pogoda6[[#This Row],[ile wody do podlania]]+pogoda6[[#This Row],[ile trzeba dolac]]</f>
        <v>12811</v>
      </c>
      <c r="L43">
        <f>IF(pogoda6[[#This Row],[temperatura_srednia]]&lt;=15, 1, 0)</f>
        <v>1</v>
      </c>
      <c r="M43">
        <f>IF(AND(L43=0, pogoda6[[#This Row],[opady]]&lt;=0.6), 1, 0)</f>
        <v>0</v>
      </c>
      <c r="N43">
        <f t="shared" si="2"/>
        <v>0</v>
      </c>
    </row>
    <row r="44" spans="1:14" x14ac:dyDescent="0.35">
      <c r="A44" s="1">
        <v>42136</v>
      </c>
      <c r="B44">
        <v>16</v>
      </c>
      <c r="C44">
        <v>3</v>
      </c>
      <c r="D44">
        <f>700*pogoda6[[#This Row],[opady]]</f>
        <v>2100</v>
      </c>
      <c r="E44">
        <f>MIN(pogoda6[[#This Row],[ile napadalo]]+K43, 25000)</f>
        <v>14911</v>
      </c>
      <c r="F44">
        <f>IF(pogoda6[[#This Row],[opady]]=0, ROUNDUP(0.03%*POWER(pogoda6[[#This Row],[temperatura_srednia]], 1.5)*K43, 0), 0)</f>
        <v>0</v>
      </c>
      <c r="G44">
        <f>IF(AND(pogoda6[[#This Row],[temperatura_srednia]]&gt;15, pogoda6[[#This Row],[opady]]&lt;=0.6), 1, 0)</f>
        <v>0</v>
      </c>
      <c r="H44">
        <f t="shared" si="1"/>
        <v>0</v>
      </c>
      <c r="I44">
        <f>MAX(pogoda6[[#This Row],[po uzupelnieniu]]-pogoda6[[#This Row],[dzienne parowanie wody]], 0)</f>
        <v>14911</v>
      </c>
      <c r="J44">
        <f>IF(pogoda6[[#This Row],[ile w zbiorniku z parowaniem]]-pogoda6[[#This Row],[ile wody do podlania]] &lt; 0, 25000-pogoda6[[#This Row],[ile w zbiorniku z parowaniem]], 0)</f>
        <v>0</v>
      </c>
      <c r="K44">
        <f>pogoda6[[#This Row],[ile w zbiorniku z parowaniem]]-pogoda6[[#This Row],[ile wody do podlania]]+pogoda6[[#This Row],[ile trzeba dolac]]</f>
        <v>14911</v>
      </c>
      <c r="L44">
        <f>IF(pogoda6[[#This Row],[temperatura_srednia]]&lt;=15, 1, 0)</f>
        <v>0</v>
      </c>
      <c r="M44">
        <f>IF(AND(L44=0, pogoda6[[#This Row],[opady]]&lt;=0.6), 1, 0)</f>
        <v>0</v>
      </c>
      <c r="N44">
        <f t="shared" si="2"/>
        <v>1</v>
      </c>
    </row>
    <row r="45" spans="1:14" x14ac:dyDescent="0.35">
      <c r="A45" s="1">
        <v>42137</v>
      </c>
      <c r="B45">
        <v>12</v>
      </c>
      <c r="C45">
        <v>0</v>
      </c>
      <c r="D45">
        <f>700*pogoda6[[#This Row],[opady]]</f>
        <v>0</v>
      </c>
      <c r="E45">
        <f>MIN(pogoda6[[#This Row],[ile napadalo]]+K44, 25000)</f>
        <v>14911</v>
      </c>
      <c r="F45">
        <f>IF(pogoda6[[#This Row],[opady]]=0, ROUNDUP(0.03%*POWER(pogoda6[[#This Row],[temperatura_srednia]], 1.5)*K44, 0), 0)</f>
        <v>186</v>
      </c>
      <c r="G45">
        <f>IF(AND(pogoda6[[#This Row],[temperatura_srednia]]&gt;15, pogoda6[[#This Row],[opady]]&lt;=0.6), 1, 0)</f>
        <v>0</v>
      </c>
      <c r="H45">
        <f t="shared" si="1"/>
        <v>0</v>
      </c>
      <c r="I45">
        <f>MAX(pogoda6[[#This Row],[po uzupelnieniu]]-pogoda6[[#This Row],[dzienne parowanie wody]], 0)</f>
        <v>14725</v>
      </c>
      <c r="J45">
        <f>IF(pogoda6[[#This Row],[ile w zbiorniku z parowaniem]]-pogoda6[[#This Row],[ile wody do podlania]] &lt; 0, 25000-pogoda6[[#This Row],[ile w zbiorniku z parowaniem]], 0)</f>
        <v>0</v>
      </c>
      <c r="K45">
        <f>pogoda6[[#This Row],[ile w zbiorniku z parowaniem]]-pogoda6[[#This Row],[ile wody do podlania]]+pogoda6[[#This Row],[ile trzeba dolac]]</f>
        <v>14725</v>
      </c>
      <c r="L45">
        <f>IF(pogoda6[[#This Row],[temperatura_srednia]]&lt;=15, 1, 0)</f>
        <v>1</v>
      </c>
      <c r="M45">
        <f>IF(AND(L45=0, pogoda6[[#This Row],[opady]]&lt;=0.6), 1, 0)</f>
        <v>0</v>
      </c>
      <c r="N45">
        <f t="shared" si="2"/>
        <v>0</v>
      </c>
    </row>
    <row r="46" spans="1:14" x14ac:dyDescent="0.35">
      <c r="A46" s="1">
        <v>42138</v>
      </c>
      <c r="B46">
        <v>10</v>
      </c>
      <c r="C46">
        <v>0</v>
      </c>
      <c r="D46">
        <f>700*pogoda6[[#This Row],[opady]]</f>
        <v>0</v>
      </c>
      <c r="E46">
        <f>MIN(pogoda6[[#This Row],[ile napadalo]]+K45, 25000)</f>
        <v>14725</v>
      </c>
      <c r="F46">
        <f>IF(pogoda6[[#This Row],[opady]]=0, ROUNDUP(0.03%*POWER(pogoda6[[#This Row],[temperatura_srednia]], 1.5)*K45, 0), 0)</f>
        <v>140</v>
      </c>
      <c r="G46">
        <f>IF(AND(pogoda6[[#This Row],[temperatura_srednia]]&gt;15, pogoda6[[#This Row],[opady]]&lt;=0.6), 1, 0)</f>
        <v>0</v>
      </c>
      <c r="H46">
        <f t="shared" si="1"/>
        <v>0</v>
      </c>
      <c r="I46">
        <f>MAX(pogoda6[[#This Row],[po uzupelnieniu]]-pogoda6[[#This Row],[dzienne parowanie wody]], 0)</f>
        <v>14585</v>
      </c>
      <c r="J46">
        <f>IF(pogoda6[[#This Row],[ile w zbiorniku z parowaniem]]-pogoda6[[#This Row],[ile wody do podlania]] &lt; 0, 25000-pogoda6[[#This Row],[ile w zbiorniku z parowaniem]], 0)</f>
        <v>0</v>
      </c>
      <c r="K46">
        <f>pogoda6[[#This Row],[ile w zbiorniku z parowaniem]]-pogoda6[[#This Row],[ile wody do podlania]]+pogoda6[[#This Row],[ile trzeba dolac]]</f>
        <v>14585</v>
      </c>
      <c r="L46">
        <f>IF(pogoda6[[#This Row],[temperatura_srednia]]&lt;=15, 1, 0)</f>
        <v>1</v>
      </c>
      <c r="M46">
        <f>IF(AND(L46=0, pogoda6[[#This Row],[opady]]&lt;=0.6), 1, 0)</f>
        <v>0</v>
      </c>
      <c r="N46">
        <f t="shared" si="2"/>
        <v>0</v>
      </c>
    </row>
    <row r="47" spans="1:14" x14ac:dyDescent="0.35">
      <c r="A47" s="1">
        <v>42139</v>
      </c>
      <c r="B47">
        <v>12</v>
      </c>
      <c r="C47">
        <v>0</v>
      </c>
      <c r="D47">
        <f>700*pogoda6[[#This Row],[opady]]</f>
        <v>0</v>
      </c>
      <c r="E47">
        <f>MIN(pogoda6[[#This Row],[ile napadalo]]+K46, 25000)</f>
        <v>14585</v>
      </c>
      <c r="F47">
        <f>IF(pogoda6[[#This Row],[opady]]=0, ROUNDUP(0.03%*POWER(pogoda6[[#This Row],[temperatura_srednia]], 1.5)*K46, 0), 0)</f>
        <v>182</v>
      </c>
      <c r="G47">
        <f>IF(AND(pogoda6[[#This Row],[temperatura_srednia]]&gt;15, pogoda6[[#This Row],[opady]]&lt;=0.6), 1, 0)</f>
        <v>0</v>
      </c>
      <c r="H47">
        <f t="shared" si="1"/>
        <v>0</v>
      </c>
      <c r="I47">
        <f>MAX(pogoda6[[#This Row],[po uzupelnieniu]]-pogoda6[[#This Row],[dzienne parowanie wody]], 0)</f>
        <v>14403</v>
      </c>
      <c r="J47">
        <f>IF(pogoda6[[#This Row],[ile w zbiorniku z parowaniem]]-pogoda6[[#This Row],[ile wody do podlania]] &lt; 0, 25000-pogoda6[[#This Row],[ile w zbiorniku z parowaniem]], 0)</f>
        <v>0</v>
      </c>
      <c r="K47">
        <f>pogoda6[[#This Row],[ile w zbiorniku z parowaniem]]-pogoda6[[#This Row],[ile wody do podlania]]+pogoda6[[#This Row],[ile trzeba dolac]]</f>
        <v>14403</v>
      </c>
      <c r="L47">
        <f>IF(pogoda6[[#This Row],[temperatura_srednia]]&lt;=15, 1, 0)</f>
        <v>1</v>
      </c>
      <c r="M47">
        <f>IF(AND(L47=0, pogoda6[[#This Row],[opady]]&lt;=0.6), 1, 0)</f>
        <v>0</v>
      </c>
      <c r="N47">
        <f t="shared" si="2"/>
        <v>0</v>
      </c>
    </row>
    <row r="48" spans="1:14" x14ac:dyDescent="0.35">
      <c r="A48" s="1">
        <v>42140</v>
      </c>
      <c r="B48">
        <v>10</v>
      </c>
      <c r="C48">
        <v>1.8</v>
      </c>
      <c r="D48">
        <f>700*pogoda6[[#This Row],[opady]]</f>
        <v>1260</v>
      </c>
      <c r="E48">
        <f>MIN(pogoda6[[#This Row],[ile napadalo]]+K47, 25000)</f>
        <v>15663</v>
      </c>
      <c r="F48">
        <f>IF(pogoda6[[#This Row],[opady]]=0, ROUNDUP(0.03%*POWER(pogoda6[[#This Row],[temperatura_srednia]], 1.5)*K47, 0), 0)</f>
        <v>0</v>
      </c>
      <c r="G48">
        <f>IF(AND(pogoda6[[#This Row],[temperatura_srednia]]&gt;15, pogoda6[[#This Row],[opady]]&lt;=0.6), 1, 0)</f>
        <v>0</v>
      </c>
      <c r="H48">
        <f t="shared" si="1"/>
        <v>0</v>
      </c>
      <c r="I48">
        <f>MAX(pogoda6[[#This Row],[po uzupelnieniu]]-pogoda6[[#This Row],[dzienne parowanie wody]], 0)</f>
        <v>15663</v>
      </c>
      <c r="J48">
        <f>IF(pogoda6[[#This Row],[ile w zbiorniku z parowaniem]]-pogoda6[[#This Row],[ile wody do podlania]] &lt; 0, 25000-pogoda6[[#This Row],[ile w zbiorniku z parowaniem]], 0)</f>
        <v>0</v>
      </c>
      <c r="K48">
        <f>pogoda6[[#This Row],[ile w zbiorniku z parowaniem]]-pogoda6[[#This Row],[ile wody do podlania]]+pogoda6[[#This Row],[ile trzeba dolac]]</f>
        <v>15663</v>
      </c>
      <c r="L48">
        <f>IF(pogoda6[[#This Row],[temperatura_srednia]]&lt;=15, 1, 0)</f>
        <v>1</v>
      </c>
      <c r="M48">
        <f>IF(AND(L48=0, pogoda6[[#This Row],[opady]]&lt;=0.6), 1, 0)</f>
        <v>0</v>
      </c>
      <c r="N48">
        <f t="shared" si="2"/>
        <v>0</v>
      </c>
    </row>
    <row r="49" spans="1:14" x14ac:dyDescent="0.35">
      <c r="A49" s="1">
        <v>42141</v>
      </c>
      <c r="B49">
        <v>11</v>
      </c>
      <c r="C49">
        <v>2.8</v>
      </c>
      <c r="D49">
        <f>700*pogoda6[[#This Row],[opady]]</f>
        <v>1959.9999999999998</v>
      </c>
      <c r="E49">
        <f>MIN(pogoda6[[#This Row],[ile napadalo]]+K48, 25000)</f>
        <v>17623</v>
      </c>
      <c r="F49">
        <f>IF(pogoda6[[#This Row],[opady]]=0, ROUNDUP(0.03%*POWER(pogoda6[[#This Row],[temperatura_srednia]], 1.5)*K48, 0), 0)</f>
        <v>0</v>
      </c>
      <c r="G49">
        <f>IF(AND(pogoda6[[#This Row],[temperatura_srednia]]&gt;15, pogoda6[[#This Row],[opady]]&lt;=0.6), 1, 0)</f>
        <v>0</v>
      </c>
      <c r="H49">
        <f t="shared" si="1"/>
        <v>0</v>
      </c>
      <c r="I49">
        <f>MAX(pogoda6[[#This Row],[po uzupelnieniu]]-pogoda6[[#This Row],[dzienne parowanie wody]], 0)</f>
        <v>17623</v>
      </c>
      <c r="J49">
        <f>IF(pogoda6[[#This Row],[ile w zbiorniku z parowaniem]]-pogoda6[[#This Row],[ile wody do podlania]] &lt; 0, 25000-pogoda6[[#This Row],[ile w zbiorniku z parowaniem]], 0)</f>
        <v>0</v>
      </c>
      <c r="K49">
        <f>pogoda6[[#This Row],[ile w zbiorniku z parowaniem]]-pogoda6[[#This Row],[ile wody do podlania]]+pogoda6[[#This Row],[ile trzeba dolac]]</f>
        <v>17623</v>
      </c>
      <c r="L49">
        <f>IF(pogoda6[[#This Row],[temperatura_srednia]]&lt;=15, 1, 0)</f>
        <v>1</v>
      </c>
      <c r="M49">
        <f>IF(AND(L49=0, pogoda6[[#This Row],[opady]]&lt;=0.6), 1, 0)</f>
        <v>0</v>
      </c>
      <c r="N49">
        <f t="shared" si="2"/>
        <v>0</v>
      </c>
    </row>
    <row r="50" spans="1:14" x14ac:dyDescent="0.35">
      <c r="A50" s="1">
        <v>42142</v>
      </c>
      <c r="B50">
        <v>12</v>
      </c>
      <c r="C50">
        <v>1.9</v>
      </c>
      <c r="D50">
        <f>700*pogoda6[[#This Row],[opady]]</f>
        <v>1330</v>
      </c>
      <c r="E50">
        <f>MIN(pogoda6[[#This Row],[ile napadalo]]+K49, 25000)</f>
        <v>18953</v>
      </c>
      <c r="F50">
        <f>IF(pogoda6[[#This Row],[opady]]=0, ROUNDUP(0.03%*POWER(pogoda6[[#This Row],[temperatura_srednia]], 1.5)*K49, 0), 0)</f>
        <v>0</v>
      </c>
      <c r="G50">
        <f>IF(AND(pogoda6[[#This Row],[temperatura_srednia]]&gt;15, pogoda6[[#This Row],[opady]]&lt;=0.6), 1, 0)</f>
        <v>0</v>
      </c>
      <c r="H50">
        <f t="shared" si="1"/>
        <v>0</v>
      </c>
      <c r="I50">
        <f>MAX(pogoda6[[#This Row],[po uzupelnieniu]]-pogoda6[[#This Row],[dzienne parowanie wody]], 0)</f>
        <v>18953</v>
      </c>
      <c r="J50">
        <f>IF(pogoda6[[#This Row],[ile w zbiorniku z parowaniem]]-pogoda6[[#This Row],[ile wody do podlania]] &lt; 0, 25000-pogoda6[[#This Row],[ile w zbiorniku z parowaniem]], 0)</f>
        <v>0</v>
      </c>
      <c r="K50">
        <f>pogoda6[[#This Row],[ile w zbiorniku z parowaniem]]-pogoda6[[#This Row],[ile wody do podlania]]+pogoda6[[#This Row],[ile trzeba dolac]]</f>
        <v>18953</v>
      </c>
      <c r="L50">
        <f>IF(pogoda6[[#This Row],[temperatura_srednia]]&lt;=15, 1, 0)</f>
        <v>1</v>
      </c>
      <c r="M50">
        <f>IF(AND(L50=0, pogoda6[[#This Row],[opady]]&lt;=0.6), 1, 0)</f>
        <v>0</v>
      </c>
      <c r="N50">
        <f t="shared" si="2"/>
        <v>0</v>
      </c>
    </row>
    <row r="51" spans="1:14" x14ac:dyDescent="0.35">
      <c r="A51" s="1">
        <v>42143</v>
      </c>
      <c r="B51">
        <v>16</v>
      </c>
      <c r="C51">
        <v>2.2000000000000002</v>
      </c>
      <c r="D51">
        <f>700*pogoda6[[#This Row],[opady]]</f>
        <v>1540.0000000000002</v>
      </c>
      <c r="E51">
        <f>MIN(pogoda6[[#This Row],[ile napadalo]]+K50, 25000)</f>
        <v>20493</v>
      </c>
      <c r="F51">
        <f>IF(pogoda6[[#This Row],[opady]]=0, ROUNDUP(0.03%*POWER(pogoda6[[#This Row],[temperatura_srednia]], 1.5)*K50, 0), 0)</f>
        <v>0</v>
      </c>
      <c r="G51">
        <f>IF(AND(pogoda6[[#This Row],[temperatura_srednia]]&gt;15, pogoda6[[#This Row],[opady]]&lt;=0.6), 1, 0)</f>
        <v>0</v>
      </c>
      <c r="H51">
        <f t="shared" si="1"/>
        <v>0</v>
      </c>
      <c r="I51">
        <f>MAX(pogoda6[[#This Row],[po uzupelnieniu]]-pogoda6[[#This Row],[dzienne parowanie wody]], 0)</f>
        <v>20493</v>
      </c>
      <c r="J51">
        <f>IF(pogoda6[[#This Row],[ile w zbiorniku z parowaniem]]-pogoda6[[#This Row],[ile wody do podlania]] &lt; 0, 25000-pogoda6[[#This Row],[ile w zbiorniku z parowaniem]], 0)</f>
        <v>0</v>
      </c>
      <c r="K51">
        <f>pogoda6[[#This Row],[ile w zbiorniku z parowaniem]]-pogoda6[[#This Row],[ile wody do podlania]]+pogoda6[[#This Row],[ile trzeba dolac]]</f>
        <v>20493</v>
      </c>
      <c r="L51">
        <f>IF(pogoda6[[#This Row],[temperatura_srednia]]&lt;=15, 1, 0)</f>
        <v>0</v>
      </c>
      <c r="M51">
        <f>IF(AND(L51=0, pogoda6[[#This Row],[opady]]&lt;=0.6), 1, 0)</f>
        <v>0</v>
      </c>
      <c r="N51">
        <f t="shared" si="2"/>
        <v>1</v>
      </c>
    </row>
    <row r="52" spans="1:14" x14ac:dyDescent="0.35">
      <c r="A52" s="1">
        <v>42144</v>
      </c>
      <c r="B52">
        <v>13</v>
      </c>
      <c r="C52">
        <v>2.2999999999999998</v>
      </c>
      <c r="D52">
        <f>700*pogoda6[[#This Row],[opady]]</f>
        <v>1609.9999999999998</v>
      </c>
      <c r="E52">
        <f>MIN(pogoda6[[#This Row],[ile napadalo]]+K51, 25000)</f>
        <v>22103</v>
      </c>
      <c r="F52">
        <f>IF(pogoda6[[#This Row],[opady]]=0, ROUNDUP(0.03%*POWER(pogoda6[[#This Row],[temperatura_srednia]], 1.5)*K51, 0), 0)</f>
        <v>0</v>
      </c>
      <c r="G52">
        <f>IF(AND(pogoda6[[#This Row],[temperatura_srednia]]&gt;15, pogoda6[[#This Row],[opady]]&lt;=0.6), 1, 0)</f>
        <v>0</v>
      </c>
      <c r="H52">
        <f t="shared" si="1"/>
        <v>0</v>
      </c>
      <c r="I52">
        <f>MAX(pogoda6[[#This Row],[po uzupelnieniu]]-pogoda6[[#This Row],[dzienne parowanie wody]], 0)</f>
        <v>22103</v>
      </c>
      <c r="J52">
        <f>IF(pogoda6[[#This Row],[ile w zbiorniku z parowaniem]]-pogoda6[[#This Row],[ile wody do podlania]] &lt; 0, 25000-pogoda6[[#This Row],[ile w zbiorniku z parowaniem]], 0)</f>
        <v>0</v>
      </c>
      <c r="K52">
        <f>pogoda6[[#This Row],[ile w zbiorniku z parowaniem]]-pogoda6[[#This Row],[ile wody do podlania]]+pogoda6[[#This Row],[ile trzeba dolac]]</f>
        <v>22103</v>
      </c>
      <c r="L52">
        <f>IF(pogoda6[[#This Row],[temperatura_srednia]]&lt;=15, 1, 0)</f>
        <v>1</v>
      </c>
      <c r="M52">
        <f>IF(AND(L52=0, pogoda6[[#This Row],[opady]]&lt;=0.6), 1, 0)</f>
        <v>0</v>
      </c>
      <c r="N52">
        <f t="shared" si="2"/>
        <v>0</v>
      </c>
    </row>
    <row r="53" spans="1:14" x14ac:dyDescent="0.35">
      <c r="A53" s="1">
        <v>42145</v>
      </c>
      <c r="B53">
        <v>11</v>
      </c>
      <c r="C53">
        <v>5.4</v>
      </c>
      <c r="D53">
        <f>700*pogoda6[[#This Row],[opady]]</f>
        <v>3780.0000000000005</v>
      </c>
      <c r="E53">
        <f>MIN(pogoda6[[#This Row],[ile napadalo]]+K52, 25000)</f>
        <v>25000</v>
      </c>
      <c r="F53">
        <f>IF(pogoda6[[#This Row],[opady]]=0, ROUNDUP(0.03%*POWER(pogoda6[[#This Row],[temperatura_srednia]], 1.5)*K52, 0), 0)</f>
        <v>0</v>
      </c>
      <c r="G53">
        <f>IF(AND(pogoda6[[#This Row],[temperatura_srednia]]&gt;15, pogoda6[[#This Row],[opady]]&lt;=0.6), 1, 0)</f>
        <v>0</v>
      </c>
      <c r="H53">
        <f t="shared" si="1"/>
        <v>0</v>
      </c>
      <c r="I53">
        <f>MAX(pogoda6[[#This Row],[po uzupelnieniu]]-pogoda6[[#This Row],[dzienne parowanie wody]], 0)</f>
        <v>25000</v>
      </c>
      <c r="J53">
        <f>IF(pogoda6[[#This Row],[ile w zbiorniku z parowaniem]]-pogoda6[[#This Row],[ile wody do podlania]] &lt; 0, 25000-pogoda6[[#This Row],[ile w zbiorniku z parowaniem]], 0)</f>
        <v>0</v>
      </c>
      <c r="K53">
        <f>pogoda6[[#This Row],[ile w zbiorniku z parowaniem]]-pogoda6[[#This Row],[ile wody do podlania]]+pogoda6[[#This Row],[ile trzeba dolac]]</f>
        <v>25000</v>
      </c>
      <c r="L53">
        <f>IF(pogoda6[[#This Row],[temperatura_srednia]]&lt;=15, 1, 0)</f>
        <v>1</v>
      </c>
      <c r="M53">
        <f>IF(AND(L53=0, pogoda6[[#This Row],[opady]]&lt;=0.6), 1, 0)</f>
        <v>0</v>
      </c>
      <c r="N53">
        <f t="shared" si="2"/>
        <v>0</v>
      </c>
    </row>
    <row r="54" spans="1:14" x14ac:dyDescent="0.35">
      <c r="A54" s="1">
        <v>42146</v>
      </c>
      <c r="B54">
        <v>12</v>
      </c>
      <c r="C54">
        <v>5.5</v>
      </c>
      <c r="D54">
        <f>700*pogoda6[[#This Row],[opady]]</f>
        <v>3850</v>
      </c>
      <c r="E54">
        <f>MIN(pogoda6[[#This Row],[ile napadalo]]+K53, 25000)</f>
        <v>25000</v>
      </c>
      <c r="F54">
        <f>IF(pogoda6[[#This Row],[opady]]=0, ROUNDUP(0.03%*POWER(pogoda6[[#This Row],[temperatura_srednia]], 1.5)*K53, 0), 0)</f>
        <v>0</v>
      </c>
      <c r="G54">
        <f>IF(AND(pogoda6[[#This Row],[temperatura_srednia]]&gt;15, pogoda6[[#This Row],[opady]]&lt;=0.6), 1, 0)</f>
        <v>0</v>
      </c>
      <c r="H54">
        <f t="shared" si="1"/>
        <v>0</v>
      </c>
      <c r="I54">
        <f>MAX(pogoda6[[#This Row],[po uzupelnieniu]]-pogoda6[[#This Row],[dzienne parowanie wody]], 0)</f>
        <v>25000</v>
      </c>
      <c r="J54">
        <f>IF(pogoda6[[#This Row],[ile w zbiorniku z parowaniem]]-pogoda6[[#This Row],[ile wody do podlania]] &lt; 0, 25000-pogoda6[[#This Row],[ile w zbiorniku z parowaniem]], 0)</f>
        <v>0</v>
      </c>
      <c r="K54">
        <f>pogoda6[[#This Row],[ile w zbiorniku z parowaniem]]-pogoda6[[#This Row],[ile wody do podlania]]+pogoda6[[#This Row],[ile trzeba dolac]]</f>
        <v>25000</v>
      </c>
      <c r="L54">
        <f>IF(pogoda6[[#This Row],[temperatura_srednia]]&lt;=15, 1, 0)</f>
        <v>1</v>
      </c>
      <c r="M54">
        <f>IF(AND(L54=0, pogoda6[[#This Row],[opady]]&lt;=0.6), 1, 0)</f>
        <v>0</v>
      </c>
      <c r="N54">
        <f t="shared" si="2"/>
        <v>0</v>
      </c>
    </row>
    <row r="55" spans="1:14" x14ac:dyDescent="0.35">
      <c r="A55" s="1">
        <v>42147</v>
      </c>
      <c r="B55">
        <v>12</v>
      </c>
      <c r="C55">
        <v>5.2</v>
      </c>
      <c r="D55">
        <f>700*pogoda6[[#This Row],[opady]]</f>
        <v>3640</v>
      </c>
      <c r="E55">
        <f>MIN(pogoda6[[#This Row],[ile napadalo]]+K54, 25000)</f>
        <v>25000</v>
      </c>
      <c r="F55">
        <f>IF(pogoda6[[#This Row],[opady]]=0, ROUNDUP(0.03%*POWER(pogoda6[[#This Row],[temperatura_srednia]], 1.5)*K54, 0), 0)</f>
        <v>0</v>
      </c>
      <c r="G55">
        <f>IF(AND(pogoda6[[#This Row],[temperatura_srednia]]&gt;15, pogoda6[[#This Row],[opady]]&lt;=0.6), 1, 0)</f>
        <v>0</v>
      </c>
      <c r="H55">
        <f t="shared" si="1"/>
        <v>0</v>
      </c>
      <c r="I55">
        <f>MAX(pogoda6[[#This Row],[po uzupelnieniu]]-pogoda6[[#This Row],[dzienne parowanie wody]], 0)</f>
        <v>25000</v>
      </c>
      <c r="J55">
        <f>IF(pogoda6[[#This Row],[ile w zbiorniku z parowaniem]]-pogoda6[[#This Row],[ile wody do podlania]] &lt; 0, 25000-pogoda6[[#This Row],[ile w zbiorniku z parowaniem]], 0)</f>
        <v>0</v>
      </c>
      <c r="K55">
        <f>pogoda6[[#This Row],[ile w zbiorniku z parowaniem]]-pogoda6[[#This Row],[ile wody do podlania]]+pogoda6[[#This Row],[ile trzeba dolac]]</f>
        <v>25000</v>
      </c>
      <c r="L55">
        <f>IF(pogoda6[[#This Row],[temperatura_srednia]]&lt;=15, 1, 0)</f>
        <v>1</v>
      </c>
      <c r="M55">
        <f>IF(AND(L55=0, pogoda6[[#This Row],[opady]]&lt;=0.6), 1, 0)</f>
        <v>0</v>
      </c>
      <c r="N55">
        <f t="shared" si="2"/>
        <v>0</v>
      </c>
    </row>
    <row r="56" spans="1:14" x14ac:dyDescent="0.35">
      <c r="A56" s="1">
        <v>42148</v>
      </c>
      <c r="B56">
        <v>14</v>
      </c>
      <c r="C56">
        <v>3</v>
      </c>
      <c r="D56">
        <f>700*pogoda6[[#This Row],[opady]]</f>
        <v>2100</v>
      </c>
      <c r="E56">
        <f>MIN(pogoda6[[#This Row],[ile napadalo]]+K55, 25000)</f>
        <v>25000</v>
      </c>
      <c r="F56">
        <f>IF(pogoda6[[#This Row],[opady]]=0, ROUNDUP(0.03%*POWER(pogoda6[[#This Row],[temperatura_srednia]], 1.5)*K55, 0), 0)</f>
        <v>0</v>
      </c>
      <c r="G56">
        <f>IF(AND(pogoda6[[#This Row],[temperatura_srednia]]&gt;15, pogoda6[[#This Row],[opady]]&lt;=0.6), 1, 0)</f>
        <v>0</v>
      </c>
      <c r="H56">
        <f t="shared" si="1"/>
        <v>0</v>
      </c>
      <c r="I56">
        <f>MAX(pogoda6[[#This Row],[po uzupelnieniu]]-pogoda6[[#This Row],[dzienne parowanie wody]], 0)</f>
        <v>25000</v>
      </c>
      <c r="J56">
        <f>IF(pogoda6[[#This Row],[ile w zbiorniku z parowaniem]]-pogoda6[[#This Row],[ile wody do podlania]] &lt; 0, 25000-pogoda6[[#This Row],[ile w zbiorniku z parowaniem]], 0)</f>
        <v>0</v>
      </c>
      <c r="K56">
        <f>pogoda6[[#This Row],[ile w zbiorniku z parowaniem]]-pogoda6[[#This Row],[ile wody do podlania]]+pogoda6[[#This Row],[ile trzeba dolac]]</f>
        <v>25000</v>
      </c>
      <c r="L56">
        <f>IF(pogoda6[[#This Row],[temperatura_srednia]]&lt;=15, 1, 0)</f>
        <v>1</v>
      </c>
      <c r="M56">
        <f>IF(AND(L56=0, pogoda6[[#This Row],[opady]]&lt;=0.6), 1, 0)</f>
        <v>0</v>
      </c>
      <c r="N56">
        <f t="shared" si="2"/>
        <v>0</v>
      </c>
    </row>
    <row r="57" spans="1:14" x14ac:dyDescent="0.35">
      <c r="A57" s="1">
        <v>42149</v>
      </c>
      <c r="B57">
        <v>15</v>
      </c>
      <c r="C57">
        <v>0</v>
      </c>
      <c r="D57">
        <f>700*pogoda6[[#This Row],[opady]]</f>
        <v>0</v>
      </c>
      <c r="E57">
        <f>MIN(pogoda6[[#This Row],[ile napadalo]]+K56, 25000)</f>
        <v>25000</v>
      </c>
      <c r="F57">
        <f>IF(pogoda6[[#This Row],[opady]]=0, ROUNDUP(0.03%*POWER(pogoda6[[#This Row],[temperatura_srednia]], 1.5)*K56, 0), 0)</f>
        <v>436</v>
      </c>
      <c r="G57">
        <f>IF(AND(pogoda6[[#This Row],[temperatura_srednia]]&gt;15, pogoda6[[#This Row],[opady]]&lt;=0.6), 1, 0)</f>
        <v>0</v>
      </c>
      <c r="H57">
        <f t="shared" si="1"/>
        <v>0</v>
      </c>
      <c r="I57">
        <f>MAX(pogoda6[[#This Row],[po uzupelnieniu]]-pogoda6[[#This Row],[dzienne parowanie wody]], 0)</f>
        <v>24564</v>
      </c>
      <c r="J57">
        <f>IF(pogoda6[[#This Row],[ile w zbiorniku z parowaniem]]-pogoda6[[#This Row],[ile wody do podlania]] &lt; 0, 25000-pogoda6[[#This Row],[ile w zbiorniku z parowaniem]], 0)</f>
        <v>0</v>
      </c>
      <c r="K57">
        <f>pogoda6[[#This Row],[ile w zbiorniku z parowaniem]]-pogoda6[[#This Row],[ile wody do podlania]]+pogoda6[[#This Row],[ile trzeba dolac]]</f>
        <v>24564</v>
      </c>
      <c r="L57">
        <f>IF(pogoda6[[#This Row],[temperatura_srednia]]&lt;=15, 1, 0)</f>
        <v>1</v>
      </c>
      <c r="M57">
        <f>IF(AND(L57=0, pogoda6[[#This Row],[opady]]&lt;=0.6), 1, 0)</f>
        <v>0</v>
      </c>
      <c r="N57">
        <f t="shared" si="2"/>
        <v>0</v>
      </c>
    </row>
    <row r="58" spans="1:14" x14ac:dyDescent="0.35">
      <c r="A58" s="1">
        <v>42150</v>
      </c>
      <c r="B58">
        <v>14</v>
      </c>
      <c r="C58">
        <v>0</v>
      </c>
      <c r="D58">
        <f>700*pogoda6[[#This Row],[opady]]</f>
        <v>0</v>
      </c>
      <c r="E58">
        <f>MIN(pogoda6[[#This Row],[ile napadalo]]+K57, 25000)</f>
        <v>24564</v>
      </c>
      <c r="F58">
        <f>IF(pogoda6[[#This Row],[opady]]=0, ROUNDUP(0.03%*POWER(pogoda6[[#This Row],[temperatura_srednia]], 1.5)*K57, 0), 0)</f>
        <v>387</v>
      </c>
      <c r="G58">
        <f>IF(AND(pogoda6[[#This Row],[temperatura_srednia]]&gt;15, pogoda6[[#This Row],[opady]]&lt;=0.6), 1, 0)</f>
        <v>0</v>
      </c>
      <c r="H58">
        <f t="shared" si="1"/>
        <v>0</v>
      </c>
      <c r="I58">
        <f>MAX(pogoda6[[#This Row],[po uzupelnieniu]]-pogoda6[[#This Row],[dzienne parowanie wody]], 0)</f>
        <v>24177</v>
      </c>
      <c r="J58">
        <f>IF(pogoda6[[#This Row],[ile w zbiorniku z parowaniem]]-pogoda6[[#This Row],[ile wody do podlania]] &lt; 0, 25000-pogoda6[[#This Row],[ile w zbiorniku z parowaniem]], 0)</f>
        <v>0</v>
      </c>
      <c r="K58">
        <f>pogoda6[[#This Row],[ile w zbiorniku z parowaniem]]-pogoda6[[#This Row],[ile wody do podlania]]+pogoda6[[#This Row],[ile trzeba dolac]]</f>
        <v>24177</v>
      </c>
      <c r="L58">
        <f>IF(pogoda6[[#This Row],[temperatura_srednia]]&lt;=15, 1, 0)</f>
        <v>1</v>
      </c>
      <c r="M58">
        <f>IF(AND(L58=0, pogoda6[[#This Row],[opady]]&lt;=0.6), 1, 0)</f>
        <v>0</v>
      </c>
      <c r="N58">
        <f t="shared" si="2"/>
        <v>0</v>
      </c>
    </row>
    <row r="59" spans="1:14" x14ac:dyDescent="0.35">
      <c r="A59" s="1">
        <v>42151</v>
      </c>
      <c r="B59">
        <v>10</v>
      </c>
      <c r="C59">
        <v>0</v>
      </c>
      <c r="D59">
        <f>700*pogoda6[[#This Row],[opady]]</f>
        <v>0</v>
      </c>
      <c r="E59">
        <f>MIN(pogoda6[[#This Row],[ile napadalo]]+K58, 25000)</f>
        <v>24177</v>
      </c>
      <c r="F59">
        <f>IF(pogoda6[[#This Row],[opady]]=0, ROUNDUP(0.03%*POWER(pogoda6[[#This Row],[temperatura_srednia]], 1.5)*K58, 0), 0)</f>
        <v>230</v>
      </c>
      <c r="G59">
        <f>IF(AND(pogoda6[[#This Row],[temperatura_srednia]]&gt;15, pogoda6[[#This Row],[opady]]&lt;=0.6), 1, 0)</f>
        <v>0</v>
      </c>
      <c r="H59">
        <f t="shared" si="1"/>
        <v>0</v>
      </c>
      <c r="I59">
        <f>MAX(pogoda6[[#This Row],[po uzupelnieniu]]-pogoda6[[#This Row],[dzienne parowanie wody]], 0)</f>
        <v>23947</v>
      </c>
      <c r="J59">
        <f>IF(pogoda6[[#This Row],[ile w zbiorniku z parowaniem]]-pogoda6[[#This Row],[ile wody do podlania]] &lt; 0, 25000-pogoda6[[#This Row],[ile w zbiorniku z parowaniem]], 0)</f>
        <v>0</v>
      </c>
      <c r="K59">
        <f>pogoda6[[#This Row],[ile w zbiorniku z parowaniem]]-pogoda6[[#This Row],[ile wody do podlania]]+pogoda6[[#This Row],[ile trzeba dolac]]</f>
        <v>23947</v>
      </c>
      <c r="L59">
        <f>IF(pogoda6[[#This Row],[temperatura_srednia]]&lt;=15, 1, 0)</f>
        <v>1</v>
      </c>
      <c r="M59">
        <f>IF(AND(L59=0, pogoda6[[#This Row],[opady]]&lt;=0.6), 1, 0)</f>
        <v>0</v>
      </c>
      <c r="N59">
        <f t="shared" si="2"/>
        <v>0</v>
      </c>
    </row>
    <row r="60" spans="1:14" x14ac:dyDescent="0.35">
      <c r="A60" s="1">
        <v>42152</v>
      </c>
      <c r="B60">
        <v>12</v>
      </c>
      <c r="C60">
        <v>0.1</v>
      </c>
      <c r="D60">
        <f>700*pogoda6[[#This Row],[opady]]</f>
        <v>70</v>
      </c>
      <c r="E60">
        <f>MIN(pogoda6[[#This Row],[ile napadalo]]+K59, 25000)</f>
        <v>24017</v>
      </c>
      <c r="F60">
        <f>IF(pogoda6[[#This Row],[opady]]=0, ROUNDUP(0.03%*POWER(pogoda6[[#This Row],[temperatura_srednia]], 1.5)*K59, 0), 0)</f>
        <v>0</v>
      </c>
      <c r="G60">
        <f>IF(AND(pogoda6[[#This Row],[temperatura_srednia]]&gt;15, pogoda6[[#This Row],[opady]]&lt;=0.6), 1, 0)</f>
        <v>0</v>
      </c>
      <c r="H60">
        <f t="shared" si="1"/>
        <v>0</v>
      </c>
      <c r="I60">
        <f>MAX(pogoda6[[#This Row],[po uzupelnieniu]]-pogoda6[[#This Row],[dzienne parowanie wody]], 0)</f>
        <v>24017</v>
      </c>
      <c r="J60">
        <f>IF(pogoda6[[#This Row],[ile w zbiorniku z parowaniem]]-pogoda6[[#This Row],[ile wody do podlania]] &lt; 0, 25000-pogoda6[[#This Row],[ile w zbiorniku z parowaniem]], 0)</f>
        <v>0</v>
      </c>
      <c r="K60">
        <f>pogoda6[[#This Row],[ile w zbiorniku z parowaniem]]-pogoda6[[#This Row],[ile wody do podlania]]+pogoda6[[#This Row],[ile trzeba dolac]]</f>
        <v>24017</v>
      </c>
      <c r="L60">
        <f>IF(pogoda6[[#This Row],[temperatura_srednia]]&lt;=15, 1, 0)</f>
        <v>1</v>
      </c>
      <c r="M60">
        <f>IF(AND(L60=0, pogoda6[[#This Row],[opady]]&lt;=0.6), 1, 0)</f>
        <v>0</v>
      </c>
      <c r="N60">
        <f t="shared" si="2"/>
        <v>0</v>
      </c>
    </row>
    <row r="61" spans="1:14" x14ac:dyDescent="0.35">
      <c r="A61" s="1">
        <v>42153</v>
      </c>
      <c r="B61">
        <v>14</v>
      </c>
      <c r="C61">
        <v>0</v>
      </c>
      <c r="D61">
        <f>700*pogoda6[[#This Row],[opady]]</f>
        <v>0</v>
      </c>
      <c r="E61">
        <f>MIN(pogoda6[[#This Row],[ile napadalo]]+K60, 25000)</f>
        <v>24017</v>
      </c>
      <c r="F61">
        <f>IF(pogoda6[[#This Row],[opady]]=0, ROUNDUP(0.03%*POWER(pogoda6[[#This Row],[temperatura_srednia]], 1.5)*K60, 0), 0)</f>
        <v>378</v>
      </c>
      <c r="G61">
        <f>IF(AND(pogoda6[[#This Row],[temperatura_srednia]]&gt;15, pogoda6[[#This Row],[opady]]&lt;=0.6), 1, 0)</f>
        <v>0</v>
      </c>
      <c r="H61">
        <f t="shared" si="1"/>
        <v>0</v>
      </c>
      <c r="I61">
        <f>MAX(pogoda6[[#This Row],[po uzupelnieniu]]-pogoda6[[#This Row],[dzienne parowanie wody]], 0)</f>
        <v>23639</v>
      </c>
      <c r="J61">
        <f>IF(pogoda6[[#This Row],[ile w zbiorniku z parowaniem]]-pogoda6[[#This Row],[ile wody do podlania]] &lt; 0, 25000-pogoda6[[#This Row],[ile w zbiorniku z parowaniem]], 0)</f>
        <v>0</v>
      </c>
      <c r="K61">
        <f>pogoda6[[#This Row],[ile w zbiorniku z parowaniem]]-pogoda6[[#This Row],[ile wody do podlania]]+pogoda6[[#This Row],[ile trzeba dolac]]</f>
        <v>23639</v>
      </c>
      <c r="L61">
        <f>IF(pogoda6[[#This Row],[temperatura_srednia]]&lt;=15, 1, 0)</f>
        <v>1</v>
      </c>
      <c r="M61">
        <f>IF(AND(L61=0, pogoda6[[#This Row],[opady]]&lt;=0.6), 1, 0)</f>
        <v>0</v>
      </c>
      <c r="N61">
        <f t="shared" si="2"/>
        <v>0</v>
      </c>
    </row>
    <row r="62" spans="1:14" x14ac:dyDescent="0.35">
      <c r="A62" s="1">
        <v>42154</v>
      </c>
      <c r="B62">
        <v>13</v>
      </c>
      <c r="C62">
        <v>0</v>
      </c>
      <c r="D62">
        <f>700*pogoda6[[#This Row],[opady]]</f>
        <v>0</v>
      </c>
      <c r="E62">
        <f>MIN(pogoda6[[#This Row],[ile napadalo]]+K61, 25000)</f>
        <v>23639</v>
      </c>
      <c r="F62">
        <f>IF(pogoda6[[#This Row],[opady]]=0, ROUNDUP(0.03%*POWER(pogoda6[[#This Row],[temperatura_srednia]], 1.5)*K61, 0), 0)</f>
        <v>333</v>
      </c>
      <c r="G62">
        <f>IF(AND(pogoda6[[#This Row],[temperatura_srednia]]&gt;15, pogoda6[[#This Row],[opady]]&lt;=0.6), 1, 0)</f>
        <v>0</v>
      </c>
      <c r="H62">
        <f t="shared" si="1"/>
        <v>0</v>
      </c>
      <c r="I62">
        <f>MAX(pogoda6[[#This Row],[po uzupelnieniu]]-pogoda6[[#This Row],[dzienne parowanie wody]], 0)</f>
        <v>23306</v>
      </c>
      <c r="J62">
        <f>IF(pogoda6[[#This Row],[ile w zbiorniku z parowaniem]]-pogoda6[[#This Row],[ile wody do podlania]] &lt; 0, 25000-pogoda6[[#This Row],[ile w zbiorniku z parowaniem]], 0)</f>
        <v>0</v>
      </c>
      <c r="K62">
        <f>pogoda6[[#This Row],[ile w zbiorniku z parowaniem]]-pogoda6[[#This Row],[ile wody do podlania]]+pogoda6[[#This Row],[ile trzeba dolac]]</f>
        <v>23306</v>
      </c>
      <c r="L62">
        <f>IF(pogoda6[[#This Row],[temperatura_srednia]]&lt;=15, 1, 0)</f>
        <v>1</v>
      </c>
      <c r="M62">
        <f>IF(AND(L62=0, pogoda6[[#This Row],[opady]]&lt;=0.6), 1, 0)</f>
        <v>0</v>
      </c>
      <c r="N62">
        <f t="shared" si="2"/>
        <v>0</v>
      </c>
    </row>
    <row r="63" spans="1:14" x14ac:dyDescent="0.35">
      <c r="A63" s="1">
        <v>42155</v>
      </c>
      <c r="B63">
        <v>12</v>
      </c>
      <c r="C63">
        <v>0</v>
      </c>
      <c r="D63">
        <f>700*pogoda6[[#This Row],[opady]]</f>
        <v>0</v>
      </c>
      <c r="E63">
        <f>MIN(pogoda6[[#This Row],[ile napadalo]]+K62, 25000)</f>
        <v>23306</v>
      </c>
      <c r="F63">
        <f>IF(pogoda6[[#This Row],[opady]]=0, ROUNDUP(0.03%*POWER(pogoda6[[#This Row],[temperatura_srednia]], 1.5)*K62, 0), 0)</f>
        <v>291</v>
      </c>
      <c r="G63">
        <f>IF(AND(pogoda6[[#This Row],[temperatura_srednia]]&gt;15, pogoda6[[#This Row],[opady]]&lt;=0.6), 1, 0)</f>
        <v>0</v>
      </c>
      <c r="H63">
        <f t="shared" si="1"/>
        <v>0</v>
      </c>
      <c r="I63">
        <f>MAX(pogoda6[[#This Row],[po uzupelnieniu]]-pogoda6[[#This Row],[dzienne parowanie wody]], 0)</f>
        <v>23015</v>
      </c>
      <c r="J63">
        <f>IF(pogoda6[[#This Row],[ile w zbiorniku z parowaniem]]-pogoda6[[#This Row],[ile wody do podlania]] &lt; 0, 25000-pogoda6[[#This Row],[ile w zbiorniku z parowaniem]], 0)</f>
        <v>0</v>
      </c>
      <c r="K63">
        <f>pogoda6[[#This Row],[ile w zbiorniku z parowaniem]]-pogoda6[[#This Row],[ile wody do podlania]]+pogoda6[[#This Row],[ile trzeba dolac]]</f>
        <v>23015</v>
      </c>
      <c r="L63">
        <f>IF(pogoda6[[#This Row],[temperatura_srednia]]&lt;=15, 1, 0)</f>
        <v>1</v>
      </c>
      <c r="M63">
        <f>IF(AND(L63=0, pogoda6[[#This Row],[opady]]&lt;=0.6), 1, 0)</f>
        <v>0</v>
      </c>
      <c r="N63">
        <f t="shared" si="2"/>
        <v>0</v>
      </c>
    </row>
    <row r="64" spans="1:14" x14ac:dyDescent="0.35">
      <c r="A64" s="1">
        <v>42156</v>
      </c>
      <c r="B64">
        <v>18</v>
      </c>
      <c r="C64">
        <v>4</v>
      </c>
      <c r="D64">
        <f>700*pogoda6[[#This Row],[opady]]</f>
        <v>2800</v>
      </c>
      <c r="E64">
        <f>MIN(pogoda6[[#This Row],[ile napadalo]]+K63, 25000)</f>
        <v>25000</v>
      </c>
      <c r="F64">
        <f>IF(pogoda6[[#This Row],[opady]]=0, ROUNDUP(0.03%*POWER(pogoda6[[#This Row],[temperatura_srednia]], 1.5)*K63, 0), 0)</f>
        <v>0</v>
      </c>
      <c r="G64">
        <f>IF(AND(pogoda6[[#This Row],[temperatura_srednia]]&gt;15, pogoda6[[#This Row],[opady]]&lt;=0.6), 1, 0)</f>
        <v>0</v>
      </c>
      <c r="H64">
        <f t="shared" si="1"/>
        <v>0</v>
      </c>
      <c r="I64">
        <f>MAX(pogoda6[[#This Row],[po uzupelnieniu]]-pogoda6[[#This Row],[dzienne parowanie wody]], 0)</f>
        <v>25000</v>
      </c>
      <c r="J64">
        <f>IF(pogoda6[[#This Row],[ile w zbiorniku z parowaniem]]-pogoda6[[#This Row],[ile wody do podlania]] &lt; 0, 25000-pogoda6[[#This Row],[ile w zbiorniku z parowaniem]], 0)</f>
        <v>0</v>
      </c>
      <c r="K64">
        <f>pogoda6[[#This Row],[ile w zbiorniku z parowaniem]]-pogoda6[[#This Row],[ile wody do podlania]]+pogoda6[[#This Row],[ile trzeba dolac]]</f>
        <v>25000</v>
      </c>
      <c r="L64">
        <f>IF(pogoda6[[#This Row],[temperatura_srednia]]&lt;=15, 1, 0)</f>
        <v>0</v>
      </c>
      <c r="M64">
        <f>IF(AND(L64=0, pogoda6[[#This Row],[opady]]&lt;=0.6), 1, 0)</f>
        <v>0</v>
      </c>
      <c r="N64">
        <f t="shared" si="2"/>
        <v>1</v>
      </c>
    </row>
    <row r="65" spans="1:14" x14ac:dyDescent="0.35">
      <c r="A65" s="1">
        <v>42157</v>
      </c>
      <c r="B65">
        <v>18</v>
      </c>
      <c r="C65">
        <v>3</v>
      </c>
      <c r="D65">
        <f>700*pogoda6[[#This Row],[opady]]</f>
        <v>2100</v>
      </c>
      <c r="E65">
        <f>MIN(pogoda6[[#This Row],[ile napadalo]]+K64, 25000)</f>
        <v>25000</v>
      </c>
      <c r="F65">
        <f>IF(pogoda6[[#This Row],[opady]]=0, ROUNDUP(0.03%*POWER(pogoda6[[#This Row],[temperatura_srednia]], 1.5)*K64, 0), 0)</f>
        <v>0</v>
      </c>
      <c r="G65">
        <f>IF(AND(pogoda6[[#This Row],[temperatura_srednia]]&gt;15, pogoda6[[#This Row],[opady]]&lt;=0.6), 1, 0)</f>
        <v>0</v>
      </c>
      <c r="H65">
        <f t="shared" si="1"/>
        <v>0</v>
      </c>
      <c r="I65">
        <f>MAX(pogoda6[[#This Row],[po uzupelnieniu]]-pogoda6[[#This Row],[dzienne parowanie wody]], 0)</f>
        <v>25000</v>
      </c>
      <c r="J65">
        <f>IF(pogoda6[[#This Row],[ile w zbiorniku z parowaniem]]-pogoda6[[#This Row],[ile wody do podlania]] &lt; 0, 25000-pogoda6[[#This Row],[ile w zbiorniku z parowaniem]], 0)</f>
        <v>0</v>
      </c>
      <c r="K65">
        <f>pogoda6[[#This Row],[ile w zbiorniku z parowaniem]]-pogoda6[[#This Row],[ile wody do podlania]]+pogoda6[[#This Row],[ile trzeba dolac]]</f>
        <v>25000</v>
      </c>
      <c r="L65">
        <f>IF(pogoda6[[#This Row],[temperatura_srednia]]&lt;=15, 1, 0)</f>
        <v>0</v>
      </c>
      <c r="M65">
        <f>IF(AND(L65=0, pogoda6[[#This Row],[opady]]&lt;=0.6), 1, 0)</f>
        <v>0</v>
      </c>
      <c r="N65">
        <f t="shared" si="2"/>
        <v>1</v>
      </c>
    </row>
    <row r="66" spans="1:14" x14ac:dyDescent="0.35">
      <c r="A66" s="1">
        <v>42158</v>
      </c>
      <c r="B66">
        <v>22</v>
      </c>
      <c r="C66">
        <v>0</v>
      </c>
      <c r="D66">
        <f>700*pogoda6[[#This Row],[opady]]</f>
        <v>0</v>
      </c>
      <c r="E66">
        <f>MIN(pogoda6[[#This Row],[ile napadalo]]+K65, 25000)</f>
        <v>25000</v>
      </c>
      <c r="F66">
        <f>IF(pogoda6[[#This Row],[opady]]=0, ROUNDUP(0.03%*POWER(pogoda6[[#This Row],[temperatura_srednia]], 1.5)*K65, 0), 0)</f>
        <v>774</v>
      </c>
      <c r="G66">
        <f>IF(AND(pogoda6[[#This Row],[temperatura_srednia]]&gt;15, pogoda6[[#This Row],[opady]]&lt;=0.6), 1, 0)</f>
        <v>1</v>
      </c>
      <c r="H66">
        <f t="shared" si="1"/>
        <v>12000</v>
      </c>
      <c r="I66">
        <f>MAX(pogoda6[[#This Row],[po uzupelnieniu]]-pogoda6[[#This Row],[dzienne parowanie wody]], 0)</f>
        <v>24226</v>
      </c>
      <c r="J66">
        <f>IF(pogoda6[[#This Row],[ile w zbiorniku z parowaniem]]-pogoda6[[#This Row],[ile wody do podlania]] &lt; 0, 25000-pogoda6[[#This Row],[ile w zbiorniku z parowaniem]], 0)</f>
        <v>0</v>
      </c>
      <c r="K66">
        <f>pogoda6[[#This Row],[ile w zbiorniku z parowaniem]]-pogoda6[[#This Row],[ile wody do podlania]]+pogoda6[[#This Row],[ile trzeba dolac]]</f>
        <v>12226</v>
      </c>
      <c r="L66">
        <f>IF(pogoda6[[#This Row],[temperatura_srednia]]&lt;=15, 1, 0)</f>
        <v>0</v>
      </c>
      <c r="M66">
        <f>IF(AND(L66=0, pogoda6[[#This Row],[opady]]&lt;=0.6), 1, 0)</f>
        <v>1</v>
      </c>
      <c r="N66">
        <f t="shared" si="2"/>
        <v>0</v>
      </c>
    </row>
    <row r="67" spans="1:14" x14ac:dyDescent="0.35">
      <c r="A67" s="1">
        <v>42159</v>
      </c>
      <c r="B67">
        <v>15</v>
      </c>
      <c r="C67">
        <v>0</v>
      </c>
      <c r="D67">
        <f>700*pogoda6[[#This Row],[opady]]</f>
        <v>0</v>
      </c>
      <c r="E67">
        <f>MIN(pogoda6[[#This Row],[ile napadalo]]+K66, 25000)</f>
        <v>12226</v>
      </c>
      <c r="F67">
        <f>IF(pogoda6[[#This Row],[opady]]=0, ROUNDUP(0.03%*POWER(pogoda6[[#This Row],[temperatura_srednia]], 1.5)*K66, 0), 0)</f>
        <v>214</v>
      </c>
      <c r="G67">
        <f>IF(AND(pogoda6[[#This Row],[temperatura_srednia]]&gt;15, pogoda6[[#This Row],[opady]]&lt;=0.6), 1, 0)</f>
        <v>0</v>
      </c>
      <c r="H67">
        <f t="shared" si="1"/>
        <v>0</v>
      </c>
      <c r="I67">
        <f>MAX(pogoda6[[#This Row],[po uzupelnieniu]]-pogoda6[[#This Row],[dzienne parowanie wody]], 0)</f>
        <v>12012</v>
      </c>
      <c r="J67">
        <f>IF(pogoda6[[#This Row],[ile w zbiorniku z parowaniem]]-pogoda6[[#This Row],[ile wody do podlania]] &lt; 0, 25000-pogoda6[[#This Row],[ile w zbiorniku z parowaniem]], 0)</f>
        <v>0</v>
      </c>
      <c r="K67">
        <f>pogoda6[[#This Row],[ile w zbiorniku z parowaniem]]-pogoda6[[#This Row],[ile wody do podlania]]+pogoda6[[#This Row],[ile trzeba dolac]]</f>
        <v>12012</v>
      </c>
      <c r="L67">
        <f>IF(pogoda6[[#This Row],[temperatura_srednia]]&lt;=15, 1, 0)</f>
        <v>1</v>
      </c>
      <c r="M67">
        <f>IF(AND(L67=0, pogoda6[[#This Row],[opady]]&lt;=0.6), 1, 0)</f>
        <v>0</v>
      </c>
      <c r="N67">
        <f t="shared" si="2"/>
        <v>0</v>
      </c>
    </row>
    <row r="68" spans="1:14" x14ac:dyDescent="0.35">
      <c r="A68" s="1">
        <v>42160</v>
      </c>
      <c r="B68">
        <v>18</v>
      </c>
      <c r="C68">
        <v>0</v>
      </c>
      <c r="D68">
        <f>700*pogoda6[[#This Row],[opady]]</f>
        <v>0</v>
      </c>
      <c r="E68">
        <f>MIN(pogoda6[[#This Row],[ile napadalo]]+K67, 25000)</f>
        <v>12012</v>
      </c>
      <c r="F68">
        <f>IF(pogoda6[[#This Row],[opady]]=0, ROUNDUP(0.03%*POWER(pogoda6[[#This Row],[temperatura_srednia]], 1.5)*K67, 0), 0)</f>
        <v>276</v>
      </c>
      <c r="G68">
        <f>IF(AND(pogoda6[[#This Row],[temperatura_srednia]]&gt;15, pogoda6[[#This Row],[opady]]&lt;=0.6), 1, 0)</f>
        <v>1</v>
      </c>
      <c r="H68">
        <f t="shared" ref="H68:H131" si="3">IF(AND(G68=1, B68&lt;=30), 12000, IF(AND(G68=1, B68&gt;30), 24000, 0))</f>
        <v>12000</v>
      </c>
      <c r="I68">
        <f>MAX(pogoda6[[#This Row],[po uzupelnieniu]]-pogoda6[[#This Row],[dzienne parowanie wody]], 0)</f>
        <v>11736</v>
      </c>
      <c r="J68">
        <f>IF(pogoda6[[#This Row],[ile w zbiorniku z parowaniem]]-pogoda6[[#This Row],[ile wody do podlania]] &lt; 0, 25000-pogoda6[[#This Row],[ile w zbiorniku z parowaniem]], 0)</f>
        <v>13264</v>
      </c>
      <c r="K68">
        <f>pogoda6[[#This Row],[ile w zbiorniku z parowaniem]]-pogoda6[[#This Row],[ile wody do podlania]]+pogoda6[[#This Row],[ile trzeba dolac]]</f>
        <v>13000</v>
      </c>
      <c r="L68">
        <f>IF(pogoda6[[#This Row],[temperatura_srednia]]&lt;=15, 1, 0)</f>
        <v>0</v>
      </c>
      <c r="M68">
        <f>IF(AND(L68=0, pogoda6[[#This Row],[opady]]&lt;=0.6), 1, 0)</f>
        <v>1</v>
      </c>
      <c r="N68">
        <f t="shared" ref="N68:N131" si="4">IF(AND(L68=0,M68=0), 1, 0)</f>
        <v>0</v>
      </c>
    </row>
    <row r="69" spans="1:14" x14ac:dyDescent="0.35">
      <c r="A69" s="1">
        <v>42161</v>
      </c>
      <c r="B69">
        <v>22</v>
      </c>
      <c r="C69">
        <v>0</v>
      </c>
      <c r="D69">
        <f>700*pogoda6[[#This Row],[opady]]</f>
        <v>0</v>
      </c>
      <c r="E69">
        <f>MIN(pogoda6[[#This Row],[ile napadalo]]+K68, 25000)</f>
        <v>13000</v>
      </c>
      <c r="F69">
        <f>IF(pogoda6[[#This Row],[opady]]=0, ROUNDUP(0.03%*POWER(pogoda6[[#This Row],[temperatura_srednia]], 1.5)*K68, 0), 0)</f>
        <v>403</v>
      </c>
      <c r="G69">
        <f>IF(AND(pogoda6[[#This Row],[temperatura_srednia]]&gt;15, pogoda6[[#This Row],[opady]]&lt;=0.6), 1, 0)</f>
        <v>1</v>
      </c>
      <c r="H69">
        <f t="shared" si="3"/>
        <v>12000</v>
      </c>
      <c r="I69">
        <f>MAX(pogoda6[[#This Row],[po uzupelnieniu]]-pogoda6[[#This Row],[dzienne parowanie wody]], 0)</f>
        <v>12597</v>
      </c>
      <c r="J69">
        <f>IF(pogoda6[[#This Row],[ile w zbiorniku z parowaniem]]-pogoda6[[#This Row],[ile wody do podlania]] &lt; 0, 25000-pogoda6[[#This Row],[ile w zbiorniku z parowaniem]], 0)</f>
        <v>0</v>
      </c>
      <c r="K69">
        <f>pogoda6[[#This Row],[ile w zbiorniku z parowaniem]]-pogoda6[[#This Row],[ile wody do podlania]]+pogoda6[[#This Row],[ile trzeba dolac]]</f>
        <v>597</v>
      </c>
      <c r="L69">
        <f>IF(pogoda6[[#This Row],[temperatura_srednia]]&lt;=15, 1, 0)</f>
        <v>0</v>
      </c>
      <c r="M69">
        <f>IF(AND(L69=0, pogoda6[[#This Row],[opady]]&lt;=0.6), 1, 0)</f>
        <v>1</v>
      </c>
      <c r="N69">
        <f t="shared" si="4"/>
        <v>0</v>
      </c>
    </row>
    <row r="70" spans="1:14" x14ac:dyDescent="0.35">
      <c r="A70" s="1">
        <v>42162</v>
      </c>
      <c r="B70">
        <v>14</v>
      </c>
      <c r="C70">
        <v>8</v>
      </c>
      <c r="D70">
        <f>700*pogoda6[[#This Row],[opady]]</f>
        <v>5600</v>
      </c>
      <c r="E70">
        <f>MIN(pogoda6[[#This Row],[ile napadalo]]+K69, 25000)</f>
        <v>6197</v>
      </c>
      <c r="F70">
        <f>IF(pogoda6[[#This Row],[opady]]=0, ROUNDUP(0.03%*POWER(pogoda6[[#This Row],[temperatura_srednia]], 1.5)*K69, 0), 0)</f>
        <v>0</v>
      </c>
      <c r="G70">
        <f>IF(AND(pogoda6[[#This Row],[temperatura_srednia]]&gt;15, pogoda6[[#This Row],[opady]]&lt;=0.6), 1, 0)</f>
        <v>0</v>
      </c>
      <c r="H70">
        <f t="shared" si="3"/>
        <v>0</v>
      </c>
      <c r="I70">
        <f>MAX(pogoda6[[#This Row],[po uzupelnieniu]]-pogoda6[[#This Row],[dzienne parowanie wody]], 0)</f>
        <v>6197</v>
      </c>
      <c r="J70">
        <f>IF(pogoda6[[#This Row],[ile w zbiorniku z parowaniem]]-pogoda6[[#This Row],[ile wody do podlania]] &lt; 0, 25000-pogoda6[[#This Row],[ile w zbiorniku z parowaniem]], 0)</f>
        <v>0</v>
      </c>
      <c r="K70">
        <f>pogoda6[[#This Row],[ile w zbiorniku z parowaniem]]-pogoda6[[#This Row],[ile wody do podlania]]+pogoda6[[#This Row],[ile trzeba dolac]]</f>
        <v>6197</v>
      </c>
      <c r="L70">
        <f>IF(pogoda6[[#This Row],[temperatura_srednia]]&lt;=15, 1, 0)</f>
        <v>1</v>
      </c>
      <c r="M70">
        <f>IF(AND(L70=0, pogoda6[[#This Row],[opady]]&lt;=0.6), 1, 0)</f>
        <v>0</v>
      </c>
      <c r="N70">
        <f t="shared" si="4"/>
        <v>0</v>
      </c>
    </row>
    <row r="71" spans="1:14" x14ac:dyDescent="0.35">
      <c r="A71" s="1">
        <v>42163</v>
      </c>
      <c r="B71">
        <v>14</v>
      </c>
      <c r="C71">
        <v>5.9</v>
      </c>
      <c r="D71">
        <f>700*pogoda6[[#This Row],[opady]]</f>
        <v>4130</v>
      </c>
      <c r="E71">
        <f>MIN(pogoda6[[#This Row],[ile napadalo]]+K70, 25000)</f>
        <v>10327</v>
      </c>
      <c r="F71">
        <f>IF(pogoda6[[#This Row],[opady]]=0, ROUNDUP(0.03%*POWER(pogoda6[[#This Row],[temperatura_srednia]], 1.5)*K70, 0), 0)</f>
        <v>0</v>
      </c>
      <c r="G71">
        <f>IF(AND(pogoda6[[#This Row],[temperatura_srednia]]&gt;15, pogoda6[[#This Row],[opady]]&lt;=0.6), 1, 0)</f>
        <v>0</v>
      </c>
      <c r="H71">
        <f t="shared" si="3"/>
        <v>0</v>
      </c>
      <c r="I71">
        <f>MAX(pogoda6[[#This Row],[po uzupelnieniu]]-pogoda6[[#This Row],[dzienne parowanie wody]], 0)</f>
        <v>10327</v>
      </c>
      <c r="J71">
        <f>IF(pogoda6[[#This Row],[ile w zbiorniku z parowaniem]]-pogoda6[[#This Row],[ile wody do podlania]] &lt; 0, 25000-pogoda6[[#This Row],[ile w zbiorniku z parowaniem]], 0)</f>
        <v>0</v>
      </c>
      <c r="K71">
        <f>pogoda6[[#This Row],[ile w zbiorniku z parowaniem]]-pogoda6[[#This Row],[ile wody do podlania]]+pogoda6[[#This Row],[ile trzeba dolac]]</f>
        <v>10327</v>
      </c>
      <c r="L71">
        <f>IF(pogoda6[[#This Row],[temperatura_srednia]]&lt;=15, 1, 0)</f>
        <v>1</v>
      </c>
      <c r="M71">
        <f>IF(AND(L71=0, pogoda6[[#This Row],[opady]]&lt;=0.6), 1, 0)</f>
        <v>0</v>
      </c>
      <c r="N71">
        <f t="shared" si="4"/>
        <v>0</v>
      </c>
    </row>
    <row r="72" spans="1:14" x14ac:dyDescent="0.35">
      <c r="A72" s="1">
        <v>42164</v>
      </c>
      <c r="B72">
        <v>12</v>
      </c>
      <c r="C72">
        <v>5</v>
      </c>
      <c r="D72">
        <f>700*pogoda6[[#This Row],[opady]]</f>
        <v>3500</v>
      </c>
      <c r="E72">
        <f>MIN(pogoda6[[#This Row],[ile napadalo]]+K71, 25000)</f>
        <v>13827</v>
      </c>
      <c r="F72">
        <f>IF(pogoda6[[#This Row],[opady]]=0, ROUNDUP(0.03%*POWER(pogoda6[[#This Row],[temperatura_srednia]], 1.5)*K71, 0), 0)</f>
        <v>0</v>
      </c>
      <c r="G72">
        <f>IF(AND(pogoda6[[#This Row],[temperatura_srednia]]&gt;15, pogoda6[[#This Row],[opady]]&lt;=0.6), 1, 0)</f>
        <v>0</v>
      </c>
      <c r="H72">
        <f t="shared" si="3"/>
        <v>0</v>
      </c>
      <c r="I72">
        <f>MAX(pogoda6[[#This Row],[po uzupelnieniu]]-pogoda6[[#This Row],[dzienne parowanie wody]], 0)</f>
        <v>13827</v>
      </c>
      <c r="J72">
        <f>IF(pogoda6[[#This Row],[ile w zbiorniku z parowaniem]]-pogoda6[[#This Row],[ile wody do podlania]] &lt; 0, 25000-pogoda6[[#This Row],[ile w zbiorniku z parowaniem]], 0)</f>
        <v>0</v>
      </c>
      <c r="K72">
        <f>pogoda6[[#This Row],[ile w zbiorniku z parowaniem]]-pogoda6[[#This Row],[ile wody do podlania]]+pogoda6[[#This Row],[ile trzeba dolac]]</f>
        <v>13827</v>
      </c>
      <c r="L72">
        <f>IF(pogoda6[[#This Row],[temperatura_srednia]]&lt;=15, 1, 0)</f>
        <v>1</v>
      </c>
      <c r="M72">
        <f>IF(AND(L72=0, pogoda6[[#This Row],[opady]]&lt;=0.6), 1, 0)</f>
        <v>0</v>
      </c>
      <c r="N72">
        <f t="shared" si="4"/>
        <v>0</v>
      </c>
    </row>
    <row r="73" spans="1:14" x14ac:dyDescent="0.35">
      <c r="A73" s="1">
        <v>42165</v>
      </c>
      <c r="B73">
        <v>16</v>
      </c>
      <c r="C73">
        <v>0</v>
      </c>
      <c r="D73">
        <f>700*pogoda6[[#This Row],[opady]]</f>
        <v>0</v>
      </c>
      <c r="E73">
        <f>MIN(pogoda6[[#This Row],[ile napadalo]]+K72, 25000)</f>
        <v>13827</v>
      </c>
      <c r="F73">
        <f>IF(pogoda6[[#This Row],[opady]]=0, ROUNDUP(0.03%*POWER(pogoda6[[#This Row],[temperatura_srednia]], 1.5)*K72, 0), 0)</f>
        <v>266</v>
      </c>
      <c r="G73">
        <f>IF(AND(pogoda6[[#This Row],[temperatura_srednia]]&gt;15, pogoda6[[#This Row],[opady]]&lt;=0.6), 1, 0)</f>
        <v>1</v>
      </c>
      <c r="H73">
        <f t="shared" si="3"/>
        <v>12000</v>
      </c>
      <c r="I73">
        <f>MAX(pogoda6[[#This Row],[po uzupelnieniu]]-pogoda6[[#This Row],[dzienne parowanie wody]], 0)</f>
        <v>13561</v>
      </c>
      <c r="J73">
        <f>IF(pogoda6[[#This Row],[ile w zbiorniku z parowaniem]]-pogoda6[[#This Row],[ile wody do podlania]] &lt; 0, 25000-pogoda6[[#This Row],[ile w zbiorniku z parowaniem]], 0)</f>
        <v>0</v>
      </c>
      <c r="K73">
        <f>pogoda6[[#This Row],[ile w zbiorniku z parowaniem]]-pogoda6[[#This Row],[ile wody do podlania]]+pogoda6[[#This Row],[ile trzeba dolac]]</f>
        <v>1561</v>
      </c>
      <c r="L73">
        <f>IF(pogoda6[[#This Row],[temperatura_srednia]]&lt;=15, 1, 0)</f>
        <v>0</v>
      </c>
      <c r="M73">
        <f>IF(AND(L73=0, pogoda6[[#This Row],[opady]]&lt;=0.6), 1, 0)</f>
        <v>1</v>
      </c>
      <c r="N73">
        <f t="shared" si="4"/>
        <v>0</v>
      </c>
    </row>
    <row r="74" spans="1:14" x14ac:dyDescent="0.35">
      <c r="A74" s="1">
        <v>42166</v>
      </c>
      <c r="B74">
        <v>16</v>
      </c>
      <c r="C74">
        <v>0</v>
      </c>
      <c r="D74">
        <f>700*pogoda6[[#This Row],[opady]]</f>
        <v>0</v>
      </c>
      <c r="E74">
        <f>MIN(pogoda6[[#This Row],[ile napadalo]]+K73, 25000)</f>
        <v>1561</v>
      </c>
      <c r="F74">
        <f>IF(pogoda6[[#This Row],[opady]]=0, ROUNDUP(0.03%*POWER(pogoda6[[#This Row],[temperatura_srednia]], 1.5)*K73, 0), 0)</f>
        <v>30</v>
      </c>
      <c r="G74">
        <f>IF(AND(pogoda6[[#This Row],[temperatura_srednia]]&gt;15, pogoda6[[#This Row],[opady]]&lt;=0.6), 1, 0)</f>
        <v>1</v>
      </c>
      <c r="H74">
        <f t="shared" si="3"/>
        <v>12000</v>
      </c>
      <c r="I74">
        <f>MAX(pogoda6[[#This Row],[po uzupelnieniu]]-pogoda6[[#This Row],[dzienne parowanie wody]], 0)</f>
        <v>1531</v>
      </c>
      <c r="J74">
        <f>IF(pogoda6[[#This Row],[ile w zbiorniku z parowaniem]]-pogoda6[[#This Row],[ile wody do podlania]] &lt; 0, 25000-pogoda6[[#This Row],[ile w zbiorniku z parowaniem]], 0)</f>
        <v>23469</v>
      </c>
      <c r="K74">
        <f>pogoda6[[#This Row],[ile w zbiorniku z parowaniem]]-pogoda6[[#This Row],[ile wody do podlania]]+pogoda6[[#This Row],[ile trzeba dolac]]</f>
        <v>13000</v>
      </c>
      <c r="L74">
        <f>IF(pogoda6[[#This Row],[temperatura_srednia]]&lt;=15, 1, 0)</f>
        <v>0</v>
      </c>
      <c r="M74">
        <f>IF(AND(L74=0, pogoda6[[#This Row],[opady]]&lt;=0.6), 1, 0)</f>
        <v>1</v>
      </c>
      <c r="N74">
        <f t="shared" si="4"/>
        <v>0</v>
      </c>
    </row>
    <row r="75" spans="1:14" x14ac:dyDescent="0.35">
      <c r="A75" s="1">
        <v>42167</v>
      </c>
      <c r="B75">
        <v>18</v>
      </c>
      <c r="C75">
        <v>5</v>
      </c>
      <c r="D75">
        <f>700*pogoda6[[#This Row],[opady]]</f>
        <v>3500</v>
      </c>
      <c r="E75">
        <f>MIN(pogoda6[[#This Row],[ile napadalo]]+K74, 25000)</f>
        <v>16500</v>
      </c>
      <c r="F75">
        <f>IF(pogoda6[[#This Row],[opady]]=0, ROUNDUP(0.03%*POWER(pogoda6[[#This Row],[temperatura_srednia]], 1.5)*K74, 0), 0)</f>
        <v>0</v>
      </c>
      <c r="G75">
        <f>IF(AND(pogoda6[[#This Row],[temperatura_srednia]]&gt;15, pogoda6[[#This Row],[opady]]&lt;=0.6), 1, 0)</f>
        <v>0</v>
      </c>
      <c r="H75">
        <f t="shared" si="3"/>
        <v>0</v>
      </c>
      <c r="I75">
        <f>MAX(pogoda6[[#This Row],[po uzupelnieniu]]-pogoda6[[#This Row],[dzienne parowanie wody]], 0)</f>
        <v>16500</v>
      </c>
      <c r="J75">
        <f>IF(pogoda6[[#This Row],[ile w zbiorniku z parowaniem]]-pogoda6[[#This Row],[ile wody do podlania]] &lt; 0, 25000-pogoda6[[#This Row],[ile w zbiorniku z parowaniem]], 0)</f>
        <v>0</v>
      </c>
      <c r="K75">
        <f>pogoda6[[#This Row],[ile w zbiorniku z parowaniem]]-pogoda6[[#This Row],[ile wody do podlania]]+pogoda6[[#This Row],[ile trzeba dolac]]</f>
        <v>16500</v>
      </c>
      <c r="L75">
        <f>IF(pogoda6[[#This Row],[temperatura_srednia]]&lt;=15, 1, 0)</f>
        <v>0</v>
      </c>
      <c r="M75">
        <f>IF(AND(L75=0, pogoda6[[#This Row],[opady]]&lt;=0.6), 1, 0)</f>
        <v>0</v>
      </c>
      <c r="N75">
        <f t="shared" si="4"/>
        <v>1</v>
      </c>
    </row>
    <row r="76" spans="1:14" x14ac:dyDescent="0.35">
      <c r="A76" s="1">
        <v>42168</v>
      </c>
      <c r="B76">
        <v>19</v>
      </c>
      <c r="C76">
        <v>1</v>
      </c>
      <c r="D76">
        <f>700*pogoda6[[#This Row],[opady]]</f>
        <v>700</v>
      </c>
      <c r="E76">
        <f>MIN(pogoda6[[#This Row],[ile napadalo]]+K75, 25000)</f>
        <v>17200</v>
      </c>
      <c r="F76">
        <f>IF(pogoda6[[#This Row],[opady]]=0, ROUNDUP(0.03%*POWER(pogoda6[[#This Row],[temperatura_srednia]], 1.5)*K75, 0), 0)</f>
        <v>0</v>
      </c>
      <c r="G76">
        <f>IF(AND(pogoda6[[#This Row],[temperatura_srednia]]&gt;15, pogoda6[[#This Row],[opady]]&lt;=0.6), 1, 0)</f>
        <v>0</v>
      </c>
      <c r="H76">
        <f t="shared" si="3"/>
        <v>0</v>
      </c>
      <c r="I76">
        <f>MAX(pogoda6[[#This Row],[po uzupelnieniu]]-pogoda6[[#This Row],[dzienne parowanie wody]], 0)</f>
        <v>17200</v>
      </c>
      <c r="J76">
        <f>IF(pogoda6[[#This Row],[ile w zbiorniku z parowaniem]]-pogoda6[[#This Row],[ile wody do podlania]] &lt; 0, 25000-pogoda6[[#This Row],[ile w zbiorniku z parowaniem]], 0)</f>
        <v>0</v>
      </c>
      <c r="K76">
        <f>pogoda6[[#This Row],[ile w zbiorniku z parowaniem]]-pogoda6[[#This Row],[ile wody do podlania]]+pogoda6[[#This Row],[ile trzeba dolac]]</f>
        <v>17200</v>
      </c>
      <c r="L76">
        <f>IF(pogoda6[[#This Row],[temperatura_srednia]]&lt;=15, 1, 0)</f>
        <v>0</v>
      </c>
      <c r="M76">
        <f>IF(AND(L76=0, pogoda6[[#This Row],[opady]]&lt;=0.6), 1, 0)</f>
        <v>0</v>
      </c>
      <c r="N76">
        <f t="shared" si="4"/>
        <v>1</v>
      </c>
    </row>
    <row r="77" spans="1:14" x14ac:dyDescent="0.35">
      <c r="A77" s="1">
        <v>42169</v>
      </c>
      <c r="B77">
        <v>22</v>
      </c>
      <c r="C77">
        <v>0</v>
      </c>
      <c r="D77">
        <f>700*pogoda6[[#This Row],[opady]]</f>
        <v>0</v>
      </c>
      <c r="E77">
        <f>MIN(pogoda6[[#This Row],[ile napadalo]]+K76, 25000)</f>
        <v>17200</v>
      </c>
      <c r="F77">
        <f>IF(pogoda6[[#This Row],[opady]]=0, ROUNDUP(0.03%*POWER(pogoda6[[#This Row],[temperatura_srednia]], 1.5)*K76, 0), 0)</f>
        <v>533</v>
      </c>
      <c r="G77">
        <f>IF(AND(pogoda6[[#This Row],[temperatura_srednia]]&gt;15, pogoda6[[#This Row],[opady]]&lt;=0.6), 1, 0)</f>
        <v>1</v>
      </c>
      <c r="H77">
        <f t="shared" si="3"/>
        <v>12000</v>
      </c>
      <c r="I77">
        <f>MAX(pogoda6[[#This Row],[po uzupelnieniu]]-pogoda6[[#This Row],[dzienne parowanie wody]], 0)</f>
        <v>16667</v>
      </c>
      <c r="J77">
        <f>IF(pogoda6[[#This Row],[ile w zbiorniku z parowaniem]]-pogoda6[[#This Row],[ile wody do podlania]] &lt; 0, 25000-pogoda6[[#This Row],[ile w zbiorniku z parowaniem]], 0)</f>
        <v>0</v>
      </c>
      <c r="K77">
        <f>pogoda6[[#This Row],[ile w zbiorniku z parowaniem]]-pogoda6[[#This Row],[ile wody do podlania]]+pogoda6[[#This Row],[ile trzeba dolac]]</f>
        <v>4667</v>
      </c>
      <c r="L77">
        <f>IF(pogoda6[[#This Row],[temperatura_srednia]]&lt;=15, 1, 0)</f>
        <v>0</v>
      </c>
      <c r="M77">
        <f>IF(AND(L77=0, pogoda6[[#This Row],[opady]]&lt;=0.6), 1, 0)</f>
        <v>1</v>
      </c>
      <c r="N77">
        <f t="shared" si="4"/>
        <v>0</v>
      </c>
    </row>
    <row r="78" spans="1:14" x14ac:dyDescent="0.35">
      <c r="A78" s="1">
        <v>42170</v>
      </c>
      <c r="B78">
        <v>16</v>
      </c>
      <c r="C78">
        <v>0</v>
      </c>
      <c r="D78">
        <f>700*pogoda6[[#This Row],[opady]]</f>
        <v>0</v>
      </c>
      <c r="E78">
        <f>MIN(pogoda6[[#This Row],[ile napadalo]]+K77, 25000)</f>
        <v>4667</v>
      </c>
      <c r="F78">
        <f>IF(pogoda6[[#This Row],[opady]]=0, ROUNDUP(0.03%*POWER(pogoda6[[#This Row],[temperatura_srednia]], 1.5)*K77, 0), 0)</f>
        <v>90</v>
      </c>
      <c r="G78">
        <f>IF(AND(pogoda6[[#This Row],[temperatura_srednia]]&gt;15, pogoda6[[#This Row],[opady]]&lt;=0.6), 1, 0)</f>
        <v>1</v>
      </c>
      <c r="H78">
        <f t="shared" si="3"/>
        <v>12000</v>
      </c>
      <c r="I78">
        <f>MAX(pogoda6[[#This Row],[po uzupelnieniu]]-pogoda6[[#This Row],[dzienne parowanie wody]], 0)</f>
        <v>4577</v>
      </c>
      <c r="J78">
        <f>IF(pogoda6[[#This Row],[ile w zbiorniku z parowaniem]]-pogoda6[[#This Row],[ile wody do podlania]] &lt; 0, 25000-pogoda6[[#This Row],[ile w zbiorniku z parowaniem]], 0)</f>
        <v>20423</v>
      </c>
      <c r="K78">
        <f>pogoda6[[#This Row],[ile w zbiorniku z parowaniem]]-pogoda6[[#This Row],[ile wody do podlania]]+pogoda6[[#This Row],[ile trzeba dolac]]</f>
        <v>13000</v>
      </c>
      <c r="L78">
        <f>IF(pogoda6[[#This Row],[temperatura_srednia]]&lt;=15, 1, 0)</f>
        <v>0</v>
      </c>
      <c r="M78">
        <f>IF(AND(L78=0, pogoda6[[#This Row],[opady]]&lt;=0.6), 1, 0)</f>
        <v>1</v>
      </c>
      <c r="N78">
        <f t="shared" si="4"/>
        <v>0</v>
      </c>
    </row>
    <row r="79" spans="1:14" x14ac:dyDescent="0.35">
      <c r="A79" s="1">
        <v>42171</v>
      </c>
      <c r="B79">
        <v>12</v>
      </c>
      <c r="C79">
        <v>0</v>
      </c>
      <c r="D79">
        <f>700*pogoda6[[#This Row],[opady]]</f>
        <v>0</v>
      </c>
      <c r="E79">
        <f>MIN(pogoda6[[#This Row],[ile napadalo]]+K78, 25000)</f>
        <v>13000</v>
      </c>
      <c r="F79">
        <f>IF(pogoda6[[#This Row],[opady]]=0, ROUNDUP(0.03%*POWER(pogoda6[[#This Row],[temperatura_srednia]], 1.5)*K78, 0), 0)</f>
        <v>163</v>
      </c>
      <c r="G79">
        <f>IF(AND(pogoda6[[#This Row],[temperatura_srednia]]&gt;15, pogoda6[[#This Row],[opady]]&lt;=0.6), 1, 0)</f>
        <v>0</v>
      </c>
      <c r="H79">
        <f t="shared" si="3"/>
        <v>0</v>
      </c>
      <c r="I79">
        <f>MAX(pogoda6[[#This Row],[po uzupelnieniu]]-pogoda6[[#This Row],[dzienne parowanie wody]], 0)</f>
        <v>12837</v>
      </c>
      <c r="J79">
        <f>IF(pogoda6[[#This Row],[ile w zbiorniku z parowaniem]]-pogoda6[[#This Row],[ile wody do podlania]] &lt; 0, 25000-pogoda6[[#This Row],[ile w zbiorniku z parowaniem]], 0)</f>
        <v>0</v>
      </c>
      <c r="K79">
        <f>pogoda6[[#This Row],[ile w zbiorniku z parowaniem]]-pogoda6[[#This Row],[ile wody do podlania]]+pogoda6[[#This Row],[ile trzeba dolac]]</f>
        <v>12837</v>
      </c>
      <c r="L79">
        <f>IF(pogoda6[[#This Row],[temperatura_srednia]]&lt;=15, 1, 0)</f>
        <v>1</v>
      </c>
      <c r="M79">
        <f>IF(AND(L79=0, pogoda6[[#This Row],[opady]]&lt;=0.6), 1, 0)</f>
        <v>0</v>
      </c>
      <c r="N79">
        <f t="shared" si="4"/>
        <v>0</v>
      </c>
    </row>
    <row r="80" spans="1:14" x14ac:dyDescent="0.35">
      <c r="A80" s="1">
        <v>42172</v>
      </c>
      <c r="B80">
        <v>14</v>
      </c>
      <c r="C80">
        <v>0</v>
      </c>
      <c r="D80">
        <f>700*pogoda6[[#This Row],[opady]]</f>
        <v>0</v>
      </c>
      <c r="E80">
        <f>MIN(pogoda6[[#This Row],[ile napadalo]]+K79, 25000)</f>
        <v>12837</v>
      </c>
      <c r="F80">
        <f>IF(pogoda6[[#This Row],[opady]]=0, ROUNDUP(0.03%*POWER(pogoda6[[#This Row],[temperatura_srednia]], 1.5)*K79, 0), 0)</f>
        <v>202</v>
      </c>
      <c r="G80">
        <f>IF(AND(pogoda6[[#This Row],[temperatura_srednia]]&gt;15, pogoda6[[#This Row],[opady]]&lt;=0.6), 1, 0)</f>
        <v>0</v>
      </c>
      <c r="H80">
        <f t="shared" si="3"/>
        <v>0</v>
      </c>
      <c r="I80">
        <f>MAX(pogoda6[[#This Row],[po uzupelnieniu]]-pogoda6[[#This Row],[dzienne parowanie wody]], 0)</f>
        <v>12635</v>
      </c>
      <c r="J80">
        <f>IF(pogoda6[[#This Row],[ile w zbiorniku z parowaniem]]-pogoda6[[#This Row],[ile wody do podlania]] &lt; 0, 25000-pogoda6[[#This Row],[ile w zbiorniku z parowaniem]], 0)</f>
        <v>0</v>
      </c>
      <c r="K80">
        <f>pogoda6[[#This Row],[ile w zbiorniku z parowaniem]]-pogoda6[[#This Row],[ile wody do podlania]]+pogoda6[[#This Row],[ile trzeba dolac]]</f>
        <v>12635</v>
      </c>
      <c r="L80">
        <f>IF(pogoda6[[#This Row],[temperatura_srednia]]&lt;=15, 1, 0)</f>
        <v>1</v>
      </c>
      <c r="M80">
        <f>IF(AND(L80=0, pogoda6[[#This Row],[opady]]&lt;=0.6), 1, 0)</f>
        <v>0</v>
      </c>
      <c r="N80">
        <f t="shared" si="4"/>
        <v>0</v>
      </c>
    </row>
    <row r="81" spans="1:14" x14ac:dyDescent="0.35">
      <c r="A81" s="1">
        <v>42173</v>
      </c>
      <c r="B81">
        <v>16</v>
      </c>
      <c r="C81">
        <v>0.3</v>
      </c>
      <c r="D81">
        <f>700*pogoda6[[#This Row],[opady]]</f>
        <v>210</v>
      </c>
      <c r="E81">
        <f>MIN(pogoda6[[#This Row],[ile napadalo]]+K80, 25000)</f>
        <v>12845</v>
      </c>
      <c r="F81">
        <f>IF(pogoda6[[#This Row],[opady]]=0, ROUNDUP(0.03%*POWER(pogoda6[[#This Row],[temperatura_srednia]], 1.5)*K80, 0), 0)</f>
        <v>0</v>
      </c>
      <c r="G81">
        <f>IF(AND(pogoda6[[#This Row],[temperatura_srednia]]&gt;15, pogoda6[[#This Row],[opady]]&lt;=0.6), 1, 0)</f>
        <v>1</v>
      </c>
      <c r="H81">
        <f t="shared" si="3"/>
        <v>12000</v>
      </c>
      <c r="I81">
        <f>MAX(pogoda6[[#This Row],[po uzupelnieniu]]-pogoda6[[#This Row],[dzienne parowanie wody]], 0)</f>
        <v>12845</v>
      </c>
      <c r="J81">
        <f>IF(pogoda6[[#This Row],[ile w zbiorniku z parowaniem]]-pogoda6[[#This Row],[ile wody do podlania]] &lt; 0, 25000-pogoda6[[#This Row],[ile w zbiorniku z parowaniem]], 0)</f>
        <v>0</v>
      </c>
      <c r="K81">
        <f>pogoda6[[#This Row],[ile w zbiorniku z parowaniem]]-pogoda6[[#This Row],[ile wody do podlania]]+pogoda6[[#This Row],[ile trzeba dolac]]</f>
        <v>845</v>
      </c>
      <c r="L81">
        <f>IF(pogoda6[[#This Row],[temperatura_srednia]]&lt;=15, 1, 0)</f>
        <v>0</v>
      </c>
      <c r="M81">
        <f>IF(AND(L81=0, pogoda6[[#This Row],[opady]]&lt;=0.6), 1, 0)</f>
        <v>1</v>
      </c>
      <c r="N81">
        <f t="shared" si="4"/>
        <v>0</v>
      </c>
    </row>
    <row r="82" spans="1:14" x14ac:dyDescent="0.35">
      <c r="A82" s="1">
        <v>42174</v>
      </c>
      <c r="B82">
        <v>12</v>
      </c>
      <c r="C82">
        <v>3</v>
      </c>
      <c r="D82">
        <f>700*pogoda6[[#This Row],[opady]]</f>
        <v>2100</v>
      </c>
      <c r="E82">
        <f>MIN(pogoda6[[#This Row],[ile napadalo]]+K81, 25000)</f>
        <v>2945</v>
      </c>
      <c r="F82">
        <f>IF(pogoda6[[#This Row],[opady]]=0, ROUNDUP(0.03%*POWER(pogoda6[[#This Row],[temperatura_srednia]], 1.5)*K81, 0), 0)</f>
        <v>0</v>
      </c>
      <c r="G82">
        <f>IF(AND(pogoda6[[#This Row],[temperatura_srednia]]&gt;15, pogoda6[[#This Row],[opady]]&lt;=0.6), 1, 0)</f>
        <v>0</v>
      </c>
      <c r="H82">
        <f t="shared" si="3"/>
        <v>0</v>
      </c>
      <c r="I82">
        <f>MAX(pogoda6[[#This Row],[po uzupelnieniu]]-pogoda6[[#This Row],[dzienne parowanie wody]], 0)</f>
        <v>2945</v>
      </c>
      <c r="J82">
        <f>IF(pogoda6[[#This Row],[ile w zbiorniku z parowaniem]]-pogoda6[[#This Row],[ile wody do podlania]] &lt; 0, 25000-pogoda6[[#This Row],[ile w zbiorniku z parowaniem]], 0)</f>
        <v>0</v>
      </c>
      <c r="K82">
        <f>pogoda6[[#This Row],[ile w zbiorniku z parowaniem]]-pogoda6[[#This Row],[ile wody do podlania]]+pogoda6[[#This Row],[ile trzeba dolac]]</f>
        <v>2945</v>
      </c>
      <c r="L82">
        <f>IF(pogoda6[[#This Row],[temperatura_srednia]]&lt;=15, 1, 0)</f>
        <v>1</v>
      </c>
      <c r="M82">
        <f>IF(AND(L82=0, pogoda6[[#This Row],[opady]]&lt;=0.6), 1, 0)</f>
        <v>0</v>
      </c>
      <c r="N82">
        <f t="shared" si="4"/>
        <v>0</v>
      </c>
    </row>
    <row r="83" spans="1:14" x14ac:dyDescent="0.35">
      <c r="A83" s="1">
        <v>42175</v>
      </c>
      <c r="B83">
        <v>13</v>
      </c>
      <c r="C83">
        <v>2</v>
      </c>
      <c r="D83">
        <f>700*pogoda6[[#This Row],[opady]]</f>
        <v>1400</v>
      </c>
      <c r="E83">
        <f>MIN(pogoda6[[#This Row],[ile napadalo]]+K82, 25000)</f>
        <v>4345</v>
      </c>
      <c r="F83">
        <f>IF(pogoda6[[#This Row],[opady]]=0, ROUNDUP(0.03%*POWER(pogoda6[[#This Row],[temperatura_srednia]], 1.5)*K82, 0), 0)</f>
        <v>0</v>
      </c>
      <c r="G83">
        <f>IF(AND(pogoda6[[#This Row],[temperatura_srednia]]&gt;15, pogoda6[[#This Row],[opady]]&lt;=0.6), 1, 0)</f>
        <v>0</v>
      </c>
      <c r="H83">
        <f t="shared" si="3"/>
        <v>0</v>
      </c>
      <c r="I83">
        <f>MAX(pogoda6[[#This Row],[po uzupelnieniu]]-pogoda6[[#This Row],[dzienne parowanie wody]], 0)</f>
        <v>4345</v>
      </c>
      <c r="J83">
        <f>IF(pogoda6[[#This Row],[ile w zbiorniku z parowaniem]]-pogoda6[[#This Row],[ile wody do podlania]] &lt; 0, 25000-pogoda6[[#This Row],[ile w zbiorniku z parowaniem]], 0)</f>
        <v>0</v>
      </c>
      <c r="K83">
        <f>pogoda6[[#This Row],[ile w zbiorniku z parowaniem]]-pogoda6[[#This Row],[ile wody do podlania]]+pogoda6[[#This Row],[ile trzeba dolac]]</f>
        <v>4345</v>
      </c>
      <c r="L83">
        <f>IF(pogoda6[[#This Row],[temperatura_srednia]]&lt;=15, 1, 0)</f>
        <v>1</v>
      </c>
      <c r="M83">
        <f>IF(AND(L83=0, pogoda6[[#This Row],[opady]]&lt;=0.6), 1, 0)</f>
        <v>0</v>
      </c>
      <c r="N83">
        <f t="shared" si="4"/>
        <v>0</v>
      </c>
    </row>
    <row r="84" spans="1:14" x14ac:dyDescent="0.35">
      <c r="A84" s="1">
        <v>42176</v>
      </c>
      <c r="B84">
        <v>12</v>
      </c>
      <c r="C84">
        <v>0</v>
      </c>
      <c r="D84">
        <f>700*pogoda6[[#This Row],[opady]]</f>
        <v>0</v>
      </c>
      <c r="E84">
        <f>MIN(pogoda6[[#This Row],[ile napadalo]]+K83, 25000)</f>
        <v>4345</v>
      </c>
      <c r="F84">
        <f>IF(pogoda6[[#This Row],[opady]]=0, ROUNDUP(0.03%*POWER(pogoda6[[#This Row],[temperatura_srednia]], 1.5)*K83, 0), 0)</f>
        <v>55</v>
      </c>
      <c r="G84">
        <f>IF(AND(pogoda6[[#This Row],[temperatura_srednia]]&gt;15, pogoda6[[#This Row],[opady]]&lt;=0.6), 1, 0)</f>
        <v>0</v>
      </c>
      <c r="H84">
        <f t="shared" si="3"/>
        <v>0</v>
      </c>
      <c r="I84">
        <f>MAX(pogoda6[[#This Row],[po uzupelnieniu]]-pogoda6[[#This Row],[dzienne parowanie wody]], 0)</f>
        <v>4290</v>
      </c>
      <c r="J84">
        <f>IF(pogoda6[[#This Row],[ile w zbiorniku z parowaniem]]-pogoda6[[#This Row],[ile wody do podlania]] &lt; 0, 25000-pogoda6[[#This Row],[ile w zbiorniku z parowaniem]], 0)</f>
        <v>0</v>
      </c>
      <c r="K84">
        <f>pogoda6[[#This Row],[ile w zbiorniku z parowaniem]]-pogoda6[[#This Row],[ile wody do podlania]]+pogoda6[[#This Row],[ile trzeba dolac]]</f>
        <v>4290</v>
      </c>
      <c r="L84">
        <f>IF(pogoda6[[#This Row],[temperatura_srednia]]&lt;=15, 1, 0)</f>
        <v>1</v>
      </c>
      <c r="M84">
        <f>IF(AND(L84=0, pogoda6[[#This Row],[opady]]&lt;=0.6), 1, 0)</f>
        <v>0</v>
      </c>
      <c r="N84">
        <f t="shared" si="4"/>
        <v>0</v>
      </c>
    </row>
    <row r="85" spans="1:14" x14ac:dyDescent="0.35">
      <c r="A85" s="1">
        <v>42177</v>
      </c>
      <c r="B85">
        <v>12</v>
      </c>
      <c r="C85">
        <v>3</v>
      </c>
      <c r="D85">
        <f>700*pogoda6[[#This Row],[opady]]</f>
        <v>2100</v>
      </c>
      <c r="E85">
        <f>MIN(pogoda6[[#This Row],[ile napadalo]]+K84, 25000)</f>
        <v>6390</v>
      </c>
      <c r="F85">
        <f>IF(pogoda6[[#This Row],[opady]]=0, ROUNDUP(0.03%*POWER(pogoda6[[#This Row],[temperatura_srednia]], 1.5)*K84, 0), 0)</f>
        <v>0</v>
      </c>
      <c r="G85">
        <f>IF(AND(pogoda6[[#This Row],[temperatura_srednia]]&gt;15, pogoda6[[#This Row],[opady]]&lt;=0.6), 1, 0)</f>
        <v>0</v>
      </c>
      <c r="H85">
        <f t="shared" si="3"/>
        <v>0</v>
      </c>
      <c r="I85">
        <f>MAX(pogoda6[[#This Row],[po uzupelnieniu]]-pogoda6[[#This Row],[dzienne parowanie wody]], 0)</f>
        <v>6390</v>
      </c>
      <c r="J85">
        <f>IF(pogoda6[[#This Row],[ile w zbiorniku z parowaniem]]-pogoda6[[#This Row],[ile wody do podlania]] &lt; 0, 25000-pogoda6[[#This Row],[ile w zbiorniku z parowaniem]], 0)</f>
        <v>0</v>
      </c>
      <c r="K85">
        <f>pogoda6[[#This Row],[ile w zbiorniku z parowaniem]]-pogoda6[[#This Row],[ile wody do podlania]]+pogoda6[[#This Row],[ile trzeba dolac]]</f>
        <v>6390</v>
      </c>
      <c r="L85">
        <f>IF(pogoda6[[#This Row],[temperatura_srednia]]&lt;=15, 1, 0)</f>
        <v>1</v>
      </c>
      <c r="M85">
        <f>IF(AND(L85=0, pogoda6[[#This Row],[opady]]&lt;=0.6), 1, 0)</f>
        <v>0</v>
      </c>
      <c r="N85">
        <f t="shared" si="4"/>
        <v>0</v>
      </c>
    </row>
    <row r="86" spans="1:14" x14ac:dyDescent="0.35">
      <c r="A86" s="1">
        <v>42178</v>
      </c>
      <c r="B86">
        <v>13</v>
      </c>
      <c r="C86">
        <v>3</v>
      </c>
      <c r="D86">
        <f>700*pogoda6[[#This Row],[opady]]</f>
        <v>2100</v>
      </c>
      <c r="E86">
        <f>MIN(pogoda6[[#This Row],[ile napadalo]]+K85, 25000)</f>
        <v>8490</v>
      </c>
      <c r="F86">
        <f>IF(pogoda6[[#This Row],[opady]]=0, ROUNDUP(0.03%*POWER(pogoda6[[#This Row],[temperatura_srednia]], 1.5)*K85, 0), 0)</f>
        <v>0</v>
      </c>
      <c r="G86">
        <f>IF(AND(pogoda6[[#This Row],[temperatura_srednia]]&gt;15, pogoda6[[#This Row],[opady]]&lt;=0.6), 1, 0)</f>
        <v>0</v>
      </c>
      <c r="H86">
        <f t="shared" si="3"/>
        <v>0</v>
      </c>
      <c r="I86">
        <f>MAX(pogoda6[[#This Row],[po uzupelnieniu]]-pogoda6[[#This Row],[dzienne parowanie wody]], 0)</f>
        <v>8490</v>
      </c>
      <c r="J86">
        <f>IF(pogoda6[[#This Row],[ile w zbiorniku z parowaniem]]-pogoda6[[#This Row],[ile wody do podlania]] &lt; 0, 25000-pogoda6[[#This Row],[ile w zbiorniku z parowaniem]], 0)</f>
        <v>0</v>
      </c>
      <c r="K86">
        <f>pogoda6[[#This Row],[ile w zbiorniku z parowaniem]]-pogoda6[[#This Row],[ile wody do podlania]]+pogoda6[[#This Row],[ile trzeba dolac]]</f>
        <v>8490</v>
      </c>
      <c r="L86">
        <f>IF(pogoda6[[#This Row],[temperatura_srednia]]&lt;=15, 1, 0)</f>
        <v>1</v>
      </c>
      <c r="M86">
        <f>IF(AND(L86=0, pogoda6[[#This Row],[opady]]&lt;=0.6), 1, 0)</f>
        <v>0</v>
      </c>
      <c r="N86">
        <f t="shared" si="4"/>
        <v>0</v>
      </c>
    </row>
    <row r="87" spans="1:14" x14ac:dyDescent="0.35">
      <c r="A87" s="1">
        <v>42179</v>
      </c>
      <c r="B87">
        <v>12</v>
      </c>
      <c r="C87">
        <v>0</v>
      </c>
      <c r="D87">
        <f>700*pogoda6[[#This Row],[opady]]</f>
        <v>0</v>
      </c>
      <c r="E87">
        <f>MIN(pogoda6[[#This Row],[ile napadalo]]+K86, 25000)</f>
        <v>8490</v>
      </c>
      <c r="F87">
        <f>IF(pogoda6[[#This Row],[opady]]=0, ROUNDUP(0.03%*POWER(pogoda6[[#This Row],[temperatura_srednia]], 1.5)*K86, 0), 0)</f>
        <v>106</v>
      </c>
      <c r="G87">
        <f>IF(AND(pogoda6[[#This Row],[temperatura_srednia]]&gt;15, pogoda6[[#This Row],[opady]]&lt;=0.6), 1, 0)</f>
        <v>0</v>
      </c>
      <c r="H87">
        <f t="shared" si="3"/>
        <v>0</v>
      </c>
      <c r="I87">
        <f>MAX(pogoda6[[#This Row],[po uzupelnieniu]]-pogoda6[[#This Row],[dzienne parowanie wody]], 0)</f>
        <v>8384</v>
      </c>
      <c r="J87">
        <f>IF(pogoda6[[#This Row],[ile w zbiorniku z parowaniem]]-pogoda6[[#This Row],[ile wody do podlania]] &lt; 0, 25000-pogoda6[[#This Row],[ile w zbiorniku z parowaniem]], 0)</f>
        <v>0</v>
      </c>
      <c r="K87">
        <f>pogoda6[[#This Row],[ile w zbiorniku z parowaniem]]-pogoda6[[#This Row],[ile wody do podlania]]+pogoda6[[#This Row],[ile trzeba dolac]]</f>
        <v>8384</v>
      </c>
      <c r="L87">
        <f>IF(pogoda6[[#This Row],[temperatura_srednia]]&lt;=15, 1, 0)</f>
        <v>1</v>
      </c>
      <c r="M87">
        <f>IF(AND(L87=0, pogoda6[[#This Row],[opady]]&lt;=0.6), 1, 0)</f>
        <v>0</v>
      </c>
      <c r="N87">
        <f t="shared" si="4"/>
        <v>0</v>
      </c>
    </row>
    <row r="88" spans="1:14" x14ac:dyDescent="0.35">
      <c r="A88" s="1">
        <v>42180</v>
      </c>
      <c r="B88">
        <v>16</v>
      </c>
      <c r="C88">
        <v>0</v>
      </c>
      <c r="D88">
        <f>700*pogoda6[[#This Row],[opady]]</f>
        <v>0</v>
      </c>
      <c r="E88">
        <f>MIN(pogoda6[[#This Row],[ile napadalo]]+K87, 25000)</f>
        <v>8384</v>
      </c>
      <c r="F88">
        <f>IF(pogoda6[[#This Row],[opady]]=0, ROUNDUP(0.03%*POWER(pogoda6[[#This Row],[temperatura_srednia]], 1.5)*K87, 0), 0)</f>
        <v>161</v>
      </c>
      <c r="G88">
        <f>IF(AND(pogoda6[[#This Row],[temperatura_srednia]]&gt;15, pogoda6[[#This Row],[opady]]&lt;=0.6), 1, 0)</f>
        <v>1</v>
      </c>
      <c r="H88">
        <f t="shared" si="3"/>
        <v>12000</v>
      </c>
      <c r="I88">
        <f>MAX(pogoda6[[#This Row],[po uzupelnieniu]]-pogoda6[[#This Row],[dzienne parowanie wody]], 0)</f>
        <v>8223</v>
      </c>
      <c r="J88">
        <f>IF(pogoda6[[#This Row],[ile w zbiorniku z parowaniem]]-pogoda6[[#This Row],[ile wody do podlania]] &lt; 0, 25000-pogoda6[[#This Row],[ile w zbiorniku z parowaniem]], 0)</f>
        <v>16777</v>
      </c>
      <c r="K88">
        <f>pogoda6[[#This Row],[ile w zbiorniku z parowaniem]]-pogoda6[[#This Row],[ile wody do podlania]]+pogoda6[[#This Row],[ile trzeba dolac]]</f>
        <v>13000</v>
      </c>
      <c r="L88">
        <f>IF(pogoda6[[#This Row],[temperatura_srednia]]&lt;=15, 1, 0)</f>
        <v>0</v>
      </c>
      <c r="M88">
        <f>IF(AND(L88=0, pogoda6[[#This Row],[opady]]&lt;=0.6), 1, 0)</f>
        <v>1</v>
      </c>
      <c r="N88">
        <f t="shared" si="4"/>
        <v>0</v>
      </c>
    </row>
    <row r="89" spans="1:14" x14ac:dyDescent="0.35">
      <c r="A89" s="1">
        <v>42181</v>
      </c>
      <c r="B89">
        <v>16</v>
      </c>
      <c r="C89">
        <v>7</v>
      </c>
      <c r="D89">
        <f>700*pogoda6[[#This Row],[opady]]</f>
        <v>4900</v>
      </c>
      <c r="E89">
        <f>MIN(pogoda6[[#This Row],[ile napadalo]]+K88, 25000)</f>
        <v>17900</v>
      </c>
      <c r="F89">
        <f>IF(pogoda6[[#This Row],[opady]]=0, ROUNDUP(0.03%*POWER(pogoda6[[#This Row],[temperatura_srednia]], 1.5)*K88, 0), 0)</f>
        <v>0</v>
      </c>
      <c r="G89">
        <f>IF(AND(pogoda6[[#This Row],[temperatura_srednia]]&gt;15, pogoda6[[#This Row],[opady]]&lt;=0.6), 1, 0)</f>
        <v>0</v>
      </c>
      <c r="H89">
        <f t="shared" si="3"/>
        <v>0</v>
      </c>
      <c r="I89">
        <f>MAX(pogoda6[[#This Row],[po uzupelnieniu]]-pogoda6[[#This Row],[dzienne parowanie wody]], 0)</f>
        <v>17900</v>
      </c>
      <c r="J89">
        <f>IF(pogoda6[[#This Row],[ile w zbiorniku z parowaniem]]-pogoda6[[#This Row],[ile wody do podlania]] &lt; 0, 25000-pogoda6[[#This Row],[ile w zbiorniku z parowaniem]], 0)</f>
        <v>0</v>
      </c>
      <c r="K89">
        <f>pogoda6[[#This Row],[ile w zbiorniku z parowaniem]]-pogoda6[[#This Row],[ile wody do podlania]]+pogoda6[[#This Row],[ile trzeba dolac]]</f>
        <v>17900</v>
      </c>
      <c r="L89">
        <f>IF(pogoda6[[#This Row],[temperatura_srednia]]&lt;=15, 1, 0)</f>
        <v>0</v>
      </c>
      <c r="M89">
        <f>IF(AND(L89=0, pogoda6[[#This Row],[opady]]&lt;=0.6), 1, 0)</f>
        <v>0</v>
      </c>
      <c r="N89">
        <f t="shared" si="4"/>
        <v>1</v>
      </c>
    </row>
    <row r="90" spans="1:14" x14ac:dyDescent="0.35">
      <c r="A90" s="1">
        <v>42182</v>
      </c>
      <c r="B90">
        <v>18</v>
      </c>
      <c r="C90">
        <v>6</v>
      </c>
      <c r="D90">
        <f>700*pogoda6[[#This Row],[opady]]</f>
        <v>4200</v>
      </c>
      <c r="E90">
        <f>MIN(pogoda6[[#This Row],[ile napadalo]]+K89, 25000)</f>
        <v>22100</v>
      </c>
      <c r="F90">
        <f>IF(pogoda6[[#This Row],[opady]]=0, ROUNDUP(0.03%*POWER(pogoda6[[#This Row],[temperatura_srednia]], 1.5)*K89, 0), 0)</f>
        <v>0</v>
      </c>
      <c r="G90">
        <f>IF(AND(pogoda6[[#This Row],[temperatura_srednia]]&gt;15, pogoda6[[#This Row],[opady]]&lt;=0.6), 1, 0)</f>
        <v>0</v>
      </c>
      <c r="H90">
        <f t="shared" si="3"/>
        <v>0</v>
      </c>
      <c r="I90">
        <f>MAX(pogoda6[[#This Row],[po uzupelnieniu]]-pogoda6[[#This Row],[dzienne parowanie wody]], 0)</f>
        <v>22100</v>
      </c>
      <c r="J90">
        <f>IF(pogoda6[[#This Row],[ile w zbiorniku z parowaniem]]-pogoda6[[#This Row],[ile wody do podlania]] &lt; 0, 25000-pogoda6[[#This Row],[ile w zbiorniku z parowaniem]], 0)</f>
        <v>0</v>
      </c>
      <c r="K90">
        <f>pogoda6[[#This Row],[ile w zbiorniku z parowaniem]]-pogoda6[[#This Row],[ile wody do podlania]]+pogoda6[[#This Row],[ile trzeba dolac]]</f>
        <v>22100</v>
      </c>
      <c r="L90">
        <f>IF(pogoda6[[#This Row],[temperatura_srednia]]&lt;=15, 1, 0)</f>
        <v>0</v>
      </c>
      <c r="M90">
        <f>IF(AND(L90=0, pogoda6[[#This Row],[opady]]&lt;=0.6), 1, 0)</f>
        <v>0</v>
      </c>
      <c r="N90">
        <f t="shared" si="4"/>
        <v>1</v>
      </c>
    </row>
    <row r="91" spans="1:14" x14ac:dyDescent="0.35">
      <c r="A91" s="1">
        <v>42183</v>
      </c>
      <c r="B91">
        <v>16</v>
      </c>
      <c r="C91">
        <v>0</v>
      </c>
      <c r="D91">
        <f>700*pogoda6[[#This Row],[opady]]</f>
        <v>0</v>
      </c>
      <c r="E91">
        <f>MIN(pogoda6[[#This Row],[ile napadalo]]+K90, 25000)</f>
        <v>22100</v>
      </c>
      <c r="F91">
        <f>IF(pogoda6[[#This Row],[opady]]=0, ROUNDUP(0.03%*POWER(pogoda6[[#This Row],[temperatura_srednia]], 1.5)*K90, 0), 0)</f>
        <v>425</v>
      </c>
      <c r="G91">
        <f>IF(AND(pogoda6[[#This Row],[temperatura_srednia]]&gt;15, pogoda6[[#This Row],[opady]]&lt;=0.6), 1, 0)</f>
        <v>1</v>
      </c>
      <c r="H91">
        <f t="shared" si="3"/>
        <v>12000</v>
      </c>
      <c r="I91">
        <f>MAX(pogoda6[[#This Row],[po uzupelnieniu]]-pogoda6[[#This Row],[dzienne parowanie wody]], 0)</f>
        <v>21675</v>
      </c>
      <c r="J91">
        <f>IF(pogoda6[[#This Row],[ile w zbiorniku z parowaniem]]-pogoda6[[#This Row],[ile wody do podlania]] &lt; 0, 25000-pogoda6[[#This Row],[ile w zbiorniku z parowaniem]], 0)</f>
        <v>0</v>
      </c>
      <c r="K91">
        <f>pogoda6[[#This Row],[ile w zbiorniku z parowaniem]]-pogoda6[[#This Row],[ile wody do podlania]]+pogoda6[[#This Row],[ile trzeba dolac]]</f>
        <v>9675</v>
      </c>
      <c r="L91">
        <f>IF(pogoda6[[#This Row],[temperatura_srednia]]&lt;=15, 1, 0)</f>
        <v>0</v>
      </c>
      <c r="M91">
        <f>IF(AND(L91=0, pogoda6[[#This Row],[opady]]&lt;=0.6), 1, 0)</f>
        <v>1</v>
      </c>
      <c r="N91">
        <f t="shared" si="4"/>
        <v>0</v>
      </c>
    </row>
    <row r="92" spans="1:14" x14ac:dyDescent="0.35">
      <c r="A92" s="1">
        <v>42184</v>
      </c>
      <c r="B92">
        <v>16</v>
      </c>
      <c r="C92">
        <v>0</v>
      </c>
      <c r="D92">
        <f>700*pogoda6[[#This Row],[opady]]</f>
        <v>0</v>
      </c>
      <c r="E92">
        <f>MIN(pogoda6[[#This Row],[ile napadalo]]+K91, 25000)</f>
        <v>9675</v>
      </c>
      <c r="F92">
        <f>IF(pogoda6[[#This Row],[opady]]=0, ROUNDUP(0.03%*POWER(pogoda6[[#This Row],[temperatura_srednia]], 1.5)*K91, 0), 0)</f>
        <v>186</v>
      </c>
      <c r="G92">
        <f>IF(AND(pogoda6[[#This Row],[temperatura_srednia]]&gt;15, pogoda6[[#This Row],[opady]]&lt;=0.6), 1, 0)</f>
        <v>1</v>
      </c>
      <c r="H92">
        <f t="shared" si="3"/>
        <v>12000</v>
      </c>
      <c r="I92">
        <f>MAX(pogoda6[[#This Row],[po uzupelnieniu]]-pogoda6[[#This Row],[dzienne parowanie wody]], 0)</f>
        <v>9489</v>
      </c>
      <c r="J92">
        <f>IF(pogoda6[[#This Row],[ile w zbiorniku z parowaniem]]-pogoda6[[#This Row],[ile wody do podlania]] &lt; 0, 25000-pogoda6[[#This Row],[ile w zbiorniku z parowaniem]], 0)</f>
        <v>15511</v>
      </c>
      <c r="K92">
        <f>pogoda6[[#This Row],[ile w zbiorniku z parowaniem]]-pogoda6[[#This Row],[ile wody do podlania]]+pogoda6[[#This Row],[ile trzeba dolac]]</f>
        <v>13000</v>
      </c>
      <c r="L92">
        <f>IF(pogoda6[[#This Row],[temperatura_srednia]]&lt;=15, 1, 0)</f>
        <v>0</v>
      </c>
      <c r="M92">
        <f>IF(AND(L92=0, pogoda6[[#This Row],[opady]]&lt;=0.6), 1, 0)</f>
        <v>1</v>
      </c>
      <c r="N92">
        <f t="shared" si="4"/>
        <v>0</v>
      </c>
    </row>
    <row r="93" spans="1:14" x14ac:dyDescent="0.35">
      <c r="A93" s="1">
        <v>42185</v>
      </c>
      <c r="B93">
        <v>19</v>
      </c>
      <c r="C93">
        <v>0</v>
      </c>
      <c r="D93">
        <f>700*pogoda6[[#This Row],[opady]]</f>
        <v>0</v>
      </c>
      <c r="E93">
        <f>MIN(pogoda6[[#This Row],[ile napadalo]]+K92, 25000)</f>
        <v>13000</v>
      </c>
      <c r="F93">
        <f>IF(pogoda6[[#This Row],[opady]]=0, ROUNDUP(0.03%*POWER(pogoda6[[#This Row],[temperatura_srednia]], 1.5)*K92, 0), 0)</f>
        <v>323</v>
      </c>
      <c r="G93">
        <f>IF(AND(pogoda6[[#This Row],[temperatura_srednia]]&gt;15, pogoda6[[#This Row],[opady]]&lt;=0.6), 1, 0)</f>
        <v>1</v>
      </c>
      <c r="H93">
        <f t="shared" si="3"/>
        <v>12000</v>
      </c>
      <c r="I93">
        <f>MAX(pogoda6[[#This Row],[po uzupelnieniu]]-pogoda6[[#This Row],[dzienne parowanie wody]], 0)</f>
        <v>12677</v>
      </c>
      <c r="J93">
        <f>IF(pogoda6[[#This Row],[ile w zbiorniku z parowaniem]]-pogoda6[[#This Row],[ile wody do podlania]] &lt; 0, 25000-pogoda6[[#This Row],[ile w zbiorniku z parowaniem]], 0)</f>
        <v>0</v>
      </c>
      <c r="K93">
        <f>pogoda6[[#This Row],[ile w zbiorniku z parowaniem]]-pogoda6[[#This Row],[ile wody do podlania]]+pogoda6[[#This Row],[ile trzeba dolac]]</f>
        <v>677</v>
      </c>
      <c r="L93">
        <f>IF(pogoda6[[#This Row],[temperatura_srednia]]&lt;=15, 1, 0)</f>
        <v>0</v>
      </c>
      <c r="M93">
        <f>IF(AND(L93=0, pogoda6[[#This Row],[opady]]&lt;=0.6), 1, 0)</f>
        <v>1</v>
      </c>
      <c r="N93">
        <f t="shared" si="4"/>
        <v>0</v>
      </c>
    </row>
    <row r="94" spans="1:14" x14ac:dyDescent="0.35">
      <c r="A94" s="1">
        <v>42186</v>
      </c>
      <c r="B94">
        <v>18</v>
      </c>
      <c r="C94">
        <v>0</v>
      </c>
      <c r="D94">
        <f>700*pogoda6[[#This Row],[opady]]</f>
        <v>0</v>
      </c>
      <c r="E94">
        <f>MIN(pogoda6[[#This Row],[ile napadalo]]+K93, 25000)</f>
        <v>677</v>
      </c>
      <c r="F94">
        <f>IF(pogoda6[[#This Row],[opady]]=0, ROUNDUP(0.03%*POWER(pogoda6[[#This Row],[temperatura_srednia]], 1.5)*K93, 0), 0)</f>
        <v>16</v>
      </c>
      <c r="G94">
        <f>IF(AND(pogoda6[[#This Row],[temperatura_srednia]]&gt;15, pogoda6[[#This Row],[opady]]&lt;=0.6), 1, 0)</f>
        <v>1</v>
      </c>
      <c r="H94">
        <f t="shared" si="3"/>
        <v>12000</v>
      </c>
      <c r="I94">
        <f>MAX(pogoda6[[#This Row],[po uzupelnieniu]]-pogoda6[[#This Row],[dzienne parowanie wody]], 0)</f>
        <v>661</v>
      </c>
      <c r="J94">
        <f>IF(pogoda6[[#This Row],[ile w zbiorniku z parowaniem]]-pogoda6[[#This Row],[ile wody do podlania]] &lt; 0, 25000-pogoda6[[#This Row],[ile w zbiorniku z parowaniem]], 0)</f>
        <v>24339</v>
      </c>
      <c r="K94">
        <f>pogoda6[[#This Row],[ile w zbiorniku z parowaniem]]-pogoda6[[#This Row],[ile wody do podlania]]+pogoda6[[#This Row],[ile trzeba dolac]]</f>
        <v>13000</v>
      </c>
      <c r="L94">
        <f>IF(pogoda6[[#This Row],[temperatura_srednia]]&lt;=15, 1, 0)</f>
        <v>0</v>
      </c>
      <c r="M94">
        <f>IF(AND(L94=0, pogoda6[[#This Row],[opady]]&lt;=0.6), 1, 0)</f>
        <v>1</v>
      </c>
      <c r="N94">
        <f t="shared" si="4"/>
        <v>0</v>
      </c>
    </row>
    <row r="95" spans="1:14" x14ac:dyDescent="0.35">
      <c r="A95" s="1">
        <v>42187</v>
      </c>
      <c r="B95">
        <v>20</v>
      </c>
      <c r="C95">
        <v>0</v>
      </c>
      <c r="D95">
        <f>700*pogoda6[[#This Row],[opady]]</f>
        <v>0</v>
      </c>
      <c r="E95">
        <f>MIN(pogoda6[[#This Row],[ile napadalo]]+K94, 25000)</f>
        <v>13000</v>
      </c>
      <c r="F95">
        <f>IF(pogoda6[[#This Row],[opady]]=0, ROUNDUP(0.03%*POWER(pogoda6[[#This Row],[temperatura_srednia]], 1.5)*K94, 0), 0)</f>
        <v>349</v>
      </c>
      <c r="G95">
        <f>IF(AND(pogoda6[[#This Row],[temperatura_srednia]]&gt;15, pogoda6[[#This Row],[opady]]&lt;=0.6), 1, 0)</f>
        <v>1</v>
      </c>
      <c r="H95">
        <f t="shared" si="3"/>
        <v>12000</v>
      </c>
      <c r="I95">
        <f>MAX(pogoda6[[#This Row],[po uzupelnieniu]]-pogoda6[[#This Row],[dzienne parowanie wody]], 0)</f>
        <v>12651</v>
      </c>
      <c r="J95">
        <f>IF(pogoda6[[#This Row],[ile w zbiorniku z parowaniem]]-pogoda6[[#This Row],[ile wody do podlania]] &lt; 0, 25000-pogoda6[[#This Row],[ile w zbiorniku z parowaniem]], 0)</f>
        <v>0</v>
      </c>
      <c r="K95">
        <f>pogoda6[[#This Row],[ile w zbiorniku z parowaniem]]-pogoda6[[#This Row],[ile wody do podlania]]+pogoda6[[#This Row],[ile trzeba dolac]]</f>
        <v>651</v>
      </c>
      <c r="L95">
        <f>IF(pogoda6[[#This Row],[temperatura_srednia]]&lt;=15, 1, 0)</f>
        <v>0</v>
      </c>
      <c r="M95">
        <f>IF(AND(L95=0, pogoda6[[#This Row],[opady]]&lt;=0.6), 1, 0)</f>
        <v>1</v>
      </c>
      <c r="N95">
        <f t="shared" si="4"/>
        <v>0</v>
      </c>
    </row>
    <row r="96" spans="1:14" x14ac:dyDescent="0.35">
      <c r="A96" s="1">
        <v>42188</v>
      </c>
      <c r="B96">
        <v>22</v>
      </c>
      <c r="C96">
        <v>0</v>
      </c>
      <c r="D96">
        <f>700*pogoda6[[#This Row],[opady]]</f>
        <v>0</v>
      </c>
      <c r="E96">
        <f>MIN(pogoda6[[#This Row],[ile napadalo]]+K95, 25000)</f>
        <v>651</v>
      </c>
      <c r="F96">
        <f>IF(pogoda6[[#This Row],[opady]]=0, ROUNDUP(0.03%*POWER(pogoda6[[#This Row],[temperatura_srednia]], 1.5)*K95, 0), 0)</f>
        <v>21</v>
      </c>
      <c r="G96">
        <f>IF(AND(pogoda6[[#This Row],[temperatura_srednia]]&gt;15, pogoda6[[#This Row],[opady]]&lt;=0.6), 1, 0)</f>
        <v>1</v>
      </c>
      <c r="H96">
        <f t="shared" si="3"/>
        <v>12000</v>
      </c>
      <c r="I96">
        <f>MAX(pogoda6[[#This Row],[po uzupelnieniu]]-pogoda6[[#This Row],[dzienne parowanie wody]], 0)</f>
        <v>630</v>
      </c>
      <c r="J96">
        <f>IF(pogoda6[[#This Row],[ile w zbiorniku z parowaniem]]-pogoda6[[#This Row],[ile wody do podlania]] &lt; 0, 25000-pogoda6[[#This Row],[ile w zbiorniku z parowaniem]], 0)</f>
        <v>24370</v>
      </c>
      <c r="K96">
        <f>pogoda6[[#This Row],[ile w zbiorniku z parowaniem]]-pogoda6[[#This Row],[ile wody do podlania]]+pogoda6[[#This Row],[ile trzeba dolac]]</f>
        <v>13000</v>
      </c>
      <c r="L96">
        <f>IF(pogoda6[[#This Row],[temperatura_srednia]]&lt;=15, 1, 0)</f>
        <v>0</v>
      </c>
      <c r="M96">
        <f>IF(AND(L96=0, pogoda6[[#This Row],[opady]]&lt;=0.6), 1, 0)</f>
        <v>1</v>
      </c>
      <c r="N96">
        <f t="shared" si="4"/>
        <v>0</v>
      </c>
    </row>
    <row r="97" spans="1:14" x14ac:dyDescent="0.35">
      <c r="A97" s="1">
        <v>42189</v>
      </c>
      <c r="B97">
        <v>25</v>
      </c>
      <c r="C97">
        <v>0</v>
      </c>
      <c r="D97">
        <f>700*pogoda6[[#This Row],[opady]]</f>
        <v>0</v>
      </c>
      <c r="E97">
        <f>MIN(pogoda6[[#This Row],[ile napadalo]]+K96, 25000)</f>
        <v>13000</v>
      </c>
      <c r="F97">
        <f>IF(pogoda6[[#This Row],[opady]]=0, ROUNDUP(0.03%*POWER(pogoda6[[#This Row],[temperatura_srednia]], 1.5)*K96, 0), 0)</f>
        <v>488</v>
      </c>
      <c r="G97">
        <f>IF(AND(pogoda6[[#This Row],[temperatura_srednia]]&gt;15, pogoda6[[#This Row],[opady]]&lt;=0.6), 1, 0)</f>
        <v>1</v>
      </c>
      <c r="H97">
        <f t="shared" si="3"/>
        <v>12000</v>
      </c>
      <c r="I97">
        <f>MAX(pogoda6[[#This Row],[po uzupelnieniu]]-pogoda6[[#This Row],[dzienne parowanie wody]], 0)</f>
        <v>12512</v>
      </c>
      <c r="J97">
        <f>IF(pogoda6[[#This Row],[ile w zbiorniku z parowaniem]]-pogoda6[[#This Row],[ile wody do podlania]] &lt; 0, 25000-pogoda6[[#This Row],[ile w zbiorniku z parowaniem]], 0)</f>
        <v>0</v>
      </c>
      <c r="K97">
        <f>pogoda6[[#This Row],[ile w zbiorniku z parowaniem]]-pogoda6[[#This Row],[ile wody do podlania]]+pogoda6[[#This Row],[ile trzeba dolac]]</f>
        <v>512</v>
      </c>
      <c r="L97">
        <f>IF(pogoda6[[#This Row],[temperatura_srednia]]&lt;=15, 1, 0)</f>
        <v>0</v>
      </c>
      <c r="M97">
        <f>IF(AND(L97=0, pogoda6[[#This Row],[opady]]&lt;=0.6), 1, 0)</f>
        <v>1</v>
      </c>
      <c r="N97">
        <f t="shared" si="4"/>
        <v>0</v>
      </c>
    </row>
    <row r="98" spans="1:14" x14ac:dyDescent="0.35">
      <c r="A98" s="1">
        <v>42190</v>
      </c>
      <c r="B98">
        <v>26</v>
      </c>
      <c r="C98">
        <v>0</v>
      </c>
      <c r="D98">
        <f>700*pogoda6[[#This Row],[opady]]</f>
        <v>0</v>
      </c>
      <c r="E98">
        <f>MIN(pogoda6[[#This Row],[ile napadalo]]+K97, 25000)</f>
        <v>512</v>
      </c>
      <c r="F98">
        <f>IF(pogoda6[[#This Row],[opady]]=0, ROUNDUP(0.03%*POWER(pogoda6[[#This Row],[temperatura_srednia]], 1.5)*K97, 0), 0)</f>
        <v>21</v>
      </c>
      <c r="G98">
        <f>IF(AND(pogoda6[[#This Row],[temperatura_srednia]]&gt;15, pogoda6[[#This Row],[opady]]&lt;=0.6), 1, 0)</f>
        <v>1</v>
      </c>
      <c r="H98">
        <f t="shared" si="3"/>
        <v>12000</v>
      </c>
      <c r="I98">
        <f>MAX(pogoda6[[#This Row],[po uzupelnieniu]]-pogoda6[[#This Row],[dzienne parowanie wody]], 0)</f>
        <v>491</v>
      </c>
      <c r="J98">
        <f>IF(pogoda6[[#This Row],[ile w zbiorniku z parowaniem]]-pogoda6[[#This Row],[ile wody do podlania]] &lt; 0, 25000-pogoda6[[#This Row],[ile w zbiorniku z parowaniem]], 0)</f>
        <v>24509</v>
      </c>
      <c r="K98">
        <f>pogoda6[[#This Row],[ile w zbiorniku z parowaniem]]-pogoda6[[#This Row],[ile wody do podlania]]+pogoda6[[#This Row],[ile trzeba dolac]]</f>
        <v>13000</v>
      </c>
      <c r="L98">
        <f>IF(pogoda6[[#This Row],[temperatura_srednia]]&lt;=15, 1, 0)</f>
        <v>0</v>
      </c>
      <c r="M98">
        <f>IF(AND(L98=0, pogoda6[[#This Row],[opady]]&lt;=0.6), 1, 0)</f>
        <v>1</v>
      </c>
      <c r="N98">
        <f t="shared" si="4"/>
        <v>0</v>
      </c>
    </row>
    <row r="99" spans="1:14" x14ac:dyDescent="0.35">
      <c r="A99" s="1">
        <v>42191</v>
      </c>
      <c r="B99">
        <v>22</v>
      </c>
      <c r="C99">
        <v>0</v>
      </c>
      <c r="D99">
        <f>700*pogoda6[[#This Row],[opady]]</f>
        <v>0</v>
      </c>
      <c r="E99">
        <f>MIN(pogoda6[[#This Row],[ile napadalo]]+K98, 25000)</f>
        <v>13000</v>
      </c>
      <c r="F99">
        <f>IF(pogoda6[[#This Row],[opady]]=0, ROUNDUP(0.03%*POWER(pogoda6[[#This Row],[temperatura_srednia]], 1.5)*K98, 0), 0)</f>
        <v>403</v>
      </c>
      <c r="G99">
        <f>IF(AND(pogoda6[[#This Row],[temperatura_srednia]]&gt;15, pogoda6[[#This Row],[opady]]&lt;=0.6), 1, 0)</f>
        <v>1</v>
      </c>
      <c r="H99">
        <f t="shared" si="3"/>
        <v>12000</v>
      </c>
      <c r="I99">
        <f>MAX(pogoda6[[#This Row],[po uzupelnieniu]]-pogoda6[[#This Row],[dzienne parowanie wody]], 0)</f>
        <v>12597</v>
      </c>
      <c r="J99">
        <f>IF(pogoda6[[#This Row],[ile w zbiorniku z parowaniem]]-pogoda6[[#This Row],[ile wody do podlania]] &lt; 0, 25000-pogoda6[[#This Row],[ile w zbiorniku z parowaniem]], 0)</f>
        <v>0</v>
      </c>
      <c r="K99">
        <f>pogoda6[[#This Row],[ile w zbiorniku z parowaniem]]-pogoda6[[#This Row],[ile wody do podlania]]+pogoda6[[#This Row],[ile trzeba dolac]]</f>
        <v>597</v>
      </c>
      <c r="L99">
        <f>IF(pogoda6[[#This Row],[temperatura_srednia]]&lt;=15, 1, 0)</f>
        <v>0</v>
      </c>
      <c r="M99">
        <f>IF(AND(L99=0, pogoda6[[#This Row],[opady]]&lt;=0.6), 1, 0)</f>
        <v>1</v>
      </c>
      <c r="N99">
        <f t="shared" si="4"/>
        <v>0</v>
      </c>
    </row>
    <row r="100" spans="1:14" x14ac:dyDescent="0.35">
      <c r="A100" s="1">
        <v>42192</v>
      </c>
      <c r="B100">
        <v>22</v>
      </c>
      <c r="C100">
        <v>18</v>
      </c>
      <c r="D100">
        <f>700*pogoda6[[#This Row],[opady]]</f>
        <v>12600</v>
      </c>
      <c r="E100">
        <f>MIN(pogoda6[[#This Row],[ile napadalo]]+K99, 25000)</f>
        <v>13197</v>
      </c>
      <c r="F100">
        <f>IF(pogoda6[[#This Row],[opady]]=0, ROUNDUP(0.03%*POWER(pogoda6[[#This Row],[temperatura_srednia]], 1.5)*K99, 0), 0)</f>
        <v>0</v>
      </c>
      <c r="G100">
        <f>IF(AND(pogoda6[[#This Row],[temperatura_srednia]]&gt;15, pogoda6[[#This Row],[opady]]&lt;=0.6), 1, 0)</f>
        <v>0</v>
      </c>
      <c r="H100">
        <f t="shared" si="3"/>
        <v>0</v>
      </c>
      <c r="I100">
        <f>MAX(pogoda6[[#This Row],[po uzupelnieniu]]-pogoda6[[#This Row],[dzienne parowanie wody]], 0)</f>
        <v>13197</v>
      </c>
      <c r="J100">
        <f>IF(pogoda6[[#This Row],[ile w zbiorniku z parowaniem]]-pogoda6[[#This Row],[ile wody do podlania]] &lt; 0, 25000-pogoda6[[#This Row],[ile w zbiorniku z parowaniem]], 0)</f>
        <v>0</v>
      </c>
      <c r="K100">
        <f>pogoda6[[#This Row],[ile w zbiorniku z parowaniem]]-pogoda6[[#This Row],[ile wody do podlania]]+pogoda6[[#This Row],[ile trzeba dolac]]</f>
        <v>13197</v>
      </c>
      <c r="L100">
        <f>IF(pogoda6[[#This Row],[temperatura_srednia]]&lt;=15, 1, 0)</f>
        <v>0</v>
      </c>
      <c r="M100">
        <f>IF(AND(L100=0, pogoda6[[#This Row],[opady]]&lt;=0.6), 1, 0)</f>
        <v>0</v>
      </c>
      <c r="N100">
        <f t="shared" si="4"/>
        <v>1</v>
      </c>
    </row>
    <row r="101" spans="1:14" x14ac:dyDescent="0.35">
      <c r="A101" s="1">
        <v>42193</v>
      </c>
      <c r="B101">
        <v>20</v>
      </c>
      <c r="C101">
        <v>3</v>
      </c>
      <c r="D101">
        <f>700*pogoda6[[#This Row],[opady]]</f>
        <v>2100</v>
      </c>
      <c r="E101">
        <f>MIN(pogoda6[[#This Row],[ile napadalo]]+K100, 25000)</f>
        <v>15297</v>
      </c>
      <c r="F101">
        <f>IF(pogoda6[[#This Row],[opady]]=0, ROUNDUP(0.03%*POWER(pogoda6[[#This Row],[temperatura_srednia]], 1.5)*K100, 0), 0)</f>
        <v>0</v>
      </c>
      <c r="G101">
        <f>IF(AND(pogoda6[[#This Row],[temperatura_srednia]]&gt;15, pogoda6[[#This Row],[opady]]&lt;=0.6), 1, 0)</f>
        <v>0</v>
      </c>
      <c r="H101">
        <f t="shared" si="3"/>
        <v>0</v>
      </c>
      <c r="I101">
        <f>MAX(pogoda6[[#This Row],[po uzupelnieniu]]-pogoda6[[#This Row],[dzienne parowanie wody]], 0)</f>
        <v>15297</v>
      </c>
      <c r="J101">
        <f>IF(pogoda6[[#This Row],[ile w zbiorniku z parowaniem]]-pogoda6[[#This Row],[ile wody do podlania]] &lt; 0, 25000-pogoda6[[#This Row],[ile w zbiorniku z parowaniem]], 0)</f>
        <v>0</v>
      </c>
      <c r="K101">
        <f>pogoda6[[#This Row],[ile w zbiorniku z parowaniem]]-pogoda6[[#This Row],[ile wody do podlania]]+pogoda6[[#This Row],[ile trzeba dolac]]</f>
        <v>15297</v>
      </c>
      <c r="L101">
        <f>IF(pogoda6[[#This Row],[temperatura_srednia]]&lt;=15, 1, 0)</f>
        <v>0</v>
      </c>
      <c r="M101">
        <f>IF(AND(L101=0, pogoda6[[#This Row],[opady]]&lt;=0.6), 1, 0)</f>
        <v>0</v>
      </c>
      <c r="N101">
        <f t="shared" si="4"/>
        <v>1</v>
      </c>
    </row>
    <row r="102" spans="1:14" x14ac:dyDescent="0.35">
      <c r="A102" s="1">
        <v>42194</v>
      </c>
      <c r="B102">
        <v>16</v>
      </c>
      <c r="C102">
        <v>0.2</v>
      </c>
      <c r="D102">
        <f>700*pogoda6[[#This Row],[opady]]</f>
        <v>140</v>
      </c>
      <c r="E102">
        <f>MIN(pogoda6[[#This Row],[ile napadalo]]+K101, 25000)</f>
        <v>15437</v>
      </c>
      <c r="F102">
        <f>IF(pogoda6[[#This Row],[opady]]=0, ROUNDUP(0.03%*POWER(pogoda6[[#This Row],[temperatura_srednia]], 1.5)*K101, 0), 0)</f>
        <v>0</v>
      </c>
      <c r="G102">
        <f>IF(AND(pogoda6[[#This Row],[temperatura_srednia]]&gt;15, pogoda6[[#This Row],[opady]]&lt;=0.6), 1, 0)</f>
        <v>1</v>
      </c>
      <c r="H102">
        <f t="shared" si="3"/>
        <v>12000</v>
      </c>
      <c r="I102">
        <f>MAX(pogoda6[[#This Row],[po uzupelnieniu]]-pogoda6[[#This Row],[dzienne parowanie wody]], 0)</f>
        <v>15437</v>
      </c>
      <c r="J102">
        <f>IF(pogoda6[[#This Row],[ile w zbiorniku z parowaniem]]-pogoda6[[#This Row],[ile wody do podlania]] &lt; 0, 25000-pogoda6[[#This Row],[ile w zbiorniku z parowaniem]], 0)</f>
        <v>0</v>
      </c>
      <c r="K102">
        <f>pogoda6[[#This Row],[ile w zbiorniku z parowaniem]]-pogoda6[[#This Row],[ile wody do podlania]]+pogoda6[[#This Row],[ile trzeba dolac]]</f>
        <v>3437</v>
      </c>
      <c r="L102">
        <f>IF(pogoda6[[#This Row],[temperatura_srednia]]&lt;=15, 1, 0)</f>
        <v>0</v>
      </c>
      <c r="M102">
        <f>IF(AND(L102=0, pogoda6[[#This Row],[opady]]&lt;=0.6), 1, 0)</f>
        <v>1</v>
      </c>
      <c r="N102">
        <f t="shared" si="4"/>
        <v>0</v>
      </c>
    </row>
    <row r="103" spans="1:14" x14ac:dyDescent="0.35">
      <c r="A103" s="1">
        <v>42195</v>
      </c>
      <c r="B103">
        <v>13</v>
      </c>
      <c r="C103">
        <v>12.2</v>
      </c>
      <c r="D103">
        <f>700*pogoda6[[#This Row],[opady]]</f>
        <v>8540</v>
      </c>
      <c r="E103">
        <f>MIN(pogoda6[[#This Row],[ile napadalo]]+K102, 25000)</f>
        <v>11977</v>
      </c>
      <c r="F103">
        <f>IF(pogoda6[[#This Row],[opady]]=0, ROUNDUP(0.03%*POWER(pogoda6[[#This Row],[temperatura_srednia]], 1.5)*K102, 0), 0)</f>
        <v>0</v>
      </c>
      <c r="G103">
        <f>IF(AND(pogoda6[[#This Row],[temperatura_srednia]]&gt;15, pogoda6[[#This Row],[opady]]&lt;=0.6), 1, 0)</f>
        <v>0</v>
      </c>
      <c r="H103">
        <f t="shared" si="3"/>
        <v>0</v>
      </c>
      <c r="I103">
        <f>MAX(pogoda6[[#This Row],[po uzupelnieniu]]-pogoda6[[#This Row],[dzienne parowanie wody]], 0)</f>
        <v>11977</v>
      </c>
      <c r="J103">
        <f>IF(pogoda6[[#This Row],[ile w zbiorniku z parowaniem]]-pogoda6[[#This Row],[ile wody do podlania]] &lt; 0, 25000-pogoda6[[#This Row],[ile w zbiorniku z parowaniem]], 0)</f>
        <v>0</v>
      </c>
      <c r="K103">
        <f>pogoda6[[#This Row],[ile w zbiorniku z parowaniem]]-pogoda6[[#This Row],[ile wody do podlania]]+pogoda6[[#This Row],[ile trzeba dolac]]</f>
        <v>11977</v>
      </c>
      <c r="L103">
        <f>IF(pogoda6[[#This Row],[temperatura_srednia]]&lt;=15, 1, 0)</f>
        <v>1</v>
      </c>
      <c r="M103">
        <f>IF(AND(L103=0, pogoda6[[#This Row],[opady]]&lt;=0.6), 1, 0)</f>
        <v>0</v>
      </c>
      <c r="N103">
        <f t="shared" si="4"/>
        <v>0</v>
      </c>
    </row>
    <row r="104" spans="1:14" x14ac:dyDescent="0.35">
      <c r="A104" s="1">
        <v>42196</v>
      </c>
      <c r="B104">
        <v>16</v>
      </c>
      <c r="C104">
        <v>0</v>
      </c>
      <c r="D104">
        <f>700*pogoda6[[#This Row],[opady]]</f>
        <v>0</v>
      </c>
      <c r="E104">
        <f>MIN(pogoda6[[#This Row],[ile napadalo]]+K103, 25000)</f>
        <v>11977</v>
      </c>
      <c r="F104">
        <f>IF(pogoda6[[#This Row],[opady]]=0, ROUNDUP(0.03%*POWER(pogoda6[[#This Row],[temperatura_srednia]], 1.5)*K103, 0), 0)</f>
        <v>230</v>
      </c>
      <c r="G104">
        <f>IF(AND(pogoda6[[#This Row],[temperatura_srednia]]&gt;15, pogoda6[[#This Row],[opady]]&lt;=0.6), 1, 0)</f>
        <v>1</v>
      </c>
      <c r="H104">
        <f t="shared" si="3"/>
        <v>12000</v>
      </c>
      <c r="I104">
        <f>MAX(pogoda6[[#This Row],[po uzupelnieniu]]-pogoda6[[#This Row],[dzienne parowanie wody]], 0)</f>
        <v>11747</v>
      </c>
      <c r="J104">
        <f>IF(pogoda6[[#This Row],[ile w zbiorniku z parowaniem]]-pogoda6[[#This Row],[ile wody do podlania]] &lt; 0, 25000-pogoda6[[#This Row],[ile w zbiorniku z parowaniem]], 0)</f>
        <v>13253</v>
      </c>
      <c r="K104">
        <f>pogoda6[[#This Row],[ile w zbiorniku z parowaniem]]-pogoda6[[#This Row],[ile wody do podlania]]+pogoda6[[#This Row],[ile trzeba dolac]]</f>
        <v>13000</v>
      </c>
      <c r="L104">
        <f>IF(pogoda6[[#This Row],[temperatura_srednia]]&lt;=15, 1, 0)</f>
        <v>0</v>
      </c>
      <c r="M104">
        <f>IF(AND(L104=0, pogoda6[[#This Row],[opady]]&lt;=0.6), 1, 0)</f>
        <v>1</v>
      </c>
      <c r="N104">
        <f t="shared" si="4"/>
        <v>0</v>
      </c>
    </row>
    <row r="105" spans="1:14" x14ac:dyDescent="0.35">
      <c r="A105" s="1">
        <v>42197</v>
      </c>
      <c r="B105">
        <v>18</v>
      </c>
      <c r="C105">
        <v>2</v>
      </c>
      <c r="D105">
        <f>700*pogoda6[[#This Row],[opady]]</f>
        <v>1400</v>
      </c>
      <c r="E105">
        <f>MIN(pogoda6[[#This Row],[ile napadalo]]+K104, 25000)</f>
        <v>14400</v>
      </c>
      <c r="F105">
        <f>IF(pogoda6[[#This Row],[opady]]=0, ROUNDUP(0.03%*POWER(pogoda6[[#This Row],[temperatura_srednia]], 1.5)*K104, 0), 0)</f>
        <v>0</v>
      </c>
      <c r="G105">
        <f>IF(AND(pogoda6[[#This Row],[temperatura_srednia]]&gt;15, pogoda6[[#This Row],[opady]]&lt;=0.6), 1, 0)</f>
        <v>0</v>
      </c>
      <c r="H105">
        <f t="shared" si="3"/>
        <v>0</v>
      </c>
      <c r="I105">
        <f>MAX(pogoda6[[#This Row],[po uzupelnieniu]]-pogoda6[[#This Row],[dzienne parowanie wody]], 0)</f>
        <v>14400</v>
      </c>
      <c r="J105">
        <f>IF(pogoda6[[#This Row],[ile w zbiorniku z parowaniem]]-pogoda6[[#This Row],[ile wody do podlania]] &lt; 0, 25000-pogoda6[[#This Row],[ile w zbiorniku z parowaniem]], 0)</f>
        <v>0</v>
      </c>
      <c r="K105">
        <f>pogoda6[[#This Row],[ile w zbiorniku z parowaniem]]-pogoda6[[#This Row],[ile wody do podlania]]+pogoda6[[#This Row],[ile trzeba dolac]]</f>
        <v>14400</v>
      </c>
      <c r="L105">
        <f>IF(pogoda6[[#This Row],[temperatura_srednia]]&lt;=15, 1, 0)</f>
        <v>0</v>
      </c>
      <c r="M105">
        <f>IF(AND(L105=0, pogoda6[[#This Row],[opady]]&lt;=0.6), 1, 0)</f>
        <v>0</v>
      </c>
      <c r="N105">
        <f t="shared" si="4"/>
        <v>1</v>
      </c>
    </row>
    <row r="106" spans="1:14" x14ac:dyDescent="0.35">
      <c r="A106" s="1">
        <v>42198</v>
      </c>
      <c r="B106">
        <v>18</v>
      </c>
      <c r="C106">
        <v>12</v>
      </c>
      <c r="D106">
        <f>700*pogoda6[[#This Row],[opady]]</f>
        <v>8400</v>
      </c>
      <c r="E106">
        <f>MIN(pogoda6[[#This Row],[ile napadalo]]+K105, 25000)</f>
        <v>22800</v>
      </c>
      <c r="F106">
        <f>IF(pogoda6[[#This Row],[opady]]=0, ROUNDUP(0.03%*POWER(pogoda6[[#This Row],[temperatura_srednia]], 1.5)*K105, 0), 0)</f>
        <v>0</v>
      </c>
      <c r="G106">
        <f>IF(AND(pogoda6[[#This Row],[temperatura_srednia]]&gt;15, pogoda6[[#This Row],[opady]]&lt;=0.6), 1, 0)</f>
        <v>0</v>
      </c>
      <c r="H106">
        <f t="shared" si="3"/>
        <v>0</v>
      </c>
      <c r="I106">
        <f>MAX(pogoda6[[#This Row],[po uzupelnieniu]]-pogoda6[[#This Row],[dzienne parowanie wody]], 0)</f>
        <v>22800</v>
      </c>
      <c r="J106">
        <f>IF(pogoda6[[#This Row],[ile w zbiorniku z parowaniem]]-pogoda6[[#This Row],[ile wody do podlania]] &lt; 0, 25000-pogoda6[[#This Row],[ile w zbiorniku z parowaniem]], 0)</f>
        <v>0</v>
      </c>
      <c r="K106">
        <f>pogoda6[[#This Row],[ile w zbiorniku z parowaniem]]-pogoda6[[#This Row],[ile wody do podlania]]+pogoda6[[#This Row],[ile trzeba dolac]]</f>
        <v>22800</v>
      </c>
      <c r="L106">
        <f>IF(pogoda6[[#This Row],[temperatura_srednia]]&lt;=15, 1, 0)</f>
        <v>0</v>
      </c>
      <c r="M106">
        <f>IF(AND(L106=0, pogoda6[[#This Row],[opady]]&lt;=0.6), 1, 0)</f>
        <v>0</v>
      </c>
      <c r="N106">
        <f t="shared" si="4"/>
        <v>1</v>
      </c>
    </row>
    <row r="107" spans="1:14" x14ac:dyDescent="0.35">
      <c r="A107" s="1">
        <v>42199</v>
      </c>
      <c r="B107">
        <v>18</v>
      </c>
      <c r="C107">
        <v>0</v>
      </c>
      <c r="D107">
        <f>700*pogoda6[[#This Row],[opady]]</f>
        <v>0</v>
      </c>
      <c r="E107">
        <f>MIN(pogoda6[[#This Row],[ile napadalo]]+K106, 25000)</f>
        <v>22800</v>
      </c>
      <c r="F107">
        <f>IF(pogoda6[[#This Row],[opady]]=0, ROUNDUP(0.03%*POWER(pogoda6[[#This Row],[temperatura_srednia]], 1.5)*K106, 0), 0)</f>
        <v>523</v>
      </c>
      <c r="G107">
        <f>IF(AND(pogoda6[[#This Row],[temperatura_srednia]]&gt;15, pogoda6[[#This Row],[opady]]&lt;=0.6), 1, 0)</f>
        <v>1</v>
      </c>
      <c r="H107">
        <f t="shared" si="3"/>
        <v>12000</v>
      </c>
      <c r="I107">
        <f>MAX(pogoda6[[#This Row],[po uzupelnieniu]]-pogoda6[[#This Row],[dzienne parowanie wody]], 0)</f>
        <v>22277</v>
      </c>
      <c r="J107">
        <f>IF(pogoda6[[#This Row],[ile w zbiorniku z parowaniem]]-pogoda6[[#This Row],[ile wody do podlania]] &lt; 0, 25000-pogoda6[[#This Row],[ile w zbiorniku z parowaniem]], 0)</f>
        <v>0</v>
      </c>
      <c r="K107">
        <f>pogoda6[[#This Row],[ile w zbiorniku z parowaniem]]-pogoda6[[#This Row],[ile wody do podlania]]+pogoda6[[#This Row],[ile trzeba dolac]]</f>
        <v>10277</v>
      </c>
      <c r="L107">
        <f>IF(pogoda6[[#This Row],[temperatura_srednia]]&lt;=15, 1, 0)</f>
        <v>0</v>
      </c>
      <c r="M107">
        <f>IF(AND(L107=0, pogoda6[[#This Row],[opady]]&lt;=0.6), 1, 0)</f>
        <v>1</v>
      </c>
      <c r="N107">
        <f t="shared" si="4"/>
        <v>0</v>
      </c>
    </row>
    <row r="108" spans="1:14" x14ac:dyDescent="0.35">
      <c r="A108" s="1">
        <v>42200</v>
      </c>
      <c r="B108">
        <v>18</v>
      </c>
      <c r="C108">
        <v>0</v>
      </c>
      <c r="D108">
        <f>700*pogoda6[[#This Row],[opady]]</f>
        <v>0</v>
      </c>
      <c r="E108">
        <f>MIN(pogoda6[[#This Row],[ile napadalo]]+K107, 25000)</f>
        <v>10277</v>
      </c>
      <c r="F108">
        <f>IF(pogoda6[[#This Row],[opady]]=0, ROUNDUP(0.03%*POWER(pogoda6[[#This Row],[temperatura_srednia]], 1.5)*K107, 0), 0)</f>
        <v>236</v>
      </c>
      <c r="G108">
        <f>IF(AND(pogoda6[[#This Row],[temperatura_srednia]]&gt;15, pogoda6[[#This Row],[opady]]&lt;=0.6), 1, 0)</f>
        <v>1</v>
      </c>
      <c r="H108">
        <f t="shared" si="3"/>
        <v>12000</v>
      </c>
      <c r="I108">
        <f>MAX(pogoda6[[#This Row],[po uzupelnieniu]]-pogoda6[[#This Row],[dzienne parowanie wody]], 0)</f>
        <v>10041</v>
      </c>
      <c r="J108">
        <f>IF(pogoda6[[#This Row],[ile w zbiorniku z parowaniem]]-pogoda6[[#This Row],[ile wody do podlania]] &lt; 0, 25000-pogoda6[[#This Row],[ile w zbiorniku z parowaniem]], 0)</f>
        <v>14959</v>
      </c>
      <c r="K108">
        <f>pogoda6[[#This Row],[ile w zbiorniku z parowaniem]]-pogoda6[[#This Row],[ile wody do podlania]]+pogoda6[[#This Row],[ile trzeba dolac]]</f>
        <v>13000</v>
      </c>
      <c r="L108">
        <f>IF(pogoda6[[#This Row],[temperatura_srednia]]&lt;=15, 1, 0)</f>
        <v>0</v>
      </c>
      <c r="M108">
        <f>IF(AND(L108=0, pogoda6[[#This Row],[opady]]&lt;=0.6), 1, 0)</f>
        <v>1</v>
      </c>
      <c r="N108">
        <f t="shared" si="4"/>
        <v>0</v>
      </c>
    </row>
    <row r="109" spans="1:14" x14ac:dyDescent="0.35">
      <c r="A109" s="1">
        <v>42201</v>
      </c>
      <c r="B109">
        <v>16</v>
      </c>
      <c r="C109">
        <v>0</v>
      </c>
      <c r="D109">
        <f>700*pogoda6[[#This Row],[opady]]</f>
        <v>0</v>
      </c>
      <c r="E109">
        <f>MIN(pogoda6[[#This Row],[ile napadalo]]+K108, 25000)</f>
        <v>13000</v>
      </c>
      <c r="F109">
        <f>IF(pogoda6[[#This Row],[opady]]=0, ROUNDUP(0.03%*POWER(pogoda6[[#This Row],[temperatura_srednia]], 1.5)*K108, 0), 0)</f>
        <v>250</v>
      </c>
      <c r="G109">
        <f>IF(AND(pogoda6[[#This Row],[temperatura_srednia]]&gt;15, pogoda6[[#This Row],[opady]]&lt;=0.6), 1, 0)</f>
        <v>1</v>
      </c>
      <c r="H109">
        <f t="shared" si="3"/>
        <v>12000</v>
      </c>
      <c r="I109">
        <f>MAX(pogoda6[[#This Row],[po uzupelnieniu]]-pogoda6[[#This Row],[dzienne parowanie wody]], 0)</f>
        <v>12750</v>
      </c>
      <c r="J109">
        <f>IF(pogoda6[[#This Row],[ile w zbiorniku z parowaniem]]-pogoda6[[#This Row],[ile wody do podlania]] &lt; 0, 25000-pogoda6[[#This Row],[ile w zbiorniku z parowaniem]], 0)</f>
        <v>0</v>
      </c>
      <c r="K109">
        <f>pogoda6[[#This Row],[ile w zbiorniku z parowaniem]]-pogoda6[[#This Row],[ile wody do podlania]]+pogoda6[[#This Row],[ile trzeba dolac]]</f>
        <v>750</v>
      </c>
      <c r="L109">
        <f>IF(pogoda6[[#This Row],[temperatura_srednia]]&lt;=15, 1, 0)</f>
        <v>0</v>
      </c>
      <c r="M109">
        <f>IF(AND(L109=0, pogoda6[[#This Row],[opady]]&lt;=0.6), 1, 0)</f>
        <v>1</v>
      </c>
      <c r="N109">
        <f t="shared" si="4"/>
        <v>0</v>
      </c>
    </row>
    <row r="110" spans="1:14" x14ac:dyDescent="0.35">
      <c r="A110" s="1">
        <v>42202</v>
      </c>
      <c r="B110">
        <v>21</v>
      </c>
      <c r="C110">
        <v>0</v>
      </c>
      <c r="D110">
        <f>700*pogoda6[[#This Row],[opady]]</f>
        <v>0</v>
      </c>
      <c r="E110">
        <f>MIN(pogoda6[[#This Row],[ile napadalo]]+K109, 25000)</f>
        <v>750</v>
      </c>
      <c r="F110">
        <f>IF(pogoda6[[#This Row],[opady]]=0, ROUNDUP(0.03%*POWER(pogoda6[[#This Row],[temperatura_srednia]], 1.5)*K109, 0), 0)</f>
        <v>22</v>
      </c>
      <c r="G110">
        <f>IF(AND(pogoda6[[#This Row],[temperatura_srednia]]&gt;15, pogoda6[[#This Row],[opady]]&lt;=0.6), 1, 0)</f>
        <v>1</v>
      </c>
      <c r="H110">
        <f t="shared" si="3"/>
        <v>12000</v>
      </c>
      <c r="I110">
        <f>MAX(pogoda6[[#This Row],[po uzupelnieniu]]-pogoda6[[#This Row],[dzienne parowanie wody]], 0)</f>
        <v>728</v>
      </c>
      <c r="J110">
        <f>IF(pogoda6[[#This Row],[ile w zbiorniku z parowaniem]]-pogoda6[[#This Row],[ile wody do podlania]] &lt; 0, 25000-pogoda6[[#This Row],[ile w zbiorniku z parowaniem]], 0)</f>
        <v>24272</v>
      </c>
      <c r="K110">
        <f>pogoda6[[#This Row],[ile w zbiorniku z parowaniem]]-pogoda6[[#This Row],[ile wody do podlania]]+pogoda6[[#This Row],[ile trzeba dolac]]</f>
        <v>13000</v>
      </c>
      <c r="L110">
        <f>IF(pogoda6[[#This Row],[temperatura_srednia]]&lt;=15, 1, 0)</f>
        <v>0</v>
      </c>
      <c r="M110">
        <f>IF(AND(L110=0, pogoda6[[#This Row],[opady]]&lt;=0.6), 1, 0)</f>
        <v>1</v>
      </c>
      <c r="N110">
        <f t="shared" si="4"/>
        <v>0</v>
      </c>
    </row>
    <row r="111" spans="1:14" x14ac:dyDescent="0.35">
      <c r="A111" s="1">
        <v>42203</v>
      </c>
      <c r="B111">
        <v>26</v>
      </c>
      <c r="C111">
        <v>0</v>
      </c>
      <c r="D111">
        <f>700*pogoda6[[#This Row],[opady]]</f>
        <v>0</v>
      </c>
      <c r="E111">
        <f>MIN(pogoda6[[#This Row],[ile napadalo]]+K110, 25000)</f>
        <v>13000</v>
      </c>
      <c r="F111">
        <f>IF(pogoda6[[#This Row],[opady]]=0, ROUNDUP(0.03%*POWER(pogoda6[[#This Row],[temperatura_srednia]], 1.5)*K110, 0), 0)</f>
        <v>518</v>
      </c>
      <c r="G111">
        <f>IF(AND(pogoda6[[#This Row],[temperatura_srednia]]&gt;15, pogoda6[[#This Row],[opady]]&lt;=0.6), 1, 0)</f>
        <v>1</v>
      </c>
      <c r="H111">
        <f t="shared" si="3"/>
        <v>12000</v>
      </c>
      <c r="I111">
        <f>MAX(pogoda6[[#This Row],[po uzupelnieniu]]-pogoda6[[#This Row],[dzienne parowanie wody]], 0)</f>
        <v>12482</v>
      </c>
      <c r="J111">
        <f>IF(pogoda6[[#This Row],[ile w zbiorniku z parowaniem]]-pogoda6[[#This Row],[ile wody do podlania]] &lt; 0, 25000-pogoda6[[#This Row],[ile w zbiorniku z parowaniem]], 0)</f>
        <v>0</v>
      </c>
      <c r="K111">
        <f>pogoda6[[#This Row],[ile w zbiorniku z parowaniem]]-pogoda6[[#This Row],[ile wody do podlania]]+pogoda6[[#This Row],[ile trzeba dolac]]</f>
        <v>482</v>
      </c>
      <c r="L111">
        <f>IF(pogoda6[[#This Row],[temperatura_srednia]]&lt;=15, 1, 0)</f>
        <v>0</v>
      </c>
      <c r="M111">
        <f>IF(AND(L111=0, pogoda6[[#This Row],[opady]]&lt;=0.6), 1, 0)</f>
        <v>1</v>
      </c>
      <c r="N111">
        <f t="shared" si="4"/>
        <v>0</v>
      </c>
    </row>
    <row r="112" spans="1:14" x14ac:dyDescent="0.35">
      <c r="A112" s="1">
        <v>42204</v>
      </c>
      <c r="B112">
        <v>23</v>
      </c>
      <c r="C112">
        <v>18</v>
      </c>
      <c r="D112">
        <f>700*pogoda6[[#This Row],[opady]]</f>
        <v>12600</v>
      </c>
      <c r="E112">
        <f>MIN(pogoda6[[#This Row],[ile napadalo]]+K111, 25000)</f>
        <v>13082</v>
      </c>
      <c r="F112">
        <f>IF(pogoda6[[#This Row],[opady]]=0, ROUNDUP(0.03%*POWER(pogoda6[[#This Row],[temperatura_srednia]], 1.5)*K111, 0), 0)</f>
        <v>0</v>
      </c>
      <c r="G112">
        <f>IF(AND(pogoda6[[#This Row],[temperatura_srednia]]&gt;15, pogoda6[[#This Row],[opady]]&lt;=0.6), 1, 0)</f>
        <v>0</v>
      </c>
      <c r="H112">
        <f t="shared" si="3"/>
        <v>0</v>
      </c>
      <c r="I112">
        <f>MAX(pogoda6[[#This Row],[po uzupelnieniu]]-pogoda6[[#This Row],[dzienne parowanie wody]], 0)</f>
        <v>13082</v>
      </c>
      <c r="J112">
        <f>IF(pogoda6[[#This Row],[ile w zbiorniku z parowaniem]]-pogoda6[[#This Row],[ile wody do podlania]] &lt; 0, 25000-pogoda6[[#This Row],[ile w zbiorniku z parowaniem]], 0)</f>
        <v>0</v>
      </c>
      <c r="K112">
        <f>pogoda6[[#This Row],[ile w zbiorniku z parowaniem]]-pogoda6[[#This Row],[ile wody do podlania]]+pogoda6[[#This Row],[ile trzeba dolac]]</f>
        <v>13082</v>
      </c>
      <c r="L112">
        <f>IF(pogoda6[[#This Row],[temperatura_srednia]]&lt;=15, 1, 0)</f>
        <v>0</v>
      </c>
      <c r="M112">
        <f>IF(AND(L112=0, pogoda6[[#This Row],[opady]]&lt;=0.6), 1, 0)</f>
        <v>0</v>
      </c>
      <c r="N112">
        <f t="shared" si="4"/>
        <v>1</v>
      </c>
    </row>
    <row r="113" spans="1:14" x14ac:dyDescent="0.35">
      <c r="A113" s="1">
        <v>42205</v>
      </c>
      <c r="B113">
        <v>19</v>
      </c>
      <c r="C113">
        <v>0</v>
      </c>
      <c r="D113">
        <f>700*pogoda6[[#This Row],[opady]]</f>
        <v>0</v>
      </c>
      <c r="E113">
        <f>MIN(pogoda6[[#This Row],[ile napadalo]]+K112, 25000)</f>
        <v>13082</v>
      </c>
      <c r="F113">
        <f>IF(pogoda6[[#This Row],[opady]]=0, ROUNDUP(0.03%*POWER(pogoda6[[#This Row],[temperatura_srednia]], 1.5)*K112, 0), 0)</f>
        <v>326</v>
      </c>
      <c r="G113">
        <f>IF(AND(pogoda6[[#This Row],[temperatura_srednia]]&gt;15, pogoda6[[#This Row],[opady]]&lt;=0.6), 1, 0)</f>
        <v>1</v>
      </c>
      <c r="H113">
        <f t="shared" si="3"/>
        <v>12000</v>
      </c>
      <c r="I113">
        <f>MAX(pogoda6[[#This Row],[po uzupelnieniu]]-pogoda6[[#This Row],[dzienne parowanie wody]], 0)</f>
        <v>12756</v>
      </c>
      <c r="J113">
        <f>IF(pogoda6[[#This Row],[ile w zbiorniku z parowaniem]]-pogoda6[[#This Row],[ile wody do podlania]] &lt; 0, 25000-pogoda6[[#This Row],[ile w zbiorniku z parowaniem]], 0)</f>
        <v>0</v>
      </c>
      <c r="K113">
        <f>pogoda6[[#This Row],[ile w zbiorniku z parowaniem]]-pogoda6[[#This Row],[ile wody do podlania]]+pogoda6[[#This Row],[ile trzeba dolac]]</f>
        <v>756</v>
      </c>
      <c r="L113">
        <f>IF(pogoda6[[#This Row],[temperatura_srednia]]&lt;=15, 1, 0)</f>
        <v>0</v>
      </c>
      <c r="M113">
        <f>IF(AND(L113=0, pogoda6[[#This Row],[opady]]&lt;=0.6), 1, 0)</f>
        <v>1</v>
      </c>
      <c r="N113">
        <f t="shared" si="4"/>
        <v>0</v>
      </c>
    </row>
    <row r="114" spans="1:14" x14ac:dyDescent="0.35">
      <c r="A114" s="1">
        <v>42206</v>
      </c>
      <c r="B114">
        <v>20</v>
      </c>
      <c r="C114">
        <v>6</v>
      </c>
      <c r="D114">
        <f>700*pogoda6[[#This Row],[opady]]</f>
        <v>4200</v>
      </c>
      <c r="E114">
        <f>MIN(pogoda6[[#This Row],[ile napadalo]]+K113, 25000)</f>
        <v>4956</v>
      </c>
      <c r="F114">
        <f>IF(pogoda6[[#This Row],[opady]]=0, ROUNDUP(0.03%*POWER(pogoda6[[#This Row],[temperatura_srednia]], 1.5)*K113, 0), 0)</f>
        <v>0</v>
      </c>
      <c r="G114">
        <f>IF(AND(pogoda6[[#This Row],[temperatura_srednia]]&gt;15, pogoda6[[#This Row],[opady]]&lt;=0.6), 1, 0)</f>
        <v>0</v>
      </c>
      <c r="H114">
        <f t="shared" si="3"/>
        <v>0</v>
      </c>
      <c r="I114">
        <f>MAX(pogoda6[[#This Row],[po uzupelnieniu]]-pogoda6[[#This Row],[dzienne parowanie wody]], 0)</f>
        <v>4956</v>
      </c>
      <c r="J114">
        <f>IF(pogoda6[[#This Row],[ile w zbiorniku z parowaniem]]-pogoda6[[#This Row],[ile wody do podlania]] &lt; 0, 25000-pogoda6[[#This Row],[ile w zbiorniku z parowaniem]], 0)</f>
        <v>0</v>
      </c>
      <c r="K114">
        <f>pogoda6[[#This Row],[ile w zbiorniku z parowaniem]]-pogoda6[[#This Row],[ile wody do podlania]]+pogoda6[[#This Row],[ile trzeba dolac]]</f>
        <v>4956</v>
      </c>
      <c r="L114">
        <f>IF(pogoda6[[#This Row],[temperatura_srednia]]&lt;=15, 1, 0)</f>
        <v>0</v>
      </c>
      <c r="M114">
        <f>IF(AND(L114=0, pogoda6[[#This Row],[opady]]&lt;=0.6), 1, 0)</f>
        <v>0</v>
      </c>
      <c r="N114">
        <f t="shared" si="4"/>
        <v>1</v>
      </c>
    </row>
    <row r="115" spans="1:14" x14ac:dyDescent="0.35">
      <c r="A115" s="1">
        <v>42207</v>
      </c>
      <c r="B115">
        <v>22</v>
      </c>
      <c r="C115">
        <v>0</v>
      </c>
      <c r="D115">
        <f>700*pogoda6[[#This Row],[opady]]</f>
        <v>0</v>
      </c>
      <c r="E115">
        <f>MIN(pogoda6[[#This Row],[ile napadalo]]+K114, 25000)</f>
        <v>4956</v>
      </c>
      <c r="F115">
        <f>IF(pogoda6[[#This Row],[opady]]=0, ROUNDUP(0.03%*POWER(pogoda6[[#This Row],[temperatura_srednia]], 1.5)*K114, 0), 0)</f>
        <v>154</v>
      </c>
      <c r="G115">
        <f>IF(AND(pogoda6[[#This Row],[temperatura_srednia]]&gt;15, pogoda6[[#This Row],[opady]]&lt;=0.6), 1, 0)</f>
        <v>1</v>
      </c>
      <c r="H115">
        <f t="shared" si="3"/>
        <v>12000</v>
      </c>
      <c r="I115">
        <f>MAX(pogoda6[[#This Row],[po uzupelnieniu]]-pogoda6[[#This Row],[dzienne parowanie wody]], 0)</f>
        <v>4802</v>
      </c>
      <c r="J115">
        <f>IF(pogoda6[[#This Row],[ile w zbiorniku z parowaniem]]-pogoda6[[#This Row],[ile wody do podlania]] &lt; 0, 25000-pogoda6[[#This Row],[ile w zbiorniku z parowaniem]], 0)</f>
        <v>20198</v>
      </c>
      <c r="K115">
        <f>pogoda6[[#This Row],[ile w zbiorniku z parowaniem]]-pogoda6[[#This Row],[ile wody do podlania]]+pogoda6[[#This Row],[ile trzeba dolac]]</f>
        <v>13000</v>
      </c>
      <c r="L115">
        <f>IF(pogoda6[[#This Row],[temperatura_srednia]]&lt;=15, 1, 0)</f>
        <v>0</v>
      </c>
      <c r="M115">
        <f>IF(AND(L115=0, pogoda6[[#This Row],[opady]]&lt;=0.6), 1, 0)</f>
        <v>1</v>
      </c>
      <c r="N115">
        <f t="shared" si="4"/>
        <v>0</v>
      </c>
    </row>
    <row r="116" spans="1:14" x14ac:dyDescent="0.35">
      <c r="A116" s="1">
        <v>42208</v>
      </c>
      <c r="B116">
        <v>20</v>
      </c>
      <c r="C116">
        <v>0</v>
      </c>
      <c r="D116">
        <f>700*pogoda6[[#This Row],[opady]]</f>
        <v>0</v>
      </c>
      <c r="E116">
        <f>MIN(pogoda6[[#This Row],[ile napadalo]]+K115, 25000)</f>
        <v>13000</v>
      </c>
      <c r="F116">
        <f>IF(pogoda6[[#This Row],[opady]]=0, ROUNDUP(0.03%*POWER(pogoda6[[#This Row],[temperatura_srednia]], 1.5)*K115, 0), 0)</f>
        <v>349</v>
      </c>
      <c r="G116">
        <f>IF(AND(pogoda6[[#This Row],[temperatura_srednia]]&gt;15, pogoda6[[#This Row],[opady]]&lt;=0.6), 1, 0)</f>
        <v>1</v>
      </c>
      <c r="H116">
        <f t="shared" si="3"/>
        <v>12000</v>
      </c>
      <c r="I116">
        <f>MAX(pogoda6[[#This Row],[po uzupelnieniu]]-pogoda6[[#This Row],[dzienne parowanie wody]], 0)</f>
        <v>12651</v>
      </c>
      <c r="J116">
        <f>IF(pogoda6[[#This Row],[ile w zbiorniku z parowaniem]]-pogoda6[[#This Row],[ile wody do podlania]] &lt; 0, 25000-pogoda6[[#This Row],[ile w zbiorniku z parowaniem]], 0)</f>
        <v>0</v>
      </c>
      <c r="K116">
        <f>pogoda6[[#This Row],[ile w zbiorniku z parowaniem]]-pogoda6[[#This Row],[ile wody do podlania]]+pogoda6[[#This Row],[ile trzeba dolac]]</f>
        <v>651</v>
      </c>
      <c r="L116">
        <f>IF(pogoda6[[#This Row],[temperatura_srednia]]&lt;=15, 1, 0)</f>
        <v>0</v>
      </c>
      <c r="M116">
        <f>IF(AND(L116=0, pogoda6[[#This Row],[opady]]&lt;=0.6), 1, 0)</f>
        <v>1</v>
      </c>
      <c r="N116">
        <f t="shared" si="4"/>
        <v>0</v>
      </c>
    </row>
    <row r="117" spans="1:14" x14ac:dyDescent="0.35">
      <c r="A117" s="1">
        <v>42209</v>
      </c>
      <c r="B117">
        <v>20</v>
      </c>
      <c r="C117">
        <v>0</v>
      </c>
      <c r="D117">
        <f>700*pogoda6[[#This Row],[opady]]</f>
        <v>0</v>
      </c>
      <c r="E117">
        <f>MIN(pogoda6[[#This Row],[ile napadalo]]+K116, 25000)</f>
        <v>651</v>
      </c>
      <c r="F117">
        <f>IF(pogoda6[[#This Row],[opady]]=0, ROUNDUP(0.03%*POWER(pogoda6[[#This Row],[temperatura_srednia]], 1.5)*K116, 0), 0)</f>
        <v>18</v>
      </c>
      <c r="G117">
        <f>IF(AND(pogoda6[[#This Row],[temperatura_srednia]]&gt;15, pogoda6[[#This Row],[opady]]&lt;=0.6), 1, 0)</f>
        <v>1</v>
      </c>
      <c r="H117">
        <f t="shared" si="3"/>
        <v>12000</v>
      </c>
      <c r="I117">
        <f>MAX(pogoda6[[#This Row],[po uzupelnieniu]]-pogoda6[[#This Row],[dzienne parowanie wody]], 0)</f>
        <v>633</v>
      </c>
      <c r="J117">
        <f>IF(pogoda6[[#This Row],[ile w zbiorniku z parowaniem]]-pogoda6[[#This Row],[ile wody do podlania]] &lt; 0, 25000-pogoda6[[#This Row],[ile w zbiorniku z parowaniem]], 0)</f>
        <v>24367</v>
      </c>
      <c r="K117">
        <f>pogoda6[[#This Row],[ile w zbiorniku z parowaniem]]-pogoda6[[#This Row],[ile wody do podlania]]+pogoda6[[#This Row],[ile trzeba dolac]]</f>
        <v>13000</v>
      </c>
      <c r="L117">
        <f>IF(pogoda6[[#This Row],[temperatura_srednia]]&lt;=15, 1, 0)</f>
        <v>0</v>
      </c>
      <c r="M117">
        <f>IF(AND(L117=0, pogoda6[[#This Row],[opady]]&lt;=0.6), 1, 0)</f>
        <v>1</v>
      </c>
      <c r="N117">
        <f t="shared" si="4"/>
        <v>0</v>
      </c>
    </row>
    <row r="118" spans="1:14" x14ac:dyDescent="0.35">
      <c r="A118" s="1">
        <v>42210</v>
      </c>
      <c r="B118">
        <v>23</v>
      </c>
      <c r="C118">
        <v>0.1</v>
      </c>
      <c r="D118">
        <f>700*pogoda6[[#This Row],[opady]]</f>
        <v>70</v>
      </c>
      <c r="E118">
        <f>MIN(pogoda6[[#This Row],[ile napadalo]]+K117, 25000)</f>
        <v>13070</v>
      </c>
      <c r="F118">
        <f>IF(pogoda6[[#This Row],[opady]]=0, ROUNDUP(0.03%*POWER(pogoda6[[#This Row],[temperatura_srednia]], 1.5)*K117, 0), 0)</f>
        <v>0</v>
      </c>
      <c r="G118">
        <f>IF(AND(pogoda6[[#This Row],[temperatura_srednia]]&gt;15, pogoda6[[#This Row],[opady]]&lt;=0.6), 1, 0)</f>
        <v>1</v>
      </c>
      <c r="H118">
        <f t="shared" si="3"/>
        <v>12000</v>
      </c>
      <c r="I118">
        <f>MAX(pogoda6[[#This Row],[po uzupelnieniu]]-pogoda6[[#This Row],[dzienne parowanie wody]], 0)</f>
        <v>13070</v>
      </c>
      <c r="J118">
        <f>IF(pogoda6[[#This Row],[ile w zbiorniku z parowaniem]]-pogoda6[[#This Row],[ile wody do podlania]] &lt; 0, 25000-pogoda6[[#This Row],[ile w zbiorniku z parowaniem]], 0)</f>
        <v>0</v>
      </c>
      <c r="K118">
        <f>pogoda6[[#This Row],[ile w zbiorniku z parowaniem]]-pogoda6[[#This Row],[ile wody do podlania]]+pogoda6[[#This Row],[ile trzeba dolac]]</f>
        <v>1070</v>
      </c>
      <c r="L118">
        <f>IF(pogoda6[[#This Row],[temperatura_srednia]]&lt;=15, 1, 0)</f>
        <v>0</v>
      </c>
      <c r="M118">
        <f>IF(AND(L118=0, pogoda6[[#This Row],[opady]]&lt;=0.6), 1, 0)</f>
        <v>1</v>
      </c>
      <c r="N118">
        <f t="shared" si="4"/>
        <v>0</v>
      </c>
    </row>
    <row r="119" spans="1:14" x14ac:dyDescent="0.35">
      <c r="A119" s="1">
        <v>42211</v>
      </c>
      <c r="B119">
        <v>16</v>
      </c>
      <c r="C119">
        <v>0</v>
      </c>
      <c r="D119">
        <f>700*pogoda6[[#This Row],[opady]]</f>
        <v>0</v>
      </c>
      <c r="E119">
        <f>MIN(pogoda6[[#This Row],[ile napadalo]]+K118, 25000)</f>
        <v>1070</v>
      </c>
      <c r="F119">
        <f>IF(pogoda6[[#This Row],[opady]]=0, ROUNDUP(0.03%*POWER(pogoda6[[#This Row],[temperatura_srednia]], 1.5)*K118, 0), 0)</f>
        <v>21</v>
      </c>
      <c r="G119">
        <f>IF(AND(pogoda6[[#This Row],[temperatura_srednia]]&gt;15, pogoda6[[#This Row],[opady]]&lt;=0.6), 1, 0)</f>
        <v>1</v>
      </c>
      <c r="H119">
        <f t="shared" si="3"/>
        <v>12000</v>
      </c>
      <c r="I119">
        <f>MAX(pogoda6[[#This Row],[po uzupelnieniu]]-pogoda6[[#This Row],[dzienne parowanie wody]], 0)</f>
        <v>1049</v>
      </c>
      <c r="J119">
        <f>IF(pogoda6[[#This Row],[ile w zbiorniku z parowaniem]]-pogoda6[[#This Row],[ile wody do podlania]] &lt; 0, 25000-pogoda6[[#This Row],[ile w zbiorniku z parowaniem]], 0)</f>
        <v>23951</v>
      </c>
      <c r="K119">
        <f>pogoda6[[#This Row],[ile w zbiorniku z parowaniem]]-pogoda6[[#This Row],[ile wody do podlania]]+pogoda6[[#This Row],[ile trzeba dolac]]</f>
        <v>13000</v>
      </c>
      <c r="L119">
        <f>IF(pogoda6[[#This Row],[temperatura_srednia]]&lt;=15, 1, 0)</f>
        <v>0</v>
      </c>
      <c r="M119">
        <f>IF(AND(L119=0, pogoda6[[#This Row],[opady]]&lt;=0.6), 1, 0)</f>
        <v>1</v>
      </c>
      <c r="N119">
        <f t="shared" si="4"/>
        <v>0</v>
      </c>
    </row>
    <row r="120" spans="1:14" x14ac:dyDescent="0.35">
      <c r="A120" s="1">
        <v>42212</v>
      </c>
      <c r="B120">
        <v>16</v>
      </c>
      <c r="C120">
        <v>0.1</v>
      </c>
      <c r="D120">
        <f>700*pogoda6[[#This Row],[opady]]</f>
        <v>70</v>
      </c>
      <c r="E120">
        <f>MIN(pogoda6[[#This Row],[ile napadalo]]+K119, 25000)</f>
        <v>13070</v>
      </c>
      <c r="F120">
        <f>IF(pogoda6[[#This Row],[opady]]=0, ROUNDUP(0.03%*POWER(pogoda6[[#This Row],[temperatura_srednia]], 1.5)*K119, 0), 0)</f>
        <v>0</v>
      </c>
      <c r="G120">
        <f>IF(AND(pogoda6[[#This Row],[temperatura_srednia]]&gt;15, pogoda6[[#This Row],[opady]]&lt;=0.6), 1, 0)</f>
        <v>1</v>
      </c>
      <c r="H120">
        <f t="shared" si="3"/>
        <v>12000</v>
      </c>
      <c r="I120">
        <f>MAX(pogoda6[[#This Row],[po uzupelnieniu]]-pogoda6[[#This Row],[dzienne parowanie wody]], 0)</f>
        <v>13070</v>
      </c>
      <c r="J120">
        <f>IF(pogoda6[[#This Row],[ile w zbiorniku z parowaniem]]-pogoda6[[#This Row],[ile wody do podlania]] &lt; 0, 25000-pogoda6[[#This Row],[ile w zbiorniku z parowaniem]], 0)</f>
        <v>0</v>
      </c>
      <c r="K120">
        <f>pogoda6[[#This Row],[ile w zbiorniku z parowaniem]]-pogoda6[[#This Row],[ile wody do podlania]]+pogoda6[[#This Row],[ile trzeba dolac]]</f>
        <v>1070</v>
      </c>
      <c r="L120">
        <f>IF(pogoda6[[#This Row],[temperatura_srednia]]&lt;=15, 1, 0)</f>
        <v>0</v>
      </c>
      <c r="M120">
        <f>IF(AND(L120=0, pogoda6[[#This Row],[opady]]&lt;=0.6), 1, 0)</f>
        <v>1</v>
      </c>
      <c r="N120">
        <f t="shared" si="4"/>
        <v>0</v>
      </c>
    </row>
    <row r="121" spans="1:14" x14ac:dyDescent="0.35">
      <c r="A121" s="1">
        <v>42213</v>
      </c>
      <c r="B121">
        <v>18</v>
      </c>
      <c r="C121">
        <v>0.3</v>
      </c>
      <c r="D121">
        <f>700*pogoda6[[#This Row],[opady]]</f>
        <v>210</v>
      </c>
      <c r="E121">
        <f>MIN(pogoda6[[#This Row],[ile napadalo]]+K120, 25000)</f>
        <v>1280</v>
      </c>
      <c r="F121">
        <f>IF(pogoda6[[#This Row],[opady]]=0, ROUNDUP(0.03%*POWER(pogoda6[[#This Row],[temperatura_srednia]], 1.5)*K120, 0), 0)</f>
        <v>0</v>
      </c>
      <c r="G121">
        <f>IF(AND(pogoda6[[#This Row],[temperatura_srednia]]&gt;15, pogoda6[[#This Row],[opady]]&lt;=0.6), 1, 0)</f>
        <v>1</v>
      </c>
      <c r="H121">
        <f t="shared" si="3"/>
        <v>12000</v>
      </c>
      <c r="I121">
        <f>MAX(pogoda6[[#This Row],[po uzupelnieniu]]-pogoda6[[#This Row],[dzienne parowanie wody]], 0)</f>
        <v>1280</v>
      </c>
      <c r="J121">
        <f>IF(pogoda6[[#This Row],[ile w zbiorniku z parowaniem]]-pogoda6[[#This Row],[ile wody do podlania]] &lt; 0, 25000-pogoda6[[#This Row],[ile w zbiorniku z parowaniem]], 0)</f>
        <v>23720</v>
      </c>
      <c r="K121">
        <f>pogoda6[[#This Row],[ile w zbiorniku z parowaniem]]-pogoda6[[#This Row],[ile wody do podlania]]+pogoda6[[#This Row],[ile trzeba dolac]]</f>
        <v>13000</v>
      </c>
      <c r="L121">
        <f>IF(pogoda6[[#This Row],[temperatura_srednia]]&lt;=15, 1, 0)</f>
        <v>0</v>
      </c>
      <c r="M121">
        <f>IF(AND(L121=0, pogoda6[[#This Row],[opady]]&lt;=0.6), 1, 0)</f>
        <v>1</v>
      </c>
      <c r="N121">
        <f t="shared" si="4"/>
        <v>0</v>
      </c>
    </row>
    <row r="122" spans="1:14" x14ac:dyDescent="0.35">
      <c r="A122" s="1">
        <v>42214</v>
      </c>
      <c r="B122">
        <v>18</v>
      </c>
      <c r="C122">
        <v>0</v>
      </c>
      <c r="D122">
        <f>700*pogoda6[[#This Row],[opady]]</f>
        <v>0</v>
      </c>
      <c r="E122">
        <f>MIN(pogoda6[[#This Row],[ile napadalo]]+K121, 25000)</f>
        <v>13000</v>
      </c>
      <c r="F122">
        <f>IF(pogoda6[[#This Row],[opady]]=0, ROUNDUP(0.03%*POWER(pogoda6[[#This Row],[temperatura_srednia]], 1.5)*K121, 0), 0)</f>
        <v>298</v>
      </c>
      <c r="G122">
        <f>IF(AND(pogoda6[[#This Row],[temperatura_srednia]]&gt;15, pogoda6[[#This Row],[opady]]&lt;=0.6), 1, 0)</f>
        <v>1</v>
      </c>
      <c r="H122">
        <f t="shared" si="3"/>
        <v>12000</v>
      </c>
      <c r="I122">
        <f>MAX(pogoda6[[#This Row],[po uzupelnieniu]]-pogoda6[[#This Row],[dzienne parowanie wody]], 0)</f>
        <v>12702</v>
      </c>
      <c r="J122">
        <f>IF(pogoda6[[#This Row],[ile w zbiorniku z parowaniem]]-pogoda6[[#This Row],[ile wody do podlania]] &lt; 0, 25000-pogoda6[[#This Row],[ile w zbiorniku z parowaniem]], 0)</f>
        <v>0</v>
      </c>
      <c r="K122">
        <f>pogoda6[[#This Row],[ile w zbiorniku z parowaniem]]-pogoda6[[#This Row],[ile wody do podlania]]+pogoda6[[#This Row],[ile trzeba dolac]]</f>
        <v>702</v>
      </c>
      <c r="L122">
        <f>IF(pogoda6[[#This Row],[temperatura_srednia]]&lt;=15, 1, 0)</f>
        <v>0</v>
      </c>
      <c r="M122">
        <f>IF(AND(L122=0, pogoda6[[#This Row],[opady]]&lt;=0.6), 1, 0)</f>
        <v>1</v>
      </c>
      <c r="N122">
        <f t="shared" si="4"/>
        <v>0</v>
      </c>
    </row>
    <row r="123" spans="1:14" x14ac:dyDescent="0.35">
      <c r="A123" s="1">
        <v>42215</v>
      </c>
      <c r="B123">
        <v>14</v>
      </c>
      <c r="C123">
        <v>0</v>
      </c>
      <c r="D123">
        <f>700*pogoda6[[#This Row],[opady]]</f>
        <v>0</v>
      </c>
      <c r="E123">
        <f>MIN(pogoda6[[#This Row],[ile napadalo]]+K122, 25000)</f>
        <v>702</v>
      </c>
      <c r="F123">
        <f>IF(pogoda6[[#This Row],[opady]]=0, ROUNDUP(0.03%*POWER(pogoda6[[#This Row],[temperatura_srednia]], 1.5)*K122, 0), 0)</f>
        <v>12</v>
      </c>
      <c r="G123">
        <f>IF(AND(pogoda6[[#This Row],[temperatura_srednia]]&gt;15, pogoda6[[#This Row],[opady]]&lt;=0.6), 1, 0)</f>
        <v>0</v>
      </c>
      <c r="H123">
        <f t="shared" si="3"/>
        <v>0</v>
      </c>
      <c r="I123">
        <f>MAX(pogoda6[[#This Row],[po uzupelnieniu]]-pogoda6[[#This Row],[dzienne parowanie wody]], 0)</f>
        <v>690</v>
      </c>
      <c r="J123">
        <f>IF(pogoda6[[#This Row],[ile w zbiorniku z parowaniem]]-pogoda6[[#This Row],[ile wody do podlania]] &lt; 0, 25000-pogoda6[[#This Row],[ile w zbiorniku z parowaniem]], 0)</f>
        <v>0</v>
      </c>
      <c r="K123">
        <f>pogoda6[[#This Row],[ile w zbiorniku z parowaniem]]-pogoda6[[#This Row],[ile wody do podlania]]+pogoda6[[#This Row],[ile trzeba dolac]]</f>
        <v>690</v>
      </c>
      <c r="L123">
        <f>IF(pogoda6[[#This Row],[temperatura_srednia]]&lt;=15, 1, 0)</f>
        <v>1</v>
      </c>
      <c r="M123">
        <f>IF(AND(L123=0, pogoda6[[#This Row],[opady]]&lt;=0.6), 1, 0)</f>
        <v>0</v>
      </c>
      <c r="N123">
        <f t="shared" si="4"/>
        <v>0</v>
      </c>
    </row>
    <row r="124" spans="1:14" x14ac:dyDescent="0.35">
      <c r="A124" s="1">
        <v>42216</v>
      </c>
      <c r="B124">
        <v>14</v>
      </c>
      <c r="C124">
        <v>0</v>
      </c>
      <c r="D124">
        <f>700*pogoda6[[#This Row],[opady]]</f>
        <v>0</v>
      </c>
      <c r="E124">
        <f>MIN(pogoda6[[#This Row],[ile napadalo]]+K123, 25000)</f>
        <v>690</v>
      </c>
      <c r="F124">
        <f>IF(pogoda6[[#This Row],[opady]]=0, ROUNDUP(0.03%*POWER(pogoda6[[#This Row],[temperatura_srednia]], 1.5)*K123, 0), 0)</f>
        <v>11</v>
      </c>
      <c r="G124">
        <f>IF(AND(pogoda6[[#This Row],[temperatura_srednia]]&gt;15, pogoda6[[#This Row],[opady]]&lt;=0.6), 1, 0)</f>
        <v>0</v>
      </c>
      <c r="H124">
        <f t="shared" si="3"/>
        <v>0</v>
      </c>
      <c r="I124">
        <f>MAX(pogoda6[[#This Row],[po uzupelnieniu]]-pogoda6[[#This Row],[dzienne parowanie wody]], 0)</f>
        <v>679</v>
      </c>
      <c r="J124">
        <f>IF(pogoda6[[#This Row],[ile w zbiorniku z parowaniem]]-pogoda6[[#This Row],[ile wody do podlania]] &lt; 0, 25000-pogoda6[[#This Row],[ile w zbiorniku z parowaniem]], 0)</f>
        <v>0</v>
      </c>
      <c r="K124">
        <f>pogoda6[[#This Row],[ile w zbiorniku z parowaniem]]-pogoda6[[#This Row],[ile wody do podlania]]+pogoda6[[#This Row],[ile trzeba dolac]]</f>
        <v>679</v>
      </c>
      <c r="L124">
        <f>IF(pogoda6[[#This Row],[temperatura_srednia]]&lt;=15, 1, 0)</f>
        <v>1</v>
      </c>
      <c r="M124">
        <f>IF(AND(L124=0, pogoda6[[#This Row],[opady]]&lt;=0.6), 1, 0)</f>
        <v>0</v>
      </c>
      <c r="N124">
        <f t="shared" si="4"/>
        <v>0</v>
      </c>
    </row>
    <row r="125" spans="1:14" x14ac:dyDescent="0.35">
      <c r="A125" s="1">
        <v>42217</v>
      </c>
      <c r="B125">
        <v>16</v>
      </c>
      <c r="C125">
        <v>0</v>
      </c>
      <c r="D125">
        <f>700*pogoda6[[#This Row],[opady]]</f>
        <v>0</v>
      </c>
      <c r="E125">
        <f>MIN(pogoda6[[#This Row],[ile napadalo]]+K124, 25000)</f>
        <v>679</v>
      </c>
      <c r="F125">
        <f>IF(pogoda6[[#This Row],[opady]]=0, ROUNDUP(0.03%*POWER(pogoda6[[#This Row],[temperatura_srednia]], 1.5)*K124, 0), 0)</f>
        <v>14</v>
      </c>
      <c r="G125">
        <f>IF(AND(pogoda6[[#This Row],[temperatura_srednia]]&gt;15, pogoda6[[#This Row],[opady]]&lt;=0.6), 1, 0)</f>
        <v>1</v>
      </c>
      <c r="H125">
        <f t="shared" si="3"/>
        <v>12000</v>
      </c>
      <c r="I125">
        <f>MAX(pogoda6[[#This Row],[po uzupelnieniu]]-pogoda6[[#This Row],[dzienne parowanie wody]], 0)</f>
        <v>665</v>
      </c>
      <c r="J125">
        <f>IF(pogoda6[[#This Row],[ile w zbiorniku z parowaniem]]-pogoda6[[#This Row],[ile wody do podlania]] &lt; 0, 25000-pogoda6[[#This Row],[ile w zbiorniku z parowaniem]], 0)</f>
        <v>24335</v>
      </c>
      <c r="K125">
        <f>pogoda6[[#This Row],[ile w zbiorniku z parowaniem]]-pogoda6[[#This Row],[ile wody do podlania]]+pogoda6[[#This Row],[ile trzeba dolac]]</f>
        <v>13000</v>
      </c>
      <c r="L125">
        <f>IF(pogoda6[[#This Row],[temperatura_srednia]]&lt;=15, 1, 0)</f>
        <v>0</v>
      </c>
      <c r="M125">
        <f>IF(AND(L125=0, pogoda6[[#This Row],[opady]]&lt;=0.6), 1, 0)</f>
        <v>1</v>
      </c>
      <c r="N125">
        <f t="shared" si="4"/>
        <v>0</v>
      </c>
    </row>
    <row r="126" spans="1:14" x14ac:dyDescent="0.35">
      <c r="A126" s="1">
        <v>42218</v>
      </c>
      <c r="B126">
        <v>22</v>
      </c>
      <c r="C126">
        <v>0</v>
      </c>
      <c r="D126">
        <f>700*pogoda6[[#This Row],[opady]]</f>
        <v>0</v>
      </c>
      <c r="E126">
        <f>MIN(pogoda6[[#This Row],[ile napadalo]]+K125, 25000)</f>
        <v>13000</v>
      </c>
      <c r="F126">
        <f>IF(pogoda6[[#This Row],[opady]]=0, ROUNDUP(0.03%*POWER(pogoda6[[#This Row],[temperatura_srednia]], 1.5)*K125, 0), 0)</f>
        <v>403</v>
      </c>
      <c r="G126">
        <f>IF(AND(pogoda6[[#This Row],[temperatura_srednia]]&gt;15, pogoda6[[#This Row],[opady]]&lt;=0.6), 1, 0)</f>
        <v>1</v>
      </c>
      <c r="H126">
        <f t="shared" si="3"/>
        <v>12000</v>
      </c>
      <c r="I126">
        <f>MAX(pogoda6[[#This Row],[po uzupelnieniu]]-pogoda6[[#This Row],[dzienne parowanie wody]], 0)</f>
        <v>12597</v>
      </c>
      <c r="J126">
        <f>IF(pogoda6[[#This Row],[ile w zbiorniku z parowaniem]]-pogoda6[[#This Row],[ile wody do podlania]] &lt; 0, 25000-pogoda6[[#This Row],[ile w zbiorniku z parowaniem]], 0)</f>
        <v>0</v>
      </c>
      <c r="K126">
        <f>pogoda6[[#This Row],[ile w zbiorniku z parowaniem]]-pogoda6[[#This Row],[ile wody do podlania]]+pogoda6[[#This Row],[ile trzeba dolac]]</f>
        <v>597</v>
      </c>
      <c r="L126">
        <f>IF(pogoda6[[#This Row],[temperatura_srednia]]&lt;=15, 1, 0)</f>
        <v>0</v>
      </c>
      <c r="M126">
        <f>IF(AND(L126=0, pogoda6[[#This Row],[opady]]&lt;=0.6), 1, 0)</f>
        <v>1</v>
      </c>
      <c r="N126">
        <f t="shared" si="4"/>
        <v>0</v>
      </c>
    </row>
    <row r="127" spans="1:14" x14ac:dyDescent="0.35">
      <c r="A127" s="1">
        <v>42219</v>
      </c>
      <c r="B127">
        <v>22</v>
      </c>
      <c r="C127">
        <v>0</v>
      </c>
      <c r="D127">
        <f>700*pogoda6[[#This Row],[opady]]</f>
        <v>0</v>
      </c>
      <c r="E127">
        <f>MIN(pogoda6[[#This Row],[ile napadalo]]+K126, 25000)</f>
        <v>597</v>
      </c>
      <c r="F127">
        <f>IF(pogoda6[[#This Row],[opady]]=0, ROUNDUP(0.03%*POWER(pogoda6[[#This Row],[temperatura_srednia]], 1.5)*K126, 0), 0)</f>
        <v>19</v>
      </c>
      <c r="G127">
        <f>IF(AND(pogoda6[[#This Row],[temperatura_srednia]]&gt;15, pogoda6[[#This Row],[opady]]&lt;=0.6), 1, 0)</f>
        <v>1</v>
      </c>
      <c r="H127">
        <f t="shared" si="3"/>
        <v>12000</v>
      </c>
      <c r="I127">
        <f>MAX(pogoda6[[#This Row],[po uzupelnieniu]]-pogoda6[[#This Row],[dzienne parowanie wody]], 0)</f>
        <v>578</v>
      </c>
      <c r="J127">
        <f>IF(pogoda6[[#This Row],[ile w zbiorniku z parowaniem]]-pogoda6[[#This Row],[ile wody do podlania]] &lt; 0, 25000-pogoda6[[#This Row],[ile w zbiorniku z parowaniem]], 0)</f>
        <v>24422</v>
      </c>
      <c r="K127">
        <f>pogoda6[[#This Row],[ile w zbiorniku z parowaniem]]-pogoda6[[#This Row],[ile wody do podlania]]+pogoda6[[#This Row],[ile trzeba dolac]]</f>
        <v>13000</v>
      </c>
      <c r="L127">
        <f>IF(pogoda6[[#This Row],[temperatura_srednia]]&lt;=15, 1, 0)</f>
        <v>0</v>
      </c>
      <c r="M127">
        <f>IF(AND(L127=0, pogoda6[[#This Row],[opady]]&lt;=0.6), 1, 0)</f>
        <v>1</v>
      </c>
      <c r="N127">
        <f t="shared" si="4"/>
        <v>0</v>
      </c>
    </row>
    <row r="128" spans="1:14" x14ac:dyDescent="0.35">
      <c r="A128" s="1">
        <v>42220</v>
      </c>
      <c r="B128">
        <v>25</v>
      </c>
      <c r="C128">
        <v>0</v>
      </c>
      <c r="D128">
        <f>700*pogoda6[[#This Row],[opady]]</f>
        <v>0</v>
      </c>
      <c r="E128">
        <f>MIN(pogoda6[[#This Row],[ile napadalo]]+K127, 25000)</f>
        <v>13000</v>
      </c>
      <c r="F128">
        <f>IF(pogoda6[[#This Row],[opady]]=0, ROUNDUP(0.03%*POWER(pogoda6[[#This Row],[temperatura_srednia]], 1.5)*K127, 0), 0)</f>
        <v>488</v>
      </c>
      <c r="G128">
        <f>IF(AND(pogoda6[[#This Row],[temperatura_srednia]]&gt;15, pogoda6[[#This Row],[opady]]&lt;=0.6), 1, 0)</f>
        <v>1</v>
      </c>
      <c r="H128">
        <f t="shared" si="3"/>
        <v>12000</v>
      </c>
      <c r="I128">
        <f>MAX(pogoda6[[#This Row],[po uzupelnieniu]]-pogoda6[[#This Row],[dzienne parowanie wody]], 0)</f>
        <v>12512</v>
      </c>
      <c r="J128">
        <f>IF(pogoda6[[#This Row],[ile w zbiorniku z parowaniem]]-pogoda6[[#This Row],[ile wody do podlania]] &lt; 0, 25000-pogoda6[[#This Row],[ile w zbiorniku z parowaniem]], 0)</f>
        <v>0</v>
      </c>
      <c r="K128">
        <f>pogoda6[[#This Row],[ile w zbiorniku z parowaniem]]-pogoda6[[#This Row],[ile wody do podlania]]+pogoda6[[#This Row],[ile trzeba dolac]]</f>
        <v>512</v>
      </c>
      <c r="L128">
        <f>IF(pogoda6[[#This Row],[temperatura_srednia]]&lt;=15, 1, 0)</f>
        <v>0</v>
      </c>
      <c r="M128">
        <f>IF(AND(L128=0, pogoda6[[#This Row],[opady]]&lt;=0.6), 1, 0)</f>
        <v>1</v>
      </c>
      <c r="N128">
        <f t="shared" si="4"/>
        <v>0</v>
      </c>
    </row>
    <row r="129" spans="1:14" x14ac:dyDescent="0.35">
      <c r="A129" s="1">
        <v>42221</v>
      </c>
      <c r="B129">
        <v>24</v>
      </c>
      <c r="C129">
        <v>0</v>
      </c>
      <c r="D129">
        <f>700*pogoda6[[#This Row],[opady]]</f>
        <v>0</v>
      </c>
      <c r="E129">
        <f>MIN(pogoda6[[#This Row],[ile napadalo]]+K128, 25000)</f>
        <v>512</v>
      </c>
      <c r="F129">
        <f>IF(pogoda6[[#This Row],[opady]]=0, ROUNDUP(0.03%*POWER(pogoda6[[#This Row],[temperatura_srednia]], 1.5)*K128, 0), 0)</f>
        <v>19</v>
      </c>
      <c r="G129">
        <f>IF(AND(pogoda6[[#This Row],[temperatura_srednia]]&gt;15, pogoda6[[#This Row],[opady]]&lt;=0.6), 1, 0)</f>
        <v>1</v>
      </c>
      <c r="H129">
        <f t="shared" si="3"/>
        <v>12000</v>
      </c>
      <c r="I129">
        <f>MAX(pogoda6[[#This Row],[po uzupelnieniu]]-pogoda6[[#This Row],[dzienne parowanie wody]], 0)</f>
        <v>493</v>
      </c>
      <c r="J129">
        <f>IF(pogoda6[[#This Row],[ile w zbiorniku z parowaniem]]-pogoda6[[#This Row],[ile wody do podlania]] &lt; 0, 25000-pogoda6[[#This Row],[ile w zbiorniku z parowaniem]], 0)</f>
        <v>24507</v>
      </c>
      <c r="K129">
        <f>pogoda6[[#This Row],[ile w zbiorniku z parowaniem]]-pogoda6[[#This Row],[ile wody do podlania]]+pogoda6[[#This Row],[ile trzeba dolac]]</f>
        <v>13000</v>
      </c>
      <c r="L129">
        <f>IF(pogoda6[[#This Row],[temperatura_srednia]]&lt;=15, 1, 0)</f>
        <v>0</v>
      </c>
      <c r="M129">
        <f>IF(AND(L129=0, pogoda6[[#This Row],[opady]]&lt;=0.6), 1, 0)</f>
        <v>1</v>
      </c>
      <c r="N129">
        <f t="shared" si="4"/>
        <v>0</v>
      </c>
    </row>
    <row r="130" spans="1:14" x14ac:dyDescent="0.35">
      <c r="A130" s="1">
        <v>42222</v>
      </c>
      <c r="B130">
        <v>24</v>
      </c>
      <c r="C130">
        <v>0</v>
      </c>
      <c r="D130">
        <f>700*pogoda6[[#This Row],[opady]]</f>
        <v>0</v>
      </c>
      <c r="E130">
        <f>MIN(pogoda6[[#This Row],[ile napadalo]]+K129, 25000)</f>
        <v>13000</v>
      </c>
      <c r="F130">
        <f>IF(pogoda6[[#This Row],[opady]]=0, ROUNDUP(0.03%*POWER(pogoda6[[#This Row],[temperatura_srednia]], 1.5)*K129, 0), 0)</f>
        <v>459</v>
      </c>
      <c r="G130">
        <f>IF(AND(pogoda6[[#This Row],[temperatura_srednia]]&gt;15, pogoda6[[#This Row],[opady]]&lt;=0.6), 1, 0)</f>
        <v>1</v>
      </c>
      <c r="H130">
        <f t="shared" si="3"/>
        <v>12000</v>
      </c>
      <c r="I130">
        <f>MAX(pogoda6[[#This Row],[po uzupelnieniu]]-pogoda6[[#This Row],[dzienne parowanie wody]], 0)</f>
        <v>12541</v>
      </c>
      <c r="J130">
        <f>IF(pogoda6[[#This Row],[ile w zbiorniku z parowaniem]]-pogoda6[[#This Row],[ile wody do podlania]] &lt; 0, 25000-pogoda6[[#This Row],[ile w zbiorniku z parowaniem]], 0)</f>
        <v>0</v>
      </c>
      <c r="K130">
        <f>pogoda6[[#This Row],[ile w zbiorniku z parowaniem]]-pogoda6[[#This Row],[ile wody do podlania]]+pogoda6[[#This Row],[ile trzeba dolac]]</f>
        <v>541</v>
      </c>
      <c r="L130">
        <f>IF(pogoda6[[#This Row],[temperatura_srednia]]&lt;=15, 1, 0)</f>
        <v>0</v>
      </c>
      <c r="M130">
        <f>IF(AND(L130=0, pogoda6[[#This Row],[opady]]&lt;=0.6), 1, 0)</f>
        <v>1</v>
      </c>
      <c r="N130">
        <f t="shared" si="4"/>
        <v>0</v>
      </c>
    </row>
    <row r="131" spans="1:14" x14ac:dyDescent="0.35">
      <c r="A131" s="1">
        <v>42223</v>
      </c>
      <c r="B131">
        <v>28</v>
      </c>
      <c r="C131">
        <v>0</v>
      </c>
      <c r="D131">
        <f>700*pogoda6[[#This Row],[opady]]</f>
        <v>0</v>
      </c>
      <c r="E131">
        <f>MIN(pogoda6[[#This Row],[ile napadalo]]+K130, 25000)</f>
        <v>541</v>
      </c>
      <c r="F131">
        <f>IF(pogoda6[[#This Row],[opady]]=0, ROUNDUP(0.03%*POWER(pogoda6[[#This Row],[temperatura_srednia]], 1.5)*K130, 0), 0)</f>
        <v>25</v>
      </c>
      <c r="G131">
        <f>IF(AND(pogoda6[[#This Row],[temperatura_srednia]]&gt;15, pogoda6[[#This Row],[opady]]&lt;=0.6), 1, 0)</f>
        <v>1</v>
      </c>
      <c r="H131">
        <f t="shared" si="3"/>
        <v>12000</v>
      </c>
      <c r="I131">
        <f>MAX(pogoda6[[#This Row],[po uzupelnieniu]]-pogoda6[[#This Row],[dzienne parowanie wody]], 0)</f>
        <v>516</v>
      </c>
      <c r="J131">
        <f>IF(pogoda6[[#This Row],[ile w zbiorniku z parowaniem]]-pogoda6[[#This Row],[ile wody do podlania]] &lt; 0, 25000-pogoda6[[#This Row],[ile w zbiorniku z parowaniem]], 0)</f>
        <v>24484</v>
      </c>
      <c r="K131">
        <f>pogoda6[[#This Row],[ile w zbiorniku z parowaniem]]-pogoda6[[#This Row],[ile wody do podlania]]+pogoda6[[#This Row],[ile trzeba dolac]]</f>
        <v>13000</v>
      </c>
      <c r="L131">
        <f>IF(pogoda6[[#This Row],[temperatura_srednia]]&lt;=15, 1, 0)</f>
        <v>0</v>
      </c>
      <c r="M131">
        <f>IF(AND(L131=0, pogoda6[[#This Row],[opady]]&lt;=0.6), 1, 0)</f>
        <v>1</v>
      </c>
      <c r="N131">
        <f t="shared" si="4"/>
        <v>0</v>
      </c>
    </row>
    <row r="132" spans="1:14" x14ac:dyDescent="0.35">
      <c r="A132" s="1">
        <v>42224</v>
      </c>
      <c r="B132">
        <v>28</v>
      </c>
      <c r="C132">
        <v>0</v>
      </c>
      <c r="D132">
        <f>700*pogoda6[[#This Row],[opady]]</f>
        <v>0</v>
      </c>
      <c r="E132">
        <f>MIN(pogoda6[[#This Row],[ile napadalo]]+K131, 25000)</f>
        <v>13000</v>
      </c>
      <c r="F132">
        <f>IF(pogoda6[[#This Row],[opady]]=0, ROUNDUP(0.03%*POWER(pogoda6[[#This Row],[temperatura_srednia]], 1.5)*K131, 0), 0)</f>
        <v>578</v>
      </c>
      <c r="G132">
        <f>IF(AND(pogoda6[[#This Row],[temperatura_srednia]]&gt;15, pogoda6[[#This Row],[opady]]&lt;=0.6), 1, 0)</f>
        <v>1</v>
      </c>
      <c r="H132">
        <f t="shared" ref="H132:H185" si="5">IF(AND(G132=1, B132&lt;=30), 12000, IF(AND(G132=1, B132&gt;30), 24000, 0))</f>
        <v>12000</v>
      </c>
      <c r="I132">
        <f>MAX(pogoda6[[#This Row],[po uzupelnieniu]]-pogoda6[[#This Row],[dzienne parowanie wody]], 0)</f>
        <v>12422</v>
      </c>
      <c r="J132">
        <f>IF(pogoda6[[#This Row],[ile w zbiorniku z parowaniem]]-pogoda6[[#This Row],[ile wody do podlania]] &lt; 0, 25000-pogoda6[[#This Row],[ile w zbiorniku z parowaniem]], 0)</f>
        <v>0</v>
      </c>
      <c r="K132">
        <f>pogoda6[[#This Row],[ile w zbiorniku z parowaniem]]-pogoda6[[#This Row],[ile wody do podlania]]+pogoda6[[#This Row],[ile trzeba dolac]]</f>
        <v>422</v>
      </c>
      <c r="L132">
        <f>IF(pogoda6[[#This Row],[temperatura_srednia]]&lt;=15, 1, 0)</f>
        <v>0</v>
      </c>
      <c r="M132">
        <f>IF(AND(L132=0, pogoda6[[#This Row],[opady]]&lt;=0.6), 1, 0)</f>
        <v>1</v>
      </c>
      <c r="N132">
        <f t="shared" ref="N132:N185" si="6">IF(AND(L132=0,M132=0), 1, 0)</f>
        <v>0</v>
      </c>
    </row>
    <row r="133" spans="1:14" x14ac:dyDescent="0.35">
      <c r="A133" s="1">
        <v>42225</v>
      </c>
      <c r="B133">
        <v>24</v>
      </c>
      <c r="C133">
        <v>0</v>
      </c>
      <c r="D133">
        <f>700*pogoda6[[#This Row],[opady]]</f>
        <v>0</v>
      </c>
      <c r="E133">
        <f>MIN(pogoda6[[#This Row],[ile napadalo]]+K132, 25000)</f>
        <v>422</v>
      </c>
      <c r="F133">
        <f>IF(pogoda6[[#This Row],[opady]]=0, ROUNDUP(0.03%*POWER(pogoda6[[#This Row],[temperatura_srednia]], 1.5)*K132, 0), 0)</f>
        <v>15</v>
      </c>
      <c r="G133">
        <f>IF(AND(pogoda6[[#This Row],[temperatura_srednia]]&gt;15, pogoda6[[#This Row],[opady]]&lt;=0.6), 1, 0)</f>
        <v>1</v>
      </c>
      <c r="H133">
        <f t="shared" si="5"/>
        <v>12000</v>
      </c>
      <c r="I133">
        <f>MAX(pogoda6[[#This Row],[po uzupelnieniu]]-pogoda6[[#This Row],[dzienne parowanie wody]], 0)</f>
        <v>407</v>
      </c>
      <c r="J133">
        <f>IF(pogoda6[[#This Row],[ile w zbiorniku z parowaniem]]-pogoda6[[#This Row],[ile wody do podlania]] &lt; 0, 25000-pogoda6[[#This Row],[ile w zbiorniku z parowaniem]], 0)</f>
        <v>24593</v>
      </c>
      <c r="K133">
        <f>pogoda6[[#This Row],[ile w zbiorniku z parowaniem]]-pogoda6[[#This Row],[ile wody do podlania]]+pogoda6[[#This Row],[ile trzeba dolac]]</f>
        <v>13000</v>
      </c>
      <c r="L133">
        <f>IF(pogoda6[[#This Row],[temperatura_srednia]]&lt;=15, 1, 0)</f>
        <v>0</v>
      </c>
      <c r="M133">
        <f>IF(AND(L133=0, pogoda6[[#This Row],[opady]]&lt;=0.6), 1, 0)</f>
        <v>1</v>
      </c>
      <c r="N133">
        <f t="shared" si="6"/>
        <v>0</v>
      </c>
    </row>
    <row r="134" spans="1:14" x14ac:dyDescent="0.35">
      <c r="A134" s="1">
        <v>42226</v>
      </c>
      <c r="B134">
        <v>24</v>
      </c>
      <c r="C134">
        <v>0</v>
      </c>
      <c r="D134">
        <f>700*pogoda6[[#This Row],[opady]]</f>
        <v>0</v>
      </c>
      <c r="E134">
        <f>MIN(pogoda6[[#This Row],[ile napadalo]]+K133, 25000)</f>
        <v>13000</v>
      </c>
      <c r="F134">
        <f>IF(pogoda6[[#This Row],[opady]]=0, ROUNDUP(0.03%*POWER(pogoda6[[#This Row],[temperatura_srednia]], 1.5)*K133, 0), 0)</f>
        <v>459</v>
      </c>
      <c r="G134">
        <f>IF(AND(pogoda6[[#This Row],[temperatura_srednia]]&gt;15, pogoda6[[#This Row],[opady]]&lt;=0.6), 1, 0)</f>
        <v>1</v>
      </c>
      <c r="H134">
        <f t="shared" si="5"/>
        <v>12000</v>
      </c>
      <c r="I134">
        <f>MAX(pogoda6[[#This Row],[po uzupelnieniu]]-pogoda6[[#This Row],[dzienne parowanie wody]], 0)</f>
        <v>12541</v>
      </c>
      <c r="J134">
        <f>IF(pogoda6[[#This Row],[ile w zbiorniku z parowaniem]]-pogoda6[[#This Row],[ile wody do podlania]] &lt; 0, 25000-pogoda6[[#This Row],[ile w zbiorniku z parowaniem]], 0)</f>
        <v>0</v>
      </c>
      <c r="K134">
        <f>pogoda6[[#This Row],[ile w zbiorniku z parowaniem]]-pogoda6[[#This Row],[ile wody do podlania]]+pogoda6[[#This Row],[ile trzeba dolac]]</f>
        <v>541</v>
      </c>
      <c r="L134">
        <f>IF(pogoda6[[#This Row],[temperatura_srednia]]&lt;=15, 1, 0)</f>
        <v>0</v>
      </c>
      <c r="M134">
        <f>IF(AND(L134=0, pogoda6[[#This Row],[opady]]&lt;=0.6), 1, 0)</f>
        <v>1</v>
      </c>
      <c r="N134">
        <f t="shared" si="6"/>
        <v>0</v>
      </c>
    </row>
    <row r="135" spans="1:14" x14ac:dyDescent="0.35">
      <c r="A135" s="1">
        <v>42227</v>
      </c>
      <c r="B135">
        <v>26</v>
      </c>
      <c r="C135">
        <v>0</v>
      </c>
      <c r="D135">
        <f>700*pogoda6[[#This Row],[opady]]</f>
        <v>0</v>
      </c>
      <c r="E135">
        <f>MIN(pogoda6[[#This Row],[ile napadalo]]+K134, 25000)</f>
        <v>541</v>
      </c>
      <c r="F135">
        <f>IF(pogoda6[[#This Row],[opady]]=0, ROUNDUP(0.03%*POWER(pogoda6[[#This Row],[temperatura_srednia]], 1.5)*K134, 0), 0)</f>
        <v>22</v>
      </c>
      <c r="G135">
        <f>IF(AND(pogoda6[[#This Row],[temperatura_srednia]]&gt;15, pogoda6[[#This Row],[opady]]&lt;=0.6), 1, 0)</f>
        <v>1</v>
      </c>
      <c r="H135">
        <f t="shared" si="5"/>
        <v>12000</v>
      </c>
      <c r="I135">
        <f>MAX(pogoda6[[#This Row],[po uzupelnieniu]]-pogoda6[[#This Row],[dzienne parowanie wody]], 0)</f>
        <v>519</v>
      </c>
      <c r="J135">
        <f>IF(pogoda6[[#This Row],[ile w zbiorniku z parowaniem]]-pogoda6[[#This Row],[ile wody do podlania]] &lt; 0, 25000-pogoda6[[#This Row],[ile w zbiorniku z parowaniem]], 0)</f>
        <v>24481</v>
      </c>
      <c r="K135">
        <f>pogoda6[[#This Row],[ile w zbiorniku z parowaniem]]-pogoda6[[#This Row],[ile wody do podlania]]+pogoda6[[#This Row],[ile trzeba dolac]]</f>
        <v>13000</v>
      </c>
      <c r="L135">
        <f>IF(pogoda6[[#This Row],[temperatura_srednia]]&lt;=15, 1, 0)</f>
        <v>0</v>
      </c>
      <c r="M135">
        <f>IF(AND(L135=0, pogoda6[[#This Row],[opady]]&lt;=0.6), 1, 0)</f>
        <v>1</v>
      </c>
      <c r="N135">
        <f t="shared" si="6"/>
        <v>0</v>
      </c>
    </row>
    <row r="136" spans="1:14" x14ac:dyDescent="0.35">
      <c r="A136" s="1">
        <v>42228</v>
      </c>
      <c r="B136">
        <v>32</v>
      </c>
      <c r="C136">
        <v>0.6</v>
      </c>
      <c r="D136">
        <f>700*pogoda6[[#This Row],[opady]]</f>
        <v>420</v>
      </c>
      <c r="E136">
        <f>MIN(pogoda6[[#This Row],[ile napadalo]]+K135, 25000)</f>
        <v>13420</v>
      </c>
      <c r="F136">
        <f>IF(pogoda6[[#This Row],[opady]]=0, ROUNDUP(0.03%*POWER(pogoda6[[#This Row],[temperatura_srednia]], 1.5)*K135, 0), 0)</f>
        <v>0</v>
      </c>
      <c r="G136">
        <f>IF(AND(pogoda6[[#This Row],[temperatura_srednia]]&gt;15, pogoda6[[#This Row],[opady]]&lt;=0.6), 1, 0)</f>
        <v>1</v>
      </c>
      <c r="H136">
        <f t="shared" si="5"/>
        <v>24000</v>
      </c>
      <c r="I136">
        <f>MAX(pogoda6[[#This Row],[po uzupelnieniu]]-pogoda6[[#This Row],[dzienne parowanie wody]], 0)</f>
        <v>13420</v>
      </c>
      <c r="J136">
        <f>IF(pogoda6[[#This Row],[ile w zbiorniku z parowaniem]]-pogoda6[[#This Row],[ile wody do podlania]] &lt; 0, 25000-pogoda6[[#This Row],[ile w zbiorniku z parowaniem]], 0)</f>
        <v>11580</v>
      </c>
      <c r="K136">
        <f>pogoda6[[#This Row],[ile w zbiorniku z parowaniem]]-pogoda6[[#This Row],[ile wody do podlania]]+pogoda6[[#This Row],[ile trzeba dolac]]</f>
        <v>1000</v>
      </c>
      <c r="L136">
        <f>IF(pogoda6[[#This Row],[temperatura_srednia]]&lt;=15, 1, 0)</f>
        <v>0</v>
      </c>
      <c r="M136">
        <f>IF(AND(L136=0, pogoda6[[#This Row],[opady]]&lt;=0.6), 1, 0)</f>
        <v>1</v>
      </c>
      <c r="N136">
        <f t="shared" si="6"/>
        <v>0</v>
      </c>
    </row>
    <row r="137" spans="1:14" x14ac:dyDescent="0.35">
      <c r="A137" s="1">
        <v>42229</v>
      </c>
      <c r="B137">
        <v>31</v>
      </c>
      <c r="C137">
        <v>0.1</v>
      </c>
      <c r="D137">
        <f>700*pogoda6[[#This Row],[opady]]</f>
        <v>70</v>
      </c>
      <c r="E137">
        <f>MIN(pogoda6[[#This Row],[ile napadalo]]+K136, 25000)</f>
        <v>1070</v>
      </c>
      <c r="F137">
        <f>IF(pogoda6[[#This Row],[opady]]=0, ROUNDUP(0.03%*POWER(pogoda6[[#This Row],[temperatura_srednia]], 1.5)*K136, 0), 0)</f>
        <v>0</v>
      </c>
      <c r="G137">
        <f>IF(AND(pogoda6[[#This Row],[temperatura_srednia]]&gt;15, pogoda6[[#This Row],[opady]]&lt;=0.6), 1, 0)</f>
        <v>1</v>
      </c>
      <c r="H137">
        <f t="shared" si="5"/>
        <v>24000</v>
      </c>
      <c r="I137">
        <f>MAX(pogoda6[[#This Row],[po uzupelnieniu]]-pogoda6[[#This Row],[dzienne parowanie wody]], 0)</f>
        <v>1070</v>
      </c>
      <c r="J137">
        <f>IF(pogoda6[[#This Row],[ile w zbiorniku z parowaniem]]-pogoda6[[#This Row],[ile wody do podlania]] &lt; 0, 25000-pogoda6[[#This Row],[ile w zbiorniku z parowaniem]], 0)</f>
        <v>23930</v>
      </c>
      <c r="K137">
        <f>pogoda6[[#This Row],[ile w zbiorniku z parowaniem]]-pogoda6[[#This Row],[ile wody do podlania]]+pogoda6[[#This Row],[ile trzeba dolac]]</f>
        <v>1000</v>
      </c>
      <c r="L137">
        <f>IF(pogoda6[[#This Row],[temperatura_srednia]]&lt;=15, 1, 0)</f>
        <v>0</v>
      </c>
      <c r="M137">
        <f>IF(AND(L137=0, pogoda6[[#This Row],[opady]]&lt;=0.6), 1, 0)</f>
        <v>1</v>
      </c>
      <c r="N137">
        <f t="shared" si="6"/>
        <v>0</v>
      </c>
    </row>
    <row r="138" spans="1:14" x14ac:dyDescent="0.35">
      <c r="A138" s="1">
        <v>42230</v>
      </c>
      <c r="B138">
        <v>33</v>
      </c>
      <c r="C138">
        <v>0</v>
      </c>
      <c r="D138">
        <f>700*pogoda6[[#This Row],[opady]]</f>
        <v>0</v>
      </c>
      <c r="E138">
        <f>MIN(pogoda6[[#This Row],[ile napadalo]]+K137, 25000)</f>
        <v>1000</v>
      </c>
      <c r="F138">
        <f>IF(pogoda6[[#This Row],[opady]]=0, ROUNDUP(0.03%*POWER(pogoda6[[#This Row],[temperatura_srednia]], 1.5)*K137, 0), 0)</f>
        <v>57</v>
      </c>
      <c r="G138">
        <f>IF(AND(pogoda6[[#This Row],[temperatura_srednia]]&gt;15, pogoda6[[#This Row],[opady]]&lt;=0.6), 1, 0)</f>
        <v>1</v>
      </c>
      <c r="H138">
        <f t="shared" si="5"/>
        <v>24000</v>
      </c>
      <c r="I138">
        <f>MAX(pogoda6[[#This Row],[po uzupelnieniu]]-pogoda6[[#This Row],[dzienne parowanie wody]], 0)</f>
        <v>943</v>
      </c>
      <c r="J138">
        <f>IF(pogoda6[[#This Row],[ile w zbiorniku z parowaniem]]-pogoda6[[#This Row],[ile wody do podlania]] &lt; 0, 25000-pogoda6[[#This Row],[ile w zbiorniku z parowaniem]], 0)</f>
        <v>24057</v>
      </c>
      <c r="K138">
        <f>pogoda6[[#This Row],[ile w zbiorniku z parowaniem]]-pogoda6[[#This Row],[ile wody do podlania]]+pogoda6[[#This Row],[ile trzeba dolac]]</f>
        <v>1000</v>
      </c>
      <c r="L138">
        <f>IF(pogoda6[[#This Row],[temperatura_srednia]]&lt;=15, 1, 0)</f>
        <v>0</v>
      </c>
      <c r="M138">
        <f>IF(AND(L138=0, pogoda6[[#This Row],[opady]]&lt;=0.6), 1, 0)</f>
        <v>1</v>
      </c>
      <c r="N138">
        <f t="shared" si="6"/>
        <v>0</v>
      </c>
    </row>
    <row r="139" spans="1:14" x14ac:dyDescent="0.35">
      <c r="A139" s="1">
        <v>42231</v>
      </c>
      <c r="B139">
        <v>31</v>
      </c>
      <c r="C139">
        <v>12</v>
      </c>
      <c r="D139">
        <f>700*pogoda6[[#This Row],[opady]]</f>
        <v>8400</v>
      </c>
      <c r="E139">
        <f>MIN(pogoda6[[#This Row],[ile napadalo]]+K138, 25000)</f>
        <v>9400</v>
      </c>
      <c r="F139">
        <f>IF(pogoda6[[#This Row],[opady]]=0, ROUNDUP(0.03%*POWER(pogoda6[[#This Row],[temperatura_srednia]], 1.5)*K138, 0), 0)</f>
        <v>0</v>
      </c>
      <c r="G139">
        <f>IF(AND(pogoda6[[#This Row],[temperatura_srednia]]&gt;15, pogoda6[[#This Row],[opady]]&lt;=0.6), 1, 0)</f>
        <v>0</v>
      </c>
      <c r="H139">
        <f t="shared" si="5"/>
        <v>0</v>
      </c>
      <c r="I139">
        <f>MAX(pogoda6[[#This Row],[po uzupelnieniu]]-pogoda6[[#This Row],[dzienne parowanie wody]], 0)</f>
        <v>9400</v>
      </c>
      <c r="J139">
        <f>IF(pogoda6[[#This Row],[ile w zbiorniku z parowaniem]]-pogoda6[[#This Row],[ile wody do podlania]] &lt; 0, 25000-pogoda6[[#This Row],[ile w zbiorniku z parowaniem]], 0)</f>
        <v>0</v>
      </c>
      <c r="K139">
        <f>pogoda6[[#This Row],[ile w zbiorniku z parowaniem]]-pogoda6[[#This Row],[ile wody do podlania]]+pogoda6[[#This Row],[ile trzeba dolac]]</f>
        <v>9400</v>
      </c>
      <c r="L139">
        <f>IF(pogoda6[[#This Row],[temperatura_srednia]]&lt;=15, 1, 0)</f>
        <v>0</v>
      </c>
      <c r="M139">
        <f>IF(AND(L139=0, pogoda6[[#This Row],[opady]]&lt;=0.6), 1, 0)</f>
        <v>0</v>
      </c>
      <c r="N139">
        <f t="shared" si="6"/>
        <v>1</v>
      </c>
    </row>
    <row r="140" spans="1:14" x14ac:dyDescent="0.35">
      <c r="A140" s="1">
        <v>42232</v>
      </c>
      <c r="B140">
        <v>22</v>
      </c>
      <c r="C140">
        <v>0</v>
      </c>
      <c r="D140">
        <f>700*pogoda6[[#This Row],[opady]]</f>
        <v>0</v>
      </c>
      <c r="E140">
        <f>MIN(pogoda6[[#This Row],[ile napadalo]]+K139, 25000)</f>
        <v>9400</v>
      </c>
      <c r="F140">
        <f>IF(pogoda6[[#This Row],[opady]]=0, ROUNDUP(0.03%*POWER(pogoda6[[#This Row],[temperatura_srednia]], 1.5)*K139, 0), 0)</f>
        <v>291</v>
      </c>
      <c r="G140">
        <f>IF(AND(pogoda6[[#This Row],[temperatura_srednia]]&gt;15, pogoda6[[#This Row],[opady]]&lt;=0.6), 1, 0)</f>
        <v>1</v>
      </c>
      <c r="H140">
        <f t="shared" si="5"/>
        <v>12000</v>
      </c>
      <c r="I140">
        <f>MAX(pogoda6[[#This Row],[po uzupelnieniu]]-pogoda6[[#This Row],[dzienne parowanie wody]], 0)</f>
        <v>9109</v>
      </c>
      <c r="J140">
        <f>IF(pogoda6[[#This Row],[ile w zbiorniku z parowaniem]]-pogoda6[[#This Row],[ile wody do podlania]] &lt; 0, 25000-pogoda6[[#This Row],[ile w zbiorniku z parowaniem]], 0)</f>
        <v>15891</v>
      </c>
      <c r="K140">
        <f>pogoda6[[#This Row],[ile w zbiorniku z parowaniem]]-pogoda6[[#This Row],[ile wody do podlania]]+pogoda6[[#This Row],[ile trzeba dolac]]</f>
        <v>13000</v>
      </c>
      <c r="L140">
        <f>IF(pogoda6[[#This Row],[temperatura_srednia]]&lt;=15, 1, 0)</f>
        <v>0</v>
      </c>
      <c r="M140">
        <f>IF(AND(L140=0, pogoda6[[#This Row],[opady]]&lt;=0.6), 1, 0)</f>
        <v>1</v>
      </c>
      <c r="N140">
        <f t="shared" si="6"/>
        <v>0</v>
      </c>
    </row>
    <row r="141" spans="1:14" x14ac:dyDescent="0.35">
      <c r="A141" s="1">
        <v>42233</v>
      </c>
      <c r="B141">
        <v>24</v>
      </c>
      <c r="C141">
        <v>0.2</v>
      </c>
      <c r="D141">
        <f>700*pogoda6[[#This Row],[opady]]</f>
        <v>140</v>
      </c>
      <c r="E141">
        <f>MIN(pogoda6[[#This Row],[ile napadalo]]+K140, 25000)</f>
        <v>13140</v>
      </c>
      <c r="F141">
        <f>IF(pogoda6[[#This Row],[opady]]=0, ROUNDUP(0.03%*POWER(pogoda6[[#This Row],[temperatura_srednia]], 1.5)*K140, 0), 0)</f>
        <v>0</v>
      </c>
      <c r="G141">
        <f>IF(AND(pogoda6[[#This Row],[temperatura_srednia]]&gt;15, pogoda6[[#This Row],[opady]]&lt;=0.6), 1, 0)</f>
        <v>1</v>
      </c>
      <c r="H141">
        <f t="shared" si="5"/>
        <v>12000</v>
      </c>
      <c r="I141">
        <f>MAX(pogoda6[[#This Row],[po uzupelnieniu]]-pogoda6[[#This Row],[dzienne parowanie wody]], 0)</f>
        <v>13140</v>
      </c>
      <c r="J141">
        <f>IF(pogoda6[[#This Row],[ile w zbiorniku z parowaniem]]-pogoda6[[#This Row],[ile wody do podlania]] &lt; 0, 25000-pogoda6[[#This Row],[ile w zbiorniku z parowaniem]], 0)</f>
        <v>0</v>
      </c>
      <c r="K141">
        <f>pogoda6[[#This Row],[ile w zbiorniku z parowaniem]]-pogoda6[[#This Row],[ile wody do podlania]]+pogoda6[[#This Row],[ile trzeba dolac]]</f>
        <v>1140</v>
      </c>
      <c r="L141">
        <f>IF(pogoda6[[#This Row],[temperatura_srednia]]&lt;=15, 1, 0)</f>
        <v>0</v>
      </c>
      <c r="M141">
        <f>IF(AND(L141=0, pogoda6[[#This Row],[opady]]&lt;=0.6), 1, 0)</f>
        <v>1</v>
      </c>
      <c r="N141">
        <f t="shared" si="6"/>
        <v>0</v>
      </c>
    </row>
    <row r="142" spans="1:14" x14ac:dyDescent="0.35">
      <c r="A142" s="1">
        <v>42234</v>
      </c>
      <c r="B142">
        <v>22</v>
      </c>
      <c r="C142">
        <v>0</v>
      </c>
      <c r="D142">
        <f>700*pogoda6[[#This Row],[opady]]</f>
        <v>0</v>
      </c>
      <c r="E142">
        <f>MIN(pogoda6[[#This Row],[ile napadalo]]+K141, 25000)</f>
        <v>1140</v>
      </c>
      <c r="F142">
        <f>IF(pogoda6[[#This Row],[opady]]=0, ROUNDUP(0.03%*POWER(pogoda6[[#This Row],[temperatura_srednia]], 1.5)*K141, 0), 0)</f>
        <v>36</v>
      </c>
      <c r="G142">
        <f>IF(AND(pogoda6[[#This Row],[temperatura_srednia]]&gt;15, pogoda6[[#This Row],[opady]]&lt;=0.6), 1, 0)</f>
        <v>1</v>
      </c>
      <c r="H142">
        <f t="shared" si="5"/>
        <v>12000</v>
      </c>
      <c r="I142">
        <f>MAX(pogoda6[[#This Row],[po uzupelnieniu]]-pogoda6[[#This Row],[dzienne parowanie wody]], 0)</f>
        <v>1104</v>
      </c>
      <c r="J142">
        <f>IF(pogoda6[[#This Row],[ile w zbiorniku z parowaniem]]-pogoda6[[#This Row],[ile wody do podlania]] &lt; 0, 25000-pogoda6[[#This Row],[ile w zbiorniku z parowaniem]], 0)</f>
        <v>23896</v>
      </c>
      <c r="K142">
        <f>pogoda6[[#This Row],[ile w zbiorniku z parowaniem]]-pogoda6[[#This Row],[ile wody do podlania]]+pogoda6[[#This Row],[ile trzeba dolac]]</f>
        <v>13000</v>
      </c>
      <c r="L142">
        <f>IF(pogoda6[[#This Row],[temperatura_srednia]]&lt;=15, 1, 0)</f>
        <v>0</v>
      </c>
      <c r="M142">
        <f>IF(AND(L142=0, pogoda6[[#This Row],[opady]]&lt;=0.6), 1, 0)</f>
        <v>1</v>
      </c>
      <c r="N142">
        <f t="shared" si="6"/>
        <v>0</v>
      </c>
    </row>
    <row r="143" spans="1:14" x14ac:dyDescent="0.35">
      <c r="A143" s="1">
        <v>42235</v>
      </c>
      <c r="B143">
        <v>19</v>
      </c>
      <c r="C143">
        <v>0</v>
      </c>
      <c r="D143">
        <f>700*pogoda6[[#This Row],[opady]]</f>
        <v>0</v>
      </c>
      <c r="E143">
        <f>MIN(pogoda6[[#This Row],[ile napadalo]]+K142, 25000)</f>
        <v>13000</v>
      </c>
      <c r="F143">
        <f>IF(pogoda6[[#This Row],[opady]]=0, ROUNDUP(0.03%*POWER(pogoda6[[#This Row],[temperatura_srednia]], 1.5)*K142, 0), 0)</f>
        <v>323</v>
      </c>
      <c r="G143">
        <f>IF(AND(pogoda6[[#This Row],[temperatura_srednia]]&gt;15, pogoda6[[#This Row],[opady]]&lt;=0.6), 1, 0)</f>
        <v>1</v>
      </c>
      <c r="H143">
        <f t="shared" si="5"/>
        <v>12000</v>
      </c>
      <c r="I143">
        <f>MAX(pogoda6[[#This Row],[po uzupelnieniu]]-pogoda6[[#This Row],[dzienne parowanie wody]], 0)</f>
        <v>12677</v>
      </c>
      <c r="J143">
        <f>IF(pogoda6[[#This Row],[ile w zbiorniku z parowaniem]]-pogoda6[[#This Row],[ile wody do podlania]] &lt; 0, 25000-pogoda6[[#This Row],[ile w zbiorniku z parowaniem]], 0)</f>
        <v>0</v>
      </c>
      <c r="K143">
        <f>pogoda6[[#This Row],[ile w zbiorniku z parowaniem]]-pogoda6[[#This Row],[ile wody do podlania]]+pogoda6[[#This Row],[ile trzeba dolac]]</f>
        <v>677</v>
      </c>
      <c r="L143">
        <f>IF(pogoda6[[#This Row],[temperatura_srednia]]&lt;=15, 1, 0)</f>
        <v>0</v>
      </c>
      <c r="M143">
        <f>IF(AND(L143=0, pogoda6[[#This Row],[opady]]&lt;=0.6), 1, 0)</f>
        <v>1</v>
      </c>
      <c r="N143">
        <f t="shared" si="6"/>
        <v>0</v>
      </c>
    </row>
    <row r="144" spans="1:14" x14ac:dyDescent="0.35">
      <c r="A144" s="1">
        <v>42236</v>
      </c>
      <c r="B144">
        <v>18</v>
      </c>
      <c r="C144">
        <v>0</v>
      </c>
      <c r="D144">
        <f>700*pogoda6[[#This Row],[opady]]</f>
        <v>0</v>
      </c>
      <c r="E144">
        <f>MIN(pogoda6[[#This Row],[ile napadalo]]+K143, 25000)</f>
        <v>677</v>
      </c>
      <c r="F144">
        <f>IF(pogoda6[[#This Row],[opady]]=0, ROUNDUP(0.03%*POWER(pogoda6[[#This Row],[temperatura_srednia]], 1.5)*K143, 0), 0)</f>
        <v>16</v>
      </c>
      <c r="G144">
        <f>IF(AND(pogoda6[[#This Row],[temperatura_srednia]]&gt;15, pogoda6[[#This Row],[opady]]&lt;=0.6), 1, 0)</f>
        <v>1</v>
      </c>
      <c r="H144">
        <f t="shared" si="5"/>
        <v>12000</v>
      </c>
      <c r="I144">
        <f>MAX(pogoda6[[#This Row],[po uzupelnieniu]]-pogoda6[[#This Row],[dzienne parowanie wody]], 0)</f>
        <v>661</v>
      </c>
      <c r="J144">
        <f>IF(pogoda6[[#This Row],[ile w zbiorniku z parowaniem]]-pogoda6[[#This Row],[ile wody do podlania]] &lt; 0, 25000-pogoda6[[#This Row],[ile w zbiorniku z parowaniem]], 0)</f>
        <v>24339</v>
      </c>
      <c r="K144">
        <f>pogoda6[[#This Row],[ile w zbiorniku z parowaniem]]-pogoda6[[#This Row],[ile wody do podlania]]+pogoda6[[#This Row],[ile trzeba dolac]]</f>
        <v>13000</v>
      </c>
      <c r="L144">
        <f>IF(pogoda6[[#This Row],[temperatura_srednia]]&lt;=15, 1, 0)</f>
        <v>0</v>
      </c>
      <c r="M144">
        <f>IF(AND(L144=0, pogoda6[[#This Row],[opady]]&lt;=0.6), 1, 0)</f>
        <v>1</v>
      </c>
      <c r="N144">
        <f t="shared" si="6"/>
        <v>0</v>
      </c>
    </row>
    <row r="145" spans="1:14" x14ac:dyDescent="0.35">
      <c r="A145" s="1">
        <v>42237</v>
      </c>
      <c r="B145">
        <v>18</v>
      </c>
      <c r="C145">
        <v>0</v>
      </c>
      <c r="D145">
        <f>700*pogoda6[[#This Row],[opady]]</f>
        <v>0</v>
      </c>
      <c r="E145">
        <f>MIN(pogoda6[[#This Row],[ile napadalo]]+K144, 25000)</f>
        <v>13000</v>
      </c>
      <c r="F145">
        <f>IF(pogoda6[[#This Row],[opady]]=0, ROUNDUP(0.03%*POWER(pogoda6[[#This Row],[temperatura_srednia]], 1.5)*K144, 0), 0)</f>
        <v>298</v>
      </c>
      <c r="G145">
        <f>IF(AND(pogoda6[[#This Row],[temperatura_srednia]]&gt;15, pogoda6[[#This Row],[opady]]&lt;=0.6), 1, 0)</f>
        <v>1</v>
      </c>
      <c r="H145">
        <f t="shared" si="5"/>
        <v>12000</v>
      </c>
      <c r="I145">
        <f>MAX(pogoda6[[#This Row],[po uzupelnieniu]]-pogoda6[[#This Row],[dzienne parowanie wody]], 0)</f>
        <v>12702</v>
      </c>
      <c r="J145">
        <f>IF(pogoda6[[#This Row],[ile w zbiorniku z parowaniem]]-pogoda6[[#This Row],[ile wody do podlania]] &lt; 0, 25000-pogoda6[[#This Row],[ile w zbiorniku z parowaniem]], 0)</f>
        <v>0</v>
      </c>
      <c r="K145">
        <f>pogoda6[[#This Row],[ile w zbiorniku z parowaniem]]-pogoda6[[#This Row],[ile wody do podlania]]+pogoda6[[#This Row],[ile trzeba dolac]]</f>
        <v>702</v>
      </c>
      <c r="L145">
        <f>IF(pogoda6[[#This Row],[temperatura_srednia]]&lt;=15, 1, 0)</f>
        <v>0</v>
      </c>
      <c r="M145">
        <f>IF(AND(L145=0, pogoda6[[#This Row],[opady]]&lt;=0.6), 1, 0)</f>
        <v>1</v>
      </c>
      <c r="N145">
        <f t="shared" si="6"/>
        <v>0</v>
      </c>
    </row>
    <row r="146" spans="1:14" x14ac:dyDescent="0.35">
      <c r="A146" s="1">
        <v>42238</v>
      </c>
      <c r="B146">
        <v>18</v>
      </c>
      <c r="C146">
        <v>0</v>
      </c>
      <c r="D146">
        <f>700*pogoda6[[#This Row],[opady]]</f>
        <v>0</v>
      </c>
      <c r="E146">
        <f>MIN(pogoda6[[#This Row],[ile napadalo]]+K145, 25000)</f>
        <v>702</v>
      </c>
      <c r="F146">
        <f>IF(pogoda6[[#This Row],[opady]]=0, ROUNDUP(0.03%*POWER(pogoda6[[#This Row],[temperatura_srednia]], 1.5)*K145, 0), 0)</f>
        <v>17</v>
      </c>
      <c r="G146">
        <f>IF(AND(pogoda6[[#This Row],[temperatura_srednia]]&gt;15, pogoda6[[#This Row],[opady]]&lt;=0.6), 1, 0)</f>
        <v>1</v>
      </c>
      <c r="H146">
        <f t="shared" si="5"/>
        <v>12000</v>
      </c>
      <c r="I146">
        <f>MAX(pogoda6[[#This Row],[po uzupelnieniu]]-pogoda6[[#This Row],[dzienne parowanie wody]], 0)</f>
        <v>685</v>
      </c>
      <c r="J146">
        <f>IF(pogoda6[[#This Row],[ile w zbiorniku z parowaniem]]-pogoda6[[#This Row],[ile wody do podlania]] &lt; 0, 25000-pogoda6[[#This Row],[ile w zbiorniku z parowaniem]], 0)</f>
        <v>24315</v>
      </c>
      <c r="K146">
        <f>pogoda6[[#This Row],[ile w zbiorniku z parowaniem]]-pogoda6[[#This Row],[ile wody do podlania]]+pogoda6[[#This Row],[ile trzeba dolac]]</f>
        <v>13000</v>
      </c>
      <c r="L146">
        <f>IF(pogoda6[[#This Row],[temperatura_srednia]]&lt;=15, 1, 0)</f>
        <v>0</v>
      </c>
      <c r="M146">
        <f>IF(AND(L146=0, pogoda6[[#This Row],[opady]]&lt;=0.6), 1, 0)</f>
        <v>1</v>
      </c>
      <c r="N146">
        <f t="shared" si="6"/>
        <v>0</v>
      </c>
    </row>
    <row r="147" spans="1:14" x14ac:dyDescent="0.35">
      <c r="A147" s="1">
        <v>42239</v>
      </c>
      <c r="B147">
        <v>19</v>
      </c>
      <c r="C147">
        <v>0</v>
      </c>
      <c r="D147">
        <f>700*pogoda6[[#This Row],[opady]]</f>
        <v>0</v>
      </c>
      <c r="E147">
        <f>MIN(pogoda6[[#This Row],[ile napadalo]]+K146, 25000)</f>
        <v>13000</v>
      </c>
      <c r="F147">
        <f>IF(pogoda6[[#This Row],[opady]]=0, ROUNDUP(0.03%*POWER(pogoda6[[#This Row],[temperatura_srednia]], 1.5)*K146, 0), 0)</f>
        <v>323</v>
      </c>
      <c r="G147">
        <f>IF(AND(pogoda6[[#This Row],[temperatura_srednia]]&gt;15, pogoda6[[#This Row],[opady]]&lt;=0.6), 1, 0)</f>
        <v>1</v>
      </c>
      <c r="H147">
        <f t="shared" si="5"/>
        <v>12000</v>
      </c>
      <c r="I147">
        <f>MAX(pogoda6[[#This Row],[po uzupelnieniu]]-pogoda6[[#This Row],[dzienne parowanie wody]], 0)</f>
        <v>12677</v>
      </c>
      <c r="J147">
        <f>IF(pogoda6[[#This Row],[ile w zbiorniku z parowaniem]]-pogoda6[[#This Row],[ile wody do podlania]] &lt; 0, 25000-pogoda6[[#This Row],[ile w zbiorniku z parowaniem]], 0)</f>
        <v>0</v>
      </c>
      <c r="K147">
        <f>pogoda6[[#This Row],[ile w zbiorniku z parowaniem]]-pogoda6[[#This Row],[ile wody do podlania]]+pogoda6[[#This Row],[ile trzeba dolac]]</f>
        <v>677</v>
      </c>
      <c r="L147">
        <f>IF(pogoda6[[#This Row],[temperatura_srednia]]&lt;=15, 1, 0)</f>
        <v>0</v>
      </c>
      <c r="M147">
        <f>IF(AND(L147=0, pogoda6[[#This Row],[opady]]&lt;=0.6), 1, 0)</f>
        <v>1</v>
      </c>
      <c r="N147">
        <f t="shared" si="6"/>
        <v>0</v>
      </c>
    </row>
    <row r="148" spans="1:14" x14ac:dyDescent="0.35">
      <c r="A148" s="1">
        <v>42240</v>
      </c>
      <c r="B148">
        <v>21</v>
      </c>
      <c r="C148">
        <v>5.5</v>
      </c>
      <c r="D148">
        <f>700*pogoda6[[#This Row],[opady]]</f>
        <v>3850</v>
      </c>
      <c r="E148">
        <f>MIN(pogoda6[[#This Row],[ile napadalo]]+K147, 25000)</f>
        <v>4527</v>
      </c>
      <c r="F148">
        <f>IF(pogoda6[[#This Row],[opady]]=0, ROUNDUP(0.03%*POWER(pogoda6[[#This Row],[temperatura_srednia]], 1.5)*K147, 0), 0)</f>
        <v>0</v>
      </c>
      <c r="G148">
        <f>IF(AND(pogoda6[[#This Row],[temperatura_srednia]]&gt;15, pogoda6[[#This Row],[opady]]&lt;=0.6), 1, 0)</f>
        <v>0</v>
      </c>
      <c r="H148">
        <f t="shared" si="5"/>
        <v>0</v>
      </c>
      <c r="I148">
        <f>MAX(pogoda6[[#This Row],[po uzupelnieniu]]-pogoda6[[#This Row],[dzienne parowanie wody]], 0)</f>
        <v>4527</v>
      </c>
      <c r="J148">
        <f>IF(pogoda6[[#This Row],[ile w zbiorniku z parowaniem]]-pogoda6[[#This Row],[ile wody do podlania]] &lt; 0, 25000-pogoda6[[#This Row],[ile w zbiorniku z parowaniem]], 0)</f>
        <v>0</v>
      </c>
      <c r="K148">
        <f>pogoda6[[#This Row],[ile w zbiorniku z parowaniem]]-pogoda6[[#This Row],[ile wody do podlania]]+pogoda6[[#This Row],[ile trzeba dolac]]</f>
        <v>4527</v>
      </c>
      <c r="L148">
        <f>IF(pogoda6[[#This Row],[temperatura_srednia]]&lt;=15, 1, 0)</f>
        <v>0</v>
      </c>
      <c r="M148">
        <f>IF(AND(L148=0, pogoda6[[#This Row],[opady]]&lt;=0.6), 1, 0)</f>
        <v>0</v>
      </c>
      <c r="N148">
        <f t="shared" si="6"/>
        <v>1</v>
      </c>
    </row>
    <row r="149" spans="1:14" x14ac:dyDescent="0.35">
      <c r="A149" s="1">
        <v>42241</v>
      </c>
      <c r="B149">
        <v>18</v>
      </c>
      <c r="C149">
        <v>18</v>
      </c>
      <c r="D149">
        <f>700*pogoda6[[#This Row],[opady]]</f>
        <v>12600</v>
      </c>
      <c r="E149">
        <f>MIN(pogoda6[[#This Row],[ile napadalo]]+K148, 25000)</f>
        <v>17127</v>
      </c>
      <c r="F149">
        <f>IF(pogoda6[[#This Row],[opady]]=0, ROUNDUP(0.03%*POWER(pogoda6[[#This Row],[temperatura_srednia]], 1.5)*K148, 0), 0)</f>
        <v>0</v>
      </c>
      <c r="G149">
        <f>IF(AND(pogoda6[[#This Row],[temperatura_srednia]]&gt;15, pogoda6[[#This Row],[opady]]&lt;=0.6), 1, 0)</f>
        <v>0</v>
      </c>
      <c r="H149">
        <f t="shared" si="5"/>
        <v>0</v>
      </c>
      <c r="I149">
        <f>MAX(pogoda6[[#This Row],[po uzupelnieniu]]-pogoda6[[#This Row],[dzienne parowanie wody]], 0)</f>
        <v>17127</v>
      </c>
      <c r="J149">
        <f>IF(pogoda6[[#This Row],[ile w zbiorniku z parowaniem]]-pogoda6[[#This Row],[ile wody do podlania]] &lt; 0, 25000-pogoda6[[#This Row],[ile w zbiorniku z parowaniem]], 0)</f>
        <v>0</v>
      </c>
      <c r="K149">
        <f>pogoda6[[#This Row],[ile w zbiorniku z parowaniem]]-pogoda6[[#This Row],[ile wody do podlania]]+pogoda6[[#This Row],[ile trzeba dolac]]</f>
        <v>17127</v>
      </c>
      <c r="L149">
        <f>IF(pogoda6[[#This Row],[temperatura_srednia]]&lt;=15, 1, 0)</f>
        <v>0</v>
      </c>
      <c r="M149">
        <f>IF(AND(L149=0, pogoda6[[#This Row],[opady]]&lt;=0.6), 1, 0)</f>
        <v>0</v>
      </c>
      <c r="N149">
        <f t="shared" si="6"/>
        <v>1</v>
      </c>
    </row>
    <row r="150" spans="1:14" x14ac:dyDescent="0.35">
      <c r="A150" s="1">
        <v>42242</v>
      </c>
      <c r="B150">
        <v>19</v>
      </c>
      <c r="C150">
        <v>12</v>
      </c>
      <c r="D150">
        <f>700*pogoda6[[#This Row],[opady]]</f>
        <v>8400</v>
      </c>
      <c r="E150">
        <f>MIN(pogoda6[[#This Row],[ile napadalo]]+K149, 25000)</f>
        <v>25000</v>
      </c>
      <c r="F150">
        <f>IF(pogoda6[[#This Row],[opady]]=0, ROUNDUP(0.03%*POWER(pogoda6[[#This Row],[temperatura_srednia]], 1.5)*K149, 0), 0)</f>
        <v>0</v>
      </c>
      <c r="G150">
        <f>IF(AND(pogoda6[[#This Row],[temperatura_srednia]]&gt;15, pogoda6[[#This Row],[opady]]&lt;=0.6), 1, 0)</f>
        <v>0</v>
      </c>
      <c r="H150">
        <f t="shared" si="5"/>
        <v>0</v>
      </c>
      <c r="I150">
        <f>MAX(pogoda6[[#This Row],[po uzupelnieniu]]-pogoda6[[#This Row],[dzienne parowanie wody]], 0)</f>
        <v>25000</v>
      </c>
      <c r="J150">
        <f>IF(pogoda6[[#This Row],[ile w zbiorniku z parowaniem]]-pogoda6[[#This Row],[ile wody do podlania]] &lt; 0, 25000-pogoda6[[#This Row],[ile w zbiorniku z parowaniem]], 0)</f>
        <v>0</v>
      </c>
      <c r="K150">
        <f>pogoda6[[#This Row],[ile w zbiorniku z parowaniem]]-pogoda6[[#This Row],[ile wody do podlania]]+pogoda6[[#This Row],[ile trzeba dolac]]</f>
        <v>25000</v>
      </c>
      <c r="L150">
        <f>IF(pogoda6[[#This Row],[temperatura_srednia]]&lt;=15, 1, 0)</f>
        <v>0</v>
      </c>
      <c r="M150">
        <f>IF(AND(L150=0, pogoda6[[#This Row],[opady]]&lt;=0.6), 1, 0)</f>
        <v>0</v>
      </c>
      <c r="N150">
        <f t="shared" si="6"/>
        <v>1</v>
      </c>
    </row>
    <row r="151" spans="1:14" x14ac:dyDescent="0.35">
      <c r="A151" s="1">
        <v>42243</v>
      </c>
      <c r="B151">
        <v>23</v>
      </c>
      <c r="C151">
        <v>0</v>
      </c>
      <c r="D151">
        <f>700*pogoda6[[#This Row],[opady]]</f>
        <v>0</v>
      </c>
      <c r="E151">
        <f>MIN(pogoda6[[#This Row],[ile napadalo]]+K150, 25000)</f>
        <v>25000</v>
      </c>
      <c r="F151">
        <f>IF(pogoda6[[#This Row],[opady]]=0, ROUNDUP(0.03%*POWER(pogoda6[[#This Row],[temperatura_srednia]], 1.5)*K150, 0), 0)</f>
        <v>828</v>
      </c>
      <c r="G151">
        <f>IF(AND(pogoda6[[#This Row],[temperatura_srednia]]&gt;15, pogoda6[[#This Row],[opady]]&lt;=0.6), 1, 0)</f>
        <v>1</v>
      </c>
      <c r="H151">
        <f t="shared" si="5"/>
        <v>12000</v>
      </c>
      <c r="I151">
        <f>MAX(pogoda6[[#This Row],[po uzupelnieniu]]-pogoda6[[#This Row],[dzienne parowanie wody]], 0)</f>
        <v>24172</v>
      </c>
      <c r="J151">
        <f>IF(pogoda6[[#This Row],[ile w zbiorniku z parowaniem]]-pogoda6[[#This Row],[ile wody do podlania]] &lt; 0, 25000-pogoda6[[#This Row],[ile w zbiorniku z parowaniem]], 0)</f>
        <v>0</v>
      </c>
      <c r="K151">
        <f>pogoda6[[#This Row],[ile w zbiorniku z parowaniem]]-pogoda6[[#This Row],[ile wody do podlania]]+pogoda6[[#This Row],[ile trzeba dolac]]</f>
        <v>12172</v>
      </c>
      <c r="L151">
        <f>IF(pogoda6[[#This Row],[temperatura_srednia]]&lt;=15, 1, 0)</f>
        <v>0</v>
      </c>
      <c r="M151">
        <f>IF(AND(L151=0, pogoda6[[#This Row],[opady]]&lt;=0.6), 1, 0)</f>
        <v>1</v>
      </c>
      <c r="N151">
        <f t="shared" si="6"/>
        <v>0</v>
      </c>
    </row>
    <row r="152" spans="1:14" x14ac:dyDescent="0.35">
      <c r="A152" s="1">
        <v>42244</v>
      </c>
      <c r="B152">
        <v>17</v>
      </c>
      <c r="C152">
        <v>0.1</v>
      </c>
      <c r="D152">
        <f>700*pogoda6[[#This Row],[opady]]</f>
        <v>70</v>
      </c>
      <c r="E152">
        <f>MIN(pogoda6[[#This Row],[ile napadalo]]+K151, 25000)</f>
        <v>12242</v>
      </c>
      <c r="F152">
        <f>IF(pogoda6[[#This Row],[opady]]=0, ROUNDUP(0.03%*POWER(pogoda6[[#This Row],[temperatura_srednia]], 1.5)*K151, 0), 0)</f>
        <v>0</v>
      </c>
      <c r="G152">
        <f>IF(AND(pogoda6[[#This Row],[temperatura_srednia]]&gt;15, pogoda6[[#This Row],[opady]]&lt;=0.6), 1, 0)</f>
        <v>1</v>
      </c>
      <c r="H152">
        <f t="shared" si="5"/>
        <v>12000</v>
      </c>
      <c r="I152">
        <f>MAX(pogoda6[[#This Row],[po uzupelnieniu]]-pogoda6[[#This Row],[dzienne parowanie wody]], 0)</f>
        <v>12242</v>
      </c>
      <c r="J152">
        <f>IF(pogoda6[[#This Row],[ile w zbiorniku z parowaniem]]-pogoda6[[#This Row],[ile wody do podlania]] &lt; 0, 25000-pogoda6[[#This Row],[ile w zbiorniku z parowaniem]], 0)</f>
        <v>0</v>
      </c>
      <c r="K152">
        <f>pogoda6[[#This Row],[ile w zbiorniku z parowaniem]]-pogoda6[[#This Row],[ile wody do podlania]]+pogoda6[[#This Row],[ile trzeba dolac]]</f>
        <v>242</v>
      </c>
      <c r="L152">
        <f>IF(pogoda6[[#This Row],[temperatura_srednia]]&lt;=15, 1, 0)</f>
        <v>0</v>
      </c>
      <c r="M152">
        <f>IF(AND(L152=0, pogoda6[[#This Row],[opady]]&lt;=0.6), 1, 0)</f>
        <v>1</v>
      </c>
      <c r="N152">
        <f t="shared" si="6"/>
        <v>0</v>
      </c>
    </row>
    <row r="153" spans="1:14" x14ac:dyDescent="0.35">
      <c r="A153" s="1">
        <v>42245</v>
      </c>
      <c r="B153">
        <v>16</v>
      </c>
      <c r="C153">
        <v>14</v>
      </c>
      <c r="D153">
        <f>700*pogoda6[[#This Row],[opady]]</f>
        <v>9800</v>
      </c>
      <c r="E153">
        <f>MIN(pogoda6[[#This Row],[ile napadalo]]+K152, 25000)</f>
        <v>10042</v>
      </c>
      <c r="F153">
        <f>IF(pogoda6[[#This Row],[opady]]=0, ROUNDUP(0.03%*POWER(pogoda6[[#This Row],[temperatura_srednia]], 1.5)*K152, 0), 0)</f>
        <v>0</v>
      </c>
      <c r="G153">
        <f>IF(AND(pogoda6[[#This Row],[temperatura_srednia]]&gt;15, pogoda6[[#This Row],[opady]]&lt;=0.6), 1, 0)</f>
        <v>0</v>
      </c>
      <c r="H153">
        <f t="shared" si="5"/>
        <v>0</v>
      </c>
      <c r="I153">
        <f>MAX(pogoda6[[#This Row],[po uzupelnieniu]]-pogoda6[[#This Row],[dzienne parowanie wody]], 0)</f>
        <v>10042</v>
      </c>
      <c r="J153">
        <f>IF(pogoda6[[#This Row],[ile w zbiorniku z parowaniem]]-pogoda6[[#This Row],[ile wody do podlania]] &lt; 0, 25000-pogoda6[[#This Row],[ile w zbiorniku z parowaniem]], 0)</f>
        <v>0</v>
      </c>
      <c r="K153">
        <f>pogoda6[[#This Row],[ile w zbiorniku z parowaniem]]-pogoda6[[#This Row],[ile wody do podlania]]+pogoda6[[#This Row],[ile trzeba dolac]]</f>
        <v>10042</v>
      </c>
      <c r="L153">
        <f>IF(pogoda6[[#This Row],[temperatura_srednia]]&lt;=15, 1, 0)</f>
        <v>0</v>
      </c>
      <c r="M153">
        <f>IF(AND(L153=0, pogoda6[[#This Row],[opady]]&lt;=0.6), 1, 0)</f>
        <v>0</v>
      </c>
      <c r="N153">
        <f t="shared" si="6"/>
        <v>1</v>
      </c>
    </row>
    <row r="154" spans="1:14" x14ac:dyDescent="0.35">
      <c r="A154" s="1">
        <v>42246</v>
      </c>
      <c r="B154">
        <v>22</v>
      </c>
      <c r="C154">
        <v>0</v>
      </c>
      <c r="D154">
        <f>700*pogoda6[[#This Row],[opady]]</f>
        <v>0</v>
      </c>
      <c r="E154">
        <f>MIN(pogoda6[[#This Row],[ile napadalo]]+K153, 25000)</f>
        <v>10042</v>
      </c>
      <c r="F154">
        <f>IF(pogoda6[[#This Row],[opady]]=0, ROUNDUP(0.03%*POWER(pogoda6[[#This Row],[temperatura_srednia]], 1.5)*K153, 0), 0)</f>
        <v>311</v>
      </c>
      <c r="G154">
        <f>IF(AND(pogoda6[[#This Row],[temperatura_srednia]]&gt;15, pogoda6[[#This Row],[opady]]&lt;=0.6), 1, 0)</f>
        <v>1</v>
      </c>
      <c r="H154">
        <f t="shared" si="5"/>
        <v>12000</v>
      </c>
      <c r="I154">
        <f>MAX(pogoda6[[#This Row],[po uzupelnieniu]]-pogoda6[[#This Row],[dzienne parowanie wody]], 0)</f>
        <v>9731</v>
      </c>
      <c r="J154">
        <f>IF(pogoda6[[#This Row],[ile w zbiorniku z parowaniem]]-pogoda6[[#This Row],[ile wody do podlania]] &lt; 0, 25000-pogoda6[[#This Row],[ile w zbiorniku z parowaniem]], 0)</f>
        <v>15269</v>
      </c>
      <c r="K154">
        <f>pogoda6[[#This Row],[ile w zbiorniku z parowaniem]]-pogoda6[[#This Row],[ile wody do podlania]]+pogoda6[[#This Row],[ile trzeba dolac]]</f>
        <v>13000</v>
      </c>
      <c r="L154">
        <f>IF(pogoda6[[#This Row],[temperatura_srednia]]&lt;=15, 1, 0)</f>
        <v>0</v>
      </c>
      <c r="M154">
        <f>IF(AND(L154=0, pogoda6[[#This Row],[opady]]&lt;=0.6), 1, 0)</f>
        <v>1</v>
      </c>
      <c r="N154">
        <f t="shared" si="6"/>
        <v>0</v>
      </c>
    </row>
    <row r="155" spans="1:14" x14ac:dyDescent="0.35">
      <c r="A155" s="1">
        <v>42247</v>
      </c>
      <c r="B155">
        <v>26</v>
      </c>
      <c r="C155">
        <v>0</v>
      </c>
      <c r="D155">
        <f>700*pogoda6[[#This Row],[opady]]</f>
        <v>0</v>
      </c>
      <c r="E155">
        <f>MIN(pogoda6[[#This Row],[ile napadalo]]+K154, 25000)</f>
        <v>13000</v>
      </c>
      <c r="F155">
        <f>IF(pogoda6[[#This Row],[opady]]=0, ROUNDUP(0.03%*POWER(pogoda6[[#This Row],[temperatura_srednia]], 1.5)*K154, 0), 0)</f>
        <v>518</v>
      </c>
      <c r="G155">
        <f>IF(AND(pogoda6[[#This Row],[temperatura_srednia]]&gt;15, pogoda6[[#This Row],[opady]]&lt;=0.6), 1, 0)</f>
        <v>1</v>
      </c>
      <c r="H155">
        <f t="shared" si="5"/>
        <v>12000</v>
      </c>
      <c r="I155">
        <f>MAX(pogoda6[[#This Row],[po uzupelnieniu]]-pogoda6[[#This Row],[dzienne parowanie wody]], 0)</f>
        <v>12482</v>
      </c>
      <c r="J155">
        <f>IF(pogoda6[[#This Row],[ile w zbiorniku z parowaniem]]-pogoda6[[#This Row],[ile wody do podlania]] &lt; 0, 25000-pogoda6[[#This Row],[ile w zbiorniku z parowaniem]], 0)</f>
        <v>0</v>
      </c>
      <c r="K155">
        <f>pogoda6[[#This Row],[ile w zbiorniku z parowaniem]]-pogoda6[[#This Row],[ile wody do podlania]]+pogoda6[[#This Row],[ile trzeba dolac]]</f>
        <v>482</v>
      </c>
      <c r="L155">
        <f>IF(pogoda6[[#This Row],[temperatura_srednia]]&lt;=15, 1, 0)</f>
        <v>0</v>
      </c>
      <c r="M155">
        <f>IF(AND(L155=0, pogoda6[[#This Row],[opady]]&lt;=0.6), 1, 0)</f>
        <v>1</v>
      </c>
      <c r="N155">
        <f t="shared" si="6"/>
        <v>0</v>
      </c>
    </row>
    <row r="156" spans="1:14" x14ac:dyDescent="0.35">
      <c r="A156" s="1">
        <v>42248</v>
      </c>
      <c r="B156">
        <v>27</v>
      </c>
      <c r="C156">
        <v>2</v>
      </c>
      <c r="D156">
        <f>700*pogoda6[[#This Row],[opady]]</f>
        <v>1400</v>
      </c>
      <c r="E156">
        <f>MIN(pogoda6[[#This Row],[ile napadalo]]+K155, 25000)</f>
        <v>1882</v>
      </c>
      <c r="F156">
        <f>IF(pogoda6[[#This Row],[opady]]=0, ROUNDUP(0.03%*POWER(pogoda6[[#This Row],[temperatura_srednia]], 1.5)*K155, 0), 0)</f>
        <v>0</v>
      </c>
      <c r="G156">
        <f>IF(AND(pogoda6[[#This Row],[temperatura_srednia]]&gt;15, pogoda6[[#This Row],[opady]]&lt;=0.6), 1, 0)</f>
        <v>0</v>
      </c>
      <c r="H156">
        <f t="shared" si="5"/>
        <v>0</v>
      </c>
      <c r="I156">
        <f>MAX(pogoda6[[#This Row],[po uzupelnieniu]]-pogoda6[[#This Row],[dzienne parowanie wody]], 0)</f>
        <v>1882</v>
      </c>
      <c r="J156">
        <f>IF(pogoda6[[#This Row],[ile w zbiorniku z parowaniem]]-pogoda6[[#This Row],[ile wody do podlania]] &lt; 0, 25000-pogoda6[[#This Row],[ile w zbiorniku z parowaniem]], 0)</f>
        <v>0</v>
      </c>
      <c r="K156">
        <f>pogoda6[[#This Row],[ile w zbiorniku z parowaniem]]-pogoda6[[#This Row],[ile wody do podlania]]+pogoda6[[#This Row],[ile trzeba dolac]]</f>
        <v>1882</v>
      </c>
      <c r="L156">
        <f>IF(pogoda6[[#This Row],[temperatura_srednia]]&lt;=15, 1, 0)</f>
        <v>0</v>
      </c>
      <c r="M156">
        <f>IF(AND(L156=0, pogoda6[[#This Row],[opady]]&lt;=0.6), 1, 0)</f>
        <v>0</v>
      </c>
      <c r="N156">
        <f t="shared" si="6"/>
        <v>1</v>
      </c>
    </row>
    <row r="157" spans="1:14" x14ac:dyDescent="0.35">
      <c r="A157" s="1">
        <v>42249</v>
      </c>
      <c r="B157">
        <v>18</v>
      </c>
      <c r="C157">
        <v>0</v>
      </c>
      <c r="D157">
        <f>700*pogoda6[[#This Row],[opady]]</f>
        <v>0</v>
      </c>
      <c r="E157">
        <f>MIN(pogoda6[[#This Row],[ile napadalo]]+K156, 25000)</f>
        <v>1882</v>
      </c>
      <c r="F157">
        <f>IF(pogoda6[[#This Row],[opady]]=0, ROUNDUP(0.03%*POWER(pogoda6[[#This Row],[temperatura_srednia]], 1.5)*K156, 0), 0)</f>
        <v>44</v>
      </c>
      <c r="G157">
        <f>IF(AND(pogoda6[[#This Row],[temperatura_srednia]]&gt;15, pogoda6[[#This Row],[opady]]&lt;=0.6), 1, 0)</f>
        <v>1</v>
      </c>
      <c r="H157">
        <f t="shared" si="5"/>
        <v>12000</v>
      </c>
      <c r="I157">
        <f>MAX(pogoda6[[#This Row],[po uzupelnieniu]]-pogoda6[[#This Row],[dzienne parowanie wody]], 0)</f>
        <v>1838</v>
      </c>
      <c r="J157">
        <f>IF(pogoda6[[#This Row],[ile w zbiorniku z parowaniem]]-pogoda6[[#This Row],[ile wody do podlania]] &lt; 0, 25000-pogoda6[[#This Row],[ile w zbiorniku z parowaniem]], 0)</f>
        <v>23162</v>
      </c>
      <c r="K157">
        <f>pogoda6[[#This Row],[ile w zbiorniku z parowaniem]]-pogoda6[[#This Row],[ile wody do podlania]]+pogoda6[[#This Row],[ile trzeba dolac]]</f>
        <v>13000</v>
      </c>
      <c r="L157">
        <f>IF(pogoda6[[#This Row],[temperatura_srednia]]&lt;=15, 1, 0)</f>
        <v>0</v>
      </c>
      <c r="M157">
        <f>IF(AND(L157=0, pogoda6[[#This Row],[opady]]&lt;=0.6), 1, 0)</f>
        <v>1</v>
      </c>
      <c r="N157">
        <f t="shared" si="6"/>
        <v>0</v>
      </c>
    </row>
    <row r="158" spans="1:14" x14ac:dyDescent="0.35">
      <c r="A158" s="1">
        <v>42250</v>
      </c>
      <c r="B158">
        <v>17</v>
      </c>
      <c r="C158">
        <v>0</v>
      </c>
      <c r="D158">
        <f>700*pogoda6[[#This Row],[opady]]</f>
        <v>0</v>
      </c>
      <c r="E158">
        <f>MIN(pogoda6[[#This Row],[ile napadalo]]+K157, 25000)</f>
        <v>13000</v>
      </c>
      <c r="F158">
        <f>IF(pogoda6[[#This Row],[opady]]=0, ROUNDUP(0.03%*POWER(pogoda6[[#This Row],[temperatura_srednia]], 1.5)*K157, 0), 0)</f>
        <v>274</v>
      </c>
      <c r="G158">
        <f>IF(AND(pogoda6[[#This Row],[temperatura_srednia]]&gt;15, pogoda6[[#This Row],[opady]]&lt;=0.6), 1, 0)</f>
        <v>1</v>
      </c>
      <c r="H158">
        <f t="shared" si="5"/>
        <v>12000</v>
      </c>
      <c r="I158">
        <f>MAX(pogoda6[[#This Row],[po uzupelnieniu]]-pogoda6[[#This Row],[dzienne parowanie wody]], 0)</f>
        <v>12726</v>
      </c>
      <c r="J158">
        <f>IF(pogoda6[[#This Row],[ile w zbiorniku z parowaniem]]-pogoda6[[#This Row],[ile wody do podlania]] &lt; 0, 25000-pogoda6[[#This Row],[ile w zbiorniku z parowaniem]], 0)</f>
        <v>0</v>
      </c>
      <c r="K158">
        <f>pogoda6[[#This Row],[ile w zbiorniku z parowaniem]]-pogoda6[[#This Row],[ile wody do podlania]]+pogoda6[[#This Row],[ile trzeba dolac]]</f>
        <v>726</v>
      </c>
      <c r="L158">
        <f>IF(pogoda6[[#This Row],[temperatura_srednia]]&lt;=15, 1, 0)</f>
        <v>0</v>
      </c>
      <c r="M158">
        <f>IF(AND(L158=0, pogoda6[[#This Row],[opady]]&lt;=0.6), 1, 0)</f>
        <v>1</v>
      </c>
      <c r="N158">
        <f t="shared" si="6"/>
        <v>0</v>
      </c>
    </row>
    <row r="159" spans="1:14" x14ac:dyDescent="0.35">
      <c r="A159" s="1">
        <v>42251</v>
      </c>
      <c r="B159">
        <v>16</v>
      </c>
      <c r="C159">
        <v>0.1</v>
      </c>
      <c r="D159">
        <f>700*pogoda6[[#This Row],[opady]]</f>
        <v>70</v>
      </c>
      <c r="E159">
        <f>MIN(pogoda6[[#This Row],[ile napadalo]]+K158, 25000)</f>
        <v>796</v>
      </c>
      <c r="F159">
        <f>IF(pogoda6[[#This Row],[opady]]=0, ROUNDUP(0.03%*POWER(pogoda6[[#This Row],[temperatura_srednia]], 1.5)*K158, 0), 0)</f>
        <v>0</v>
      </c>
      <c r="G159">
        <f>IF(AND(pogoda6[[#This Row],[temperatura_srednia]]&gt;15, pogoda6[[#This Row],[opady]]&lt;=0.6), 1, 0)</f>
        <v>1</v>
      </c>
      <c r="H159">
        <f t="shared" si="5"/>
        <v>12000</v>
      </c>
      <c r="I159">
        <f>MAX(pogoda6[[#This Row],[po uzupelnieniu]]-pogoda6[[#This Row],[dzienne parowanie wody]], 0)</f>
        <v>796</v>
      </c>
      <c r="J159">
        <f>IF(pogoda6[[#This Row],[ile w zbiorniku z parowaniem]]-pogoda6[[#This Row],[ile wody do podlania]] &lt; 0, 25000-pogoda6[[#This Row],[ile w zbiorniku z parowaniem]], 0)</f>
        <v>24204</v>
      </c>
      <c r="K159">
        <f>pogoda6[[#This Row],[ile w zbiorniku z parowaniem]]-pogoda6[[#This Row],[ile wody do podlania]]+pogoda6[[#This Row],[ile trzeba dolac]]</f>
        <v>13000</v>
      </c>
      <c r="L159">
        <f>IF(pogoda6[[#This Row],[temperatura_srednia]]&lt;=15, 1, 0)</f>
        <v>0</v>
      </c>
      <c r="M159">
        <f>IF(AND(L159=0, pogoda6[[#This Row],[opady]]&lt;=0.6), 1, 0)</f>
        <v>1</v>
      </c>
      <c r="N159">
        <f t="shared" si="6"/>
        <v>0</v>
      </c>
    </row>
    <row r="160" spans="1:14" x14ac:dyDescent="0.35">
      <c r="A160" s="1">
        <v>42252</v>
      </c>
      <c r="B160">
        <v>15</v>
      </c>
      <c r="C160">
        <v>0</v>
      </c>
      <c r="D160">
        <f>700*pogoda6[[#This Row],[opady]]</f>
        <v>0</v>
      </c>
      <c r="E160">
        <f>MIN(pogoda6[[#This Row],[ile napadalo]]+K159, 25000)</f>
        <v>13000</v>
      </c>
      <c r="F160">
        <f>IF(pogoda6[[#This Row],[opady]]=0, ROUNDUP(0.03%*POWER(pogoda6[[#This Row],[temperatura_srednia]], 1.5)*K159, 0), 0)</f>
        <v>227</v>
      </c>
      <c r="G160">
        <f>IF(AND(pogoda6[[#This Row],[temperatura_srednia]]&gt;15, pogoda6[[#This Row],[opady]]&lt;=0.6), 1, 0)</f>
        <v>0</v>
      </c>
      <c r="H160">
        <f t="shared" si="5"/>
        <v>0</v>
      </c>
      <c r="I160">
        <f>MAX(pogoda6[[#This Row],[po uzupelnieniu]]-pogoda6[[#This Row],[dzienne parowanie wody]], 0)</f>
        <v>12773</v>
      </c>
      <c r="J160">
        <f>IF(pogoda6[[#This Row],[ile w zbiorniku z parowaniem]]-pogoda6[[#This Row],[ile wody do podlania]] &lt; 0, 25000-pogoda6[[#This Row],[ile w zbiorniku z parowaniem]], 0)</f>
        <v>0</v>
      </c>
      <c r="K160">
        <f>pogoda6[[#This Row],[ile w zbiorniku z parowaniem]]-pogoda6[[#This Row],[ile wody do podlania]]+pogoda6[[#This Row],[ile trzeba dolac]]</f>
        <v>12773</v>
      </c>
      <c r="L160">
        <f>IF(pogoda6[[#This Row],[temperatura_srednia]]&lt;=15, 1, 0)</f>
        <v>1</v>
      </c>
      <c r="M160">
        <f>IF(AND(L160=0, pogoda6[[#This Row],[opady]]&lt;=0.6), 1, 0)</f>
        <v>0</v>
      </c>
      <c r="N160">
        <f t="shared" si="6"/>
        <v>0</v>
      </c>
    </row>
    <row r="161" spans="1:14" x14ac:dyDescent="0.35">
      <c r="A161" s="1">
        <v>42253</v>
      </c>
      <c r="B161">
        <v>12</v>
      </c>
      <c r="C161">
        <v>4</v>
      </c>
      <c r="D161">
        <f>700*pogoda6[[#This Row],[opady]]</f>
        <v>2800</v>
      </c>
      <c r="E161">
        <f>MIN(pogoda6[[#This Row],[ile napadalo]]+K160, 25000)</f>
        <v>15573</v>
      </c>
      <c r="F161">
        <f>IF(pogoda6[[#This Row],[opady]]=0, ROUNDUP(0.03%*POWER(pogoda6[[#This Row],[temperatura_srednia]], 1.5)*K160, 0), 0)</f>
        <v>0</v>
      </c>
      <c r="G161">
        <f>IF(AND(pogoda6[[#This Row],[temperatura_srednia]]&gt;15, pogoda6[[#This Row],[opady]]&lt;=0.6), 1, 0)</f>
        <v>0</v>
      </c>
      <c r="H161">
        <f t="shared" si="5"/>
        <v>0</v>
      </c>
      <c r="I161">
        <f>MAX(pogoda6[[#This Row],[po uzupelnieniu]]-pogoda6[[#This Row],[dzienne parowanie wody]], 0)</f>
        <v>15573</v>
      </c>
      <c r="J161">
        <f>IF(pogoda6[[#This Row],[ile w zbiorniku z parowaniem]]-pogoda6[[#This Row],[ile wody do podlania]] &lt; 0, 25000-pogoda6[[#This Row],[ile w zbiorniku z parowaniem]], 0)</f>
        <v>0</v>
      </c>
      <c r="K161">
        <f>pogoda6[[#This Row],[ile w zbiorniku z parowaniem]]-pogoda6[[#This Row],[ile wody do podlania]]+pogoda6[[#This Row],[ile trzeba dolac]]</f>
        <v>15573</v>
      </c>
      <c r="L161">
        <f>IF(pogoda6[[#This Row],[temperatura_srednia]]&lt;=15, 1, 0)</f>
        <v>1</v>
      </c>
      <c r="M161">
        <f>IF(AND(L161=0, pogoda6[[#This Row],[opady]]&lt;=0.6), 1, 0)</f>
        <v>0</v>
      </c>
      <c r="N161">
        <f t="shared" si="6"/>
        <v>0</v>
      </c>
    </row>
    <row r="162" spans="1:14" x14ac:dyDescent="0.35">
      <c r="A162" s="1">
        <v>42254</v>
      </c>
      <c r="B162">
        <v>13</v>
      </c>
      <c r="C162">
        <v>0</v>
      </c>
      <c r="D162">
        <f>700*pogoda6[[#This Row],[opady]]</f>
        <v>0</v>
      </c>
      <c r="E162">
        <f>MIN(pogoda6[[#This Row],[ile napadalo]]+K161, 25000)</f>
        <v>15573</v>
      </c>
      <c r="F162">
        <f>IF(pogoda6[[#This Row],[opady]]=0, ROUNDUP(0.03%*POWER(pogoda6[[#This Row],[temperatura_srednia]], 1.5)*K161, 0), 0)</f>
        <v>219</v>
      </c>
      <c r="G162">
        <f>IF(AND(pogoda6[[#This Row],[temperatura_srednia]]&gt;15, pogoda6[[#This Row],[opady]]&lt;=0.6), 1, 0)</f>
        <v>0</v>
      </c>
      <c r="H162">
        <f t="shared" si="5"/>
        <v>0</v>
      </c>
      <c r="I162">
        <f>MAX(pogoda6[[#This Row],[po uzupelnieniu]]-pogoda6[[#This Row],[dzienne parowanie wody]], 0)</f>
        <v>15354</v>
      </c>
      <c r="J162">
        <f>IF(pogoda6[[#This Row],[ile w zbiorniku z parowaniem]]-pogoda6[[#This Row],[ile wody do podlania]] &lt; 0, 25000-pogoda6[[#This Row],[ile w zbiorniku z parowaniem]], 0)</f>
        <v>0</v>
      </c>
      <c r="K162">
        <f>pogoda6[[#This Row],[ile w zbiorniku z parowaniem]]-pogoda6[[#This Row],[ile wody do podlania]]+pogoda6[[#This Row],[ile trzeba dolac]]</f>
        <v>15354</v>
      </c>
      <c r="L162">
        <f>IF(pogoda6[[#This Row],[temperatura_srednia]]&lt;=15, 1, 0)</f>
        <v>1</v>
      </c>
      <c r="M162">
        <f>IF(AND(L162=0, pogoda6[[#This Row],[opady]]&lt;=0.6), 1, 0)</f>
        <v>0</v>
      </c>
      <c r="N162">
        <f t="shared" si="6"/>
        <v>0</v>
      </c>
    </row>
    <row r="163" spans="1:14" x14ac:dyDescent="0.35">
      <c r="A163" s="1">
        <v>42255</v>
      </c>
      <c r="B163">
        <v>11</v>
      </c>
      <c r="C163">
        <v>4</v>
      </c>
      <c r="D163">
        <f>700*pogoda6[[#This Row],[opady]]</f>
        <v>2800</v>
      </c>
      <c r="E163">
        <f>MIN(pogoda6[[#This Row],[ile napadalo]]+K162, 25000)</f>
        <v>18154</v>
      </c>
      <c r="F163">
        <f>IF(pogoda6[[#This Row],[opady]]=0, ROUNDUP(0.03%*POWER(pogoda6[[#This Row],[temperatura_srednia]], 1.5)*K162, 0), 0)</f>
        <v>0</v>
      </c>
      <c r="G163">
        <f>IF(AND(pogoda6[[#This Row],[temperatura_srednia]]&gt;15, pogoda6[[#This Row],[opady]]&lt;=0.6), 1, 0)</f>
        <v>0</v>
      </c>
      <c r="H163">
        <f t="shared" si="5"/>
        <v>0</v>
      </c>
      <c r="I163">
        <f>MAX(pogoda6[[#This Row],[po uzupelnieniu]]-pogoda6[[#This Row],[dzienne parowanie wody]], 0)</f>
        <v>18154</v>
      </c>
      <c r="J163">
        <f>IF(pogoda6[[#This Row],[ile w zbiorniku z parowaniem]]-pogoda6[[#This Row],[ile wody do podlania]] &lt; 0, 25000-pogoda6[[#This Row],[ile w zbiorniku z parowaniem]], 0)</f>
        <v>0</v>
      </c>
      <c r="K163">
        <f>pogoda6[[#This Row],[ile w zbiorniku z parowaniem]]-pogoda6[[#This Row],[ile wody do podlania]]+pogoda6[[#This Row],[ile trzeba dolac]]</f>
        <v>18154</v>
      </c>
      <c r="L163">
        <f>IF(pogoda6[[#This Row],[temperatura_srednia]]&lt;=15, 1, 0)</f>
        <v>1</v>
      </c>
      <c r="M163">
        <f>IF(AND(L163=0, pogoda6[[#This Row],[opady]]&lt;=0.6), 1, 0)</f>
        <v>0</v>
      </c>
      <c r="N163">
        <f t="shared" si="6"/>
        <v>0</v>
      </c>
    </row>
    <row r="164" spans="1:14" x14ac:dyDescent="0.35">
      <c r="A164" s="1">
        <v>42256</v>
      </c>
      <c r="B164">
        <v>11</v>
      </c>
      <c r="C164">
        <v>0</v>
      </c>
      <c r="D164">
        <f>700*pogoda6[[#This Row],[opady]]</f>
        <v>0</v>
      </c>
      <c r="E164">
        <f>MIN(pogoda6[[#This Row],[ile napadalo]]+K163, 25000)</f>
        <v>18154</v>
      </c>
      <c r="F164">
        <f>IF(pogoda6[[#This Row],[opady]]=0, ROUNDUP(0.03%*POWER(pogoda6[[#This Row],[temperatura_srednia]], 1.5)*K163, 0), 0)</f>
        <v>199</v>
      </c>
      <c r="G164">
        <f>IF(AND(pogoda6[[#This Row],[temperatura_srednia]]&gt;15, pogoda6[[#This Row],[opady]]&lt;=0.6), 1, 0)</f>
        <v>0</v>
      </c>
      <c r="H164">
        <f t="shared" si="5"/>
        <v>0</v>
      </c>
      <c r="I164">
        <f>MAX(pogoda6[[#This Row],[po uzupelnieniu]]-pogoda6[[#This Row],[dzienne parowanie wody]], 0)</f>
        <v>17955</v>
      </c>
      <c r="J164">
        <f>IF(pogoda6[[#This Row],[ile w zbiorniku z parowaniem]]-pogoda6[[#This Row],[ile wody do podlania]] &lt; 0, 25000-pogoda6[[#This Row],[ile w zbiorniku z parowaniem]], 0)</f>
        <v>0</v>
      </c>
      <c r="K164">
        <f>pogoda6[[#This Row],[ile w zbiorniku z parowaniem]]-pogoda6[[#This Row],[ile wody do podlania]]+pogoda6[[#This Row],[ile trzeba dolac]]</f>
        <v>17955</v>
      </c>
      <c r="L164">
        <f>IF(pogoda6[[#This Row],[temperatura_srednia]]&lt;=15, 1, 0)</f>
        <v>1</v>
      </c>
      <c r="M164">
        <f>IF(AND(L164=0, pogoda6[[#This Row],[opady]]&lt;=0.6), 1, 0)</f>
        <v>0</v>
      </c>
      <c r="N164">
        <f t="shared" si="6"/>
        <v>0</v>
      </c>
    </row>
    <row r="165" spans="1:14" x14ac:dyDescent="0.35">
      <c r="A165" s="1">
        <v>42257</v>
      </c>
      <c r="B165">
        <v>12</v>
      </c>
      <c r="C165">
        <v>0</v>
      </c>
      <c r="D165">
        <f>700*pogoda6[[#This Row],[opady]]</f>
        <v>0</v>
      </c>
      <c r="E165">
        <f>MIN(pogoda6[[#This Row],[ile napadalo]]+K164, 25000)</f>
        <v>17955</v>
      </c>
      <c r="F165">
        <f>IF(pogoda6[[#This Row],[opady]]=0, ROUNDUP(0.03%*POWER(pogoda6[[#This Row],[temperatura_srednia]], 1.5)*K164, 0), 0)</f>
        <v>224</v>
      </c>
      <c r="G165">
        <f>IF(AND(pogoda6[[#This Row],[temperatura_srednia]]&gt;15, pogoda6[[#This Row],[opady]]&lt;=0.6), 1, 0)</f>
        <v>0</v>
      </c>
      <c r="H165">
        <f t="shared" si="5"/>
        <v>0</v>
      </c>
      <c r="I165">
        <f>MAX(pogoda6[[#This Row],[po uzupelnieniu]]-pogoda6[[#This Row],[dzienne parowanie wody]], 0)</f>
        <v>17731</v>
      </c>
      <c r="J165">
        <f>IF(pogoda6[[#This Row],[ile w zbiorniku z parowaniem]]-pogoda6[[#This Row],[ile wody do podlania]] &lt; 0, 25000-pogoda6[[#This Row],[ile w zbiorniku z parowaniem]], 0)</f>
        <v>0</v>
      </c>
      <c r="K165">
        <f>pogoda6[[#This Row],[ile w zbiorniku z parowaniem]]-pogoda6[[#This Row],[ile wody do podlania]]+pogoda6[[#This Row],[ile trzeba dolac]]</f>
        <v>17731</v>
      </c>
      <c r="L165">
        <f>IF(pogoda6[[#This Row],[temperatura_srednia]]&lt;=15, 1, 0)</f>
        <v>1</v>
      </c>
      <c r="M165">
        <f>IF(AND(L165=0, pogoda6[[#This Row],[opady]]&lt;=0.6), 1, 0)</f>
        <v>0</v>
      </c>
      <c r="N165">
        <f t="shared" si="6"/>
        <v>0</v>
      </c>
    </row>
    <row r="166" spans="1:14" x14ac:dyDescent="0.35">
      <c r="A166" s="1">
        <v>42258</v>
      </c>
      <c r="B166">
        <v>16</v>
      </c>
      <c r="C166">
        <v>0.1</v>
      </c>
      <c r="D166">
        <f>700*pogoda6[[#This Row],[opady]]</f>
        <v>70</v>
      </c>
      <c r="E166">
        <f>MIN(pogoda6[[#This Row],[ile napadalo]]+K165, 25000)</f>
        <v>17801</v>
      </c>
      <c r="F166">
        <f>IF(pogoda6[[#This Row],[opady]]=0, ROUNDUP(0.03%*POWER(pogoda6[[#This Row],[temperatura_srednia]], 1.5)*K165, 0), 0)</f>
        <v>0</v>
      </c>
      <c r="G166">
        <f>IF(AND(pogoda6[[#This Row],[temperatura_srednia]]&gt;15, pogoda6[[#This Row],[opady]]&lt;=0.6), 1, 0)</f>
        <v>1</v>
      </c>
      <c r="H166">
        <f t="shared" si="5"/>
        <v>12000</v>
      </c>
      <c r="I166">
        <f>MAX(pogoda6[[#This Row],[po uzupelnieniu]]-pogoda6[[#This Row],[dzienne parowanie wody]], 0)</f>
        <v>17801</v>
      </c>
      <c r="J166">
        <f>IF(pogoda6[[#This Row],[ile w zbiorniku z parowaniem]]-pogoda6[[#This Row],[ile wody do podlania]] &lt; 0, 25000-pogoda6[[#This Row],[ile w zbiorniku z parowaniem]], 0)</f>
        <v>0</v>
      </c>
      <c r="K166">
        <f>pogoda6[[#This Row],[ile w zbiorniku z parowaniem]]-pogoda6[[#This Row],[ile wody do podlania]]+pogoda6[[#This Row],[ile trzeba dolac]]</f>
        <v>5801</v>
      </c>
      <c r="L166">
        <f>IF(pogoda6[[#This Row],[temperatura_srednia]]&lt;=15, 1, 0)</f>
        <v>0</v>
      </c>
      <c r="M166">
        <f>IF(AND(L166=0, pogoda6[[#This Row],[opady]]&lt;=0.6), 1, 0)</f>
        <v>1</v>
      </c>
      <c r="N166">
        <f t="shared" si="6"/>
        <v>0</v>
      </c>
    </row>
    <row r="167" spans="1:14" x14ac:dyDescent="0.35">
      <c r="A167" s="1">
        <v>42259</v>
      </c>
      <c r="B167">
        <v>18</v>
      </c>
      <c r="C167">
        <v>0</v>
      </c>
      <c r="D167">
        <f>700*pogoda6[[#This Row],[opady]]</f>
        <v>0</v>
      </c>
      <c r="E167">
        <f>MIN(pogoda6[[#This Row],[ile napadalo]]+K166, 25000)</f>
        <v>5801</v>
      </c>
      <c r="F167">
        <f>IF(pogoda6[[#This Row],[opady]]=0, ROUNDUP(0.03%*POWER(pogoda6[[#This Row],[temperatura_srednia]], 1.5)*K166, 0), 0)</f>
        <v>133</v>
      </c>
      <c r="G167">
        <f>IF(AND(pogoda6[[#This Row],[temperatura_srednia]]&gt;15, pogoda6[[#This Row],[opady]]&lt;=0.6), 1, 0)</f>
        <v>1</v>
      </c>
      <c r="H167">
        <f t="shared" si="5"/>
        <v>12000</v>
      </c>
      <c r="I167">
        <f>MAX(pogoda6[[#This Row],[po uzupelnieniu]]-pogoda6[[#This Row],[dzienne parowanie wody]], 0)</f>
        <v>5668</v>
      </c>
      <c r="J167">
        <f>IF(pogoda6[[#This Row],[ile w zbiorniku z parowaniem]]-pogoda6[[#This Row],[ile wody do podlania]] &lt; 0, 25000-pogoda6[[#This Row],[ile w zbiorniku z parowaniem]], 0)</f>
        <v>19332</v>
      </c>
      <c r="K167">
        <f>pogoda6[[#This Row],[ile w zbiorniku z parowaniem]]-pogoda6[[#This Row],[ile wody do podlania]]+pogoda6[[#This Row],[ile trzeba dolac]]</f>
        <v>13000</v>
      </c>
      <c r="L167">
        <f>IF(pogoda6[[#This Row],[temperatura_srednia]]&lt;=15, 1, 0)</f>
        <v>0</v>
      </c>
      <c r="M167">
        <f>IF(AND(L167=0, pogoda6[[#This Row],[opady]]&lt;=0.6), 1, 0)</f>
        <v>1</v>
      </c>
      <c r="N167">
        <f t="shared" si="6"/>
        <v>0</v>
      </c>
    </row>
    <row r="168" spans="1:14" x14ac:dyDescent="0.35">
      <c r="A168" s="1">
        <v>42260</v>
      </c>
      <c r="B168">
        <v>18</v>
      </c>
      <c r="C168">
        <v>0</v>
      </c>
      <c r="D168">
        <f>700*pogoda6[[#This Row],[opady]]</f>
        <v>0</v>
      </c>
      <c r="E168">
        <f>MIN(pogoda6[[#This Row],[ile napadalo]]+K167, 25000)</f>
        <v>13000</v>
      </c>
      <c r="F168">
        <f>IF(pogoda6[[#This Row],[opady]]=0, ROUNDUP(0.03%*POWER(pogoda6[[#This Row],[temperatura_srednia]], 1.5)*K167, 0), 0)</f>
        <v>298</v>
      </c>
      <c r="G168">
        <f>IF(AND(pogoda6[[#This Row],[temperatura_srednia]]&gt;15, pogoda6[[#This Row],[opady]]&lt;=0.6), 1, 0)</f>
        <v>1</v>
      </c>
      <c r="H168">
        <f t="shared" si="5"/>
        <v>12000</v>
      </c>
      <c r="I168">
        <f>MAX(pogoda6[[#This Row],[po uzupelnieniu]]-pogoda6[[#This Row],[dzienne parowanie wody]], 0)</f>
        <v>12702</v>
      </c>
      <c r="J168">
        <f>IF(pogoda6[[#This Row],[ile w zbiorniku z parowaniem]]-pogoda6[[#This Row],[ile wody do podlania]] &lt; 0, 25000-pogoda6[[#This Row],[ile w zbiorniku z parowaniem]], 0)</f>
        <v>0</v>
      </c>
      <c r="K168">
        <f>pogoda6[[#This Row],[ile w zbiorniku z parowaniem]]-pogoda6[[#This Row],[ile wody do podlania]]+pogoda6[[#This Row],[ile trzeba dolac]]</f>
        <v>702</v>
      </c>
      <c r="L168">
        <f>IF(pogoda6[[#This Row],[temperatura_srednia]]&lt;=15, 1, 0)</f>
        <v>0</v>
      </c>
      <c r="M168">
        <f>IF(AND(L168=0, pogoda6[[#This Row],[opady]]&lt;=0.6), 1, 0)</f>
        <v>1</v>
      </c>
      <c r="N168">
        <f t="shared" si="6"/>
        <v>0</v>
      </c>
    </row>
    <row r="169" spans="1:14" x14ac:dyDescent="0.35">
      <c r="A169" s="1">
        <v>42261</v>
      </c>
      <c r="B169">
        <v>19</v>
      </c>
      <c r="C169">
        <v>3</v>
      </c>
      <c r="D169">
        <f>700*pogoda6[[#This Row],[opady]]</f>
        <v>2100</v>
      </c>
      <c r="E169">
        <f>MIN(pogoda6[[#This Row],[ile napadalo]]+K168, 25000)</f>
        <v>2802</v>
      </c>
      <c r="F169">
        <f>IF(pogoda6[[#This Row],[opady]]=0, ROUNDUP(0.03%*POWER(pogoda6[[#This Row],[temperatura_srednia]], 1.5)*K168, 0), 0)</f>
        <v>0</v>
      </c>
      <c r="G169">
        <f>IF(AND(pogoda6[[#This Row],[temperatura_srednia]]&gt;15, pogoda6[[#This Row],[opady]]&lt;=0.6), 1, 0)</f>
        <v>0</v>
      </c>
      <c r="H169">
        <f t="shared" si="5"/>
        <v>0</v>
      </c>
      <c r="I169">
        <f>MAX(pogoda6[[#This Row],[po uzupelnieniu]]-pogoda6[[#This Row],[dzienne parowanie wody]], 0)</f>
        <v>2802</v>
      </c>
      <c r="J169">
        <f>IF(pogoda6[[#This Row],[ile w zbiorniku z parowaniem]]-pogoda6[[#This Row],[ile wody do podlania]] &lt; 0, 25000-pogoda6[[#This Row],[ile w zbiorniku z parowaniem]], 0)</f>
        <v>0</v>
      </c>
      <c r="K169">
        <f>pogoda6[[#This Row],[ile w zbiorniku z parowaniem]]-pogoda6[[#This Row],[ile wody do podlania]]+pogoda6[[#This Row],[ile trzeba dolac]]</f>
        <v>2802</v>
      </c>
      <c r="L169">
        <f>IF(pogoda6[[#This Row],[temperatura_srednia]]&lt;=15, 1, 0)</f>
        <v>0</v>
      </c>
      <c r="M169">
        <f>IF(AND(L169=0, pogoda6[[#This Row],[opady]]&lt;=0.6), 1, 0)</f>
        <v>0</v>
      </c>
      <c r="N169">
        <f t="shared" si="6"/>
        <v>1</v>
      </c>
    </row>
    <row r="170" spans="1:14" x14ac:dyDescent="0.35">
      <c r="A170" s="1">
        <v>42262</v>
      </c>
      <c r="B170">
        <v>16</v>
      </c>
      <c r="C170">
        <v>0.1</v>
      </c>
      <c r="D170">
        <f>700*pogoda6[[#This Row],[opady]]</f>
        <v>70</v>
      </c>
      <c r="E170">
        <f>MIN(pogoda6[[#This Row],[ile napadalo]]+K169, 25000)</f>
        <v>2872</v>
      </c>
      <c r="F170">
        <f>IF(pogoda6[[#This Row],[opady]]=0, ROUNDUP(0.03%*POWER(pogoda6[[#This Row],[temperatura_srednia]], 1.5)*K169, 0), 0)</f>
        <v>0</v>
      </c>
      <c r="G170">
        <f>IF(AND(pogoda6[[#This Row],[temperatura_srednia]]&gt;15, pogoda6[[#This Row],[opady]]&lt;=0.6), 1, 0)</f>
        <v>1</v>
      </c>
      <c r="H170">
        <f t="shared" si="5"/>
        <v>12000</v>
      </c>
      <c r="I170">
        <f>MAX(pogoda6[[#This Row],[po uzupelnieniu]]-pogoda6[[#This Row],[dzienne parowanie wody]], 0)</f>
        <v>2872</v>
      </c>
      <c r="J170">
        <f>IF(pogoda6[[#This Row],[ile w zbiorniku z parowaniem]]-pogoda6[[#This Row],[ile wody do podlania]] &lt; 0, 25000-pogoda6[[#This Row],[ile w zbiorniku z parowaniem]], 0)</f>
        <v>22128</v>
      </c>
      <c r="K170">
        <f>pogoda6[[#This Row],[ile w zbiorniku z parowaniem]]-pogoda6[[#This Row],[ile wody do podlania]]+pogoda6[[#This Row],[ile trzeba dolac]]</f>
        <v>13000</v>
      </c>
      <c r="L170">
        <f>IF(pogoda6[[#This Row],[temperatura_srednia]]&lt;=15, 1, 0)</f>
        <v>0</v>
      </c>
      <c r="M170">
        <f>IF(AND(L170=0, pogoda6[[#This Row],[opady]]&lt;=0.6), 1, 0)</f>
        <v>1</v>
      </c>
      <c r="N170">
        <f t="shared" si="6"/>
        <v>0</v>
      </c>
    </row>
    <row r="171" spans="1:14" x14ac:dyDescent="0.35">
      <c r="A171" s="1">
        <v>42263</v>
      </c>
      <c r="B171">
        <v>18</v>
      </c>
      <c r="C171">
        <v>0</v>
      </c>
      <c r="D171">
        <f>700*pogoda6[[#This Row],[opady]]</f>
        <v>0</v>
      </c>
      <c r="E171">
        <f>MIN(pogoda6[[#This Row],[ile napadalo]]+K170, 25000)</f>
        <v>13000</v>
      </c>
      <c r="F171">
        <f>IF(pogoda6[[#This Row],[opady]]=0, ROUNDUP(0.03%*POWER(pogoda6[[#This Row],[temperatura_srednia]], 1.5)*K170, 0), 0)</f>
        <v>298</v>
      </c>
      <c r="G171">
        <f>IF(AND(pogoda6[[#This Row],[temperatura_srednia]]&gt;15, pogoda6[[#This Row],[opady]]&lt;=0.6), 1, 0)</f>
        <v>1</v>
      </c>
      <c r="H171">
        <f t="shared" si="5"/>
        <v>12000</v>
      </c>
      <c r="I171">
        <f>MAX(pogoda6[[#This Row],[po uzupelnieniu]]-pogoda6[[#This Row],[dzienne parowanie wody]], 0)</f>
        <v>12702</v>
      </c>
      <c r="J171">
        <f>IF(pogoda6[[#This Row],[ile w zbiorniku z parowaniem]]-pogoda6[[#This Row],[ile wody do podlania]] &lt; 0, 25000-pogoda6[[#This Row],[ile w zbiorniku z parowaniem]], 0)</f>
        <v>0</v>
      </c>
      <c r="K171">
        <f>pogoda6[[#This Row],[ile w zbiorniku z parowaniem]]-pogoda6[[#This Row],[ile wody do podlania]]+pogoda6[[#This Row],[ile trzeba dolac]]</f>
        <v>702</v>
      </c>
      <c r="L171">
        <f>IF(pogoda6[[#This Row],[temperatura_srednia]]&lt;=15, 1, 0)</f>
        <v>0</v>
      </c>
      <c r="M171">
        <f>IF(AND(L171=0, pogoda6[[#This Row],[opady]]&lt;=0.6), 1, 0)</f>
        <v>1</v>
      </c>
      <c r="N171">
        <f t="shared" si="6"/>
        <v>0</v>
      </c>
    </row>
    <row r="172" spans="1:14" x14ac:dyDescent="0.35">
      <c r="A172" s="1">
        <v>42264</v>
      </c>
      <c r="B172">
        <v>22</v>
      </c>
      <c r="C172">
        <v>0.5</v>
      </c>
      <c r="D172">
        <f>700*pogoda6[[#This Row],[opady]]</f>
        <v>350</v>
      </c>
      <c r="E172">
        <f>MIN(pogoda6[[#This Row],[ile napadalo]]+K171, 25000)</f>
        <v>1052</v>
      </c>
      <c r="F172">
        <f>IF(pogoda6[[#This Row],[opady]]=0, ROUNDUP(0.03%*POWER(pogoda6[[#This Row],[temperatura_srednia]], 1.5)*K171, 0), 0)</f>
        <v>0</v>
      </c>
      <c r="G172">
        <f>IF(AND(pogoda6[[#This Row],[temperatura_srednia]]&gt;15, pogoda6[[#This Row],[opady]]&lt;=0.6), 1, 0)</f>
        <v>1</v>
      </c>
      <c r="H172">
        <f t="shared" si="5"/>
        <v>12000</v>
      </c>
      <c r="I172">
        <f>MAX(pogoda6[[#This Row],[po uzupelnieniu]]-pogoda6[[#This Row],[dzienne parowanie wody]], 0)</f>
        <v>1052</v>
      </c>
      <c r="J172">
        <f>IF(pogoda6[[#This Row],[ile w zbiorniku z parowaniem]]-pogoda6[[#This Row],[ile wody do podlania]] &lt; 0, 25000-pogoda6[[#This Row],[ile w zbiorniku z parowaniem]], 0)</f>
        <v>23948</v>
      </c>
      <c r="K172">
        <f>pogoda6[[#This Row],[ile w zbiorniku z parowaniem]]-pogoda6[[#This Row],[ile wody do podlania]]+pogoda6[[#This Row],[ile trzeba dolac]]</f>
        <v>13000</v>
      </c>
      <c r="L172">
        <f>IF(pogoda6[[#This Row],[temperatura_srednia]]&lt;=15, 1, 0)</f>
        <v>0</v>
      </c>
      <c r="M172">
        <f>IF(AND(L172=0, pogoda6[[#This Row],[opady]]&lt;=0.6), 1, 0)</f>
        <v>1</v>
      </c>
      <c r="N172">
        <f t="shared" si="6"/>
        <v>0</v>
      </c>
    </row>
    <row r="173" spans="1:14" x14ac:dyDescent="0.35">
      <c r="A173" s="1">
        <v>42265</v>
      </c>
      <c r="B173">
        <v>16</v>
      </c>
      <c r="C173">
        <v>0</v>
      </c>
      <c r="D173">
        <f>700*pogoda6[[#This Row],[opady]]</f>
        <v>0</v>
      </c>
      <c r="E173">
        <f>MIN(pogoda6[[#This Row],[ile napadalo]]+K172, 25000)</f>
        <v>13000</v>
      </c>
      <c r="F173">
        <f>IF(pogoda6[[#This Row],[opady]]=0, ROUNDUP(0.03%*POWER(pogoda6[[#This Row],[temperatura_srednia]], 1.5)*K172, 0), 0)</f>
        <v>250</v>
      </c>
      <c r="G173">
        <f>IF(AND(pogoda6[[#This Row],[temperatura_srednia]]&gt;15, pogoda6[[#This Row],[opady]]&lt;=0.6), 1, 0)</f>
        <v>1</v>
      </c>
      <c r="H173">
        <f t="shared" si="5"/>
        <v>12000</v>
      </c>
      <c r="I173">
        <f>MAX(pogoda6[[#This Row],[po uzupelnieniu]]-pogoda6[[#This Row],[dzienne parowanie wody]], 0)</f>
        <v>12750</v>
      </c>
      <c r="J173">
        <f>IF(pogoda6[[#This Row],[ile w zbiorniku z parowaniem]]-pogoda6[[#This Row],[ile wody do podlania]] &lt; 0, 25000-pogoda6[[#This Row],[ile w zbiorniku z parowaniem]], 0)</f>
        <v>0</v>
      </c>
      <c r="K173">
        <f>pogoda6[[#This Row],[ile w zbiorniku z parowaniem]]-pogoda6[[#This Row],[ile wody do podlania]]+pogoda6[[#This Row],[ile trzeba dolac]]</f>
        <v>750</v>
      </c>
      <c r="L173">
        <f>IF(pogoda6[[#This Row],[temperatura_srednia]]&lt;=15, 1, 0)</f>
        <v>0</v>
      </c>
      <c r="M173">
        <f>IF(AND(L173=0, pogoda6[[#This Row],[opady]]&lt;=0.6), 1, 0)</f>
        <v>1</v>
      </c>
      <c r="N173">
        <f t="shared" si="6"/>
        <v>0</v>
      </c>
    </row>
    <row r="174" spans="1:14" x14ac:dyDescent="0.35">
      <c r="A174" s="1">
        <v>42266</v>
      </c>
      <c r="B174">
        <v>15</v>
      </c>
      <c r="C174">
        <v>0</v>
      </c>
      <c r="D174">
        <f>700*pogoda6[[#This Row],[opady]]</f>
        <v>0</v>
      </c>
      <c r="E174">
        <f>MIN(pogoda6[[#This Row],[ile napadalo]]+K173, 25000)</f>
        <v>750</v>
      </c>
      <c r="F174">
        <f>IF(pogoda6[[#This Row],[opady]]=0, ROUNDUP(0.03%*POWER(pogoda6[[#This Row],[temperatura_srednia]], 1.5)*K173, 0), 0)</f>
        <v>14</v>
      </c>
      <c r="G174">
        <f>IF(AND(pogoda6[[#This Row],[temperatura_srednia]]&gt;15, pogoda6[[#This Row],[opady]]&lt;=0.6), 1, 0)</f>
        <v>0</v>
      </c>
      <c r="H174">
        <f t="shared" si="5"/>
        <v>0</v>
      </c>
      <c r="I174">
        <f>MAX(pogoda6[[#This Row],[po uzupelnieniu]]-pogoda6[[#This Row],[dzienne parowanie wody]], 0)</f>
        <v>736</v>
      </c>
      <c r="J174">
        <f>IF(pogoda6[[#This Row],[ile w zbiorniku z parowaniem]]-pogoda6[[#This Row],[ile wody do podlania]] &lt; 0, 25000-pogoda6[[#This Row],[ile w zbiorniku z parowaniem]], 0)</f>
        <v>0</v>
      </c>
      <c r="K174">
        <f>pogoda6[[#This Row],[ile w zbiorniku z parowaniem]]-pogoda6[[#This Row],[ile wody do podlania]]+pogoda6[[#This Row],[ile trzeba dolac]]</f>
        <v>736</v>
      </c>
      <c r="L174">
        <f>IF(pogoda6[[#This Row],[temperatura_srednia]]&lt;=15, 1, 0)</f>
        <v>1</v>
      </c>
      <c r="M174">
        <f>IF(AND(L174=0, pogoda6[[#This Row],[opady]]&lt;=0.6), 1, 0)</f>
        <v>0</v>
      </c>
      <c r="N174">
        <f t="shared" si="6"/>
        <v>0</v>
      </c>
    </row>
    <row r="175" spans="1:14" x14ac:dyDescent="0.35">
      <c r="A175" s="1">
        <v>42267</v>
      </c>
      <c r="B175">
        <v>14</v>
      </c>
      <c r="C175">
        <v>2</v>
      </c>
      <c r="D175">
        <f>700*pogoda6[[#This Row],[opady]]</f>
        <v>1400</v>
      </c>
      <c r="E175">
        <f>MIN(pogoda6[[#This Row],[ile napadalo]]+K174, 25000)</f>
        <v>2136</v>
      </c>
      <c r="F175">
        <f>IF(pogoda6[[#This Row],[opady]]=0, ROUNDUP(0.03%*POWER(pogoda6[[#This Row],[temperatura_srednia]], 1.5)*K174, 0), 0)</f>
        <v>0</v>
      </c>
      <c r="G175">
        <f>IF(AND(pogoda6[[#This Row],[temperatura_srednia]]&gt;15, pogoda6[[#This Row],[opady]]&lt;=0.6), 1, 0)</f>
        <v>0</v>
      </c>
      <c r="H175">
        <f t="shared" si="5"/>
        <v>0</v>
      </c>
      <c r="I175">
        <f>MAX(pogoda6[[#This Row],[po uzupelnieniu]]-pogoda6[[#This Row],[dzienne parowanie wody]], 0)</f>
        <v>2136</v>
      </c>
      <c r="J175">
        <f>IF(pogoda6[[#This Row],[ile w zbiorniku z parowaniem]]-pogoda6[[#This Row],[ile wody do podlania]] &lt; 0, 25000-pogoda6[[#This Row],[ile w zbiorniku z parowaniem]], 0)</f>
        <v>0</v>
      </c>
      <c r="K175">
        <f>pogoda6[[#This Row],[ile w zbiorniku z parowaniem]]-pogoda6[[#This Row],[ile wody do podlania]]+pogoda6[[#This Row],[ile trzeba dolac]]</f>
        <v>2136</v>
      </c>
      <c r="L175">
        <f>IF(pogoda6[[#This Row],[temperatura_srednia]]&lt;=15, 1, 0)</f>
        <v>1</v>
      </c>
      <c r="M175">
        <f>IF(AND(L175=0, pogoda6[[#This Row],[opady]]&lt;=0.6), 1, 0)</f>
        <v>0</v>
      </c>
      <c r="N175">
        <f t="shared" si="6"/>
        <v>0</v>
      </c>
    </row>
    <row r="176" spans="1:14" x14ac:dyDescent="0.35">
      <c r="A176" s="1">
        <v>42268</v>
      </c>
      <c r="B176">
        <v>12</v>
      </c>
      <c r="C176">
        <v>0</v>
      </c>
      <c r="D176">
        <f>700*pogoda6[[#This Row],[opady]]</f>
        <v>0</v>
      </c>
      <c r="E176">
        <f>MIN(pogoda6[[#This Row],[ile napadalo]]+K175, 25000)</f>
        <v>2136</v>
      </c>
      <c r="F176">
        <f>IF(pogoda6[[#This Row],[opady]]=0, ROUNDUP(0.03%*POWER(pogoda6[[#This Row],[temperatura_srednia]], 1.5)*K175, 0), 0)</f>
        <v>27</v>
      </c>
      <c r="G176">
        <f>IF(AND(pogoda6[[#This Row],[temperatura_srednia]]&gt;15, pogoda6[[#This Row],[opady]]&lt;=0.6), 1, 0)</f>
        <v>0</v>
      </c>
      <c r="H176">
        <f t="shared" si="5"/>
        <v>0</v>
      </c>
      <c r="I176">
        <f>MAX(pogoda6[[#This Row],[po uzupelnieniu]]-pogoda6[[#This Row],[dzienne parowanie wody]], 0)</f>
        <v>2109</v>
      </c>
      <c r="J176">
        <f>IF(pogoda6[[#This Row],[ile w zbiorniku z parowaniem]]-pogoda6[[#This Row],[ile wody do podlania]] &lt; 0, 25000-pogoda6[[#This Row],[ile w zbiorniku z parowaniem]], 0)</f>
        <v>0</v>
      </c>
      <c r="K176">
        <f>pogoda6[[#This Row],[ile w zbiorniku z parowaniem]]-pogoda6[[#This Row],[ile wody do podlania]]+pogoda6[[#This Row],[ile trzeba dolac]]</f>
        <v>2109</v>
      </c>
      <c r="L176">
        <f>IF(pogoda6[[#This Row],[temperatura_srednia]]&lt;=15, 1, 0)</f>
        <v>1</v>
      </c>
      <c r="M176">
        <f>IF(AND(L176=0, pogoda6[[#This Row],[opady]]&lt;=0.6), 1, 0)</f>
        <v>0</v>
      </c>
      <c r="N176">
        <f t="shared" si="6"/>
        <v>0</v>
      </c>
    </row>
    <row r="177" spans="1:14" x14ac:dyDescent="0.35">
      <c r="A177" s="1">
        <v>42269</v>
      </c>
      <c r="B177">
        <v>13</v>
      </c>
      <c r="C177">
        <v>0</v>
      </c>
      <c r="D177">
        <f>700*pogoda6[[#This Row],[opady]]</f>
        <v>0</v>
      </c>
      <c r="E177">
        <f>MIN(pogoda6[[#This Row],[ile napadalo]]+K176, 25000)</f>
        <v>2109</v>
      </c>
      <c r="F177">
        <f>IF(pogoda6[[#This Row],[opady]]=0, ROUNDUP(0.03%*POWER(pogoda6[[#This Row],[temperatura_srednia]], 1.5)*K176, 0), 0)</f>
        <v>30</v>
      </c>
      <c r="G177">
        <f>IF(AND(pogoda6[[#This Row],[temperatura_srednia]]&gt;15, pogoda6[[#This Row],[opady]]&lt;=0.6), 1, 0)</f>
        <v>0</v>
      </c>
      <c r="H177">
        <f t="shared" si="5"/>
        <v>0</v>
      </c>
      <c r="I177">
        <f>MAX(pogoda6[[#This Row],[po uzupelnieniu]]-pogoda6[[#This Row],[dzienne parowanie wody]], 0)</f>
        <v>2079</v>
      </c>
      <c r="J177">
        <f>IF(pogoda6[[#This Row],[ile w zbiorniku z parowaniem]]-pogoda6[[#This Row],[ile wody do podlania]] &lt; 0, 25000-pogoda6[[#This Row],[ile w zbiorniku z parowaniem]], 0)</f>
        <v>0</v>
      </c>
      <c r="K177">
        <f>pogoda6[[#This Row],[ile w zbiorniku z parowaniem]]-pogoda6[[#This Row],[ile wody do podlania]]+pogoda6[[#This Row],[ile trzeba dolac]]</f>
        <v>2079</v>
      </c>
      <c r="L177">
        <f>IF(pogoda6[[#This Row],[temperatura_srednia]]&lt;=15, 1, 0)</f>
        <v>1</v>
      </c>
      <c r="M177">
        <f>IF(AND(L177=0, pogoda6[[#This Row],[opady]]&lt;=0.6), 1, 0)</f>
        <v>0</v>
      </c>
      <c r="N177">
        <f t="shared" si="6"/>
        <v>0</v>
      </c>
    </row>
    <row r="178" spans="1:14" x14ac:dyDescent="0.35">
      <c r="A178" s="1">
        <v>42270</v>
      </c>
      <c r="B178">
        <v>15</v>
      </c>
      <c r="C178">
        <v>0</v>
      </c>
      <c r="D178">
        <f>700*pogoda6[[#This Row],[opady]]</f>
        <v>0</v>
      </c>
      <c r="E178">
        <f>MIN(pogoda6[[#This Row],[ile napadalo]]+K177, 25000)</f>
        <v>2079</v>
      </c>
      <c r="F178">
        <f>IF(pogoda6[[#This Row],[opady]]=0, ROUNDUP(0.03%*POWER(pogoda6[[#This Row],[temperatura_srednia]], 1.5)*K177, 0), 0)</f>
        <v>37</v>
      </c>
      <c r="G178">
        <f>IF(AND(pogoda6[[#This Row],[temperatura_srednia]]&gt;15, pogoda6[[#This Row],[opady]]&lt;=0.6), 1, 0)</f>
        <v>0</v>
      </c>
      <c r="H178">
        <f t="shared" si="5"/>
        <v>0</v>
      </c>
      <c r="I178">
        <f>MAX(pogoda6[[#This Row],[po uzupelnieniu]]-pogoda6[[#This Row],[dzienne parowanie wody]], 0)</f>
        <v>2042</v>
      </c>
      <c r="J178">
        <f>IF(pogoda6[[#This Row],[ile w zbiorniku z parowaniem]]-pogoda6[[#This Row],[ile wody do podlania]] &lt; 0, 25000-pogoda6[[#This Row],[ile w zbiorniku z parowaniem]], 0)</f>
        <v>0</v>
      </c>
      <c r="K178">
        <f>pogoda6[[#This Row],[ile w zbiorniku z parowaniem]]-pogoda6[[#This Row],[ile wody do podlania]]+pogoda6[[#This Row],[ile trzeba dolac]]</f>
        <v>2042</v>
      </c>
      <c r="L178">
        <f>IF(pogoda6[[#This Row],[temperatura_srednia]]&lt;=15, 1, 0)</f>
        <v>1</v>
      </c>
      <c r="M178">
        <f>IF(AND(L178=0, pogoda6[[#This Row],[opady]]&lt;=0.6), 1, 0)</f>
        <v>0</v>
      </c>
      <c r="N178">
        <f t="shared" si="6"/>
        <v>0</v>
      </c>
    </row>
    <row r="179" spans="1:14" x14ac:dyDescent="0.35">
      <c r="A179" s="1">
        <v>42271</v>
      </c>
      <c r="B179">
        <v>15</v>
      </c>
      <c r="C179">
        <v>0</v>
      </c>
      <c r="D179">
        <f>700*pogoda6[[#This Row],[opady]]</f>
        <v>0</v>
      </c>
      <c r="E179">
        <f>MIN(pogoda6[[#This Row],[ile napadalo]]+K178, 25000)</f>
        <v>2042</v>
      </c>
      <c r="F179">
        <f>IF(pogoda6[[#This Row],[opady]]=0, ROUNDUP(0.03%*POWER(pogoda6[[#This Row],[temperatura_srednia]], 1.5)*K178, 0), 0)</f>
        <v>36</v>
      </c>
      <c r="G179">
        <f>IF(AND(pogoda6[[#This Row],[temperatura_srednia]]&gt;15, pogoda6[[#This Row],[opady]]&lt;=0.6), 1, 0)</f>
        <v>0</v>
      </c>
      <c r="H179">
        <f t="shared" si="5"/>
        <v>0</v>
      </c>
      <c r="I179">
        <f>MAX(pogoda6[[#This Row],[po uzupelnieniu]]-pogoda6[[#This Row],[dzienne parowanie wody]], 0)</f>
        <v>2006</v>
      </c>
      <c r="J179">
        <f>IF(pogoda6[[#This Row],[ile w zbiorniku z parowaniem]]-pogoda6[[#This Row],[ile wody do podlania]] &lt; 0, 25000-pogoda6[[#This Row],[ile w zbiorniku z parowaniem]], 0)</f>
        <v>0</v>
      </c>
      <c r="K179">
        <f>pogoda6[[#This Row],[ile w zbiorniku z parowaniem]]-pogoda6[[#This Row],[ile wody do podlania]]+pogoda6[[#This Row],[ile trzeba dolac]]</f>
        <v>2006</v>
      </c>
      <c r="L179">
        <f>IF(pogoda6[[#This Row],[temperatura_srednia]]&lt;=15, 1, 0)</f>
        <v>1</v>
      </c>
      <c r="M179">
        <f>IF(AND(L179=0, pogoda6[[#This Row],[opady]]&lt;=0.6), 1, 0)</f>
        <v>0</v>
      </c>
      <c r="N179">
        <f t="shared" si="6"/>
        <v>0</v>
      </c>
    </row>
    <row r="180" spans="1:14" x14ac:dyDescent="0.35">
      <c r="A180" s="1">
        <v>42272</v>
      </c>
      <c r="B180">
        <v>14</v>
      </c>
      <c r="C180">
        <v>0</v>
      </c>
      <c r="D180">
        <f>700*pogoda6[[#This Row],[opady]]</f>
        <v>0</v>
      </c>
      <c r="E180">
        <f>MIN(pogoda6[[#This Row],[ile napadalo]]+K179, 25000)</f>
        <v>2006</v>
      </c>
      <c r="F180">
        <f>IF(pogoda6[[#This Row],[opady]]=0, ROUNDUP(0.03%*POWER(pogoda6[[#This Row],[temperatura_srednia]], 1.5)*K179, 0), 0)</f>
        <v>32</v>
      </c>
      <c r="G180">
        <f>IF(AND(pogoda6[[#This Row],[temperatura_srednia]]&gt;15, pogoda6[[#This Row],[opady]]&lt;=0.6), 1, 0)</f>
        <v>0</v>
      </c>
      <c r="H180">
        <f t="shared" si="5"/>
        <v>0</v>
      </c>
      <c r="I180">
        <f>MAX(pogoda6[[#This Row],[po uzupelnieniu]]-pogoda6[[#This Row],[dzienne parowanie wody]], 0)</f>
        <v>1974</v>
      </c>
      <c r="J180">
        <f>IF(pogoda6[[#This Row],[ile w zbiorniku z parowaniem]]-pogoda6[[#This Row],[ile wody do podlania]] &lt; 0, 25000-pogoda6[[#This Row],[ile w zbiorniku z parowaniem]], 0)</f>
        <v>0</v>
      </c>
      <c r="K180">
        <f>pogoda6[[#This Row],[ile w zbiorniku z parowaniem]]-pogoda6[[#This Row],[ile wody do podlania]]+pogoda6[[#This Row],[ile trzeba dolac]]</f>
        <v>1974</v>
      </c>
      <c r="L180">
        <f>IF(pogoda6[[#This Row],[temperatura_srednia]]&lt;=15, 1, 0)</f>
        <v>1</v>
      </c>
      <c r="M180">
        <f>IF(AND(L180=0, pogoda6[[#This Row],[opady]]&lt;=0.6), 1, 0)</f>
        <v>0</v>
      </c>
      <c r="N180">
        <f t="shared" si="6"/>
        <v>0</v>
      </c>
    </row>
    <row r="181" spans="1:14" x14ac:dyDescent="0.35">
      <c r="A181" s="1">
        <v>42273</v>
      </c>
      <c r="B181">
        <v>12</v>
      </c>
      <c r="C181">
        <v>0</v>
      </c>
      <c r="D181">
        <f>700*pogoda6[[#This Row],[opady]]</f>
        <v>0</v>
      </c>
      <c r="E181">
        <f>MIN(pogoda6[[#This Row],[ile napadalo]]+K180, 25000)</f>
        <v>1974</v>
      </c>
      <c r="F181">
        <f>IF(pogoda6[[#This Row],[opady]]=0, ROUNDUP(0.03%*POWER(pogoda6[[#This Row],[temperatura_srednia]], 1.5)*K180, 0), 0)</f>
        <v>25</v>
      </c>
      <c r="G181">
        <f>IF(AND(pogoda6[[#This Row],[temperatura_srednia]]&gt;15, pogoda6[[#This Row],[opady]]&lt;=0.6), 1, 0)</f>
        <v>0</v>
      </c>
      <c r="H181">
        <f t="shared" si="5"/>
        <v>0</v>
      </c>
      <c r="I181">
        <f>MAX(pogoda6[[#This Row],[po uzupelnieniu]]-pogoda6[[#This Row],[dzienne parowanie wody]], 0)</f>
        <v>1949</v>
      </c>
      <c r="J181">
        <f>IF(pogoda6[[#This Row],[ile w zbiorniku z parowaniem]]-pogoda6[[#This Row],[ile wody do podlania]] &lt; 0, 25000-pogoda6[[#This Row],[ile w zbiorniku z parowaniem]], 0)</f>
        <v>0</v>
      </c>
      <c r="K181">
        <f>pogoda6[[#This Row],[ile w zbiorniku z parowaniem]]-pogoda6[[#This Row],[ile wody do podlania]]+pogoda6[[#This Row],[ile trzeba dolac]]</f>
        <v>1949</v>
      </c>
      <c r="L181">
        <f>IF(pogoda6[[#This Row],[temperatura_srednia]]&lt;=15, 1, 0)</f>
        <v>1</v>
      </c>
      <c r="M181">
        <f>IF(AND(L181=0, pogoda6[[#This Row],[opady]]&lt;=0.6), 1, 0)</f>
        <v>0</v>
      </c>
      <c r="N181">
        <f t="shared" si="6"/>
        <v>0</v>
      </c>
    </row>
    <row r="182" spans="1:14" x14ac:dyDescent="0.35">
      <c r="A182" s="1">
        <v>42274</v>
      </c>
      <c r="B182">
        <v>11</v>
      </c>
      <c r="C182">
        <v>0</v>
      </c>
      <c r="D182">
        <f>700*pogoda6[[#This Row],[opady]]</f>
        <v>0</v>
      </c>
      <c r="E182">
        <f>MIN(pogoda6[[#This Row],[ile napadalo]]+K181, 25000)</f>
        <v>1949</v>
      </c>
      <c r="F182">
        <f>IF(pogoda6[[#This Row],[opady]]=0, ROUNDUP(0.03%*POWER(pogoda6[[#This Row],[temperatura_srednia]], 1.5)*K181, 0), 0)</f>
        <v>22</v>
      </c>
      <c r="G182">
        <f>IF(AND(pogoda6[[#This Row],[temperatura_srednia]]&gt;15, pogoda6[[#This Row],[opady]]&lt;=0.6), 1, 0)</f>
        <v>0</v>
      </c>
      <c r="H182">
        <f t="shared" si="5"/>
        <v>0</v>
      </c>
      <c r="I182">
        <f>MAX(pogoda6[[#This Row],[po uzupelnieniu]]-pogoda6[[#This Row],[dzienne parowanie wody]], 0)</f>
        <v>1927</v>
      </c>
      <c r="J182">
        <f>IF(pogoda6[[#This Row],[ile w zbiorniku z parowaniem]]-pogoda6[[#This Row],[ile wody do podlania]] &lt; 0, 25000-pogoda6[[#This Row],[ile w zbiorniku z parowaniem]], 0)</f>
        <v>0</v>
      </c>
      <c r="K182">
        <f>pogoda6[[#This Row],[ile w zbiorniku z parowaniem]]-pogoda6[[#This Row],[ile wody do podlania]]+pogoda6[[#This Row],[ile trzeba dolac]]</f>
        <v>1927</v>
      </c>
      <c r="L182">
        <f>IF(pogoda6[[#This Row],[temperatura_srednia]]&lt;=15, 1, 0)</f>
        <v>1</v>
      </c>
      <c r="M182">
        <f>IF(AND(L182=0, pogoda6[[#This Row],[opady]]&lt;=0.6), 1, 0)</f>
        <v>0</v>
      </c>
      <c r="N182">
        <f t="shared" si="6"/>
        <v>0</v>
      </c>
    </row>
    <row r="183" spans="1:14" x14ac:dyDescent="0.35">
      <c r="A183" s="1">
        <v>42275</v>
      </c>
      <c r="B183">
        <v>10</v>
      </c>
      <c r="C183">
        <v>0</v>
      </c>
      <c r="D183">
        <f>700*pogoda6[[#This Row],[opady]]</f>
        <v>0</v>
      </c>
      <c r="E183">
        <f>MIN(pogoda6[[#This Row],[ile napadalo]]+K182, 25000)</f>
        <v>1927</v>
      </c>
      <c r="F183">
        <f>IF(pogoda6[[#This Row],[opady]]=0, ROUNDUP(0.03%*POWER(pogoda6[[#This Row],[temperatura_srednia]], 1.5)*K182, 0), 0)</f>
        <v>19</v>
      </c>
      <c r="G183">
        <f>IF(AND(pogoda6[[#This Row],[temperatura_srednia]]&gt;15, pogoda6[[#This Row],[opady]]&lt;=0.6), 1, 0)</f>
        <v>0</v>
      </c>
      <c r="H183">
        <f t="shared" si="5"/>
        <v>0</v>
      </c>
      <c r="I183">
        <f>MAX(pogoda6[[#This Row],[po uzupelnieniu]]-pogoda6[[#This Row],[dzienne parowanie wody]], 0)</f>
        <v>1908</v>
      </c>
      <c r="J183">
        <f>IF(pogoda6[[#This Row],[ile w zbiorniku z parowaniem]]-pogoda6[[#This Row],[ile wody do podlania]] &lt; 0, 25000-pogoda6[[#This Row],[ile w zbiorniku z parowaniem]], 0)</f>
        <v>0</v>
      </c>
      <c r="K183">
        <f>pogoda6[[#This Row],[ile w zbiorniku z parowaniem]]-pogoda6[[#This Row],[ile wody do podlania]]+pogoda6[[#This Row],[ile trzeba dolac]]</f>
        <v>1908</v>
      </c>
      <c r="L183">
        <f>IF(pogoda6[[#This Row],[temperatura_srednia]]&lt;=15, 1, 0)</f>
        <v>1</v>
      </c>
      <c r="M183">
        <f>IF(AND(L183=0, pogoda6[[#This Row],[opady]]&lt;=0.6), 1, 0)</f>
        <v>0</v>
      </c>
      <c r="N183">
        <f t="shared" si="6"/>
        <v>0</v>
      </c>
    </row>
    <row r="184" spans="1:14" x14ac:dyDescent="0.35">
      <c r="A184" s="1">
        <v>42276</v>
      </c>
      <c r="B184">
        <v>10</v>
      </c>
      <c r="C184">
        <v>0</v>
      </c>
      <c r="D184">
        <f>700*pogoda6[[#This Row],[opady]]</f>
        <v>0</v>
      </c>
      <c r="E184">
        <f>MIN(pogoda6[[#This Row],[ile napadalo]]+K183, 25000)</f>
        <v>1908</v>
      </c>
      <c r="F184">
        <f>IF(pogoda6[[#This Row],[opady]]=0, ROUNDUP(0.03%*POWER(pogoda6[[#This Row],[temperatura_srednia]], 1.5)*K183, 0), 0)</f>
        <v>19</v>
      </c>
      <c r="G184">
        <f>IF(AND(pogoda6[[#This Row],[temperatura_srednia]]&gt;15, pogoda6[[#This Row],[opady]]&lt;=0.6), 1, 0)</f>
        <v>0</v>
      </c>
      <c r="H184">
        <f t="shared" si="5"/>
        <v>0</v>
      </c>
      <c r="I184">
        <f>MAX(pogoda6[[#This Row],[po uzupelnieniu]]-pogoda6[[#This Row],[dzienne parowanie wody]], 0)</f>
        <v>1889</v>
      </c>
      <c r="J184">
        <f>IF(pogoda6[[#This Row],[ile w zbiorniku z parowaniem]]-pogoda6[[#This Row],[ile wody do podlania]] &lt; 0, 25000-pogoda6[[#This Row],[ile w zbiorniku z parowaniem]], 0)</f>
        <v>0</v>
      </c>
      <c r="K184">
        <f>pogoda6[[#This Row],[ile w zbiorniku z parowaniem]]-pogoda6[[#This Row],[ile wody do podlania]]+pogoda6[[#This Row],[ile trzeba dolac]]</f>
        <v>1889</v>
      </c>
      <c r="L184">
        <f>IF(pogoda6[[#This Row],[temperatura_srednia]]&lt;=15, 1, 0)</f>
        <v>1</v>
      </c>
      <c r="M184">
        <f>IF(AND(L184=0, pogoda6[[#This Row],[opady]]&lt;=0.6), 1, 0)</f>
        <v>0</v>
      </c>
      <c r="N184">
        <f t="shared" si="6"/>
        <v>0</v>
      </c>
    </row>
    <row r="185" spans="1:14" x14ac:dyDescent="0.35">
      <c r="A185" s="1">
        <v>42277</v>
      </c>
      <c r="B185">
        <v>10</v>
      </c>
      <c r="C185">
        <v>0</v>
      </c>
      <c r="D185">
        <f>700*pogoda6[[#This Row],[opady]]</f>
        <v>0</v>
      </c>
      <c r="E185">
        <f>MIN(pogoda6[[#This Row],[ile napadalo]]+K184, 25000)</f>
        <v>1889</v>
      </c>
      <c r="F185">
        <f>IF(pogoda6[[#This Row],[opady]]=0, ROUNDUP(0.03%*POWER(pogoda6[[#This Row],[temperatura_srednia]], 1.5)*K184, 0), 0)</f>
        <v>18</v>
      </c>
      <c r="G185">
        <f>IF(AND(pogoda6[[#This Row],[temperatura_srednia]]&gt;15, pogoda6[[#This Row],[opady]]&lt;=0.6), 1, 0)</f>
        <v>0</v>
      </c>
      <c r="H185">
        <f t="shared" si="5"/>
        <v>0</v>
      </c>
      <c r="I185">
        <f>MAX(pogoda6[[#This Row],[po uzupelnieniu]]-pogoda6[[#This Row],[dzienne parowanie wody]], 0)</f>
        <v>1871</v>
      </c>
      <c r="J185">
        <f>IF(pogoda6[[#This Row],[ile w zbiorniku z parowaniem]]-pogoda6[[#This Row],[ile wody do podlania]] &lt; 0, 25000-pogoda6[[#This Row],[ile w zbiorniku z parowaniem]], 0)</f>
        <v>0</v>
      </c>
      <c r="K185">
        <f>pogoda6[[#This Row],[ile w zbiorniku z parowaniem]]-pogoda6[[#This Row],[ile wody do podlania]]+pogoda6[[#This Row],[ile trzeba dolac]]</f>
        <v>1871</v>
      </c>
      <c r="L185">
        <f>IF(pogoda6[[#This Row],[temperatura_srednia]]&lt;=15, 1, 0)</f>
        <v>1</v>
      </c>
      <c r="M185">
        <f>IF(AND(L185=0, pogoda6[[#This Row],[opady]]&lt;=0.6), 1, 0)</f>
        <v>0</v>
      </c>
      <c r="N185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53A8-B3B6-4CC3-9D31-CBB28202B830}">
  <dimension ref="A1:Q185"/>
  <sheetViews>
    <sheetView topLeftCell="I8" zoomScale="55" zoomScaleNormal="55" workbookViewId="0">
      <selection activeCell="N19" sqref="N19:Q25"/>
    </sheetView>
  </sheetViews>
  <sheetFormatPr defaultRowHeight="14.5" x14ac:dyDescent="0.35"/>
  <cols>
    <col min="1" max="1" width="22.453125" customWidth="1"/>
    <col min="2" max="2" width="26.26953125" customWidth="1"/>
    <col min="3" max="3" width="19.6328125" customWidth="1"/>
    <col min="4" max="4" width="18.26953125" customWidth="1"/>
    <col min="5" max="5" width="18" customWidth="1"/>
    <col min="6" max="6" width="27.7265625" customWidth="1"/>
    <col min="7" max="7" width="21.26953125" customWidth="1"/>
    <col min="8" max="8" width="28.08984375" customWidth="1"/>
    <col min="9" max="9" width="33.1796875" customWidth="1"/>
    <col min="10" max="10" width="25.26953125" customWidth="1"/>
    <col min="11" max="11" width="21" customWidth="1"/>
    <col min="13" max="13" width="20.54296875" customWidth="1"/>
    <col min="14" max="14" width="21" bestFit="1" customWidth="1"/>
    <col min="15" max="15" width="21.26953125" bestFit="1" customWidth="1"/>
    <col min="16" max="16" width="21.26953125" customWidth="1"/>
  </cols>
  <sheetData>
    <row r="1" spans="1:16" x14ac:dyDescent="0.35">
      <c r="A1" s="2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2</v>
      </c>
      <c r="L1" s="2" t="s">
        <v>12</v>
      </c>
    </row>
    <row r="2" spans="1:16" x14ac:dyDescent="0.35">
      <c r="A2" s="1">
        <v>42094</v>
      </c>
      <c r="K2">
        <f>25000</f>
        <v>25000</v>
      </c>
    </row>
    <row r="3" spans="1:16" x14ac:dyDescent="0.35">
      <c r="A3" s="1">
        <v>42095</v>
      </c>
      <c r="B3">
        <v>4</v>
      </c>
      <c r="C3">
        <v>2</v>
      </c>
      <c r="D3">
        <f>700*pogoda5[[#This Row],[opady]]</f>
        <v>1400</v>
      </c>
      <c r="E3">
        <f>MIN(pogoda5[[#This Row],[ile napadalo]]+K2, 25000)</f>
        <v>25000</v>
      </c>
      <c r="F3">
        <f>IF(pogoda5[[#This Row],[opady]]=0, ROUNDUP(0.03%*POWER(pogoda5[[#This Row],[temperatura_srednia]], 1.5)*K2, 0), 0)</f>
        <v>0</v>
      </c>
      <c r="G3">
        <f>IF(AND(pogoda5[[#This Row],[temperatura_srednia]]&gt;15, pogoda5[[#This Row],[opady]]&lt;=0.6), 1, 0)</f>
        <v>0</v>
      </c>
      <c r="H3">
        <f>IF(AND(G3=1, B3&lt;=30), 12000, IF(AND(G3=1, B3&gt;30), 24000, 0))</f>
        <v>0</v>
      </c>
      <c r="I3">
        <f>MAX(pogoda5[[#This Row],[po uzupelnieniu]]-pogoda5[[#This Row],[dzienne parowanie wody]], 0)</f>
        <v>25000</v>
      </c>
      <c r="J3">
        <f>IF(pogoda5[[#This Row],[ile w zbiorniku z parowaniem]]-pogoda5[[#This Row],[ile wody do podlania]] &lt; 0, 25000-pogoda5[[#This Row],[ile w zbiorniku z parowaniem]], 0)</f>
        <v>0</v>
      </c>
      <c r="K3">
        <f>pogoda5[[#This Row],[ile w zbiorniku z parowaniem]]-pogoda5[[#This Row],[ile wody do podlania]]+pogoda5[[#This Row],[ile trzeba dolac]]</f>
        <v>25000</v>
      </c>
      <c r="L3">
        <f>MONTH(A3)</f>
        <v>4</v>
      </c>
    </row>
    <row r="4" spans="1:16" x14ac:dyDescent="0.35">
      <c r="A4" s="1">
        <v>42096</v>
      </c>
      <c r="B4">
        <v>2</v>
      </c>
      <c r="C4">
        <v>6</v>
      </c>
      <c r="D4">
        <f>700*pogoda5[[#This Row],[opady]]</f>
        <v>4200</v>
      </c>
      <c r="E4">
        <f>MIN(pogoda5[[#This Row],[ile napadalo]]+K3, 25000)</f>
        <v>25000</v>
      </c>
      <c r="F4">
        <f>IF(pogoda5[[#This Row],[opady]]=0, ROUNDUP(0.03%*POWER(pogoda5[[#This Row],[temperatura_srednia]], 1.5)*K3, 0), 0)</f>
        <v>0</v>
      </c>
      <c r="G4">
        <f>IF(AND(pogoda5[[#This Row],[temperatura_srednia]]&gt;15, pogoda5[[#This Row],[opady]]&lt;=0.6), 1, 0)</f>
        <v>0</v>
      </c>
      <c r="H4">
        <f t="shared" ref="H4:H67" si="0">IF(AND(G4=1, B4&lt;=30), 12000, IF(AND(G4=1, B4&gt;30), 24000, 0))</f>
        <v>0</v>
      </c>
      <c r="I4">
        <f>MAX(pogoda5[[#This Row],[po uzupelnieniu]]-pogoda5[[#This Row],[dzienne parowanie wody]], 0)</f>
        <v>25000</v>
      </c>
      <c r="J4">
        <f>IF(pogoda5[[#This Row],[ile w zbiorniku z parowaniem]]-pogoda5[[#This Row],[ile wody do podlania]] &lt; 0, 25000-pogoda5[[#This Row],[ile w zbiorniku z parowaniem]], 0)</f>
        <v>0</v>
      </c>
      <c r="K4">
        <f>pogoda5[[#This Row],[ile w zbiorniku z parowaniem]]-pogoda5[[#This Row],[ile wody do podlania]]+pogoda5[[#This Row],[ile trzeba dolac]]</f>
        <v>25000</v>
      </c>
      <c r="L4">
        <f t="shared" ref="L4:L67" si="1">MONTH(A4)</f>
        <v>4</v>
      </c>
      <c r="N4" s="7" t="s">
        <v>12</v>
      </c>
      <c r="O4" t="s">
        <v>11</v>
      </c>
    </row>
    <row r="5" spans="1:16" x14ac:dyDescent="0.35">
      <c r="A5" s="1">
        <v>42097</v>
      </c>
      <c r="B5">
        <v>4</v>
      </c>
      <c r="C5">
        <v>1</v>
      </c>
      <c r="D5">
        <f>700*pogoda5[[#This Row],[opady]]</f>
        <v>700</v>
      </c>
      <c r="E5">
        <f>MIN(pogoda5[[#This Row],[ile napadalo]]+K4, 25000)</f>
        <v>25000</v>
      </c>
      <c r="F5">
        <f>IF(pogoda5[[#This Row],[opady]]=0, ROUNDUP(0.03%*POWER(pogoda5[[#This Row],[temperatura_srednia]], 1.5)*K4, 0), 0)</f>
        <v>0</v>
      </c>
      <c r="G5">
        <f>IF(AND(pogoda5[[#This Row],[temperatura_srednia]]&gt;15, pogoda5[[#This Row],[opady]]&lt;=0.6), 1, 0)</f>
        <v>0</v>
      </c>
      <c r="H5">
        <f t="shared" si="0"/>
        <v>0</v>
      </c>
      <c r="I5">
        <f>MAX(pogoda5[[#This Row],[po uzupelnieniu]]-pogoda5[[#This Row],[dzienne parowanie wody]], 0)</f>
        <v>25000</v>
      </c>
      <c r="J5">
        <f>IF(pogoda5[[#This Row],[ile w zbiorniku z parowaniem]]-pogoda5[[#This Row],[ile wody do podlania]] &lt; 0, 25000-pogoda5[[#This Row],[ile w zbiorniku z parowaniem]], 0)</f>
        <v>0</v>
      </c>
      <c r="K5">
        <f>pogoda5[[#This Row],[ile w zbiorniku z parowaniem]]-pogoda5[[#This Row],[ile wody do podlania]]+pogoda5[[#This Row],[ile trzeba dolac]]</f>
        <v>25000</v>
      </c>
      <c r="L5">
        <f t="shared" si="1"/>
        <v>4</v>
      </c>
      <c r="N5" s="8">
        <v>4</v>
      </c>
      <c r="O5" s="5">
        <v>0</v>
      </c>
      <c r="P5" s="5"/>
    </row>
    <row r="6" spans="1:16" x14ac:dyDescent="0.35">
      <c r="A6" s="1">
        <v>42098</v>
      </c>
      <c r="B6">
        <v>4</v>
      </c>
      <c r="C6">
        <v>0.8</v>
      </c>
      <c r="D6">
        <f>700*pogoda5[[#This Row],[opady]]</f>
        <v>560</v>
      </c>
      <c r="E6">
        <f>MIN(pogoda5[[#This Row],[ile napadalo]]+K5, 25000)</f>
        <v>25000</v>
      </c>
      <c r="F6">
        <f>IF(pogoda5[[#This Row],[opady]]=0, ROUNDUP(0.03%*POWER(pogoda5[[#This Row],[temperatura_srednia]], 1.5)*K5, 0), 0)</f>
        <v>0</v>
      </c>
      <c r="G6">
        <f>IF(AND(pogoda5[[#This Row],[temperatura_srednia]]&gt;15, pogoda5[[#This Row],[opady]]&lt;=0.6), 1, 0)</f>
        <v>0</v>
      </c>
      <c r="H6">
        <f t="shared" si="0"/>
        <v>0</v>
      </c>
      <c r="I6">
        <f>MAX(pogoda5[[#This Row],[po uzupelnieniu]]-pogoda5[[#This Row],[dzienne parowanie wody]], 0)</f>
        <v>25000</v>
      </c>
      <c r="J6">
        <f>IF(pogoda5[[#This Row],[ile w zbiorniku z parowaniem]]-pogoda5[[#This Row],[ile wody do podlania]] &lt; 0, 25000-pogoda5[[#This Row],[ile w zbiorniku z parowaniem]], 0)</f>
        <v>0</v>
      </c>
      <c r="K6">
        <f>pogoda5[[#This Row],[ile w zbiorniku z parowaniem]]-pogoda5[[#This Row],[ile wody do podlania]]+pogoda5[[#This Row],[ile trzeba dolac]]</f>
        <v>25000</v>
      </c>
      <c r="L6">
        <f t="shared" si="1"/>
        <v>4</v>
      </c>
      <c r="N6" s="8">
        <v>5</v>
      </c>
      <c r="O6" s="5">
        <v>13172</v>
      </c>
      <c r="P6" s="5"/>
    </row>
    <row r="7" spans="1:16" x14ac:dyDescent="0.35">
      <c r="A7" s="1">
        <v>42099</v>
      </c>
      <c r="B7">
        <v>3</v>
      </c>
      <c r="C7">
        <v>0</v>
      </c>
      <c r="D7">
        <f>700*pogoda5[[#This Row],[opady]]</f>
        <v>0</v>
      </c>
      <c r="E7">
        <f>MIN(pogoda5[[#This Row],[ile napadalo]]+K6, 25000)</f>
        <v>25000</v>
      </c>
      <c r="F7">
        <f>IF(pogoda5[[#This Row],[opady]]=0, ROUNDUP(0.03%*POWER(pogoda5[[#This Row],[temperatura_srednia]], 1.5)*K6, 0), 0)</f>
        <v>39</v>
      </c>
      <c r="G7">
        <f>IF(AND(pogoda5[[#This Row],[temperatura_srednia]]&gt;15, pogoda5[[#This Row],[opady]]&lt;=0.6), 1, 0)</f>
        <v>0</v>
      </c>
      <c r="H7">
        <f t="shared" si="0"/>
        <v>0</v>
      </c>
      <c r="I7">
        <f>MAX(pogoda5[[#This Row],[po uzupelnieniu]]-pogoda5[[#This Row],[dzienne parowanie wody]], 0)</f>
        <v>24961</v>
      </c>
      <c r="J7">
        <f>IF(pogoda5[[#This Row],[ile w zbiorniku z parowaniem]]-pogoda5[[#This Row],[ile wody do podlania]] &lt; 0, 25000-pogoda5[[#This Row],[ile w zbiorniku z parowaniem]], 0)</f>
        <v>0</v>
      </c>
      <c r="K7">
        <f>pogoda5[[#This Row],[ile w zbiorniku z parowaniem]]-pogoda5[[#This Row],[ile wody do podlania]]+pogoda5[[#This Row],[ile trzeba dolac]]</f>
        <v>24961</v>
      </c>
      <c r="L7">
        <f t="shared" si="1"/>
        <v>4</v>
      </c>
      <c r="N7" s="8">
        <v>6</v>
      </c>
      <c r="O7" s="5">
        <v>89444</v>
      </c>
      <c r="P7" s="5"/>
    </row>
    <row r="8" spans="1:16" x14ac:dyDescent="0.35">
      <c r="A8" s="1">
        <v>42100</v>
      </c>
      <c r="B8">
        <v>4</v>
      </c>
      <c r="C8">
        <v>0</v>
      </c>
      <c r="D8">
        <f>700*pogoda5[[#This Row],[opady]]</f>
        <v>0</v>
      </c>
      <c r="E8">
        <f>MIN(pogoda5[[#This Row],[ile napadalo]]+K7, 25000)</f>
        <v>24961</v>
      </c>
      <c r="F8">
        <f>IF(pogoda5[[#This Row],[opady]]=0, ROUNDUP(0.03%*POWER(pogoda5[[#This Row],[temperatura_srednia]], 1.5)*K7, 0), 0)</f>
        <v>60</v>
      </c>
      <c r="G8">
        <f>IF(AND(pogoda5[[#This Row],[temperatura_srednia]]&gt;15, pogoda5[[#This Row],[opady]]&lt;=0.6), 1, 0)</f>
        <v>0</v>
      </c>
      <c r="H8">
        <f t="shared" si="0"/>
        <v>0</v>
      </c>
      <c r="I8">
        <f>MAX(pogoda5[[#This Row],[po uzupelnieniu]]-pogoda5[[#This Row],[dzienne parowanie wody]], 0)</f>
        <v>24901</v>
      </c>
      <c r="J8">
        <f>IF(pogoda5[[#This Row],[ile w zbiorniku z parowaniem]]-pogoda5[[#This Row],[ile wody do podlania]] &lt; 0, 25000-pogoda5[[#This Row],[ile w zbiorniku z parowaniem]], 0)</f>
        <v>0</v>
      </c>
      <c r="K8">
        <f>pogoda5[[#This Row],[ile w zbiorniku z parowaniem]]-pogoda5[[#This Row],[ile wody do podlania]]+pogoda5[[#This Row],[ile trzeba dolac]]</f>
        <v>24901</v>
      </c>
      <c r="L8">
        <f t="shared" si="1"/>
        <v>4</v>
      </c>
      <c r="N8" s="8">
        <v>7</v>
      </c>
      <c r="O8" s="5">
        <v>217938</v>
      </c>
      <c r="P8" s="5"/>
    </row>
    <row r="9" spans="1:16" x14ac:dyDescent="0.35">
      <c r="A9" s="1">
        <v>42101</v>
      </c>
      <c r="B9">
        <v>4</v>
      </c>
      <c r="C9">
        <v>1</v>
      </c>
      <c r="D9">
        <f>700*pogoda5[[#This Row],[opady]]</f>
        <v>700</v>
      </c>
      <c r="E9">
        <f>MIN(pogoda5[[#This Row],[ile napadalo]]+K8, 25000)</f>
        <v>25000</v>
      </c>
      <c r="F9">
        <f>IF(pogoda5[[#This Row],[opady]]=0, ROUNDUP(0.03%*POWER(pogoda5[[#This Row],[temperatura_srednia]], 1.5)*K8, 0), 0)</f>
        <v>0</v>
      </c>
      <c r="G9">
        <f>IF(AND(pogoda5[[#This Row],[temperatura_srednia]]&gt;15, pogoda5[[#This Row],[opady]]&lt;=0.6), 1, 0)</f>
        <v>0</v>
      </c>
      <c r="H9">
        <f t="shared" si="0"/>
        <v>0</v>
      </c>
      <c r="I9">
        <f>MAX(pogoda5[[#This Row],[po uzupelnieniu]]-pogoda5[[#This Row],[dzienne parowanie wody]], 0)</f>
        <v>25000</v>
      </c>
      <c r="J9">
        <f>IF(pogoda5[[#This Row],[ile w zbiorniku z parowaniem]]-pogoda5[[#This Row],[ile wody do podlania]] &lt; 0, 25000-pogoda5[[#This Row],[ile w zbiorniku z parowaniem]], 0)</f>
        <v>0</v>
      </c>
      <c r="K9">
        <f>pogoda5[[#This Row],[ile w zbiorniku z parowaniem]]-pogoda5[[#This Row],[ile wody do podlania]]+pogoda5[[#This Row],[ile trzeba dolac]]</f>
        <v>25000</v>
      </c>
      <c r="L9">
        <f t="shared" si="1"/>
        <v>4</v>
      </c>
      <c r="N9" s="8">
        <v>8</v>
      </c>
      <c r="O9" s="5">
        <v>310099</v>
      </c>
      <c r="P9" s="5"/>
    </row>
    <row r="10" spans="1:16" x14ac:dyDescent="0.35">
      <c r="A10" s="1">
        <v>42102</v>
      </c>
      <c r="B10">
        <v>8</v>
      </c>
      <c r="C10">
        <v>1</v>
      </c>
      <c r="D10">
        <f>700*pogoda5[[#This Row],[opady]]</f>
        <v>700</v>
      </c>
      <c r="E10">
        <f>MIN(pogoda5[[#This Row],[ile napadalo]]+K9, 25000)</f>
        <v>25000</v>
      </c>
      <c r="F10">
        <f>IF(pogoda5[[#This Row],[opady]]=0, ROUNDUP(0.03%*POWER(pogoda5[[#This Row],[temperatura_srednia]], 1.5)*K9, 0), 0)</f>
        <v>0</v>
      </c>
      <c r="G10">
        <f>IF(AND(pogoda5[[#This Row],[temperatura_srednia]]&gt;15, pogoda5[[#This Row],[opady]]&lt;=0.6), 1, 0)</f>
        <v>0</v>
      </c>
      <c r="H10">
        <f t="shared" si="0"/>
        <v>0</v>
      </c>
      <c r="I10">
        <f>MAX(pogoda5[[#This Row],[po uzupelnieniu]]-pogoda5[[#This Row],[dzienne parowanie wody]], 0)</f>
        <v>25000</v>
      </c>
      <c r="J10">
        <f>IF(pogoda5[[#This Row],[ile w zbiorniku z parowaniem]]-pogoda5[[#This Row],[ile wody do podlania]] &lt; 0, 25000-pogoda5[[#This Row],[ile w zbiorniku z parowaniem]], 0)</f>
        <v>0</v>
      </c>
      <c r="K10">
        <f>pogoda5[[#This Row],[ile w zbiorniku z parowaniem]]-pogoda5[[#This Row],[ile wody do podlania]]+pogoda5[[#This Row],[ile trzeba dolac]]</f>
        <v>25000</v>
      </c>
      <c r="L10">
        <f t="shared" si="1"/>
        <v>4</v>
      </c>
      <c r="N10" s="8">
        <v>9</v>
      </c>
      <c r="O10" s="5">
        <v>112774</v>
      </c>
      <c r="P10" s="5"/>
    </row>
    <row r="11" spans="1:16" x14ac:dyDescent="0.35">
      <c r="A11" s="1">
        <v>42103</v>
      </c>
      <c r="B11">
        <v>6</v>
      </c>
      <c r="C11">
        <v>2</v>
      </c>
      <c r="D11">
        <f>700*pogoda5[[#This Row],[opady]]</f>
        <v>1400</v>
      </c>
      <c r="E11">
        <f>MIN(pogoda5[[#This Row],[ile napadalo]]+K10, 25000)</f>
        <v>25000</v>
      </c>
      <c r="F11">
        <f>IF(pogoda5[[#This Row],[opady]]=0, ROUNDUP(0.03%*POWER(pogoda5[[#This Row],[temperatura_srednia]], 1.5)*K10, 0), 0)</f>
        <v>0</v>
      </c>
      <c r="G11">
        <f>IF(AND(pogoda5[[#This Row],[temperatura_srednia]]&gt;15, pogoda5[[#This Row],[opady]]&lt;=0.6), 1, 0)</f>
        <v>0</v>
      </c>
      <c r="H11">
        <f t="shared" si="0"/>
        <v>0</v>
      </c>
      <c r="I11">
        <f>MAX(pogoda5[[#This Row],[po uzupelnieniu]]-pogoda5[[#This Row],[dzienne parowanie wody]], 0)</f>
        <v>25000</v>
      </c>
      <c r="J11">
        <f>IF(pogoda5[[#This Row],[ile w zbiorniku z parowaniem]]-pogoda5[[#This Row],[ile wody do podlania]] &lt; 0, 25000-pogoda5[[#This Row],[ile w zbiorniku z parowaniem]], 0)</f>
        <v>0</v>
      </c>
      <c r="K11">
        <f>pogoda5[[#This Row],[ile w zbiorniku z parowaniem]]-pogoda5[[#This Row],[ile wody do podlania]]+pogoda5[[#This Row],[ile trzeba dolac]]</f>
        <v>25000</v>
      </c>
      <c r="L11">
        <f t="shared" si="1"/>
        <v>4</v>
      </c>
      <c r="N11" s="8" t="s">
        <v>13</v>
      </c>
      <c r="O11" s="5"/>
      <c r="P11" s="5"/>
    </row>
    <row r="12" spans="1:16" x14ac:dyDescent="0.35">
      <c r="A12" s="1">
        <v>42104</v>
      </c>
      <c r="B12">
        <v>9</v>
      </c>
      <c r="C12">
        <v>2</v>
      </c>
      <c r="D12">
        <f>700*pogoda5[[#This Row],[opady]]</f>
        <v>1400</v>
      </c>
      <c r="E12">
        <f>MIN(pogoda5[[#This Row],[ile napadalo]]+K11, 25000)</f>
        <v>25000</v>
      </c>
      <c r="F12">
        <f>IF(pogoda5[[#This Row],[opady]]=0, ROUNDUP(0.03%*POWER(pogoda5[[#This Row],[temperatura_srednia]], 1.5)*K11, 0), 0)</f>
        <v>0</v>
      </c>
      <c r="G12">
        <f>IF(AND(pogoda5[[#This Row],[temperatura_srednia]]&gt;15, pogoda5[[#This Row],[opady]]&lt;=0.6), 1, 0)</f>
        <v>0</v>
      </c>
      <c r="H12">
        <f t="shared" si="0"/>
        <v>0</v>
      </c>
      <c r="I12">
        <f>MAX(pogoda5[[#This Row],[po uzupelnieniu]]-pogoda5[[#This Row],[dzienne parowanie wody]], 0)</f>
        <v>25000</v>
      </c>
      <c r="J12">
        <f>IF(pogoda5[[#This Row],[ile w zbiorniku z parowaniem]]-pogoda5[[#This Row],[ile wody do podlania]] &lt; 0, 25000-pogoda5[[#This Row],[ile w zbiorniku z parowaniem]], 0)</f>
        <v>0</v>
      </c>
      <c r="K12">
        <f>pogoda5[[#This Row],[ile w zbiorniku z parowaniem]]-pogoda5[[#This Row],[ile wody do podlania]]+pogoda5[[#This Row],[ile trzeba dolac]]</f>
        <v>25000</v>
      </c>
      <c r="L12">
        <f t="shared" si="1"/>
        <v>4</v>
      </c>
      <c r="N12" s="8" t="s">
        <v>14</v>
      </c>
      <c r="O12" s="5">
        <v>743427</v>
      </c>
      <c r="P12" s="5"/>
    </row>
    <row r="13" spans="1:16" x14ac:dyDescent="0.35">
      <c r="A13" s="1">
        <v>42105</v>
      </c>
      <c r="B13">
        <v>12</v>
      </c>
      <c r="C13">
        <v>3</v>
      </c>
      <c r="D13">
        <f>700*pogoda5[[#This Row],[opady]]</f>
        <v>2100</v>
      </c>
      <c r="E13">
        <f>MIN(pogoda5[[#This Row],[ile napadalo]]+K12, 25000)</f>
        <v>25000</v>
      </c>
      <c r="F13">
        <f>IF(pogoda5[[#This Row],[opady]]=0, ROUNDUP(0.03%*POWER(pogoda5[[#This Row],[temperatura_srednia]], 1.5)*K12, 0), 0)</f>
        <v>0</v>
      </c>
      <c r="G13">
        <f>IF(AND(pogoda5[[#This Row],[temperatura_srednia]]&gt;15, pogoda5[[#This Row],[opady]]&lt;=0.6), 1, 0)</f>
        <v>0</v>
      </c>
      <c r="H13">
        <f t="shared" si="0"/>
        <v>0</v>
      </c>
      <c r="I13">
        <f>MAX(pogoda5[[#This Row],[po uzupelnieniu]]-pogoda5[[#This Row],[dzienne parowanie wody]], 0)</f>
        <v>25000</v>
      </c>
      <c r="J13">
        <f>IF(pogoda5[[#This Row],[ile w zbiorniku z parowaniem]]-pogoda5[[#This Row],[ile wody do podlania]] &lt; 0, 25000-pogoda5[[#This Row],[ile w zbiorniku z parowaniem]], 0)</f>
        <v>0</v>
      </c>
      <c r="K13">
        <f>pogoda5[[#This Row],[ile w zbiorniku z parowaniem]]-pogoda5[[#This Row],[ile wody do podlania]]+pogoda5[[#This Row],[ile trzeba dolac]]</f>
        <v>25000</v>
      </c>
      <c r="L13">
        <f t="shared" si="1"/>
        <v>4</v>
      </c>
    </row>
    <row r="14" spans="1:16" x14ac:dyDescent="0.35">
      <c r="A14" s="1">
        <v>42106</v>
      </c>
      <c r="B14">
        <v>10</v>
      </c>
      <c r="C14">
        <v>2</v>
      </c>
      <c r="D14">
        <f>700*pogoda5[[#This Row],[opady]]</f>
        <v>1400</v>
      </c>
      <c r="E14">
        <f>MIN(pogoda5[[#This Row],[ile napadalo]]+K13, 25000)</f>
        <v>25000</v>
      </c>
      <c r="F14">
        <f>IF(pogoda5[[#This Row],[opady]]=0, ROUNDUP(0.03%*POWER(pogoda5[[#This Row],[temperatura_srednia]], 1.5)*K13, 0), 0)</f>
        <v>0</v>
      </c>
      <c r="G14">
        <f>IF(AND(pogoda5[[#This Row],[temperatura_srednia]]&gt;15, pogoda5[[#This Row],[opady]]&lt;=0.6), 1, 0)</f>
        <v>0</v>
      </c>
      <c r="H14">
        <f t="shared" si="0"/>
        <v>0</v>
      </c>
      <c r="I14">
        <f>MAX(pogoda5[[#This Row],[po uzupelnieniu]]-pogoda5[[#This Row],[dzienne parowanie wody]], 0)</f>
        <v>25000</v>
      </c>
      <c r="J14">
        <f>IF(pogoda5[[#This Row],[ile w zbiorniku z parowaniem]]-pogoda5[[#This Row],[ile wody do podlania]] &lt; 0, 25000-pogoda5[[#This Row],[ile w zbiorniku z parowaniem]], 0)</f>
        <v>0</v>
      </c>
      <c r="K14">
        <f>pogoda5[[#This Row],[ile w zbiorniku z parowaniem]]-pogoda5[[#This Row],[ile wody do podlania]]+pogoda5[[#This Row],[ile trzeba dolac]]</f>
        <v>25000</v>
      </c>
      <c r="L14">
        <f t="shared" si="1"/>
        <v>4</v>
      </c>
    </row>
    <row r="15" spans="1:16" x14ac:dyDescent="0.35">
      <c r="A15" s="1">
        <v>42107</v>
      </c>
      <c r="B15">
        <v>8</v>
      </c>
      <c r="C15">
        <v>1</v>
      </c>
      <c r="D15">
        <f>700*pogoda5[[#This Row],[opady]]</f>
        <v>700</v>
      </c>
      <c r="E15">
        <f>MIN(pogoda5[[#This Row],[ile napadalo]]+K14, 25000)</f>
        <v>25000</v>
      </c>
      <c r="F15">
        <f>IF(pogoda5[[#This Row],[opady]]=0, ROUNDUP(0.03%*POWER(pogoda5[[#This Row],[temperatura_srednia]], 1.5)*K14, 0), 0)</f>
        <v>0</v>
      </c>
      <c r="G15">
        <f>IF(AND(pogoda5[[#This Row],[temperatura_srednia]]&gt;15, pogoda5[[#This Row],[opady]]&lt;=0.6), 1, 0)</f>
        <v>0</v>
      </c>
      <c r="H15">
        <f t="shared" si="0"/>
        <v>0</v>
      </c>
      <c r="I15">
        <f>MAX(pogoda5[[#This Row],[po uzupelnieniu]]-pogoda5[[#This Row],[dzienne parowanie wody]], 0)</f>
        <v>25000</v>
      </c>
      <c r="J15">
        <f>IF(pogoda5[[#This Row],[ile w zbiorniku z parowaniem]]-pogoda5[[#This Row],[ile wody do podlania]] &lt; 0, 25000-pogoda5[[#This Row],[ile w zbiorniku z parowaniem]], 0)</f>
        <v>0</v>
      </c>
      <c r="K15">
        <f>pogoda5[[#This Row],[ile w zbiorniku z parowaniem]]-pogoda5[[#This Row],[ile wody do podlania]]+pogoda5[[#This Row],[ile trzeba dolac]]</f>
        <v>25000</v>
      </c>
      <c r="L15">
        <f t="shared" si="1"/>
        <v>4</v>
      </c>
    </row>
    <row r="16" spans="1:16" x14ac:dyDescent="0.35">
      <c r="A16" s="1">
        <v>42108</v>
      </c>
      <c r="B16">
        <v>6</v>
      </c>
      <c r="C16">
        <v>0</v>
      </c>
      <c r="D16">
        <f>700*pogoda5[[#This Row],[opady]]</f>
        <v>0</v>
      </c>
      <c r="E16">
        <f>MIN(pogoda5[[#This Row],[ile napadalo]]+K15, 25000)</f>
        <v>25000</v>
      </c>
      <c r="F16">
        <f>IF(pogoda5[[#This Row],[opady]]=0, ROUNDUP(0.03%*POWER(pogoda5[[#This Row],[temperatura_srednia]], 1.5)*K15, 0), 0)</f>
        <v>111</v>
      </c>
      <c r="G16">
        <f>IF(AND(pogoda5[[#This Row],[temperatura_srednia]]&gt;15, pogoda5[[#This Row],[opady]]&lt;=0.6), 1, 0)</f>
        <v>0</v>
      </c>
      <c r="H16">
        <f t="shared" si="0"/>
        <v>0</v>
      </c>
      <c r="I16">
        <f>MAX(pogoda5[[#This Row],[po uzupelnieniu]]-pogoda5[[#This Row],[dzienne parowanie wody]], 0)</f>
        <v>24889</v>
      </c>
      <c r="J16">
        <f>IF(pogoda5[[#This Row],[ile w zbiorniku z parowaniem]]-pogoda5[[#This Row],[ile wody do podlania]] &lt; 0, 25000-pogoda5[[#This Row],[ile w zbiorniku z parowaniem]], 0)</f>
        <v>0</v>
      </c>
      <c r="K16">
        <f>pogoda5[[#This Row],[ile w zbiorniku z parowaniem]]-pogoda5[[#This Row],[ile wody do podlania]]+pogoda5[[#This Row],[ile trzeba dolac]]</f>
        <v>24889</v>
      </c>
      <c r="L16">
        <f t="shared" si="1"/>
        <v>4</v>
      </c>
    </row>
    <row r="17" spans="1:17" x14ac:dyDescent="0.35">
      <c r="A17" s="1">
        <v>42109</v>
      </c>
      <c r="B17">
        <v>14</v>
      </c>
      <c r="C17">
        <v>0</v>
      </c>
      <c r="D17">
        <f>700*pogoda5[[#This Row],[opady]]</f>
        <v>0</v>
      </c>
      <c r="E17">
        <f>MIN(pogoda5[[#This Row],[ile napadalo]]+K16, 25000)</f>
        <v>24889</v>
      </c>
      <c r="F17">
        <f>IF(pogoda5[[#This Row],[opady]]=0, ROUNDUP(0.03%*POWER(pogoda5[[#This Row],[temperatura_srednia]], 1.5)*K16, 0), 0)</f>
        <v>392</v>
      </c>
      <c r="G17">
        <f>IF(AND(pogoda5[[#This Row],[temperatura_srednia]]&gt;15, pogoda5[[#This Row],[opady]]&lt;=0.6), 1, 0)</f>
        <v>0</v>
      </c>
      <c r="H17">
        <f t="shared" si="0"/>
        <v>0</v>
      </c>
      <c r="I17">
        <f>MAX(pogoda5[[#This Row],[po uzupelnieniu]]-pogoda5[[#This Row],[dzienne parowanie wody]], 0)</f>
        <v>24497</v>
      </c>
      <c r="J17">
        <f>IF(pogoda5[[#This Row],[ile w zbiorniku z parowaniem]]-pogoda5[[#This Row],[ile wody do podlania]] &lt; 0, 25000-pogoda5[[#This Row],[ile w zbiorniku z parowaniem]], 0)</f>
        <v>0</v>
      </c>
      <c r="K17">
        <f>pogoda5[[#This Row],[ile w zbiorniku z parowaniem]]-pogoda5[[#This Row],[ile wody do podlania]]+pogoda5[[#This Row],[ile trzeba dolac]]</f>
        <v>24497</v>
      </c>
      <c r="L17">
        <f t="shared" si="1"/>
        <v>4</v>
      </c>
    </row>
    <row r="18" spans="1:17" x14ac:dyDescent="0.35">
      <c r="A18" s="1">
        <v>42110</v>
      </c>
      <c r="B18">
        <v>10</v>
      </c>
      <c r="C18">
        <v>0</v>
      </c>
      <c r="D18">
        <f>700*pogoda5[[#This Row],[opady]]</f>
        <v>0</v>
      </c>
      <c r="E18">
        <f>MIN(pogoda5[[#This Row],[ile napadalo]]+K17, 25000)</f>
        <v>24497</v>
      </c>
      <c r="F18">
        <f>IF(pogoda5[[#This Row],[opady]]=0, ROUNDUP(0.03%*POWER(pogoda5[[#This Row],[temperatura_srednia]], 1.5)*K17, 0), 0)</f>
        <v>233</v>
      </c>
      <c r="G18">
        <f>IF(AND(pogoda5[[#This Row],[temperatura_srednia]]&gt;15, pogoda5[[#This Row],[opady]]&lt;=0.6), 1, 0)</f>
        <v>0</v>
      </c>
      <c r="H18">
        <f t="shared" si="0"/>
        <v>0</v>
      </c>
      <c r="I18">
        <f>MAX(pogoda5[[#This Row],[po uzupelnieniu]]-pogoda5[[#This Row],[dzienne parowanie wody]], 0)</f>
        <v>24264</v>
      </c>
      <c r="J18">
        <f>IF(pogoda5[[#This Row],[ile w zbiorniku z parowaniem]]-pogoda5[[#This Row],[ile wody do podlania]] &lt; 0, 25000-pogoda5[[#This Row],[ile w zbiorniku z parowaniem]], 0)</f>
        <v>0</v>
      </c>
      <c r="K18">
        <f>pogoda5[[#This Row],[ile w zbiorniku z parowaniem]]-pogoda5[[#This Row],[ile wody do podlania]]+pogoda5[[#This Row],[ile trzeba dolac]]</f>
        <v>24264</v>
      </c>
      <c r="L18">
        <f t="shared" si="1"/>
        <v>4</v>
      </c>
    </row>
    <row r="19" spans="1:17" x14ac:dyDescent="0.35">
      <c r="A19" s="1">
        <v>42111</v>
      </c>
      <c r="B19">
        <v>6</v>
      </c>
      <c r="C19">
        <v>0</v>
      </c>
      <c r="D19">
        <f>700*pogoda5[[#This Row],[opady]]</f>
        <v>0</v>
      </c>
      <c r="E19">
        <f>MIN(pogoda5[[#This Row],[ile napadalo]]+K18, 25000)</f>
        <v>24264</v>
      </c>
      <c r="F19">
        <f>IF(pogoda5[[#This Row],[opady]]=0, ROUNDUP(0.03%*POWER(pogoda5[[#This Row],[temperatura_srednia]], 1.5)*K18, 0), 0)</f>
        <v>107</v>
      </c>
      <c r="G19">
        <f>IF(AND(pogoda5[[#This Row],[temperatura_srednia]]&gt;15, pogoda5[[#This Row],[opady]]&lt;=0.6), 1, 0)</f>
        <v>0</v>
      </c>
      <c r="H19">
        <f t="shared" si="0"/>
        <v>0</v>
      </c>
      <c r="I19">
        <f>MAX(pogoda5[[#This Row],[po uzupelnieniu]]-pogoda5[[#This Row],[dzienne parowanie wody]], 0)</f>
        <v>24157</v>
      </c>
      <c r="J19">
        <f>IF(pogoda5[[#This Row],[ile w zbiorniku z parowaniem]]-pogoda5[[#This Row],[ile wody do podlania]] &lt; 0, 25000-pogoda5[[#This Row],[ile w zbiorniku z parowaniem]], 0)</f>
        <v>0</v>
      </c>
      <c r="K19">
        <f>pogoda5[[#This Row],[ile w zbiorniku z parowaniem]]-pogoda5[[#This Row],[ile wody do podlania]]+pogoda5[[#This Row],[ile trzeba dolac]]</f>
        <v>24157</v>
      </c>
      <c r="L19">
        <f t="shared" si="1"/>
        <v>4</v>
      </c>
      <c r="N19" s="6" t="s">
        <v>12</v>
      </c>
      <c r="O19" s="6" t="s">
        <v>11</v>
      </c>
      <c r="P19" s="9" t="s">
        <v>16</v>
      </c>
      <c r="Q19" s="10" t="s">
        <v>15</v>
      </c>
    </row>
    <row r="20" spans="1:17" x14ac:dyDescent="0.35">
      <c r="A20" s="1">
        <v>42112</v>
      </c>
      <c r="B20">
        <v>4</v>
      </c>
      <c r="C20">
        <v>0</v>
      </c>
      <c r="D20">
        <f>700*pogoda5[[#This Row],[opady]]</f>
        <v>0</v>
      </c>
      <c r="E20">
        <f>MIN(pogoda5[[#This Row],[ile napadalo]]+K19, 25000)</f>
        <v>24157</v>
      </c>
      <c r="F20">
        <f>IF(pogoda5[[#This Row],[opady]]=0, ROUNDUP(0.03%*POWER(pogoda5[[#This Row],[temperatura_srednia]], 1.5)*K19, 0), 0)</f>
        <v>58</v>
      </c>
      <c r="G20">
        <f>IF(AND(pogoda5[[#This Row],[temperatura_srednia]]&gt;15, pogoda5[[#This Row],[opady]]&lt;=0.6), 1, 0)</f>
        <v>0</v>
      </c>
      <c r="H20">
        <f t="shared" si="0"/>
        <v>0</v>
      </c>
      <c r="I20">
        <f>MAX(pogoda5[[#This Row],[po uzupelnieniu]]-pogoda5[[#This Row],[dzienne parowanie wody]], 0)</f>
        <v>24099</v>
      </c>
      <c r="J20">
        <f>IF(pogoda5[[#This Row],[ile w zbiorniku z parowaniem]]-pogoda5[[#This Row],[ile wody do podlania]] &lt; 0, 25000-pogoda5[[#This Row],[ile w zbiorniku z parowaniem]], 0)</f>
        <v>0</v>
      </c>
      <c r="K20">
        <f>pogoda5[[#This Row],[ile w zbiorniku z parowaniem]]-pogoda5[[#This Row],[ile wody do podlania]]+pogoda5[[#This Row],[ile trzeba dolac]]</f>
        <v>24099</v>
      </c>
      <c r="L20">
        <f t="shared" si="1"/>
        <v>4</v>
      </c>
      <c r="N20" s="8">
        <v>4</v>
      </c>
      <c r="O20" s="5">
        <v>0</v>
      </c>
      <c r="P20" s="5">
        <f>ROUNDUP(O20/1000, 0)</f>
        <v>0</v>
      </c>
      <c r="Q20">
        <f>P20*11.74</f>
        <v>0</v>
      </c>
    </row>
    <row r="21" spans="1:17" x14ac:dyDescent="0.35">
      <c r="A21" s="1">
        <v>42113</v>
      </c>
      <c r="B21">
        <v>7</v>
      </c>
      <c r="C21">
        <v>0</v>
      </c>
      <c r="D21">
        <f>700*pogoda5[[#This Row],[opady]]</f>
        <v>0</v>
      </c>
      <c r="E21">
        <f>MIN(pogoda5[[#This Row],[ile napadalo]]+K20, 25000)</f>
        <v>24099</v>
      </c>
      <c r="F21">
        <f>IF(pogoda5[[#This Row],[opady]]=0, ROUNDUP(0.03%*POWER(pogoda5[[#This Row],[temperatura_srednia]], 1.5)*K20, 0), 0)</f>
        <v>134</v>
      </c>
      <c r="G21">
        <f>IF(AND(pogoda5[[#This Row],[temperatura_srednia]]&gt;15, pogoda5[[#This Row],[opady]]&lt;=0.6), 1, 0)</f>
        <v>0</v>
      </c>
      <c r="H21">
        <f t="shared" si="0"/>
        <v>0</v>
      </c>
      <c r="I21">
        <f>MAX(pogoda5[[#This Row],[po uzupelnieniu]]-pogoda5[[#This Row],[dzienne parowanie wody]], 0)</f>
        <v>23965</v>
      </c>
      <c r="J21">
        <f>IF(pogoda5[[#This Row],[ile w zbiorniku z parowaniem]]-pogoda5[[#This Row],[ile wody do podlania]] &lt; 0, 25000-pogoda5[[#This Row],[ile w zbiorniku z parowaniem]], 0)</f>
        <v>0</v>
      </c>
      <c r="K21">
        <f>pogoda5[[#This Row],[ile w zbiorniku z parowaniem]]-pogoda5[[#This Row],[ile wody do podlania]]+pogoda5[[#This Row],[ile trzeba dolac]]</f>
        <v>23965</v>
      </c>
      <c r="L21">
        <f t="shared" si="1"/>
        <v>4</v>
      </c>
      <c r="N21" s="8">
        <v>5</v>
      </c>
      <c r="O21" s="5">
        <v>13172</v>
      </c>
      <c r="P21" s="5">
        <f t="shared" ref="P21:P25" si="2">ROUNDUP(O21/1000, 0)</f>
        <v>14</v>
      </c>
      <c r="Q21">
        <f t="shared" ref="Q21:Q25" si="3">P21*11.74</f>
        <v>164.36</v>
      </c>
    </row>
    <row r="22" spans="1:17" x14ac:dyDescent="0.35">
      <c r="A22" s="1">
        <v>42114</v>
      </c>
      <c r="B22">
        <v>10</v>
      </c>
      <c r="C22">
        <v>1</v>
      </c>
      <c r="D22">
        <f>700*pogoda5[[#This Row],[opady]]</f>
        <v>700</v>
      </c>
      <c r="E22">
        <f>MIN(pogoda5[[#This Row],[ile napadalo]]+K21, 25000)</f>
        <v>24665</v>
      </c>
      <c r="F22">
        <f>IF(pogoda5[[#This Row],[opady]]=0, ROUNDUP(0.03%*POWER(pogoda5[[#This Row],[temperatura_srednia]], 1.5)*K21, 0), 0)</f>
        <v>0</v>
      </c>
      <c r="G22">
        <f>IF(AND(pogoda5[[#This Row],[temperatura_srednia]]&gt;15, pogoda5[[#This Row],[opady]]&lt;=0.6), 1, 0)</f>
        <v>0</v>
      </c>
      <c r="H22">
        <f t="shared" si="0"/>
        <v>0</v>
      </c>
      <c r="I22">
        <f>MAX(pogoda5[[#This Row],[po uzupelnieniu]]-pogoda5[[#This Row],[dzienne parowanie wody]], 0)</f>
        <v>24665</v>
      </c>
      <c r="J22">
        <f>IF(pogoda5[[#This Row],[ile w zbiorniku z parowaniem]]-pogoda5[[#This Row],[ile wody do podlania]] &lt; 0, 25000-pogoda5[[#This Row],[ile w zbiorniku z parowaniem]], 0)</f>
        <v>0</v>
      </c>
      <c r="K22">
        <f>pogoda5[[#This Row],[ile w zbiorniku z parowaniem]]-pogoda5[[#This Row],[ile wody do podlania]]+pogoda5[[#This Row],[ile trzeba dolac]]</f>
        <v>24665</v>
      </c>
      <c r="L22">
        <f t="shared" si="1"/>
        <v>4</v>
      </c>
      <c r="N22" s="8">
        <v>6</v>
      </c>
      <c r="O22" s="5">
        <v>89444</v>
      </c>
      <c r="P22" s="5">
        <f t="shared" si="2"/>
        <v>90</v>
      </c>
      <c r="Q22">
        <f t="shared" si="3"/>
        <v>1056.5999999999999</v>
      </c>
    </row>
    <row r="23" spans="1:17" x14ac:dyDescent="0.35">
      <c r="A23" s="1">
        <v>42115</v>
      </c>
      <c r="B23">
        <v>11</v>
      </c>
      <c r="C23">
        <v>3.2</v>
      </c>
      <c r="D23">
        <f>700*pogoda5[[#This Row],[opady]]</f>
        <v>2240</v>
      </c>
      <c r="E23">
        <f>MIN(pogoda5[[#This Row],[ile napadalo]]+K22, 25000)</f>
        <v>25000</v>
      </c>
      <c r="F23">
        <f>IF(pogoda5[[#This Row],[opady]]=0, ROUNDUP(0.03%*POWER(pogoda5[[#This Row],[temperatura_srednia]], 1.5)*K22, 0), 0)</f>
        <v>0</v>
      </c>
      <c r="G23">
        <f>IF(AND(pogoda5[[#This Row],[temperatura_srednia]]&gt;15, pogoda5[[#This Row],[opady]]&lt;=0.6), 1, 0)</f>
        <v>0</v>
      </c>
      <c r="H23">
        <f t="shared" si="0"/>
        <v>0</v>
      </c>
      <c r="I23">
        <f>MAX(pogoda5[[#This Row],[po uzupelnieniu]]-pogoda5[[#This Row],[dzienne parowanie wody]], 0)</f>
        <v>25000</v>
      </c>
      <c r="J23">
        <f>IF(pogoda5[[#This Row],[ile w zbiorniku z parowaniem]]-pogoda5[[#This Row],[ile wody do podlania]] &lt; 0, 25000-pogoda5[[#This Row],[ile w zbiorniku z parowaniem]], 0)</f>
        <v>0</v>
      </c>
      <c r="K23">
        <f>pogoda5[[#This Row],[ile w zbiorniku z parowaniem]]-pogoda5[[#This Row],[ile wody do podlania]]+pogoda5[[#This Row],[ile trzeba dolac]]</f>
        <v>25000</v>
      </c>
      <c r="L23">
        <f t="shared" si="1"/>
        <v>4</v>
      </c>
      <c r="N23" s="8">
        <v>7</v>
      </c>
      <c r="O23" s="5">
        <v>217938</v>
      </c>
      <c r="P23" s="5">
        <f t="shared" si="2"/>
        <v>218</v>
      </c>
      <c r="Q23">
        <f t="shared" si="3"/>
        <v>2559.3200000000002</v>
      </c>
    </row>
    <row r="24" spans="1:17" x14ac:dyDescent="0.35">
      <c r="A24" s="1">
        <v>42116</v>
      </c>
      <c r="B24">
        <v>8</v>
      </c>
      <c r="C24">
        <v>2.2000000000000002</v>
      </c>
      <c r="D24">
        <f>700*pogoda5[[#This Row],[opady]]</f>
        <v>1540.0000000000002</v>
      </c>
      <c r="E24">
        <f>MIN(pogoda5[[#This Row],[ile napadalo]]+K23, 25000)</f>
        <v>25000</v>
      </c>
      <c r="F24">
        <f>IF(pogoda5[[#This Row],[opady]]=0, ROUNDUP(0.03%*POWER(pogoda5[[#This Row],[temperatura_srednia]], 1.5)*K23, 0), 0)</f>
        <v>0</v>
      </c>
      <c r="G24">
        <f>IF(AND(pogoda5[[#This Row],[temperatura_srednia]]&gt;15, pogoda5[[#This Row],[opady]]&lt;=0.6), 1, 0)</f>
        <v>0</v>
      </c>
      <c r="H24">
        <f t="shared" si="0"/>
        <v>0</v>
      </c>
      <c r="I24">
        <f>MAX(pogoda5[[#This Row],[po uzupelnieniu]]-pogoda5[[#This Row],[dzienne parowanie wody]], 0)</f>
        <v>25000</v>
      </c>
      <c r="J24">
        <f>IF(pogoda5[[#This Row],[ile w zbiorniku z parowaniem]]-pogoda5[[#This Row],[ile wody do podlania]] &lt; 0, 25000-pogoda5[[#This Row],[ile w zbiorniku z parowaniem]], 0)</f>
        <v>0</v>
      </c>
      <c r="K24">
        <f>pogoda5[[#This Row],[ile w zbiorniku z parowaniem]]-pogoda5[[#This Row],[ile wody do podlania]]+pogoda5[[#This Row],[ile trzeba dolac]]</f>
        <v>25000</v>
      </c>
      <c r="L24">
        <f t="shared" si="1"/>
        <v>4</v>
      </c>
      <c r="N24" s="8">
        <v>8</v>
      </c>
      <c r="O24" s="5">
        <v>310099</v>
      </c>
      <c r="P24" s="5">
        <f t="shared" si="2"/>
        <v>311</v>
      </c>
      <c r="Q24">
        <f t="shared" si="3"/>
        <v>3651.14</v>
      </c>
    </row>
    <row r="25" spans="1:17" x14ac:dyDescent="0.35">
      <c r="A25" s="1">
        <v>42117</v>
      </c>
      <c r="B25">
        <v>11</v>
      </c>
      <c r="C25">
        <v>1</v>
      </c>
      <c r="D25">
        <f>700*pogoda5[[#This Row],[opady]]</f>
        <v>700</v>
      </c>
      <c r="E25">
        <f>MIN(pogoda5[[#This Row],[ile napadalo]]+K24, 25000)</f>
        <v>25000</v>
      </c>
      <c r="F25">
        <f>IF(pogoda5[[#This Row],[opady]]=0, ROUNDUP(0.03%*POWER(pogoda5[[#This Row],[temperatura_srednia]], 1.5)*K24, 0), 0)</f>
        <v>0</v>
      </c>
      <c r="G25">
        <f>IF(AND(pogoda5[[#This Row],[temperatura_srednia]]&gt;15, pogoda5[[#This Row],[opady]]&lt;=0.6), 1, 0)</f>
        <v>0</v>
      </c>
      <c r="H25">
        <f t="shared" si="0"/>
        <v>0</v>
      </c>
      <c r="I25">
        <f>MAX(pogoda5[[#This Row],[po uzupelnieniu]]-pogoda5[[#This Row],[dzienne parowanie wody]], 0)</f>
        <v>25000</v>
      </c>
      <c r="J25">
        <f>IF(pogoda5[[#This Row],[ile w zbiorniku z parowaniem]]-pogoda5[[#This Row],[ile wody do podlania]] &lt; 0, 25000-pogoda5[[#This Row],[ile w zbiorniku z parowaniem]], 0)</f>
        <v>0</v>
      </c>
      <c r="K25">
        <f>pogoda5[[#This Row],[ile w zbiorniku z parowaniem]]-pogoda5[[#This Row],[ile wody do podlania]]+pogoda5[[#This Row],[ile trzeba dolac]]</f>
        <v>25000</v>
      </c>
      <c r="L25">
        <f t="shared" si="1"/>
        <v>4</v>
      </c>
      <c r="N25" s="8">
        <v>9</v>
      </c>
      <c r="O25" s="5">
        <v>112774</v>
      </c>
      <c r="P25" s="5">
        <f t="shared" si="2"/>
        <v>113</v>
      </c>
      <c r="Q25">
        <f t="shared" si="3"/>
        <v>1326.6200000000001</v>
      </c>
    </row>
    <row r="26" spans="1:17" x14ac:dyDescent="0.35">
      <c r="A26" s="1">
        <v>42118</v>
      </c>
      <c r="B26">
        <v>12</v>
      </c>
      <c r="C26">
        <v>1</v>
      </c>
      <c r="D26">
        <f>700*pogoda5[[#This Row],[opady]]</f>
        <v>700</v>
      </c>
      <c r="E26">
        <f>MIN(pogoda5[[#This Row],[ile napadalo]]+K25, 25000)</f>
        <v>25000</v>
      </c>
      <c r="F26">
        <f>IF(pogoda5[[#This Row],[opady]]=0, ROUNDUP(0.03%*POWER(pogoda5[[#This Row],[temperatura_srednia]], 1.5)*K25, 0), 0)</f>
        <v>0</v>
      </c>
      <c r="G26">
        <f>IF(AND(pogoda5[[#This Row],[temperatura_srednia]]&gt;15, pogoda5[[#This Row],[opady]]&lt;=0.6), 1, 0)</f>
        <v>0</v>
      </c>
      <c r="H26">
        <f t="shared" si="0"/>
        <v>0</v>
      </c>
      <c r="I26">
        <f>MAX(pogoda5[[#This Row],[po uzupelnieniu]]-pogoda5[[#This Row],[dzienne parowanie wody]], 0)</f>
        <v>25000</v>
      </c>
      <c r="J26">
        <f>IF(pogoda5[[#This Row],[ile w zbiorniku z parowaniem]]-pogoda5[[#This Row],[ile wody do podlania]] &lt; 0, 25000-pogoda5[[#This Row],[ile w zbiorniku z parowaniem]], 0)</f>
        <v>0</v>
      </c>
      <c r="K26">
        <f>pogoda5[[#This Row],[ile w zbiorniku z parowaniem]]-pogoda5[[#This Row],[ile wody do podlania]]+pogoda5[[#This Row],[ile trzeba dolac]]</f>
        <v>25000</v>
      </c>
      <c r="L26">
        <f t="shared" si="1"/>
        <v>4</v>
      </c>
    </row>
    <row r="27" spans="1:17" x14ac:dyDescent="0.35">
      <c r="A27" s="1">
        <v>42119</v>
      </c>
      <c r="B27">
        <v>14</v>
      </c>
      <c r="C27">
        <v>1</v>
      </c>
      <c r="D27">
        <f>700*pogoda5[[#This Row],[opady]]</f>
        <v>700</v>
      </c>
      <c r="E27">
        <f>MIN(pogoda5[[#This Row],[ile napadalo]]+K26, 25000)</f>
        <v>25000</v>
      </c>
      <c r="F27">
        <f>IF(pogoda5[[#This Row],[opady]]=0, ROUNDUP(0.03%*POWER(pogoda5[[#This Row],[temperatura_srednia]], 1.5)*K26, 0), 0)</f>
        <v>0</v>
      </c>
      <c r="G27">
        <f>IF(AND(pogoda5[[#This Row],[temperatura_srednia]]&gt;15, pogoda5[[#This Row],[opady]]&lt;=0.6), 1, 0)</f>
        <v>0</v>
      </c>
      <c r="H27">
        <f t="shared" si="0"/>
        <v>0</v>
      </c>
      <c r="I27">
        <f>MAX(pogoda5[[#This Row],[po uzupelnieniu]]-pogoda5[[#This Row],[dzienne parowanie wody]], 0)</f>
        <v>25000</v>
      </c>
      <c r="J27">
        <f>IF(pogoda5[[#This Row],[ile w zbiorniku z parowaniem]]-pogoda5[[#This Row],[ile wody do podlania]] &lt; 0, 25000-pogoda5[[#This Row],[ile w zbiorniku z parowaniem]], 0)</f>
        <v>0</v>
      </c>
      <c r="K27">
        <f>pogoda5[[#This Row],[ile w zbiorniku z parowaniem]]-pogoda5[[#This Row],[ile wody do podlania]]+pogoda5[[#This Row],[ile trzeba dolac]]</f>
        <v>25000</v>
      </c>
      <c r="L27">
        <f t="shared" si="1"/>
        <v>4</v>
      </c>
    </row>
    <row r="28" spans="1:17" x14ac:dyDescent="0.35">
      <c r="A28" s="1">
        <v>42120</v>
      </c>
      <c r="B28">
        <v>16</v>
      </c>
      <c r="C28">
        <v>0</v>
      </c>
      <c r="D28">
        <f>700*pogoda5[[#This Row],[opady]]</f>
        <v>0</v>
      </c>
      <c r="E28">
        <f>MIN(pogoda5[[#This Row],[ile napadalo]]+K27, 25000)</f>
        <v>25000</v>
      </c>
      <c r="F28">
        <f>IF(pogoda5[[#This Row],[opady]]=0, ROUNDUP(0.03%*POWER(pogoda5[[#This Row],[temperatura_srednia]], 1.5)*K27, 0), 0)</f>
        <v>480</v>
      </c>
      <c r="G28">
        <f>IF(AND(pogoda5[[#This Row],[temperatura_srednia]]&gt;15, pogoda5[[#This Row],[opady]]&lt;=0.6), 1, 0)</f>
        <v>1</v>
      </c>
      <c r="H28">
        <f t="shared" si="0"/>
        <v>12000</v>
      </c>
      <c r="I28">
        <f>MAX(pogoda5[[#This Row],[po uzupelnieniu]]-pogoda5[[#This Row],[dzienne parowanie wody]], 0)</f>
        <v>24520</v>
      </c>
      <c r="J28">
        <f>IF(pogoda5[[#This Row],[ile w zbiorniku z parowaniem]]-pogoda5[[#This Row],[ile wody do podlania]] &lt; 0, 25000-pogoda5[[#This Row],[ile w zbiorniku z parowaniem]], 0)</f>
        <v>0</v>
      </c>
      <c r="K28">
        <f>pogoda5[[#This Row],[ile w zbiorniku z parowaniem]]-pogoda5[[#This Row],[ile wody do podlania]]+pogoda5[[#This Row],[ile trzeba dolac]]</f>
        <v>12520</v>
      </c>
      <c r="L28">
        <f t="shared" si="1"/>
        <v>4</v>
      </c>
    </row>
    <row r="29" spans="1:17" x14ac:dyDescent="0.35">
      <c r="A29" s="1">
        <v>42121</v>
      </c>
      <c r="B29">
        <v>16</v>
      </c>
      <c r="C29">
        <v>1</v>
      </c>
      <c r="D29">
        <f>700*pogoda5[[#This Row],[opady]]</f>
        <v>700</v>
      </c>
      <c r="E29">
        <f>MIN(pogoda5[[#This Row],[ile napadalo]]+K28, 25000)</f>
        <v>13220</v>
      </c>
      <c r="F29">
        <f>IF(pogoda5[[#This Row],[opady]]=0, ROUNDUP(0.03%*POWER(pogoda5[[#This Row],[temperatura_srednia]], 1.5)*K28, 0), 0)</f>
        <v>0</v>
      </c>
      <c r="G29">
        <f>IF(AND(pogoda5[[#This Row],[temperatura_srednia]]&gt;15, pogoda5[[#This Row],[opady]]&lt;=0.6), 1, 0)</f>
        <v>0</v>
      </c>
      <c r="H29">
        <f t="shared" si="0"/>
        <v>0</v>
      </c>
      <c r="I29">
        <f>MAX(pogoda5[[#This Row],[po uzupelnieniu]]-pogoda5[[#This Row],[dzienne parowanie wody]], 0)</f>
        <v>13220</v>
      </c>
      <c r="J29">
        <f>IF(pogoda5[[#This Row],[ile w zbiorniku z parowaniem]]-pogoda5[[#This Row],[ile wody do podlania]] &lt; 0, 25000-pogoda5[[#This Row],[ile w zbiorniku z parowaniem]], 0)</f>
        <v>0</v>
      </c>
      <c r="K29">
        <f>pogoda5[[#This Row],[ile w zbiorniku z parowaniem]]-pogoda5[[#This Row],[ile wody do podlania]]+pogoda5[[#This Row],[ile trzeba dolac]]</f>
        <v>13220</v>
      </c>
      <c r="L29">
        <f t="shared" si="1"/>
        <v>4</v>
      </c>
    </row>
    <row r="30" spans="1:17" x14ac:dyDescent="0.35">
      <c r="A30" s="1">
        <v>42122</v>
      </c>
      <c r="B30">
        <v>6</v>
      </c>
      <c r="C30">
        <v>2</v>
      </c>
      <c r="D30">
        <f>700*pogoda5[[#This Row],[opady]]</f>
        <v>1400</v>
      </c>
      <c r="E30">
        <f>MIN(pogoda5[[#This Row],[ile napadalo]]+K29, 25000)</f>
        <v>14620</v>
      </c>
      <c r="F30">
        <f>IF(pogoda5[[#This Row],[opady]]=0, ROUNDUP(0.03%*POWER(pogoda5[[#This Row],[temperatura_srednia]], 1.5)*K29, 0), 0)</f>
        <v>0</v>
      </c>
      <c r="G30">
        <f>IF(AND(pogoda5[[#This Row],[temperatura_srednia]]&gt;15, pogoda5[[#This Row],[opady]]&lt;=0.6), 1, 0)</f>
        <v>0</v>
      </c>
      <c r="H30">
        <f t="shared" si="0"/>
        <v>0</v>
      </c>
      <c r="I30">
        <f>MAX(pogoda5[[#This Row],[po uzupelnieniu]]-pogoda5[[#This Row],[dzienne parowanie wody]], 0)</f>
        <v>14620</v>
      </c>
      <c r="J30">
        <f>IF(pogoda5[[#This Row],[ile w zbiorniku z parowaniem]]-pogoda5[[#This Row],[ile wody do podlania]] &lt; 0, 25000-pogoda5[[#This Row],[ile w zbiorniku z parowaniem]], 0)</f>
        <v>0</v>
      </c>
      <c r="K30">
        <f>pogoda5[[#This Row],[ile w zbiorniku z parowaniem]]-pogoda5[[#This Row],[ile wody do podlania]]+pogoda5[[#This Row],[ile trzeba dolac]]</f>
        <v>14620</v>
      </c>
      <c r="L30">
        <f t="shared" si="1"/>
        <v>4</v>
      </c>
    </row>
    <row r="31" spans="1:17" x14ac:dyDescent="0.35">
      <c r="A31" s="1">
        <v>42123</v>
      </c>
      <c r="B31">
        <v>7</v>
      </c>
      <c r="C31">
        <v>0</v>
      </c>
      <c r="D31">
        <f>700*pogoda5[[#This Row],[opady]]</f>
        <v>0</v>
      </c>
      <c r="E31">
        <f>MIN(pogoda5[[#This Row],[ile napadalo]]+K30, 25000)</f>
        <v>14620</v>
      </c>
      <c r="F31">
        <f>IF(pogoda5[[#This Row],[opady]]=0, ROUNDUP(0.03%*POWER(pogoda5[[#This Row],[temperatura_srednia]], 1.5)*K30, 0), 0)</f>
        <v>82</v>
      </c>
      <c r="G31">
        <f>IF(AND(pogoda5[[#This Row],[temperatura_srednia]]&gt;15, pogoda5[[#This Row],[opady]]&lt;=0.6), 1, 0)</f>
        <v>0</v>
      </c>
      <c r="H31">
        <f t="shared" si="0"/>
        <v>0</v>
      </c>
      <c r="I31">
        <f>MAX(pogoda5[[#This Row],[po uzupelnieniu]]-pogoda5[[#This Row],[dzienne parowanie wody]], 0)</f>
        <v>14538</v>
      </c>
      <c r="J31">
        <f>IF(pogoda5[[#This Row],[ile w zbiorniku z parowaniem]]-pogoda5[[#This Row],[ile wody do podlania]] &lt; 0, 25000-pogoda5[[#This Row],[ile w zbiorniku z parowaniem]], 0)</f>
        <v>0</v>
      </c>
      <c r="K31">
        <f>pogoda5[[#This Row],[ile w zbiorniku z parowaniem]]-pogoda5[[#This Row],[ile wody do podlania]]+pogoda5[[#This Row],[ile trzeba dolac]]</f>
        <v>14538</v>
      </c>
      <c r="L31">
        <f t="shared" si="1"/>
        <v>4</v>
      </c>
    </row>
    <row r="32" spans="1:17" x14ac:dyDescent="0.35">
      <c r="A32" s="1">
        <v>42124</v>
      </c>
      <c r="B32">
        <v>10</v>
      </c>
      <c r="C32">
        <v>0</v>
      </c>
      <c r="D32">
        <f>700*pogoda5[[#This Row],[opady]]</f>
        <v>0</v>
      </c>
      <c r="E32">
        <f>MIN(pogoda5[[#This Row],[ile napadalo]]+K31, 25000)</f>
        <v>14538</v>
      </c>
      <c r="F32">
        <f>IF(pogoda5[[#This Row],[opady]]=0, ROUNDUP(0.03%*POWER(pogoda5[[#This Row],[temperatura_srednia]], 1.5)*K31, 0), 0)</f>
        <v>138</v>
      </c>
      <c r="G32">
        <f>IF(AND(pogoda5[[#This Row],[temperatura_srednia]]&gt;15, pogoda5[[#This Row],[opady]]&lt;=0.6), 1, 0)</f>
        <v>0</v>
      </c>
      <c r="H32">
        <f t="shared" si="0"/>
        <v>0</v>
      </c>
      <c r="I32">
        <f>MAX(pogoda5[[#This Row],[po uzupelnieniu]]-pogoda5[[#This Row],[dzienne parowanie wody]], 0)</f>
        <v>14400</v>
      </c>
      <c r="J32">
        <f>IF(pogoda5[[#This Row],[ile w zbiorniku z parowaniem]]-pogoda5[[#This Row],[ile wody do podlania]] &lt; 0, 25000-pogoda5[[#This Row],[ile w zbiorniku z parowaniem]], 0)</f>
        <v>0</v>
      </c>
      <c r="K32">
        <f>pogoda5[[#This Row],[ile w zbiorniku z parowaniem]]-pogoda5[[#This Row],[ile wody do podlania]]+pogoda5[[#This Row],[ile trzeba dolac]]</f>
        <v>14400</v>
      </c>
      <c r="L32">
        <f t="shared" si="1"/>
        <v>4</v>
      </c>
    </row>
    <row r="33" spans="1:12" x14ac:dyDescent="0.35">
      <c r="A33" s="1">
        <v>42125</v>
      </c>
      <c r="B33">
        <v>10</v>
      </c>
      <c r="C33">
        <v>4</v>
      </c>
      <c r="D33">
        <f>700*pogoda5[[#This Row],[opady]]</f>
        <v>2800</v>
      </c>
      <c r="E33">
        <f>MIN(pogoda5[[#This Row],[ile napadalo]]+K32, 25000)</f>
        <v>17200</v>
      </c>
      <c r="F33">
        <f>IF(pogoda5[[#This Row],[opady]]=0, ROUNDUP(0.03%*POWER(pogoda5[[#This Row],[temperatura_srednia]], 1.5)*K32, 0), 0)</f>
        <v>0</v>
      </c>
      <c r="G33">
        <f>IF(AND(pogoda5[[#This Row],[temperatura_srednia]]&gt;15, pogoda5[[#This Row],[opady]]&lt;=0.6), 1, 0)</f>
        <v>0</v>
      </c>
      <c r="H33">
        <f t="shared" si="0"/>
        <v>0</v>
      </c>
      <c r="I33">
        <f>MAX(pogoda5[[#This Row],[po uzupelnieniu]]-pogoda5[[#This Row],[dzienne parowanie wody]], 0)</f>
        <v>17200</v>
      </c>
      <c r="J33">
        <f>IF(pogoda5[[#This Row],[ile w zbiorniku z parowaniem]]-pogoda5[[#This Row],[ile wody do podlania]] &lt; 0, 25000-pogoda5[[#This Row],[ile w zbiorniku z parowaniem]], 0)</f>
        <v>0</v>
      </c>
      <c r="K33">
        <f>pogoda5[[#This Row],[ile w zbiorniku z parowaniem]]-pogoda5[[#This Row],[ile wody do podlania]]+pogoda5[[#This Row],[ile trzeba dolac]]</f>
        <v>17200</v>
      </c>
      <c r="L33">
        <f t="shared" si="1"/>
        <v>5</v>
      </c>
    </row>
    <row r="34" spans="1:12" x14ac:dyDescent="0.35">
      <c r="A34" s="1">
        <v>42126</v>
      </c>
      <c r="B34">
        <v>7</v>
      </c>
      <c r="C34">
        <v>5</v>
      </c>
      <c r="D34">
        <f>700*pogoda5[[#This Row],[opady]]</f>
        <v>3500</v>
      </c>
      <c r="E34">
        <f>MIN(pogoda5[[#This Row],[ile napadalo]]+K33, 25000)</f>
        <v>20700</v>
      </c>
      <c r="F34">
        <f>IF(pogoda5[[#This Row],[opady]]=0, ROUNDUP(0.03%*POWER(pogoda5[[#This Row],[temperatura_srednia]], 1.5)*K33, 0), 0)</f>
        <v>0</v>
      </c>
      <c r="G34">
        <f>IF(AND(pogoda5[[#This Row],[temperatura_srednia]]&gt;15, pogoda5[[#This Row],[opady]]&lt;=0.6), 1, 0)</f>
        <v>0</v>
      </c>
      <c r="H34">
        <f t="shared" si="0"/>
        <v>0</v>
      </c>
      <c r="I34">
        <f>MAX(pogoda5[[#This Row],[po uzupelnieniu]]-pogoda5[[#This Row],[dzienne parowanie wody]], 0)</f>
        <v>20700</v>
      </c>
      <c r="J34">
        <f>IF(pogoda5[[#This Row],[ile w zbiorniku z parowaniem]]-pogoda5[[#This Row],[ile wody do podlania]] &lt; 0, 25000-pogoda5[[#This Row],[ile w zbiorniku z parowaniem]], 0)</f>
        <v>0</v>
      </c>
      <c r="K34">
        <f>pogoda5[[#This Row],[ile w zbiorniku z parowaniem]]-pogoda5[[#This Row],[ile wody do podlania]]+pogoda5[[#This Row],[ile trzeba dolac]]</f>
        <v>20700</v>
      </c>
      <c r="L34">
        <f t="shared" si="1"/>
        <v>5</v>
      </c>
    </row>
    <row r="35" spans="1:12" x14ac:dyDescent="0.35">
      <c r="A35" s="1">
        <v>42127</v>
      </c>
      <c r="B35">
        <v>9</v>
      </c>
      <c r="C35">
        <v>4</v>
      </c>
      <c r="D35">
        <f>700*pogoda5[[#This Row],[opady]]</f>
        <v>2800</v>
      </c>
      <c r="E35">
        <f>MIN(pogoda5[[#This Row],[ile napadalo]]+K34, 25000)</f>
        <v>23500</v>
      </c>
      <c r="F35">
        <f>IF(pogoda5[[#This Row],[opady]]=0, ROUNDUP(0.03%*POWER(pogoda5[[#This Row],[temperatura_srednia]], 1.5)*K34, 0), 0)</f>
        <v>0</v>
      </c>
      <c r="G35">
        <f>IF(AND(pogoda5[[#This Row],[temperatura_srednia]]&gt;15, pogoda5[[#This Row],[opady]]&lt;=0.6), 1, 0)</f>
        <v>0</v>
      </c>
      <c r="H35">
        <f t="shared" si="0"/>
        <v>0</v>
      </c>
      <c r="I35">
        <f>MAX(pogoda5[[#This Row],[po uzupelnieniu]]-pogoda5[[#This Row],[dzienne parowanie wody]], 0)</f>
        <v>23500</v>
      </c>
      <c r="J35">
        <f>IF(pogoda5[[#This Row],[ile w zbiorniku z parowaniem]]-pogoda5[[#This Row],[ile wody do podlania]] &lt; 0, 25000-pogoda5[[#This Row],[ile w zbiorniku z parowaniem]], 0)</f>
        <v>0</v>
      </c>
      <c r="K35">
        <f>pogoda5[[#This Row],[ile w zbiorniku z parowaniem]]-pogoda5[[#This Row],[ile wody do podlania]]+pogoda5[[#This Row],[ile trzeba dolac]]</f>
        <v>23500</v>
      </c>
      <c r="L35">
        <f t="shared" si="1"/>
        <v>5</v>
      </c>
    </row>
    <row r="36" spans="1:12" x14ac:dyDescent="0.35">
      <c r="A36" s="1">
        <v>42128</v>
      </c>
      <c r="B36">
        <v>15</v>
      </c>
      <c r="C36">
        <v>0.4</v>
      </c>
      <c r="D36">
        <f>700*pogoda5[[#This Row],[opady]]</f>
        <v>280</v>
      </c>
      <c r="E36">
        <f>MIN(pogoda5[[#This Row],[ile napadalo]]+K35, 25000)</f>
        <v>23780</v>
      </c>
      <c r="F36">
        <f>IF(pogoda5[[#This Row],[opady]]=0, ROUNDUP(0.03%*POWER(pogoda5[[#This Row],[temperatura_srednia]], 1.5)*K35, 0), 0)</f>
        <v>0</v>
      </c>
      <c r="G36">
        <f>IF(AND(pogoda5[[#This Row],[temperatura_srednia]]&gt;15, pogoda5[[#This Row],[opady]]&lt;=0.6), 1, 0)</f>
        <v>0</v>
      </c>
      <c r="H36">
        <f t="shared" si="0"/>
        <v>0</v>
      </c>
      <c r="I36">
        <f>MAX(pogoda5[[#This Row],[po uzupelnieniu]]-pogoda5[[#This Row],[dzienne parowanie wody]], 0)</f>
        <v>23780</v>
      </c>
      <c r="J36">
        <f>IF(pogoda5[[#This Row],[ile w zbiorniku z parowaniem]]-pogoda5[[#This Row],[ile wody do podlania]] &lt; 0, 25000-pogoda5[[#This Row],[ile w zbiorniku z parowaniem]], 0)</f>
        <v>0</v>
      </c>
      <c r="K36">
        <f>pogoda5[[#This Row],[ile w zbiorniku z parowaniem]]-pogoda5[[#This Row],[ile wody do podlania]]+pogoda5[[#This Row],[ile trzeba dolac]]</f>
        <v>23780</v>
      </c>
      <c r="L36">
        <f t="shared" si="1"/>
        <v>5</v>
      </c>
    </row>
    <row r="37" spans="1:12" x14ac:dyDescent="0.35">
      <c r="A37" s="1">
        <v>42129</v>
      </c>
      <c r="B37">
        <v>18</v>
      </c>
      <c r="C37">
        <v>0.4</v>
      </c>
      <c r="D37">
        <f>700*pogoda5[[#This Row],[opady]]</f>
        <v>280</v>
      </c>
      <c r="E37">
        <f>MIN(pogoda5[[#This Row],[ile napadalo]]+K36, 25000)</f>
        <v>24060</v>
      </c>
      <c r="F37">
        <f>IF(pogoda5[[#This Row],[opady]]=0, ROUNDUP(0.03%*POWER(pogoda5[[#This Row],[temperatura_srednia]], 1.5)*K36, 0), 0)</f>
        <v>0</v>
      </c>
      <c r="G37">
        <f>IF(AND(pogoda5[[#This Row],[temperatura_srednia]]&gt;15, pogoda5[[#This Row],[opady]]&lt;=0.6), 1, 0)</f>
        <v>1</v>
      </c>
      <c r="H37">
        <f t="shared" si="0"/>
        <v>12000</v>
      </c>
      <c r="I37">
        <f>MAX(pogoda5[[#This Row],[po uzupelnieniu]]-pogoda5[[#This Row],[dzienne parowanie wody]], 0)</f>
        <v>24060</v>
      </c>
      <c r="J37">
        <f>IF(pogoda5[[#This Row],[ile w zbiorniku z parowaniem]]-pogoda5[[#This Row],[ile wody do podlania]] &lt; 0, 25000-pogoda5[[#This Row],[ile w zbiorniku z parowaniem]], 0)</f>
        <v>0</v>
      </c>
      <c r="K37">
        <f>pogoda5[[#This Row],[ile w zbiorniku z parowaniem]]-pogoda5[[#This Row],[ile wody do podlania]]+pogoda5[[#This Row],[ile trzeba dolac]]</f>
        <v>12060</v>
      </c>
      <c r="L37">
        <f t="shared" si="1"/>
        <v>5</v>
      </c>
    </row>
    <row r="38" spans="1:12" x14ac:dyDescent="0.35">
      <c r="A38" s="1">
        <v>42130</v>
      </c>
      <c r="B38">
        <v>16</v>
      </c>
      <c r="C38">
        <v>0</v>
      </c>
      <c r="D38">
        <f>700*pogoda5[[#This Row],[opady]]</f>
        <v>0</v>
      </c>
      <c r="E38">
        <f>MIN(pogoda5[[#This Row],[ile napadalo]]+K37, 25000)</f>
        <v>12060</v>
      </c>
      <c r="F38">
        <f>IF(pogoda5[[#This Row],[opady]]=0, ROUNDUP(0.03%*POWER(pogoda5[[#This Row],[temperatura_srednia]], 1.5)*K37, 0), 0)</f>
        <v>232</v>
      </c>
      <c r="G38">
        <f>IF(AND(pogoda5[[#This Row],[temperatura_srednia]]&gt;15, pogoda5[[#This Row],[opady]]&lt;=0.6), 1, 0)</f>
        <v>1</v>
      </c>
      <c r="H38">
        <f t="shared" si="0"/>
        <v>12000</v>
      </c>
      <c r="I38">
        <f>MAX(pogoda5[[#This Row],[po uzupelnieniu]]-pogoda5[[#This Row],[dzienne parowanie wody]], 0)</f>
        <v>11828</v>
      </c>
      <c r="J38">
        <f>IF(pogoda5[[#This Row],[ile w zbiorniku z parowaniem]]-pogoda5[[#This Row],[ile wody do podlania]] &lt; 0, 25000-pogoda5[[#This Row],[ile w zbiorniku z parowaniem]], 0)</f>
        <v>13172</v>
      </c>
      <c r="K38">
        <f>pogoda5[[#This Row],[ile w zbiorniku z parowaniem]]-pogoda5[[#This Row],[ile wody do podlania]]+pogoda5[[#This Row],[ile trzeba dolac]]</f>
        <v>13000</v>
      </c>
      <c r="L38">
        <f t="shared" si="1"/>
        <v>5</v>
      </c>
    </row>
    <row r="39" spans="1:12" x14ac:dyDescent="0.35">
      <c r="A39" s="1">
        <v>42131</v>
      </c>
      <c r="B39">
        <v>14</v>
      </c>
      <c r="C39">
        <v>0</v>
      </c>
      <c r="D39">
        <f>700*pogoda5[[#This Row],[opady]]</f>
        <v>0</v>
      </c>
      <c r="E39">
        <f>MIN(pogoda5[[#This Row],[ile napadalo]]+K38, 25000)</f>
        <v>13000</v>
      </c>
      <c r="F39">
        <f>IF(pogoda5[[#This Row],[opady]]=0, ROUNDUP(0.03%*POWER(pogoda5[[#This Row],[temperatura_srednia]], 1.5)*K38, 0), 0)</f>
        <v>205</v>
      </c>
      <c r="G39">
        <f>IF(AND(pogoda5[[#This Row],[temperatura_srednia]]&gt;15, pogoda5[[#This Row],[opady]]&lt;=0.6), 1, 0)</f>
        <v>0</v>
      </c>
      <c r="H39">
        <f t="shared" si="0"/>
        <v>0</v>
      </c>
      <c r="I39">
        <f>MAX(pogoda5[[#This Row],[po uzupelnieniu]]-pogoda5[[#This Row],[dzienne parowanie wody]], 0)</f>
        <v>12795</v>
      </c>
      <c r="J39">
        <f>IF(pogoda5[[#This Row],[ile w zbiorniku z parowaniem]]-pogoda5[[#This Row],[ile wody do podlania]] &lt; 0, 25000-pogoda5[[#This Row],[ile w zbiorniku z parowaniem]], 0)</f>
        <v>0</v>
      </c>
      <c r="K39">
        <f>pogoda5[[#This Row],[ile w zbiorniku z parowaniem]]-pogoda5[[#This Row],[ile wody do podlania]]+pogoda5[[#This Row],[ile trzeba dolac]]</f>
        <v>12795</v>
      </c>
      <c r="L39">
        <f t="shared" si="1"/>
        <v>5</v>
      </c>
    </row>
    <row r="40" spans="1:12" x14ac:dyDescent="0.35">
      <c r="A40" s="1">
        <v>42132</v>
      </c>
      <c r="B40">
        <v>10</v>
      </c>
      <c r="C40">
        <v>0</v>
      </c>
      <c r="D40">
        <f>700*pogoda5[[#This Row],[opady]]</f>
        <v>0</v>
      </c>
      <c r="E40">
        <f>MIN(pogoda5[[#This Row],[ile napadalo]]+K39, 25000)</f>
        <v>12795</v>
      </c>
      <c r="F40">
        <f>IF(pogoda5[[#This Row],[opady]]=0, ROUNDUP(0.03%*POWER(pogoda5[[#This Row],[temperatura_srednia]], 1.5)*K39, 0), 0)</f>
        <v>122</v>
      </c>
      <c r="G40">
        <f>IF(AND(pogoda5[[#This Row],[temperatura_srednia]]&gt;15, pogoda5[[#This Row],[opady]]&lt;=0.6), 1, 0)</f>
        <v>0</v>
      </c>
      <c r="H40">
        <f t="shared" si="0"/>
        <v>0</v>
      </c>
      <c r="I40">
        <f>MAX(pogoda5[[#This Row],[po uzupelnieniu]]-pogoda5[[#This Row],[dzienne parowanie wody]], 0)</f>
        <v>12673</v>
      </c>
      <c r="J40">
        <f>IF(pogoda5[[#This Row],[ile w zbiorniku z parowaniem]]-pogoda5[[#This Row],[ile wody do podlania]] &lt; 0, 25000-pogoda5[[#This Row],[ile w zbiorniku z parowaniem]], 0)</f>
        <v>0</v>
      </c>
      <c r="K40">
        <f>pogoda5[[#This Row],[ile w zbiorniku z parowaniem]]-pogoda5[[#This Row],[ile wody do podlania]]+pogoda5[[#This Row],[ile trzeba dolac]]</f>
        <v>12673</v>
      </c>
      <c r="L40">
        <f t="shared" si="1"/>
        <v>5</v>
      </c>
    </row>
    <row r="41" spans="1:12" x14ac:dyDescent="0.35">
      <c r="A41" s="1">
        <v>42133</v>
      </c>
      <c r="B41">
        <v>14</v>
      </c>
      <c r="C41">
        <v>0.3</v>
      </c>
      <c r="D41">
        <f>700*pogoda5[[#This Row],[opady]]</f>
        <v>210</v>
      </c>
      <c r="E41">
        <f>MIN(pogoda5[[#This Row],[ile napadalo]]+K40, 25000)</f>
        <v>12883</v>
      </c>
      <c r="F41">
        <f>IF(pogoda5[[#This Row],[opady]]=0, ROUNDUP(0.03%*POWER(pogoda5[[#This Row],[temperatura_srednia]], 1.5)*K40, 0), 0)</f>
        <v>0</v>
      </c>
      <c r="G41">
        <f>IF(AND(pogoda5[[#This Row],[temperatura_srednia]]&gt;15, pogoda5[[#This Row],[opady]]&lt;=0.6), 1, 0)</f>
        <v>0</v>
      </c>
      <c r="H41">
        <f t="shared" si="0"/>
        <v>0</v>
      </c>
      <c r="I41">
        <f>MAX(pogoda5[[#This Row],[po uzupelnieniu]]-pogoda5[[#This Row],[dzienne parowanie wody]], 0)</f>
        <v>12883</v>
      </c>
      <c r="J41">
        <f>IF(pogoda5[[#This Row],[ile w zbiorniku z parowaniem]]-pogoda5[[#This Row],[ile wody do podlania]] &lt; 0, 25000-pogoda5[[#This Row],[ile w zbiorniku z parowaniem]], 0)</f>
        <v>0</v>
      </c>
      <c r="K41">
        <f>pogoda5[[#This Row],[ile w zbiorniku z parowaniem]]-pogoda5[[#This Row],[ile wody do podlania]]+pogoda5[[#This Row],[ile trzeba dolac]]</f>
        <v>12883</v>
      </c>
      <c r="L41">
        <f t="shared" si="1"/>
        <v>5</v>
      </c>
    </row>
    <row r="42" spans="1:12" x14ac:dyDescent="0.35">
      <c r="A42" s="1">
        <v>42134</v>
      </c>
      <c r="B42">
        <v>12</v>
      </c>
      <c r="C42">
        <v>0.1</v>
      </c>
      <c r="D42">
        <f>700*pogoda5[[#This Row],[opady]]</f>
        <v>70</v>
      </c>
      <c r="E42">
        <f>MIN(pogoda5[[#This Row],[ile napadalo]]+K41, 25000)</f>
        <v>12953</v>
      </c>
      <c r="F42">
        <f>IF(pogoda5[[#This Row],[opady]]=0, ROUNDUP(0.03%*POWER(pogoda5[[#This Row],[temperatura_srednia]], 1.5)*K41, 0), 0)</f>
        <v>0</v>
      </c>
      <c r="G42">
        <f>IF(AND(pogoda5[[#This Row],[temperatura_srednia]]&gt;15, pogoda5[[#This Row],[opady]]&lt;=0.6), 1, 0)</f>
        <v>0</v>
      </c>
      <c r="H42">
        <f t="shared" si="0"/>
        <v>0</v>
      </c>
      <c r="I42">
        <f>MAX(pogoda5[[#This Row],[po uzupelnieniu]]-pogoda5[[#This Row],[dzienne parowanie wody]], 0)</f>
        <v>12953</v>
      </c>
      <c r="J42">
        <f>IF(pogoda5[[#This Row],[ile w zbiorniku z parowaniem]]-pogoda5[[#This Row],[ile wody do podlania]] &lt; 0, 25000-pogoda5[[#This Row],[ile w zbiorniku z parowaniem]], 0)</f>
        <v>0</v>
      </c>
      <c r="K42">
        <f>pogoda5[[#This Row],[ile w zbiorniku z parowaniem]]-pogoda5[[#This Row],[ile wody do podlania]]+pogoda5[[#This Row],[ile trzeba dolac]]</f>
        <v>12953</v>
      </c>
      <c r="L42">
        <f t="shared" si="1"/>
        <v>5</v>
      </c>
    </row>
    <row r="43" spans="1:12" x14ac:dyDescent="0.35">
      <c r="A43" s="1">
        <v>42135</v>
      </c>
      <c r="B43">
        <v>11</v>
      </c>
      <c r="C43">
        <v>0</v>
      </c>
      <c r="D43">
        <f>700*pogoda5[[#This Row],[opady]]</f>
        <v>0</v>
      </c>
      <c r="E43">
        <f>MIN(pogoda5[[#This Row],[ile napadalo]]+K42, 25000)</f>
        <v>12953</v>
      </c>
      <c r="F43">
        <f>IF(pogoda5[[#This Row],[opady]]=0, ROUNDUP(0.03%*POWER(pogoda5[[#This Row],[temperatura_srednia]], 1.5)*K42, 0), 0)</f>
        <v>142</v>
      </c>
      <c r="G43">
        <f>IF(AND(pogoda5[[#This Row],[temperatura_srednia]]&gt;15, pogoda5[[#This Row],[opady]]&lt;=0.6), 1, 0)</f>
        <v>0</v>
      </c>
      <c r="H43">
        <f t="shared" si="0"/>
        <v>0</v>
      </c>
      <c r="I43">
        <f>MAX(pogoda5[[#This Row],[po uzupelnieniu]]-pogoda5[[#This Row],[dzienne parowanie wody]], 0)</f>
        <v>12811</v>
      </c>
      <c r="J43">
        <f>IF(pogoda5[[#This Row],[ile w zbiorniku z parowaniem]]-pogoda5[[#This Row],[ile wody do podlania]] &lt; 0, 25000-pogoda5[[#This Row],[ile w zbiorniku z parowaniem]], 0)</f>
        <v>0</v>
      </c>
      <c r="K43">
        <f>pogoda5[[#This Row],[ile w zbiorniku z parowaniem]]-pogoda5[[#This Row],[ile wody do podlania]]+pogoda5[[#This Row],[ile trzeba dolac]]</f>
        <v>12811</v>
      </c>
      <c r="L43">
        <f t="shared" si="1"/>
        <v>5</v>
      </c>
    </row>
    <row r="44" spans="1:12" x14ac:dyDescent="0.35">
      <c r="A44" s="1">
        <v>42136</v>
      </c>
      <c r="B44">
        <v>16</v>
      </c>
      <c r="C44">
        <v>3</v>
      </c>
      <c r="D44">
        <f>700*pogoda5[[#This Row],[opady]]</f>
        <v>2100</v>
      </c>
      <c r="E44">
        <f>MIN(pogoda5[[#This Row],[ile napadalo]]+K43, 25000)</f>
        <v>14911</v>
      </c>
      <c r="F44">
        <f>IF(pogoda5[[#This Row],[opady]]=0, ROUNDUP(0.03%*POWER(pogoda5[[#This Row],[temperatura_srednia]], 1.5)*K43, 0), 0)</f>
        <v>0</v>
      </c>
      <c r="G44">
        <f>IF(AND(pogoda5[[#This Row],[temperatura_srednia]]&gt;15, pogoda5[[#This Row],[opady]]&lt;=0.6), 1, 0)</f>
        <v>0</v>
      </c>
      <c r="H44">
        <f t="shared" si="0"/>
        <v>0</v>
      </c>
      <c r="I44">
        <f>MAX(pogoda5[[#This Row],[po uzupelnieniu]]-pogoda5[[#This Row],[dzienne parowanie wody]], 0)</f>
        <v>14911</v>
      </c>
      <c r="J44">
        <f>IF(pogoda5[[#This Row],[ile w zbiorniku z parowaniem]]-pogoda5[[#This Row],[ile wody do podlania]] &lt; 0, 25000-pogoda5[[#This Row],[ile w zbiorniku z parowaniem]], 0)</f>
        <v>0</v>
      </c>
      <c r="K44">
        <f>pogoda5[[#This Row],[ile w zbiorniku z parowaniem]]-pogoda5[[#This Row],[ile wody do podlania]]+pogoda5[[#This Row],[ile trzeba dolac]]</f>
        <v>14911</v>
      </c>
      <c r="L44">
        <f t="shared" si="1"/>
        <v>5</v>
      </c>
    </row>
    <row r="45" spans="1:12" x14ac:dyDescent="0.35">
      <c r="A45" s="1">
        <v>42137</v>
      </c>
      <c r="B45">
        <v>12</v>
      </c>
      <c r="C45">
        <v>0</v>
      </c>
      <c r="D45">
        <f>700*pogoda5[[#This Row],[opady]]</f>
        <v>0</v>
      </c>
      <c r="E45">
        <f>MIN(pogoda5[[#This Row],[ile napadalo]]+K44, 25000)</f>
        <v>14911</v>
      </c>
      <c r="F45">
        <f>IF(pogoda5[[#This Row],[opady]]=0, ROUNDUP(0.03%*POWER(pogoda5[[#This Row],[temperatura_srednia]], 1.5)*K44, 0), 0)</f>
        <v>186</v>
      </c>
      <c r="G45">
        <f>IF(AND(pogoda5[[#This Row],[temperatura_srednia]]&gt;15, pogoda5[[#This Row],[opady]]&lt;=0.6), 1, 0)</f>
        <v>0</v>
      </c>
      <c r="H45">
        <f t="shared" si="0"/>
        <v>0</v>
      </c>
      <c r="I45">
        <f>MAX(pogoda5[[#This Row],[po uzupelnieniu]]-pogoda5[[#This Row],[dzienne parowanie wody]], 0)</f>
        <v>14725</v>
      </c>
      <c r="J45">
        <f>IF(pogoda5[[#This Row],[ile w zbiorniku z parowaniem]]-pogoda5[[#This Row],[ile wody do podlania]] &lt; 0, 25000-pogoda5[[#This Row],[ile w zbiorniku z parowaniem]], 0)</f>
        <v>0</v>
      </c>
      <c r="K45">
        <f>pogoda5[[#This Row],[ile w zbiorniku z parowaniem]]-pogoda5[[#This Row],[ile wody do podlania]]+pogoda5[[#This Row],[ile trzeba dolac]]</f>
        <v>14725</v>
      </c>
      <c r="L45">
        <f t="shared" si="1"/>
        <v>5</v>
      </c>
    </row>
    <row r="46" spans="1:12" x14ac:dyDescent="0.35">
      <c r="A46" s="1">
        <v>42138</v>
      </c>
      <c r="B46">
        <v>10</v>
      </c>
      <c r="C46">
        <v>0</v>
      </c>
      <c r="D46">
        <f>700*pogoda5[[#This Row],[opady]]</f>
        <v>0</v>
      </c>
      <c r="E46">
        <f>MIN(pogoda5[[#This Row],[ile napadalo]]+K45, 25000)</f>
        <v>14725</v>
      </c>
      <c r="F46">
        <f>IF(pogoda5[[#This Row],[opady]]=0, ROUNDUP(0.03%*POWER(pogoda5[[#This Row],[temperatura_srednia]], 1.5)*K45, 0), 0)</f>
        <v>140</v>
      </c>
      <c r="G46">
        <f>IF(AND(pogoda5[[#This Row],[temperatura_srednia]]&gt;15, pogoda5[[#This Row],[opady]]&lt;=0.6), 1, 0)</f>
        <v>0</v>
      </c>
      <c r="H46">
        <f t="shared" si="0"/>
        <v>0</v>
      </c>
      <c r="I46">
        <f>MAX(pogoda5[[#This Row],[po uzupelnieniu]]-pogoda5[[#This Row],[dzienne parowanie wody]], 0)</f>
        <v>14585</v>
      </c>
      <c r="J46">
        <f>IF(pogoda5[[#This Row],[ile w zbiorniku z parowaniem]]-pogoda5[[#This Row],[ile wody do podlania]] &lt; 0, 25000-pogoda5[[#This Row],[ile w zbiorniku z parowaniem]], 0)</f>
        <v>0</v>
      </c>
      <c r="K46">
        <f>pogoda5[[#This Row],[ile w zbiorniku z parowaniem]]-pogoda5[[#This Row],[ile wody do podlania]]+pogoda5[[#This Row],[ile trzeba dolac]]</f>
        <v>14585</v>
      </c>
      <c r="L46">
        <f t="shared" si="1"/>
        <v>5</v>
      </c>
    </row>
    <row r="47" spans="1:12" x14ac:dyDescent="0.35">
      <c r="A47" s="1">
        <v>42139</v>
      </c>
      <c r="B47">
        <v>12</v>
      </c>
      <c r="C47">
        <v>0</v>
      </c>
      <c r="D47">
        <f>700*pogoda5[[#This Row],[opady]]</f>
        <v>0</v>
      </c>
      <c r="E47">
        <f>MIN(pogoda5[[#This Row],[ile napadalo]]+K46, 25000)</f>
        <v>14585</v>
      </c>
      <c r="F47">
        <f>IF(pogoda5[[#This Row],[opady]]=0, ROUNDUP(0.03%*POWER(pogoda5[[#This Row],[temperatura_srednia]], 1.5)*K46, 0), 0)</f>
        <v>182</v>
      </c>
      <c r="G47">
        <f>IF(AND(pogoda5[[#This Row],[temperatura_srednia]]&gt;15, pogoda5[[#This Row],[opady]]&lt;=0.6), 1, 0)</f>
        <v>0</v>
      </c>
      <c r="H47">
        <f t="shared" si="0"/>
        <v>0</v>
      </c>
      <c r="I47">
        <f>MAX(pogoda5[[#This Row],[po uzupelnieniu]]-pogoda5[[#This Row],[dzienne parowanie wody]], 0)</f>
        <v>14403</v>
      </c>
      <c r="J47">
        <f>IF(pogoda5[[#This Row],[ile w zbiorniku z parowaniem]]-pogoda5[[#This Row],[ile wody do podlania]] &lt; 0, 25000-pogoda5[[#This Row],[ile w zbiorniku z parowaniem]], 0)</f>
        <v>0</v>
      </c>
      <c r="K47">
        <f>pogoda5[[#This Row],[ile w zbiorniku z parowaniem]]-pogoda5[[#This Row],[ile wody do podlania]]+pogoda5[[#This Row],[ile trzeba dolac]]</f>
        <v>14403</v>
      </c>
      <c r="L47">
        <f t="shared" si="1"/>
        <v>5</v>
      </c>
    </row>
    <row r="48" spans="1:12" x14ac:dyDescent="0.35">
      <c r="A48" s="1">
        <v>42140</v>
      </c>
      <c r="B48">
        <v>10</v>
      </c>
      <c r="C48">
        <v>1.8</v>
      </c>
      <c r="D48">
        <f>700*pogoda5[[#This Row],[opady]]</f>
        <v>1260</v>
      </c>
      <c r="E48">
        <f>MIN(pogoda5[[#This Row],[ile napadalo]]+K47, 25000)</f>
        <v>15663</v>
      </c>
      <c r="F48">
        <f>IF(pogoda5[[#This Row],[opady]]=0, ROUNDUP(0.03%*POWER(pogoda5[[#This Row],[temperatura_srednia]], 1.5)*K47, 0), 0)</f>
        <v>0</v>
      </c>
      <c r="G48">
        <f>IF(AND(pogoda5[[#This Row],[temperatura_srednia]]&gt;15, pogoda5[[#This Row],[opady]]&lt;=0.6), 1, 0)</f>
        <v>0</v>
      </c>
      <c r="H48">
        <f t="shared" si="0"/>
        <v>0</v>
      </c>
      <c r="I48">
        <f>MAX(pogoda5[[#This Row],[po uzupelnieniu]]-pogoda5[[#This Row],[dzienne parowanie wody]], 0)</f>
        <v>15663</v>
      </c>
      <c r="J48">
        <f>IF(pogoda5[[#This Row],[ile w zbiorniku z parowaniem]]-pogoda5[[#This Row],[ile wody do podlania]] &lt; 0, 25000-pogoda5[[#This Row],[ile w zbiorniku z parowaniem]], 0)</f>
        <v>0</v>
      </c>
      <c r="K48">
        <f>pogoda5[[#This Row],[ile w zbiorniku z parowaniem]]-pogoda5[[#This Row],[ile wody do podlania]]+pogoda5[[#This Row],[ile trzeba dolac]]</f>
        <v>15663</v>
      </c>
      <c r="L48">
        <f t="shared" si="1"/>
        <v>5</v>
      </c>
    </row>
    <row r="49" spans="1:12" x14ac:dyDescent="0.35">
      <c r="A49" s="1">
        <v>42141</v>
      </c>
      <c r="B49">
        <v>11</v>
      </c>
      <c r="C49">
        <v>2.8</v>
      </c>
      <c r="D49">
        <f>700*pogoda5[[#This Row],[opady]]</f>
        <v>1959.9999999999998</v>
      </c>
      <c r="E49">
        <f>MIN(pogoda5[[#This Row],[ile napadalo]]+K48, 25000)</f>
        <v>17623</v>
      </c>
      <c r="F49">
        <f>IF(pogoda5[[#This Row],[opady]]=0, ROUNDUP(0.03%*POWER(pogoda5[[#This Row],[temperatura_srednia]], 1.5)*K48, 0), 0)</f>
        <v>0</v>
      </c>
      <c r="G49">
        <f>IF(AND(pogoda5[[#This Row],[temperatura_srednia]]&gt;15, pogoda5[[#This Row],[opady]]&lt;=0.6), 1, 0)</f>
        <v>0</v>
      </c>
      <c r="H49">
        <f t="shared" si="0"/>
        <v>0</v>
      </c>
      <c r="I49">
        <f>MAX(pogoda5[[#This Row],[po uzupelnieniu]]-pogoda5[[#This Row],[dzienne parowanie wody]], 0)</f>
        <v>17623</v>
      </c>
      <c r="J49">
        <f>IF(pogoda5[[#This Row],[ile w zbiorniku z parowaniem]]-pogoda5[[#This Row],[ile wody do podlania]] &lt; 0, 25000-pogoda5[[#This Row],[ile w zbiorniku z parowaniem]], 0)</f>
        <v>0</v>
      </c>
      <c r="K49">
        <f>pogoda5[[#This Row],[ile w zbiorniku z parowaniem]]-pogoda5[[#This Row],[ile wody do podlania]]+pogoda5[[#This Row],[ile trzeba dolac]]</f>
        <v>17623</v>
      </c>
      <c r="L49">
        <f t="shared" si="1"/>
        <v>5</v>
      </c>
    </row>
    <row r="50" spans="1:12" x14ac:dyDescent="0.35">
      <c r="A50" s="1">
        <v>42142</v>
      </c>
      <c r="B50">
        <v>12</v>
      </c>
      <c r="C50">
        <v>1.9</v>
      </c>
      <c r="D50">
        <f>700*pogoda5[[#This Row],[opady]]</f>
        <v>1330</v>
      </c>
      <c r="E50">
        <f>MIN(pogoda5[[#This Row],[ile napadalo]]+K49, 25000)</f>
        <v>18953</v>
      </c>
      <c r="F50">
        <f>IF(pogoda5[[#This Row],[opady]]=0, ROUNDUP(0.03%*POWER(pogoda5[[#This Row],[temperatura_srednia]], 1.5)*K49, 0), 0)</f>
        <v>0</v>
      </c>
      <c r="G50">
        <f>IF(AND(pogoda5[[#This Row],[temperatura_srednia]]&gt;15, pogoda5[[#This Row],[opady]]&lt;=0.6), 1, 0)</f>
        <v>0</v>
      </c>
      <c r="H50">
        <f t="shared" si="0"/>
        <v>0</v>
      </c>
      <c r="I50">
        <f>MAX(pogoda5[[#This Row],[po uzupelnieniu]]-pogoda5[[#This Row],[dzienne parowanie wody]], 0)</f>
        <v>18953</v>
      </c>
      <c r="J50">
        <f>IF(pogoda5[[#This Row],[ile w zbiorniku z parowaniem]]-pogoda5[[#This Row],[ile wody do podlania]] &lt; 0, 25000-pogoda5[[#This Row],[ile w zbiorniku z parowaniem]], 0)</f>
        <v>0</v>
      </c>
      <c r="K50">
        <f>pogoda5[[#This Row],[ile w zbiorniku z parowaniem]]-pogoda5[[#This Row],[ile wody do podlania]]+pogoda5[[#This Row],[ile trzeba dolac]]</f>
        <v>18953</v>
      </c>
      <c r="L50">
        <f t="shared" si="1"/>
        <v>5</v>
      </c>
    </row>
    <row r="51" spans="1:12" x14ac:dyDescent="0.35">
      <c r="A51" s="1">
        <v>42143</v>
      </c>
      <c r="B51">
        <v>16</v>
      </c>
      <c r="C51">
        <v>2.2000000000000002</v>
      </c>
      <c r="D51">
        <f>700*pogoda5[[#This Row],[opady]]</f>
        <v>1540.0000000000002</v>
      </c>
      <c r="E51">
        <f>MIN(pogoda5[[#This Row],[ile napadalo]]+K50, 25000)</f>
        <v>20493</v>
      </c>
      <c r="F51">
        <f>IF(pogoda5[[#This Row],[opady]]=0, ROUNDUP(0.03%*POWER(pogoda5[[#This Row],[temperatura_srednia]], 1.5)*K50, 0), 0)</f>
        <v>0</v>
      </c>
      <c r="G51">
        <f>IF(AND(pogoda5[[#This Row],[temperatura_srednia]]&gt;15, pogoda5[[#This Row],[opady]]&lt;=0.6), 1, 0)</f>
        <v>0</v>
      </c>
      <c r="H51">
        <f t="shared" si="0"/>
        <v>0</v>
      </c>
      <c r="I51">
        <f>MAX(pogoda5[[#This Row],[po uzupelnieniu]]-pogoda5[[#This Row],[dzienne parowanie wody]], 0)</f>
        <v>20493</v>
      </c>
      <c r="J51">
        <f>IF(pogoda5[[#This Row],[ile w zbiorniku z parowaniem]]-pogoda5[[#This Row],[ile wody do podlania]] &lt; 0, 25000-pogoda5[[#This Row],[ile w zbiorniku z parowaniem]], 0)</f>
        <v>0</v>
      </c>
      <c r="K51">
        <f>pogoda5[[#This Row],[ile w zbiorniku z parowaniem]]-pogoda5[[#This Row],[ile wody do podlania]]+pogoda5[[#This Row],[ile trzeba dolac]]</f>
        <v>20493</v>
      </c>
      <c r="L51">
        <f t="shared" si="1"/>
        <v>5</v>
      </c>
    </row>
    <row r="52" spans="1:12" x14ac:dyDescent="0.35">
      <c r="A52" s="1">
        <v>42144</v>
      </c>
      <c r="B52">
        <v>13</v>
      </c>
      <c r="C52">
        <v>2.2999999999999998</v>
      </c>
      <c r="D52">
        <f>700*pogoda5[[#This Row],[opady]]</f>
        <v>1609.9999999999998</v>
      </c>
      <c r="E52">
        <f>MIN(pogoda5[[#This Row],[ile napadalo]]+K51, 25000)</f>
        <v>22103</v>
      </c>
      <c r="F52">
        <f>IF(pogoda5[[#This Row],[opady]]=0, ROUNDUP(0.03%*POWER(pogoda5[[#This Row],[temperatura_srednia]], 1.5)*K51, 0), 0)</f>
        <v>0</v>
      </c>
      <c r="G52">
        <f>IF(AND(pogoda5[[#This Row],[temperatura_srednia]]&gt;15, pogoda5[[#This Row],[opady]]&lt;=0.6), 1, 0)</f>
        <v>0</v>
      </c>
      <c r="H52">
        <f t="shared" si="0"/>
        <v>0</v>
      </c>
      <c r="I52">
        <f>MAX(pogoda5[[#This Row],[po uzupelnieniu]]-pogoda5[[#This Row],[dzienne parowanie wody]], 0)</f>
        <v>22103</v>
      </c>
      <c r="J52">
        <f>IF(pogoda5[[#This Row],[ile w zbiorniku z parowaniem]]-pogoda5[[#This Row],[ile wody do podlania]] &lt; 0, 25000-pogoda5[[#This Row],[ile w zbiorniku z parowaniem]], 0)</f>
        <v>0</v>
      </c>
      <c r="K52">
        <f>pogoda5[[#This Row],[ile w zbiorniku z parowaniem]]-pogoda5[[#This Row],[ile wody do podlania]]+pogoda5[[#This Row],[ile trzeba dolac]]</f>
        <v>22103</v>
      </c>
      <c r="L52">
        <f t="shared" si="1"/>
        <v>5</v>
      </c>
    </row>
    <row r="53" spans="1:12" x14ac:dyDescent="0.35">
      <c r="A53" s="1">
        <v>42145</v>
      </c>
      <c r="B53">
        <v>11</v>
      </c>
      <c r="C53">
        <v>5.4</v>
      </c>
      <c r="D53">
        <f>700*pogoda5[[#This Row],[opady]]</f>
        <v>3780.0000000000005</v>
      </c>
      <c r="E53">
        <f>MIN(pogoda5[[#This Row],[ile napadalo]]+K52, 25000)</f>
        <v>25000</v>
      </c>
      <c r="F53">
        <f>IF(pogoda5[[#This Row],[opady]]=0, ROUNDUP(0.03%*POWER(pogoda5[[#This Row],[temperatura_srednia]], 1.5)*K52, 0), 0)</f>
        <v>0</v>
      </c>
      <c r="G53">
        <f>IF(AND(pogoda5[[#This Row],[temperatura_srednia]]&gt;15, pogoda5[[#This Row],[opady]]&lt;=0.6), 1, 0)</f>
        <v>0</v>
      </c>
      <c r="H53">
        <f t="shared" si="0"/>
        <v>0</v>
      </c>
      <c r="I53">
        <f>MAX(pogoda5[[#This Row],[po uzupelnieniu]]-pogoda5[[#This Row],[dzienne parowanie wody]], 0)</f>
        <v>25000</v>
      </c>
      <c r="J53">
        <f>IF(pogoda5[[#This Row],[ile w zbiorniku z parowaniem]]-pogoda5[[#This Row],[ile wody do podlania]] &lt; 0, 25000-pogoda5[[#This Row],[ile w zbiorniku z parowaniem]], 0)</f>
        <v>0</v>
      </c>
      <c r="K53">
        <f>pogoda5[[#This Row],[ile w zbiorniku z parowaniem]]-pogoda5[[#This Row],[ile wody do podlania]]+pogoda5[[#This Row],[ile trzeba dolac]]</f>
        <v>25000</v>
      </c>
      <c r="L53">
        <f t="shared" si="1"/>
        <v>5</v>
      </c>
    </row>
    <row r="54" spans="1:12" x14ac:dyDescent="0.35">
      <c r="A54" s="1">
        <v>42146</v>
      </c>
      <c r="B54">
        <v>12</v>
      </c>
      <c r="C54">
        <v>5.5</v>
      </c>
      <c r="D54">
        <f>700*pogoda5[[#This Row],[opady]]</f>
        <v>3850</v>
      </c>
      <c r="E54">
        <f>MIN(pogoda5[[#This Row],[ile napadalo]]+K53, 25000)</f>
        <v>25000</v>
      </c>
      <c r="F54">
        <f>IF(pogoda5[[#This Row],[opady]]=0, ROUNDUP(0.03%*POWER(pogoda5[[#This Row],[temperatura_srednia]], 1.5)*K53, 0), 0)</f>
        <v>0</v>
      </c>
      <c r="G54">
        <f>IF(AND(pogoda5[[#This Row],[temperatura_srednia]]&gt;15, pogoda5[[#This Row],[opady]]&lt;=0.6), 1, 0)</f>
        <v>0</v>
      </c>
      <c r="H54">
        <f t="shared" si="0"/>
        <v>0</v>
      </c>
      <c r="I54">
        <f>MAX(pogoda5[[#This Row],[po uzupelnieniu]]-pogoda5[[#This Row],[dzienne parowanie wody]], 0)</f>
        <v>25000</v>
      </c>
      <c r="J54">
        <f>IF(pogoda5[[#This Row],[ile w zbiorniku z parowaniem]]-pogoda5[[#This Row],[ile wody do podlania]] &lt; 0, 25000-pogoda5[[#This Row],[ile w zbiorniku z parowaniem]], 0)</f>
        <v>0</v>
      </c>
      <c r="K54">
        <f>pogoda5[[#This Row],[ile w zbiorniku z parowaniem]]-pogoda5[[#This Row],[ile wody do podlania]]+pogoda5[[#This Row],[ile trzeba dolac]]</f>
        <v>25000</v>
      </c>
      <c r="L54">
        <f t="shared" si="1"/>
        <v>5</v>
      </c>
    </row>
    <row r="55" spans="1:12" x14ac:dyDescent="0.35">
      <c r="A55" s="1">
        <v>42147</v>
      </c>
      <c r="B55">
        <v>12</v>
      </c>
      <c r="C55">
        <v>5.2</v>
      </c>
      <c r="D55">
        <f>700*pogoda5[[#This Row],[opady]]</f>
        <v>3640</v>
      </c>
      <c r="E55">
        <f>MIN(pogoda5[[#This Row],[ile napadalo]]+K54, 25000)</f>
        <v>25000</v>
      </c>
      <c r="F55">
        <f>IF(pogoda5[[#This Row],[opady]]=0, ROUNDUP(0.03%*POWER(pogoda5[[#This Row],[temperatura_srednia]], 1.5)*K54, 0), 0)</f>
        <v>0</v>
      </c>
      <c r="G55">
        <f>IF(AND(pogoda5[[#This Row],[temperatura_srednia]]&gt;15, pogoda5[[#This Row],[opady]]&lt;=0.6), 1, 0)</f>
        <v>0</v>
      </c>
      <c r="H55">
        <f t="shared" si="0"/>
        <v>0</v>
      </c>
      <c r="I55">
        <f>MAX(pogoda5[[#This Row],[po uzupelnieniu]]-pogoda5[[#This Row],[dzienne parowanie wody]], 0)</f>
        <v>25000</v>
      </c>
      <c r="J55">
        <f>IF(pogoda5[[#This Row],[ile w zbiorniku z parowaniem]]-pogoda5[[#This Row],[ile wody do podlania]] &lt; 0, 25000-pogoda5[[#This Row],[ile w zbiorniku z parowaniem]], 0)</f>
        <v>0</v>
      </c>
      <c r="K55">
        <f>pogoda5[[#This Row],[ile w zbiorniku z parowaniem]]-pogoda5[[#This Row],[ile wody do podlania]]+pogoda5[[#This Row],[ile trzeba dolac]]</f>
        <v>25000</v>
      </c>
      <c r="L55">
        <f t="shared" si="1"/>
        <v>5</v>
      </c>
    </row>
    <row r="56" spans="1:12" x14ac:dyDescent="0.35">
      <c r="A56" s="1">
        <v>42148</v>
      </c>
      <c r="B56">
        <v>14</v>
      </c>
      <c r="C56">
        <v>3</v>
      </c>
      <c r="D56">
        <f>700*pogoda5[[#This Row],[opady]]</f>
        <v>2100</v>
      </c>
      <c r="E56">
        <f>MIN(pogoda5[[#This Row],[ile napadalo]]+K55, 25000)</f>
        <v>25000</v>
      </c>
      <c r="F56">
        <f>IF(pogoda5[[#This Row],[opady]]=0, ROUNDUP(0.03%*POWER(pogoda5[[#This Row],[temperatura_srednia]], 1.5)*K55, 0), 0)</f>
        <v>0</v>
      </c>
      <c r="G56">
        <f>IF(AND(pogoda5[[#This Row],[temperatura_srednia]]&gt;15, pogoda5[[#This Row],[opady]]&lt;=0.6), 1, 0)</f>
        <v>0</v>
      </c>
      <c r="H56">
        <f t="shared" si="0"/>
        <v>0</v>
      </c>
      <c r="I56">
        <f>MAX(pogoda5[[#This Row],[po uzupelnieniu]]-pogoda5[[#This Row],[dzienne parowanie wody]], 0)</f>
        <v>25000</v>
      </c>
      <c r="J56">
        <f>IF(pogoda5[[#This Row],[ile w zbiorniku z parowaniem]]-pogoda5[[#This Row],[ile wody do podlania]] &lt; 0, 25000-pogoda5[[#This Row],[ile w zbiorniku z parowaniem]], 0)</f>
        <v>0</v>
      </c>
      <c r="K56">
        <f>pogoda5[[#This Row],[ile w zbiorniku z parowaniem]]-pogoda5[[#This Row],[ile wody do podlania]]+pogoda5[[#This Row],[ile trzeba dolac]]</f>
        <v>25000</v>
      </c>
      <c r="L56">
        <f t="shared" si="1"/>
        <v>5</v>
      </c>
    </row>
    <row r="57" spans="1:12" x14ac:dyDescent="0.35">
      <c r="A57" s="1">
        <v>42149</v>
      </c>
      <c r="B57">
        <v>15</v>
      </c>
      <c r="C57">
        <v>0</v>
      </c>
      <c r="D57">
        <f>700*pogoda5[[#This Row],[opady]]</f>
        <v>0</v>
      </c>
      <c r="E57">
        <f>MIN(pogoda5[[#This Row],[ile napadalo]]+K56, 25000)</f>
        <v>25000</v>
      </c>
      <c r="F57">
        <f>IF(pogoda5[[#This Row],[opady]]=0, ROUNDUP(0.03%*POWER(pogoda5[[#This Row],[temperatura_srednia]], 1.5)*K56, 0), 0)</f>
        <v>436</v>
      </c>
      <c r="G57">
        <f>IF(AND(pogoda5[[#This Row],[temperatura_srednia]]&gt;15, pogoda5[[#This Row],[opady]]&lt;=0.6), 1, 0)</f>
        <v>0</v>
      </c>
      <c r="H57">
        <f t="shared" si="0"/>
        <v>0</v>
      </c>
      <c r="I57">
        <f>MAX(pogoda5[[#This Row],[po uzupelnieniu]]-pogoda5[[#This Row],[dzienne parowanie wody]], 0)</f>
        <v>24564</v>
      </c>
      <c r="J57">
        <f>IF(pogoda5[[#This Row],[ile w zbiorniku z parowaniem]]-pogoda5[[#This Row],[ile wody do podlania]] &lt; 0, 25000-pogoda5[[#This Row],[ile w zbiorniku z parowaniem]], 0)</f>
        <v>0</v>
      </c>
      <c r="K57">
        <f>pogoda5[[#This Row],[ile w zbiorniku z parowaniem]]-pogoda5[[#This Row],[ile wody do podlania]]+pogoda5[[#This Row],[ile trzeba dolac]]</f>
        <v>24564</v>
      </c>
      <c r="L57">
        <f t="shared" si="1"/>
        <v>5</v>
      </c>
    </row>
    <row r="58" spans="1:12" x14ac:dyDescent="0.35">
      <c r="A58" s="1">
        <v>42150</v>
      </c>
      <c r="B58">
        <v>14</v>
      </c>
      <c r="C58">
        <v>0</v>
      </c>
      <c r="D58">
        <f>700*pogoda5[[#This Row],[opady]]</f>
        <v>0</v>
      </c>
      <c r="E58">
        <f>MIN(pogoda5[[#This Row],[ile napadalo]]+K57, 25000)</f>
        <v>24564</v>
      </c>
      <c r="F58">
        <f>IF(pogoda5[[#This Row],[opady]]=0, ROUNDUP(0.03%*POWER(pogoda5[[#This Row],[temperatura_srednia]], 1.5)*K57, 0), 0)</f>
        <v>387</v>
      </c>
      <c r="G58">
        <f>IF(AND(pogoda5[[#This Row],[temperatura_srednia]]&gt;15, pogoda5[[#This Row],[opady]]&lt;=0.6), 1, 0)</f>
        <v>0</v>
      </c>
      <c r="H58">
        <f t="shared" si="0"/>
        <v>0</v>
      </c>
      <c r="I58">
        <f>MAX(pogoda5[[#This Row],[po uzupelnieniu]]-pogoda5[[#This Row],[dzienne parowanie wody]], 0)</f>
        <v>24177</v>
      </c>
      <c r="J58">
        <f>IF(pogoda5[[#This Row],[ile w zbiorniku z parowaniem]]-pogoda5[[#This Row],[ile wody do podlania]] &lt; 0, 25000-pogoda5[[#This Row],[ile w zbiorniku z parowaniem]], 0)</f>
        <v>0</v>
      </c>
      <c r="K58">
        <f>pogoda5[[#This Row],[ile w zbiorniku z parowaniem]]-pogoda5[[#This Row],[ile wody do podlania]]+pogoda5[[#This Row],[ile trzeba dolac]]</f>
        <v>24177</v>
      </c>
      <c r="L58">
        <f t="shared" si="1"/>
        <v>5</v>
      </c>
    </row>
    <row r="59" spans="1:12" x14ac:dyDescent="0.35">
      <c r="A59" s="1">
        <v>42151</v>
      </c>
      <c r="B59">
        <v>10</v>
      </c>
      <c r="C59">
        <v>0</v>
      </c>
      <c r="D59">
        <f>700*pogoda5[[#This Row],[opady]]</f>
        <v>0</v>
      </c>
      <c r="E59">
        <f>MIN(pogoda5[[#This Row],[ile napadalo]]+K58, 25000)</f>
        <v>24177</v>
      </c>
      <c r="F59">
        <f>IF(pogoda5[[#This Row],[opady]]=0, ROUNDUP(0.03%*POWER(pogoda5[[#This Row],[temperatura_srednia]], 1.5)*K58, 0), 0)</f>
        <v>230</v>
      </c>
      <c r="G59">
        <f>IF(AND(pogoda5[[#This Row],[temperatura_srednia]]&gt;15, pogoda5[[#This Row],[opady]]&lt;=0.6), 1, 0)</f>
        <v>0</v>
      </c>
      <c r="H59">
        <f t="shared" si="0"/>
        <v>0</v>
      </c>
      <c r="I59">
        <f>MAX(pogoda5[[#This Row],[po uzupelnieniu]]-pogoda5[[#This Row],[dzienne parowanie wody]], 0)</f>
        <v>23947</v>
      </c>
      <c r="J59">
        <f>IF(pogoda5[[#This Row],[ile w zbiorniku z parowaniem]]-pogoda5[[#This Row],[ile wody do podlania]] &lt; 0, 25000-pogoda5[[#This Row],[ile w zbiorniku z parowaniem]], 0)</f>
        <v>0</v>
      </c>
      <c r="K59">
        <f>pogoda5[[#This Row],[ile w zbiorniku z parowaniem]]-pogoda5[[#This Row],[ile wody do podlania]]+pogoda5[[#This Row],[ile trzeba dolac]]</f>
        <v>23947</v>
      </c>
      <c r="L59">
        <f t="shared" si="1"/>
        <v>5</v>
      </c>
    </row>
    <row r="60" spans="1:12" x14ac:dyDescent="0.35">
      <c r="A60" s="1">
        <v>42152</v>
      </c>
      <c r="B60">
        <v>12</v>
      </c>
      <c r="C60">
        <v>0.1</v>
      </c>
      <c r="D60">
        <f>700*pogoda5[[#This Row],[opady]]</f>
        <v>70</v>
      </c>
      <c r="E60">
        <f>MIN(pogoda5[[#This Row],[ile napadalo]]+K59, 25000)</f>
        <v>24017</v>
      </c>
      <c r="F60">
        <f>IF(pogoda5[[#This Row],[opady]]=0, ROUNDUP(0.03%*POWER(pogoda5[[#This Row],[temperatura_srednia]], 1.5)*K59, 0), 0)</f>
        <v>0</v>
      </c>
      <c r="G60">
        <f>IF(AND(pogoda5[[#This Row],[temperatura_srednia]]&gt;15, pogoda5[[#This Row],[opady]]&lt;=0.6), 1, 0)</f>
        <v>0</v>
      </c>
      <c r="H60">
        <f t="shared" si="0"/>
        <v>0</v>
      </c>
      <c r="I60">
        <f>MAX(pogoda5[[#This Row],[po uzupelnieniu]]-pogoda5[[#This Row],[dzienne parowanie wody]], 0)</f>
        <v>24017</v>
      </c>
      <c r="J60">
        <f>IF(pogoda5[[#This Row],[ile w zbiorniku z parowaniem]]-pogoda5[[#This Row],[ile wody do podlania]] &lt; 0, 25000-pogoda5[[#This Row],[ile w zbiorniku z parowaniem]], 0)</f>
        <v>0</v>
      </c>
      <c r="K60">
        <f>pogoda5[[#This Row],[ile w zbiorniku z parowaniem]]-pogoda5[[#This Row],[ile wody do podlania]]+pogoda5[[#This Row],[ile trzeba dolac]]</f>
        <v>24017</v>
      </c>
      <c r="L60">
        <f t="shared" si="1"/>
        <v>5</v>
      </c>
    </row>
    <row r="61" spans="1:12" x14ac:dyDescent="0.35">
      <c r="A61" s="1">
        <v>42153</v>
      </c>
      <c r="B61">
        <v>14</v>
      </c>
      <c r="C61">
        <v>0</v>
      </c>
      <c r="D61">
        <f>700*pogoda5[[#This Row],[opady]]</f>
        <v>0</v>
      </c>
      <c r="E61">
        <f>MIN(pogoda5[[#This Row],[ile napadalo]]+K60, 25000)</f>
        <v>24017</v>
      </c>
      <c r="F61">
        <f>IF(pogoda5[[#This Row],[opady]]=0, ROUNDUP(0.03%*POWER(pogoda5[[#This Row],[temperatura_srednia]], 1.5)*K60, 0), 0)</f>
        <v>378</v>
      </c>
      <c r="G61">
        <f>IF(AND(pogoda5[[#This Row],[temperatura_srednia]]&gt;15, pogoda5[[#This Row],[opady]]&lt;=0.6), 1, 0)</f>
        <v>0</v>
      </c>
      <c r="H61">
        <f t="shared" si="0"/>
        <v>0</v>
      </c>
      <c r="I61">
        <f>MAX(pogoda5[[#This Row],[po uzupelnieniu]]-pogoda5[[#This Row],[dzienne parowanie wody]], 0)</f>
        <v>23639</v>
      </c>
      <c r="J61">
        <f>IF(pogoda5[[#This Row],[ile w zbiorniku z parowaniem]]-pogoda5[[#This Row],[ile wody do podlania]] &lt; 0, 25000-pogoda5[[#This Row],[ile w zbiorniku z parowaniem]], 0)</f>
        <v>0</v>
      </c>
      <c r="K61">
        <f>pogoda5[[#This Row],[ile w zbiorniku z parowaniem]]-pogoda5[[#This Row],[ile wody do podlania]]+pogoda5[[#This Row],[ile trzeba dolac]]</f>
        <v>23639</v>
      </c>
      <c r="L61">
        <f t="shared" si="1"/>
        <v>5</v>
      </c>
    </row>
    <row r="62" spans="1:12" x14ac:dyDescent="0.35">
      <c r="A62" s="1">
        <v>42154</v>
      </c>
      <c r="B62">
        <v>13</v>
      </c>
      <c r="C62">
        <v>0</v>
      </c>
      <c r="D62">
        <f>700*pogoda5[[#This Row],[opady]]</f>
        <v>0</v>
      </c>
      <c r="E62">
        <f>MIN(pogoda5[[#This Row],[ile napadalo]]+K61, 25000)</f>
        <v>23639</v>
      </c>
      <c r="F62">
        <f>IF(pogoda5[[#This Row],[opady]]=0, ROUNDUP(0.03%*POWER(pogoda5[[#This Row],[temperatura_srednia]], 1.5)*K61, 0), 0)</f>
        <v>333</v>
      </c>
      <c r="G62">
        <f>IF(AND(pogoda5[[#This Row],[temperatura_srednia]]&gt;15, pogoda5[[#This Row],[opady]]&lt;=0.6), 1, 0)</f>
        <v>0</v>
      </c>
      <c r="H62">
        <f t="shared" si="0"/>
        <v>0</v>
      </c>
      <c r="I62">
        <f>MAX(pogoda5[[#This Row],[po uzupelnieniu]]-pogoda5[[#This Row],[dzienne parowanie wody]], 0)</f>
        <v>23306</v>
      </c>
      <c r="J62">
        <f>IF(pogoda5[[#This Row],[ile w zbiorniku z parowaniem]]-pogoda5[[#This Row],[ile wody do podlania]] &lt; 0, 25000-pogoda5[[#This Row],[ile w zbiorniku z parowaniem]], 0)</f>
        <v>0</v>
      </c>
      <c r="K62">
        <f>pogoda5[[#This Row],[ile w zbiorniku z parowaniem]]-pogoda5[[#This Row],[ile wody do podlania]]+pogoda5[[#This Row],[ile trzeba dolac]]</f>
        <v>23306</v>
      </c>
      <c r="L62">
        <f t="shared" si="1"/>
        <v>5</v>
      </c>
    </row>
    <row r="63" spans="1:12" x14ac:dyDescent="0.35">
      <c r="A63" s="1">
        <v>42155</v>
      </c>
      <c r="B63">
        <v>12</v>
      </c>
      <c r="C63">
        <v>0</v>
      </c>
      <c r="D63">
        <f>700*pogoda5[[#This Row],[opady]]</f>
        <v>0</v>
      </c>
      <c r="E63">
        <f>MIN(pogoda5[[#This Row],[ile napadalo]]+K62, 25000)</f>
        <v>23306</v>
      </c>
      <c r="F63">
        <f>IF(pogoda5[[#This Row],[opady]]=0, ROUNDUP(0.03%*POWER(pogoda5[[#This Row],[temperatura_srednia]], 1.5)*K62, 0), 0)</f>
        <v>291</v>
      </c>
      <c r="G63">
        <f>IF(AND(pogoda5[[#This Row],[temperatura_srednia]]&gt;15, pogoda5[[#This Row],[opady]]&lt;=0.6), 1, 0)</f>
        <v>0</v>
      </c>
      <c r="H63">
        <f t="shared" si="0"/>
        <v>0</v>
      </c>
      <c r="I63">
        <f>MAX(pogoda5[[#This Row],[po uzupelnieniu]]-pogoda5[[#This Row],[dzienne parowanie wody]], 0)</f>
        <v>23015</v>
      </c>
      <c r="J63">
        <f>IF(pogoda5[[#This Row],[ile w zbiorniku z parowaniem]]-pogoda5[[#This Row],[ile wody do podlania]] &lt; 0, 25000-pogoda5[[#This Row],[ile w zbiorniku z parowaniem]], 0)</f>
        <v>0</v>
      </c>
      <c r="K63">
        <f>pogoda5[[#This Row],[ile w zbiorniku z parowaniem]]-pogoda5[[#This Row],[ile wody do podlania]]+pogoda5[[#This Row],[ile trzeba dolac]]</f>
        <v>23015</v>
      </c>
      <c r="L63">
        <f t="shared" si="1"/>
        <v>5</v>
      </c>
    </row>
    <row r="64" spans="1:12" x14ac:dyDescent="0.35">
      <c r="A64" s="1">
        <v>42156</v>
      </c>
      <c r="B64">
        <v>18</v>
      </c>
      <c r="C64">
        <v>4</v>
      </c>
      <c r="D64">
        <f>700*pogoda5[[#This Row],[opady]]</f>
        <v>2800</v>
      </c>
      <c r="E64">
        <f>MIN(pogoda5[[#This Row],[ile napadalo]]+K63, 25000)</f>
        <v>25000</v>
      </c>
      <c r="F64">
        <f>IF(pogoda5[[#This Row],[opady]]=0, ROUNDUP(0.03%*POWER(pogoda5[[#This Row],[temperatura_srednia]], 1.5)*K63, 0), 0)</f>
        <v>0</v>
      </c>
      <c r="G64">
        <f>IF(AND(pogoda5[[#This Row],[temperatura_srednia]]&gt;15, pogoda5[[#This Row],[opady]]&lt;=0.6), 1, 0)</f>
        <v>0</v>
      </c>
      <c r="H64">
        <f t="shared" si="0"/>
        <v>0</v>
      </c>
      <c r="I64">
        <f>MAX(pogoda5[[#This Row],[po uzupelnieniu]]-pogoda5[[#This Row],[dzienne parowanie wody]], 0)</f>
        <v>25000</v>
      </c>
      <c r="J64">
        <f>IF(pogoda5[[#This Row],[ile w zbiorniku z parowaniem]]-pogoda5[[#This Row],[ile wody do podlania]] &lt; 0, 25000-pogoda5[[#This Row],[ile w zbiorniku z parowaniem]], 0)</f>
        <v>0</v>
      </c>
      <c r="K64">
        <f>pogoda5[[#This Row],[ile w zbiorniku z parowaniem]]-pogoda5[[#This Row],[ile wody do podlania]]+pogoda5[[#This Row],[ile trzeba dolac]]</f>
        <v>25000</v>
      </c>
      <c r="L64">
        <f t="shared" si="1"/>
        <v>6</v>
      </c>
    </row>
    <row r="65" spans="1:12" x14ac:dyDescent="0.35">
      <c r="A65" s="1">
        <v>42157</v>
      </c>
      <c r="B65">
        <v>18</v>
      </c>
      <c r="C65">
        <v>3</v>
      </c>
      <c r="D65">
        <f>700*pogoda5[[#This Row],[opady]]</f>
        <v>2100</v>
      </c>
      <c r="E65">
        <f>MIN(pogoda5[[#This Row],[ile napadalo]]+K64, 25000)</f>
        <v>25000</v>
      </c>
      <c r="F65">
        <f>IF(pogoda5[[#This Row],[opady]]=0, ROUNDUP(0.03%*POWER(pogoda5[[#This Row],[temperatura_srednia]], 1.5)*K64, 0), 0)</f>
        <v>0</v>
      </c>
      <c r="G65">
        <f>IF(AND(pogoda5[[#This Row],[temperatura_srednia]]&gt;15, pogoda5[[#This Row],[opady]]&lt;=0.6), 1, 0)</f>
        <v>0</v>
      </c>
      <c r="H65">
        <f t="shared" si="0"/>
        <v>0</v>
      </c>
      <c r="I65">
        <f>MAX(pogoda5[[#This Row],[po uzupelnieniu]]-pogoda5[[#This Row],[dzienne parowanie wody]], 0)</f>
        <v>25000</v>
      </c>
      <c r="J65">
        <f>IF(pogoda5[[#This Row],[ile w zbiorniku z parowaniem]]-pogoda5[[#This Row],[ile wody do podlania]] &lt; 0, 25000-pogoda5[[#This Row],[ile w zbiorniku z parowaniem]], 0)</f>
        <v>0</v>
      </c>
      <c r="K65">
        <f>pogoda5[[#This Row],[ile w zbiorniku z parowaniem]]-pogoda5[[#This Row],[ile wody do podlania]]+pogoda5[[#This Row],[ile trzeba dolac]]</f>
        <v>25000</v>
      </c>
      <c r="L65">
        <f t="shared" si="1"/>
        <v>6</v>
      </c>
    </row>
    <row r="66" spans="1:12" x14ac:dyDescent="0.35">
      <c r="A66" s="1">
        <v>42158</v>
      </c>
      <c r="B66">
        <v>22</v>
      </c>
      <c r="C66">
        <v>0</v>
      </c>
      <c r="D66">
        <f>700*pogoda5[[#This Row],[opady]]</f>
        <v>0</v>
      </c>
      <c r="E66">
        <f>MIN(pogoda5[[#This Row],[ile napadalo]]+K65, 25000)</f>
        <v>25000</v>
      </c>
      <c r="F66">
        <f>IF(pogoda5[[#This Row],[opady]]=0, ROUNDUP(0.03%*POWER(pogoda5[[#This Row],[temperatura_srednia]], 1.5)*K65, 0), 0)</f>
        <v>774</v>
      </c>
      <c r="G66">
        <f>IF(AND(pogoda5[[#This Row],[temperatura_srednia]]&gt;15, pogoda5[[#This Row],[opady]]&lt;=0.6), 1, 0)</f>
        <v>1</v>
      </c>
      <c r="H66">
        <f t="shared" si="0"/>
        <v>12000</v>
      </c>
      <c r="I66">
        <f>MAX(pogoda5[[#This Row],[po uzupelnieniu]]-pogoda5[[#This Row],[dzienne parowanie wody]], 0)</f>
        <v>24226</v>
      </c>
      <c r="J66">
        <f>IF(pogoda5[[#This Row],[ile w zbiorniku z parowaniem]]-pogoda5[[#This Row],[ile wody do podlania]] &lt; 0, 25000-pogoda5[[#This Row],[ile w zbiorniku z parowaniem]], 0)</f>
        <v>0</v>
      </c>
      <c r="K66">
        <f>pogoda5[[#This Row],[ile w zbiorniku z parowaniem]]-pogoda5[[#This Row],[ile wody do podlania]]+pogoda5[[#This Row],[ile trzeba dolac]]</f>
        <v>12226</v>
      </c>
      <c r="L66">
        <f t="shared" si="1"/>
        <v>6</v>
      </c>
    </row>
    <row r="67" spans="1:12" x14ac:dyDescent="0.35">
      <c r="A67" s="1">
        <v>42159</v>
      </c>
      <c r="B67">
        <v>15</v>
      </c>
      <c r="C67">
        <v>0</v>
      </c>
      <c r="D67">
        <f>700*pogoda5[[#This Row],[opady]]</f>
        <v>0</v>
      </c>
      <c r="E67">
        <f>MIN(pogoda5[[#This Row],[ile napadalo]]+K66, 25000)</f>
        <v>12226</v>
      </c>
      <c r="F67">
        <f>IF(pogoda5[[#This Row],[opady]]=0, ROUNDUP(0.03%*POWER(pogoda5[[#This Row],[temperatura_srednia]], 1.5)*K66, 0), 0)</f>
        <v>214</v>
      </c>
      <c r="G67">
        <f>IF(AND(pogoda5[[#This Row],[temperatura_srednia]]&gt;15, pogoda5[[#This Row],[opady]]&lt;=0.6), 1, 0)</f>
        <v>0</v>
      </c>
      <c r="H67">
        <f t="shared" si="0"/>
        <v>0</v>
      </c>
      <c r="I67">
        <f>MAX(pogoda5[[#This Row],[po uzupelnieniu]]-pogoda5[[#This Row],[dzienne parowanie wody]], 0)</f>
        <v>12012</v>
      </c>
      <c r="J67">
        <f>IF(pogoda5[[#This Row],[ile w zbiorniku z parowaniem]]-pogoda5[[#This Row],[ile wody do podlania]] &lt; 0, 25000-pogoda5[[#This Row],[ile w zbiorniku z parowaniem]], 0)</f>
        <v>0</v>
      </c>
      <c r="K67">
        <f>pogoda5[[#This Row],[ile w zbiorniku z parowaniem]]-pogoda5[[#This Row],[ile wody do podlania]]+pogoda5[[#This Row],[ile trzeba dolac]]</f>
        <v>12012</v>
      </c>
      <c r="L67">
        <f t="shared" si="1"/>
        <v>6</v>
      </c>
    </row>
    <row r="68" spans="1:12" x14ac:dyDescent="0.35">
      <c r="A68" s="1">
        <v>42160</v>
      </c>
      <c r="B68">
        <v>18</v>
      </c>
      <c r="C68">
        <v>0</v>
      </c>
      <c r="D68">
        <f>700*pogoda5[[#This Row],[opady]]</f>
        <v>0</v>
      </c>
      <c r="E68">
        <f>MIN(pogoda5[[#This Row],[ile napadalo]]+K67, 25000)</f>
        <v>12012</v>
      </c>
      <c r="F68">
        <f>IF(pogoda5[[#This Row],[opady]]=0, ROUNDUP(0.03%*POWER(pogoda5[[#This Row],[temperatura_srednia]], 1.5)*K67, 0), 0)</f>
        <v>276</v>
      </c>
      <c r="G68">
        <f>IF(AND(pogoda5[[#This Row],[temperatura_srednia]]&gt;15, pogoda5[[#This Row],[opady]]&lt;=0.6), 1, 0)</f>
        <v>1</v>
      </c>
      <c r="H68">
        <f t="shared" ref="H68:H131" si="4">IF(AND(G68=1, B68&lt;=30), 12000, IF(AND(G68=1, B68&gt;30), 24000, 0))</f>
        <v>12000</v>
      </c>
      <c r="I68">
        <f>MAX(pogoda5[[#This Row],[po uzupelnieniu]]-pogoda5[[#This Row],[dzienne parowanie wody]], 0)</f>
        <v>11736</v>
      </c>
      <c r="J68">
        <f>IF(pogoda5[[#This Row],[ile w zbiorniku z parowaniem]]-pogoda5[[#This Row],[ile wody do podlania]] &lt; 0, 25000-pogoda5[[#This Row],[ile w zbiorniku z parowaniem]], 0)</f>
        <v>13264</v>
      </c>
      <c r="K68">
        <f>pogoda5[[#This Row],[ile w zbiorniku z parowaniem]]-pogoda5[[#This Row],[ile wody do podlania]]+pogoda5[[#This Row],[ile trzeba dolac]]</f>
        <v>13000</v>
      </c>
      <c r="L68">
        <f t="shared" ref="L68:L131" si="5">MONTH(A68)</f>
        <v>6</v>
      </c>
    </row>
    <row r="69" spans="1:12" x14ac:dyDescent="0.35">
      <c r="A69" s="1">
        <v>42161</v>
      </c>
      <c r="B69">
        <v>22</v>
      </c>
      <c r="C69">
        <v>0</v>
      </c>
      <c r="D69">
        <f>700*pogoda5[[#This Row],[opady]]</f>
        <v>0</v>
      </c>
      <c r="E69">
        <f>MIN(pogoda5[[#This Row],[ile napadalo]]+K68, 25000)</f>
        <v>13000</v>
      </c>
      <c r="F69">
        <f>IF(pogoda5[[#This Row],[opady]]=0, ROUNDUP(0.03%*POWER(pogoda5[[#This Row],[temperatura_srednia]], 1.5)*K68, 0), 0)</f>
        <v>403</v>
      </c>
      <c r="G69">
        <f>IF(AND(pogoda5[[#This Row],[temperatura_srednia]]&gt;15, pogoda5[[#This Row],[opady]]&lt;=0.6), 1, 0)</f>
        <v>1</v>
      </c>
      <c r="H69">
        <f t="shared" si="4"/>
        <v>12000</v>
      </c>
      <c r="I69">
        <f>MAX(pogoda5[[#This Row],[po uzupelnieniu]]-pogoda5[[#This Row],[dzienne parowanie wody]], 0)</f>
        <v>12597</v>
      </c>
      <c r="J69">
        <f>IF(pogoda5[[#This Row],[ile w zbiorniku z parowaniem]]-pogoda5[[#This Row],[ile wody do podlania]] &lt; 0, 25000-pogoda5[[#This Row],[ile w zbiorniku z parowaniem]], 0)</f>
        <v>0</v>
      </c>
      <c r="K69">
        <f>pogoda5[[#This Row],[ile w zbiorniku z parowaniem]]-pogoda5[[#This Row],[ile wody do podlania]]+pogoda5[[#This Row],[ile trzeba dolac]]</f>
        <v>597</v>
      </c>
      <c r="L69">
        <f t="shared" si="5"/>
        <v>6</v>
      </c>
    </row>
    <row r="70" spans="1:12" x14ac:dyDescent="0.35">
      <c r="A70" s="1">
        <v>42162</v>
      </c>
      <c r="B70">
        <v>14</v>
      </c>
      <c r="C70">
        <v>8</v>
      </c>
      <c r="D70">
        <f>700*pogoda5[[#This Row],[opady]]</f>
        <v>5600</v>
      </c>
      <c r="E70">
        <f>MIN(pogoda5[[#This Row],[ile napadalo]]+K69, 25000)</f>
        <v>6197</v>
      </c>
      <c r="F70">
        <f>IF(pogoda5[[#This Row],[opady]]=0, ROUNDUP(0.03%*POWER(pogoda5[[#This Row],[temperatura_srednia]], 1.5)*K69, 0), 0)</f>
        <v>0</v>
      </c>
      <c r="G70">
        <f>IF(AND(pogoda5[[#This Row],[temperatura_srednia]]&gt;15, pogoda5[[#This Row],[opady]]&lt;=0.6), 1, 0)</f>
        <v>0</v>
      </c>
      <c r="H70">
        <f t="shared" si="4"/>
        <v>0</v>
      </c>
      <c r="I70">
        <f>MAX(pogoda5[[#This Row],[po uzupelnieniu]]-pogoda5[[#This Row],[dzienne parowanie wody]], 0)</f>
        <v>6197</v>
      </c>
      <c r="J70">
        <f>IF(pogoda5[[#This Row],[ile w zbiorniku z parowaniem]]-pogoda5[[#This Row],[ile wody do podlania]] &lt; 0, 25000-pogoda5[[#This Row],[ile w zbiorniku z parowaniem]], 0)</f>
        <v>0</v>
      </c>
      <c r="K70">
        <f>pogoda5[[#This Row],[ile w zbiorniku z parowaniem]]-pogoda5[[#This Row],[ile wody do podlania]]+pogoda5[[#This Row],[ile trzeba dolac]]</f>
        <v>6197</v>
      </c>
      <c r="L70">
        <f t="shared" si="5"/>
        <v>6</v>
      </c>
    </row>
    <row r="71" spans="1:12" x14ac:dyDescent="0.35">
      <c r="A71" s="1">
        <v>42163</v>
      </c>
      <c r="B71">
        <v>14</v>
      </c>
      <c r="C71">
        <v>5.9</v>
      </c>
      <c r="D71">
        <f>700*pogoda5[[#This Row],[opady]]</f>
        <v>4130</v>
      </c>
      <c r="E71">
        <f>MIN(pogoda5[[#This Row],[ile napadalo]]+K70, 25000)</f>
        <v>10327</v>
      </c>
      <c r="F71">
        <f>IF(pogoda5[[#This Row],[opady]]=0, ROUNDUP(0.03%*POWER(pogoda5[[#This Row],[temperatura_srednia]], 1.5)*K70, 0), 0)</f>
        <v>0</v>
      </c>
      <c r="G71">
        <f>IF(AND(pogoda5[[#This Row],[temperatura_srednia]]&gt;15, pogoda5[[#This Row],[opady]]&lt;=0.6), 1, 0)</f>
        <v>0</v>
      </c>
      <c r="H71">
        <f t="shared" si="4"/>
        <v>0</v>
      </c>
      <c r="I71">
        <f>MAX(pogoda5[[#This Row],[po uzupelnieniu]]-pogoda5[[#This Row],[dzienne parowanie wody]], 0)</f>
        <v>10327</v>
      </c>
      <c r="J71">
        <f>IF(pogoda5[[#This Row],[ile w zbiorniku z parowaniem]]-pogoda5[[#This Row],[ile wody do podlania]] &lt; 0, 25000-pogoda5[[#This Row],[ile w zbiorniku z parowaniem]], 0)</f>
        <v>0</v>
      </c>
      <c r="K71">
        <f>pogoda5[[#This Row],[ile w zbiorniku z parowaniem]]-pogoda5[[#This Row],[ile wody do podlania]]+pogoda5[[#This Row],[ile trzeba dolac]]</f>
        <v>10327</v>
      </c>
      <c r="L71">
        <f t="shared" si="5"/>
        <v>6</v>
      </c>
    </row>
    <row r="72" spans="1:12" x14ac:dyDescent="0.35">
      <c r="A72" s="1">
        <v>42164</v>
      </c>
      <c r="B72">
        <v>12</v>
      </c>
      <c r="C72">
        <v>5</v>
      </c>
      <c r="D72">
        <f>700*pogoda5[[#This Row],[opady]]</f>
        <v>3500</v>
      </c>
      <c r="E72">
        <f>MIN(pogoda5[[#This Row],[ile napadalo]]+K71, 25000)</f>
        <v>13827</v>
      </c>
      <c r="F72">
        <f>IF(pogoda5[[#This Row],[opady]]=0, ROUNDUP(0.03%*POWER(pogoda5[[#This Row],[temperatura_srednia]], 1.5)*K71, 0), 0)</f>
        <v>0</v>
      </c>
      <c r="G72">
        <f>IF(AND(pogoda5[[#This Row],[temperatura_srednia]]&gt;15, pogoda5[[#This Row],[opady]]&lt;=0.6), 1, 0)</f>
        <v>0</v>
      </c>
      <c r="H72">
        <f t="shared" si="4"/>
        <v>0</v>
      </c>
      <c r="I72">
        <f>MAX(pogoda5[[#This Row],[po uzupelnieniu]]-pogoda5[[#This Row],[dzienne parowanie wody]], 0)</f>
        <v>13827</v>
      </c>
      <c r="J72">
        <f>IF(pogoda5[[#This Row],[ile w zbiorniku z parowaniem]]-pogoda5[[#This Row],[ile wody do podlania]] &lt; 0, 25000-pogoda5[[#This Row],[ile w zbiorniku z parowaniem]], 0)</f>
        <v>0</v>
      </c>
      <c r="K72">
        <f>pogoda5[[#This Row],[ile w zbiorniku z parowaniem]]-pogoda5[[#This Row],[ile wody do podlania]]+pogoda5[[#This Row],[ile trzeba dolac]]</f>
        <v>13827</v>
      </c>
      <c r="L72">
        <f t="shared" si="5"/>
        <v>6</v>
      </c>
    </row>
    <row r="73" spans="1:12" x14ac:dyDescent="0.35">
      <c r="A73" s="1">
        <v>42165</v>
      </c>
      <c r="B73">
        <v>16</v>
      </c>
      <c r="C73">
        <v>0</v>
      </c>
      <c r="D73">
        <f>700*pogoda5[[#This Row],[opady]]</f>
        <v>0</v>
      </c>
      <c r="E73">
        <f>MIN(pogoda5[[#This Row],[ile napadalo]]+K72, 25000)</f>
        <v>13827</v>
      </c>
      <c r="F73">
        <f>IF(pogoda5[[#This Row],[opady]]=0, ROUNDUP(0.03%*POWER(pogoda5[[#This Row],[temperatura_srednia]], 1.5)*K72, 0), 0)</f>
        <v>266</v>
      </c>
      <c r="G73">
        <f>IF(AND(pogoda5[[#This Row],[temperatura_srednia]]&gt;15, pogoda5[[#This Row],[opady]]&lt;=0.6), 1, 0)</f>
        <v>1</v>
      </c>
      <c r="H73">
        <f t="shared" si="4"/>
        <v>12000</v>
      </c>
      <c r="I73">
        <f>MAX(pogoda5[[#This Row],[po uzupelnieniu]]-pogoda5[[#This Row],[dzienne parowanie wody]], 0)</f>
        <v>13561</v>
      </c>
      <c r="J73">
        <f>IF(pogoda5[[#This Row],[ile w zbiorniku z parowaniem]]-pogoda5[[#This Row],[ile wody do podlania]] &lt; 0, 25000-pogoda5[[#This Row],[ile w zbiorniku z parowaniem]], 0)</f>
        <v>0</v>
      </c>
      <c r="K73">
        <f>pogoda5[[#This Row],[ile w zbiorniku z parowaniem]]-pogoda5[[#This Row],[ile wody do podlania]]+pogoda5[[#This Row],[ile trzeba dolac]]</f>
        <v>1561</v>
      </c>
      <c r="L73">
        <f t="shared" si="5"/>
        <v>6</v>
      </c>
    </row>
    <row r="74" spans="1:12" x14ac:dyDescent="0.35">
      <c r="A74" s="1">
        <v>42166</v>
      </c>
      <c r="B74">
        <v>16</v>
      </c>
      <c r="C74">
        <v>0</v>
      </c>
      <c r="D74">
        <f>700*pogoda5[[#This Row],[opady]]</f>
        <v>0</v>
      </c>
      <c r="E74">
        <f>MIN(pogoda5[[#This Row],[ile napadalo]]+K73, 25000)</f>
        <v>1561</v>
      </c>
      <c r="F74">
        <f>IF(pogoda5[[#This Row],[opady]]=0, ROUNDUP(0.03%*POWER(pogoda5[[#This Row],[temperatura_srednia]], 1.5)*K73, 0), 0)</f>
        <v>30</v>
      </c>
      <c r="G74">
        <f>IF(AND(pogoda5[[#This Row],[temperatura_srednia]]&gt;15, pogoda5[[#This Row],[opady]]&lt;=0.6), 1, 0)</f>
        <v>1</v>
      </c>
      <c r="H74">
        <f t="shared" si="4"/>
        <v>12000</v>
      </c>
      <c r="I74">
        <f>MAX(pogoda5[[#This Row],[po uzupelnieniu]]-pogoda5[[#This Row],[dzienne parowanie wody]], 0)</f>
        <v>1531</v>
      </c>
      <c r="J74">
        <f>IF(pogoda5[[#This Row],[ile w zbiorniku z parowaniem]]-pogoda5[[#This Row],[ile wody do podlania]] &lt; 0, 25000-pogoda5[[#This Row],[ile w zbiorniku z parowaniem]], 0)</f>
        <v>23469</v>
      </c>
      <c r="K74">
        <f>pogoda5[[#This Row],[ile w zbiorniku z parowaniem]]-pogoda5[[#This Row],[ile wody do podlania]]+pogoda5[[#This Row],[ile trzeba dolac]]</f>
        <v>13000</v>
      </c>
      <c r="L74">
        <f t="shared" si="5"/>
        <v>6</v>
      </c>
    </row>
    <row r="75" spans="1:12" x14ac:dyDescent="0.35">
      <c r="A75" s="1">
        <v>42167</v>
      </c>
      <c r="B75">
        <v>18</v>
      </c>
      <c r="C75">
        <v>5</v>
      </c>
      <c r="D75">
        <f>700*pogoda5[[#This Row],[opady]]</f>
        <v>3500</v>
      </c>
      <c r="E75">
        <f>MIN(pogoda5[[#This Row],[ile napadalo]]+K74, 25000)</f>
        <v>16500</v>
      </c>
      <c r="F75">
        <f>IF(pogoda5[[#This Row],[opady]]=0, ROUNDUP(0.03%*POWER(pogoda5[[#This Row],[temperatura_srednia]], 1.5)*K74, 0), 0)</f>
        <v>0</v>
      </c>
      <c r="G75">
        <f>IF(AND(pogoda5[[#This Row],[temperatura_srednia]]&gt;15, pogoda5[[#This Row],[opady]]&lt;=0.6), 1, 0)</f>
        <v>0</v>
      </c>
      <c r="H75">
        <f t="shared" si="4"/>
        <v>0</v>
      </c>
      <c r="I75">
        <f>MAX(pogoda5[[#This Row],[po uzupelnieniu]]-pogoda5[[#This Row],[dzienne parowanie wody]], 0)</f>
        <v>16500</v>
      </c>
      <c r="J75">
        <f>IF(pogoda5[[#This Row],[ile w zbiorniku z parowaniem]]-pogoda5[[#This Row],[ile wody do podlania]] &lt; 0, 25000-pogoda5[[#This Row],[ile w zbiorniku z parowaniem]], 0)</f>
        <v>0</v>
      </c>
      <c r="K75">
        <f>pogoda5[[#This Row],[ile w zbiorniku z parowaniem]]-pogoda5[[#This Row],[ile wody do podlania]]+pogoda5[[#This Row],[ile trzeba dolac]]</f>
        <v>16500</v>
      </c>
      <c r="L75">
        <f t="shared" si="5"/>
        <v>6</v>
      </c>
    </row>
    <row r="76" spans="1:12" x14ac:dyDescent="0.35">
      <c r="A76" s="1">
        <v>42168</v>
      </c>
      <c r="B76">
        <v>19</v>
      </c>
      <c r="C76">
        <v>1</v>
      </c>
      <c r="D76">
        <f>700*pogoda5[[#This Row],[opady]]</f>
        <v>700</v>
      </c>
      <c r="E76">
        <f>MIN(pogoda5[[#This Row],[ile napadalo]]+K75, 25000)</f>
        <v>17200</v>
      </c>
      <c r="F76">
        <f>IF(pogoda5[[#This Row],[opady]]=0, ROUNDUP(0.03%*POWER(pogoda5[[#This Row],[temperatura_srednia]], 1.5)*K75, 0), 0)</f>
        <v>0</v>
      </c>
      <c r="G76">
        <f>IF(AND(pogoda5[[#This Row],[temperatura_srednia]]&gt;15, pogoda5[[#This Row],[opady]]&lt;=0.6), 1, 0)</f>
        <v>0</v>
      </c>
      <c r="H76">
        <f t="shared" si="4"/>
        <v>0</v>
      </c>
      <c r="I76">
        <f>MAX(pogoda5[[#This Row],[po uzupelnieniu]]-pogoda5[[#This Row],[dzienne parowanie wody]], 0)</f>
        <v>17200</v>
      </c>
      <c r="J76">
        <f>IF(pogoda5[[#This Row],[ile w zbiorniku z parowaniem]]-pogoda5[[#This Row],[ile wody do podlania]] &lt; 0, 25000-pogoda5[[#This Row],[ile w zbiorniku z parowaniem]], 0)</f>
        <v>0</v>
      </c>
      <c r="K76">
        <f>pogoda5[[#This Row],[ile w zbiorniku z parowaniem]]-pogoda5[[#This Row],[ile wody do podlania]]+pogoda5[[#This Row],[ile trzeba dolac]]</f>
        <v>17200</v>
      </c>
      <c r="L76">
        <f t="shared" si="5"/>
        <v>6</v>
      </c>
    </row>
    <row r="77" spans="1:12" x14ac:dyDescent="0.35">
      <c r="A77" s="1">
        <v>42169</v>
      </c>
      <c r="B77">
        <v>22</v>
      </c>
      <c r="C77">
        <v>0</v>
      </c>
      <c r="D77">
        <f>700*pogoda5[[#This Row],[opady]]</f>
        <v>0</v>
      </c>
      <c r="E77">
        <f>MIN(pogoda5[[#This Row],[ile napadalo]]+K76, 25000)</f>
        <v>17200</v>
      </c>
      <c r="F77">
        <f>IF(pogoda5[[#This Row],[opady]]=0, ROUNDUP(0.03%*POWER(pogoda5[[#This Row],[temperatura_srednia]], 1.5)*K76, 0), 0)</f>
        <v>533</v>
      </c>
      <c r="G77">
        <f>IF(AND(pogoda5[[#This Row],[temperatura_srednia]]&gt;15, pogoda5[[#This Row],[opady]]&lt;=0.6), 1, 0)</f>
        <v>1</v>
      </c>
      <c r="H77">
        <f t="shared" si="4"/>
        <v>12000</v>
      </c>
      <c r="I77">
        <f>MAX(pogoda5[[#This Row],[po uzupelnieniu]]-pogoda5[[#This Row],[dzienne parowanie wody]], 0)</f>
        <v>16667</v>
      </c>
      <c r="J77">
        <f>IF(pogoda5[[#This Row],[ile w zbiorniku z parowaniem]]-pogoda5[[#This Row],[ile wody do podlania]] &lt; 0, 25000-pogoda5[[#This Row],[ile w zbiorniku z parowaniem]], 0)</f>
        <v>0</v>
      </c>
      <c r="K77">
        <f>pogoda5[[#This Row],[ile w zbiorniku z parowaniem]]-pogoda5[[#This Row],[ile wody do podlania]]+pogoda5[[#This Row],[ile trzeba dolac]]</f>
        <v>4667</v>
      </c>
      <c r="L77">
        <f t="shared" si="5"/>
        <v>6</v>
      </c>
    </row>
    <row r="78" spans="1:12" x14ac:dyDescent="0.35">
      <c r="A78" s="1">
        <v>42170</v>
      </c>
      <c r="B78">
        <v>16</v>
      </c>
      <c r="C78">
        <v>0</v>
      </c>
      <c r="D78">
        <f>700*pogoda5[[#This Row],[opady]]</f>
        <v>0</v>
      </c>
      <c r="E78">
        <f>MIN(pogoda5[[#This Row],[ile napadalo]]+K77, 25000)</f>
        <v>4667</v>
      </c>
      <c r="F78">
        <f>IF(pogoda5[[#This Row],[opady]]=0, ROUNDUP(0.03%*POWER(pogoda5[[#This Row],[temperatura_srednia]], 1.5)*K77, 0), 0)</f>
        <v>90</v>
      </c>
      <c r="G78">
        <f>IF(AND(pogoda5[[#This Row],[temperatura_srednia]]&gt;15, pogoda5[[#This Row],[opady]]&lt;=0.6), 1, 0)</f>
        <v>1</v>
      </c>
      <c r="H78">
        <f t="shared" si="4"/>
        <v>12000</v>
      </c>
      <c r="I78">
        <f>MAX(pogoda5[[#This Row],[po uzupelnieniu]]-pogoda5[[#This Row],[dzienne parowanie wody]], 0)</f>
        <v>4577</v>
      </c>
      <c r="J78">
        <f>IF(pogoda5[[#This Row],[ile w zbiorniku z parowaniem]]-pogoda5[[#This Row],[ile wody do podlania]] &lt; 0, 25000-pogoda5[[#This Row],[ile w zbiorniku z parowaniem]], 0)</f>
        <v>20423</v>
      </c>
      <c r="K78">
        <f>pogoda5[[#This Row],[ile w zbiorniku z parowaniem]]-pogoda5[[#This Row],[ile wody do podlania]]+pogoda5[[#This Row],[ile trzeba dolac]]</f>
        <v>13000</v>
      </c>
      <c r="L78">
        <f t="shared" si="5"/>
        <v>6</v>
      </c>
    </row>
    <row r="79" spans="1:12" x14ac:dyDescent="0.35">
      <c r="A79" s="1">
        <v>42171</v>
      </c>
      <c r="B79">
        <v>12</v>
      </c>
      <c r="C79">
        <v>0</v>
      </c>
      <c r="D79">
        <f>700*pogoda5[[#This Row],[opady]]</f>
        <v>0</v>
      </c>
      <c r="E79">
        <f>MIN(pogoda5[[#This Row],[ile napadalo]]+K78, 25000)</f>
        <v>13000</v>
      </c>
      <c r="F79">
        <f>IF(pogoda5[[#This Row],[opady]]=0, ROUNDUP(0.03%*POWER(pogoda5[[#This Row],[temperatura_srednia]], 1.5)*K78, 0), 0)</f>
        <v>163</v>
      </c>
      <c r="G79">
        <f>IF(AND(pogoda5[[#This Row],[temperatura_srednia]]&gt;15, pogoda5[[#This Row],[opady]]&lt;=0.6), 1, 0)</f>
        <v>0</v>
      </c>
      <c r="H79">
        <f t="shared" si="4"/>
        <v>0</v>
      </c>
      <c r="I79">
        <f>MAX(pogoda5[[#This Row],[po uzupelnieniu]]-pogoda5[[#This Row],[dzienne parowanie wody]], 0)</f>
        <v>12837</v>
      </c>
      <c r="J79">
        <f>IF(pogoda5[[#This Row],[ile w zbiorniku z parowaniem]]-pogoda5[[#This Row],[ile wody do podlania]] &lt; 0, 25000-pogoda5[[#This Row],[ile w zbiorniku z parowaniem]], 0)</f>
        <v>0</v>
      </c>
      <c r="K79">
        <f>pogoda5[[#This Row],[ile w zbiorniku z parowaniem]]-pogoda5[[#This Row],[ile wody do podlania]]+pogoda5[[#This Row],[ile trzeba dolac]]</f>
        <v>12837</v>
      </c>
      <c r="L79">
        <f t="shared" si="5"/>
        <v>6</v>
      </c>
    </row>
    <row r="80" spans="1:12" x14ac:dyDescent="0.35">
      <c r="A80" s="1">
        <v>42172</v>
      </c>
      <c r="B80">
        <v>14</v>
      </c>
      <c r="C80">
        <v>0</v>
      </c>
      <c r="D80">
        <f>700*pogoda5[[#This Row],[opady]]</f>
        <v>0</v>
      </c>
      <c r="E80">
        <f>MIN(pogoda5[[#This Row],[ile napadalo]]+K79, 25000)</f>
        <v>12837</v>
      </c>
      <c r="F80">
        <f>IF(pogoda5[[#This Row],[opady]]=0, ROUNDUP(0.03%*POWER(pogoda5[[#This Row],[temperatura_srednia]], 1.5)*K79, 0), 0)</f>
        <v>202</v>
      </c>
      <c r="G80">
        <f>IF(AND(pogoda5[[#This Row],[temperatura_srednia]]&gt;15, pogoda5[[#This Row],[opady]]&lt;=0.6), 1, 0)</f>
        <v>0</v>
      </c>
      <c r="H80">
        <f t="shared" si="4"/>
        <v>0</v>
      </c>
      <c r="I80">
        <f>MAX(pogoda5[[#This Row],[po uzupelnieniu]]-pogoda5[[#This Row],[dzienne parowanie wody]], 0)</f>
        <v>12635</v>
      </c>
      <c r="J80">
        <f>IF(pogoda5[[#This Row],[ile w zbiorniku z parowaniem]]-pogoda5[[#This Row],[ile wody do podlania]] &lt; 0, 25000-pogoda5[[#This Row],[ile w zbiorniku z parowaniem]], 0)</f>
        <v>0</v>
      </c>
      <c r="K80">
        <f>pogoda5[[#This Row],[ile w zbiorniku z parowaniem]]-pogoda5[[#This Row],[ile wody do podlania]]+pogoda5[[#This Row],[ile trzeba dolac]]</f>
        <v>12635</v>
      </c>
      <c r="L80">
        <f t="shared" si="5"/>
        <v>6</v>
      </c>
    </row>
    <row r="81" spans="1:12" x14ac:dyDescent="0.35">
      <c r="A81" s="1">
        <v>42173</v>
      </c>
      <c r="B81">
        <v>16</v>
      </c>
      <c r="C81">
        <v>0.3</v>
      </c>
      <c r="D81">
        <f>700*pogoda5[[#This Row],[opady]]</f>
        <v>210</v>
      </c>
      <c r="E81">
        <f>MIN(pogoda5[[#This Row],[ile napadalo]]+K80, 25000)</f>
        <v>12845</v>
      </c>
      <c r="F81">
        <f>IF(pogoda5[[#This Row],[opady]]=0, ROUNDUP(0.03%*POWER(pogoda5[[#This Row],[temperatura_srednia]], 1.5)*K80, 0), 0)</f>
        <v>0</v>
      </c>
      <c r="G81">
        <f>IF(AND(pogoda5[[#This Row],[temperatura_srednia]]&gt;15, pogoda5[[#This Row],[opady]]&lt;=0.6), 1, 0)</f>
        <v>1</v>
      </c>
      <c r="H81">
        <f t="shared" si="4"/>
        <v>12000</v>
      </c>
      <c r="I81">
        <f>MAX(pogoda5[[#This Row],[po uzupelnieniu]]-pogoda5[[#This Row],[dzienne parowanie wody]], 0)</f>
        <v>12845</v>
      </c>
      <c r="J81">
        <f>IF(pogoda5[[#This Row],[ile w zbiorniku z parowaniem]]-pogoda5[[#This Row],[ile wody do podlania]] &lt; 0, 25000-pogoda5[[#This Row],[ile w zbiorniku z parowaniem]], 0)</f>
        <v>0</v>
      </c>
      <c r="K81">
        <f>pogoda5[[#This Row],[ile w zbiorniku z parowaniem]]-pogoda5[[#This Row],[ile wody do podlania]]+pogoda5[[#This Row],[ile trzeba dolac]]</f>
        <v>845</v>
      </c>
      <c r="L81">
        <f t="shared" si="5"/>
        <v>6</v>
      </c>
    </row>
    <row r="82" spans="1:12" x14ac:dyDescent="0.35">
      <c r="A82" s="1">
        <v>42174</v>
      </c>
      <c r="B82">
        <v>12</v>
      </c>
      <c r="C82">
        <v>3</v>
      </c>
      <c r="D82">
        <f>700*pogoda5[[#This Row],[opady]]</f>
        <v>2100</v>
      </c>
      <c r="E82">
        <f>MIN(pogoda5[[#This Row],[ile napadalo]]+K81, 25000)</f>
        <v>2945</v>
      </c>
      <c r="F82">
        <f>IF(pogoda5[[#This Row],[opady]]=0, ROUNDUP(0.03%*POWER(pogoda5[[#This Row],[temperatura_srednia]], 1.5)*K81, 0), 0)</f>
        <v>0</v>
      </c>
      <c r="G82">
        <f>IF(AND(pogoda5[[#This Row],[temperatura_srednia]]&gt;15, pogoda5[[#This Row],[opady]]&lt;=0.6), 1, 0)</f>
        <v>0</v>
      </c>
      <c r="H82">
        <f t="shared" si="4"/>
        <v>0</v>
      </c>
      <c r="I82">
        <f>MAX(pogoda5[[#This Row],[po uzupelnieniu]]-pogoda5[[#This Row],[dzienne parowanie wody]], 0)</f>
        <v>2945</v>
      </c>
      <c r="J82">
        <f>IF(pogoda5[[#This Row],[ile w zbiorniku z parowaniem]]-pogoda5[[#This Row],[ile wody do podlania]] &lt; 0, 25000-pogoda5[[#This Row],[ile w zbiorniku z parowaniem]], 0)</f>
        <v>0</v>
      </c>
      <c r="K82">
        <f>pogoda5[[#This Row],[ile w zbiorniku z parowaniem]]-pogoda5[[#This Row],[ile wody do podlania]]+pogoda5[[#This Row],[ile trzeba dolac]]</f>
        <v>2945</v>
      </c>
      <c r="L82">
        <f t="shared" si="5"/>
        <v>6</v>
      </c>
    </row>
    <row r="83" spans="1:12" x14ac:dyDescent="0.35">
      <c r="A83" s="1">
        <v>42175</v>
      </c>
      <c r="B83">
        <v>13</v>
      </c>
      <c r="C83">
        <v>2</v>
      </c>
      <c r="D83">
        <f>700*pogoda5[[#This Row],[opady]]</f>
        <v>1400</v>
      </c>
      <c r="E83">
        <f>MIN(pogoda5[[#This Row],[ile napadalo]]+K82, 25000)</f>
        <v>4345</v>
      </c>
      <c r="F83">
        <f>IF(pogoda5[[#This Row],[opady]]=0, ROUNDUP(0.03%*POWER(pogoda5[[#This Row],[temperatura_srednia]], 1.5)*K82, 0), 0)</f>
        <v>0</v>
      </c>
      <c r="G83">
        <f>IF(AND(pogoda5[[#This Row],[temperatura_srednia]]&gt;15, pogoda5[[#This Row],[opady]]&lt;=0.6), 1, 0)</f>
        <v>0</v>
      </c>
      <c r="H83">
        <f t="shared" si="4"/>
        <v>0</v>
      </c>
      <c r="I83">
        <f>MAX(pogoda5[[#This Row],[po uzupelnieniu]]-pogoda5[[#This Row],[dzienne parowanie wody]], 0)</f>
        <v>4345</v>
      </c>
      <c r="J83">
        <f>IF(pogoda5[[#This Row],[ile w zbiorniku z parowaniem]]-pogoda5[[#This Row],[ile wody do podlania]] &lt; 0, 25000-pogoda5[[#This Row],[ile w zbiorniku z parowaniem]], 0)</f>
        <v>0</v>
      </c>
      <c r="K83">
        <f>pogoda5[[#This Row],[ile w zbiorniku z parowaniem]]-pogoda5[[#This Row],[ile wody do podlania]]+pogoda5[[#This Row],[ile trzeba dolac]]</f>
        <v>4345</v>
      </c>
      <c r="L83">
        <f t="shared" si="5"/>
        <v>6</v>
      </c>
    </row>
    <row r="84" spans="1:12" x14ac:dyDescent="0.35">
      <c r="A84" s="1">
        <v>42176</v>
      </c>
      <c r="B84">
        <v>12</v>
      </c>
      <c r="C84">
        <v>0</v>
      </c>
      <c r="D84">
        <f>700*pogoda5[[#This Row],[opady]]</f>
        <v>0</v>
      </c>
      <c r="E84">
        <f>MIN(pogoda5[[#This Row],[ile napadalo]]+K83, 25000)</f>
        <v>4345</v>
      </c>
      <c r="F84">
        <f>IF(pogoda5[[#This Row],[opady]]=0, ROUNDUP(0.03%*POWER(pogoda5[[#This Row],[temperatura_srednia]], 1.5)*K83, 0), 0)</f>
        <v>55</v>
      </c>
      <c r="G84">
        <f>IF(AND(pogoda5[[#This Row],[temperatura_srednia]]&gt;15, pogoda5[[#This Row],[opady]]&lt;=0.6), 1, 0)</f>
        <v>0</v>
      </c>
      <c r="H84">
        <f t="shared" si="4"/>
        <v>0</v>
      </c>
      <c r="I84">
        <f>MAX(pogoda5[[#This Row],[po uzupelnieniu]]-pogoda5[[#This Row],[dzienne parowanie wody]], 0)</f>
        <v>4290</v>
      </c>
      <c r="J84">
        <f>IF(pogoda5[[#This Row],[ile w zbiorniku z parowaniem]]-pogoda5[[#This Row],[ile wody do podlania]] &lt; 0, 25000-pogoda5[[#This Row],[ile w zbiorniku z parowaniem]], 0)</f>
        <v>0</v>
      </c>
      <c r="K84">
        <f>pogoda5[[#This Row],[ile w zbiorniku z parowaniem]]-pogoda5[[#This Row],[ile wody do podlania]]+pogoda5[[#This Row],[ile trzeba dolac]]</f>
        <v>4290</v>
      </c>
      <c r="L84">
        <f t="shared" si="5"/>
        <v>6</v>
      </c>
    </row>
    <row r="85" spans="1:12" x14ac:dyDescent="0.35">
      <c r="A85" s="1">
        <v>42177</v>
      </c>
      <c r="B85">
        <v>12</v>
      </c>
      <c r="C85">
        <v>3</v>
      </c>
      <c r="D85">
        <f>700*pogoda5[[#This Row],[opady]]</f>
        <v>2100</v>
      </c>
      <c r="E85">
        <f>MIN(pogoda5[[#This Row],[ile napadalo]]+K84, 25000)</f>
        <v>6390</v>
      </c>
      <c r="F85">
        <f>IF(pogoda5[[#This Row],[opady]]=0, ROUNDUP(0.03%*POWER(pogoda5[[#This Row],[temperatura_srednia]], 1.5)*K84, 0), 0)</f>
        <v>0</v>
      </c>
      <c r="G85">
        <f>IF(AND(pogoda5[[#This Row],[temperatura_srednia]]&gt;15, pogoda5[[#This Row],[opady]]&lt;=0.6), 1, 0)</f>
        <v>0</v>
      </c>
      <c r="H85">
        <f t="shared" si="4"/>
        <v>0</v>
      </c>
      <c r="I85">
        <f>MAX(pogoda5[[#This Row],[po uzupelnieniu]]-pogoda5[[#This Row],[dzienne parowanie wody]], 0)</f>
        <v>6390</v>
      </c>
      <c r="J85">
        <f>IF(pogoda5[[#This Row],[ile w zbiorniku z parowaniem]]-pogoda5[[#This Row],[ile wody do podlania]] &lt; 0, 25000-pogoda5[[#This Row],[ile w zbiorniku z parowaniem]], 0)</f>
        <v>0</v>
      </c>
      <c r="K85">
        <f>pogoda5[[#This Row],[ile w zbiorniku z parowaniem]]-pogoda5[[#This Row],[ile wody do podlania]]+pogoda5[[#This Row],[ile trzeba dolac]]</f>
        <v>6390</v>
      </c>
      <c r="L85">
        <f t="shared" si="5"/>
        <v>6</v>
      </c>
    </row>
    <row r="86" spans="1:12" x14ac:dyDescent="0.35">
      <c r="A86" s="1">
        <v>42178</v>
      </c>
      <c r="B86">
        <v>13</v>
      </c>
      <c r="C86">
        <v>3</v>
      </c>
      <c r="D86">
        <f>700*pogoda5[[#This Row],[opady]]</f>
        <v>2100</v>
      </c>
      <c r="E86">
        <f>MIN(pogoda5[[#This Row],[ile napadalo]]+K85, 25000)</f>
        <v>8490</v>
      </c>
      <c r="F86">
        <f>IF(pogoda5[[#This Row],[opady]]=0, ROUNDUP(0.03%*POWER(pogoda5[[#This Row],[temperatura_srednia]], 1.5)*K85, 0), 0)</f>
        <v>0</v>
      </c>
      <c r="G86">
        <f>IF(AND(pogoda5[[#This Row],[temperatura_srednia]]&gt;15, pogoda5[[#This Row],[opady]]&lt;=0.6), 1, 0)</f>
        <v>0</v>
      </c>
      <c r="H86">
        <f t="shared" si="4"/>
        <v>0</v>
      </c>
      <c r="I86">
        <f>MAX(pogoda5[[#This Row],[po uzupelnieniu]]-pogoda5[[#This Row],[dzienne parowanie wody]], 0)</f>
        <v>8490</v>
      </c>
      <c r="J86">
        <f>IF(pogoda5[[#This Row],[ile w zbiorniku z parowaniem]]-pogoda5[[#This Row],[ile wody do podlania]] &lt; 0, 25000-pogoda5[[#This Row],[ile w zbiorniku z parowaniem]], 0)</f>
        <v>0</v>
      </c>
      <c r="K86">
        <f>pogoda5[[#This Row],[ile w zbiorniku z parowaniem]]-pogoda5[[#This Row],[ile wody do podlania]]+pogoda5[[#This Row],[ile trzeba dolac]]</f>
        <v>8490</v>
      </c>
      <c r="L86">
        <f t="shared" si="5"/>
        <v>6</v>
      </c>
    </row>
    <row r="87" spans="1:12" x14ac:dyDescent="0.35">
      <c r="A87" s="1">
        <v>42179</v>
      </c>
      <c r="B87">
        <v>12</v>
      </c>
      <c r="C87">
        <v>0</v>
      </c>
      <c r="D87">
        <f>700*pogoda5[[#This Row],[opady]]</f>
        <v>0</v>
      </c>
      <c r="E87">
        <f>MIN(pogoda5[[#This Row],[ile napadalo]]+K86, 25000)</f>
        <v>8490</v>
      </c>
      <c r="F87">
        <f>IF(pogoda5[[#This Row],[opady]]=0, ROUNDUP(0.03%*POWER(pogoda5[[#This Row],[temperatura_srednia]], 1.5)*K86, 0), 0)</f>
        <v>106</v>
      </c>
      <c r="G87">
        <f>IF(AND(pogoda5[[#This Row],[temperatura_srednia]]&gt;15, pogoda5[[#This Row],[opady]]&lt;=0.6), 1, 0)</f>
        <v>0</v>
      </c>
      <c r="H87">
        <f t="shared" si="4"/>
        <v>0</v>
      </c>
      <c r="I87">
        <f>MAX(pogoda5[[#This Row],[po uzupelnieniu]]-pogoda5[[#This Row],[dzienne parowanie wody]], 0)</f>
        <v>8384</v>
      </c>
      <c r="J87">
        <f>IF(pogoda5[[#This Row],[ile w zbiorniku z parowaniem]]-pogoda5[[#This Row],[ile wody do podlania]] &lt; 0, 25000-pogoda5[[#This Row],[ile w zbiorniku z parowaniem]], 0)</f>
        <v>0</v>
      </c>
      <c r="K87">
        <f>pogoda5[[#This Row],[ile w zbiorniku z parowaniem]]-pogoda5[[#This Row],[ile wody do podlania]]+pogoda5[[#This Row],[ile trzeba dolac]]</f>
        <v>8384</v>
      </c>
      <c r="L87">
        <f t="shared" si="5"/>
        <v>6</v>
      </c>
    </row>
    <row r="88" spans="1:12" x14ac:dyDescent="0.35">
      <c r="A88" s="1">
        <v>42180</v>
      </c>
      <c r="B88">
        <v>16</v>
      </c>
      <c r="C88">
        <v>0</v>
      </c>
      <c r="D88">
        <f>700*pogoda5[[#This Row],[opady]]</f>
        <v>0</v>
      </c>
      <c r="E88">
        <f>MIN(pogoda5[[#This Row],[ile napadalo]]+K87, 25000)</f>
        <v>8384</v>
      </c>
      <c r="F88">
        <f>IF(pogoda5[[#This Row],[opady]]=0, ROUNDUP(0.03%*POWER(pogoda5[[#This Row],[temperatura_srednia]], 1.5)*K87, 0), 0)</f>
        <v>161</v>
      </c>
      <c r="G88">
        <f>IF(AND(pogoda5[[#This Row],[temperatura_srednia]]&gt;15, pogoda5[[#This Row],[opady]]&lt;=0.6), 1, 0)</f>
        <v>1</v>
      </c>
      <c r="H88">
        <f t="shared" si="4"/>
        <v>12000</v>
      </c>
      <c r="I88">
        <f>MAX(pogoda5[[#This Row],[po uzupelnieniu]]-pogoda5[[#This Row],[dzienne parowanie wody]], 0)</f>
        <v>8223</v>
      </c>
      <c r="J88">
        <f>IF(pogoda5[[#This Row],[ile w zbiorniku z parowaniem]]-pogoda5[[#This Row],[ile wody do podlania]] &lt; 0, 25000-pogoda5[[#This Row],[ile w zbiorniku z parowaniem]], 0)</f>
        <v>16777</v>
      </c>
      <c r="K88">
        <f>pogoda5[[#This Row],[ile w zbiorniku z parowaniem]]-pogoda5[[#This Row],[ile wody do podlania]]+pogoda5[[#This Row],[ile trzeba dolac]]</f>
        <v>13000</v>
      </c>
      <c r="L88">
        <f t="shared" si="5"/>
        <v>6</v>
      </c>
    </row>
    <row r="89" spans="1:12" x14ac:dyDescent="0.35">
      <c r="A89" s="1">
        <v>42181</v>
      </c>
      <c r="B89">
        <v>16</v>
      </c>
      <c r="C89">
        <v>7</v>
      </c>
      <c r="D89">
        <f>700*pogoda5[[#This Row],[opady]]</f>
        <v>4900</v>
      </c>
      <c r="E89">
        <f>MIN(pogoda5[[#This Row],[ile napadalo]]+K88, 25000)</f>
        <v>17900</v>
      </c>
      <c r="F89">
        <f>IF(pogoda5[[#This Row],[opady]]=0, ROUNDUP(0.03%*POWER(pogoda5[[#This Row],[temperatura_srednia]], 1.5)*K88, 0), 0)</f>
        <v>0</v>
      </c>
      <c r="G89">
        <f>IF(AND(pogoda5[[#This Row],[temperatura_srednia]]&gt;15, pogoda5[[#This Row],[opady]]&lt;=0.6), 1, 0)</f>
        <v>0</v>
      </c>
      <c r="H89">
        <f t="shared" si="4"/>
        <v>0</v>
      </c>
      <c r="I89">
        <f>MAX(pogoda5[[#This Row],[po uzupelnieniu]]-pogoda5[[#This Row],[dzienne parowanie wody]], 0)</f>
        <v>17900</v>
      </c>
      <c r="J89">
        <f>IF(pogoda5[[#This Row],[ile w zbiorniku z parowaniem]]-pogoda5[[#This Row],[ile wody do podlania]] &lt; 0, 25000-pogoda5[[#This Row],[ile w zbiorniku z parowaniem]], 0)</f>
        <v>0</v>
      </c>
      <c r="K89">
        <f>pogoda5[[#This Row],[ile w zbiorniku z parowaniem]]-pogoda5[[#This Row],[ile wody do podlania]]+pogoda5[[#This Row],[ile trzeba dolac]]</f>
        <v>17900</v>
      </c>
      <c r="L89">
        <f t="shared" si="5"/>
        <v>6</v>
      </c>
    </row>
    <row r="90" spans="1:12" x14ac:dyDescent="0.35">
      <c r="A90" s="1">
        <v>42182</v>
      </c>
      <c r="B90">
        <v>18</v>
      </c>
      <c r="C90">
        <v>6</v>
      </c>
      <c r="D90">
        <f>700*pogoda5[[#This Row],[opady]]</f>
        <v>4200</v>
      </c>
      <c r="E90">
        <f>MIN(pogoda5[[#This Row],[ile napadalo]]+K89, 25000)</f>
        <v>22100</v>
      </c>
      <c r="F90">
        <f>IF(pogoda5[[#This Row],[opady]]=0, ROUNDUP(0.03%*POWER(pogoda5[[#This Row],[temperatura_srednia]], 1.5)*K89, 0), 0)</f>
        <v>0</v>
      </c>
      <c r="G90">
        <f>IF(AND(pogoda5[[#This Row],[temperatura_srednia]]&gt;15, pogoda5[[#This Row],[opady]]&lt;=0.6), 1, 0)</f>
        <v>0</v>
      </c>
      <c r="H90">
        <f t="shared" si="4"/>
        <v>0</v>
      </c>
      <c r="I90">
        <f>MAX(pogoda5[[#This Row],[po uzupelnieniu]]-pogoda5[[#This Row],[dzienne parowanie wody]], 0)</f>
        <v>22100</v>
      </c>
      <c r="J90">
        <f>IF(pogoda5[[#This Row],[ile w zbiorniku z parowaniem]]-pogoda5[[#This Row],[ile wody do podlania]] &lt; 0, 25000-pogoda5[[#This Row],[ile w zbiorniku z parowaniem]], 0)</f>
        <v>0</v>
      </c>
      <c r="K90">
        <f>pogoda5[[#This Row],[ile w zbiorniku z parowaniem]]-pogoda5[[#This Row],[ile wody do podlania]]+pogoda5[[#This Row],[ile trzeba dolac]]</f>
        <v>22100</v>
      </c>
      <c r="L90">
        <f t="shared" si="5"/>
        <v>6</v>
      </c>
    </row>
    <row r="91" spans="1:12" x14ac:dyDescent="0.35">
      <c r="A91" s="1">
        <v>42183</v>
      </c>
      <c r="B91">
        <v>16</v>
      </c>
      <c r="C91">
        <v>0</v>
      </c>
      <c r="D91">
        <f>700*pogoda5[[#This Row],[opady]]</f>
        <v>0</v>
      </c>
      <c r="E91">
        <f>MIN(pogoda5[[#This Row],[ile napadalo]]+K90, 25000)</f>
        <v>22100</v>
      </c>
      <c r="F91">
        <f>IF(pogoda5[[#This Row],[opady]]=0, ROUNDUP(0.03%*POWER(pogoda5[[#This Row],[temperatura_srednia]], 1.5)*K90, 0), 0)</f>
        <v>425</v>
      </c>
      <c r="G91">
        <f>IF(AND(pogoda5[[#This Row],[temperatura_srednia]]&gt;15, pogoda5[[#This Row],[opady]]&lt;=0.6), 1, 0)</f>
        <v>1</v>
      </c>
      <c r="H91">
        <f t="shared" si="4"/>
        <v>12000</v>
      </c>
      <c r="I91">
        <f>MAX(pogoda5[[#This Row],[po uzupelnieniu]]-pogoda5[[#This Row],[dzienne parowanie wody]], 0)</f>
        <v>21675</v>
      </c>
      <c r="J91">
        <f>IF(pogoda5[[#This Row],[ile w zbiorniku z parowaniem]]-pogoda5[[#This Row],[ile wody do podlania]] &lt; 0, 25000-pogoda5[[#This Row],[ile w zbiorniku z parowaniem]], 0)</f>
        <v>0</v>
      </c>
      <c r="K91">
        <f>pogoda5[[#This Row],[ile w zbiorniku z parowaniem]]-pogoda5[[#This Row],[ile wody do podlania]]+pogoda5[[#This Row],[ile trzeba dolac]]</f>
        <v>9675</v>
      </c>
      <c r="L91">
        <f t="shared" si="5"/>
        <v>6</v>
      </c>
    </row>
    <row r="92" spans="1:12" x14ac:dyDescent="0.35">
      <c r="A92" s="1">
        <v>42184</v>
      </c>
      <c r="B92">
        <v>16</v>
      </c>
      <c r="C92">
        <v>0</v>
      </c>
      <c r="D92">
        <f>700*pogoda5[[#This Row],[opady]]</f>
        <v>0</v>
      </c>
      <c r="E92">
        <f>MIN(pogoda5[[#This Row],[ile napadalo]]+K91, 25000)</f>
        <v>9675</v>
      </c>
      <c r="F92">
        <f>IF(pogoda5[[#This Row],[opady]]=0, ROUNDUP(0.03%*POWER(pogoda5[[#This Row],[temperatura_srednia]], 1.5)*K91, 0), 0)</f>
        <v>186</v>
      </c>
      <c r="G92">
        <f>IF(AND(pogoda5[[#This Row],[temperatura_srednia]]&gt;15, pogoda5[[#This Row],[opady]]&lt;=0.6), 1, 0)</f>
        <v>1</v>
      </c>
      <c r="H92">
        <f t="shared" si="4"/>
        <v>12000</v>
      </c>
      <c r="I92">
        <f>MAX(pogoda5[[#This Row],[po uzupelnieniu]]-pogoda5[[#This Row],[dzienne parowanie wody]], 0)</f>
        <v>9489</v>
      </c>
      <c r="J92">
        <f>IF(pogoda5[[#This Row],[ile w zbiorniku z parowaniem]]-pogoda5[[#This Row],[ile wody do podlania]] &lt; 0, 25000-pogoda5[[#This Row],[ile w zbiorniku z parowaniem]], 0)</f>
        <v>15511</v>
      </c>
      <c r="K92">
        <f>pogoda5[[#This Row],[ile w zbiorniku z parowaniem]]-pogoda5[[#This Row],[ile wody do podlania]]+pogoda5[[#This Row],[ile trzeba dolac]]</f>
        <v>13000</v>
      </c>
      <c r="L92">
        <f t="shared" si="5"/>
        <v>6</v>
      </c>
    </row>
    <row r="93" spans="1:12" x14ac:dyDescent="0.35">
      <c r="A93" s="1">
        <v>42185</v>
      </c>
      <c r="B93">
        <v>19</v>
      </c>
      <c r="C93">
        <v>0</v>
      </c>
      <c r="D93">
        <f>700*pogoda5[[#This Row],[opady]]</f>
        <v>0</v>
      </c>
      <c r="E93">
        <f>MIN(pogoda5[[#This Row],[ile napadalo]]+K92, 25000)</f>
        <v>13000</v>
      </c>
      <c r="F93">
        <f>IF(pogoda5[[#This Row],[opady]]=0, ROUNDUP(0.03%*POWER(pogoda5[[#This Row],[temperatura_srednia]], 1.5)*K92, 0), 0)</f>
        <v>323</v>
      </c>
      <c r="G93">
        <f>IF(AND(pogoda5[[#This Row],[temperatura_srednia]]&gt;15, pogoda5[[#This Row],[opady]]&lt;=0.6), 1, 0)</f>
        <v>1</v>
      </c>
      <c r="H93">
        <f t="shared" si="4"/>
        <v>12000</v>
      </c>
      <c r="I93">
        <f>MAX(pogoda5[[#This Row],[po uzupelnieniu]]-pogoda5[[#This Row],[dzienne parowanie wody]], 0)</f>
        <v>12677</v>
      </c>
      <c r="J93">
        <f>IF(pogoda5[[#This Row],[ile w zbiorniku z parowaniem]]-pogoda5[[#This Row],[ile wody do podlania]] &lt; 0, 25000-pogoda5[[#This Row],[ile w zbiorniku z parowaniem]], 0)</f>
        <v>0</v>
      </c>
      <c r="K93">
        <f>pogoda5[[#This Row],[ile w zbiorniku z parowaniem]]-pogoda5[[#This Row],[ile wody do podlania]]+pogoda5[[#This Row],[ile trzeba dolac]]</f>
        <v>677</v>
      </c>
      <c r="L93">
        <f t="shared" si="5"/>
        <v>6</v>
      </c>
    </row>
    <row r="94" spans="1:12" x14ac:dyDescent="0.35">
      <c r="A94" s="1">
        <v>42186</v>
      </c>
      <c r="B94">
        <v>18</v>
      </c>
      <c r="C94">
        <v>0</v>
      </c>
      <c r="D94">
        <f>700*pogoda5[[#This Row],[opady]]</f>
        <v>0</v>
      </c>
      <c r="E94">
        <f>MIN(pogoda5[[#This Row],[ile napadalo]]+K93, 25000)</f>
        <v>677</v>
      </c>
      <c r="F94">
        <f>IF(pogoda5[[#This Row],[opady]]=0, ROUNDUP(0.03%*POWER(pogoda5[[#This Row],[temperatura_srednia]], 1.5)*K93, 0), 0)</f>
        <v>16</v>
      </c>
      <c r="G94">
        <f>IF(AND(pogoda5[[#This Row],[temperatura_srednia]]&gt;15, pogoda5[[#This Row],[opady]]&lt;=0.6), 1, 0)</f>
        <v>1</v>
      </c>
      <c r="H94">
        <f t="shared" si="4"/>
        <v>12000</v>
      </c>
      <c r="I94">
        <f>MAX(pogoda5[[#This Row],[po uzupelnieniu]]-pogoda5[[#This Row],[dzienne parowanie wody]], 0)</f>
        <v>661</v>
      </c>
      <c r="J94">
        <f>IF(pogoda5[[#This Row],[ile w zbiorniku z parowaniem]]-pogoda5[[#This Row],[ile wody do podlania]] &lt; 0, 25000-pogoda5[[#This Row],[ile w zbiorniku z parowaniem]], 0)</f>
        <v>24339</v>
      </c>
      <c r="K94">
        <f>pogoda5[[#This Row],[ile w zbiorniku z parowaniem]]-pogoda5[[#This Row],[ile wody do podlania]]+pogoda5[[#This Row],[ile trzeba dolac]]</f>
        <v>13000</v>
      </c>
      <c r="L94">
        <f t="shared" si="5"/>
        <v>7</v>
      </c>
    </row>
    <row r="95" spans="1:12" x14ac:dyDescent="0.35">
      <c r="A95" s="1">
        <v>42187</v>
      </c>
      <c r="B95">
        <v>20</v>
      </c>
      <c r="C95">
        <v>0</v>
      </c>
      <c r="D95">
        <f>700*pogoda5[[#This Row],[opady]]</f>
        <v>0</v>
      </c>
      <c r="E95">
        <f>MIN(pogoda5[[#This Row],[ile napadalo]]+K94, 25000)</f>
        <v>13000</v>
      </c>
      <c r="F95">
        <f>IF(pogoda5[[#This Row],[opady]]=0, ROUNDUP(0.03%*POWER(pogoda5[[#This Row],[temperatura_srednia]], 1.5)*K94, 0), 0)</f>
        <v>349</v>
      </c>
      <c r="G95">
        <f>IF(AND(pogoda5[[#This Row],[temperatura_srednia]]&gt;15, pogoda5[[#This Row],[opady]]&lt;=0.6), 1, 0)</f>
        <v>1</v>
      </c>
      <c r="H95">
        <f t="shared" si="4"/>
        <v>12000</v>
      </c>
      <c r="I95">
        <f>MAX(pogoda5[[#This Row],[po uzupelnieniu]]-pogoda5[[#This Row],[dzienne parowanie wody]], 0)</f>
        <v>12651</v>
      </c>
      <c r="J95">
        <f>IF(pogoda5[[#This Row],[ile w zbiorniku z parowaniem]]-pogoda5[[#This Row],[ile wody do podlania]] &lt; 0, 25000-pogoda5[[#This Row],[ile w zbiorniku z parowaniem]], 0)</f>
        <v>0</v>
      </c>
      <c r="K95">
        <f>pogoda5[[#This Row],[ile w zbiorniku z parowaniem]]-pogoda5[[#This Row],[ile wody do podlania]]+pogoda5[[#This Row],[ile trzeba dolac]]</f>
        <v>651</v>
      </c>
      <c r="L95">
        <f t="shared" si="5"/>
        <v>7</v>
      </c>
    </row>
    <row r="96" spans="1:12" x14ac:dyDescent="0.35">
      <c r="A96" s="1">
        <v>42188</v>
      </c>
      <c r="B96">
        <v>22</v>
      </c>
      <c r="C96">
        <v>0</v>
      </c>
      <c r="D96">
        <f>700*pogoda5[[#This Row],[opady]]</f>
        <v>0</v>
      </c>
      <c r="E96">
        <f>MIN(pogoda5[[#This Row],[ile napadalo]]+K95, 25000)</f>
        <v>651</v>
      </c>
      <c r="F96">
        <f>IF(pogoda5[[#This Row],[opady]]=0, ROUNDUP(0.03%*POWER(pogoda5[[#This Row],[temperatura_srednia]], 1.5)*K95, 0), 0)</f>
        <v>21</v>
      </c>
      <c r="G96">
        <f>IF(AND(pogoda5[[#This Row],[temperatura_srednia]]&gt;15, pogoda5[[#This Row],[opady]]&lt;=0.6), 1, 0)</f>
        <v>1</v>
      </c>
      <c r="H96">
        <f t="shared" si="4"/>
        <v>12000</v>
      </c>
      <c r="I96">
        <f>MAX(pogoda5[[#This Row],[po uzupelnieniu]]-pogoda5[[#This Row],[dzienne parowanie wody]], 0)</f>
        <v>630</v>
      </c>
      <c r="J96">
        <f>IF(pogoda5[[#This Row],[ile w zbiorniku z parowaniem]]-pogoda5[[#This Row],[ile wody do podlania]] &lt; 0, 25000-pogoda5[[#This Row],[ile w zbiorniku z parowaniem]], 0)</f>
        <v>24370</v>
      </c>
      <c r="K96">
        <f>pogoda5[[#This Row],[ile w zbiorniku z parowaniem]]-pogoda5[[#This Row],[ile wody do podlania]]+pogoda5[[#This Row],[ile trzeba dolac]]</f>
        <v>13000</v>
      </c>
      <c r="L96">
        <f t="shared" si="5"/>
        <v>7</v>
      </c>
    </row>
    <row r="97" spans="1:12" x14ac:dyDescent="0.35">
      <c r="A97" s="1">
        <v>42189</v>
      </c>
      <c r="B97">
        <v>25</v>
      </c>
      <c r="C97">
        <v>0</v>
      </c>
      <c r="D97">
        <f>700*pogoda5[[#This Row],[opady]]</f>
        <v>0</v>
      </c>
      <c r="E97">
        <f>MIN(pogoda5[[#This Row],[ile napadalo]]+K96, 25000)</f>
        <v>13000</v>
      </c>
      <c r="F97">
        <f>IF(pogoda5[[#This Row],[opady]]=0, ROUNDUP(0.03%*POWER(pogoda5[[#This Row],[temperatura_srednia]], 1.5)*K96, 0), 0)</f>
        <v>488</v>
      </c>
      <c r="G97">
        <f>IF(AND(pogoda5[[#This Row],[temperatura_srednia]]&gt;15, pogoda5[[#This Row],[opady]]&lt;=0.6), 1, 0)</f>
        <v>1</v>
      </c>
      <c r="H97">
        <f t="shared" si="4"/>
        <v>12000</v>
      </c>
      <c r="I97">
        <f>MAX(pogoda5[[#This Row],[po uzupelnieniu]]-pogoda5[[#This Row],[dzienne parowanie wody]], 0)</f>
        <v>12512</v>
      </c>
      <c r="J97">
        <f>IF(pogoda5[[#This Row],[ile w zbiorniku z parowaniem]]-pogoda5[[#This Row],[ile wody do podlania]] &lt; 0, 25000-pogoda5[[#This Row],[ile w zbiorniku z parowaniem]], 0)</f>
        <v>0</v>
      </c>
      <c r="K97">
        <f>pogoda5[[#This Row],[ile w zbiorniku z parowaniem]]-pogoda5[[#This Row],[ile wody do podlania]]+pogoda5[[#This Row],[ile trzeba dolac]]</f>
        <v>512</v>
      </c>
      <c r="L97">
        <f t="shared" si="5"/>
        <v>7</v>
      </c>
    </row>
    <row r="98" spans="1:12" x14ac:dyDescent="0.35">
      <c r="A98" s="1">
        <v>42190</v>
      </c>
      <c r="B98">
        <v>26</v>
      </c>
      <c r="C98">
        <v>0</v>
      </c>
      <c r="D98">
        <f>700*pogoda5[[#This Row],[opady]]</f>
        <v>0</v>
      </c>
      <c r="E98">
        <f>MIN(pogoda5[[#This Row],[ile napadalo]]+K97, 25000)</f>
        <v>512</v>
      </c>
      <c r="F98">
        <f>IF(pogoda5[[#This Row],[opady]]=0, ROUNDUP(0.03%*POWER(pogoda5[[#This Row],[temperatura_srednia]], 1.5)*K97, 0), 0)</f>
        <v>21</v>
      </c>
      <c r="G98">
        <f>IF(AND(pogoda5[[#This Row],[temperatura_srednia]]&gt;15, pogoda5[[#This Row],[opady]]&lt;=0.6), 1, 0)</f>
        <v>1</v>
      </c>
      <c r="H98">
        <f t="shared" si="4"/>
        <v>12000</v>
      </c>
      <c r="I98">
        <f>MAX(pogoda5[[#This Row],[po uzupelnieniu]]-pogoda5[[#This Row],[dzienne parowanie wody]], 0)</f>
        <v>491</v>
      </c>
      <c r="J98">
        <f>IF(pogoda5[[#This Row],[ile w zbiorniku z parowaniem]]-pogoda5[[#This Row],[ile wody do podlania]] &lt; 0, 25000-pogoda5[[#This Row],[ile w zbiorniku z parowaniem]], 0)</f>
        <v>24509</v>
      </c>
      <c r="K98">
        <f>pogoda5[[#This Row],[ile w zbiorniku z parowaniem]]-pogoda5[[#This Row],[ile wody do podlania]]+pogoda5[[#This Row],[ile trzeba dolac]]</f>
        <v>13000</v>
      </c>
      <c r="L98">
        <f t="shared" si="5"/>
        <v>7</v>
      </c>
    </row>
    <row r="99" spans="1:12" x14ac:dyDescent="0.35">
      <c r="A99" s="1">
        <v>42191</v>
      </c>
      <c r="B99">
        <v>22</v>
      </c>
      <c r="C99">
        <v>0</v>
      </c>
      <c r="D99">
        <f>700*pogoda5[[#This Row],[opady]]</f>
        <v>0</v>
      </c>
      <c r="E99">
        <f>MIN(pogoda5[[#This Row],[ile napadalo]]+K98, 25000)</f>
        <v>13000</v>
      </c>
      <c r="F99">
        <f>IF(pogoda5[[#This Row],[opady]]=0, ROUNDUP(0.03%*POWER(pogoda5[[#This Row],[temperatura_srednia]], 1.5)*K98, 0), 0)</f>
        <v>403</v>
      </c>
      <c r="G99">
        <f>IF(AND(pogoda5[[#This Row],[temperatura_srednia]]&gt;15, pogoda5[[#This Row],[opady]]&lt;=0.6), 1, 0)</f>
        <v>1</v>
      </c>
      <c r="H99">
        <f t="shared" si="4"/>
        <v>12000</v>
      </c>
      <c r="I99">
        <f>MAX(pogoda5[[#This Row],[po uzupelnieniu]]-pogoda5[[#This Row],[dzienne parowanie wody]], 0)</f>
        <v>12597</v>
      </c>
      <c r="J99">
        <f>IF(pogoda5[[#This Row],[ile w zbiorniku z parowaniem]]-pogoda5[[#This Row],[ile wody do podlania]] &lt; 0, 25000-pogoda5[[#This Row],[ile w zbiorniku z parowaniem]], 0)</f>
        <v>0</v>
      </c>
      <c r="K99">
        <f>pogoda5[[#This Row],[ile w zbiorniku z parowaniem]]-pogoda5[[#This Row],[ile wody do podlania]]+pogoda5[[#This Row],[ile trzeba dolac]]</f>
        <v>597</v>
      </c>
      <c r="L99">
        <f t="shared" si="5"/>
        <v>7</v>
      </c>
    </row>
    <row r="100" spans="1:12" x14ac:dyDescent="0.35">
      <c r="A100" s="1">
        <v>42192</v>
      </c>
      <c r="B100">
        <v>22</v>
      </c>
      <c r="C100">
        <v>18</v>
      </c>
      <c r="D100">
        <f>700*pogoda5[[#This Row],[opady]]</f>
        <v>12600</v>
      </c>
      <c r="E100">
        <f>MIN(pogoda5[[#This Row],[ile napadalo]]+K99, 25000)</f>
        <v>13197</v>
      </c>
      <c r="F100">
        <f>IF(pogoda5[[#This Row],[opady]]=0, ROUNDUP(0.03%*POWER(pogoda5[[#This Row],[temperatura_srednia]], 1.5)*K99, 0), 0)</f>
        <v>0</v>
      </c>
      <c r="G100">
        <f>IF(AND(pogoda5[[#This Row],[temperatura_srednia]]&gt;15, pogoda5[[#This Row],[opady]]&lt;=0.6), 1, 0)</f>
        <v>0</v>
      </c>
      <c r="H100">
        <f t="shared" si="4"/>
        <v>0</v>
      </c>
      <c r="I100">
        <f>MAX(pogoda5[[#This Row],[po uzupelnieniu]]-pogoda5[[#This Row],[dzienne parowanie wody]], 0)</f>
        <v>13197</v>
      </c>
      <c r="J100">
        <f>IF(pogoda5[[#This Row],[ile w zbiorniku z parowaniem]]-pogoda5[[#This Row],[ile wody do podlania]] &lt; 0, 25000-pogoda5[[#This Row],[ile w zbiorniku z parowaniem]], 0)</f>
        <v>0</v>
      </c>
      <c r="K100">
        <f>pogoda5[[#This Row],[ile w zbiorniku z parowaniem]]-pogoda5[[#This Row],[ile wody do podlania]]+pogoda5[[#This Row],[ile trzeba dolac]]</f>
        <v>13197</v>
      </c>
      <c r="L100">
        <f t="shared" si="5"/>
        <v>7</v>
      </c>
    </row>
    <row r="101" spans="1:12" x14ac:dyDescent="0.35">
      <c r="A101" s="1">
        <v>42193</v>
      </c>
      <c r="B101">
        <v>20</v>
      </c>
      <c r="C101">
        <v>3</v>
      </c>
      <c r="D101">
        <f>700*pogoda5[[#This Row],[opady]]</f>
        <v>2100</v>
      </c>
      <c r="E101">
        <f>MIN(pogoda5[[#This Row],[ile napadalo]]+K100, 25000)</f>
        <v>15297</v>
      </c>
      <c r="F101">
        <f>IF(pogoda5[[#This Row],[opady]]=0, ROUNDUP(0.03%*POWER(pogoda5[[#This Row],[temperatura_srednia]], 1.5)*K100, 0), 0)</f>
        <v>0</v>
      </c>
      <c r="G101">
        <f>IF(AND(pogoda5[[#This Row],[temperatura_srednia]]&gt;15, pogoda5[[#This Row],[opady]]&lt;=0.6), 1, 0)</f>
        <v>0</v>
      </c>
      <c r="H101">
        <f t="shared" si="4"/>
        <v>0</v>
      </c>
      <c r="I101">
        <f>MAX(pogoda5[[#This Row],[po uzupelnieniu]]-pogoda5[[#This Row],[dzienne parowanie wody]], 0)</f>
        <v>15297</v>
      </c>
      <c r="J101">
        <f>IF(pogoda5[[#This Row],[ile w zbiorniku z parowaniem]]-pogoda5[[#This Row],[ile wody do podlania]] &lt; 0, 25000-pogoda5[[#This Row],[ile w zbiorniku z parowaniem]], 0)</f>
        <v>0</v>
      </c>
      <c r="K101">
        <f>pogoda5[[#This Row],[ile w zbiorniku z parowaniem]]-pogoda5[[#This Row],[ile wody do podlania]]+pogoda5[[#This Row],[ile trzeba dolac]]</f>
        <v>15297</v>
      </c>
      <c r="L101">
        <f t="shared" si="5"/>
        <v>7</v>
      </c>
    </row>
    <row r="102" spans="1:12" x14ac:dyDescent="0.35">
      <c r="A102" s="1">
        <v>42194</v>
      </c>
      <c r="B102">
        <v>16</v>
      </c>
      <c r="C102">
        <v>0.2</v>
      </c>
      <c r="D102">
        <f>700*pogoda5[[#This Row],[opady]]</f>
        <v>140</v>
      </c>
      <c r="E102">
        <f>MIN(pogoda5[[#This Row],[ile napadalo]]+K101, 25000)</f>
        <v>15437</v>
      </c>
      <c r="F102">
        <f>IF(pogoda5[[#This Row],[opady]]=0, ROUNDUP(0.03%*POWER(pogoda5[[#This Row],[temperatura_srednia]], 1.5)*K101, 0), 0)</f>
        <v>0</v>
      </c>
      <c r="G102">
        <f>IF(AND(pogoda5[[#This Row],[temperatura_srednia]]&gt;15, pogoda5[[#This Row],[opady]]&lt;=0.6), 1, 0)</f>
        <v>1</v>
      </c>
      <c r="H102">
        <f t="shared" si="4"/>
        <v>12000</v>
      </c>
      <c r="I102">
        <f>MAX(pogoda5[[#This Row],[po uzupelnieniu]]-pogoda5[[#This Row],[dzienne parowanie wody]], 0)</f>
        <v>15437</v>
      </c>
      <c r="J102">
        <f>IF(pogoda5[[#This Row],[ile w zbiorniku z parowaniem]]-pogoda5[[#This Row],[ile wody do podlania]] &lt; 0, 25000-pogoda5[[#This Row],[ile w zbiorniku z parowaniem]], 0)</f>
        <v>0</v>
      </c>
      <c r="K102">
        <f>pogoda5[[#This Row],[ile w zbiorniku z parowaniem]]-pogoda5[[#This Row],[ile wody do podlania]]+pogoda5[[#This Row],[ile trzeba dolac]]</f>
        <v>3437</v>
      </c>
      <c r="L102">
        <f t="shared" si="5"/>
        <v>7</v>
      </c>
    </row>
    <row r="103" spans="1:12" x14ac:dyDescent="0.35">
      <c r="A103" s="1">
        <v>42195</v>
      </c>
      <c r="B103">
        <v>13</v>
      </c>
      <c r="C103">
        <v>12.2</v>
      </c>
      <c r="D103">
        <f>700*pogoda5[[#This Row],[opady]]</f>
        <v>8540</v>
      </c>
      <c r="E103">
        <f>MIN(pogoda5[[#This Row],[ile napadalo]]+K102, 25000)</f>
        <v>11977</v>
      </c>
      <c r="F103">
        <f>IF(pogoda5[[#This Row],[opady]]=0, ROUNDUP(0.03%*POWER(pogoda5[[#This Row],[temperatura_srednia]], 1.5)*K102, 0), 0)</f>
        <v>0</v>
      </c>
      <c r="G103">
        <f>IF(AND(pogoda5[[#This Row],[temperatura_srednia]]&gt;15, pogoda5[[#This Row],[opady]]&lt;=0.6), 1, 0)</f>
        <v>0</v>
      </c>
      <c r="H103">
        <f t="shared" si="4"/>
        <v>0</v>
      </c>
      <c r="I103">
        <f>MAX(pogoda5[[#This Row],[po uzupelnieniu]]-pogoda5[[#This Row],[dzienne parowanie wody]], 0)</f>
        <v>11977</v>
      </c>
      <c r="J103">
        <f>IF(pogoda5[[#This Row],[ile w zbiorniku z parowaniem]]-pogoda5[[#This Row],[ile wody do podlania]] &lt; 0, 25000-pogoda5[[#This Row],[ile w zbiorniku z parowaniem]], 0)</f>
        <v>0</v>
      </c>
      <c r="K103">
        <f>pogoda5[[#This Row],[ile w zbiorniku z parowaniem]]-pogoda5[[#This Row],[ile wody do podlania]]+pogoda5[[#This Row],[ile trzeba dolac]]</f>
        <v>11977</v>
      </c>
      <c r="L103">
        <f t="shared" si="5"/>
        <v>7</v>
      </c>
    </row>
    <row r="104" spans="1:12" x14ac:dyDescent="0.35">
      <c r="A104" s="1">
        <v>42196</v>
      </c>
      <c r="B104">
        <v>16</v>
      </c>
      <c r="C104">
        <v>0</v>
      </c>
      <c r="D104">
        <f>700*pogoda5[[#This Row],[opady]]</f>
        <v>0</v>
      </c>
      <c r="E104">
        <f>MIN(pogoda5[[#This Row],[ile napadalo]]+K103, 25000)</f>
        <v>11977</v>
      </c>
      <c r="F104">
        <f>IF(pogoda5[[#This Row],[opady]]=0, ROUNDUP(0.03%*POWER(pogoda5[[#This Row],[temperatura_srednia]], 1.5)*K103, 0), 0)</f>
        <v>230</v>
      </c>
      <c r="G104">
        <f>IF(AND(pogoda5[[#This Row],[temperatura_srednia]]&gt;15, pogoda5[[#This Row],[opady]]&lt;=0.6), 1, 0)</f>
        <v>1</v>
      </c>
      <c r="H104">
        <f t="shared" si="4"/>
        <v>12000</v>
      </c>
      <c r="I104">
        <f>MAX(pogoda5[[#This Row],[po uzupelnieniu]]-pogoda5[[#This Row],[dzienne parowanie wody]], 0)</f>
        <v>11747</v>
      </c>
      <c r="J104">
        <f>IF(pogoda5[[#This Row],[ile w zbiorniku z parowaniem]]-pogoda5[[#This Row],[ile wody do podlania]] &lt; 0, 25000-pogoda5[[#This Row],[ile w zbiorniku z parowaniem]], 0)</f>
        <v>13253</v>
      </c>
      <c r="K104">
        <f>pogoda5[[#This Row],[ile w zbiorniku z parowaniem]]-pogoda5[[#This Row],[ile wody do podlania]]+pogoda5[[#This Row],[ile trzeba dolac]]</f>
        <v>13000</v>
      </c>
      <c r="L104">
        <f t="shared" si="5"/>
        <v>7</v>
      </c>
    </row>
    <row r="105" spans="1:12" x14ac:dyDescent="0.35">
      <c r="A105" s="1">
        <v>42197</v>
      </c>
      <c r="B105">
        <v>18</v>
      </c>
      <c r="C105">
        <v>2</v>
      </c>
      <c r="D105">
        <f>700*pogoda5[[#This Row],[opady]]</f>
        <v>1400</v>
      </c>
      <c r="E105">
        <f>MIN(pogoda5[[#This Row],[ile napadalo]]+K104, 25000)</f>
        <v>14400</v>
      </c>
      <c r="F105">
        <f>IF(pogoda5[[#This Row],[opady]]=0, ROUNDUP(0.03%*POWER(pogoda5[[#This Row],[temperatura_srednia]], 1.5)*K104, 0), 0)</f>
        <v>0</v>
      </c>
      <c r="G105">
        <f>IF(AND(pogoda5[[#This Row],[temperatura_srednia]]&gt;15, pogoda5[[#This Row],[opady]]&lt;=0.6), 1, 0)</f>
        <v>0</v>
      </c>
      <c r="H105">
        <f t="shared" si="4"/>
        <v>0</v>
      </c>
      <c r="I105">
        <f>MAX(pogoda5[[#This Row],[po uzupelnieniu]]-pogoda5[[#This Row],[dzienne parowanie wody]], 0)</f>
        <v>14400</v>
      </c>
      <c r="J105">
        <f>IF(pogoda5[[#This Row],[ile w zbiorniku z parowaniem]]-pogoda5[[#This Row],[ile wody do podlania]] &lt; 0, 25000-pogoda5[[#This Row],[ile w zbiorniku z parowaniem]], 0)</f>
        <v>0</v>
      </c>
      <c r="K105">
        <f>pogoda5[[#This Row],[ile w zbiorniku z parowaniem]]-pogoda5[[#This Row],[ile wody do podlania]]+pogoda5[[#This Row],[ile trzeba dolac]]</f>
        <v>14400</v>
      </c>
      <c r="L105">
        <f t="shared" si="5"/>
        <v>7</v>
      </c>
    </row>
    <row r="106" spans="1:12" x14ac:dyDescent="0.35">
      <c r="A106" s="1">
        <v>42198</v>
      </c>
      <c r="B106">
        <v>18</v>
      </c>
      <c r="C106">
        <v>12</v>
      </c>
      <c r="D106">
        <f>700*pogoda5[[#This Row],[opady]]</f>
        <v>8400</v>
      </c>
      <c r="E106">
        <f>MIN(pogoda5[[#This Row],[ile napadalo]]+K105, 25000)</f>
        <v>22800</v>
      </c>
      <c r="F106">
        <f>IF(pogoda5[[#This Row],[opady]]=0, ROUNDUP(0.03%*POWER(pogoda5[[#This Row],[temperatura_srednia]], 1.5)*K105, 0), 0)</f>
        <v>0</v>
      </c>
      <c r="G106">
        <f>IF(AND(pogoda5[[#This Row],[temperatura_srednia]]&gt;15, pogoda5[[#This Row],[opady]]&lt;=0.6), 1, 0)</f>
        <v>0</v>
      </c>
      <c r="H106">
        <f t="shared" si="4"/>
        <v>0</v>
      </c>
      <c r="I106">
        <f>MAX(pogoda5[[#This Row],[po uzupelnieniu]]-pogoda5[[#This Row],[dzienne parowanie wody]], 0)</f>
        <v>22800</v>
      </c>
      <c r="J106">
        <f>IF(pogoda5[[#This Row],[ile w zbiorniku z parowaniem]]-pogoda5[[#This Row],[ile wody do podlania]] &lt; 0, 25000-pogoda5[[#This Row],[ile w zbiorniku z parowaniem]], 0)</f>
        <v>0</v>
      </c>
      <c r="K106">
        <f>pogoda5[[#This Row],[ile w zbiorniku z parowaniem]]-pogoda5[[#This Row],[ile wody do podlania]]+pogoda5[[#This Row],[ile trzeba dolac]]</f>
        <v>22800</v>
      </c>
      <c r="L106">
        <f t="shared" si="5"/>
        <v>7</v>
      </c>
    </row>
    <row r="107" spans="1:12" x14ac:dyDescent="0.35">
      <c r="A107" s="1">
        <v>42199</v>
      </c>
      <c r="B107">
        <v>18</v>
      </c>
      <c r="C107">
        <v>0</v>
      </c>
      <c r="D107">
        <f>700*pogoda5[[#This Row],[opady]]</f>
        <v>0</v>
      </c>
      <c r="E107">
        <f>MIN(pogoda5[[#This Row],[ile napadalo]]+K106, 25000)</f>
        <v>22800</v>
      </c>
      <c r="F107">
        <f>IF(pogoda5[[#This Row],[opady]]=0, ROUNDUP(0.03%*POWER(pogoda5[[#This Row],[temperatura_srednia]], 1.5)*K106, 0), 0)</f>
        <v>523</v>
      </c>
      <c r="G107">
        <f>IF(AND(pogoda5[[#This Row],[temperatura_srednia]]&gt;15, pogoda5[[#This Row],[opady]]&lt;=0.6), 1, 0)</f>
        <v>1</v>
      </c>
      <c r="H107">
        <f t="shared" si="4"/>
        <v>12000</v>
      </c>
      <c r="I107">
        <f>MAX(pogoda5[[#This Row],[po uzupelnieniu]]-pogoda5[[#This Row],[dzienne parowanie wody]], 0)</f>
        <v>22277</v>
      </c>
      <c r="J107">
        <f>IF(pogoda5[[#This Row],[ile w zbiorniku z parowaniem]]-pogoda5[[#This Row],[ile wody do podlania]] &lt; 0, 25000-pogoda5[[#This Row],[ile w zbiorniku z parowaniem]], 0)</f>
        <v>0</v>
      </c>
      <c r="K107">
        <f>pogoda5[[#This Row],[ile w zbiorniku z parowaniem]]-pogoda5[[#This Row],[ile wody do podlania]]+pogoda5[[#This Row],[ile trzeba dolac]]</f>
        <v>10277</v>
      </c>
      <c r="L107">
        <f t="shared" si="5"/>
        <v>7</v>
      </c>
    </row>
    <row r="108" spans="1:12" x14ac:dyDescent="0.35">
      <c r="A108" s="1">
        <v>42200</v>
      </c>
      <c r="B108">
        <v>18</v>
      </c>
      <c r="C108">
        <v>0</v>
      </c>
      <c r="D108">
        <f>700*pogoda5[[#This Row],[opady]]</f>
        <v>0</v>
      </c>
      <c r="E108">
        <f>MIN(pogoda5[[#This Row],[ile napadalo]]+K107, 25000)</f>
        <v>10277</v>
      </c>
      <c r="F108">
        <f>IF(pogoda5[[#This Row],[opady]]=0, ROUNDUP(0.03%*POWER(pogoda5[[#This Row],[temperatura_srednia]], 1.5)*K107, 0), 0)</f>
        <v>236</v>
      </c>
      <c r="G108">
        <f>IF(AND(pogoda5[[#This Row],[temperatura_srednia]]&gt;15, pogoda5[[#This Row],[opady]]&lt;=0.6), 1, 0)</f>
        <v>1</v>
      </c>
      <c r="H108">
        <f t="shared" si="4"/>
        <v>12000</v>
      </c>
      <c r="I108">
        <f>MAX(pogoda5[[#This Row],[po uzupelnieniu]]-pogoda5[[#This Row],[dzienne parowanie wody]], 0)</f>
        <v>10041</v>
      </c>
      <c r="J108">
        <f>IF(pogoda5[[#This Row],[ile w zbiorniku z parowaniem]]-pogoda5[[#This Row],[ile wody do podlania]] &lt; 0, 25000-pogoda5[[#This Row],[ile w zbiorniku z parowaniem]], 0)</f>
        <v>14959</v>
      </c>
      <c r="K108">
        <f>pogoda5[[#This Row],[ile w zbiorniku z parowaniem]]-pogoda5[[#This Row],[ile wody do podlania]]+pogoda5[[#This Row],[ile trzeba dolac]]</f>
        <v>13000</v>
      </c>
      <c r="L108">
        <f t="shared" si="5"/>
        <v>7</v>
      </c>
    </row>
    <row r="109" spans="1:12" x14ac:dyDescent="0.35">
      <c r="A109" s="1">
        <v>42201</v>
      </c>
      <c r="B109">
        <v>16</v>
      </c>
      <c r="C109">
        <v>0</v>
      </c>
      <c r="D109">
        <f>700*pogoda5[[#This Row],[opady]]</f>
        <v>0</v>
      </c>
      <c r="E109">
        <f>MIN(pogoda5[[#This Row],[ile napadalo]]+K108, 25000)</f>
        <v>13000</v>
      </c>
      <c r="F109">
        <f>IF(pogoda5[[#This Row],[opady]]=0, ROUNDUP(0.03%*POWER(pogoda5[[#This Row],[temperatura_srednia]], 1.5)*K108, 0), 0)</f>
        <v>250</v>
      </c>
      <c r="G109">
        <f>IF(AND(pogoda5[[#This Row],[temperatura_srednia]]&gt;15, pogoda5[[#This Row],[opady]]&lt;=0.6), 1, 0)</f>
        <v>1</v>
      </c>
      <c r="H109">
        <f t="shared" si="4"/>
        <v>12000</v>
      </c>
      <c r="I109">
        <f>MAX(pogoda5[[#This Row],[po uzupelnieniu]]-pogoda5[[#This Row],[dzienne parowanie wody]], 0)</f>
        <v>12750</v>
      </c>
      <c r="J109">
        <f>IF(pogoda5[[#This Row],[ile w zbiorniku z parowaniem]]-pogoda5[[#This Row],[ile wody do podlania]] &lt; 0, 25000-pogoda5[[#This Row],[ile w zbiorniku z parowaniem]], 0)</f>
        <v>0</v>
      </c>
      <c r="K109">
        <f>pogoda5[[#This Row],[ile w zbiorniku z parowaniem]]-pogoda5[[#This Row],[ile wody do podlania]]+pogoda5[[#This Row],[ile trzeba dolac]]</f>
        <v>750</v>
      </c>
      <c r="L109">
        <f t="shared" si="5"/>
        <v>7</v>
      </c>
    </row>
    <row r="110" spans="1:12" x14ac:dyDescent="0.35">
      <c r="A110" s="1">
        <v>42202</v>
      </c>
      <c r="B110">
        <v>21</v>
      </c>
      <c r="C110">
        <v>0</v>
      </c>
      <c r="D110">
        <f>700*pogoda5[[#This Row],[opady]]</f>
        <v>0</v>
      </c>
      <c r="E110">
        <f>MIN(pogoda5[[#This Row],[ile napadalo]]+K109, 25000)</f>
        <v>750</v>
      </c>
      <c r="F110">
        <f>IF(pogoda5[[#This Row],[opady]]=0, ROUNDUP(0.03%*POWER(pogoda5[[#This Row],[temperatura_srednia]], 1.5)*K109, 0), 0)</f>
        <v>22</v>
      </c>
      <c r="G110">
        <f>IF(AND(pogoda5[[#This Row],[temperatura_srednia]]&gt;15, pogoda5[[#This Row],[opady]]&lt;=0.6), 1, 0)</f>
        <v>1</v>
      </c>
      <c r="H110">
        <f t="shared" si="4"/>
        <v>12000</v>
      </c>
      <c r="I110">
        <f>MAX(pogoda5[[#This Row],[po uzupelnieniu]]-pogoda5[[#This Row],[dzienne parowanie wody]], 0)</f>
        <v>728</v>
      </c>
      <c r="J110">
        <f>IF(pogoda5[[#This Row],[ile w zbiorniku z parowaniem]]-pogoda5[[#This Row],[ile wody do podlania]] &lt; 0, 25000-pogoda5[[#This Row],[ile w zbiorniku z parowaniem]], 0)</f>
        <v>24272</v>
      </c>
      <c r="K110">
        <f>pogoda5[[#This Row],[ile w zbiorniku z parowaniem]]-pogoda5[[#This Row],[ile wody do podlania]]+pogoda5[[#This Row],[ile trzeba dolac]]</f>
        <v>13000</v>
      </c>
      <c r="L110">
        <f t="shared" si="5"/>
        <v>7</v>
      </c>
    </row>
    <row r="111" spans="1:12" x14ac:dyDescent="0.35">
      <c r="A111" s="1">
        <v>42203</v>
      </c>
      <c r="B111">
        <v>26</v>
      </c>
      <c r="C111">
        <v>0</v>
      </c>
      <c r="D111">
        <f>700*pogoda5[[#This Row],[opady]]</f>
        <v>0</v>
      </c>
      <c r="E111">
        <f>MIN(pogoda5[[#This Row],[ile napadalo]]+K110, 25000)</f>
        <v>13000</v>
      </c>
      <c r="F111">
        <f>IF(pogoda5[[#This Row],[opady]]=0, ROUNDUP(0.03%*POWER(pogoda5[[#This Row],[temperatura_srednia]], 1.5)*K110, 0), 0)</f>
        <v>518</v>
      </c>
      <c r="G111">
        <f>IF(AND(pogoda5[[#This Row],[temperatura_srednia]]&gt;15, pogoda5[[#This Row],[opady]]&lt;=0.6), 1, 0)</f>
        <v>1</v>
      </c>
      <c r="H111">
        <f t="shared" si="4"/>
        <v>12000</v>
      </c>
      <c r="I111">
        <f>MAX(pogoda5[[#This Row],[po uzupelnieniu]]-pogoda5[[#This Row],[dzienne parowanie wody]], 0)</f>
        <v>12482</v>
      </c>
      <c r="J111">
        <f>IF(pogoda5[[#This Row],[ile w zbiorniku z parowaniem]]-pogoda5[[#This Row],[ile wody do podlania]] &lt; 0, 25000-pogoda5[[#This Row],[ile w zbiorniku z parowaniem]], 0)</f>
        <v>0</v>
      </c>
      <c r="K111">
        <f>pogoda5[[#This Row],[ile w zbiorniku z parowaniem]]-pogoda5[[#This Row],[ile wody do podlania]]+pogoda5[[#This Row],[ile trzeba dolac]]</f>
        <v>482</v>
      </c>
      <c r="L111">
        <f t="shared" si="5"/>
        <v>7</v>
      </c>
    </row>
    <row r="112" spans="1:12" x14ac:dyDescent="0.35">
      <c r="A112" s="1">
        <v>42204</v>
      </c>
      <c r="B112">
        <v>23</v>
      </c>
      <c r="C112">
        <v>18</v>
      </c>
      <c r="D112">
        <f>700*pogoda5[[#This Row],[opady]]</f>
        <v>12600</v>
      </c>
      <c r="E112">
        <f>MIN(pogoda5[[#This Row],[ile napadalo]]+K111, 25000)</f>
        <v>13082</v>
      </c>
      <c r="F112">
        <f>IF(pogoda5[[#This Row],[opady]]=0, ROUNDUP(0.03%*POWER(pogoda5[[#This Row],[temperatura_srednia]], 1.5)*K111, 0), 0)</f>
        <v>0</v>
      </c>
      <c r="G112">
        <f>IF(AND(pogoda5[[#This Row],[temperatura_srednia]]&gt;15, pogoda5[[#This Row],[opady]]&lt;=0.6), 1, 0)</f>
        <v>0</v>
      </c>
      <c r="H112">
        <f t="shared" si="4"/>
        <v>0</v>
      </c>
      <c r="I112">
        <f>MAX(pogoda5[[#This Row],[po uzupelnieniu]]-pogoda5[[#This Row],[dzienne parowanie wody]], 0)</f>
        <v>13082</v>
      </c>
      <c r="J112">
        <f>IF(pogoda5[[#This Row],[ile w zbiorniku z parowaniem]]-pogoda5[[#This Row],[ile wody do podlania]] &lt; 0, 25000-pogoda5[[#This Row],[ile w zbiorniku z parowaniem]], 0)</f>
        <v>0</v>
      </c>
      <c r="K112">
        <f>pogoda5[[#This Row],[ile w zbiorniku z parowaniem]]-pogoda5[[#This Row],[ile wody do podlania]]+pogoda5[[#This Row],[ile trzeba dolac]]</f>
        <v>13082</v>
      </c>
      <c r="L112">
        <f t="shared" si="5"/>
        <v>7</v>
      </c>
    </row>
    <row r="113" spans="1:12" x14ac:dyDescent="0.35">
      <c r="A113" s="1">
        <v>42205</v>
      </c>
      <c r="B113">
        <v>19</v>
      </c>
      <c r="C113">
        <v>0</v>
      </c>
      <c r="D113">
        <f>700*pogoda5[[#This Row],[opady]]</f>
        <v>0</v>
      </c>
      <c r="E113">
        <f>MIN(pogoda5[[#This Row],[ile napadalo]]+K112, 25000)</f>
        <v>13082</v>
      </c>
      <c r="F113">
        <f>IF(pogoda5[[#This Row],[opady]]=0, ROUNDUP(0.03%*POWER(pogoda5[[#This Row],[temperatura_srednia]], 1.5)*K112, 0), 0)</f>
        <v>326</v>
      </c>
      <c r="G113">
        <f>IF(AND(pogoda5[[#This Row],[temperatura_srednia]]&gt;15, pogoda5[[#This Row],[opady]]&lt;=0.6), 1, 0)</f>
        <v>1</v>
      </c>
      <c r="H113">
        <f t="shared" si="4"/>
        <v>12000</v>
      </c>
      <c r="I113">
        <f>MAX(pogoda5[[#This Row],[po uzupelnieniu]]-pogoda5[[#This Row],[dzienne parowanie wody]], 0)</f>
        <v>12756</v>
      </c>
      <c r="J113">
        <f>IF(pogoda5[[#This Row],[ile w zbiorniku z parowaniem]]-pogoda5[[#This Row],[ile wody do podlania]] &lt; 0, 25000-pogoda5[[#This Row],[ile w zbiorniku z parowaniem]], 0)</f>
        <v>0</v>
      </c>
      <c r="K113">
        <f>pogoda5[[#This Row],[ile w zbiorniku z parowaniem]]-pogoda5[[#This Row],[ile wody do podlania]]+pogoda5[[#This Row],[ile trzeba dolac]]</f>
        <v>756</v>
      </c>
      <c r="L113">
        <f t="shared" si="5"/>
        <v>7</v>
      </c>
    </row>
    <row r="114" spans="1:12" x14ac:dyDescent="0.35">
      <c r="A114" s="1">
        <v>42206</v>
      </c>
      <c r="B114">
        <v>20</v>
      </c>
      <c r="C114">
        <v>6</v>
      </c>
      <c r="D114">
        <f>700*pogoda5[[#This Row],[opady]]</f>
        <v>4200</v>
      </c>
      <c r="E114">
        <f>MIN(pogoda5[[#This Row],[ile napadalo]]+K113, 25000)</f>
        <v>4956</v>
      </c>
      <c r="F114">
        <f>IF(pogoda5[[#This Row],[opady]]=0, ROUNDUP(0.03%*POWER(pogoda5[[#This Row],[temperatura_srednia]], 1.5)*K113, 0), 0)</f>
        <v>0</v>
      </c>
      <c r="G114">
        <f>IF(AND(pogoda5[[#This Row],[temperatura_srednia]]&gt;15, pogoda5[[#This Row],[opady]]&lt;=0.6), 1, 0)</f>
        <v>0</v>
      </c>
      <c r="H114">
        <f t="shared" si="4"/>
        <v>0</v>
      </c>
      <c r="I114">
        <f>MAX(pogoda5[[#This Row],[po uzupelnieniu]]-pogoda5[[#This Row],[dzienne parowanie wody]], 0)</f>
        <v>4956</v>
      </c>
      <c r="J114">
        <f>IF(pogoda5[[#This Row],[ile w zbiorniku z parowaniem]]-pogoda5[[#This Row],[ile wody do podlania]] &lt; 0, 25000-pogoda5[[#This Row],[ile w zbiorniku z parowaniem]], 0)</f>
        <v>0</v>
      </c>
      <c r="K114">
        <f>pogoda5[[#This Row],[ile w zbiorniku z parowaniem]]-pogoda5[[#This Row],[ile wody do podlania]]+pogoda5[[#This Row],[ile trzeba dolac]]</f>
        <v>4956</v>
      </c>
      <c r="L114">
        <f t="shared" si="5"/>
        <v>7</v>
      </c>
    </row>
    <row r="115" spans="1:12" x14ac:dyDescent="0.35">
      <c r="A115" s="1">
        <v>42207</v>
      </c>
      <c r="B115">
        <v>22</v>
      </c>
      <c r="C115">
        <v>0</v>
      </c>
      <c r="D115">
        <f>700*pogoda5[[#This Row],[opady]]</f>
        <v>0</v>
      </c>
      <c r="E115">
        <f>MIN(pogoda5[[#This Row],[ile napadalo]]+K114, 25000)</f>
        <v>4956</v>
      </c>
      <c r="F115">
        <f>IF(pogoda5[[#This Row],[opady]]=0, ROUNDUP(0.03%*POWER(pogoda5[[#This Row],[temperatura_srednia]], 1.5)*K114, 0), 0)</f>
        <v>154</v>
      </c>
      <c r="G115">
        <f>IF(AND(pogoda5[[#This Row],[temperatura_srednia]]&gt;15, pogoda5[[#This Row],[opady]]&lt;=0.6), 1, 0)</f>
        <v>1</v>
      </c>
      <c r="H115">
        <f t="shared" si="4"/>
        <v>12000</v>
      </c>
      <c r="I115">
        <f>MAX(pogoda5[[#This Row],[po uzupelnieniu]]-pogoda5[[#This Row],[dzienne parowanie wody]], 0)</f>
        <v>4802</v>
      </c>
      <c r="J115">
        <f>IF(pogoda5[[#This Row],[ile w zbiorniku z parowaniem]]-pogoda5[[#This Row],[ile wody do podlania]] &lt; 0, 25000-pogoda5[[#This Row],[ile w zbiorniku z parowaniem]], 0)</f>
        <v>20198</v>
      </c>
      <c r="K115">
        <f>pogoda5[[#This Row],[ile w zbiorniku z parowaniem]]-pogoda5[[#This Row],[ile wody do podlania]]+pogoda5[[#This Row],[ile trzeba dolac]]</f>
        <v>13000</v>
      </c>
      <c r="L115">
        <f t="shared" si="5"/>
        <v>7</v>
      </c>
    </row>
    <row r="116" spans="1:12" x14ac:dyDescent="0.35">
      <c r="A116" s="1">
        <v>42208</v>
      </c>
      <c r="B116">
        <v>20</v>
      </c>
      <c r="C116">
        <v>0</v>
      </c>
      <c r="D116">
        <f>700*pogoda5[[#This Row],[opady]]</f>
        <v>0</v>
      </c>
      <c r="E116">
        <f>MIN(pogoda5[[#This Row],[ile napadalo]]+K115, 25000)</f>
        <v>13000</v>
      </c>
      <c r="F116">
        <f>IF(pogoda5[[#This Row],[opady]]=0, ROUNDUP(0.03%*POWER(pogoda5[[#This Row],[temperatura_srednia]], 1.5)*K115, 0), 0)</f>
        <v>349</v>
      </c>
      <c r="G116">
        <f>IF(AND(pogoda5[[#This Row],[temperatura_srednia]]&gt;15, pogoda5[[#This Row],[opady]]&lt;=0.6), 1, 0)</f>
        <v>1</v>
      </c>
      <c r="H116">
        <f t="shared" si="4"/>
        <v>12000</v>
      </c>
      <c r="I116">
        <f>MAX(pogoda5[[#This Row],[po uzupelnieniu]]-pogoda5[[#This Row],[dzienne parowanie wody]], 0)</f>
        <v>12651</v>
      </c>
      <c r="J116">
        <f>IF(pogoda5[[#This Row],[ile w zbiorniku z parowaniem]]-pogoda5[[#This Row],[ile wody do podlania]] &lt; 0, 25000-pogoda5[[#This Row],[ile w zbiorniku z parowaniem]], 0)</f>
        <v>0</v>
      </c>
      <c r="K116">
        <f>pogoda5[[#This Row],[ile w zbiorniku z parowaniem]]-pogoda5[[#This Row],[ile wody do podlania]]+pogoda5[[#This Row],[ile trzeba dolac]]</f>
        <v>651</v>
      </c>
      <c r="L116">
        <f t="shared" si="5"/>
        <v>7</v>
      </c>
    </row>
    <row r="117" spans="1:12" x14ac:dyDescent="0.35">
      <c r="A117" s="1">
        <v>42209</v>
      </c>
      <c r="B117">
        <v>20</v>
      </c>
      <c r="C117">
        <v>0</v>
      </c>
      <c r="D117">
        <f>700*pogoda5[[#This Row],[opady]]</f>
        <v>0</v>
      </c>
      <c r="E117">
        <f>MIN(pogoda5[[#This Row],[ile napadalo]]+K116, 25000)</f>
        <v>651</v>
      </c>
      <c r="F117">
        <f>IF(pogoda5[[#This Row],[opady]]=0, ROUNDUP(0.03%*POWER(pogoda5[[#This Row],[temperatura_srednia]], 1.5)*K116, 0), 0)</f>
        <v>18</v>
      </c>
      <c r="G117">
        <f>IF(AND(pogoda5[[#This Row],[temperatura_srednia]]&gt;15, pogoda5[[#This Row],[opady]]&lt;=0.6), 1, 0)</f>
        <v>1</v>
      </c>
      <c r="H117">
        <f t="shared" si="4"/>
        <v>12000</v>
      </c>
      <c r="I117">
        <f>MAX(pogoda5[[#This Row],[po uzupelnieniu]]-pogoda5[[#This Row],[dzienne parowanie wody]], 0)</f>
        <v>633</v>
      </c>
      <c r="J117">
        <f>IF(pogoda5[[#This Row],[ile w zbiorniku z parowaniem]]-pogoda5[[#This Row],[ile wody do podlania]] &lt; 0, 25000-pogoda5[[#This Row],[ile w zbiorniku z parowaniem]], 0)</f>
        <v>24367</v>
      </c>
      <c r="K117">
        <f>pogoda5[[#This Row],[ile w zbiorniku z parowaniem]]-pogoda5[[#This Row],[ile wody do podlania]]+pogoda5[[#This Row],[ile trzeba dolac]]</f>
        <v>13000</v>
      </c>
      <c r="L117">
        <f t="shared" si="5"/>
        <v>7</v>
      </c>
    </row>
    <row r="118" spans="1:12" x14ac:dyDescent="0.35">
      <c r="A118" s="1">
        <v>42210</v>
      </c>
      <c r="B118">
        <v>23</v>
      </c>
      <c r="C118">
        <v>0.1</v>
      </c>
      <c r="D118">
        <f>700*pogoda5[[#This Row],[opady]]</f>
        <v>70</v>
      </c>
      <c r="E118">
        <f>MIN(pogoda5[[#This Row],[ile napadalo]]+K117, 25000)</f>
        <v>13070</v>
      </c>
      <c r="F118">
        <f>IF(pogoda5[[#This Row],[opady]]=0, ROUNDUP(0.03%*POWER(pogoda5[[#This Row],[temperatura_srednia]], 1.5)*K117, 0), 0)</f>
        <v>0</v>
      </c>
      <c r="G118">
        <f>IF(AND(pogoda5[[#This Row],[temperatura_srednia]]&gt;15, pogoda5[[#This Row],[opady]]&lt;=0.6), 1, 0)</f>
        <v>1</v>
      </c>
      <c r="H118">
        <f t="shared" si="4"/>
        <v>12000</v>
      </c>
      <c r="I118">
        <f>MAX(pogoda5[[#This Row],[po uzupelnieniu]]-pogoda5[[#This Row],[dzienne parowanie wody]], 0)</f>
        <v>13070</v>
      </c>
      <c r="J118">
        <f>IF(pogoda5[[#This Row],[ile w zbiorniku z parowaniem]]-pogoda5[[#This Row],[ile wody do podlania]] &lt; 0, 25000-pogoda5[[#This Row],[ile w zbiorniku z parowaniem]], 0)</f>
        <v>0</v>
      </c>
      <c r="K118">
        <f>pogoda5[[#This Row],[ile w zbiorniku z parowaniem]]-pogoda5[[#This Row],[ile wody do podlania]]+pogoda5[[#This Row],[ile trzeba dolac]]</f>
        <v>1070</v>
      </c>
      <c r="L118">
        <f t="shared" si="5"/>
        <v>7</v>
      </c>
    </row>
    <row r="119" spans="1:12" x14ac:dyDescent="0.35">
      <c r="A119" s="1">
        <v>42211</v>
      </c>
      <c r="B119">
        <v>16</v>
      </c>
      <c r="C119">
        <v>0</v>
      </c>
      <c r="D119">
        <f>700*pogoda5[[#This Row],[opady]]</f>
        <v>0</v>
      </c>
      <c r="E119">
        <f>MIN(pogoda5[[#This Row],[ile napadalo]]+K118, 25000)</f>
        <v>1070</v>
      </c>
      <c r="F119">
        <f>IF(pogoda5[[#This Row],[opady]]=0, ROUNDUP(0.03%*POWER(pogoda5[[#This Row],[temperatura_srednia]], 1.5)*K118, 0), 0)</f>
        <v>21</v>
      </c>
      <c r="G119">
        <f>IF(AND(pogoda5[[#This Row],[temperatura_srednia]]&gt;15, pogoda5[[#This Row],[opady]]&lt;=0.6), 1, 0)</f>
        <v>1</v>
      </c>
      <c r="H119">
        <f t="shared" si="4"/>
        <v>12000</v>
      </c>
      <c r="I119">
        <f>MAX(pogoda5[[#This Row],[po uzupelnieniu]]-pogoda5[[#This Row],[dzienne parowanie wody]], 0)</f>
        <v>1049</v>
      </c>
      <c r="J119">
        <f>IF(pogoda5[[#This Row],[ile w zbiorniku z parowaniem]]-pogoda5[[#This Row],[ile wody do podlania]] &lt; 0, 25000-pogoda5[[#This Row],[ile w zbiorniku z parowaniem]], 0)</f>
        <v>23951</v>
      </c>
      <c r="K119">
        <f>pogoda5[[#This Row],[ile w zbiorniku z parowaniem]]-pogoda5[[#This Row],[ile wody do podlania]]+pogoda5[[#This Row],[ile trzeba dolac]]</f>
        <v>13000</v>
      </c>
      <c r="L119">
        <f t="shared" si="5"/>
        <v>7</v>
      </c>
    </row>
    <row r="120" spans="1:12" x14ac:dyDescent="0.35">
      <c r="A120" s="1">
        <v>42212</v>
      </c>
      <c r="B120">
        <v>16</v>
      </c>
      <c r="C120">
        <v>0.1</v>
      </c>
      <c r="D120">
        <f>700*pogoda5[[#This Row],[opady]]</f>
        <v>70</v>
      </c>
      <c r="E120">
        <f>MIN(pogoda5[[#This Row],[ile napadalo]]+K119, 25000)</f>
        <v>13070</v>
      </c>
      <c r="F120">
        <f>IF(pogoda5[[#This Row],[opady]]=0, ROUNDUP(0.03%*POWER(pogoda5[[#This Row],[temperatura_srednia]], 1.5)*K119, 0), 0)</f>
        <v>0</v>
      </c>
      <c r="G120">
        <f>IF(AND(pogoda5[[#This Row],[temperatura_srednia]]&gt;15, pogoda5[[#This Row],[opady]]&lt;=0.6), 1, 0)</f>
        <v>1</v>
      </c>
      <c r="H120">
        <f t="shared" si="4"/>
        <v>12000</v>
      </c>
      <c r="I120">
        <f>MAX(pogoda5[[#This Row],[po uzupelnieniu]]-pogoda5[[#This Row],[dzienne parowanie wody]], 0)</f>
        <v>13070</v>
      </c>
      <c r="J120">
        <f>IF(pogoda5[[#This Row],[ile w zbiorniku z parowaniem]]-pogoda5[[#This Row],[ile wody do podlania]] &lt; 0, 25000-pogoda5[[#This Row],[ile w zbiorniku z parowaniem]], 0)</f>
        <v>0</v>
      </c>
      <c r="K120">
        <f>pogoda5[[#This Row],[ile w zbiorniku z parowaniem]]-pogoda5[[#This Row],[ile wody do podlania]]+pogoda5[[#This Row],[ile trzeba dolac]]</f>
        <v>1070</v>
      </c>
      <c r="L120">
        <f t="shared" si="5"/>
        <v>7</v>
      </c>
    </row>
    <row r="121" spans="1:12" x14ac:dyDescent="0.35">
      <c r="A121" s="1">
        <v>42213</v>
      </c>
      <c r="B121">
        <v>18</v>
      </c>
      <c r="C121">
        <v>0.3</v>
      </c>
      <c r="D121">
        <f>700*pogoda5[[#This Row],[opady]]</f>
        <v>210</v>
      </c>
      <c r="E121">
        <f>MIN(pogoda5[[#This Row],[ile napadalo]]+K120, 25000)</f>
        <v>1280</v>
      </c>
      <c r="F121">
        <f>IF(pogoda5[[#This Row],[opady]]=0, ROUNDUP(0.03%*POWER(pogoda5[[#This Row],[temperatura_srednia]], 1.5)*K120, 0), 0)</f>
        <v>0</v>
      </c>
      <c r="G121">
        <f>IF(AND(pogoda5[[#This Row],[temperatura_srednia]]&gt;15, pogoda5[[#This Row],[opady]]&lt;=0.6), 1, 0)</f>
        <v>1</v>
      </c>
      <c r="H121">
        <f t="shared" si="4"/>
        <v>12000</v>
      </c>
      <c r="I121">
        <f>MAX(pogoda5[[#This Row],[po uzupelnieniu]]-pogoda5[[#This Row],[dzienne parowanie wody]], 0)</f>
        <v>1280</v>
      </c>
      <c r="J121">
        <f>IF(pogoda5[[#This Row],[ile w zbiorniku z parowaniem]]-pogoda5[[#This Row],[ile wody do podlania]] &lt; 0, 25000-pogoda5[[#This Row],[ile w zbiorniku z parowaniem]], 0)</f>
        <v>23720</v>
      </c>
      <c r="K121">
        <f>pogoda5[[#This Row],[ile w zbiorniku z parowaniem]]-pogoda5[[#This Row],[ile wody do podlania]]+pogoda5[[#This Row],[ile trzeba dolac]]</f>
        <v>13000</v>
      </c>
      <c r="L121">
        <f t="shared" si="5"/>
        <v>7</v>
      </c>
    </row>
    <row r="122" spans="1:12" x14ac:dyDescent="0.35">
      <c r="A122" s="1">
        <v>42214</v>
      </c>
      <c r="B122">
        <v>18</v>
      </c>
      <c r="C122">
        <v>0</v>
      </c>
      <c r="D122">
        <f>700*pogoda5[[#This Row],[opady]]</f>
        <v>0</v>
      </c>
      <c r="E122">
        <f>MIN(pogoda5[[#This Row],[ile napadalo]]+K121, 25000)</f>
        <v>13000</v>
      </c>
      <c r="F122">
        <f>IF(pogoda5[[#This Row],[opady]]=0, ROUNDUP(0.03%*POWER(pogoda5[[#This Row],[temperatura_srednia]], 1.5)*K121, 0), 0)</f>
        <v>298</v>
      </c>
      <c r="G122">
        <f>IF(AND(pogoda5[[#This Row],[temperatura_srednia]]&gt;15, pogoda5[[#This Row],[opady]]&lt;=0.6), 1, 0)</f>
        <v>1</v>
      </c>
      <c r="H122">
        <f t="shared" si="4"/>
        <v>12000</v>
      </c>
      <c r="I122">
        <f>MAX(pogoda5[[#This Row],[po uzupelnieniu]]-pogoda5[[#This Row],[dzienne parowanie wody]], 0)</f>
        <v>12702</v>
      </c>
      <c r="J122">
        <f>IF(pogoda5[[#This Row],[ile w zbiorniku z parowaniem]]-pogoda5[[#This Row],[ile wody do podlania]] &lt; 0, 25000-pogoda5[[#This Row],[ile w zbiorniku z parowaniem]], 0)</f>
        <v>0</v>
      </c>
      <c r="K122">
        <f>pogoda5[[#This Row],[ile w zbiorniku z parowaniem]]-pogoda5[[#This Row],[ile wody do podlania]]+pogoda5[[#This Row],[ile trzeba dolac]]</f>
        <v>702</v>
      </c>
      <c r="L122">
        <f t="shared" si="5"/>
        <v>7</v>
      </c>
    </row>
    <row r="123" spans="1:12" x14ac:dyDescent="0.35">
      <c r="A123" s="1">
        <v>42215</v>
      </c>
      <c r="B123">
        <v>14</v>
      </c>
      <c r="C123">
        <v>0</v>
      </c>
      <c r="D123">
        <f>700*pogoda5[[#This Row],[opady]]</f>
        <v>0</v>
      </c>
      <c r="E123">
        <f>MIN(pogoda5[[#This Row],[ile napadalo]]+K122, 25000)</f>
        <v>702</v>
      </c>
      <c r="F123">
        <f>IF(pogoda5[[#This Row],[opady]]=0, ROUNDUP(0.03%*POWER(pogoda5[[#This Row],[temperatura_srednia]], 1.5)*K122, 0), 0)</f>
        <v>12</v>
      </c>
      <c r="G123">
        <f>IF(AND(pogoda5[[#This Row],[temperatura_srednia]]&gt;15, pogoda5[[#This Row],[opady]]&lt;=0.6), 1, 0)</f>
        <v>0</v>
      </c>
      <c r="H123">
        <f t="shared" si="4"/>
        <v>0</v>
      </c>
      <c r="I123">
        <f>MAX(pogoda5[[#This Row],[po uzupelnieniu]]-pogoda5[[#This Row],[dzienne parowanie wody]], 0)</f>
        <v>690</v>
      </c>
      <c r="J123">
        <f>IF(pogoda5[[#This Row],[ile w zbiorniku z parowaniem]]-pogoda5[[#This Row],[ile wody do podlania]] &lt; 0, 25000-pogoda5[[#This Row],[ile w zbiorniku z parowaniem]], 0)</f>
        <v>0</v>
      </c>
      <c r="K123">
        <f>pogoda5[[#This Row],[ile w zbiorniku z parowaniem]]-pogoda5[[#This Row],[ile wody do podlania]]+pogoda5[[#This Row],[ile trzeba dolac]]</f>
        <v>690</v>
      </c>
      <c r="L123">
        <f t="shared" si="5"/>
        <v>7</v>
      </c>
    </row>
    <row r="124" spans="1:12" x14ac:dyDescent="0.35">
      <c r="A124" s="1">
        <v>42216</v>
      </c>
      <c r="B124">
        <v>14</v>
      </c>
      <c r="C124">
        <v>0</v>
      </c>
      <c r="D124">
        <f>700*pogoda5[[#This Row],[opady]]</f>
        <v>0</v>
      </c>
      <c r="E124">
        <f>MIN(pogoda5[[#This Row],[ile napadalo]]+K123, 25000)</f>
        <v>690</v>
      </c>
      <c r="F124">
        <f>IF(pogoda5[[#This Row],[opady]]=0, ROUNDUP(0.03%*POWER(pogoda5[[#This Row],[temperatura_srednia]], 1.5)*K123, 0), 0)</f>
        <v>11</v>
      </c>
      <c r="G124">
        <f>IF(AND(pogoda5[[#This Row],[temperatura_srednia]]&gt;15, pogoda5[[#This Row],[opady]]&lt;=0.6), 1, 0)</f>
        <v>0</v>
      </c>
      <c r="H124">
        <f t="shared" si="4"/>
        <v>0</v>
      </c>
      <c r="I124">
        <f>MAX(pogoda5[[#This Row],[po uzupelnieniu]]-pogoda5[[#This Row],[dzienne parowanie wody]], 0)</f>
        <v>679</v>
      </c>
      <c r="J124">
        <f>IF(pogoda5[[#This Row],[ile w zbiorniku z parowaniem]]-pogoda5[[#This Row],[ile wody do podlania]] &lt; 0, 25000-pogoda5[[#This Row],[ile w zbiorniku z parowaniem]], 0)</f>
        <v>0</v>
      </c>
      <c r="K124">
        <f>pogoda5[[#This Row],[ile w zbiorniku z parowaniem]]-pogoda5[[#This Row],[ile wody do podlania]]+pogoda5[[#This Row],[ile trzeba dolac]]</f>
        <v>679</v>
      </c>
      <c r="L124">
        <f t="shared" si="5"/>
        <v>7</v>
      </c>
    </row>
    <row r="125" spans="1:12" x14ac:dyDescent="0.35">
      <c r="A125" s="1">
        <v>42217</v>
      </c>
      <c r="B125">
        <v>16</v>
      </c>
      <c r="C125">
        <v>0</v>
      </c>
      <c r="D125">
        <f>700*pogoda5[[#This Row],[opady]]</f>
        <v>0</v>
      </c>
      <c r="E125">
        <f>MIN(pogoda5[[#This Row],[ile napadalo]]+K124, 25000)</f>
        <v>679</v>
      </c>
      <c r="F125">
        <f>IF(pogoda5[[#This Row],[opady]]=0, ROUNDUP(0.03%*POWER(pogoda5[[#This Row],[temperatura_srednia]], 1.5)*K124, 0), 0)</f>
        <v>14</v>
      </c>
      <c r="G125">
        <f>IF(AND(pogoda5[[#This Row],[temperatura_srednia]]&gt;15, pogoda5[[#This Row],[opady]]&lt;=0.6), 1, 0)</f>
        <v>1</v>
      </c>
      <c r="H125">
        <f t="shared" si="4"/>
        <v>12000</v>
      </c>
      <c r="I125">
        <f>MAX(pogoda5[[#This Row],[po uzupelnieniu]]-pogoda5[[#This Row],[dzienne parowanie wody]], 0)</f>
        <v>665</v>
      </c>
      <c r="J125">
        <f>IF(pogoda5[[#This Row],[ile w zbiorniku z parowaniem]]-pogoda5[[#This Row],[ile wody do podlania]] &lt; 0, 25000-pogoda5[[#This Row],[ile w zbiorniku z parowaniem]], 0)</f>
        <v>24335</v>
      </c>
      <c r="K125">
        <f>pogoda5[[#This Row],[ile w zbiorniku z parowaniem]]-pogoda5[[#This Row],[ile wody do podlania]]+pogoda5[[#This Row],[ile trzeba dolac]]</f>
        <v>13000</v>
      </c>
      <c r="L125">
        <f t="shared" si="5"/>
        <v>8</v>
      </c>
    </row>
    <row r="126" spans="1:12" x14ac:dyDescent="0.35">
      <c r="A126" s="1">
        <v>42218</v>
      </c>
      <c r="B126">
        <v>22</v>
      </c>
      <c r="C126">
        <v>0</v>
      </c>
      <c r="D126">
        <f>700*pogoda5[[#This Row],[opady]]</f>
        <v>0</v>
      </c>
      <c r="E126">
        <f>MIN(pogoda5[[#This Row],[ile napadalo]]+K125, 25000)</f>
        <v>13000</v>
      </c>
      <c r="F126">
        <f>IF(pogoda5[[#This Row],[opady]]=0, ROUNDUP(0.03%*POWER(pogoda5[[#This Row],[temperatura_srednia]], 1.5)*K125, 0), 0)</f>
        <v>403</v>
      </c>
      <c r="G126">
        <f>IF(AND(pogoda5[[#This Row],[temperatura_srednia]]&gt;15, pogoda5[[#This Row],[opady]]&lt;=0.6), 1, 0)</f>
        <v>1</v>
      </c>
      <c r="H126">
        <f t="shared" si="4"/>
        <v>12000</v>
      </c>
      <c r="I126">
        <f>MAX(pogoda5[[#This Row],[po uzupelnieniu]]-pogoda5[[#This Row],[dzienne parowanie wody]], 0)</f>
        <v>12597</v>
      </c>
      <c r="J126">
        <f>IF(pogoda5[[#This Row],[ile w zbiorniku z parowaniem]]-pogoda5[[#This Row],[ile wody do podlania]] &lt; 0, 25000-pogoda5[[#This Row],[ile w zbiorniku z parowaniem]], 0)</f>
        <v>0</v>
      </c>
      <c r="K126">
        <f>pogoda5[[#This Row],[ile w zbiorniku z parowaniem]]-pogoda5[[#This Row],[ile wody do podlania]]+pogoda5[[#This Row],[ile trzeba dolac]]</f>
        <v>597</v>
      </c>
      <c r="L126">
        <f t="shared" si="5"/>
        <v>8</v>
      </c>
    </row>
    <row r="127" spans="1:12" x14ac:dyDescent="0.35">
      <c r="A127" s="1">
        <v>42219</v>
      </c>
      <c r="B127">
        <v>22</v>
      </c>
      <c r="C127">
        <v>0</v>
      </c>
      <c r="D127">
        <f>700*pogoda5[[#This Row],[opady]]</f>
        <v>0</v>
      </c>
      <c r="E127">
        <f>MIN(pogoda5[[#This Row],[ile napadalo]]+K126, 25000)</f>
        <v>597</v>
      </c>
      <c r="F127">
        <f>IF(pogoda5[[#This Row],[opady]]=0, ROUNDUP(0.03%*POWER(pogoda5[[#This Row],[temperatura_srednia]], 1.5)*K126, 0), 0)</f>
        <v>19</v>
      </c>
      <c r="G127">
        <f>IF(AND(pogoda5[[#This Row],[temperatura_srednia]]&gt;15, pogoda5[[#This Row],[opady]]&lt;=0.6), 1, 0)</f>
        <v>1</v>
      </c>
      <c r="H127">
        <f t="shared" si="4"/>
        <v>12000</v>
      </c>
      <c r="I127">
        <f>MAX(pogoda5[[#This Row],[po uzupelnieniu]]-pogoda5[[#This Row],[dzienne parowanie wody]], 0)</f>
        <v>578</v>
      </c>
      <c r="J127">
        <f>IF(pogoda5[[#This Row],[ile w zbiorniku z parowaniem]]-pogoda5[[#This Row],[ile wody do podlania]] &lt; 0, 25000-pogoda5[[#This Row],[ile w zbiorniku z parowaniem]], 0)</f>
        <v>24422</v>
      </c>
      <c r="K127">
        <f>pogoda5[[#This Row],[ile w zbiorniku z parowaniem]]-pogoda5[[#This Row],[ile wody do podlania]]+pogoda5[[#This Row],[ile trzeba dolac]]</f>
        <v>13000</v>
      </c>
      <c r="L127">
        <f t="shared" si="5"/>
        <v>8</v>
      </c>
    </row>
    <row r="128" spans="1:12" x14ac:dyDescent="0.35">
      <c r="A128" s="1">
        <v>42220</v>
      </c>
      <c r="B128">
        <v>25</v>
      </c>
      <c r="C128">
        <v>0</v>
      </c>
      <c r="D128">
        <f>700*pogoda5[[#This Row],[opady]]</f>
        <v>0</v>
      </c>
      <c r="E128">
        <f>MIN(pogoda5[[#This Row],[ile napadalo]]+K127, 25000)</f>
        <v>13000</v>
      </c>
      <c r="F128">
        <f>IF(pogoda5[[#This Row],[opady]]=0, ROUNDUP(0.03%*POWER(pogoda5[[#This Row],[temperatura_srednia]], 1.5)*K127, 0), 0)</f>
        <v>488</v>
      </c>
      <c r="G128">
        <f>IF(AND(pogoda5[[#This Row],[temperatura_srednia]]&gt;15, pogoda5[[#This Row],[opady]]&lt;=0.6), 1, 0)</f>
        <v>1</v>
      </c>
      <c r="H128">
        <f t="shared" si="4"/>
        <v>12000</v>
      </c>
      <c r="I128">
        <f>MAX(pogoda5[[#This Row],[po uzupelnieniu]]-pogoda5[[#This Row],[dzienne parowanie wody]], 0)</f>
        <v>12512</v>
      </c>
      <c r="J128">
        <f>IF(pogoda5[[#This Row],[ile w zbiorniku z parowaniem]]-pogoda5[[#This Row],[ile wody do podlania]] &lt; 0, 25000-pogoda5[[#This Row],[ile w zbiorniku z parowaniem]], 0)</f>
        <v>0</v>
      </c>
      <c r="K128">
        <f>pogoda5[[#This Row],[ile w zbiorniku z parowaniem]]-pogoda5[[#This Row],[ile wody do podlania]]+pogoda5[[#This Row],[ile trzeba dolac]]</f>
        <v>512</v>
      </c>
      <c r="L128">
        <f t="shared" si="5"/>
        <v>8</v>
      </c>
    </row>
    <row r="129" spans="1:12" x14ac:dyDescent="0.35">
      <c r="A129" s="1">
        <v>42221</v>
      </c>
      <c r="B129">
        <v>24</v>
      </c>
      <c r="C129">
        <v>0</v>
      </c>
      <c r="D129">
        <f>700*pogoda5[[#This Row],[opady]]</f>
        <v>0</v>
      </c>
      <c r="E129">
        <f>MIN(pogoda5[[#This Row],[ile napadalo]]+K128, 25000)</f>
        <v>512</v>
      </c>
      <c r="F129">
        <f>IF(pogoda5[[#This Row],[opady]]=0, ROUNDUP(0.03%*POWER(pogoda5[[#This Row],[temperatura_srednia]], 1.5)*K128, 0), 0)</f>
        <v>19</v>
      </c>
      <c r="G129">
        <f>IF(AND(pogoda5[[#This Row],[temperatura_srednia]]&gt;15, pogoda5[[#This Row],[opady]]&lt;=0.6), 1, 0)</f>
        <v>1</v>
      </c>
      <c r="H129">
        <f t="shared" si="4"/>
        <v>12000</v>
      </c>
      <c r="I129">
        <f>MAX(pogoda5[[#This Row],[po uzupelnieniu]]-pogoda5[[#This Row],[dzienne parowanie wody]], 0)</f>
        <v>493</v>
      </c>
      <c r="J129">
        <f>IF(pogoda5[[#This Row],[ile w zbiorniku z parowaniem]]-pogoda5[[#This Row],[ile wody do podlania]] &lt; 0, 25000-pogoda5[[#This Row],[ile w zbiorniku z parowaniem]], 0)</f>
        <v>24507</v>
      </c>
      <c r="K129">
        <f>pogoda5[[#This Row],[ile w zbiorniku z parowaniem]]-pogoda5[[#This Row],[ile wody do podlania]]+pogoda5[[#This Row],[ile trzeba dolac]]</f>
        <v>13000</v>
      </c>
      <c r="L129">
        <f t="shared" si="5"/>
        <v>8</v>
      </c>
    </row>
    <row r="130" spans="1:12" x14ac:dyDescent="0.35">
      <c r="A130" s="1">
        <v>42222</v>
      </c>
      <c r="B130">
        <v>24</v>
      </c>
      <c r="C130">
        <v>0</v>
      </c>
      <c r="D130">
        <f>700*pogoda5[[#This Row],[opady]]</f>
        <v>0</v>
      </c>
      <c r="E130">
        <f>MIN(pogoda5[[#This Row],[ile napadalo]]+K129, 25000)</f>
        <v>13000</v>
      </c>
      <c r="F130">
        <f>IF(pogoda5[[#This Row],[opady]]=0, ROUNDUP(0.03%*POWER(pogoda5[[#This Row],[temperatura_srednia]], 1.5)*K129, 0), 0)</f>
        <v>459</v>
      </c>
      <c r="G130">
        <f>IF(AND(pogoda5[[#This Row],[temperatura_srednia]]&gt;15, pogoda5[[#This Row],[opady]]&lt;=0.6), 1, 0)</f>
        <v>1</v>
      </c>
      <c r="H130">
        <f t="shared" si="4"/>
        <v>12000</v>
      </c>
      <c r="I130">
        <f>MAX(pogoda5[[#This Row],[po uzupelnieniu]]-pogoda5[[#This Row],[dzienne parowanie wody]], 0)</f>
        <v>12541</v>
      </c>
      <c r="J130">
        <f>IF(pogoda5[[#This Row],[ile w zbiorniku z parowaniem]]-pogoda5[[#This Row],[ile wody do podlania]] &lt; 0, 25000-pogoda5[[#This Row],[ile w zbiorniku z parowaniem]], 0)</f>
        <v>0</v>
      </c>
      <c r="K130">
        <f>pogoda5[[#This Row],[ile w zbiorniku z parowaniem]]-pogoda5[[#This Row],[ile wody do podlania]]+pogoda5[[#This Row],[ile trzeba dolac]]</f>
        <v>541</v>
      </c>
      <c r="L130">
        <f t="shared" si="5"/>
        <v>8</v>
      </c>
    </row>
    <row r="131" spans="1:12" x14ac:dyDescent="0.35">
      <c r="A131" s="1">
        <v>42223</v>
      </c>
      <c r="B131">
        <v>28</v>
      </c>
      <c r="C131">
        <v>0</v>
      </c>
      <c r="D131">
        <f>700*pogoda5[[#This Row],[opady]]</f>
        <v>0</v>
      </c>
      <c r="E131">
        <f>MIN(pogoda5[[#This Row],[ile napadalo]]+K130, 25000)</f>
        <v>541</v>
      </c>
      <c r="F131">
        <f>IF(pogoda5[[#This Row],[opady]]=0, ROUNDUP(0.03%*POWER(pogoda5[[#This Row],[temperatura_srednia]], 1.5)*K130, 0), 0)</f>
        <v>25</v>
      </c>
      <c r="G131">
        <f>IF(AND(pogoda5[[#This Row],[temperatura_srednia]]&gt;15, pogoda5[[#This Row],[opady]]&lt;=0.6), 1, 0)</f>
        <v>1</v>
      </c>
      <c r="H131">
        <f t="shared" si="4"/>
        <v>12000</v>
      </c>
      <c r="I131">
        <f>MAX(pogoda5[[#This Row],[po uzupelnieniu]]-pogoda5[[#This Row],[dzienne parowanie wody]], 0)</f>
        <v>516</v>
      </c>
      <c r="J131">
        <f>IF(pogoda5[[#This Row],[ile w zbiorniku z parowaniem]]-pogoda5[[#This Row],[ile wody do podlania]] &lt; 0, 25000-pogoda5[[#This Row],[ile w zbiorniku z parowaniem]], 0)</f>
        <v>24484</v>
      </c>
      <c r="K131">
        <f>pogoda5[[#This Row],[ile w zbiorniku z parowaniem]]-pogoda5[[#This Row],[ile wody do podlania]]+pogoda5[[#This Row],[ile trzeba dolac]]</f>
        <v>13000</v>
      </c>
      <c r="L131">
        <f t="shared" si="5"/>
        <v>8</v>
      </c>
    </row>
    <row r="132" spans="1:12" x14ac:dyDescent="0.35">
      <c r="A132" s="1">
        <v>42224</v>
      </c>
      <c r="B132">
        <v>28</v>
      </c>
      <c r="C132">
        <v>0</v>
      </c>
      <c r="D132">
        <f>700*pogoda5[[#This Row],[opady]]</f>
        <v>0</v>
      </c>
      <c r="E132">
        <f>MIN(pogoda5[[#This Row],[ile napadalo]]+K131, 25000)</f>
        <v>13000</v>
      </c>
      <c r="F132">
        <f>IF(pogoda5[[#This Row],[opady]]=0, ROUNDUP(0.03%*POWER(pogoda5[[#This Row],[temperatura_srednia]], 1.5)*K131, 0), 0)</f>
        <v>578</v>
      </c>
      <c r="G132">
        <f>IF(AND(pogoda5[[#This Row],[temperatura_srednia]]&gt;15, pogoda5[[#This Row],[opady]]&lt;=0.6), 1, 0)</f>
        <v>1</v>
      </c>
      <c r="H132">
        <f t="shared" ref="H132:H185" si="6">IF(AND(G132=1, B132&lt;=30), 12000, IF(AND(G132=1, B132&gt;30), 24000, 0))</f>
        <v>12000</v>
      </c>
      <c r="I132">
        <f>MAX(pogoda5[[#This Row],[po uzupelnieniu]]-pogoda5[[#This Row],[dzienne parowanie wody]], 0)</f>
        <v>12422</v>
      </c>
      <c r="J132">
        <f>IF(pogoda5[[#This Row],[ile w zbiorniku z parowaniem]]-pogoda5[[#This Row],[ile wody do podlania]] &lt; 0, 25000-pogoda5[[#This Row],[ile w zbiorniku z parowaniem]], 0)</f>
        <v>0</v>
      </c>
      <c r="K132">
        <f>pogoda5[[#This Row],[ile w zbiorniku z parowaniem]]-pogoda5[[#This Row],[ile wody do podlania]]+pogoda5[[#This Row],[ile trzeba dolac]]</f>
        <v>422</v>
      </c>
      <c r="L132">
        <f t="shared" ref="L132:L185" si="7">MONTH(A132)</f>
        <v>8</v>
      </c>
    </row>
    <row r="133" spans="1:12" x14ac:dyDescent="0.35">
      <c r="A133" s="1">
        <v>42225</v>
      </c>
      <c r="B133">
        <v>24</v>
      </c>
      <c r="C133">
        <v>0</v>
      </c>
      <c r="D133">
        <f>700*pogoda5[[#This Row],[opady]]</f>
        <v>0</v>
      </c>
      <c r="E133">
        <f>MIN(pogoda5[[#This Row],[ile napadalo]]+K132, 25000)</f>
        <v>422</v>
      </c>
      <c r="F133">
        <f>IF(pogoda5[[#This Row],[opady]]=0, ROUNDUP(0.03%*POWER(pogoda5[[#This Row],[temperatura_srednia]], 1.5)*K132, 0), 0)</f>
        <v>15</v>
      </c>
      <c r="G133">
        <f>IF(AND(pogoda5[[#This Row],[temperatura_srednia]]&gt;15, pogoda5[[#This Row],[opady]]&lt;=0.6), 1, 0)</f>
        <v>1</v>
      </c>
      <c r="H133">
        <f t="shared" si="6"/>
        <v>12000</v>
      </c>
      <c r="I133">
        <f>MAX(pogoda5[[#This Row],[po uzupelnieniu]]-pogoda5[[#This Row],[dzienne parowanie wody]], 0)</f>
        <v>407</v>
      </c>
      <c r="J133">
        <f>IF(pogoda5[[#This Row],[ile w zbiorniku z parowaniem]]-pogoda5[[#This Row],[ile wody do podlania]] &lt; 0, 25000-pogoda5[[#This Row],[ile w zbiorniku z parowaniem]], 0)</f>
        <v>24593</v>
      </c>
      <c r="K133">
        <f>pogoda5[[#This Row],[ile w zbiorniku z parowaniem]]-pogoda5[[#This Row],[ile wody do podlania]]+pogoda5[[#This Row],[ile trzeba dolac]]</f>
        <v>13000</v>
      </c>
      <c r="L133">
        <f t="shared" si="7"/>
        <v>8</v>
      </c>
    </row>
    <row r="134" spans="1:12" x14ac:dyDescent="0.35">
      <c r="A134" s="1">
        <v>42226</v>
      </c>
      <c r="B134">
        <v>24</v>
      </c>
      <c r="C134">
        <v>0</v>
      </c>
      <c r="D134">
        <f>700*pogoda5[[#This Row],[opady]]</f>
        <v>0</v>
      </c>
      <c r="E134">
        <f>MIN(pogoda5[[#This Row],[ile napadalo]]+K133, 25000)</f>
        <v>13000</v>
      </c>
      <c r="F134">
        <f>IF(pogoda5[[#This Row],[opady]]=0, ROUNDUP(0.03%*POWER(pogoda5[[#This Row],[temperatura_srednia]], 1.5)*K133, 0), 0)</f>
        <v>459</v>
      </c>
      <c r="G134">
        <f>IF(AND(pogoda5[[#This Row],[temperatura_srednia]]&gt;15, pogoda5[[#This Row],[opady]]&lt;=0.6), 1, 0)</f>
        <v>1</v>
      </c>
      <c r="H134">
        <f t="shared" si="6"/>
        <v>12000</v>
      </c>
      <c r="I134">
        <f>MAX(pogoda5[[#This Row],[po uzupelnieniu]]-pogoda5[[#This Row],[dzienne parowanie wody]], 0)</f>
        <v>12541</v>
      </c>
      <c r="J134">
        <f>IF(pogoda5[[#This Row],[ile w zbiorniku z parowaniem]]-pogoda5[[#This Row],[ile wody do podlania]] &lt; 0, 25000-pogoda5[[#This Row],[ile w zbiorniku z parowaniem]], 0)</f>
        <v>0</v>
      </c>
      <c r="K134">
        <f>pogoda5[[#This Row],[ile w zbiorniku z parowaniem]]-pogoda5[[#This Row],[ile wody do podlania]]+pogoda5[[#This Row],[ile trzeba dolac]]</f>
        <v>541</v>
      </c>
      <c r="L134">
        <f t="shared" si="7"/>
        <v>8</v>
      </c>
    </row>
    <row r="135" spans="1:12" x14ac:dyDescent="0.35">
      <c r="A135" s="1">
        <v>42227</v>
      </c>
      <c r="B135">
        <v>26</v>
      </c>
      <c r="C135">
        <v>0</v>
      </c>
      <c r="D135">
        <f>700*pogoda5[[#This Row],[opady]]</f>
        <v>0</v>
      </c>
      <c r="E135">
        <f>MIN(pogoda5[[#This Row],[ile napadalo]]+K134, 25000)</f>
        <v>541</v>
      </c>
      <c r="F135">
        <f>IF(pogoda5[[#This Row],[opady]]=0, ROUNDUP(0.03%*POWER(pogoda5[[#This Row],[temperatura_srednia]], 1.5)*K134, 0), 0)</f>
        <v>22</v>
      </c>
      <c r="G135">
        <f>IF(AND(pogoda5[[#This Row],[temperatura_srednia]]&gt;15, pogoda5[[#This Row],[opady]]&lt;=0.6), 1, 0)</f>
        <v>1</v>
      </c>
      <c r="H135">
        <f t="shared" si="6"/>
        <v>12000</v>
      </c>
      <c r="I135">
        <f>MAX(pogoda5[[#This Row],[po uzupelnieniu]]-pogoda5[[#This Row],[dzienne parowanie wody]], 0)</f>
        <v>519</v>
      </c>
      <c r="J135">
        <f>IF(pogoda5[[#This Row],[ile w zbiorniku z parowaniem]]-pogoda5[[#This Row],[ile wody do podlania]] &lt; 0, 25000-pogoda5[[#This Row],[ile w zbiorniku z parowaniem]], 0)</f>
        <v>24481</v>
      </c>
      <c r="K135">
        <f>pogoda5[[#This Row],[ile w zbiorniku z parowaniem]]-pogoda5[[#This Row],[ile wody do podlania]]+pogoda5[[#This Row],[ile trzeba dolac]]</f>
        <v>13000</v>
      </c>
      <c r="L135">
        <f t="shared" si="7"/>
        <v>8</v>
      </c>
    </row>
    <row r="136" spans="1:12" x14ac:dyDescent="0.35">
      <c r="A136" s="1">
        <v>42228</v>
      </c>
      <c r="B136">
        <v>32</v>
      </c>
      <c r="C136">
        <v>0.6</v>
      </c>
      <c r="D136">
        <f>700*pogoda5[[#This Row],[opady]]</f>
        <v>420</v>
      </c>
      <c r="E136">
        <f>MIN(pogoda5[[#This Row],[ile napadalo]]+K135, 25000)</f>
        <v>13420</v>
      </c>
      <c r="F136">
        <f>IF(pogoda5[[#This Row],[opady]]=0, ROUNDUP(0.03%*POWER(pogoda5[[#This Row],[temperatura_srednia]], 1.5)*K135, 0), 0)</f>
        <v>0</v>
      </c>
      <c r="G136">
        <f>IF(AND(pogoda5[[#This Row],[temperatura_srednia]]&gt;15, pogoda5[[#This Row],[opady]]&lt;=0.6), 1, 0)</f>
        <v>1</v>
      </c>
      <c r="H136">
        <f t="shared" si="6"/>
        <v>24000</v>
      </c>
      <c r="I136">
        <f>MAX(pogoda5[[#This Row],[po uzupelnieniu]]-pogoda5[[#This Row],[dzienne parowanie wody]], 0)</f>
        <v>13420</v>
      </c>
      <c r="J136">
        <f>IF(pogoda5[[#This Row],[ile w zbiorniku z parowaniem]]-pogoda5[[#This Row],[ile wody do podlania]] &lt; 0, 25000-pogoda5[[#This Row],[ile w zbiorniku z parowaniem]], 0)</f>
        <v>11580</v>
      </c>
      <c r="K136">
        <f>pogoda5[[#This Row],[ile w zbiorniku z parowaniem]]-pogoda5[[#This Row],[ile wody do podlania]]+pogoda5[[#This Row],[ile trzeba dolac]]</f>
        <v>1000</v>
      </c>
      <c r="L136">
        <f t="shared" si="7"/>
        <v>8</v>
      </c>
    </row>
    <row r="137" spans="1:12" x14ac:dyDescent="0.35">
      <c r="A137" s="1">
        <v>42229</v>
      </c>
      <c r="B137">
        <v>31</v>
      </c>
      <c r="C137">
        <v>0.1</v>
      </c>
      <c r="D137">
        <f>700*pogoda5[[#This Row],[opady]]</f>
        <v>70</v>
      </c>
      <c r="E137">
        <f>MIN(pogoda5[[#This Row],[ile napadalo]]+K136, 25000)</f>
        <v>1070</v>
      </c>
      <c r="F137">
        <f>IF(pogoda5[[#This Row],[opady]]=0, ROUNDUP(0.03%*POWER(pogoda5[[#This Row],[temperatura_srednia]], 1.5)*K136, 0), 0)</f>
        <v>0</v>
      </c>
      <c r="G137">
        <f>IF(AND(pogoda5[[#This Row],[temperatura_srednia]]&gt;15, pogoda5[[#This Row],[opady]]&lt;=0.6), 1, 0)</f>
        <v>1</v>
      </c>
      <c r="H137">
        <f t="shared" si="6"/>
        <v>24000</v>
      </c>
      <c r="I137">
        <f>MAX(pogoda5[[#This Row],[po uzupelnieniu]]-pogoda5[[#This Row],[dzienne parowanie wody]], 0)</f>
        <v>1070</v>
      </c>
      <c r="J137">
        <f>IF(pogoda5[[#This Row],[ile w zbiorniku z parowaniem]]-pogoda5[[#This Row],[ile wody do podlania]] &lt; 0, 25000-pogoda5[[#This Row],[ile w zbiorniku z parowaniem]], 0)</f>
        <v>23930</v>
      </c>
      <c r="K137">
        <f>pogoda5[[#This Row],[ile w zbiorniku z parowaniem]]-pogoda5[[#This Row],[ile wody do podlania]]+pogoda5[[#This Row],[ile trzeba dolac]]</f>
        <v>1000</v>
      </c>
      <c r="L137">
        <f t="shared" si="7"/>
        <v>8</v>
      </c>
    </row>
    <row r="138" spans="1:12" x14ac:dyDescent="0.35">
      <c r="A138" s="1">
        <v>42230</v>
      </c>
      <c r="B138">
        <v>33</v>
      </c>
      <c r="C138">
        <v>0</v>
      </c>
      <c r="D138">
        <f>700*pogoda5[[#This Row],[opady]]</f>
        <v>0</v>
      </c>
      <c r="E138">
        <f>MIN(pogoda5[[#This Row],[ile napadalo]]+K137, 25000)</f>
        <v>1000</v>
      </c>
      <c r="F138">
        <f>IF(pogoda5[[#This Row],[opady]]=0, ROUNDUP(0.03%*POWER(pogoda5[[#This Row],[temperatura_srednia]], 1.5)*K137, 0), 0)</f>
        <v>57</v>
      </c>
      <c r="G138">
        <f>IF(AND(pogoda5[[#This Row],[temperatura_srednia]]&gt;15, pogoda5[[#This Row],[opady]]&lt;=0.6), 1, 0)</f>
        <v>1</v>
      </c>
      <c r="H138">
        <f t="shared" si="6"/>
        <v>24000</v>
      </c>
      <c r="I138">
        <f>MAX(pogoda5[[#This Row],[po uzupelnieniu]]-pogoda5[[#This Row],[dzienne parowanie wody]], 0)</f>
        <v>943</v>
      </c>
      <c r="J138">
        <f>IF(pogoda5[[#This Row],[ile w zbiorniku z parowaniem]]-pogoda5[[#This Row],[ile wody do podlania]] &lt; 0, 25000-pogoda5[[#This Row],[ile w zbiorniku z parowaniem]], 0)</f>
        <v>24057</v>
      </c>
      <c r="K138">
        <f>pogoda5[[#This Row],[ile w zbiorniku z parowaniem]]-pogoda5[[#This Row],[ile wody do podlania]]+pogoda5[[#This Row],[ile trzeba dolac]]</f>
        <v>1000</v>
      </c>
      <c r="L138">
        <f t="shared" si="7"/>
        <v>8</v>
      </c>
    </row>
    <row r="139" spans="1:12" x14ac:dyDescent="0.35">
      <c r="A139" s="1">
        <v>42231</v>
      </c>
      <c r="B139">
        <v>31</v>
      </c>
      <c r="C139">
        <v>12</v>
      </c>
      <c r="D139">
        <f>700*pogoda5[[#This Row],[opady]]</f>
        <v>8400</v>
      </c>
      <c r="E139">
        <f>MIN(pogoda5[[#This Row],[ile napadalo]]+K138, 25000)</f>
        <v>9400</v>
      </c>
      <c r="F139">
        <f>IF(pogoda5[[#This Row],[opady]]=0, ROUNDUP(0.03%*POWER(pogoda5[[#This Row],[temperatura_srednia]], 1.5)*K138, 0), 0)</f>
        <v>0</v>
      </c>
      <c r="G139">
        <f>IF(AND(pogoda5[[#This Row],[temperatura_srednia]]&gt;15, pogoda5[[#This Row],[opady]]&lt;=0.6), 1, 0)</f>
        <v>0</v>
      </c>
      <c r="H139">
        <f t="shared" si="6"/>
        <v>0</v>
      </c>
      <c r="I139">
        <f>MAX(pogoda5[[#This Row],[po uzupelnieniu]]-pogoda5[[#This Row],[dzienne parowanie wody]], 0)</f>
        <v>9400</v>
      </c>
      <c r="J139">
        <f>IF(pogoda5[[#This Row],[ile w zbiorniku z parowaniem]]-pogoda5[[#This Row],[ile wody do podlania]] &lt; 0, 25000-pogoda5[[#This Row],[ile w zbiorniku z parowaniem]], 0)</f>
        <v>0</v>
      </c>
      <c r="K139">
        <f>pogoda5[[#This Row],[ile w zbiorniku z parowaniem]]-pogoda5[[#This Row],[ile wody do podlania]]+pogoda5[[#This Row],[ile trzeba dolac]]</f>
        <v>9400</v>
      </c>
      <c r="L139">
        <f t="shared" si="7"/>
        <v>8</v>
      </c>
    </row>
    <row r="140" spans="1:12" x14ac:dyDescent="0.35">
      <c r="A140" s="1">
        <v>42232</v>
      </c>
      <c r="B140">
        <v>22</v>
      </c>
      <c r="C140">
        <v>0</v>
      </c>
      <c r="D140">
        <f>700*pogoda5[[#This Row],[opady]]</f>
        <v>0</v>
      </c>
      <c r="E140">
        <f>MIN(pogoda5[[#This Row],[ile napadalo]]+K139, 25000)</f>
        <v>9400</v>
      </c>
      <c r="F140">
        <f>IF(pogoda5[[#This Row],[opady]]=0, ROUNDUP(0.03%*POWER(pogoda5[[#This Row],[temperatura_srednia]], 1.5)*K139, 0), 0)</f>
        <v>291</v>
      </c>
      <c r="G140">
        <f>IF(AND(pogoda5[[#This Row],[temperatura_srednia]]&gt;15, pogoda5[[#This Row],[opady]]&lt;=0.6), 1, 0)</f>
        <v>1</v>
      </c>
      <c r="H140">
        <f t="shared" si="6"/>
        <v>12000</v>
      </c>
      <c r="I140">
        <f>MAX(pogoda5[[#This Row],[po uzupelnieniu]]-pogoda5[[#This Row],[dzienne parowanie wody]], 0)</f>
        <v>9109</v>
      </c>
      <c r="J140">
        <f>IF(pogoda5[[#This Row],[ile w zbiorniku z parowaniem]]-pogoda5[[#This Row],[ile wody do podlania]] &lt; 0, 25000-pogoda5[[#This Row],[ile w zbiorniku z parowaniem]], 0)</f>
        <v>15891</v>
      </c>
      <c r="K140">
        <f>pogoda5[[#This Row],[ile w zbiorniku z parowaniem]]-pogoda5[[#This Row],[ile wody do podlania]]+pogoda5[[#This Row],[ile trzeba dolac]]</f>
        <v>13000</v>
      </c>
      <c r="L140">
        <f t="shared" si="7"/>
        <v>8</v>
      </c>
    </row>
    <row r="141" spans="1:12" x14ac:dyDescent="0.35">
      <c r="A141" s="1">
        <v>42233</v>
      </c>
      <c r="B141">
        <v>24</v>
      </c>
      <c r="C141">
        <v>0.2</v>
      </c>
      <c r="D141">
        <f>700*pogoda5[[#This Row],[opady]]</f>
        <v>140</v>
      </c>
      <c r="E141">
        <f>MIN(pogoda5[[#This Row],[ile napadalo]]+K140, 25000)</f>
        <v>13140</v>
      </c>
      <c r="F141">
        <f>IF(pogoda5[[#This Row],[opady]]=0, ROUNDUP(0.03%*POWER(pogoda5[[#This Row],[temperatura_srednia]], 1.5)*K140, 0), 0)</f>
        <v>0</v>
      </c>
      <c r="G141">
        <f>IF(AND(pogoda5[[#This Row],[temperatura_srednia]]&gt;15, pogoda5[[#This Row],[opady]]&lt;=0.6), 1, 0)</f>
        <v>1</v>
      </c>
      <c r="H141">
        <f t="shared" si="6"/>
        <v>12000</v>
      </c>
      <c r="I141">
        <f>MAX(pogoda5[[#This Row],[po uzupelnieniu]]-pogoda5[[#This Row],[dzienne parowanie wody]], 0)</f>
        <v>13140</v>
      </c>
      <c r="J141">
        <f>IF(pogoda5[[#This Row],[ile w zbiorniku z parowaniem]]-pogoda5[[#This Row],[ile wody do podlania]] &lt; 0, 25000-pogoda5[[#This Row],[ile w zbiorniku z parowaniem]], 0)</f>
        <v>0</v>
      </c>
      <c r="K141">
        <f>pogoda5[[#This Row],[ile w zbiorniku z parowaniem]]-pogoda5[[#This Row],[ile wody do podlania]]+pogoda5[[#This Row],[ile trzeba dolac]]</f>
        <v>1140</v>
      </c>
      <c r="L141">
        <f t="shared" si="7"/>
        <v>8</v>
      </c>
    </row>
    <row r="142" spans="1:12" x14ac:dyDescent="0.35">
      <c r="A142" s="1">
        <v>42234</v>
      </c>
      <c r="B142">
        <v>22</v>
      </c>
      <c r="C142">
        <v>0</v>
      </c>
      <c r="D142">
        <f>700*pogoda5[[#This Row],[opady]]</f>
        <v>0</v>
      </c>
      <c r="E142">
        <f>MIN(pogoda5[[#This Row],[ile napadalo]]+K141, 25000)</f>
        <v>1140</v>
      </c>
      <c r="F142">
        <f>IF(pogoda5[[#This Row],[opady]]=0, ROUNDUP(0.03%*POWER(pogoda5[[#This Row],[temperatura_srednia]], 1.5)*K141, 0), 0)</f>
        <v>36</v>
      </c>
      <c r="G142">
        <f>IF(AND(pogoda5[[#This Row],[temperatura_srednia]]&gt;15, pogoda5[[#This Row],[opady]]&lt;=0.6), 1, 0)</f>
        <v>1</v>
      </c>
      <c r="H142">
        <f t="shared" si="6"/>
        <v>12000</v>
      </c>
      <c r="I142">
        <f>MAX(pogoda5[[#This Row],[po uzupelnieniu]]-pogoda5[[#This Row],[dzienne parowanie wody]], 0)</f>
        <v>1104</v>
      </c>
      <c r="J142">
        <f>IF(pogoda5[[#This Row],[ile w zbiorniku z parowaniem]]-pogoda5[[#This Row],[ile wody do podlania]] &lt; 0, 25000-pogoda5[[#This Row],[ile w zbiorniku z parowaniem]], 0)</f>
        <v>23896</v>
      </c>
      <c r="K142">
        <f>pogoda5[[#This Row],[ile w zbiorniku z parowaniem]]-pogoda5[[#This Row],[ile wody do podlania]]+pogoda5[[#This Row],[ile trzeba dolac]]</f>
        <v>13000</v>
      </c>
      <c r="L142">
        <f t="shared" si="7"/>
        <v>8</v>
      </c>
    </row>
    <row r="143" spans="1:12" x14ac:dyDescent="0.35">
      <c r="A143" s="1">
        <v>42235</v>
      </c>
      <c r="B143">
        <v>19</v>
      </c>
      <c r="C143">
        <v>0</v>
      </c>
      <c r="D143">
        <f>700*pogoda5[[#This Row],[opady]]</f>
        <v>0</v>
      </c>
      <c r="E143">
        <f>MIN(pogoda5[[#This Row],[ile napadalo]]+K142, 25000)</f>
        <v>13000</v>
      </c>
      <c r="F143">
        <f>IF(pogoda5[[#This Row],[opady]]=0, ROUNDUP(0.03%*POWER(pogoda5[[#This Row],[temperatura_srednia]], 1.5)*K142, 0), 0)</f>
        <v>323</v>
      </c>
      <c r="G143">
        <f>IF(AND(pogoda5[[#This Row],[temperatura_srednia]]&gt;15, pogoda5[[#This Row],[opady]]&lt;=0.6), 1, 0)</f>
        <v>1</v>
      </c>
      <c r="H143">
        <f t="shared" si="6"/>
        <v>12000</v>
      </c>
      <c r="I143">
        <f>MAX(pogoda5[[#This Row],[po uzupelnieniu]]-pogoda5[[#This Row],[dzienne parowanie wody]], 0)</f>
        <v>12677</v>
      </c>
      <c r="J143">
        <f>IF(pogoda5[[#This Row],[ile w zbiorniku z parowaniem]]-pogoda5[[#This Row],[ile wody do podlania]] &lt; 0, 25000-pogoda5[[#This Row],[ile w zbiorniku z parowaniem]], 0)</f>
        <v>0</v>
      </c>
      <c r="K143">
        <f>pogoda5[[#This Row],[ile w zbiorniku z parowaniem]]-pogoda5[[#This Row],[ile wody do podlania]]+pogoda5[[#This Row],[ile trzeba dolac]]</f>
        <v>677</v>
      </c>
      <c r="L143">
        <f t="shared" si="7"/>
        <v>8</v>
      </c>
    </row>
    <row r="144" spans="1:12" x14ac:dyDescent="0.35">
      <c r="A144" s="1">
        <v>42236</v>
      </c>
      <c r="B144">
        <v>18</v>
      </c>
      <c r="C144">
        <v>0</v>
      </c>
      <c r="D144">
        <f>700*pogoda5[[#This Row],[opady]]</f>
        <v>0</v>
      </c>
      <c r="E144">
        <f>MIN(pogoda5[[#This Row],[ile napadalo]]+K143, 25000)</f>
        <v>677</v>
      </c>
      <c r="F144">
        <f>IF(pogoda5[[#This Row],[opady]]=0, ROUNDUP(0.03%*POWER(pogoda5[[#This Row],[temperatura_srednia]], 1.5)*K143, 0), 0)</f>
        <v>16</v>
      </c>
      <c r="G144">
        <f>IF(AND(pogoda5[[#This Row],[temperatura_srednia]]&gt;15, pogoda5[[#This Row],[opady]]&lt;=0.6), 1, 0)</f>
        <v>1</v>
      </c>
      <c r="H144">
        <f t="shared" si="6"/>
        <v>12000</v>
      </c>
      <c r="I144">
        <f>MAX(pogoda5[[#This Row],[po uzupelnieniu]]-pogoda5[[#This Row],[dzienne parowanie wody]], 0)</f>
        <v>661</v>
      </c>
      <c r="J144">
        <f>IF(pogoda5[[#This Row],[ile w zbiorniku z parowaniem]]-pogoda5[[#This Row],[ile wody do podlania]] &lt; 0, 25000-pogoda5[[#This Row],[ile w zbiorniku z parowaniem]], 0)</f>
        <v>24339</v>
      </c>
      <c r="K144">
        <f>pogoda5[[#This Row],[ile w zbiorniku z parowaniem]]-pogoda5[[#This Row],[ile wody do podlania]]+pogoda5[[#This Row],[ile trzeba dolac]]</f>
        <v>13000</v>
      </c>
      <c r="L144">
        <f t="shared" si="7"/>
        <v>8</v>
      </c>
    </row>
    <row r="145" spans="1:12" x14ac:dyDescent="0.35">
      <c r="A145" s="1">
        <v>42237</v>
      </c>
      <c r="B145">
        <v>18</v>
      </c>
      <c r="C145">
        <v>0</v>
      </c>
      <c r="D145">
        <f>700*pogoda5[[#This Row],[opady]]</f>
        <v>0</v>
      </c>
      <c r="E145">
        <f>MIN(pogoda5[[#This Row],[ile napadalo]]+K144, 25000)</f>
        <v>13000</v>
      </c>
      <c r="F145">
        <f>IF(pogoda5[[#This Row],[opady]]=0, ROUNDUP(0.03%*POWER(pogoda5[[#This Row],[temperatura_srednia]], 1.5)*K144, 0), 0)</f>
        <v>298</v>
      </c>
      <c r="G145">
        <f>IF(AND(pogoda5[[#This Row],[temperatura_srednia]]&gt;15, pogoda5[[#This Row],[opady]]&lt;=0.6), 1, 0)</f>
        <v>1</v>
      </c>
      <c r="H145">
        <f t="shared" si="6"/>
        <v>12000</v>
      </c>
      <c r="I145">
        <f>MAX(pogoda5[[#This Row],[po uzupelnieniu]]-pogoda5[[#This Row],[dzienne parowanie wody]], 0)</f>
        <v>12702</v>
      </c>
      <c r="J145">
        <f>IF(pogoda5[[#This Row],[ile w zbiorniku z parowaniem]]-pogoda5[[#This Row],[ile wody do podlania]] &lt; 0, 25000-pogoda5[[#This Row],[ile w zbiorniku z parowaniem]], 0)</f>
        <v>0</v>
      </c>
      <c r="K145">
        <f>pogoda5[[#This Row],[ile w zbiorniku z parowaniem]]-pogoda5[[#This Row],[ile wody do podlania]]+pogoda5[[#This Row],[ile trzeba dolac]]</f>
        <v>702</v>
      </c>
      <c r="L145">
        <f t="shared" si="7"/>
        <v>8</v>
      </c>
    </row>
    <row r="146" spans="1:12" x14ac:dyDescent="0.35">
      <c r="A146" s="1">
        <v>42238</v>
      </c>
      <c r="B146">
        <v>18</v>
      </c>
      <c r="C146">
        <v>0</v>
      </c>
      <c r="D146">
        <f>700*pogoda5[[#This Row],[opady]]</f>
        <v>0</v>
      </c>
      <c r="E146">
        <f>MIN(pogoda5[[#This Row],[ile napadalo]]+K145, 25000)</f>
        <v>702</v>
      </c>
      <c r="F146">
        <f>IF(pogoda5[[#This Row],[opady]]=0, ROUNDUP(0.03%*POWER(pogoda5[[#This Row],[temperatura_srednia]], 1.5)*K145, 0), 0)</f>
        <v>17</v>
      </c>
      <c r="G146">
        <f>IF(AND(pogoda5[[#This Row],[temperatura_srednia]]&gt;15, pogoda5[[#This Row],[opady]]&lt;=0.6), 1, 0)</f>
        <v>1</v>
      </c>
      <c r="H146">
        <f t="shared" si="6"/>
        <v>12000</v>
      </c>
      <c r="I146">
        <f>MAX(pogoda5[[#This Row],[po uzupelnieniu]]-pogoda5[[#This Row],[dzienne parowanie wody]], 0)</f>
        <v>685</v>
      </c>
      <c r="J146">
        <f>IF(pogoda5[[#This Row],[ile w zbiorniku z parowaniem]]-pogoda5[[#This Row],[ile wody do podlania]] &lt; 0, 25000-pogoda5[[#This Row],[ile w zbiorniku z parowaniem]], 0)</f>
        <v>24315</v>
      </c>
      <c r="K146">
        <f>pogoda5[[#This Row],[ile w zbiorniku z parowaniem]]-pogoda5[[#This Row],[ile wody do podlania]]+pogoda5[[#This Row],[ile trzeba dolac]]</f>
        <v>13000</v>
      </c>
      <c r="L146">
        <f t="shared" si="7"/>
        <v>8</v>
      </c>
    </row>
    <row r="147" spans="1:12" x14ac:dyDescent="0.35">
      <c r="A147" s="1">
        <v>42239</v>
      </c>
      <c r="B147">
        <v>19</v>
      </c>
      <c r="C147">
        <v>0</v>
      </c>
      <c r="D147">
        <f>700*pogoda5[[#This Row],[opady]]</f>
        <v>0</v>
      </c>
      <c r="E147">
        <f>MIN(pogoda5[[#This Row],[ile napadalo]]+K146, 25000)</f>
        <v>13000</v>
      </c>
      <c r="F147">
        <f>IF(pogoda5[[#This Row],[opady]]=0, ROUNDUP(0.03%*POWER(pogoda5[[#This Row],[temperatura_srednia]], 1.5)*K146, 0), 0)</f>
        <v>323</v>
      </c>
      <c r="G147">
        <f>IF(AND(pogoda5[[#This Row],[temperatura_srednia]]&gt;15, pogoda5[[#This Row],[opady]]&lt;=0.6), 1, 0)</f>
        <v>1</v>
      </c>
      <c r="H147">
        <f t="shared" si="6"/>
        <v>12000</v>
      </c>
      <c r="I147">
        <f>MAX(pogoda5[[#This Row],[po uzupelnieniu]]-pogoda5[[#This Row],[dzienne parowanie wody]], 0)</f>
        <v>12677</v>
      </c>
      <c r="J147">
        <f>IF(pogoda5[[#This Row],[ile w zbiorniku z parowaniem]]-pogoda5[[#This Row],[ile wody do podlania]] &lt; 0, 25000-pogoda5[[#This Row],[ile w zbiorniku z parowaniem]], 0)</f>
        <v>0</v>
      </c>
      <c r="K147">
        <f>pogoda5[[#This Row],[ile w zbiorniku z parowaniem]]-pogoda5[[#This Row],[ile wody do podlania]]+pogoda5[[#This Row],[ile trzeba dolac]]</f>
        <v>677</v>
      </c>
      <c r="L147">
        <f t="shared" si="7"/>
        <v>8</v>
      </c>
    </row>
    <row r="148" spans="1:12" x14ac:dyDescent="0.35">
      <c r="A148" s="1">
        <v>42240</v>
      </c>
      <c r="B148">
        <v>21</v>
      </c>
      <c r="C148">
        <v>5.5</v>
      </c>
      <c r="D148">
        <f>700*pogoda5[[#This Row],[opady]]</f>
        <v>3850</v>
      </c>
      <c r="E148">
        <f>MIN(pogoda5[[#This Row],[ile napadalo]]+K147, 25000)</f>
        <v>4527</v>
      </c>
      <c r="F148">
        <f>IF(pogoda5[[#This Row],[opady]]=0, ROUNDUP(0.03%*POWER(pogoda5[[#This Row],[temperatura_srednia]], 1.5)*K147, 0), 0)</f>
        <v>0</v>
      </c>
      <c r="G148">
        <f>IF(AND(pogoda5[[#This Row],[temperatura_srednia]]&gt;15, pogoda5[[#This Row],[opady]]&lt;=0.6), 1, 0)</f>
        <v>0</v>
      </c>
      <c r="H148">
        <f t="shared" si="6"/>
        <v>0</v>
      </c>
      <c r="I148">
        <f>MAX(pogoda5[[#This Row],[po uzupelnieniu]]-pogoda5[[#This Row],[dzienne parowanie wody]], 0)</f>
        <v>4527</v>
      </c>
      <c r="J148">
        <f>IF(pogoda5[[#This Row],[ile w zbiorniku z parowaniem]]-pogoda5[[#This Row],[ile wody do podlania]] &lt; 0, 25000-pogoda5[[#This Row],[ile w zbiorniku z parowaniem]], 0)</f>
        <v>0</v>
      </c>
      <c r="K148">
        <f>pogoda5[[#This Row],[ile w zbiorniku z parowaniem]]-pogoda5[[#This Row],[ile wody do podlania]]+pogoda5[[#This Row],[ile trzeba dolac]]</f>
        <v>4527</v>
      </c>
      <c r="L148">
        <f t="shared" si="7"/>
        <v>8</v>
      </c>
    </row>
    <row r="149" spans="1:12" x14ac:dyDescent="0.35">
      <c r="A149" s="1">
        <v>42241</v>
      </c>
      <c r="B149">
        <v>18</v>
      </c>
      <c r="C149">
        <v>18</v>
      </c>
      <c r="D149">
        <f>700*pogoda5[[#This Row],[opady]]</f>
        <v>12600</v>
      </c>
      <c r="E149">
        <f>MIN(pogoda5[[#This Row],[ile napadalo]]+K148, 25000)</f>
        <v>17127</v>
      </c>
      <c r="F149">
        <f>IF(pogoda5[[#This Row],[opady]]=0, ROUNDUP(0.03%*POWER(pogoda5[[#This Row],[temperatura_srednia]], 1.5)*K148, 0), 0)</f>
        <v>0</v>
      </c>
      <c r="G149">
        <f>IF(AND(pogoda5[[#This Row],[temperatura_srednia]]&gt;15, pogoda5[[#This Row],[opady]]&lt;=0.6), 1, 0)</f>
        <v>0</v>
      </c>
      <c r="H149">
        <f t="shared" si="6"/>
        <v>0</v>
      </c>
      <c r="I149">
        <f>MAX(pogoda5[[#This Row],[po uzupelnieniu]]-pogoda5[[#This Row],[dzienne parowanie wody]], 0)</f>
        <v>17127</v>
      </c>
      <c r="J149">
        <f>IF(pogoda5[[#This Row],[ile w zbiorniku z parowaniem]]-pogoda5[[#This Row],[ile wody do podlania]] &lt; 0, 25000-pogoda5[[#This Row],[ile w zbiorniku z parowaniem]], 0)</f>
        <v>0</v>
      </c>
      <c r="K149">
        <f>pogoda5[[#This Row],[ile w zbiorniku z parowaniem]]-pogoda5[[#This Row],[ile wody do podlania]]+pogoda5[[#This Row],[ile trzeba dolac]]</f>
        <v>17127</v>
      </c>
      <c r="L149">
        <f t="shared" si="7"/>
        <v>8</v>
      </c>
    </row>
    <row r="150" spans="1:12" x14ac:dyDescent="0.35">
      <c r="A150" s="1">
        <v>42242</v>
      </c>
      <c r="B150">
        <v>19</v>
      </c>
      <c r="C150">
        <v>12</v>
      </c>
      <c r="D150">
        <f>700*pogoda5[[#This Row],[opady]]</f>
        <v>8400</v>
      </c>
      <c r="E150">
        <f>MIN(pogoda5[[#This Row],[ile napadalo]]+K149, 25000)</f>
        <v>25000</v>
      </c>
      <c r="F150">
        <f>IF(pogoda5[[#This Row],[opady]]=0, ROUNDUP(0.03%*POWER(pogoda5[[#This Row],[temperatura_srednia]], 1.5)*K149, 0), 0)</f>
        <v>0</v>
      </c>
      <c r="G150">
        <f>IF(AND(pogoda5[[#This Row],[temperatura_srednia]]&gt;15, pogoda5[[#This Row],[opady]]&lt;=0.6), 1, 0)</f>
        <v>0</v>
      </c>
      <c r="H150">
        <f t="shared" si="6"/>
        <v>0</v>
      </c>
      <c r="I150">
        <f>MAX(pogoda5[[#This Row],[po uzupelnieniu]]-pogoda5[[#This Row],[dzienne parowanie wody]], 0)</f>
        <v>25000</v>
      </c>
      <c r="J150">
        <f>IF(pogoda5[[#This Row],[ile w zbiorniku z parowaniem]]-pogoda5[[#This Row],[ile wody do podlania]] &lt; 0, 25000-pogoda5[[#This Row],[ile w zbiorniku z parowaniem]], 0)</f>
        <v>0</v>
      </c>
      <c r="K150">
        <f>pogoda5[[#This Row],[ile w zbiorniku z parowaniem]]-pogoda5[[#This Row],[ile wody do podlania]]+pogoda5[[#This Row],[ile trzeba dolac]]</f>
        <v>25000</v>
      </c>
      <c r="L150">
        <f t="shared" si="7"/>
        <v>8</v>
      </c>
    </row>
    <row r="151" spans="1:12" x14ac:dyDescent="0.35">
      <c r="A151" s="1">
        <v>42243</v>
      </c>
      <c r="B151">
        <v>23</v>
      </c>
      <c r="C151">
        <v>0</v>
      </c>
      <c r="D151">
        <f>700*pogoda5[[#This Row],[opady]]</f>
        <v>0</v>
      </c>
      <c r="E151">
        <f>MIN(pogoda5[[#This Row],[ile napadalo]]+K150, 25000)</f>
        <v>25000</v>
      </c>
      <c r="F151">
        <f>IF(pogoda5[[#This Row],[opady]]=0, ROUNDUP(0.03%*POWER(pogoda5[[#This Row],[temperatura_srednia]], 1.5)*K150, 0), 0)</f>
        <v>828</v>
      </c>
      <c r="G151">
        <f>IF(AND(pogoda5[[#This Row],[temperatura_srednia]]&gt;15, pogoda5[[#This Row],[opady]]&lt;=0.6), 1, 0)</f>
        <v>1</v>
      </c>
      <c r="H151">
        <f t="shared" si="6"/>
        <v>12000</v>
      </c>
      <c r="I151">
        <f>MAX(pogoda5[[#This Row],[po uzupelnieniu]]-pogoda5[[#This Row],[dzienne parowanie wody]], 0)</f>
        <v>24172</v>
      </c>
      <c r="J151">
        <f>IF(pogoda5[[#This Row],[ile w zbiorniku z parowaniem]]-pogoda5[[#This Row],[ile wody do podlania]] &lt; 0, 25000-pogoda5[[#This Row],[ile w zbiorniku z parowaniem]], 0)</f>
        <v>0</v>
      </c>
      <c r="K151">
        <f>pogoda5[[#This Row],[ile w zbiorniku z parowaniem]]-pogoda5[[#This Row],[ile wody do podlania]]+pogoda5[[#This Row],[ile trzeba dolac]]</f>
        <v>12172</v>
      </c>
      <c r="L151">
        <f t="shared" si="7"/>
        <v>8</v>
      </c>
    </row>
    <row r="152" spans="1:12" x14ac:dyDescent="0.35">
      <c r="A152" s="1">
        <v>42244</v>
      </c>
      <c r="B152">
        <v>17</v>
      </c>
      <c r="C152">
        <v>0.1</v>
      </c>
      <c r="D152">
        <f>700*pogoda5[[#This Row],[opady]]</f>
        <v>70</v>
      </c>
      <c r="E152">
        <f>MIN(pogoda5[[#This Row],[ile napadalo]]+K151, 25000)</f>
        <v>12242</v>
      </c>
      <c r="F152">
        <f>IF(pogoda5[[#This Row],[opady]]=0, ROUNDUP(0.03%*POWER(pogoda5[[#This Row],[temperatura_srednia]], 1.5)*K151, 0), 0)</f>
        <v>0</v>
      </c>
      <c r="G152">
        <f>IF(AND(pogoda5[[#This Row],[temperatura_srednia]]&gt;15, pogoda5[[#This Row],[opady]]&lt;=0.6), 1, 0)</f>
        <v>1</v>
      </c>
      <c r="H152">
        <f t="shared" si="6"/>
        <v>12000</v>
      </c>
      <c r="I152">
        <f>MAX(pogoda5[[#This Row],[po uzupelnieniu]]-pogoda5[[#This Row],[dzienne parowanie wody]], 0)</f>
        <v>12242</v>
      </c>
      <c r="J152">
        <f>IF(pogoda5[[#This Row],[ile w zbiorniku z parowaniem]]-pogoda5[[#This Row],[ile wody do podlania]] &lt; 0, 25000-pogoda5[[#This Row],[ile w zbiorniku z parowaniem]], 0)</f>
        <v>0</v>
      </c>
      <c r="K152">
        <f>pogoda5[[#This Row],[ile w zbiorniku z parowaniem]]-pogoda5[[#This Row],[ile wody do podlania]]+pogoda5[[#This Row],[ile trzeba dolac]]</f>
        <v>242</v>
      </c>
      <c r="L152">
        <f t="shared" si="7"/>
        <v>8</v>
      </c>
    </row>
    <row r="153" spans="1:12" x14ac:dyDescent="0.35">
      <c r="A153" s="1">
        <v>42245</v>
      </c>
      <c r="B153">
        <v>16</v>
      </c>
      <c r="C153">
        <v>14</v>
      </c>
      <c r="D153">
        <f>700*pogoda5[[#This Row],[opady]]</f>
        <v>9800</v>
      </c>
      <c r="E153">
        <f>MIN(pogoda5[[#This Row],[ile napadalo]]+K152, 25000)</f>
        <v>10042</v>
      </c>
      <c r="F153">
        <f>IF(pogoda5[[#This Row],[opady]]=0, ROUNDUP(0.03%*POWER(pogoda5[[#This Row],[temperatura_srednia]], 1.5)*K152, 0), 0)</f>
        <v>0</v>
      </c>
      <c r="G153">
        <f>IF(AND(pogoda5[[#This Row],[temperatura_srednia]]&gt;15, pogoda5[[#This Row],[opady]]&lt;=0.6), 1, 0)</f>
        <v>0</v>
      </c>
      <c r="H153">
        <f t="shared" si="6"/>
        <v>0</v>
      </c>
      <c r="I153">
        <f>MAX(pogoda5[[#This Row],[po uzupelnieniu]]-pogoda5[[#This Row],[dzienne parowanie wody]], 0)</f>
        <v>10042</v>
      </c>
      <c r="J153">
        <f>IF(pogoda5[[#This Row],[ile w zbiorniku z parowaniem]]-pogoda5[[#This Row],[ile wody do podlania]] &lt; 0, 25000-pogoda5[[#This Row],[ile w zbiorniku z parowaniem]], 0)</f>
        <v>0</v>
      </c>
      <c r="K153">
        <f>pogoda5[[#This Row],[ile w zbiorniku z parowaniem]]-pogoda5[[#This Row],[ile wody do podlania]]+pogoda5[[#This Row],[ile trzeba dolac]]</f>
        <v>10042</v>
      </c>
      <c r="L153">
        <f t="shared" si="7"/>
        <v>8</v>
      </c>
    </row>
    <row r="154" spans="1:12" x14ac:dyDescent="0.35">
      <c r="A154" s="1">
        <v>42246</v>
      </c>
      <c r="B154">
        <v>22</v>
      </c>
      <c r="C154">
        <v>0</v>
      </c>
      <c r="D154">
        <f>700*pogoda5[[#This Row],[opady]]</f>
        <v>0</v>
      </c>
      <c r="E154">
        <f>MIN(pogoda5[[#This Row],[ile napadalo]]+K153, 25000)</f>
        <v>10042</v>
      </c>
      <c r="F154">
        <f>IF(pogoda5[[#This Row],[opady]]=0, ROUNDUP(0.03%*POWER(pogoda5[[#This Row],[temperatura_srednia]], 1.5)*K153, 0), 0)</f>
        <v>311</v>
      </c>
      <c r="G154">
        <f>IF(AND(pogoda5[[#This Row],[temperatura_srednia]]&gt;15, pogoda5[[#This Row],[opady]]&lt;=0.6), 1, 0)</f>
        <v>1</v>
      </c>
      <c r="H154">
        <f t="shared" si="6"/>
        <v>12000</v>
      </c>
      <c r="I154">
        <f>MAX(pogoda5[[#This Row],[po uzupelnieniu]]-pogoda5[[#This Row],[dzienne parowanie wody]], 0)</f>
        <v>9731</v>
      </c>
      <c r="J154">
        <f>IF(pogoda5[[#This Row],[ile w zbiorniku z parowaniem]]-pogoda5[[#This Row],[ile wody do podlania]] &lt; 0, 25000-pogoda5[[#This Row],[ile w zbiorniku z parowaniem]], 0)</f>
        <v>15269</v>
      </c>
      <c r="K154">
        <f>pogoda5[[#This Row],[ile w zbiorniku z parowaniem]]-pogoda5[[#This Row],[ile wody do podlania]]+pogoda5[[#This Row],[ile trzeba dolac]]</f>
        <v>13000</v>
      </c>
      <c r="L154">
        <f t="shared" si="7"/>
        <v>8</v>
      </c>
    </row>
    <row r="155" spans="1:12" x14ac:dyDescent="0.35">
      <c r="A155" s="1">
        <v>42247</v>
      </c>
      <c r="B155">
        <v>26</v>
      </c>
      <c r="C155">
        <v>0</v>
      </c>
      <c r="D155">
        <f>700*pogoda5[[#This Row],[opady]]</f>
        <v>0</v>
      </c>
      <c r="E155">
        <f>MIN(pogoda5[[#This Row],[ile napadalo]]+K154, 25000)</f>
        <v>13000</v>
      </c>
      <c r="F155">
        <f>IF(pogoda5[[#This Row],[opady]]=0, ROUNDUP(0.03%*POWER(pogoda5[[#This Row],[temperatura_srednia]], 1.5)*K154, 0), 0)</f>
        <v>518</v>
      </c>
      <c r="G155">
        <f>IF(AND(pogoda5[[#This Row],[temperatura_srednia]]&gt;15, pogoda5[[#This Row],[opady]]&lt;=0.6), 1, 0)</f>
        <v>1</v>
      </c>
      <c r="H155">
        <f t="shared" si="6"/>
        <v>12000</v>
      </c>
      <c r="I155">
        <f>MAX(pogoda5[[#This Row],[po uzupelnieniu]]-pogoda5[[#This Row],[dzienne parowanie wody]], 0)</f>
        <v>12482</v>
      </c>
      <c r="J155">
        <f>IF(pogoda5[[#This Row],[ile w zbiorniku z parowaniem]]-pogoda5[[#This Row],[ile wody do podlania]] &lt; 0, 25000-pogoda5[[#This Row],[ile w zbiorniku z parowaniem]], 0)</f>
        <v>0</v>
      </c>
      <c r="K155">
        <f>pogoda5[[#This Row],[ile w zbiorniku z parowaniem]]-pogoda5[[#This Row],[ile wody do podlania]]+pogoda5[[#This Row],[ile trzeba dolac]]</f>
        <v>482</v>
      </c>
      <c r="L155">
        <f t="shared" si="7"/>
        <v>8</v>
      </c>
    </row>
    <row r="156" spans="1:12" x14ac:dyDescent="0.35">
      <c r="A156" s="1">
        <v>42248</v>
      </c>
      <c r="B156">
        <v>27</v>
      </c>
      <c r="C156">
        <v>2</v>
      </c>
      <c r="D156">
        <f>700*pogoda5[[#This Row],[opady]]</f>
        <v>1400</v>
      </c>
      <c r="E156">
        <f>MIN(pogoda5[[#This Row],[ile napadalo]]+K155, 25000)</f>
        <v>1882</v>
      </c>
      <c r="F156">
        <f>IF(pogoda5[[#This Row],[opady]]=0, ROUNDUP(0.03%*POWER(pogoda5[[#This Row],[temperatura_srednia]], 1.5)*K155, 0), 0)</f>
        <v>0</v>
      </c>
      <c r="G156">
        <f>IF(AND(pogoda5[[#This Row],[temperatura_srednia]]&gt;15, pogoda5[[#This Row],[opady]]&lt;=0.6), 1, 0)</f>
        <v>0</v>
      </c>
      <c r="H156">
        <f t="shared" si="6"/>
        <v>0</v>
      </c>
      <c r="I156">
        <f>MAX(pogoda5[[#This Row],[po uzupelnieniu]]-pogoda5[[#This Row],[dzienne parowanie wody]], 0)</f>
        <v>1882</v>
      </c>
      <c r="J156">
        <f>IF(pogoda5[[#This Row],[ile w zbiorniku z parowaniem]]-pogoda5[[#This Row],[ile wody do podlania]] &lt; 0, 25000-pogoda5[[#This Row],[ile w zbiorniku z parowaniem]], 0)</f>
        <v>0</v>
      </c>
      <c r="K156">
        <f>pogoda5[[#This Row],[ile w zbiorniku z parowaniem]]-pogoda5[[#This Row],[ile wody do podlania]]+pogoda5[[#This Row],[ile trzeba dolac]]</f>
        <v>1882</v>
      </c>
      <c r="L156">
        <f t="shared" si="7"/>
        <v>9</v>
      </c>
    </row>
    <row r="157" spans="1:12" x14ac:dyDescent="0.35">
      <c r="A157" s="1">
        <v>42249</v>
      </c>
      <c r="B157">
        <v>18</v>
      </c>
      <c r="C157">
        <v>0</v>
      </c>
      <c r="D157">
        <f>700*pogoda5[[#This Row],[opady]]</f>
        <v>0</v>
      </c>
      <c r="E157">
        <f>MIN(pogoda5[[#This Row],[ile napadalo]]+K156, 25000)</f>
        <v>1882</v>
      </c>
      <c r="F157">
        <f>IF(pogoda5[[#This Row],[opady]]=0, ROUNDUP(0.03%*POWER(pogoda5[[#This Row],[temperatura_srednia]], 1.5)*K156, 0), 0)</f>
        <v>44</v>
      </c>
      <c r="G157">
        <f>IF(AND(pogoda5[[#This Row],[temperatura_srednia]]&gt;15, pogoda5[[#This Row],[opady]]&lt;=0.6), 1, 0)</f>
        <v>1</v>
      </c>
      <c r="H157">
        <f t="shared" si="6"/>
        <v>12000</v>
      </c>
      <c r="I157">
        <f>MAX(pogoda5[[#This Row],[po uzupelnieniu]]-pogoda5[[#This Row],[dzienne parowanie wody]], 0)</f>
        <v>1838</v>
      </c>
      <c r="J157">
        <f>IF(pogoda5[[#This Row],[ile w zbiorniku z parowaniem]]-pogoda5[[#This Row],[ile wody do podlania]] &lt; 0, 25000-pogoda5[[#This Row],[ile w zbiorniku z parowaniem]], 0)</f>
        <v>23162</v>
      </c>
      <c r="K157">
        <f>pogoda5[[#This Row],[ile w zbiorniku z parowaniem]]-pogoda5[[#This Row],[ile wody do podlania]]+pogoda5[[#This Row],[ile trzeba dolac]]</f>
        <v>13000</v>
      </c>
      <c r="L157">
        <f t="shared" si="7"/>
        <v>9</v>
      </c>
    </row>
    <row r="158" spans="1:12" x14ac:dyDescent="0.35">
      <c r="A158" s="1">
        <v>42250</v>
      </c>
      <c r="B158">
        <v>17</v>
      </c>
      <c r="C158">
        <v>0</v>
      </c>
      <c r="D158">
        <f>700*pogoda5[[#This Row],[opady]]</f>
        <v>0</v>
      </c>
      <c r="E158">
        <f>MIN(pogoda5[[#This Row],[ile napadalo]]+K157, 25000)</f>
        <v>13000</v>
      </c>
      <c r="F158">
        <f>IF(pogoda5[[#This Row],[opady]]=0, ROUNDUP(0.03%*POWER(pogoda5[[#This Row],[temperatura_srednia]], 1.5)*K157, 0), 0)</f>
        <v>274</v>
      </c>
      <c r="G158">
        <f>IF(AND(pogoda5[[#This Row],[temperatura_srednia]]&gt;15, pogoda5[[#This Row],[opady]]&lt;=0.6), 1, 0)</f>
        <v>1</v>
      </c>
      <c r="H158">
        <f t="shared" si="6"/>
        <v>12000</v>
      </c>
      <c r="I158">
        <f>MAX(pogoda5[[#This Row],[po uzupelnieniu]]-pogoda5[[#This Row],[dzienne parowanie wody]], 0)</f>
        <v>12726</v>
      </c>
      <c r="J158">
        <f>IF(pogoda5[[#This Row],[ile w zbiorniku z parowaniem]]-pogoda5[[#This Row],[ile wody do podlania]] &lt; 0, 25000-pogoda5[[#This Row],[ile w zbiorniku z parowaniem]], 0)</f>
        <v>0</v>
      </c>
      <c r="K158">
        <f>pogoda5[[#This Row],[ile w zbiorniku z parowaniem]]-pogoda5[[#This Row],[ile wody do podlania]]+pogoda5[[#This Row],[ile trzeba dolac]]</f>
        <v>726</v>
      </c>
      <c r="L158">
        <f t="shared" si="7"/>
        <v>9</v>
      </c>
    </row>
    <row r="159" spans="1:12" x14ac:dyDescent="0.35">
      <c r="A159" s="1">
        <v>42251</v>
      </c>
      <c r="B159">
        <v>16</v>
      </c>
      <c r="C159">
        <v>0.1</v>
      </c>
      <c r="D159">
        <f>700*pogoda5[[#This Row],[opady]]</f>
        <v>70</v>
      </c>
      <c r="E159">
        <f>MIN(pogoda5[[#This Row],[ile napadalo]]+K158, 25000)</f>
        <v>796</v>
      </c>
      <c r="F159">
        <f>IF(pogoda5[[#This Row],[opady]]=0, ROUNDUP(0.03%*POWER(pogoda5[[#This Row],[temperatura_srednia]], 1.5)*K158, 0), 0)</f>
        <v>0</v>
      </c>
      <c r="G159">
        <f>IF(AND(pogoda5[[#This Row],[temperatura_srednia]]&gt;15, pogoda5[[#This Row],[opady]]&lt;=0.6), 1, 0)</f>
        <v>1</v>
      </c>
      <c r="H159">
        <f t="shared" si="6"/>
        <v>12000</v>
      </c>
      <c r="I159">
        <f>MAX(pogoda5[[#This Row],[po uzupelnieniu]]-pogoda5[[#This Row],[dzienne parowanie wody]], 0)</f>
        <v>796</v>
      </c>
      <c r="J159">
        <f>IF(pogoda5[[#This Row],[ile w zbiorniku z parowaniem]]-pogoda5[[#This Row],[ile wody do podlania]] &lt; 0, 25000-pogoda5[[#This Row],[ile w zbiorniku z parowaniem]], 0)</f>
        <v>24204</v>
      </c>
      <c r="K159">
        <f>pogoda5[[#This Row],[ile w zbiorniku z parowaniem]]-pogoda5[[#This Row],[ile wody do podlania]]+pogoda5[[#This Row],[ile trzeba dolac]]</f>
        <v>13000</v>
      </c>
      <c r="L159">
        <f t="shared" si="7"/>
        <v>9</v>
      </c>
    </row>
    <row r="160" spans="1:12" x14ac:dyDescent="0.35">
      <c r="A160" s="1">
        <v>42252</v>
      </c>
      <c r="B160">
        <v>15</v>
      </c>
      <c r="C160">
        <v>0</v>
      </c>
      <c r="D160">
        <f>700*pogoda5[[#This Row],[opady]]</f>
        <v>0</v>
      </c>
      <c r="E160">
        <f>MIN(pogoda5[[#This Row],[ile napadalo]]+K159, 25000)</f>
        <v>13000</v>
      </c>
      <c r="F160">
        <f>IF(pogoda5[[#This Row],[opady]]=0, ROUNDUP(0.03%*POWER(pogoda5[[#This Row],[temperatura_srednia]], 1.5)*K159, 0), 0)</f>
        <v>227</v>
      </c>
      <c r="G160">
        <f>IF(AND(pogoda5[[#This Row],[temperatura_srednia]]&gt;15, pogoda5[[#This Row],[opady]]&lt;=0.6), 1, 0)</f>
        <v>0</v>
      </c>
      <c r="H160">
        <f t="shared" si="6"/>
        <v>0</v>
      </c>
      <c r="I160">
        <f>MAX(pogoda5[[#This Row],[po uzupelnieniu]]-pogoda5[[#This Row],[dzienne parowanie wody]], 0)</f>
        <v>12773</v>
      </c>
      <c r="J160">
        <f>IF(pogoda5[[#This Row],[ile w zbiorniku z parowaniem]]-pogoda5[[#This Row],[ile wody do podlania]] &lt; 0, 25000-pogoda5[[#This Row],[ile w zbiorniku z parowaniem]], 0)</f>
        <v>0</v>
      </c>
      <c r="K160">
        <f>pogoda5[[#This Row],[ile w zbiorniku z parowaniem]]-pogoda5[[#This Row],[ile wody do podlania]]+pogoda5[[#This Row],[ile trzeba dolac]]</f>
        <v>12773</v>
      </c>
      <c r="L160">
        <f t="shared" si="7"/>
        <v>9</v>
      </c>
    </row>
    <row r="161" spans="1:12" x14ac:dyDescent="0.35">
      <c r="A161" s="1">
        <v>42253</v>
      </c>
      <c r="B161">
        <v>12</v>
      </c>
      <c r="C161">
        <v>4</v>
      </c>
      <c r="D161">
        <f>700*pogoda5[[#This Row],[opady]]</f>
        <v>2800</v>
      </c>
      <c r="E161">
        <f>MIN(pogoda5[[#This Row],[ile napadalo]]+K160, 25000)</f>
        <v>15573</v>
      </c>
      <c r="F161">
        <f>IF(pogoda5[[#This Row],[opady]]=0, ROUNDUP(0.03%*POWER(pogoda5[[#This Row],[temperatura_srednia]], 1.5)*K160, 0), 0)</f>
        <v>0</v>
      </c>
      <c r="G161">
        <f>IF(AND(pogoda5[[#This Row],[temperatura_srednia]]&gt;15, pogoda5[[#This Row],[opady]]&lt;=0.6), 1, 0)</f>
        <v>0</v>
      </c>
      <c r="H161">
        <f t="shared" si="6"/>
        <v>0</v>
      </c>
      <c r="I161">
        <f>MAX(pogoda5[[#This Row],[po uzupelnieniu]]-pogoda5[[#This Row],[dzienne parowanie wody]], 0)</f>
        <v>15573</v>
      </c>
      <c r="J161">
        <f>IF(pogoda5[[#This Row],[ile w zbiorniku z parowaniem]]-pogoda5[[#This Row],[ile wody do podlania]] &lt; 0, 25000-pogoda5[[#This Row],[ile w zbiorniku z parowaniem]], 0)</f>
        <v>0</v>
      </c>
      <c r="K161">
        <f>pogoda5[[#This Row],[ile w zbiorniku z parowaniem]]-pogoda5[[#This Row],[ile wody do podlania]]+pogoda5[[#This Row],[ile trzeba dolac]]</f>
        <v>15573</v>
      </c>
      <c r="L161">
        <f t="shared" si="7"/>
        <v>9</v>
      </c>
    </row>
    <row r="162" spans="1:12" x14ac:dyDescent="0.35">
      <c r="A162" s="1">
        <v>42254</v>
      </c>
      <c r="B162">
        <v>13</v>
      </c>
      <c r="C162">
        <v>0</v>
      </c>
      <c r="D162">
        <f>700*pogoda5[[#This Row],[opady]]</f>
        <v>0</v>
      </c>
      <c r="E162">
        <f>MIN(pogoda5[[#This Row],[ile napadalo]]+K161, 25000)</f>
        <v>15573</v>
      </c>
      <c r="F162">
        <f>IF(pogoda5[[#This Row],[opady]]=0, ROUNDUP(0.03%*POWER(pogoda5[[#This Row],[temperatura_srednia]], 1.5)*K161, 0), 0)</f>
        <v>219</v>
      </c>
      <c r="G162">
        <f>IF(AND(pogoda5[[#This Row],[temperatura_srednia]]&gt;15, pogoda5[[#This Row],[opady]]&lt;=0.6), 1, 0)</f>
        <v>0</v>
      </c>
      <c r="H162">
        <f t="shared" si="6"/>
        <v>0</v>
      </c>
      <c r="I162">
        <f>MAX(pogoda5[[#This Row],[po uzupelnieniu]]-pogoda5[[#This Row],[dzienne parowanie wody]], 0)</f>
        <v>15354</v>
      </c>
      <c r="J162">
        <f>IF(pogoda5[[#This Row],[ile w zbiorniku z parowaniem]]-pogoda5[[#This Row],[ile wody do podlania]] &lt; 0, 25000-pogoda5[[#This Row],[ile w zbiorniku z parowaniem]], 0)</f>
        <v>0</v>
      </c>
      <c r="K162">
        <f>pogoda5[[#This Row],[ile w zbiorniku z parowaniem]]-pogoda5[[#This Row],[ile wody do podlania]]+pogoda5[[#This Row],[ile trzeba dolac]]</f>
        <v>15354</v>
      </c>
      <c r="L162">
        <f t="shared" si="7"/>
        <v>9</v>
      </c>
    </row>
    <row r="163" spans="1:12" x14ac:dyDescent="0.35">
      <c r="A163" s="1">
        <v>42255</v>
      </c>
      <c r="B163">
        <v>11</v>
      </c>
      <c r="C163">
        <v>4</v>
      </c>
      <c r="D163">
        <f>700*pogoda5[[#This Row],[opady]]</f>
        <v>2800</v>
      </c>
      <c r="E163">
        <f>MIN(pogoda5[[#This Row],[ile napadalo]]+K162, 25000)</f>
        <v>18154</v>
      </c>
      <c r="F163">
        <f>IF(pogoda5[[#This Row],[opady]]=0, ROUNDUP(0.03%*POWER(pogoda5[[#This Row],[temperatura_srednia]], 1.5)*K162, 0), 0)</f>
        <v>0</v>
      </c>
      <c r="G163">
        <f>IF(AND(pogoda5[[#This Row],[temperatura_srednia]]&gt;15, pogoda5[[#This Row],[opady]]&lt;=0.6), 1, 0)</f>
        <v>0</v>
      </c>
      <c r="H163">
        <f t="shared" si="6"/>
        <v>0</v>
      </c>
      <c r="I163">
        <f>MAX(pogoda5[[#This Row],[po uzupelnieniu]]-pogoda5[[#This Row],[dzienne parowanie wody]], 0)</f>
        <v>18154</v>
      </c>
      <c r="J163">
        <f>IF(pogoda5[[#This Row],[ile w zbiorniku z parowaniem]]-pogoda5[[#This Row],[ile wody do podlania]] &lt; 0, 25000-pogoda5[[#This Row],[ile w zbiorniku z parowaniem]], 0)</f>
        <v>0</v>
      </c>
      <c r="K163">
        <f>pogoda5[[#This Row],[ile w zbiorniku z parowaniem]]-pogoda5[[#This Row],[ile wody do podlania]]+pogoda5[[#This Row],[ile trzeba dolac]]</f>
        <v>18154</v>
      </c>
      <c r="L163">
        <f t="shared" si="7"/>
        <v>9</v>
      </c>
    </row>
    <row r="164" spans="1:12" x14ac:dyDescent="0.35">
      <c r="A164" s="1">
        <v>42256</v>
      </c>
      <c r="B164">
        <v>11</v>
      </c>
      <c r="C164">
        <v>0</v>
      </c>
      <c r="D164">
        <f>700*pogoda5[[#This Row],[opady]]</f>
        <v>0</v>
      </c>
      <c r="E164">
        <f>MIN(pogoda5[[#This Row],[ile napadalo]]+K163, 25000)</f>
        <v>18154</v>
      </c>
      <c r="F164">
        <f>IF(pogoda5[[#This Row],[opady]]=0, ROUNDUP(0.03%*POWER(pogoda5[[#This Row],[temperatura_srednia]], 1.5)*K163, 0), 0)</f>
        <v>199</v>
      </c>
      <c r="G164">
        <f>IF(AND(pogoda5[[#This Row],[temperatura_srednia]]&gt;15, pogoda5[[#This Row],[opady]]&lt;=0.6), 1, 0)</f>
        <v>0</v>
      </c>
      <c r="H164">
        <f t="shared" si="6"/>
        <v>0</v>
      </c>
      <c r="I164">
        <f>MAX(pogoda5[[#This Row],[po uzupelnieniu]]-pogoda5[[#This Row],[dzienne parowanie wody]], 0)</f>
        <v>17955</v>
      </c>
      <c r="J164">
        <f>IF(pogoda5[[#This Row],[ile w zbiorniku z parowaniem]]-pogoda5[[#This Row],[ile wody do podlania]] &lt; 0, 25000-pogoda5[[#This Row],[ile w zbiorniku z parowaniem]], 0)</f>
        <v>0</v>
      </c>
      <c r="K164">
        <f>pogoda5[[#This Row],[ile w zbiorniku z parowaniem]]-pogoda5[[#This Row],[ile wody do podlania]]+pogoda5[[#This Row],[ile trzeba dolac]]</f>
        <v>17955</v>
      </c>
      <c r="L164">
        <f t="shared" si="7"/>
        <v>9</v>
      </c>
    </row>
    <row r="165" spans="1:12" x14ac:dyDescent="0.35">
      <c r="A165" s="1">
        <v>42257</v>
      </c>
      <c r="B165">
        <v>12</v>
      </c>
      <c r="C165">
        <v>0</v>
      </c>
      <c r="D165">
        <f>700*pogoda5[[#This Row],[opady]]</f>
        <v>0</v>
      </c>
      <c r="E165">
        <f>MIN(pogoda5[[#This Row],[ile napadalo]]+K164, 25000)</f>
        <v>17955</v>
      </c>
      <c r="F165">
        <f>IF(pogoda5[[#This Row],[opady]]=0, ROUNDUP(0.03%*POWER(pogoda5[[#This Row],[temperatura_srednia]], 1.5)*K164, 0), 0)</f>
        <v>224</v>
      </c>
      <c r="G165">
        <f>IF(AND(pogoda5[[#This Row],[temperatura_srednia]]&gt;15, pogoda5[[#This Row],[opady]]&lt;=0.6), 1, 0)</f>
        <v>0</v>
      </c>
      <c r="H165">
        <f t="shared" si="6"/>
        <v>0</v>
      </c>
      <c r="I165">
        <f>MAX(pogoda5[[#This Row],[po uzupelnieniu]]-pogoda5[[#This Row],[dzienne parowanie wody]], 0)</f>
        <v>17731</v>
      </c>
      <c r="J165">
        <f>IF(pogoda5[[#This Row],[ile w zbiorniku z parowaniem]]-pogoda5[[#This Row],[ile wody do podlania]] &lt; 0, 25000-pogoda5[[#This Row],[ile w zbiorniku z parowaniem]], 0)</f>
        <v>0</v>
      </c>
      <c r="K165">
        <f>pogoda5[[#This Row],[ile w zbiorniku z parowaniem]]-pogoda5[[#This Row],[ile wody do podlania]]+pogoda5[[#This Row],[ile trzeba dolac]]</f>
        <v>17731</v>
      </c>
      <c r="L165">
        <f t="shared" si="7"/>
        <v>9</v>
      </c>
    </row>
    <row r="166" spans="1:12" x14ac:dyDescent="0.35">
      <c r="A166" s="1">
        <v>42258</v>
      </c>
      <c r="B166">
        <v>16</v>
      </c>
      <c r="C166">
        <v>0.1</v>
      </c>
      <c r="D166">
        <f>700*pogoda5[[#This Row],[opady]]</f>
        <v>70</v>
      </c>
      <c r="E166">
        <f>MIN(pogoda5[[#This Row],[ile napadalo]]+K165, 25000)</f>
        <v>17801</v>
      </c>
      <c r="F166">
        <f>IF(pogoda5[[#This Row],[opady]]=0, ROUNDUP(0.03%*POWER(pogoda5[[#This Row],[temperatura_srednia]], 1.5)*K165, 0), 0)</f>
        <v>0</v>
      </c>
      <c r="G166">
        <f>IF(AND(pogoda5[[#This Row],[temperatura_srednia]]&gt;15, pogoda5[[#This Row],[opady]]&lt;=0.6), 1, 0)</f>
        <v>1</v>
      </c>
      <c r="H166">
        <f t="shared" si="6"/>
        <v>12000</v>
      </c>
      <c r="I166">
        <f>MAX(pogoda5[[#This Row],[po uzupelnieniu]]-pogoda5[[#This Row],[dzienne parowanie wody]], 0)</f>
        <v>17801</v>
      </c>
      <c r="J166">
        <f>IF(pogoda5[[#This Row],[ile w zbiorniku z parowaniem]]-pogoda5[[#This Row],[ile wody do podlania]] &lt; 0, 25000-pogoda5[[#This Row],[ile w zbiorniku z parowaniem]], 0)</f>
        <v>0</v>
      </c>
      <c r="K166">
        <f>pogoda5[[#This Row],[ile w zbiorniku z parowaniem]]-pogoda5[[#This Row],[ile wody do podlania]]+pogoda5[[#This Row],[ile trzeba dolac]]</f>
        <v>5801</v>
      </c>
      <c r="L166">
        <f t="shared" si="7"/>
        <v>9</v>
      </c>
    </row>
    <row r="167" spans="1:12" x14ac:dyDescent="0.35">
      <c r="A167" s="1">
        <v>42259</v>
      </c>
      <c r="B167">
        <v>18</v>
      </c>
      <c r="C167">
        <v>0</v>
      </c>
      <c r="D167">
        <f>700*pogoda5[[#This Row],[opady]]</f>
        <v>0</v>
      </c>
      <c r="E167">
        <f>MIN(pogoda5[[#This Row],[ile napadalo]]+K166, 25000)</f>
        <v>5801</v>
      </c>
      <c r="F167">
        <f>IF(pogoda5[[#This Row],[opady]]=0, ROUNDUP(0.03%*POWER(pogoda5[[#This Row],[temperatura_srednia]], 1.5)*K166, 0), 0)</f>
        <v>133</v>
      </c>
      <c r="G167">
        <f>IF(AND(pogoda5[[#This Row],[temperatura_srednia]]&gt;15, pogoda5[[#This Row],[opady]]&lt;=0.6), 1, 0)</f>
        <v>1</v>
      </c>
      <c r="H167">
        <f t="shared" si="6"/>
        <v>12000</v>
      </c>
      <c r="I167">
        <f>MAX(pogoda5[[#This Row],[po uzupelnieniu]]-pogoda5[[#This Row],[dzienne parowanie wody]], 0)</f>
        <v>5668</v>
      </c>
      <c r="J167">
        <f>IF(pogoda5[[#This Row],[ile w zbiorniku z parowaniem]]-pogoda5[[#This Row],[ile wody do podlania]] &lt; 0, 25000-pogoda5[[#This Row],[ile w zbiorniku z parowaniem]], 0)</f>
        <v>19332</v>
      </c>
      <c r="K167">
        <f>pogoda5[[#This Row],[ile w zbiorniku z parowaniem]]-pogoda5[[#This Row],[ile wody do podlania]]+pogoda5[[#This Row],[ile trzeba dolac]]</f>
        <v>13000</v>
      </c>
      <c r="L167">
        <f t="shared" si="7"/>
        <v>9</v>
      </c>
    </row>
    <row r="168" spans="1:12" x14ac:dyDescent="0.35">
      <c r="A168" s="1">
        <v>42260</v>
      </c>
      <c r="B168">
        <v>18</v>
      </c>
      <c r="C168">
        <v>0</v>
      </c>
      <c r="D168">
        <f>700*pogoda5[[#This Row],[opady]]</f>
        <v>0</v>
      </c>
      <c r="E168">
        <f>MIN(pogoda5[[#This Row],[ile napadalo]]+K167, 25000)</f>
        <v>13000</v>
      </c>
      <c r="F168">
        <f>IF(pogoda5[[#This Row],[opady]]=0, ROUNDUP(0.03%*POWER(pogoda5[[#This Row],[temperatura_srednia]], 1.5)*K167, 0), 0)</f>
        <v>298</v>
      </c>
      <c r="G168">
        <f>IF(AND(pogoda5[[#This Row],[temperatura_srednia]]&gt;15, pogoda5[[#This Row],[opady]]&lt;=0.6), 1, 0)</f>
        <v>1</v>
      </c>
      <c r="H168">
        <f t="shared" si="6"/>
        <v>12000</v>
      </c>
      <c r="I168">
        <f>MAX(pogoda5[[#This Row],[po uzupelnieniu]]-pogoda5[[#This Row],[dzienne parowanie wody]], 0)</f>
        <v>12702</v>
      </c>
      <c r="J168">
        <f>IF(pogoda5[[#This Row],[ile w zbiorniku z parowaniem]]-pogoda5[[#This Row],[ile wody do podlania]] &lt; 0, 25000-pogoda5[[#This Row],[ile w zbiorniku z parowaniem]], 0)</f>
        <v>0</v>
      </c>
      <c r="K168">
        <f>pogoda5[[#This Row],[ile w zbiorniku z parowaniem]]-pogoda5[[#This Row],[ile wody do podlania]]+pogoda5[[#This Row],[ile trzeba dolac]]</f>
        <v>702</v>
      </c>
      <c r="L168">
        <f t="shared" si="7"/>
        <v>9</v>
      </c>
    </row>
    <row r="169" spans="1:12" x14ac:dyDescent="0.35">
      <c r="A169" s="1">
        <v>42261</v>
      </c>
      <c r="B169">
        <v>19</v>
      </c>
      <c r="C169">
        <v>3</v>
      </c>
      <c r="D169">
        <f>700*pogoda5[[#This Row],[opady]]</f>
        <v>2100</v>
      </c>
      <c r="E169">
        <f>MIN(pogoda5[[#This Row],[ile napadalo]]+K168, 25000)</f>
        <v>2802</v>
      </c>
      <c r="F169">
        <f>IF(pogoda5[[#This Row],[opady]]=0, ROUNDUP(0.03%*POWER(pogoda5[[#This Row],[temperatura_srednia]], 1.5)*K168, 0), 0)</f>
        <v>0</v>
      </c>
      <c r="G169">
        <f>IF(AND(pogoda5[[#This Row],[temperatura_srednia]]&gt;15, pogoda5[[#This Row],[opady]]&lt;=0.6), 1, 0)</f>
        <v>0</v>
      </c>
      <c r="H169">
        <f t="shared" si="6"/>
        <v>0</v>
      </c>
      <c r="I169">
        <f>MAX(pogoda5[[#This Row],[po uzupelnieniu]]-pogoda5[[#This Row],[dzienne parowanie wody]], 0)</f>
        <v>2802</v>
      </c>
      <c r="J169">
        <f>IF(pogoda5[[#This Row],[ile w zbiorniku z parowaniem]]-pogoda5[[#This Row],[ile wody do podlania]] &lt; 0, 25000-pogoda5[[#This Row],[ile w zbiorniku z parowaniem]], 0)</f>
        <v>0</v>
      </c>
      <c r="K169">
        <f>pogoda5[[#This Row],[ile w zbiorniku z parowaniem]]-pogoda5[[#This Row],[ile wody do podlania]]+pogoda5[[#This Row],[ile trzeba dolac]]</f>
        <v>2802</v>
      </c>
      <c r="L169">
        <f t="shared" si="7"/>
        <v>9</v>
      </c>
    </row>
    <row r="170" spans="1:12" x14ac:dyDescent="0.35">
      <c r="A170" s="1">
        <v>42262</v>
      </c>
      <c r="B170">
        <v>16</v>
      </c>
      <c r="C170">
        <v>0.1</v>
      </c>
      <c r="D170">
        <f>700*pogoda5[[#This Row],[opady]]</f>
        <v>70</v>
      </c>
      <c r="E170">
        <f>MIN(pogoda5[[#This Row],[ile napadalo]]+K169, 25000)</f>
        <v>2872</v>
      </c>
      <c r="F170">
        <f>IF(pogoda5[[#This Row],[opady]]=0, ROUNDUP(0.03%*POWER(pogoda5[[#This Row],[temperatura_srednia]], 1.5)*K169, 0), 0)</f>
        <v>0</v>
      </c>
      <c r="G170">
        <f>IF(AND(pogoda5[[#This Row],[temperatura_srednia]]&gt;15, pogoda5[[#This Row],[opady]]&lt;=0.6), 1, 0)</f>
        <v>1</v>
      </c>
      <c r="H170">
        <f t="shared" si="6"/>
        <v>12000</v>
      </c>
      <c r="I170">
        <f>MAX(pogoda5[[#This Row],[po uzupelnieniu]]-pogoda5[[#This Row],[dzienne parowanie wody]], 0)</f>
        <v>2872</v>
      </c>
      <c r="J170">
        <f>IF(pogoda5[[#This Row],[ile w zbiorniku z parowaniem]]-pogoda5[[#This Row],[ile wody do podlania]] &lt; 0, 25000-pogoda5[[#This Row],[ile w zbiorniku z parowaniem]], 0)</f>
        <v>22128</v>
      </c>
      <c r="K170">
        <f>pogoda5[[#This Row],[ile w zbiorniku z parowaniem]]-pogoda5[[#This Row],[ile wody do podlania]]+pogoda5[[#This Row],[ile trzeba dolac]]</f>
        <v>13000</v>
      </c>
      <c r="L170">
        <f t="shared" si="7"/>
        <v>9</v>
      </c>
    </row>
    <row r="171" spans="1:12" x14ac:dyDescent="0.35">
      <c r="A171" s="1">
        <v>42263</v>
      </c>
      <c r="B171">
        <v>18</v>
      </c>
      <c r="C171">
        <v>0</v>
      </c>
      <c r="D171">
        <f>700*pogoda5[[#This Row],[opady]]</f>
        <v>0</v>
      </c>
      <c r="E171">
        <f>MIN(pogoda5[[#This Row],[ile napadalo]]+K170, 25000)</f>
        <v>13000</v>
      </c>
      <c r="F171">
        <f>IF(pogoda5[[#This Row],[opady]]=0, ROUNDUP(0.03%*POWER(pogoda5[[#This Row],[temperatura_srednia]], 1.5)*K170, 0), 0)</f>
        <v>298</v>
      </c>
      <c r="G171">
        <f>IF(AND(pogoda5[[#This Row],[temperatura_srednia]]&gt;15, pogoda5[[#This Row],[opady]]&lt;=0.6), 1, 0)</f>
        <v>1</v>
      </c>
      <c r="H171">
        <f t="shared" si="6"/>
        <v>12000</v>
      </c>
      <c r="I171">
        <f>MAX(pogoda5[[#This Row],[po uzupelnieniu]]-pogoda5[[#This Row],[dzienne parowanie wody]], 0)</f>
        <v>12702</v>
      </c>
      <c r="J171">
        <f>IF(pogoda5[[#This Row],[ile w zbiorniku z parowaniem]]-pogoda5[[#This Row],[ile wody do podlania]] &lt; 0, 25000-pogoda5[[#This Row],[ile w zbiorniku z parowaniem]], 0)</f>
        <v>0</v>
      </c>
      <c r="K171">
        <f>pogoda5[[#This Row],[ile w zbiorniku z parowaniem]]-pogoda5[[#This Row],[ile wody do podlania]]+pogoda5[[#This Row],[ile trzeba dolac]]</f>
        <v>702</v>
      </c>
      <c r="L171">
        <f t="shared" si="7"/>
        <v>9</v>
      </c>
    </row>
    <row r="172" spans="1:12" x14ac:dyDescent="0.35">
      <c r="A172" s="1">
        <v>42264</v>
      </c>
      <c r="B172">
        <v>22</v>
      </c>
      <c r="C172">
        <v>0.5</v>
      </c>
      <c r="D172">
        <f>700*pogoda5[[#This Row],[opady]]</f>
        <v>350</v>
      </c>
      <c r="E172">
        <f>MIN(pogoda5[[#This Row],[ile napadalo]]+K171, 25000)</f>
        <v>1052</v>
      </c>
      <c r="F172">
        <f>IF(pogoda5[[#This Row],[opady]]=0, ROUNDUP(0.03%*POWER(pogoda5[[#This Row],[temperatura_srednia]], 1.5)*K171, 0), 0)</f>
        <v>0</v>
      </c>
      <c r="G172">
        <f>IF(AND(pogoda5[[#This Row],[temperatura_srednia]]&gt;15, pogoda5[[#This Row],[opady]]&lt;=0.6), 1, 0)</f>
        <v>1</v>
      </c>
      <c r="H172">
        <f t="shared" si="6"/>
        <v>12000</v>
      </c>
      <c r="I172">
        <f>MAX(pogoda5[[#This Row],[po uzupelnieniu]]-pogoda5[[#This Row],[dzienne parowanie wody]], 0)</f>
        <v>1052</v>
      </c>
      <c r="J172">
        <f>IF(pogoda5[[#This Row],[ile w zbiorniku z parowaniem]]-pogoda5[[#This Row],[ile wody do podlania]] &lt; 0, 25000-pogoda5[[#This Row],[ile w zbiorniku z parowaniem]], 0)</f>
        <v>23948</v>
      </c>
      <c r="K172">
        <f>pogoda5[[#This Row],[ile w zbiorniku z parowaniem]]-pogoda5[[#This Row],[ile wody do podlania]]+pogoda5[[#This Row],[ile trzeba dolac]]</f>
        <v>13000</v>
      </c>
      <c r="L172">
        <f t="shared" si="7"/>
        <v>9</v>
      </c>
    </row>
    <row r="173" spans="1:12" x14ac:dyDescent="0.35">
      <c r="A173" s="1">
        <v>42265</v>
      </c>
      <c r="B173">
        <v>16</v>
      </c>
      <c r="C173">
        <v>0</v>
      </c>
      <c r="D173">
        <f>700*pogoda5[[#This Row],[opady]]</f>
        <v>0</v>
      </c>
      <c r="E173">
        <f>MIN(pogoda5[[#This Row],[ile napadalo]]+K172, 25000)</f>
        <v>13000</v>
      </c>
      <c r="F173">
        <f>IF(pogoda5[[#This Row],[opady]]=0, ROUNDUP(0.03%*POWER(pogoda5[[#This Row],[temperatura_srednia]], 1.5)*K172, 0), 0)</f>
        <v>250</v>
      </c>
      <c r="G173">
        <f>IF(AND(pogoda5[[#This Row],[temperatura_srednia]]&gt;15, pogoda5[[#This Row],[opady]]&lt;=0.6), 1, 0)</f>
        <v>1</v>
      </c>
      <c r="H173">
        <f t="shared" si="6"/>
        <v>12000</v>
      </c>
      <c r="I173">
        <f>MAX(pogoda5[[#This Row],[po uzupelnieniu]]-pogoda5[[#This Row],[dzienne parowanie wody]], 0)</f>
        <v>12750</v>
      </c>
      <c r="J173">
        <f>IF(pogoda5[[#This Row],[ile w zbiorniku z parowaniem]]-pogoda5[[#This Row],[ile wody do podlania]] &lt; 0, 25000-pogoda5[[#This Row],[ile w zbiorniku z parowaniem]], 0)</f>
        <v>0</v>
      </c>
      <c r="K173">
        <f>pogoda5[[#This Row],[ile w zbiorniku z parowaniem]]-pogoda5[[#This Row],[ile wody do podlania]]+pogoda5[[#This Row],[ile trzeba dolac]]</f>
        <v>750</v>
      </c>
      <c r="L173">
        <f t="shared" si="7"/>
        <v>9</v>
      </c>
    </row>
    <row r="174" spans="1:12" x14ac:dyDescent="0.35">
      <c r="A174" s="1">
        <v>42266</v>
      </c>
      <c r="B174">
        <v>15</v>
      </c>
      <c r="C174">
        <v>0</v>
      </c>
      <c r="D174">
        <f>700*pogoda5[[#This Row],[opady]]</f>
        <v>0</v>
      </c>
      <c r="E174">
        <f>MIN(pogoda5[[#This Row],[ile napadalo]]+K173, 25000)</f>
        <v>750</v>
      </c>
      <c r="F174">
        <f>IF(pogoda5[[#This Row],[opady]]=0, ROUNDUP(0.03%*POWER(pogoda5[[#This Row],[temperatura_srednia]], 1.5)*K173, 0), 0)</f>
        <v>14</v>
      </c>
      <c r="G174">
        <f>IF(AND(pogoda5[[#This Row],[temperatura_srednia]]&gt;15, pogoda5[[#This Row],[opady]]&lt;=0.6), 1, 0)</f>
        <v>0</v>
      </c>
      <c r="H174">
        <f t="shared" si="6"/>
        <v>0</v>
      </c>
      <c r="I174">
        <f>MAX(pogoda5[[#This Row],[po uzupelnieniu]]-pogoda5[[#This Row],[dzienne parowanie wody]], 0)</f>
        <v>736</v>
      </c>
      <c r="J174">
        <f>IF(pogoda5[[#This Row],[ile w zbiorniku z parowaniem]]-pogoda5[[#This Row],[ile wody do podlania]] &lt; 0, 25000-pogoda5[[#This Row],[ile w zbiorniku z parowaniem]], 0)</f>
        <v>0</v>
      </c>
      <c r="K174">
        <f>pogoda5[[#This Row],[ile w zbiorniku z parowaniem]]-pogoda5[[#This Row],[ile wody do podlania]]+pogoda5[[#This Row],[ile trzeba dolac]]</f>
        <v>736</v>
      </c>
      <c r="L174">
        <f t="shared" si="7"/>
        <v>9</v>
      </c>
    </row>
    <row r="175" spans="1:12" x14ac:dyDescent="0.35">
      <c r="A175" s="1">
        <v>42267</v>
      </c>
      <c r="B175">
        <v>14</v>
      </c>
      <c r="C175">
        <v>2</v>
      </c>
      <c r="D175">
        <f>700*pogoda5[[#This Row],[opady]]</f>
        <v>1400</v>
      </c>
      <c r="E175">
        <f>MIN(pogoda5[[#This Row],[ile napadalo]]+K174, 25000)</f>
        <v>2136</v>
      </c>
      <c r="F175">
        <f>IF(pogoda5[[#This Row],[opady]]=0, ROUNDUP(0.03%*POWER(pogoda5[[#This Row],[temperatura_srednia]], 1.5)*K174, 0), 0)</f>
        <v>0</v>
      </c>
      <c r="G175">
        <f>IF(AND(pogoda5[[#This Row],[temperatura_srednia]]&gt;15, pogoda5[[#This Row],[opady]]&lt;=0.6), 1, 0)</f>
        <v>0</v>
      </c>
      <c r="H175">
        <f t="shared" si="6"/>
        <v>0</v>
      </c>
      <c r="I175">
        <f>MAX(pogoda5[[#This Row],[po uzupelnieniu]]-pogoda5[[#This Row],[dzienne parowanie wody]], 0)</f>
        <v>2136</v>
      </c>
      <c r="J175">
        <f>IF(pogoda5[[#This Row],[ile w zbiorniku z parowaniem]]-pogoda5[[#This Row],[ile wody do podlania]] &lt; 0, 25000-pogoda5[[#This Row],[ile w zbiorniku z parowaniem]], 0)</f>
        <v>0</v>
      </c>
      <c r="K175">
        <f>pogoda5[[#This Row],[ile w zbiorniku z parowaniem]]-pogoda5[[#This Row],[ile wody do podlania]]+pogoda5[[#This Row],[ile trzeba dolac]]</f>
        <v>2136</v>
      </c>
      <c r="L175">
        <f t="shared" si="7"/>
        <v>9</v>
      </c>
    </row>
    <row r="176" spans="1:12" x14ac:dyDescent="0.35">
      <c r="A176" s="1">
        <v>42268</v>
      </c>
      <c r="B176">
        <v>12</v>
      </c>
      <c r="C176">
        <v>0</v>
      </c>
      <c r="D176">
        <f>700*pogoda5[[#This Row],[opady]]</f>
        <v>0</v>
      </c>
      <c r="E176">
        <f>MIN(pogoda5[[#This Row],[ile napadalo]]+K175, 25000)</f>
        <v>2136</v>
      </c>
      <c r="F176">
        <f>IF(pogoda5[[#This Row],[opady]]=0, ROUNDUP(0.03%*POWER(pogoda5[[#This Row],[temperatura_srednia]], 1.5)*K175, 0), 0)</f>
        <v>27</v>
      </c>
      <c r="G176">
        <f>IF(AND(pogoda5[[#This Row],[temperatura_srednia]]&gt;15, pogoda5[[#This Row],[opady]]&lt;=0.6), 1, 0)</f>
        <v>0</v>
      </c>
      <c r="H176">
        <f t="shared" si="6"/>
        <v>0</v>
      </c>
      <c r="I176">
        <f>MAX(pogoda5[[#This Row],[po uzupelnieniu]]-pogoda5[[#This Row],[dzienne parowanie wody]], 0)</f>
        <v>2109</v>
      </c>
      <c r="J176">
        <f>IF(pogoda5[[#This Row],[ile w zbiorniku z parowaniem]]-pogoda5[[#This Row],[ile wody do podlania]] &lt; 0, 25000-pogoda5[[#This Row],[ile w zbiorniku z parowaniem]], 0)</f>
        <v>0</v>
      </c>
      <c r="K176">
        <f>pogoda5[[#This Row],[ile w zbiorniku z parowaniem]]-pogoda5[[#This Row],[ile wody do podlania]]+pogoda5[[#This Row],[ile trzeba dolac]]</f>
        <v>2109</v>
      </c>
      <c r="L176">
        <f t="shared" si="7"/>
        <v>9</v>
      </c>
    </row>
    <row r="177" spans="1:12" x14ac:dyDescent="0.35">
      <c r="A177" s="1">
        <v>42269</v>
      </c>
      <c r="B177">
        <v>13</v>
      </c>
      <c r="C177">
        <v>0</v>
      </c>
      <c r="D177">
        <f>700*pogoda5[[#This Row],[opady]]</f>
        <v>0</v>
      </c>
      <c r="E177">
        <f>MIN(pogoda5[[#This Row],[ile napadalo]]+K176, 25000)</f>
        <v>2109</v>
      </c>
      <c r="F177">
        <f>IF(pogoda5[[#This Row],[opady]]=0, ROUNDUP(0.03%*POWER(pogoda5[[#This Row],[temperatura_srednia]], 1.5)*K176, 0), 0)</f>
        <v>30</v>
      </c>
      <c r="G177">
        <f>IF(AND(pogoda5[[#This Row],[temperatura_srednia]]&gt;15, pogoda5[[#This Row],[opady]]&lt;=0.6), 1, 0)</f>
        <v>0</v>
      </c>
      <c r="H177">
        <f t="shared" si="6"/>
        <v>0</v>
      </c>
      <c r="I177">
        <f>MAX(pogoda5[[#This Row],[po uzupelnieniu]]-pogoda5[[#This Row],[dzienne parowanie wody]], 0)</f>
        <v>2079</v>
      </c>
      <c r="J177">
        <f>IF(pogoda5[[#This Row],[ile w zbiorniku z parowaniem]]-pogoda5[[#This Row],[ile wody do podlania]] &lt; 0, 25000-pogoda5[[#This Row],[ile w zbiorniku z parowaniem]], 0)</f>
        <v>0</v>
      </c>
      <c r="K177">
        <f>pogoda5[[#This Row],[ile w zbiorniku z parowaniem]]-pogoda5[[#This Row],[ile wody do podlania]]+pogoda5[[#This Row],[ile trzeba dolac]]</f>
        <v>2079</v>
      </c>
      <c r="L177">
        <f t="shared" si="7"/>
        <v>9</v>
      </c>
    </row>
    <row r="178" spans="1:12" x14ac:dyDescent="0.35">
      <c r="A178" s="1">
        <v>42270</v>
      </c>
      <c r="B178">
        <v>15</v>
      </c>
      <c r="C178">
        <v>0</v>
      </c>
      <c r="D178">
        <f>700*pogoda5[[#This Row],[opady]]</f>
        <v>0</v>
      </c>
      <c r="E178">
        <f>MIN(pogoda5[[#This Row],[ile napadalo]]+K177, 25000)</f>
        <v>2079</v>
      </c>
      <c r="F178">
        <f>IF(pogoda5[[#This Row],[opady]]=0, ROUNDUP(0.03%*POWER(pogoda5[[#This Row],[temperatura_srednia]], 1.5)*K177, 0), 0)</f>
        <v>37</v>
      </c>
      <c r="G178">
        <f>IF(AND(pogoda5[[#This Row],[temperatura_srednia]]&gt;15, pogoda5[[#This Row],[opady]]&lt;=0.6), 1, 0)</f>
        <v>0</v>
      </c>
      <c r="H178">
        <f t="shared" si="6"/>
        <v>0</v>
      </c>
      <c r="I178">
        <f>MAX(pogoda5[[#This Row],[po uzupelnieniu]]-pogoda5[[#This Row],[dzienne parowanie wody]], 0)</f>
        <v>2042</v>
      </c>
      <c r="J178">
        <f>IF(pogoda5[[#This Row],[ile w zbiorniku z parowaniem]]-pogoda5[[#This Row],[ile wody do podlania]] &lt; 0, 25000-pogoda5[[#This Row],[ile w zbiorniku z parowaniem]], 0)</f>
        <v>0</v>
      </c>
      <c r="K178">
        <f>pogoda5[[#This Row],[ile w zbiorniku z parowaniem]]-pogoda5[[#This Row],[ile wody do podlania]]+pogoda5[[#This Row],[ile trzeba dolac]]</f>
        <v>2042</v>
      </c>
      <c r="L178">
        <f t="shared" si="7"/>
        <v>9</v>
      </c>
    </row>
    <row r="179" spans="1:12" x14ac:dyDescent="0.35">
      <c r="A179" s="1">
        <v>42271</v>
      </c>
      <c r="B179">
        <v>15</v>
      </c>
      <c r="C179">
        <v>0</v>
      </c>
      <c r="D179">
        <f>700*pogoda5[[#This Row],[opady]]</f>
        <v>0</v>
      </c>
      <c r="E179">
        <f>MIN(pogoda5[[#This Row],[ile napadalo]]+K178, 25000)</f>
        <v>2042</v>
      </c>
      <c r="F179">
        <f>IF(pogoda5[[#This Row],[opady]]=0, ROUNDUP(0.03%*POWER(pogoda5[[#This Row],[temperatura_srednia]], 1.5)*K178, 0), 0)</f>
        <v>36</v>
      </c>
      <c r="G179">
        <f>IF(AND(pogoda5[[#This Row],[temperatura_srednia]]&gt;15, pogoda5[[#This Row],[opady]]&lt;=0.6), 1, 0)</f>
        <v>0</v>
      </c>
      <c r="H179">
        <f t="shared" si="6"/>
        <v>0</v>
      </c>
      <c r="I179">
        <f>MAX(pogoda5[[#This Row],[po uzupelnieniu]]-pogoda5[[#This Row],[dzienne parowanie wody]], 0)</f>
        <v>2006</v>
      </c>
      <c r="J179">
        <f>IF(pogoda5[[#This Row],[ile w zbiorniku z parowaniem]]-pogoda5[[#This Row],[ile wody do podlania]] &lt; 0, 25000-pogoda5[[#This Row],[ile w zbiorniku z parowaniem]], 0)</f>
        <v>0</v>
      </c>
      <c r="K179">
        <f>pogoda5[[#This Row],[ile w zbiorniku z parowaniem]]-pogoda5[[#This Row],[ile wody do podlania]]+pogoda5[[#This Row],[ile trzeba dolac]]</f>
        <v>2006</v>
      </c>
      <c r="L179">
        <f t="shared" si="7"/>
        <v>9</v>
      </c>
    </row>
    <row r="180" spans="1:12" x14ac:dyDescent="0.35">
      <c r="A180" s="1">
        <v>42272</v>
      </c>
      <c r="B180">
        <v>14</v>
      </c>
      <c r="C180">
        <v>0</v>
      </c>
      <c r="D180">
        <f>700*pogoda5[[#This Row],[opady]]</f>
        <v>0</v>
      </c>
      <c r="E180">
        <f>MIN(pogoda5[[#This Row],[ile napadalo]]+K179, 25000)</f>
        <v>2006</v>
      </c>
      <c r="F180">
        <f>IF(pogoda5[[#This Row],[opady]]=0, ROUNDUP(0.03%*POWER(pogoda5[[#This Row],[temperatura_srednia]], 1.5)*K179, 0), 0)</f>
        <v>32</v>
      </c>
      <c r="G180">
        <f>IF(AND(pogoda5[[#This Row],[temperatura_srednia]]&gt;15, pogoda5[[#This Row],[opady]]&lt;=0.6), 1, 0)</f>
        <v>0</v>
      </c>
      <c r="H180">
        <f t="shared" si="6"/>
        <v>0</v>
      </c>
      <c r="I180">
        <f>MAX(pogoda5[[#This Row],[po uzupelnieniu]]-pogoda5[[#This Row],[dzienne parowanie wody]], 0)</f>
        <v>1974</v>
      </c>
      <c r="J180">
        <f>IF(pogoda5[[#This Row],[ile w zbiorniku z parowaniem]]-pogoda5[[#This Row],[ile wody do podlania]] &lt; 0, 25000-pogoda5[[#This Row],[ile w zbiorniku z parowaniem]], 0)</f>
        <v>0</v>
      </c>
      <c r="K180">
        <f>pogoda5[[#This Row],[ile w zbiorniku z parowaniem]]-pogoda5[[#This Row],[ile wody do podlania]]+pogoda5[[#This Row],[ile trzeba dolac]]</f>
        <v>1974</v>
      </c>
      <c r="L180">
        <f t="shared" si="7"/>
        <v>9</v>
      </c>
    </row>
    <row r="181" spans="1:12" x14ac:dyDescent="0.35">
      <c r="A181" s="1">
        <v>42273</v>
      </c>
      <c r="B181">
        <v>12</v>
      </c>
      <c r="C181">
        <v>0</v>
      </c>
      <c r="D181">
        <f>700*pogoda5[[#This Row],[opady]]</f>
        <v>0</v>
      </c>
      <c r="E181">
        <f>MIN(pogoda5[[#This Row],[ile napadalo]]+K180, 25000)</f>
        <v>1974</v>
      </c>
      <c r="F181">
        <f>IF(pogoda5[[#This Row],[opady]]=0, ROUNDUP(0.03%*POWER(pogoda5[[#This Row],[temperatura_srednia]], 1.5)*K180, 0), 0)</f>
        <v>25</v>
      </c>
      <c r="G181">
        <f>IF(AND(pogoda5[[#This Row],[temperatura_srednia]]&gt;15, pogoda5[[#This Row],[opady]]&lt;=0.6), 1, 0)</f>
        <v>0</v>
      </c>
      <c r="H181">
        <f t="shared" si="6"/>
        <v>0</v>
      </c>
      <c r="I181">
        <f>MAX(pogoda5[[#This Row],[po uzupelnieniu]]-pogoda5[[#This Row],[dzienne parowanie wody]], 0)</f>
        <v>1949</v>
      </c>
      <c r="J181">
        <f>IF(pogoda5[[#This Row],[ile w zbiorniku z parowaniem]]-pogoda5[[#This Row],[ile wody do podlania]] &lt; 0, 25000-pogoda5[[#This Row],[ile w zbiorniku z parowaniem]], 0)</f>
        <v>0</v>
      </c>
      <c r="K181">
        <f>pogoda5[[#This Row],[ile w zbiorniku z parowaniem]]-pogoda5[[#This Row],[ile wody do podlania]]+pogoda5[[#This Row],[ile trzeba dolac]]</f>
        <v>1949</v>
      </c>
      <c r="L181">
        <f t="shared" si="7"/>
        <v>9</v>
      </c>
    </row>
    <row r="182" spans="1:12" x14ac:dyDescent="0.35">
      <c r="A182" s="1">
        <v>42274</v>
      </c>
      <c r="B182">
        <v>11</v>
      </c>
      <c r="C182">
        <v>0</v>
      </c>
      <c r="D182">
        <f>700*pogoda5[[#This Row],[opady]]</f>
        <v>0</v>
      </c>
      <c r="E182">
        <f>MIN(pogoda5[[#This Row],[ile napadalo]]+K181, 25000)</f>
        <v>1949</v>
      </c>
      <c r="F182">
        <f>IF(pogoda5[[#This Row],[opady]]=0, ROUNDUP(0.03%*POWER(pogoda5[[#This Row],[temperatura_srednia]], 1.5)*K181, 0), 0)</f>
        <v>22</v>
      </c>
      <c r="G182">
        <f>IF(AND(pogoda5[[#This Row],[temperatura_srednia]]&gt;15, pogoda5[[#This Row],[opady]]&lt;=0.6), 1, 0)</f>
        <v>0</v>
      </c>
      <c r="H182">
        <f t="shared" si="6"/>
        <v>0</v>
      </c>
      <c r="I182">
        <f>MAX(pogoda5[[#This Row],[po uzupelnieniu]]-pogoda5[[#This Row],[dzienne parowanie wody]], 0)</f>
        <v>1927</v>
      </c>
      <c r="J182">
        <f>IF(pogoda5[[#This Row],[ile w zbiorniku z parowaniem]]-pogoda5[[#This Row],[ile wody do podlania]] &lt; 0, 25000-pogoda5[[#This Row],[ile w zbiorniku z parowaniem]], 0)</f>
        <v>0</v>
      </c>
      <c r="K182">
        <f>pogoda5[[#This Row],[ile w zbiorniku z parowaniem]]-pogoda5[[#This Row],[ile wody do podlania]]+pogoda5[[#This Row],[ile trzeba dolac]]</f>
        <v>1927</v>
      </c>
      <c r="L182">
        <f t="shared" si="7"/>
        <v>9</v>
      </c>
    </row>
    <row r="183" spans="1:12" x14ac:dyDescent="0.35">
      <c r="A183" s="1">
        <v>42275</v>
      </c>
      <c r="B183">
        <v>10</v>
      </c>
      <c r="C183">
        <v>0</v>
      </c>
      <c r="D183">
        <f>700*pogoda5[[#This Row],[opady]]</f>
        <v>0</v>
      </c>
      <c r="E183">
        <f>MIN(pogoda5[[#This Row],[ile napadalo]]+K182, 25000)</f>
        <v>1927</v>
      </c>
      <c r="F183">
        <f>IF(pogoda5[[#This Row],[opady]]=0, ROUNDUP(0.03%*POWER(pogoda5[[#This Row],[temperatura_srednia]], 1.5)*K182, 0), 0)</f>
        <v>19</v>
      </c>
      <c r="G183">
        <f>IF(AND(pogoda5[[#This Row],[temperatura_srednia]]&gt;15, pogoda5[[#This Row],[opady]]&lt;=0.6), 1, 0)</f>
        <v>0</v>
      </c>
      <c r="H183">
        <f t="shared" si="6"/>
        <v>0</v>
      </c>
      <c r="I183">
        <f>MAX(pogoda5[[#This Row],[po uzupelnieniu]]-pogoda5[[#This Row],[dzienne parowanie wody]], 0)</f>
        <v>1908</v>
      </c>
      <c r="J183">
        <f>IF(pogoda5[[#This Row],[ile w zbiorniku z parowaniem]]-pogoda5[[#This Row],[ile wody do podlania]] &lt; 0, 25000-pogoda5[[#This Row],[ile w zbiorniku z parowaniem]], 0)</f>
        <v>0</v>
      </c>
      <c r="K183">
        <f>pogoda5[[#This Row],[ile w zbiorniku z parowaniem]]-pogoda5[[#This Row],[ile wody do podlania]]+pogoda5[[#This Row],[ile trzeba dolac]]</f>
        <v>1908</v>
      </c>
      <c r="L183">
        <f t="shared" si="7"/>
        <v>9</v>
      </c>
    </row>
    <row r="184" spans="1:12" x14ac:dyDescent="0.35">
      <c r="A184" s="1">
        <v>42276</v>
      </c>
      <c r="B184">
        <v>10</v>
      </c>
      <c r="C184">
        <v>0</v>
      </c>
      <c r="D184">
        <f>700*pogoda5[[#This Row],[opady]]</f>
        <v>0</v>
      </c>
      <c r="E184">
        <f>MIN(pogoda5[[#This Row],[ile napadalo]]+K183, 25000)</f>
        <v>1908</v>
      </c>
      <c r="F184">
        <f>IF(pogoda5[[#This Row],[opady]]=0, ROUNDUP(0.03%*POWER(pogoda5[[#This Row],[temperatura_srednia]], 1.5)*K183, 0), 0)</f>
        <v>19</v>
      </c>
      <c r="G184">
        <f>IF(AND(pogoda5[[#This Row],[temperatura_srednia]]&gt;15, pogoda5[[#This Row],[opady]]&lt;=0.6), 1, 0)</f>
        <v>0</v>
      </c>
      <c r="H184">
        <f t="shared" si="6"/>
        <v>0</v>
      </c>
      <c r="I184">
        <f>MAX(pogoda5[[#This Row],[po uzupelnieniu]]-pogoda5[[#This Row],[dzienne parowanie wody]], 0)</f>
        <v>1889</v>
      </c>
      <c r="J184">
        <f>IF(pogoda5[[#This Row],[ile w zbiorniku z parowaniem]]-pogoda5[[#This Row],[ile wody do podlania]] &lt; 0, 25000-pogoda5[[#This Row],[ile w zbiorniku z parowaniem]], 0)</f>
        <v>0</v>
      </c>
      <c r="K184">
        <f>pogoda5[[#This Row],[ile w zbiorniku z parowaniem]]-pogoda5[[#This Row],[ile wody do podlania]]+pogoda5[[#This Row],[ile trzeba dolac]]</f>
        <v>1889</v>
      </c>
      <c r="L184">
        <f t="shared" si="7"/>
        <v>9</v>
      </c>
    </row>
    <row r="185" spans="1:12" x14ac:dyDescent="0.35">
      <c r="A185" s="1">
        <v>42277</v>
      </c>
      <c r="B185">
        <v>10</v>
      </c>
      <c r="C185">
        <v>0</v>
      </c>
      <c r="D185">
        <f>700*pogoda5[[#This Row],[opady]]</f>
        <v>0</v>
      </c>
      <c r="E185">
        <f>MIN(pogoda5[[#This Row],[ile napadalo]]+K184, 25000)</f>
        <v>1889</v>
      </c>
      <c r="F185">
        <f>IF(pogoda5[[#This Row],[opady]]=0, ROUNDUP(0.03%*POWER(pogoda5[[#This Row],[temperatura_srednia]], 1.5)*K184, 0), 0)</f>
        <v>18</v>
      </c>
      <c r="G185">
        <f>IF(AND(pogoda5[[#This Row],[temperatura_srednia]]&gt;15, pogoda5[[#This Row],[opady]]&lt;=0.6), 1, 0)</f>
        <v>0</v>
      </c>
      <c r="H185">
        <f t="shared" si="6"/>
        <v>0</v>
      </c>
      <c r="I185">
        <f>MAX(pogoda5[[#This Row],[po uzupelnieniu]]-pogoda5[[#This Row],[dzienne parowanie wody]], 0)</f>
        <v>1871</v>
      </c>
      <c r="J185">
        <f>IF(pogoda5[[#This Row],[ile w zbiorniku z parowaniem]]-pogoda5[[#This Row],[ile wody do podlania]] &lt; 0, 25000-pogoda5[[#This Row],[ile w zbiorniku z parowaniem]], 0)</f>
        <v>0</v>
      </c>
      <c r="K185">
        <f>pogoda5[[#This Row],[ile w zbiorniku z parowaniem]]-pogoda5[[#This Row],[ile wody do podlania]]+pogoda5[[#This Row],[ile trzeba dolac]]</f>
        <v>1871</v>
      </c>
      <c r="L185">
        <f t="shared" si="7"/>
        <v>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A6F9-5D3D-42BB-AC6E-EBB7379798AB}">
  <dimension ref="A1:K185"/>
  <sheetViews>
    <sheetView zoomScale="40" zoomScaleNormal="40" workbookViewId="0">
      <selection activeCell="K38" sqref="A38:K38"/>
    </sheetView>
  </sheetViews>
  <sheetFormatPr defaultRowHeight="14.5" x14ac:dyDescent="0.35"/>
  <cols>
    <col min="1" max="1" width="22.453125" customWidth="1"/>
    <col min="2" max="2" width="26.26953125" customWidth="1"/>
    <col min="3" max="3" width="19.6328125" customWidth="1"/>
    <col min="4" max="4" width="18.26953125" customWidth="1"/>
    <col min="5" max="5" width="18" customWidth="1"/>
    <col min="6" max="6" width="27.7265625" customWidth="1"/>
    <col min="7" max="7" width="21.26953125" customWidth="1"/>
    <col min="8" max="8" width="28.08984375" customWidth="1"/>
    <col min="9" max="9" width="33.1796875" customWidth="1"/>
    <col min="10" max="10" width="25.26953125" customWidth="1"/>
    <col min="11" max="11" width="21" customWidth="1"/>
  </cols>
  <sheetData>
    <row r="1" spans="1:11" x14ac:dyDescent="0.35">
      <c r="A1" s="2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</v>
      </c>
    </row>
    <row r="2" spans="1:11" x14ac:dyDescent="0.35">
      <c r="A2" s="1">
        <v>42094</v>
      </c>
      <c r="K2">
        <f>25000</f>
        <v>25000</v>
      </c>
    </row>
    <row r="3" spans="1:11" x14ac:dyDescent="0.35">
      <c r="A3" s="1">
        <v>42095</v>
      </c>
      <c r="B3">
        <v>4</v>
      </c>
      <c r="C3">
        <v>2</v>
      </c>
      <c r="D3">
        <f>700*pogoda3[[#This Row],[opady]]</f>
        <v>1400</v>
      </c>
      <c r="E3">
        <f>MIN(pogoda3[[#This Row],[ile napadalo]]+K2, 25000)</f>
        <v>25000</v>
      </c>
      <c r="F3">
        <f>IF(pogoda3[[#This Row],[opady]]=0, ROUNDUP(0.03%*POWER(pogoda3[[#This Row],[temperatura_srednia]], 1.5)*K2, 0), 0)</f>
        <v>0</v>
      </c>
      <c r="G3">
        <f>IF(AND(pogoda3[[#This Row],[temperatura_srednia]]&gt;15, pogoda3[[#This Row],[opady]]&lt;=0.6), 1, 0)</f>
        <v>0</v>
      </c>
      <c r="H3">
        <f>IF(AND(G3=1, B3&lt;=30), 12000, IF(AND(G3=1, B3&gt;30), 24000, 0))</f>
        <v>0</v>
      </c>
      <c r="I3">
        <f>MAX(pogoda3[[#This Row],[po uzupelnieniu]]-pogoda3[[#This Row],[dzienne parowanie wody]], 0)</f>
        <v>25000</v>
      </c>
      <c r="J3">
        <f>IF(pogoda3[[#This Row],[ile w zbiorniku z parowaniem]]-pogoda3[[#This Row],[ile wody do podlania]] &lt; 0, 25000-pogoda3[[#This Row],[ile w zbiorniku z parowaniem]], 0)</f>
        <v>0</v>
      </c>
      <c r="K3">
        <f>pogoda3[[#This Row],[ile w zbiorniku z parowaniem]]-pogoda3[[#This Row],[ile wody do podlania]]+pogoda3[[#This Row],[ile trzeba dolac]]</f>
        <v>25000</v>
      </c>
    </row>
    <row r="4" spans="1:11" x14ac:dyDescent="0.35">
      <c r="A4" s="1">
        <v>42096</v>
      </c>
      <c r="B4">
        <v>2</v>
      </c>
      <c r="C4">
        <v>6</v>
      </c>
      <c r="D4">
        <f>700*pogoda3[[#This Row],[opady]]</f>
        <v>4200</v>
      </c>
      <c r="E4">
        <f>MIN(pogoda3[[#This Row],[ile napadalo]]+K3, 25000)</f>
        <v>25000</v>
      </c>
      <c r="F4">
        <f>IF(pogoda3[[#This Row],[opady]]=0, ROUNDUP(0.03%*POWER(pogoda3[[#This Row],[temperatura_srednia]], 1.5)*K3, 0), 0)</f>
        <v>0</v>
      </c>
      <c r="G4">
        <f>IF(AND(pogoda3[[#This Row],[temperatura_srednia]]&gt;15, pogoda3[[#This Row],[opady]]&lt;=0.6), 1, 0)</f>
        <v>0</v>
      </c>
      <c r="H4">
        <f t="shared" ref="H4:H67" si="0">IF(AND(G4=1, B4&lt;=30), 12000, IF(AND(G4=1, B4&gt;30), 24000, 0))</f>
        <v>0</v>
      </c>
      <c r="I4">
        <f>MAX(pogoda3[[#This Row],[po uzupelnieniu]]-pogoda3[[#This Row],[dzienne parowanie wody]], 0)</f>
        <v>25000</v>
      </c>
      <c r="J4">
        <f>IF(pogoda3[[#This Row],[ile w zbiorniku z parowaniem]]-pogoda3[[#This Row],[ile wody do podlania]] &lt; 0, 25000-pogoda3[[#This Row],[ile w zbiorniku z parowaniem]], 0)</f>
        <v>0</v>
      </c>
      <c r="K4">
        <f>pogoda3[[#This Row],[ile w zbiorniku z parowaniem]]-pogoda3[[#This Row],[ile wody do podlania]]+pogoda3[[#This Row],[ile trzeba dolac]]</f>
        <v>25000</v>
      </c>
    </row>
    <row r="5" spans="1:11" x14ac:dyDescent="0.35">
      <c r="A5" s="1">
        <v>42097</v>
      </c>
      <c r="B5">
        <v>4</v>
      </c>
      <c r="C5">
        <v>1</v>
      </c>
      <c r="D5">
        <f>700*pogoda3[[#This Row],[opady]]</f>
        <v>700</v>
      </c>
      <c r="E5">
        <f>MIN(pogoda3[[#This Row],[ile napadalo]]+K4, 25000)</f>
        <v>25000</v>
      </c>
      <c r="F5">
        <f>IF(pogoda3[[#This Row],[opady]]=0, ROUNDUP(0.03%*POWER(pogoda3[[#This Row],[temperatura_srednia]], 1.5)*K4, 0), 0)</f>
        <v>0</v>
      </c>
      <c r="G5">
        <f>IF(AND(pogoda3[[#This Row],[temperatura_srednia]]&gt;15, pogoda3[[#This Row],[opady]]&lt;=0.6), 1, 0)</f>
        <v>0</v>
      </c>
      <c r="H5">
        <f t="shared" si="0"/>
        <v>0</v>
      </c>
      <c r="I5">
        <f>MAX(pogoda3[[#This Row],[po uzupelnieniu]]-pogoda3[[#This Row],[dzienne parowanie wody]], 0)</f>
        <v>25000</v>
      </c>
      <c r="J5">
        <f>IF(pogoda3[[#This Row],[ile w zbiorniku z parowaniem]]-pogoda3[[#This Row],[ile wody do podlania]] &lt; 0, 25000-pogoda3[[#This Row],[ile w zbiorniku z parowaniem]], 0)</f>
        <v>0</v>
      </c>
      <c r="K5">
        <f>pogoda3[[#This Row],[ile w zbiorniku z parowaniem]]-pogoda3[[#This Row],[ile wody do podlania]]+pogoda3[[#This Row],[ile trzeba dolac]]</f>
        <v>25000</v>
      </c>
    </row>
    <row r="6" spans="1:11" x14ac:dyDescent="0.35">
      <c r="A6" s="1">
        <v>42098</v>
      </c>
      <c r="B6">
        <v>4</v>
      </c>
      <c r="C6">
        <v>0.8</v>
      </c>
      <c r="D6">
        <f>700*pogoda3[[#This Row],[opady]]</f>
        <v>560</v>
      </c>
      <c r="E6">
        <f>MIN(pogoda3[[#This Row],[ile napadalo]]+K5, 25000)</f>
        <v>25000</v>
      </c>
      <c r="F6">
        <f>IF(pogoda3[[#This Row],[opady]]=0, ROUNDUP(0.03%*POWER(pogoda3[[#This Row],[temperatura_srednia]], 1.5)*K5, 0), 0)</f>
        <v>0</v>
      </c>
      <c r="G6">
        <f>IF(AND(pogoda3[[#This Row],[temperatura_srednia]]&gt;15, pogoda3[[#This Row],[opady]]&lt;=0.6), 1, 0)</f>
        <v>0</v>
      </c>
      <c r="H6">
        <f t="shared" si="0"/>
        <v>0</v>
      </c>
      <c r="I6">
        <f>MAX(pogoda3[[#This Row],[po uzupelnieniu]]-pogoda3[[#This Row],[dzienne parowanie wody]], 0)</f>
        <v>25000</v>
      </c>
      <c r="J6">
        <f>IF(pogoda3[[#This Row],[ile w zbiorniku z parowaniem]]-pogoda3[[#This Row],[ile wody do podlania]] &lt; 0, 25000-pogoda3[[#This Row],[ile w zbiorniku z parowaniem]], 0)</f>
        <v>0</v>
      </c>
      <c r="K6">
        <f>pogoda3[[#This Row],[ile w zbiorniku z parowaniem]]-pogoda3[[#This Row],[ile wody do podlania]]+pogoda3[[#This Row],[ile trzeba dolac]]</f>
        <v>25000</v>
      </c>
    </row>
    <row r="7" spans="1:11" x14ac:dyDescent="0.35">
      <c r="A7" s="1">
        <v>42099</v>
      </c>
      <c r="B7">
        <v>3</v>
      </c>
      <c r="C7">
        <v>0</v>
      </c>
      <c r="D7">
        <f>700*pogoda3[[#This Row],[opady]]</f>
        <v>0</v>
      </c>
      <c r="E7">
        <f>MIN(pogoda3[[#This Row],[ile napadalo]]+K6, 25000)</f>
        <v>25000</v>
      </c>
      <c r="F7">
        <f>IF(pogoda3[[#This Row],[opady]]=0, ROUNDUP(0.03%*POWER(pogoda3[[#This Row],[temperatura_srednia]], 1.5)*K6, 0), 0)</f>
        <v>39</v>
      </c>
      <c r="G7">
        <f>IF(AND(pogoda3[[#This Row],[temperatura_srednia]]&gt;15, pogoda3[[#This Row],[opady]]&lt;=0.6), 1, 0)</f>
        <v>0</v>
      </c>
      <c r="H7">
        <f t="shared" si="0"/>
        <v>0</v>
      </c>
      <c r="I7">
        <f>MAX(pogoda3[[#This Row],[po uzupelnieniu]]-pogoda3[[#This Row],[dzienne parowanie wody]], 0)</f>
        <v>24961</v>
      </c>
      <c r="J7">
        <f>IF(pogoda3[[#This Row],[ile w zbiorniku z parowaniem]]-pogoda3[[#This Row],[ile wody do podlania]] &lt; 0, 25000-pogoda3[[#This Row],[ile w zbiorniku z parowaniem]], 0)</f>
        <v>0</v>
      </c>
      <c r="K7">
        <f>pogoda3[[#This Row],[ile w zbiorniku z parowaniem]]-pogoda3[[#This Row],[ile wody do podlania]]+pogoda3[[#This Row],[ile trzeba dolac]]</f>
        <v>24961</v>
      </c>
    </row>
    <row r="8" spans="1:11" x14ac:dyDescent="0.35">
      <c r="A8" s="1">
        <v>42100</v>
      </c>
      <c r="B8">
        <v>4</v>
      </c>
      <c r="C8">
        <v>0</v>
      </c>
      <c r="D8">
        <f>700*pogoda3[[#This Row],[opady]]</f>
        <v>0</v>
      </c>
      <c r="E8">
        <f>MIN(pogoda3[[#This Row],[ile napadalo]]+K7, 25000)</f>
        <v>24961</v>
      </c>
      <c r="F8">
        <f>IF(pogoda3[[#This Row],[opady]]=0, ROUNDUP(0.03%*POWER(pogoda3[[#This Row],[temperatura_srednia]], 1.5)*K7, 0), 0)</f>
        <v>60</v>
      </c>
      <c r="G8">
        <f>IF(AND(pogoda3[[#This Row],[temperatura_srednia]]&gt;15, pogoda3[[#This Row],[opady]]&lt;=0.6), 1, 0)</f>
        <v>0</v>
      </c>
      <c r="H8">
        <f t="shared" si="0"/>
        <v>0</v>
      </c>
      <c r="I8">
        <f>MAX(pogoda3[[#This Row],[po uzupelnieniu]]-pogoda3[[#This Row],[dzienne parowanie wody]], 0)</f>
        <v>24901</v>
      </c>
      <c r="J8">
        <f>IF(pogoda3[[#This Row],[ile w zbiorniku z parowaniem]]-pogoda3[[#This Row],[ile wody do podlania]] &lt; 0, 25000-pogoda3[[#This Row],[ile w zbiorniku z parowaniem]], 0)</f>
        <v>0</v>
      </c>
      <c r="K8">
        <f>pogoda3[[#This Row],[ile w zbiorniku z parowaniem]]-pogoda3[[#This Row],[ile wody do podlania]]+pogoda3[[#This Row],[ile trzeba dolac]]</f>
        <v>24901</v>
      </c>
    </row>
    <row r="9" spans="1:11" x14ac:dyDescent="0.35">
      <c r="A9" s="1">
        <v>42101</v>
      </c>
      <c r="B9">
        <v>4</v>
      </c>
      <c r="C9">
        <v>1</v>
      </c>
      <c r="D9">
        <f>700*pogoda3[[#This Row],[opady]]</f>
        <v>700</v>
      </c>
      <c r="E9">
        <f>MIN(pogoda3[[#This Row],[ile napadalo]]+K8, 25000)</f>
        <v>25000</v>
      </c>
      <c r="F9">
        <f>IF(pogoda3[[#This Row],[opady]]=0, ROUNDUP(0.03%*POWER(pogoda3[[#This Row],[temperatura_srednia]], 1.5)*K8, 0), 0)</f>
        <v>0</v>
      </c>
      <c r="G9">
        <f>IF(AND(pogoda3[[#This Row],[temperatura_srednia]]&gt;15, pogoda3[[#This Row],[opady]]&lt;=0.6), 1, 0)</f>
        <v>0</v>
      </c>
      <c r="H9">
        <f t="shared" si="0"/>
        <v>0</v>
      </c>
      <c r="I9">
        <f>MAX(pogoda3[[#This Row],[po uzupelnieniu]]-pogoda3[[#This Row],[dzienne parowanie wody]], 0)</f>
        <v>25000</v>
      </c>
      <c r="J9">
        <f>IF(pogoda3[[#This Row],[ile w zbiorniku z parowaniem]]-pogoda3[[#This Row],[ile wody do podlania]] &lt; 0, 25000-pogoda3[[#This Row],[ile w zbiorniku z parowaniem]], 0)</f>
        <v>0</v>
      </c>
      <c r="K9">
        <f>pogoda3[[#This Row],[ile w zbiorniku z parowaniem]]-pogoda3[[#This Row],[ile wody do podlania]]+pogoda3[[#This Row],[ile trzeba dolac]]</f>
        <v>25000</v>
      </c>
    </row>
    <row r="10" spans="1:11" x14ac:dyDescent="0.35">
      <c r="A10" s="1">
        <v>42102</v>
      </c>
      <c r="B10">
        <v>8</v>
      </c>
      <c r="C10">
        <v>1</v>
      </c>
      <c r="D10">
        <f>700*pogoda3[[#This Row],[opady]]</f>
        <v>700</v>
      </c>
      <c r="E10">
        <f>MIN(pogoda3[[#This Row],[ile napadalo]]+K9, 25000)</f>
        <v>25000</v>
      </c>
      <c r="F10">
        <f>IF(pogoda3[[#This Row],[opady]]=0, ROUNDUP(0.03%*POWER(pogoda3[[#This Row],[temperatura_srednia]], 1.5)*K9, 0), 0)</f>
        <v>0</v>
      </c>
      <c r="G10">
        <f>IF(AND(pogoda3[[#This Row],[temperatura_srednia]]&gt;15, pogoda3[[#This Row],[opady]]&lt;=0.6), 1, 0)</f>
        <v>0</v>
      </c>
      <c r="H10">
        <f t="shared" si="0"/>
        <v>0</v>
      </c>
      <c r="I10">
        <f>MAX(pogoda3[[#This Row],[po uzupelnieniu]]-pogoda3[[#This Row],[dzienne parowanie wody]], 0)</f>
        <v>25000</v>
      </c>
      <c r="J10">
        <f>IF(pogoda3[[#This Row],[ile w zbiorniku z parowaniem]]-pogoda3[[#This Row],[ile wody do podlania]] &lt; 0, 25000-pogoda3[[#This Row],[ile w zbiorniku z parowaniem]], 0)</f>
        <v>0</v>
      </c>
      <c r="K10">
        <f>pogoda3[[#This Row],[ile w zbiorniku z parowaniem]]-pogoda3[[#This Row],[ile wody do podlania]]+pogoda3[[#This Row],[ile trzeba dolac]]</f>
        <v>25000</v>
      </c>
    </row>
    <row r="11" spans="1:11" x14ac:dyDescent="0.35">
      <c r="A11" s="1">
        <v>42103</v>
      </c>
      <c r="B11">
        <v>6</v>
      </c>
      <c r="C11">
        <v>2</v>
      </c>
      <c r="D11">
        <f>700*pogoda3[[#This Row],[opady]]</f>
        <v>1400</v>
      </c>
      <c r="E11">
        <f>MIN(pogoda3[[#This Row],[ile napadalo]]+K10, 25000)</f>
        <v>25000</v>
      </c>
      <c r="F11">
        <f>IF(pogoda3[[#This Row],[opady]]=0, ROUNDUP(0.03%*POWER(pogoda3[[#This Row],[temperatura_srednia]], 1.5)*K10, 0), 0)</f>
        <v>0</v>
      </c>
      <c r="G11">
        <f>IF(AND(pogoda3[[#This Row],[temperatura_srednia]]&gt;15, pogoda3[[#This Row],[opady]]&lt;=0.6), 1, 0)</f>
        <v>0</v>
      </c>
      <c r="H11">
        <f t="shared" si="0"/>
        <v>0</v>
      </c>
      <c r="I11">
        <f>MAX(pogoda3[[#This Row],[po uzupelnieniu]]-pogoda3[[#This Row],[dzienne parowanie wody]], 0)</f>
        <v>25000</v>
      </c>
      <c r="J11">
        <f>IF(pogoda3[[#This Row],[ile w zbiorniku z parowaniem]]-pogoda3[[#This Row],[ile wody do podlania]] &lt; 0, 25000-pogoda3[[#This Row],[ile w zbiorniku z parowaniem]], 0)</f>
        <v>0</v>
      </c>
      <c r="K11">
        <f>pogoda3[[#This Row],[ile w zbiorniku z parowaniem]]-pogoda3[[#This Row],[ile wody do podlania]]+pogoda3[[#This Row],[ile trzeba dolac]]</f>
        <v>25000</v>
      </c>
    </row>
    <row r="12" spans="1:11" x14ac:dyDescent="0.35">
      <c r="A12" s="1">
        <v>42104</v>
      </c>
      <c r="B12">
        <v>9</v>
      </c>
      <c r="C12">
        <v>2</v>
      </c>
      <c r="D12">
        <f>700*pogoda3[[#This Row],[opady]]</f>
        <v>1400</v>
      </c>
      <c r="E12">
        <f>MIN(pogoda3[[#This Row],[ile napadalo]]+K11, 25000)</f>
        <v>25000</v>
      </c>
      <c r="F12">
        <f>IF(pogoda3[[#This Row],[opady]]=0, ROUNDUP(0.03%*POWER(pogoda3[[#This Row],[temperatura_srednia]], 1.5)*K11, 0), 0)</f>
        <v>0</v>
      </c>
      <c r="G12">
        <f>IF(AND(pogoda3[[#This Row],[temperatura_srednia]]&gt;15, pogoda3[[#This Row],[opady]]&lt;=0.6), 1, 0)</f>
        <v>0</v>
      </c>
      <c r="H12">
        <f t="shared" si="0"/>
        <v>0</v>
      </c>
      <c r="I12">
        <f>MAX(pogoda3[[#This Row],[po uzupelnieniu]]-pogoda3[[#This Row],[dzienne parowanie wody]], 0)</f>
        <v>25000</v>
      </c>
      <c r="J12">
        <f>IF(pogoda3[[#This Row],[ile w zbiorniku z parowaniem]]-pogoda3[[#This Row],[ile wody do podlania]] &lt; 0, 25000-pogoda3[[#This Row],[ile w zbiorniku z parowaniem]], 0)</f>
        <v>0</v>
      </c>
      <c r="K12">
        <f>pogoda3[[#This Row],[ile w zbiorniku z parowaniem]]-pogoda3[[#This Row],[ile wody do podlania]]+pogoda3[[#This Row],[ile trzeba dolac]]</f>
        <v>25000</v>
      </c>
    </row>
    <row r="13" spans="1:11" x14ac:dyDescent="0.35">
      <c r="A13" s="1">
        <v>42105</v>
      </c>
      <c r="B13">
        <v>12</v>
      </c>
      <c r="C13">
        <v>3</v>
      </c>
      <c r="D13">
        <f>700*pogoda3[[#This Row],[opady]]</f>
        <v>2100</v>
      </c>
      <c r="E13">
        <f>MIN(pogoda3[[#This Row],[ile napadalo]]+K12, 25000)</f>
        <v>25000</v>
      </c>
      <c r="F13">
        <f>IF(pogoda3[[#This Row],[opady]]=0, ROUNDUP(0.03%*POWER(pogoda3[[#This Row],[temperatura_srednia]], 1.5)*K12, 0), 0)</f>
        <v>0</v>
      </c>
      <c r="G13">
        <f>IF(AND(pogoda3[[#This Row],[temperatura_srednia]]&gt;15, pogoda3[[#This Row],[opady]]&lt;=0.6), 1, 0)</f>
        <v>0</v>
      </c>
      <c r="H13">
        <f t="shared" si="0"/>
        <v>0</v>
      </c>
      <c r="I13">
        <f>MAX(pogoda3[[#This Row],[po uzupelnieniu]]-pogoda3[[#This Row],[dzienne parowanie wody]], 0)</f>
        <v>25000</v>
      </c>
      <c r="J13">
        <f>IF(pogoda3[[#This Row],[ile w zbiorniku z parowaniem]]-pogoda3[[#This Row],[ile wody do podlania]] &lt; 0, 25000-pogoda3[[#This Row],[ile w zbiorniku z parowaniem]], 0)</f>
        <v>0</v>
      </c>
      <c r="K13">
        <f>pogoda3[[#This Row],[ile w zbiorniku z parowaniem]]-pogoda3[[#This Row],[ile wody do podlania]]+pogoda3[[#This Row],[ile trzeba dolac]]</f>
        <v>25000</v>
      </c>
    </row>
    <row r="14" spans="1:11" x14ac:dyDescent="0.35">
      <c r="A14" s="1">
        <v>42106</v>
      </c>
      <c r="B14">
        <v>10</v>
      </c>
      <c r="C14">
        <v>2</v>
      </c>
      <c r="D14">
        <f>700*pogoda3[[#This Row],[opady]]</f>
        <v>1400</v>
      </c>
      <c r="E14">
        <f>MIN(pogoda3[[#This Row],[ile napadalo]]+K13, 25000)</f>
        <v>25000</v>
      </c>
      <c r="F14">
        <f>IF(pogoda3[[#This Row],[opady]]=0, ROUNDUP(0.03%*POWER(pogoda3[[#This Row],[temperatura_srednia]], 1.5)*K13, 0), 0)</f>
        <v>0</v>
      </c>
      <c r="G14">
        <f>IF(AND(pogoda3[[#This Row],[temperatura_srednia]]&gt;15, pogoda3[[#This Row],[opady]]&lt;=0.6), 1, 0)</f>
        <v>0</v>
      </c>
      <c r="H14">
        <f t="shared" si="0"/>
        <v>0</v>
      </c>
      <c r="I14">
        <f>MAX(pogoda3[[#This Row],[po uzupelnieniu]]-pogoda3[[#This Row],[dzienne parowanie wody]], 0)</f>
        <v>25000</v>
      </c>
      <c r="J14">
        <f>IF(pogoda3[[#This Row],[ile w zbiorniku z parowaniem]]-pogoda3[[#This Row],[ile wody do podlania]] &lt; 0, 25000-pogoda3[[#This Row],[ile w zbiorniku z parowaniem]], 0)</f>
        <v>0</v>
      </c>
      <c r="K14">
        <f>pogoda3[[#This Row],[ile w zbiorniku z parowaniem]]-pogoda3[[#This Row],[ile wody do podlania]]+pogoda3[[#This Row],[ile trzeba dolac]]</f>
        <v>25000</v>
      </c>
    </row>
    <row r="15" spans="1:11" x14ac:dyDescent="0.35">
      <c r="A15" s="1">
        <v>42107</v>
      </c>
      <c r="B15">
        <v>8</v>
      </c>
      <c r="C15">
        <v>1</v>
      </c>
      <c r="D15">
        <f>700*pogoda3[[#This Row],[opady]]</f>
        <v>700</v>
      </c>
      <c r="E15">
        <f>MIN(pogoda3[[#This Row],[ile napadalo]]+K14, 25000)</f>
        <v>25000</v>
      </c>
      <c r="F15">
        <f>IF(pogoda3[[#This Row],[opady]]=0, ROUNDUP(0.03%*POWER(pogoda3[[#This Row],[temperatura_srednia]], 1.5)*K14, 0), 0)</f>
        <v>0</v>
      </c>
      <c r="G15">
        <f>IF(AND(pogoda3[[#This Row],[temperatura_srednia]]&gt;15, pogoda3[[#This Row],[opady]]&lt;=0.6), 1, 0)</f>
        <v>0</v>
      </c>
      <c r="H15">
        <f t="shared" si="0"/>
        <v>0</v>
      </c>
      <c r="I15">
        <f>MAX(pogoda3[[#This Row],[po uzupelnieniu]]-pogoda3[[#This Row],[dzienne parowanie wody]], 0)</f>
        <v>25000</v>
      </c>
      <c r="J15">
        <f>IF(pogoda3[[#This Row],[ile w zbiorniku z parowaniem]]-pogoda3[[#This Row],[ile wody do podlania]] &lt; 0, 25000-pogoda3[[#This Row],[ile w zbiorniku z parowaniem]], 0)</f>
        <v>0</v>
      </c>
      <c r="K15">
        <f>pogoda3[[#This Row],[ile w zbiorniku z parowaniem]]-pogoda3[[#This Row],[ile wody do podlania]]+pogoda3[[#This Row],[ile trzeba dolac]]</f>
        <v>25000</v>
      </c>
    </row>
    <row r="16" spans="1:11" x14ac:dyDescent="0.35">
      <c r="A16" s="1">
        <v>42108</v>
      </c>
      <c r="B16">
        <v>6</v>
      </c>
      <c r="C16">
        <v>0</v>
      </c>
      <c r="D16">
        <f>700*pogoda3[[#This Row],[opady]]</f>
        <v>0</v>
      </c>
      <c r="E16">
        <f>MIN(pogoda3[[#This Row],[ile napadalo]]+K15, 25000)</f>
        <v>25000</v>
      </c>
      <c r="F16">
        <f>IF(pogoda3[[#This Row],[opady]]=0, ROUNDUP(0.03%*POWER(pogoda3[[#This Row],[temperatura_srednia]], 1.5)*K15, 0), 0)</f>
        <v>111</v>
      </c>
      <c r="G16">
        <f>IF(AND(pogoda3[[#This Row],[temperatura_srednia]]&gt;15, pogoda3[[#This Row],[opady]]&lt;=0.6), 1, 0)</f>
        <v>0</v>
      </c>
      <c r="H16">
        <f t="shared" si="0"/>
        <v>0</v>
      </c>
      <c r="I16">
        <f>MAX(pogoda3[[#This Row],[po uzupelnieniu]]-pogoda3[[#This Row],[dzienne parowanie wody]], 0)</f>
        <v>24889</v>
      </c>
      <c r="J16">
        <f>IF(pogoda3[[#This Row],[ile w zbiorniku z parowaniem]]-pogoda3[[#This Row],[ile wody do podlania]] &lt; 0, 25000-pogoda3[[#This Row],[ile w zbiorniku z parowaniem]], 0)</f>
        <v>0</v>
      </c>
      <c r="K16">
        <f>pogoda3[[#This Row],[ile w zbiorniku z parowaniem]]-pogoda3[[#This Row],[ile wody do podlania]]+pogoda3[[#This Row],[ile trzeba dolac]]</f>
        <v>24889</v>
      </c>
    </row>
    <row r="17" spans="1:11" x14ac:dyDescent="0.35">
      <c r="A17" s="1">
        <v>42109</v>
      </c>
      <c r="B17">
        <v>14</v>
      </c>
      <c r="C17">
        <v>0</v>
      </c>
      <c r="D17">
        <f>700*pogoda3[[#This Row],[opady]]</f>
        <v>0</v>
      </c>
      <c r="E17">
        <f>MIN(pogoda3[[#This Row],[ile napadalo]]+K16, 25000)</f>
        <v>24889</v>
      </c>
      <c r="F17">
        <f>IF(pogoda3[[#This Row],[opady]]=0, ROUNDUP(0.03%*POWER(pogoda3[[#This Row],[temperatura_srednia]], 1.5)*K16, 0), 0)</f>
        <v>392</v>
      </c>
      <c r="G17">
        <f>IF(AND(pogoda3[[#This Row],[temperatura_srednia]]&gt;15, pogoda3[[#This Row],[opady]]&lt;=0.6), 1, 0)</f>
        <v>0</v>
      </c>
      <c r="H17">
        <f t="shared" si="0"/>
        <v>0</v>
      </c>
      <c r="I17">
        <f>MAX(pogoda3[[#This Row],[po uzupelnieniu]]-pogoda3[[#This Row],[dzienne parowanie wody]], 0)</f>
        <v>24497</v>
      </c>
      <c r="J17">
        <f>IF(pogoda3[[#This Row],[ile w zbiorniku z parowaniem]]-pogoda3[[#This Row],[ile wody do podlania]] &lt; 0, 25000-pogoda3[[#This Row],[ile w zbiorniku z parowaniem]], 0)</f>
        <v>0</v>
      </c>
      <c r="K17">
        <f>pogoda3[[#This Row],[ile w zbiorniku z parowaniem]]-pogoda3[[#This Row],[ile wody do podlania]]+pogoda3[[#This Row],[ile trzeba dolac]]</f>
        <v>24497</v>
      </c>
    </row>
    <row r="18" spans="1:11" x14ac:dyDescent="0.35">
      <c r="A18" s="1">
        <v>42110</v>
      </c>
      <c r="B18">
        <v>10</v>
      </c>
      <c r="C18">
        <v>0</v>
      </c>
      <c r="D18">
        <f>700*pogoda3[[#This Row],[opady]]</f>
        <v>0</v>
      </c>
      <c r="E18">
        <f>MIN(pogoda3[[#This Row],[ile napadalo]]+K17, 25000)</f>
        <v>24497</v>
      </c>
      <c r="F18">
        <f>IF(pogoda3[[#This Row],[opady]]=0, ROUNDUP(0.03%*POWER(pogoda3[[#This Row],[temperatura_srednia]], 1.5)*K17, 0), 0)</f>
        <v>233</v>
      </c>
      <c r="G18">
        <f>IF(AND(pogoda3[[#This Row],[temperatura_srednia]]&gt;15, pogoda3[[#This Row],[opady]]&lt;=0.6), 1, 0)</f>
        <v>0</v>
      </c>
      <c r="H18">
        <f t="shared" si="0"/>
        <v>0</v>
      </c>
      <c r="I18">
        <f>MAX(pogoda3[[#This Row],[po uzupelnieniu]]-pogoda3[[#This Row],[dzienne parowanie wody]], 0)</f>
        <v>24264</v>
      </c>
      <c r="J18">
        <f>IF(pogoda3[[#This Row],[ile w zbiorniku z parowaniem]]-pogoda3[[#This Row],[ile wody do podlania]] &lt; 0, 25000-pogoda3[[#This Row],[ile w zbiorniku z parowaniem]], 0)</f>
        <v>0</v>
      </c>
      <c r="K18">
        <f>pogoda3[[#This Row],[ile w zbiorniku z parowaniem]]-pogoda3[[#This Row],[ile wody do podlania]]+pogoda3[[#This Row],[ile trzeba dolac]]</f>
        <v>24264</v>
      </c>
    </row>
    <row r="19" spans="1:11" x14ac:dyDescent="0.35">
      <c r="A19" s="1">
        <v>42111</v>
      </c>
      <c r="B19">
        <v>6</v>
      </c>
      <c r="C19">
        <v>0</v>
      </c>
      <c r="D19">
        <f>700*pogoda3[[#This Row],[opady]]</f>
        <v>0</v>
      </c>
      <c r="E19">
        <f>MIN(pogoda3[[#This Row],[ile napadalo]]+K18, 25000)</f>
        <v>24264</v>
      </c>
      <c r="F19">
        <f>IF(pogoda3[[#This Row],[opady]]=0, ROUNDUP(0.03%*POWER(pogoda3[[#This Row],[temperatura_srednia]], 1.5)*K18, 0), 0)</f>
        <v>107</v>
      </c>
      <c r="G19">
        <f>IF(AND(pogoda3[[#This Row],[temperatura_srednia]]&gt;15, pogoda3[[#This Row],[opady]]&lt;=0.6), 1, 0)</f>
        <v>0</v>
      </c>
      <c r="H19">
        <f t="shared" si="0"/>
        <v>0</v>
      </c>
      <c r="I19">
        <f>MAX(pogoda3[[#This Row],[po uzupelnieniu]]-pogoda3[[#This Row],[dzienne parowanie wody]], 0)</f>
        <v>24157</v>
      </c>
      <c r="J19">
        <f>IF(pogoda3[[#This Row],[ile w zbiorniku z parowaniem]]-pogoda3[[#This Row],[ile wody do podlania]] &lt; 0, 25000-pogoda3[[#This Row],[ile w zbiorniku z parowaniem]], 0)</f>
        <v>0</v>
      </c>
      <c r="K19">
        <f>pogoda3[[#This Row],[ile w zbiorniku z parowaniem]]-pogoda3[[#This Row],[ile wody do podlania]]+pogoda3[[#This Row],[ile trzeba dolac]]</f>
        <v>24157</v>
      </c>
    </row>
    <row r="20" spans="1:11" x14ac:dyDescent="0.35">
      <c r="A20" s="1">
        <v>42112</v>
      </c>
      <c r="B20">
        <v>4</v>
      </c>
      <c r="C20">
        <v>0</v>
      </c>
      <c r="D20">
        <f>700*pogoda3[[#This Row],[opady]]</f>
        <v>0</v>
      </c>
      <c r="E20">
        <f>MIN(pogoda3[[#This Row],[ile napadalo]]+K19, 25000)</f>
        <v>24157</v>
      </c>
      <c r="F20">
        <f>IF(pogoda3[[#This Row],[opady]]=0, ROUNDUP(0.03%*POWER(pogoda3[[#This Row],[temperatura_srednia]], 1.5)*K19, 0), 0)</f>
        <v>58</v>
      </c>
      <c r="G20">
        <f>IF(AND(pogoda3[[#This Row],[temperatura_srednia]]&gt;15, pogoda3[[#This Row],[opady]]&lt;=0.6), 1, 0)</f>
        <v>0</v>
      </c>
      <c r="H20">
        <f t="shared" si="0"/>
        <v>0</v>
      </c>
      <c r="I20">
        <f>MAX(pogoda3[[#This Row],[po uzupelnieniu]]-pogoda3[[#This Row],[dzienne parowanie wody]], 0)</f>
        <v>24099</v>
      </c>
      <c r="J20">
        <f>IF(pogoda3[[#This Row],[ile w zbiorniku z parowaniem]]-pogoda3[[#This Row],[ile wody do podlania]] &lt; 0, 25000-pogoda3[[#This Row],[ile w zbiorniku z parowaniem]], 0)</f>
        <v>0</v>
      </c>
      <c r="K20">
        <f>pogoda3[[#This Row],[ile w zbiorniku z parowaniem]]-pogoda3[[#This Row],[ile wody do podlania]]+pogoda3[[#This Row],[ile trzeba dolac]]</f>
        <v>24099</v>
      </c>
    </row>
    <row r="21" spans="1:11" x14ac:dyDescent="0.35">
      <c r="A21" s="1">
        <v>42113</v>
      </c>
      <c r="B21">
        <v>7</v>
      </c>
      <c r="C21">
        <v>0</v>
      </c>
      <c r="D21">
        <f>700*pogoda3[[#This Row],[opady]]</f>
        <v>0</v>
      </c>
      <c r="E21">
        <f>MIN(pogoda3[[#This Row],[ile napadalo]]+K20, 25000)</f>
        <v>24099</v>
      </c>
      <c r="F21">
        <f>IF(pogoda3[[#This Row],[opady]]=0, ROUNDUP(0.03%*POWER(pogoda3[[#This Row],[temperatura_srednia]], 1.5)*K20, 0), 0)</f>
        <v>134</v>
      </c>
      <c r="G21">
        <f>IF(AND(pogoda3[[#This Row],[temperatura_srednia]]&gt;15, pogoda3[[#This Row],[opady]]&lt;=0.6), 1, 0)</f>
        <v>0</v>
      </c>
      <c r="H21">
        <f t="shared" si="0"/>
        <v>0</v>
      </c>
      <c r="I21">
        <f>MAX(pogoda3[[#This Row],[po uzupelnieniu]]-pogoda3[[#This Row],[dzienne parowanie wody]], 0)</f>
        <v>23965</v>
      </c>
      <c r="J21">
        <f>IF(pogoda3[[#This Row],[ile w zbiorniku z parowaniem]]-pogoda3[[#This Row],[ile wody do podlania]] &lt; 0, 25000-pogoda3[[#This Row],[ile w zbiorniku z parowaniem]], 0)</f>
        <v>0</v>
      </c>
      <c r="K21">
        <f>pogoda3[[#This Row],[ile w zbiorniku z parowaniem]]-pogoda3[[#This Row],[ile wody do podlania]]+pogoda3[[#This Row],[ile trzeba dolac]]</f>
        <v>23965</v>
      </c>
    </row>
    <row r="22" spans="1:11" x14ac:dyDescent="0.35">
      <c r="A22" s="1">
        <v>42114</v>
      </c>
      <c r="B22">
        <v>10</v>
      </c>
      <c r="C22">
        <v>1</v>
      </c>
      <c r="D22">
        <f>700*pogoda3[[#This Row],[opady]]</f>
        <v>700</v>
      </c>
      <c r="E22">
        <f>MIN(pogoda3[[#This Row],[ile napadalo]]+K21, 25000)</f>
        <v>24665</v>
      </c>
      <c r="F22">
        <f>IF(pogoda3[[#This Row],[opady]]=0, ROUNDUP(0.03%*POWER(pogoda3[[#This Row],[temperatura_srednia]], 1.5)*K21, 0), 0)</f>
        <v>0</v>
      </c>
      <c r="G22">
        <f>IF(AND(pogoda3[[#This Row],[temperatura_srednia]]&gt;15, pogoda3[[#This Row],[opady]]&lt;=0.6), 1, 0)</f>
        <v>0</v>
      </c>
      <c r="H22">
        <f t="shared" si="0"/>
        <v>0</v>
      </c>
      <c r="I22">
        <f>MAX(pogoda3[[#This Row],[po uzupelnieniu]]-pogoda3[[#This Row],[dzienne parowanie wody]], 0)</f>
        <v>24665</v>
      </c>
      <c r="J22">
        <f>IF(pogoda3[[#This Row],[ile w zbiorniku z parowaniem]]-pogoda3[[#This Row],[ile wody do podlania]] &lt; 0, 25000-pogoda3[[#This Row],[ile w zbiorniku z parowaniem]], 0)</f>
        <v>0</v>
      </c>
      <c r="K22">
        <f>pogoda3[[#This Row],[ile w zbiorniku z parowaniem]]-pogoda3[[#This Row],[ile wody do podlania]]+pogoda3[[#This Row],[ile trzeba dolac]]</f>
        <v>24665</v>
      </c>
    </row>
    <row r="23" spans="1:11" x14ac:dyDescent="0.35">
      <c r="A23" s="1">
        <v>42115</v>
      </c>
      <c r="B23">
        <v>11</v>
      </c>
      <c r="C23">
        <v>3.2</v>
      </c>
      <c r="D23">
        <f>700*pogoda3[[#This Row],[opady]]</f>
        <v>2240</v>
      </c>
      <c r="E23">
        <f>MIN(pogoda3[[#This Row],[ile napadalo]]+K22, 25000)</f>
        <v>25000</v>
      </c>
      <c r="F23">
        <f>IF(pogoda3[[#This Row],[opady]]=0, ROUNDUP(0.03%*POWER(pogoda3[[#This Row],[temperatura_srednia]], 1.5)*K22, 0), 0)</f>
        <v>0</v>
      </c>
      <c r="G23">
        <f>IF(AND(pogoda3[[#This Row],[temperatura_srednia]]&gt;15, pogoda3[[#This Row],[opady]]&lt;=0.6), 1, 0)</f>
        <v>0</v>
      </c>
      <c r="H23">
        <f t="shared" si="0"/>
        <v>0</v>
      </c>
      <c r="I23">
        <f>MAX(pogoda3[[#This Row],[po uzupelnieniu]]-pogoda3[[#This Row],[dzienne parowanie wody]], 0)</f>
        <v>25000</v>
      </c>
      <c r="J23">
        <f>IF(pogoda3[[#This Row],[ile w zbiorniku z parowaniem]]-pogoda3[[#This Row],[ile wody do podlania]] &lt; 0, 25000-pogoda3[[#This Row],[ile w zbiorniku z parowaniem]], 0)</f>
        <v>0</v>
      </c>
      <c r="K23">
        <f>pogoda3[[#This Row],[ile w zbiorniku z parowaniem]]-pogoda3[[#This Row],[ile wody do podlania]]+pogoda3[[#This Row],[ile trzeba dolac]]</f>
        <v>25000</v>
      </c>
    </row>
    <row r="24" spans="1:11" x14ac:dyDescent="0.35">
      <c r="A24" s="1">
        <v>42116</v>
      </c>
      <c r="B24">
        <v>8</v>
      </c>
      <c r="C24">
        <v>2.2000000000000002</v>
      </c>
      <c r="D24">
        <f>700*pogoda3[[#This Row],[opady]]</f>
        <v>1540.0000000000002</v>
      </c>
      <c r="E24">
        <f>MIN(pogoda3[[#This Row],[ile napadalo]]+K23, 25000)</f>
        <v>25000</v>
      </c>
      <c r="F24">
        <f>IF(pogoda3[[#This Row],[opady]]=0, ROUNDUP(0.03%*POWER(pogoda3[[#This Row],[temperatura_srednia]], 1.5)*K23, 0), 0)</f>
        <v>0</v>
      </c>
      <c r="G24">
        <f>IF(AND(pogoda3[[#This Row],[temperatura_srednia]]&gt;15, pogoda3[[#This Row],[opady]]&lt;=0.6), 1, 0)</f>
        <v>0</v>
      </c>
      <c r="H24">
        <f t="shared" si="0"/>
        <v>0</v>
      </c>
      <c r="I24">
        <f>MAX(pogoda3[[#This Row],[po uzupelnieniu]]-pogoda3[[#This Row],[dzienne parowanie wody]], 0)</f>
        <v>25000</v>
      </c>
      <c r="J24">
        <f>IF(pogoda3[[#This Row],[ile w zbiorniku z parowaniem]]-pogoda3[[#This Row],[ile wody do podlania]] &lt; 0, 25000-pogoda3[[#This Row],[ile w zbiorniku z parowaniem]], 0)</f>
        <v>0</v>
      </c>
      <c r="K24">
        <f>pogoda3[[#This Row],[ile w zbiorniku z parowaniem]]-pogoda3[[#This Row],[ile wody do podlania]]+pogoda3[[#This Row],[ile trzeba dolac]]</f>
        <v>25000</v>
      </c>
    </row>
    <row r="25" spans="1:11" x14ac:dyDescent="0.35">
      <c r="A25" s="1">
        <v>42117</v>
      </c>
      <c r="B25">
        <v>11</v>
      </c>
      <c r="C25">
        <v>1</v>
      </c>
      <c r="D25">
        <f>700*pogoda3[[#This Row],[opady]]</f>
        <v>700</v>
      </c>
      <c r="E25">
        <f>MIN(pogoda3[[#This Row],[ile napadalo]]+K24, 25000)</f>
        <v>25000</v>
      </c>
      <c r="F25">
        <f>IF(pogoda3[[#This Row],[opady]]=0, ROUNDUP(0.03%*POWER(pogoda3[[#This Row],[temperatura_srednia]], 1.5)*K24, 0), 0)</f>
        <v>0</v>
      </c>
      <c r="G25">
        <f>IF(AND(pogoda3[[#This Row],[temperatura_srednia]]&gt;15, pogoda3[[#This Row],[opady]]&lt;=0.6), 1, 0)</f>
        <v>0</v>
      </c>
      <c r="H25">
        <f t="shared" si="0"/>
        <v>0</v>
      </c>
      <c r="I25">
        <f>MAX(pogoda3[[#This Row],[po uzupelnieniu]]-pogoda3[[#This Row],[dzienne parowanie wody]], 0)</f>
        <v>25000</v>
      </c>
      <c r="J25">
        <f>IF(pogoda3[[#This Row],[ile w zbiorniku z parowaniem]]-pogoda3[[#This Row],[ile wody do podlania]] &lt; 0, 25000-pogoda3[[#This Row],[ile w zbiorniku z parowaniem]], 0)</f>
        <v>0</v>
      </c>
      <c r="K25">
        <f>pogoda3[[#This Row],[ile w zbiorniku z parowaniem]]-pogoda3[[#This Row],[ile wody do podlania]]+pogoda3[[#This Row],[ile trzeba dolac]]</f>
        <v>25000</v>
      </c>
    </row>
    <row r="26" spans="1:11" x14ac:dyDescent="0.35">
      <c r="A26" s="1">
        <v>42118</v>
      </c>
      <c r="B26">
        <v>12</v>
      </c>
      <c r="C26">
        <v>1</v>
      </c>
      <c r="D26">
        <f>700*pogoda3[[#This Row],[opady]]</f>
        <v>700</v>
      </c>
      <c r="E26">
        <f>MIN(pogoda3[[#This Row],[ile napadalo]]+K25, 25000)</f>
        <v>25000</v>
      </c>
      <c r="F26">
        <f>IF(pogoda3[[#This Row],[opady]]=0, ROUNDUP(0.03%*POWER(pogoda3[[#This Row],[temperatura_srednia]], 1.5)*K25, 0), 0)</f>
        <v>0</v>
      </c>
      <c r="G26">
        <f>IF(AND(pogoda3[[#This Row],[temperatura_srednia]]&gt;15, pogoda3[[#This Row],[opady]]&lt;=0.6), 1, 0)</f>
        <v>0</v>
      </c>
      <c r="H26">
        <f t="shared" si="0"/>
        <v>0</v>
      </c>
      <c r="I26">
        <f>MAX(pogoda3[[#This Row],[po uzupelnieniu]]-pogoda3[[#This Row],[dzienne parowanie wody]], 0)</f>
        <v>25000</v>
      </c>
      <c r="J26">
        <f>IF(pogoda3[[#This Row],[ile w zbiorniku z parowaniem]]-pogoda3[[#This Row],[ile wody do podlania]] &lt; 0, 25000-pogoda3[[#This Row],[ile w zbiorniku z parowaniem]], 0)</f>
        <v>0</v>
      </c>
      <c r="K26">
        <f>pogoda3[[#This Row],[ile w zbiorniku z parowaniem]]-pogoda3[[#This Row],[ile wody do podlania]]+pogoda3[[#This Row],[ile trzeba dolac]]</f>
        <v>25000</v>
      </c>
    </row>
    <row r="27" spans="1:11" x14ac:dyDescent="0.35">
      <c r="A27" s="1">
        <v>42119</v>
      </c>
      <c r="B27">
        <v>14</v>
      </c>
      <c r="C27">
        <v>1</v>
      </c>
      <c r="D27">
        <f>700*pogoda3[[#This Row],[opady]]</f>
        <v>700</v>
      </c>
      <c r="E27">
        <f>MIN(pogoda3[[#This Row],[ile napadalo]]+K26, 25000)</f>
        <v>25000</v>
      </c>
      <c r="F27">
        <f>IF(pogoda3[[#This Row],[opady]]=0, ROUNDUP(0.03%*POWER(pogoda3[[#This Row],[temperatura_srednia]], 1.5)*K26, 0), 0)</f>
        <v>0</v>
      </c>
      <c r="G27">
        <f>IF(AND(pogoda3[[#This Row],[temperatura_srednia]]&gt;15, pogoda3[[#This Row],[opady]]&lt;=0.6), 1, 0)</f>
        <v>0</v>
      </c>
      <c r="H27">
        <f t="shared" si="0"/>
        <v>0</v>
      </c>
      <c r="I27">
        <f>MAX(pogoda3[[#This Row],[po uzupelnieniu]]-pogoda3[[#This Row],[dzienne parowanie wody]], 0)</f>
        <v>25000</v>
      </c>
      <c r="J27">
        <f>IF(pogoda3[[#This Row],[ile w zbiorniku z parowaniem]]-pogoda3[[#This Row],[ile wody do podlania]] &lt; 0, 25000-pogoda3[[#This Row],[ile w zbiorniku z parowaniem]], 0)</f>
        <v>0</v>
      </c>
      <c r="K27">
        <f>pogoda3[[#This Row],[ile w zbiorniku z parowaniem]]-pogoda3[[#This Row],[ile wody do podlania]]+pogoda3[[#This Row],[ile trzeba dolac]]</f>
        <v>25000</v>
      </c>
    </row>
    <row r="28" spans="1:11" x14ac:dyDescent="0.35">
      <c r="A28" s="1">
        <v>42120</v>
      </c>
      <c r="B28">
        <v>16</v>
      </c>
      <c r="C28">
        <v>0</v>
      </c>
      <c r="D28">
        <f>700*pogoda3[[#This Row],[opady]]</f>
        <v>0</v>
      </c>
      <c r="E28">
        <f>MIN(pogoda3[[#This Row],[ile napadalo]]+K27, 25000)</f>
        <v>25000</v>
      </c>
      <c r="F28">
        <f>IF(pogoda3[[#This Row],[opady]]=0, ROUNDUP(0.03%*POWER(pogoda3[[#This Row],[temperatura_srednia]], 1.5)*K27, 0), 0)</f>
        <v>480</v>
      </c>
      <c r="G28">
        <f>IF(AND(pogoda3[[#This Row],[temperatura_srednia]]&gt;15, pogoda3[[#This Row],[opady]]&lt;=0.6), 1, 0)</f>
        <v>1</v>
      </c>
      <c r="H28">
        <f t="shared" si="0"/>
        <v>12000</v>
      </c>
      <c r="I28">
        <f>MAX(pogoda3[[#This Row],[po uzupelnieniu]]-pogoda3[[#This Row],[dzienne parowanie wody]], 0)</f>
        <v>24520</v>
      </c>
      <c r="J28">
        <f>IF(pogoda3[[#This Row],[ile w zbiorniku z parowaniem]]-pogoda3[[#This Row],[ile wody do podlania]] &lt; 0, 25000-pogoda3[[#This Row],[ile w zbiorniku z parowaniem]], 0)</f>
        <v>0</v>
      </c>
      <c r="K28">
        <f>pogoda3[[#This Row],[ile w zbiorniku z parowaniem]]-pogoda3[[#This Row],[ile wody do podlania]]+pogoda3[[#This Row],[ile trzeba dolac]]</f>
        <v>12520</v>
      </c>
    </row>
    <row r="29" spans="1:11" x14ac:dyDescent="0.35">
      <c r="A29" s="1">
        <v>42121</v>
      </c>
      <c r="B29">
        <v>16</v>
      </c>
      <c r="C29">
        <v>1</v>
      </c>
      <c r="D29">
        <f>700*pogoda3[[#This Row],[opady]]</f>
        <v>700</v>
      </c>
      <c r="E29">
        <f>MIN(pogoda3[[#This Row],[ile napadalo]]+K28, 25000)</f>
        <v>13220</v>
      </c>
      <c r="F29">
        <f>IF(pogoda3[[#This Row],[opady]]=0, ROUNDUP(0.03%*POWER(pogoda3[[#This Row],[temperatura_srednia]], 1.5)*K28, 0), 0)</f>
        <v>0</v>
      </c>
      <c r="G29">
        <f>IF(AND(pogoda3[[#This Row],[temperatura_srednia]]&gt;15, pogoda3[[#This Row],[opady]]&lt;=0.6), 1, 0)</f>
        <v>0</v>
      </c>
      <c r="H29">
        <f t="shared" si="0"/>
        <v>0</v>
      </c>
      <c r="I29">
        <f>MAX(pogoda3[[#This Row],[po uzupelnieniu]]-pogoda3[[#This Row],[dzienne parowanie wody]], 0)</f>
        <v>13220</v>
      </c>
      <c r="J29">
        <f>IF(pogoda3[[#This Row],[ile w zbiorniku z parowaniem]]-pogoda3[[#This Row],[ile wody do podlania]] &lt; 0, 25000-pogoda3[[#This Row],[ile w zbiorniku z parowaniem]], 0)</f>
        <v>0</v>
      </c>
      <c r="K29">
        <f>pogoda3[[#This Row],[ile w zbiorniku z parowaniem]]-pogoda3[[#This Row],[ile wody do podlania]]+pogoda3[[#This Row],[ile trzeba dolac]]</f>
        <v>13220</v>
      </c>
    </row>
    <row r="30" spans="1:11" x14ac:dyDescent="0.35">
      <c r="A30" s="1">
        <v>42122</v>
      </c>
      <c r="B30">
        <v>6</v>
      </c>
      <c r="C30">
        <v>2</v>
      </c>
      <c r="D30">
        <f>700*pogoda3[[#This Row],[opady]]</f>
        <v>1400</v>
      </c>
      <c r="E30">
        <f>MIN(pogoda3[[#This Row],[ile napadalo]]+K29, 25000)</f>
        <v>14620</v>
      </c>
      <c r="F30">
        <f>IF(pogoda3[[#This Row],[opady]]=0, ROUNDUP(0.03%*POWER(pogoda3[[#This Row],[temperatura_srednia]], 1.5)*K29, 0), 0)</f>
        <v>0</v>
      </c>
      <c r="G30">
        <f>IF(AND(pogoda3[[#This Row],[temperatura_srednia]]&gt;15, pogoda3[[#This Row],[opady]]&lt;=0.6), 1, 0)</f>
        <v>0</v>
      </c>
      <c r="H30">
        <f t="shared" si="0"/>
        <v>0</v>
      </c>
      <c r="I30">
        <f>MAX(pogoda3[[#This Row],[po uzupelnieniu]]-pogoda3[[#This Row],[dzienne parowanie wody]], 0)</f>
        <v>14620</v>
      </c>
      <c r="J30">
        <f>IF(pogoda3[[#This Row],[ile w zbiorniku z parowaniem]]-pogoda3[[#This Row],[ile wody do podlania]] &lt; 0, 25000-pogoda3[[#This Row],[ile w zbiorniku z parowaniem]], 0)</f>
        <v>0</v>
      </c>
      <c r="K30">
        <f>pogoda3[[#This Row],[ile w zbiorniku z parowaniem]]-pogoda3[[#This Row],[ile wody do podlania]]+pogoda3[[#This Row],[ile trzeba dolac]]</f>
        <v>14620</v>
      </c>
    </row>
    <row r="31" spans="1:11" x14ac:dyDescent="0.35">
      <c r="A31" s="1">
        <v>42123</v>
      </c>
      <c r="B31">
        <v>7</v>
      </c>
      <c r="C31">
        <v>0</v>
      </c>
      <c r="D31">
        <f>700*pogoda3[[#This Row],[opady]]</f>
        <v>0</v>
      </c>
      <c r="E31">
        <f>MIN(pogoda3[[#This Row],[ile napadalo]]+K30, 25000)</f>
        <v>14620</v>
      </c>
      <c r="F31">
        <f>IF(pogoda3[[#This Row],[opady]]=0, ROUNDUP(0.03%*POWER(pogoda3[[#This Row],[temperatura_srednia]], 1.5)*K30, 0), 0)</f>
        <v>82</v>
      </c>
      <c r="G31">
        <f>IF(AND(pogoda3[[#This Row],[temperatura_srednia]]&gt;15, pogoda3[[#This Row],[opady]]&lt;=0.6), 1, 0)</f>
        <v>0</v>
      </c>
      <c r="H31">
        <f t="shared" si="0"/>
        <v>0</v>
      </c>
      <c r="I31">
        <f>MAX(pogoda3[[#This Row],[po uzupelnieniu]]-pogoda3[[#This Row],[dzienne parowanie wody]], 0)</f>
        <v>14538</v>
      </c>
      <c r="J31">
        <f>IF(pogoda3[[#This Row],[ile w zbiorniku z parowaniem]]-pogoda3[[#This Row],[ile wody do podlania]] &lt; 0, 25000-pogoda3[[#This Row],[ile w zbiorniku z parowaniem]], 0)</f>
        <v>0</v>
      </c>
      <c r="K31">
        <f>pogoda3[[#This Row],[ile w zbiorniku z parowaniem]]-pogoda3[[#This Row],[ile wody do podlania]]+pogoda3[[#This Row],[ile trzeba dolac]]</f>
        <v>14538</v>
      </c>
    </row>
    <row r="32" spans="1:11" x14ac:dyDescent="0.35">
      <c r="A32" s="1">
        <v>42124</v>
      </c>
      <c r="B32">
        <v>10</v>
      </c>
      <c r="C32">
        <v>0</v>
      </c>
      <c r="D32">
        <f>700*pogoda3[[#This Row],[opady]]</f>
        <v>0</v>
      </c>
      <c r="E32">
        <f>MIN(pogoda3[[#This Row],[ile napadalo]]+K31, 25000)</f>
        <v>14538</v>
      </c>
      <c r="F32">
        <f>IF(pogoda3[[#This Row],[opady]]=0, ROUNDUP(0.03%*POWER(pogoda3[[#This Row],[temperatura_srednia]], 1.5)*K31, 0), 0)</f>
        <v>138</v>
      </c>
      <c r="G32">
        <f>IF(AND(pogoda3[[#This Row],[temperatura_srednia]]&gt;15, pogoda3[[#This Row],[opady]]&lt;=0.6), 1, 0)</f>
        <v>0</v>
      </c>
      <c r="H32">
        <f t="shared" si="0"/>
        <v>0</v>
      </c>
      <c r="I32">
        <f>MAX(pogoda3[[#This Row],[po uzupelnieniu]]-pogoda3[[#This Row],[dzienne parowanie wody]], 0)</f>
        <v>14400</v>
      </c>
      <c r="J32">
        <f>IF(pogoda3[[#This Row],[ile w zbiorniku z parowaniem]]-pogoda3[[#This Row],[ile wody do podlania]] &lt; 0, 25000-pogoda3[[#This Row],[ile w zbiorniku z parowaniem]], 0)</f>
        <v>0</v>
      </c>
      <c r="K32">
        <f>pogoda3[[#This Row],[ile w zbiorniku z parowaniem]]-pogoda3[[#This Row],[ile wody do podlania]]+pogoda3[[#This Row],[ile trzeba dolac]]</f>
        <v>14400</v>
      </c>
    </row>
    <row r="33" spans="1:11" x14ac:dyDescent="0.35">
      <c r="A33" s="1">
        <v>42125</v>
      </c>
      <c r="B33">
        <v>10</v>
      </c>
      <c r="C33">
        <v>4</v>
      </c>
      <c r="D33">
        <f>700*pogoda3[[#This Row],[opady]]</f>
        <v>2800</v>
      </c>
      <c r="E33">
        <f>MIN(pogoda3[[#This Row],[ile napadalo]]+K32, 25000)</f>
        <v>17200</v>
      </c>
      <c r="F33">
        <f>IF(pogoda3[[#This Row],[opady]]=0, ROUNDUP(0.03%*POWER(pogoda3[[#This Row],[temperatura_srednia]], 1.5)*K32, 0), 0)</f>
        <v>0</v>
      </c>
      <c r="G33">
        <f>IF(AND(pogoda3[[#This Row],[temperatura_srednia]]&gt;15, pogoda3[[#This Row],[opady]]&lt;=0.6), 1, 0)</f>
        <v>0</v>
      </c>
      <c r="H33">
        <f t="shared" si="0"/>
        <v>0</v>
      </c>
      <c r="I33">
        <f>MAX(pogoda3[[#This Row],[po uzupelnieniu]]-pogoda3[[#This Row],[dzienne parowanie wody]], 0)</f>
        <v>17200</v>
      </c>
      <c r="J33">
        <f>IF(pogoda3[[#This Row],[ile w zbiorniku z parowaniem]]-pogoda3[[#This Row],[ile wody do podlania]] &lt; 0, 25000-pogoda3[[#This Row],[ile w zbiorniku z parowaniem]], 0)</f>
        <v>0</v>
      </c>
      <c r="K33">
        <f>pogoda3[[#This Row],[ile w zbiorniku z parowaniem]]-pogoda3[[#This Row],[ile wody do podlania]]+pogoda3[[#This Row],[ile trzeba dolac]]</f>
        <v>17200</v>
      </c>
    </row>
    <row r="34" spans="1:11" x14ac:dyDescent="0.35">
      <c r="A34" s="1">
        <v>42126</v>
      </c>
      <c r="B34">
        <v>7</v>
      </c>
      <c r="C34">
        <v>5</v>
      </c>
      <c r="D34">
        <f>700*pogoda3[[#This Row],[opady]]</f>
        <v>3500</v>
      </c>
      <c r="E34">
        <f>MIN(pogoda3[[#This Row],[ile napadalo]]+K33, 25000)</f>
        <v>20700</v>
      </c>
      <c r="F34">
        <f>IF(pogoda3[[#This Row],[opady]]=0, ROUNDUP(0.03%*POWER(pogoda3[[#This Row],[temperatura_srednia]], 1.5)*K33, 0), 0)</f>
        <v>0</v>
      </c>
      <c r="G34">
        <f>IF(AND(pogoda3[[#This Row],[temperatura_srednia]]&gt;15, pogoda3[[#This Row],[opady]]&lt;=0.6), 1, 0)</f>
        <v>0</v>
      </c>
      <c r="H34">
        <f t="shared" si="0"/>
        <v>0</v>
      </c>
      <c r="I34">
        <f>MAX(pogoda3[[#This Row],[po uzupelnieniu]]-pogoda3[[#This Row],[dzienne parowanie wody]], 0)</f>
        <v>20700</v>
      </c>
      <c r="J34">
        <f>IF(pogoda3[[#This Row],[ile w zbiorniku z parowaniem]]-pogoda3[[#This Row],[ile wody do podlania]] &lt; 0, 25000-pogoda3[[#This Row],[ile w zbiorniku z parowaniem]], 0)</f>
        <v>0</v>
      </c>
      <c r="K34">
        <f>pogoda3[[#This Row],[ile w zbiorniku z parowaniem]]-pogoda3[[#This Row],[ile wody do podlania]]+pogoda3[[#This Row],[ile trzeba dolac]]</f>
        <v>20700</v>
      </c>
    </row>
    <row r="35" spans="1:11" x14ac:dyDescent="0.35">
      <c r="A35" s="1">
        <v>42127</v>
      </c>
      <c r="B35">
        <v>9</v>
      </c>
      <c r="C35">
        <v>4</v>
      </c>
      <c r="D35">
        <f>700*pogoda3[[#This Row],[opady]]</f>
        <v>2800</v>
      </c>
      <c r="E35">
        <f>MIN(pogoda3[[#This Row],[ile napadalo]]+K34, 25000)</f>
        <v>23500</v>
      </c>
      <c r="F35">
        <f>IF(pogoda3[[#This Row],[opady]]=0, ROUNDUP(0.03%*POWER(pogoda3[[#This Row],[temperatura_srednia]], 1.5)*K34, 0), 0)</f>
        <v>0</v>
      </c>
      <c r="G35">
        <f>IF(AND(pogoda3[[#This Row],[temperatura_srednia]]&gt;15, pogoda3[[#This Row],[opady]]&lt;=0.6), 1, 0)</f>
        <v>0</v>
      </c>
      <c r="H35">
        <f t="shared" si="0"/>
        <v>0</v>
      </c>
      <c r="I35">
        <f>MAX(pogoda3[[#This Row],[po uzupelnieniu]]-pogoda3[[#This Row],[dzienne parowanie wody]], 0)</f>
        <v>23500</v>
      </c>
      <c r="J35">
        <f>IF(pogoda3[[#This Row],[ile w zbiorniku z parowaniem]]-pogoda3[[#This Row],[ile wody do podlania]] &lt; 0, 25000-pogoda3[[#This Row],[ile w zbiorniku z parowaniem]], 0)</f>
        <v>0</v>
      </c>
      <c r="K35">
        <f>pogoda3[[#This Row],[ile w zbiorniku z parowaniem]]-pogoda3[[#This Row],[ile wody do podlania]]+pogoda3[[#This Row],[ile trzeba dolac]]</f>
        <v>23500</v>
      </c>
    </row>
    <row r="36" spans="1:11" x14ac:dyDescent="0.35">
      <c r="A36" s="1">
        <v>42128</v>
      </c>
      <c r="B36">
        <v>15</v>
      </c>
      <c r="C36">
        <v>0.4</v>
      </c>
      <c r="D36">
        <f>700*pogoda3[[#This Row],[opady]]</f>
        <v>280</v>
      </c>
      <c r="E36">
        <f>MIN(pogoda3[[#This Row],[ile napadalo]]+K35, 25000)</f>
        <v>23780</v>
      </c>
      <c r="F36">
        <f>IF(pogoda3[[#This Row],[opady]]=0, ROUNDUP(0.03%*POWER(pogoda3[[#This Row],[temperatura_srednia]], 1.5)*K35, 0), 0)</f>
        <v>0</v>
      </c>
      <c r="G36">
        <f>IF(AND(pogoda3[[#This Row],[temperatura_srednia]]&gt;15, pogoda3[[#This Row],[opady]]&lt;=0.6), 1, 0)</f>
        <v>0</v>
      </c>
      <c r="H36">
        <f t="shared" si="0"/>
        <v>0</v>
      </c>
      <c r="I36">
        <f>MAX(pogoda3[[#This Row],[po uzupelnieniu]]-pogoda3[[#This Row],[dzienne parowanie wody]], 0)</f>
        <v>23780</v>
      </c>
      <c r="J36">
        <f>IF(pogoda3[[#This Row],[ile w zbiorniku z parowaniem]]-pogoda3[[#This Row],[ile wody do podlania]] &lt; 0, 25000-pogoda3[[#This Row],[ile w zbiorniku z parowaniem]], 0)</f>
        <v>0</v>
      </c>
      <c r="K36">
        <f>pogoda3[[#This Row],[ile w zbiorniku z parowaniem]]-pogoda3[[#This Row],[ile wody do podlania]]+pogoda3[[#This Row],[ile trzeba dolac]]</f>
        <v>23780</v>
      </c>
    </row>
    <row r="37" spans="1:11" x14ac:dyDescent="0.35">
      <c r="A37" s="1">
        <v>42129</v>
      </c>
      <c r="B37">
        <v>18</v>
      </c>
      <c r="C37">
        <v>0.4</v>
      </c>
      <c r="D37">
        <f>700*pogoda3[[#This Row],[opady]]</f>
        <v>280</v>
      </c>
      <c r="E37">
        <f>MIN(pogoda3[[#This Row],[ile napadalo]]+K36, 25000)</f>
        <v>24060</v>
      </c>
      <c r="F37">
        <f>IF(pogoda3[[#This Row],[opady]]=0, ROUNDUP(0.03%*POWER(pogoda3[[#This Row],[temperatura_srednia]], 1.5)*K36, 0), 0)</f>
        <v>0</v>
      </c>
      <c r="G37">
        <f>IF(AND(pogoda3[[#This Row],[temperatura_srednia]]&gt;15, pogoda3[[#This Row],[opady]]&lt;=0.6), 1, 0)</f>
        <v>1</v>
      </c>
      <c r="H37">
        <f t="shared" si="0"/>
        <v>12000</v>
      </c>
      <c r="I37">
        <f>MAX(pogoda3[[#This Row],[po uzupelnieniu]]-pogoda3[[#This Row],[dzienne parowanie wody]], 0)</f>
        <v>24060</v>
      </c>
      <c r="J37">
        <f>IF(pogoda3[[#This Row],[ile w zbiorniku z parowaniem]]-pogoda3[[#This Row],[ile wody do podlania]] &lt; 0, 25000-pogoda3[[#This Row],[ile w zbiorniku z parowaniem]], 0)</f>
        <v>0</v>
      </c>
      <c r="K37">
        <f>pogoda3[[#This Row],[ile w zbiorniku z parowaniem]]-pogoda3[[#This Row],[ile wody do podlania]]+pogoda3[[#This Row],[ile trzeba dolac]]</f>
        <v>12060</v>
      </c>
    </row>
    <row r="38" spans="1:11" x14ac:dyDescent="0.35">
      <c r="A38" s="3">
        <v>42130</v>
      </c>
      <c r="B38" s="4">
        <v>16</v>
      </c>
      <c r="C38" s="4">
        <v>0</v>
      </c>
      <c r="D38" s="4">
        <f>700*pogoda3[[#This Row],[opady]]</f>
        <v>0</v>
      </c>
      <c r="E38" s="4">
        <f>MIN(pogoda3[[#This Row],[ile napadalo]]+K37, 25000)</f>
        <v>12060</v>
      </c>
      <c r="F38" s="4">
        <f>IF(pogoda3[[#This Row],[opady]]=0, ROUNDUP(0.03%*POWER(pogoda3[[#This Row],[temperatura_srednia]], 1.5)*K37, 0), 0)</f>
        <v>232</v>
      </c>
      <c r="G38" s="4">
        <f>IF(AND(pogoda3[[#This Row],[temperatura_srednia]]&gt;15, pogoda3[[#This Row],[opady]]&lt;=0.6), 1, 0)</f>
        <v>1</v>
      </c>
      <c r="H38" s="4">
        <f t="shared" si="0"/>
        <v>12000</v>
      </c>
      <c r="I38" s="4">
        <f>MAX(pogoda3[[#This Row],[po uzupelnieniu]]-pogoda3[[#This Row],[dzienne parowanie wody]], 0)</f>
        <v>11828</v>
      </c>
      <c r="J38" s="4">
        <f>IF(pogoda3[[#This Row],[ile w zbiorniku z parowaniem]]-pogoda3[[#This Row],[ile wody do podlania]] &lt; 0, 25000-pogoda3[[#This Row],[ile w zbiorniku z parowaniem]], 0)</f>
        <v>13172</v>
      </c>
      <c r="K38" s="4">
        <f>pogoda3[[#This Row],[ile w zbiorniku z parowaniem]]-pogoda3[[#This Row],[ile wody do podlania]]+pogoda3[[#This Row],[ile trzeba dolac]]</f>
        <v>13000</v>
      </c>
    </row>
    <row r="39" spans="1:11" x14ac:dyDescent="0.35">
      <c r="A39" s="1">
        <v>42131</v>
      </c>
      <c r="B39">
        <v>14</v>
      </c>
      <c r="C39">
        <v>0</v>
      </c>
      <c r="D39">
        <f>700*pogoda3[[#This Row],[opady]]</f>
        <v>0</v>
      </c>
      <c r="E39">
        <f>MIN(pogoda3[[#This Row],[ile napadalo]]+K38, 25000)</f>
        <v>13000</v>
      </c>
      <c r="F39">
        <f>IF(pogoda3[[#This Row],[opady]]=0, ROUNDUP(0.03%*POWER(pogoda3[[#This Row],[temperatura_srednia]], 1.5)*K38, 0), 0)</f>
        <v>205</v>
      </c>
      <c r="G39">
        <f>IF(AND(pogoda3[[#This Row],[temperatura_srednia]]&gt;15, pogoda3[[#This Row],[opady]]&lt;=0.6), 1, 0)</f>
        <v>0</v>
      </c>
      <c r="H39">
        <f t="shared" si="0"/>
        <v>0</v>
      </c>
      <c r="I39">
        <f>MAX(pogoda3[[#This Row],[po uzupelnieniu]]-pogoda3[[#This Row],[dzienne parowanie wody]], 0)</f>
        <v>12795</v>
      </c>
      <c r="J39">
        <f>IF(pogoda3[[#This Row],[ile w zbiorniku z parowaniem]]-pogoda3[[#This Row],[ile wody do podlania]] &lt; 0, 25000-pogoda3[[#This Row],[ile w zbiorniku z parowaniem]], 0)</f>
        <v>0</v>
      </c>
      <c r="K39">
        <f>pogoda3[[#This Row],[ile w zbiorniku z parowaniem]]-pogoda3[[#This Row],[ile wody do podlania]]+pogoda3[[#This Row],[ile trzeba dolac]]</f>
        <v>12795</v>
      </c>
    </row>
    <row r="40" spans="1:11" x14ac:dyDescent="0.35">
      <c r="A40" s="1">
        <v>42132</v>
      </c>
      <c r="B40">
        <v>10</v>
      </c>
      <c r="C40">
        <v>0</v>
      </c>
      <c r="D40">
        <f>700*pogoda3[[#This Row],[opady]]</f>
        <v>0</v>
      </c>
      <c r="E40">
        <f>MIN(pogoda3[[#This Row],[ile napadalo]]+K39, 25000)</f>
        <v>12795</v>
      </c>
      <c r="F40">
        <f>IF(pogoda3[[#This Row],[opady]]=0, ROUNDUP(0.03%*POWER(pogoda3[[#This Row],[temperatura_srednia]], 1.5)*K39, 0), 0)</f>
        <v>122</v>
      </c>
      <c r="G40">
        <f>IF(AND(pogoda3[[#This Row],[temperatura_srednia]]&gt;15, pogoda3[[#This Row],[opady]]&lt;=0.6), 1, 0)</f>
        <v>0</v>
      </c>
      <c r="H40">
        <f t="shared" si="0"/>
        <v>0</v>
      </c>
      <c r="I40">
        <f>MAX(pogoda3[[#This Row],[po uzupelnieniu]]-pogoda3[[#This Row],[dzienne parowanie wody]], 0)</f>
        <v>12673</v>
      </c>
      <c r="J40">
        <f>IF(pogoda3[[#This Row],[ile w zbiorniku z parowaniem]]-pogoda3[[#This Row],[ile wody do podlania]] &lt; 0, 25000-pogoda3[[#This Row],[ile w zbiorniku z parowaniem]], 0)</f>
        <v>0</v>
      </c>
      <c r="K40">
        <f>pogoda3[[#This Row],[ile w zbiorniku z parowaniem]]-pogoda3[[#This Row],[ile wody do podlania]]+pogoda3[[#This Row],[ile trzeba dolac]]</f>
        <v>12673</v>
      </c>
    </row>
    <row r="41" spans="1:11" x14ac:dyDescent="0.35">
      <c r="A41" s="1">
        <v>42133</v>
      </c>
      <c r="B41">
        <v>14</v>
      </c>
      <c r="C41">
        <v>0.3</v>
      </c>
      <c r="D41">
        <f>700*pogoda3[[#This Row],[opady]]</f>
        <v>210</v>
      </c>
      <c r="E41">
        <f>MIN(pogoda3[[#This Row],[ile napadalo]]+K40, 25000)</f>
        <v>12883</v>
      </c>
      <c r="F41">
        <f>IF(pogoda3[[#This Row],[opady]]=0, ROUNDUP(0.03%*POWER(pogoda3[[#This Row],[temperatura_srednia]], 1.5)*K40, 0), 0)</f>
        <v>0</v>
      </c>
      <c r="G41">
        <f>IF(AND(pogoda3[[#This Row],[temperatura_srednia]]&gt;15, pogoda3[[#This Row],[opady]]&lt;=0.6), 1, 0)</f>
        <v>0</v>
      </c>
      <c r="H41">
        <f t="shared" si="0"/>
        <v>0</v>
      </c>
      <c r="I41">
        <f>MAX(pogoda3[[#This Row],[po uzupelnieniu]]-pogoda3[[#This Row],[dzienne parowanie wody]], 0)</f>
        <v>12883</v>
      </c>
      <c r="J41">
        <f>IF(pogoda3[[#This Row],[ile w zbiorniku z parowaniem]]-pogoda3[[#This Row],[ile wody do podlania]] &lt; 0, 25000-pogoda3[[#This Row],[ile w zbiorniku z parowaniem]], 0)</f>
        <v>0</v>
      </c>
      <c r="K41">
        <f>pogoda3[[#This Row],[ile w zbiorniku z parowaniem]]-pogoda3[[#This Row],[ile wody do podlania]]+pogoda3[[#This Row],[ile trzeba dolac]]</f>
        <v>12883</v>
      </c>
    </row>
    <row r="42" spans="1:11" x14ac:dyDescent="0.35">
      <c r="A42" s="1">
        <v>42134</v>
      </c>
      <c r="B42">
        <v>12</v>
      </c>
      <c r="C42">
        <v>0.1</v>
      </c>
      <c r="D42">
        <f>700*pogoda3[[#This Row],[opady]]</f>
        <v>70</v>
      </c>
      <c r="E42">
        <f>MIN(pogoda3[[#This Row],[ile napadalo]]+K41, 25000)</f>
        <v>12953</v>
      </c>
      <c r="F42">
        <f>IF(pogoda3[[#This Row],[opady]]=0, ROUNDUP(0.03%*POWER(pogoda3[[#This Row],[temperatura_srednia]], 1.5)*K41, 0), 0)</f>
        <v>0</v>
      </c>
      <c r="G42">
        <f>IF(AND(pogoda3[[#This Row],[temperatura_srednia]]&gt;15, pogoda3[[#This Row],[opady]]&lt;=0.6), 1, 0)</f>
        <v>0</v>
      </c>
      <c r="H42">
        <f t="shared" si="0"/>
        <v>0</v>
      </c>
      <c r="I42">
        <f>MAX(pogoda3[[#This Row],[po uzupelnieniu]]-pogoda3[[#This Row],[dzienne parowanie wody]], 0)</f>
        <v>12953</v>
      </c>
      <c r="J42">
        <f>IF(pogoda3[[#This Row],[ile w zbiorniku z parowaniem]]-pogoda3[[#This Row],[ile wody do podlania]] &lt; 0, 25000-pogoda3[[#This Row],[ile w zbiorniku z parowaniem]], 0)</f>
        <v>0</v>
      </c>
      <c r="K42">
        <f>pogoda3[[#This Row],[ile w zbiorniku z parowaniem]]-pogoda3[[#This Row],[ile wody do podlania]]+pogoda3[[#This Row],[ile trzeba dolac]]</f>
        <v>12953</v>
      </c>
    </row>
    <row r="43" spans="1:11" x14ac:dyDescent="0.35">
      <c r="A43" s="1">
        <v>42135</v>
      </c>
      <c r="B43">
        <v>11</v>
      </c>
      <c r="C43">
        <v>0</v>
      </c>
      <c r="D43">
        <f>700*pogoda3[[#This Row],[opady]]</f>
        <v>0</v>
      </c>
      <c r="E43">
        <f>MIN(pogoda3[[#This Row],[ile napadalo]]+K42, 25000)</f>
        <v>12953</v>
      </c>
      <c r="F43">
        <f>IF(pogoda3[[#This Row],[opady]]=0, ROUNDUP(0.03%*POWER(pogoda3[[#This Row],[temperatura_srednia]], 1.5)*K42, 0), 0)</f>
        <v>142</v>
      </c>
      <c r="G43">
        <f>IF(AND(pogoda3[[#This Row],[temperatura_srednia]]&gt;15, pogoda3[[#This Row],[opady]]&lt;=0.6), 1, 0)</f>
        <v>0</v>
      </c>
      <c r="H43">
        <f t="shared" si="0"/>
        <v>0</v>
      </c>
      <c r="I43">
        <f>MAX(pogoda3[[#This Row],[po uzupelnieniu]]-pogoda3[[#This Row],[dzienne parowanie wody]], 0)</f>
        <v>12811</v>
      </c>
      <c r="J43">
        <f>IF(pogoda3[[#This Row],[ile w zbiorniku z parowaniem]]-pogoda3[[#This Row],[ile wody do podlania]] &lt; 0, 25000-pogoda3[[#This Row],[ile w zbiorniku z parowaniem]], 0)</f>
        <v>0</v>
      </c>
      <c r="K43">
        <f>pogoda3[[#This Row],[ile w zbiorniku z parowaniem]]-pogoda3[[#This Row],[ile wody do podlania]]+pogoda3[[#This Row],[ile trzeba dolac]]</f>
        <v>12811</v>
      </c>
    </row>
    <row r="44" spans="1:11" x14ac:dyDescent="0.35">
      <c r="A44" s="1">
        <v>42136</v>
      </c>
      <c r="B44">
        <v>16</v>
      </c>
      <c r="C44">
        <v>3</v>
      </c>
      <c r="D44">
        <f>700*pogoda3[[#This Row],[opady]]</f>
        <v>2100</v>
      </c>
      <c r="E44">
        <f>MIN(pogoda3[[#This Row],[ile napadalo]]+K43, 25000)</f>
        <v>14911</v>
      </c>
      <c r="F44">
        <f>IF(pogoda3[[#This Row],[opady]]=0, ROUNDUP(0.03%*POWER(pogoda3[[#This Row],[temperatura_srednia]], 1.5)*K43, 0), 0)</f>
        <v>0</v>
      </c>
      <c r="G44">
        <f>IF(AND(pogoda3[[#This Row],[temperatura_srednia]]&gt;15, pogoda3[[#This Row],[opady]]&lt;=0.6), 1, 0)</f>
        <v>0</v>
      </c>
      <c r="H44">
        <f t="shared" si="0"/>
        <v>0</v>
      </c>
      <c r="I44">
        <f>MAX(pogoda3[[#This Row],[po uzupelnieniu]]-pogoda3[[#This Row],[dzienne parowanie wody]], 0)</f>
        <v>14911</v>
      </c>
      <c r="J44">
        <f>IF(pogoda3[[#This Row],[ile w zbiorniku z parowaniem]]-pogoda3[[#This Row],[ile wody do podlania]] &lt; 0, 25000-pogoda3[[#This Row],[ile w zbiorniku z parowaniem]], 0)</f>
        <v>0</v>
      </c>
      <c r="K44">
        <f>pogoda3[[#This Row],[ile w zbiorniku z parowaniem]]-pogoda3[[#This Row],[ile wody do podlania]]+pogoda3[[#This Row],[ile trzeba dolac]]</f>
        <v>14911</v>
      </c>
    </row>
    <row r="45" spans="1:11" x14ac:dyDescent="0.35">
      <c r="A45" s="1">
        <v>42137</v>
      </c>
      <c r="B45">
        <v>12</v>
      </c>
      <c r="C45">
        <v>0</v>
      </c>
      <c r="D45">
        <f>700*pogoda3[[#This Row],[opady]]</f>
        <v>0</v>
      </c>
      <c r="E45">
        <f>MIN(pogoda3[[#This Row],[ile napadalo]]+K44, 25000)</f>
        <v>14911</v>
      </c>
      <c r="F45">
        <f>IF(pogoda3[[#This Row],[opady]]=0, ROUNDUP(0.03%*POWER(pogoda3[[#This Row],[temperatura_srednia]], 1.5)*K44, 0), 0)</f>
        <v>186</v>
      </c>
      <c r="G45">
        <f>IF(AND(pogoda3[[#This Row],[temperatura_srednia]]&gt;15, pogoda3[[#This Row],[opady]]&lt;=0.6), 1, 0)</f>
        <v>0</v>
      </c>
      <c r="H45">
        <f t="shared" si="0"/>
        <v>0</v>
      </c>
      <c r="I45">
        <f>MAX(pogoda3[[#This Row],[po uzupelnieniu]]-pogoda3[[#This Row],[dzienne parowanie wody]], 0)</f>
        <v>14725</v>
      </c>
      <c r="J45">
        <f>IF(pogoda3[[#This Row],[ile w zbiorniku z parowaniem]]-pogoda3[[#This Row],[ile wody do podlania]] &lt; 0, 25000-pogoda3[[#This Row],[ile w zbiorniku z parowaniem]], 0)</f>
        <v>0</v>
      </c>
      <c r="K45">
        <f>pogoda3[[#This Row],[ile w zbiorniku z parowaniem]]-pogoda3[[#This Row],[ile wody do podlania]]+pogoda3[[#This Row],[ile trzeba dolac]]</f>
        <v>14725</v>
      </c>
    </row>
    <row r="46" spans="1:11" x14ac:dyDescent="0.35">
      <c r="A46" s="1">
        <v>42138</v>
      </c>
      <c r="B46">
        <v>10</v>
      </c>
      <c r="C46">
        <v>0</v>
      </c>
      <c r="D46">
        <f>700*pogoda3[[#This Row],[opady]]</f>
        <v>0</v>
      </c>
      <c r="E46">
        <f>MIN(pogoda3[[#This Row],[ile napadalo]]+K45, 25000)</f>
        <v>14725</v>
      </c>
      <c r="F46">
        <f>IF(pogoda3[[#This Row],[opady]]=0, ROUNDUP(0.03%*POWER(pogoda3[[#This Row],[temperatura_srednia]], 1.5)*K45, 0), 0)</f>
        <v>140</v>
      </c>
      <c r="G46">
        <f>IF(AND(pogoda3[[#This Row],[temperatura_srednia]]&gt;15, pogoda3[[#This Row],[opady]]&lt;=0.6), 1, 0)</f>
        <v>0</v>
      </c>
      <c r="H46">
        <f t="shared" si="0"/>
        <v>0</v>
      </c>
      <c r="I46">
        <f>MAX(pogoda3[[#This Row],[po uzupelnieniu]]-pogoda3[[#This Row],[dzienne parowanie wody]], 0)</f>
        <v>14585</v>
      </c>
      <c r="J46">
        <f>IF(pogoda3[[#This Row],[ile w zbiorniku z parowaniem]]-pogoda3[[#This Row],[ile wody do podlania]] &lt; 0, 25000-pogoda3[[#This Row],[ile w zbiorniku z parowaniem]], 0)</f>
        <v>0</v>
      </c>
      <c r="K46">
        <f>pogoda3[[#This Row],[ile w zbiorniku z parowaniem]]-pogoda3[[#This Row],[ile wody do podlania]]+pogoda3[[#This Row],[ile trzeba dolac]]</f>
        <v>14585</v>
      </c>
    </row>
    <row r="47" spans="1:11" x14ac:dyDescent="0.35">
      <c r="A47" s="1">
        <v>42139</v>
      </c>
      <c r="B47">
        <v>12</v>
      </c>
      <c r="C47">
        <v>0</v>
      </c>
      <c r="D47">
        <f>700*pogoda3[[#This Row],[opady]]</f>
        <v>0</v>
      </c>
      <c r="E47">
        <f>MIN(pogoda3[[#This Row],[ile napadalo]]+K46, 25000)</f>
        <v>14585</v>
      </c>
      <c r="F47">
        <f>IF(pogoda3[[#This Row],[opady]]=0, ROUNDUP(0.03%*POWER(pogoda3[[#This Row],[temperatura_srednia]], 1.5)*K46, 0), 0)</f>
        <v>182</v>
      </c>
      <c r="G47">
        <f>IF(AND(pogoda3[[#This Row],[temperatura_srednia]]&gt;15, pogoda3[[#This Row],[opady]]&lt;=0.6), 1, 0)</f>
        <v>0</v>
      </c>
      <c r="H47">
        <f t="shared" si="0"/>
        <v>0</v>
      </c>
      <c r="I47">
        <f>MAX(pogoda3[[#This Row],[po uzupelnieniu]]-pogoda3[[#This Row],[dzienne parowanie wody]], 0)</f>
        <v>14403</v>
      </c>
      <c r="J47">
        <f>IF(pogoda3[[#This Row],[ile w zbiorniku z parowaniem]]-pogoda3[[#This Row],[ile wody do podlania]] &lt; 0, 25000-pogoda3[[#This Row],[ile w zbiorniku z parowaniem]], 0)</f>
        <v>0</v>
      </c>
      <c r="K47">
        <f>pogoda3[[#This Row],[ile w zbiorniku z parowaniem]]-pogoda3[[#This Row],[ile wody do podlania]]+pogoda3[[#This Row],[ile trzeba dolac]]</f>
        <v>14403</v>
      </c>
    </row>
    <row r="48" spans="1:11" x14ac:dyDescent="0.35">
      <c r="A48" s="1">
        <v>42140</v>
      </c>
      <c r="B48">
        <v>10</v>
      </c>
      <c r="C48">
        <v>1.8</v>
      </c>
      <c r="D48">
        <f>700*pogoda3[[#This Row],[opady]]</f>
        <v>1260</v>
      </c>
      <c r="E48">
        <f>MIN(pogoda3[[#This Row],[ile napadalo]]+K47, 25000)</f>
        <v>15663</v>
      </c>
      <c r="F48">
        <f>IF(pogoda3[[#This Row],[opady]]=0, ROUNDUP(0.03%*POWER(pogoda3[[#This Row],[temperatura_srednia]], 1.5)*K47, 0), 0)</f>
        <v>0</v>
      </c>
      <c r="G48">
        <f>IF(AND(pogoda3[[#This Row],[temperatura_srednia]]&gt;15, pogoda3[[#This Row],[opady]]&lt;=0.6), 1, 0)</f>
        <v>0</v>
      </c>
      <c r="H48">
        <f t="shared" si="0"/>
        <v>0</v>
      </c>
      <c r="I48">
        <f>MAX(pogoda3[[#This Row],[po uzupelnieniu]]-pogoda3[[#This Row],[dzienne parowanie wody]], 0)</f>
        <v>15663</v>
      </c>
      <c r="J48">
        <f>IF(pogoda3[[#This Row],[ile w zbiorniku z parowaniem]]-pogoda3[[#This Row],[ile wody do podlania]] &lt; 0, 25000-pogoda3[[#This Row],[ile w zbiorniku z parowaniem]], 0)</f>
        <v>0</v>
      </c>
      <c r="K48">
        <f>pogoda3[[#This Row],[ile w zbiorniku z parowaniem]]-pogoda3[[#This Row],[ile wody do podlania]]+pogoda3[[#This Row],[ile trzeba dolac]]</f>
        <v>15663</v>
      </c>
    </row>
    <row r="49" spans="1:11" x14ac:dyDescent="0.35">
      <c r="A49" s="1">
        <v>42141</v>
      </c>
      <c r="B49">
        <v>11</v>
      </c>
      <c r="C49">
        <v>2.8</v>
      </c>
      <c r="D49">
        <f>700*pogoda3[[#This Row],[opady]]</f>
        <v>1959.9999999999998</v>
      </c>
      <c r="E49">
        <f>MIN(pogoda3[[#This Row],[ile napadalo]]+K48, 25000)</f>
        <v>17623</v>
      </c>
      <c r="F49">
        <f>IF(pogoda3[[#This Row],[opady]]=0, ROUNDUP(0.03%*POWER(pogoda3[[#This Row],[temperatura_srednia]], 1.5)*K48, 0), 0)</f>
        <v>0</v>
      </c>
      <c r="G49">
        <f>IF(AND(pogoda3[[#This Row],[temperatura_srednia]]&gt;15, pogoda3[[#This Row],[opady]]&lt;=0.6), 1, 0)</f>
        <v>0</v>
      </c>
      <c r="H49">
        <f t="shared" si="0"/>
        <v>0</v>
      </c>
      <c r="I49">
        <f>MAX(pogoda3[[#This Row],[po uzupelnieniu]]-pogoda3[[#This Row],[dzienne parowanie wody]], 0)</f>
        <v>17623</v>
      </c>
      <c r="J49">
        <f>IF(pogoda3[[#This Row],[ile w zbiorniku z parowaniem]]-pogoda3[[#This Row],[ile wody do podlania]] &lt; 0, 25000-pogoda3[[#This Row],[ile w zbiorniku z parowaniem]], 0)</f>
        <v>0</v>
      </c>
      <c r="K49">
        <f>pogoda3[[#This Row],[ile w zbiorniku z parowaniem]]-pogoda3[[#This Row],[ile wody do podlania]]+pogoda3[[#This Row],[ile trzeba dolac]]</f>
        <v>17623</v>
      </c>
    </row>
    <row r="50" spans="1:11" x14ac:dyDescent="0.35">
      <c r="A50" s="1">
        <v>42142</v>
      </c>
      <c r="B50">
        <v>12</v>
      </c>
      <c r="C50">
        <v>1.9</v>
      </c>
      <c r="D50">
        <f>700*pogoda3[[#This Row],[opady]]</f>
        <v>1330</v>
      </c>
      <c r="E50">
        <f>MIN(pogoda3[[#This Row],[ile napadalo]]+K49, 25000)</f>
        <v>18953</v>
      </c>
      <c r="F50">
        <f>IF(pogoda3[[#This Row],[opady]]=0, ROUNDUP(0.03%*POWER(pogoda3[[#This Row],[temperatura_srednia]], 1.5)*K49, 0), 0)</f>
        <v>0</v>
      </c>
      <c r="G50">
        <f>IF(AND(pogoda3[[#This Row],[temperatura_srednia]]&gt;15, pogoda3[[#This Row],[opady]]&lt;=0.6), 1, 0)</f>
        <v>0</v>
      </c>
      <c r="H50">
        <f t="shared" si="0"/>
        <v>0</v>
      </c>
      <c r="I50">
        <f>MAX(pogoda3[[#This Row],[po uzupelnieniu]]-pogoda3[[#This Row],[dzienne parowanie wody]], 0)</f>
        <v>18953</v>
      </c>
      <c r="J50">
        <f>IF(pogoda3[[#This Row],[ile w zbiorniku z parowaniem]]-pogoda3[[#This Row],[ile wody do podlania]] &lt; 0, 25000-pogoda3[[#This Row],[ile w zbiorniku z parowaniem]], 0)</f>
        <v>0</v>
      </c>
      <c r="K50">
        <f>pogoda3[[#This Row],[ile w zbiorniku z parowaniem]]-pogoda3[[#This Row],[ile wody do podlania]]+pogoda3[[#This Row],[ile trzeba dolac]]</f>
        <v>18953</v>
      </c>
    </row>
    <row r="51" spans="1:11" x14ac:dyDescent="0.35">
      <c r="A51" s="1">
        <v>42143</v>
      </c>
      <c r="B51">
        <v>16</v>
      </c>
      <c r="C51">
        <v>2.2000000000000002</v>
      </c>
      <c r="D51">
        <f>700*pogoda3[[#This Row],[opady]]</f>
        <v>1540.0000000000002</v>
      </c>
      <c r="E51">
        <f>MIN(pogoda3[[#This Row],[ile napadalo]]+K50, 25000)</f>
        <v>20493</v>
      </c>
      <c r="F51">
        <f>IF(pogoda3[[#This Row],[opady]]=0, ROUNDUP(0.03%*POWER(pogoda3[[#This Row],[temperatura_srednia]], 1.5)*K50, 0), 0)</f>
        <v>0</v>
      </c>
      <c r="G51">
        <f>IF(AND(pogoda3[[#This Row],[temperatura_srednia]]&gt;15, pogoda3[[#This Row],[opady]]&lt;=0.6), 1, 0)</f>
        <v>0</v>
      </c>
      <c r="H51">
        <f t="shared" si="0"/>
        <v>0</v>
      </c>
      <c r="I51">
        <f>MAX(pogoda3[[#This Row],[po uzupelnieniu]]-pogoda3[[#This Row],[dzienne parowanie wody]], 0)</f>
        <v>20493</v>
      </c>
      <c r="J51">
        <f>IF(pogoda3[[#This Row],[ile w zbiorniku z parowaniem]]-pogoda3[[#This Row],[ile wody do podlania]] &lt; 0, 25000-pogoda3[[#This Row],[ile w zbiorniku z parowaniem]], 0)</f>
        <v>0</v>
      </c>
      <c r="K51">
        <f>pogoda3[[#This Row],[ile w zbiorniku z parowaniem]]-pogoda3[[#This Row],[ile wody do podlania]]+pogoda3[[#This Row],[ile trzeba dolac]]</f>
        <v>20493</v>
      </c>
    </row>
    <row r="52" spans="1:11" x14ac:dyDescent="0.35">
      <c r="A52" s="1">
        <v>42144</v>
      </c>
      <c r="B52">
        <v>13</v>
      </c>
      <c r="C52">
        <v>2.2999999999999998</v>
      </c>
      <c r="D52">
        <f>700*pogoda3[[#This Row],[opady]]</f>
        <v>1609.9999999999998</v>
      </c>
      <c r="E52">
        <f>MIN(pogoda3[[#This Row],[ile napadalo]]+K51, 25000)</f>
        <v>22103</v>
      </c>
      <c r="F52">
        <f>IF(pogoda3[[#This Row],[opady]]=0, ROUNDUP(0.03%*POWER(pogoda3[[#This Row],[temperatura_srednia]], 1.5)*K51, 0), 0)</f>
        <v>0</v>
      </c>
      <c r="G52">
        <f>IF(AND(pogoda3[[#This Row],[temperatura_srednia]]&gt;15, pogoda3[[#This Row],[opady]]&lt;=0.6), 1, 0)</f>
        <v>0</v>
      </c>
      <c r="H52">
        <f t="shared" si="0"/>
        <v>0</v>
      </c>
      <c r="I52">
        <f>MAX(pogoda3[[#This Row],[po uzupelnieniu]]-pogoda3[[#This Row],[dzienne parowanie wody]], 0)</f>
        <v>22103</v>
      </c>
      <c r="J52">
        <f>IF(pogoda3[[#This Row],[ile w zbiorniku z parowaniem]]-pogoda3[[#This Row],[ile wody do podlania]] &lt; 0, 25000-pogoda3[[#This Row],[ile w zbiorniku z parowaniem]], 0)</f>
        <v>0</v>
      </c>
      <c r="K52">
        <f>pogoda3[[#This Row],[ile w zbiorniku z parowaniem]]-pogoda3[[#This Row],[ile wody do podlania]]+pogoda3[[#This Row],[ile trzeba dolac]]</f>
        <v>22103</v>
      </c>
    </row>
    <row r="53" spans="1:11" x14ac:dyDescent="0.35">
      <c r="A53" s="1">
        <v>42145</v>
      </c>
      <c r="B53">
        <v>11</v>
      </c>
      <c r="C53">
        <v>5.4</v>
      </c>
      <c r="D53">
        <f>700*pogoda3[[#This Row],[opady]]</f>
        <v>3780.0000000000005</v>
      </c>
      <c r="E53">
        <f>MIN(pogoda3[[#This Row],[ile napadalo]]+K52, 25000)</f>
        <v>25000</v>
      </c>
      <c r="F53">
        <f>IF(pogoda3[[#This Row],[opady]]=0, ROUNDUP(0.03%*POWER(pogoda3[[#This Row],[temperatura_srednia]], 1.5)*K52, 0), 0)</f>
        <v>0</v>
      </c>
      <c r="G53">
        <f>IF(AND(pogoda3[[#This Row],[temperatura_srednia]]&gt;15, pogoda3[[#This Row],[opady]]&lt;=0.6), 1, 0)</f>
        <v>0</v>
      </c>
      <c r="H53">
        <f t="shared" si="0"/>
        <v>0</v>
      </c>
      <c r="I53">
        <f>MAX(pogoda3[[#This Row],[po uzupelnieniu]]-pogoda3[[#This Row],[dzienne parowanie wody]], 0)</f>
        <v>25000</v>
      </c>
      <c r="J53">
        <f>IF(pogoda3[[#This Row],[ile w zbiorniku z parowaniem]]-pogoda3[[#This Row],[ile wody do podlania]] &lt; 0, 25000-pogoda3[[#This Row],[ile w zbiorniku z parowaniem]], 0)</f>
        <v>0</v>
      </c>
      <c r="K53">
        <f>pogoda3[[#This Row],[ile w zbiorniku z parowaniem]]-pogoda3[[#This Row],[ile wody do podlania]]+pogoda3[[#This Row],[ile trzeba dolac]]</f>
        <v>25000</v>
      </c>
    </row>
    <row r="54" spans="1:11" x14ac:dyDescent="0.35">
      <c r="A54" s="1">
        <v>42146</v>
      </c>
      <c r="B54">
        <v>12</v>
      </c>
      <c r="C54">
        <v>5.5</v>
      </c>
      <c r="D54">
        <f>700*pogoda3[[#This Row],[opady]]</f>
        <v>3850</v>
      </c>
      <c r="E54">
        <f>MIN(pogoda3[[#This Row],[ile napadalo]]+K53, 25000)</f>
        <v>25000</v>
      </c>
      <c r="F54">
        <f>IF(pogoda3[[#This Row],[opady]]=0, ROUNDUP(0.03%*POWER(pogoda3[[#This Row],[temperatura_srednia]], 1.5)*K53, 0), 0)</f>
        <v>0</v>
      </c>
      <c r="G54">
        <f>IF(AND(pogoda3[[#This Row],[temperatura_srednia]]&gt;15, pogoda3[[#This Row],[opady]]&lt;=0.6), 1, 0)</f>
        <v>0</v>
      </c>
      <c r="H54">
        <f t="shared" si="0"/>
        <v>0</v>
      </c>
      <c r="I54">
        <f>MAX(pogoda3[[#This Row],[po uzupelnieniu]]-pogoda3[[#This Row],[dzienne parowanie wody]], 0)</f>
        <v>25000</v>
      </c>
      <c r="J54">
        <f>IF(pogoda3[[#This Row],[ile w zbiorniku z parowaniem]]-pogoda3[[#This Row],[ile wody do podlania]] &lt; 0, 25000-pogoda3[[#This Row],[ile w zbiorniku z parowaniem]], 0)</f>
        <v>0</v>
      </c>
      <c r="K54">
        <f>pogoda3[[#This Row],[ile w zbiorniku z parowaniem]]-pogoda3[[#This Row],[ile wody do podlania]]+pogoda3[[#This Row],[ile trzeba dolac]]</f>
        <v>25000</v>
      </c>
    </row>
    <row r="55" spans="1:11" x14ac:dyDescent="0.35">
      <c r="A55" s="1">
        <v>42147</v>
      </c>
      <c r="B55">
        <v>12</v>
      </c>
      <c r="C55">
        <v>5.2</v>
      </c>
      <c r="D55">
        <f>700*pogoda3[[#This Row],[opady]]</f>
        <v>3640</v>
      </c>
      <c r="E55">
        <f>MIN(pogoda3[[#This Row],[ile napadalo]]+K54, 25000)</f>
        <v>25000</v>
      </c>
      <c r="F55">
        <f>IF(pogoda3[[#This Row],[opady]]=0, ROUNDUP(0.03%*POWER(pogoda3[[#This Row],[temperatura_srednia]], 1.5)*K54, 0), 0)</f>
        <v>0</v>
      </c>
      <c r="G55">
        <f>IF(AND(pogoda3[[#This Row],[temperatura_srednia]]&gt;15, pogoda3[[#This Row],[opady]]&lt;=0.6), 1, 0)</f>
        <v>0</v>
      </c>
      <c r="H55">
        <f t="shared" si="0"/>
        <v>0</v>
      </c>
      <c r="I55">
        <f>MAX(pogoda3[[#This Row],[po uzupelnieniu]]-pogoda3[[#This Row],[dzienne parowanie wody]], 0)</f>
        <v>25000</v>
      </c>
      <c r="J55">
        <f>IF(pogoda3[[#This Row],[ile w zbiorniku z parowaniem]]-pogoda3[[#This Row],[ile wody do podlania]] &lt; 0, 25000-pogoda3[[#This Row],[ile w zbiorniku z parowaniem]], 0)</f>
        <v>0</v>
      </c>
      <c r="K55">
        <f>pogoda3[[#This Row],[ile w zbiorniku z parowaniem]]-pogoda3[[#This Row],[ile wody do podlania]]+pogoda3[[#This Row],[ile trzeba dolac]]</f>
        <v>25000</v>
      </c>
    </row>
    <row r="56" spans="1:11" x14ac:dyDescent="0.35">
      <c r="A56" s="1">
        <v>42148</v>
      </c>
      <c r="B56">
        <v>14</v>
      </c>
      <c r="C56">
        <v>3</v>
      </c>
      <c r="D56">
        <f>700*pogoda3[[#This Row],[opady]]</f>
        <v>2100</v>
      </c>
      <c r="E56">
        <f>MIN(pogoda3[[#This Row],[ile napadalo]]+K55, 25000)</f>
        <v>25000</v>
      </c>
      <c r="F56">
        <f>IF(pogoda3[[#This Row],[opady]]=0, ROUNDUP(0.03%*POWER(pogoda3[[#This Row],[temperatura_srednia]], 1.5)*K55, 0), 0)</f>
        <v>0</v>
      </c>
      <c r="G56">
        <f>IF(AND(pogoda3[[#This Row],[temperatura_srednia]]&gt;15, pogoda3[[#This Row],[opady]]&lt;=0.6), 1, 0)</f>
        <v>0</v>
      </c>
      <c r="H56">
        <f t="shared" si="0"/>
        <v>0</v>
      </c>
      <c r="I56">
        <f>MAX(pogoda3[[#This Row],[po uzupelnieniu]]-pogoda3[[#This Row],[dzienne parowanie wody]], 0)</f>
        <v>25000</v>
      </c>
      <c r="J56">
        <f>IF(pogoda3[[#This Row],[ile w zbiorniku z parowaniem]]-pogoda3[[#This Row],[ile wody do podlania]] &lt; 0, 25000-pogoda3[[#This Row],[ile w zbiorniku z parowaniem]], 0)</f>
        <v>0</v>
      </c>
      <c r="K56">
        <f>pogoda3[[#This Row],[ile w zbiorniku z parowaniem]]-pogoda3[[#This Row],[ile wody do podlania]]+pogoda3[[#This Row],[ile trzeba dolac]]</f>
        <v>25000</v>
      </c>
    </row>
    <row r="57" spans="1:11" x14ac:dyDescent="0.35">
      <c r="A57" s="1">
        <v>42149</v>
      </c>
      <c r="B57">
        <v>15</v>
      </c>
      <c r="C57">
        <v>0</v>
      </c>
      <c r="D57">
        <f>700*pogoda3[[#This Row],[opady]]</f>
        <v>0</v>
      </c>
      <c r="E57">
        <f>MIN(pogoda3[[#This Row],[ile napadalo]]+K56, 25000)</f>
        <v>25000</v>
      </c>
      <c r="F57">
        <f>IF(pogoda3[[#This Row],[opady]]=0, ROUNDUP(0.03%*POWER(pogoda3[[#This Row],[temperatura_srednia]], 1.5)*K56, 0), 0)</f>
        <v>436</v>
      </c>
      <c r="G57">
        <f>IF(AND(pogoda3[[#This Row],[temperatura_srednia]]&gt;15, pogoda3[[#This Row],[opady]]&lt;=0.6), 1, 0)</f>
        <v>0</v>
      </c>
      <c r="H57">
        <f t="shared" si="0"/>
        <v>0</v>
      </c>
      <c r="I57">
        <f>MAX(pogoda3[[#This Row],[po uzupelnieniu]]-pogoda3[[#This Row],[dzienne parowanie wody]], 0)</f>
        <v>24564</v>
      </c>
      <c r="J57">
        <f>IF(pogoda3[[#This Row],[ile w zbiorniku z parowaniem]]-pogoda3[[#This Row],[ile wody do podlania]] &lt; 0, 25000-pogoda3[[#This Row],[ile w zbiorniku z parowaniem]], 0)</f>
        <v>0</v>
      </c>
      <c r="K57">
        <f>pogoda3[[#This Row],[ile w zbiorniku z parowaniem]]-pogoda3[[#This Row],[ile wody do podlania]]+pogoda3[[#This Row],[ile trzeba dolac]]</f>
        <v>24564</v>
      </c>
    </row>
    <row r="58" spans="1:11" x14ac:dyDescent="0.35">
      <c r="A58" s="1">
        <v>42150</v>
      </c>
      <c r="B58">
        <v>14</v>
      </c>
      <c r="C58">
        <v>0</v>
      </c>
      <c r="D58">
        <f>700*pogoda3[[#This Row],[opady]]</f>
        <v>0</v>
      </c>
      <c r="E58">
        <f>MIN(pogoda3[[#This Row],[ile napadalo]]+K57, 25000)</f>
        <v>24564</v>
      </c>
      <c r="F58">
        <f>IF(pogoda3[[#This Row],[opady]]=0, ROUNDUP(0.03%*POWER(pogoda3[[#This Row],[temperatura_srednia]], 1.5)*K57, 0), 0)</f>
        <v>387</v>
      </c>
      <c r="G58">
        <f>IF(AND(pogoda3[[#This Row],[temperatura_srednia]]&gt;15, pogoda3[[#This Row],[opady]]&lt;=0.6), 1, 0)</f>
        <v>0</v>
      </c>
      <c r="H58">
        <f t="shared" si="0"/>
        <v>0</v>
      </c>
      <c r="I58">
        <f>MAX(pogoda3[[#This Row],[po uzupelnieniu]]-pogoda3[[#This Row],[dzienne parowanie wody]], 0)</f>
        <v>24177</v>
      </c>
      <c r="J58">
        <f>IF(pogoda3[[#This Row],[ile w zbiorniku z parowaniem]]-pogoda3[[#This Row],[ile wody do podlania]] &lt; 0, 25000-pogoda3[[#This Row],[ile w zbiorniku z parowaniem]], 0)</f>
        <v>0</v>
      </c>
      <c r="K58">
        <f>pogoda3[[#This Row],[ile w zbiorniku z parowaniem]]-pogoda3[[#This Row],[ile wody do podlania]]+pogoda3[[#This Row],[ile trzeba dolac]]</f>
        <v>24177</v>
      </c>
    </row>
    <row r="59" spans="1:11" x14ac:dyDescent="0.35">
      <c r="A59" s="1">
        <v>42151</v>
      </c>
      <c r="B59">
        <v>10</v>
      </c>
      <c r="C59">
        <v>0</v>
      </c>
      <c r="D59">
        <f>700*pogoda3[[#This Row],[opady]]</f>
        <v>0</v>
      </c>
      <c r="E59">
        <f>MIN(pogoda3[[#This Row],[ile napadalo]]+K58, 25000)</f>
        <v>24177</v>
      </c>
      <c r="F59">
        <f>IF(pogoda3[[#This Row],[opady]]=0, ROUNDUP(0.03%*POWER(pogoda3[[#This Row],[temperatura_srednia]], 1.5)*K58, 0), 0)</f>
        <v>230</v>
      </c>
      <c r="G59">
        <f>IF(AND(pogoda3[[#This Row],[temperatura_srednia]]&gt;15, pogoda3[[#This Row],[opady]]&lt;=0.6), 1, 0)</f>
        <v>0</v>
      </c>
      <c r="H59">
        <f t="shared" si="0"/>
        <v>0</v>
      </c>
      <c r="I59">
        <f>MAX(pogoda3[[#This Row],[po uzupelnieniu]]-pogoda3[[#This Row],[dzienne parowanie wody]], 0)</f>
        <v>23947</v>
      </c>
      <c r="J59">
        <f>IF(pogoda3[[#This Row],[ile w zbiorniku z parowaniem]]-pogoda3[[#This Row],[ile wody do podlania]] &lt; 0, 25000-pogoda3[[#This Row],[ile w zbiorniku z parowaniem]], 0)</f>
        <v>0</v>
      </c>
      <c r="K59">
        <f>pogoda3[[#This Row],[ile w zbiorniku z parowaniem]]-pogoda3[[#This Row],[ile wody do podlania]]+pogoda3[[#This Row],[ile trzeba dolac]]</f>
        <v>23947</v>
      </c>
    </row>
    <row r="60" spans="1:11" x14ac:dyDescent="0.35">
      <c r="A60" s="1">
        <v>42152</v>
      </c>
      <c r="B60">
        <v>12</v>
      </c>
      <c r="C60">
        <v>0.1</v>
      </c>
      <c r="D60">
        <f>700*pogoda3[[#This Row],[opady]]</f>
        <v>70</v>
      </c>
      <c r="E60">
        <f>MIN(pogoda3[[#This Row],[ile napadalo]]+K59, 25000)</f>
        <v>24017</v>
      </c>
      <c r="F60">
        <f>IF(pogoda3[[#This Row],[opady]]=0, ROUNDUP(0.03%*POWER(pogoda3[[#This Row],[temperatura_srednia]], 1.5)*K59, 0), 0)</f>
        <v>0</v>
      </c>
      <c r="G60">
        <f>IF(AND(pogoda3[[#This Row],[temperatura_srednia]]&gt;15, pogoda3[[#This Row],[opady]]&lt;=0.6), 1, 0)</f>
        <v>0</v>
      </c>
      <c r="H60">
        <f t="shared" si="0"/>
        <v>0</v>
      </c>
      <c r="I60">
        <f>MAX(pogoda3[[#This Row],[po uzupelnieniu]]-pogoda3[[#This Row],[dzienne parowanie wody]], 0)</f>
        <v>24017</v>
      </c>
      <c r="J60">
        <f>IF(pogoda3[[#This Row],[ile w zbiorniku z parowaniem]]-pogoda3[[#This Row],[ile wody do podlania]] &lt; 0, 25000-pogoda3[[#This Row],[ile w zbiorniku z parowaniem]], 0)</f>
        <v>0</v>
      </c>
      <c r="K60">
        <f>pogoda3[[#This Row],[ile w zbiorniku z parowaniem]]-pogoda3[[#This Row],[ile wody do podlania]]+pogoda3[[#This Row],[ile trzeba dolac]]</f>
        <v>24017</v>
      </c>
    </row>
    <row r="61" spans="1:11" x14ac:dyDescent="0.35">
      <c r="A61" s="1">
        <v>42153</v>
      </c>
      <c r="B61">
        <v>14</v>
      </c>
      <c r="C61">
        <v>0</v>
      </c>
      <c r="D61">
        <f>700*pogoda3[[#This Row],[opady]]</f>
        <v>0</v>
      </c>
      <c r="E61">
        <f>MIN(pogoda3[[#This Row],[ile napadalo]]+K60, 25000)</f>
        <v>24017</v>
      </c>
      <c r="F61">
        <f>IF(pogoda3[[#This Row],[opady]]=0, ROUNDUP(0.03%*POWER(pogoda3[[#This Row],[temperatura_srednia]], 1.5)*K60, 0), 0)</f>
        <v>378</v>
      </c>
      <c r="G61">
        <f>IF(AND(pogoda3[[#This Row],[temperatura_srednia]]&gt;15, pogoda3[[#This Row],[opady]]&lt;=0.6), 1, 0)</f>
        <v>0</v>
      </c>
      <c r="H61">
        <f t="shared" si="0"/>
        <v>0</v>
      </c>
      <c r="I61">
        <f>MAX(pogoda3[[#This Row],[po uzupelnieniu]]-pogoda3[[#This Row],[dzienne parowanie wody]], 0)</f>
        <v>23639</v>
      </c>
      <c r="J61">
        <f>IF(pogoda3[[#This Row],[ile w zbiorniku z parowaniem]]-pogoda3[[#This Row],[ile wody do podlania]] &lt; 0, 25000-pogoda3[[#This Row],[ile w zbiorniku z parowaniem]], 0)</f>
        <v>0</v>
      </c>
      <c r="K61">
        <f>pogoda3[[#This Row],[ile w zbiorniku z parowaniem]]-pogoda3[[#This Row],[ile wody do podlania]]+pogoda3[[#This Row],[ile trzeba dolac]]</f>
        <v>23639</v>
      </c>
    </row>
    <row r="62" spans="1:11" x14ac:dyDescent="0.35">
      <c r="A62" s="1">
        <v>42154</v>
      </c>
      <c r="B62">
        <v>13</v>
      </c>
      <c r="C62">
        <v>0</v>
      </c>
      <c r="D62">
        <f>700*pogoda3[[#This Row],[opady]]</f>
        <v>0</v>
      </c>
      <c r="E62">
        <f>MIN(pogoda3[[#This Row],[ile napadalo]]+K61, 25000)</f>
        <v>23639</v>
      </c>
      <c r="F62">
        <f>IF(pogoda3[[#This Row],[opady]]=0, ROUNDUP(0.03%*POWER(pogoda3[[#This Row],[temperatura_srednia]], 1.5)*K61, 0), 0)</f>
        <v>333</v>
      </c>
      <c r="G62">
        <f>IF(AND(pogoda3[[#This Row],[temperatura_srednia]]&gt;15, pogoda3[[#This Row],[opady]]&lt;=0.6), 1, 0)</f>
        <v>0</v>
      </c>
      <c r="H62">
        <f t="shared" si="0"/>
        <v>0</v>
      </c>
      <c r="I62">
        <f>MAX(pogoda3[[#This Row],[po uzupelnieniu]]-pogoda3[[#This Row],[dzienne parowanie wody]], 0)</f>
        <v>23306</v>
      </c>
      <c r="J62">
        <f>IF(pogoda3[[#This Row],[ile w zbiorniku z parowaniem]]-pogoda3[[#This Row],[ile wody do podlania]] &lt; 0, 25000-pogoda3[[#This Row],[ile w zbiorniku z parowaniem]], 0)</f>
        <v>0</v>
      </c>
      <c r="K62">
        <f>pogoda3[[#This Row],[ile w zbiorniku z parowaniem]]-pogoda3[[#This Row],[ile wody do podlania]]+pogoda3[[#This Row],[ile trzeba dolac]]</f>
        <v>23306</v>
      </c>
    </row>
    <row r="63" spans="1:11" x14ac:dyDescent="0.35">
      <c r="A63" s="1">
        <v>42155</v>
      </c>
      <c r="B63">
        <v>12</v>
      </c>
      <c r="C63">
        <v>0</v>
      </c>
      <c r="D63">
        <f>700*pogoda3[[#This Row],[opady]]</f>
        <v>0</v>
      </c>
      <c r="E63">
        <f>MIN(pogoda3[[#This Row],[ile napadalo]]+K62, 25000)</f>
        <v>23306</v>
      </c>
      <c r="F63">
        <f>IF(pogoda3[[#This Row],[opady]]=0, ROUNDUP(0.03%*POWER(pogoda3[[#This Row],[temperatura_srednia]], 1.5)*K62, 0), 0)</f>
        <v>291</v>
      </c>
      <c r="G63">
        <f>IF(AND(pogoda3[[#This Row],[temperatura_srednia]]&gt;15, pogoda3[[#This Row],[opady]]&lt;=0.6), 1, 0)</f>
        <v>0</v>
      </c>
      <c r="H63">
        <f t="shared" si="0"/>
        <v>0</v>
      </c>
      <c r="I63">
        <f>MAX(pogoda3[[#This Row],[po uzupelnieniu]]-pogoda3[[#This Row],[dzienne parowanie wody]], 0)</f>
        <v>23015</v>
      </c>
      <c r="J63">
        <f>IF(pogoda3[[#This Row],[ile w zbiorniku z parowaniem]]-pogoda3[[#This Row],[ile wody do podlania]] &lt; 0, 25000-pogoda3[[#This Row],[ile w zbiorniku z parowaniem]], 0)</f>
        <v>0</v>
      </c>
      <c r="K63">
        <f>pogoda3[[#This Row],[ile w zbiorniku z parowaniem]]-pogoda3[[#This Row],[ile wody do podlania]]+pogoda3[[#This Row],[ile trzeba dolac]]</f>
        <v>23015</v>
      </c>
    </row>
    <row r="64" spans="1:11" x14ac:dyDescent="0.35">
      <c r="A64" s="1">
        <v>42156</v>
      </c>
      <c r="B64">
        <v>18</v>
      </c>
      <c r="C64">
        <v>4</v>
      </c>
      <c r="D64">
        <f>700*pogoda3[[#This Row],[opady]]</f>
        <v>2800</v>
      </c>
      <c r="E64">
        <f>MIN(pogoda3[[#This Row],[ile napadalo]]+K63, 25000)</f>
        <v>25000</v>
      </c>
      <c r="F64">
        <f>IF(pogoda3[[#This Row],[opady]]=0, ROUNDUP(0.03%*POWER(pogoda3[[#This Row],[temperatura_srednia]], 1.5)*K63, 0), 0)</f>
        <v>0</v>
      </c>
      <c r="G64">
        <f>IF(AND(pogoda3[[#This Row],[temperatura_srednia]]&gt;15, pogoda3[[#This Row],[opady]]&lt;=0.6), 1, 0)</f>
        <v>0</v>
      </c>
      <c r="H64">
        <f t="shared" si="0"/>
        <v>0</v>
      </c>
      <c r="I64">
        <f>MAX(pogoda3[[#This Row],[po uzupelnieniu]]-pogoda3[[#This Row],[dzienne parowanie wody]], 0)</f>
        <v>25000</v>
      </c>
      <c r="J64">
        <f>IF(pogoda3[[#This Row],[ile w zbiorniku z parowaniem]]-pogoda3[[#This Row],[ile wody do podlania]] &lt; 0, 25000-pogoda3[[#This Row],[ile w zbiorniku z parowaniem]], 0)</f>
        <v>0</v>
      </c>
      <c r="K64">
        <f>pogoda3[[#This Row],[ile w zbiorniku z parowaniem]]-pogoda3[[#This Row],[ile wody do podlania]]+pogoda3[[#This Row],[ile trzeba dolac]]</f>
        <v>25000</v>
      </c>
    </row>
    <row r="65" spans="1:11" x14ac:dyDescent="0.35">
      <c r="A65" s="1">
        <v>42157</v>
      </c>
      <c r="B65">
        <v>18</v>
      </c>
      <c r="C65">
        <v>3</v>
      </c>
      <c r="D65">
        <f>700*pogoda3[[#This Row],[opady]]</f>
        <v>2100</v>
      </c>
      <c r="E65">
        <f>MIN(pogoda3[[#This Row],[ile napadalo]]+K64, 25000)</f>
        <v>25000</v>
      </c>
      <c r="F65">
        <f>IF(pogoda3[[#This Row],[opady]]=0, ROUNDUP(0.03%*POWER(pogoda3[[#This Row],[temperatura_srednia]], 1.5)*K64, 0), 0)</f>
        <v>0</v>
      </c>
      <c r="G65">
        <f>IF(AND(pogoda3[[#This Row],[temperatura_srednia]]&gt;15, pogoda3[[#This Row],[opady]]&lt;=0.6), 1, 0)</f>
        <v>0</v>
      </c>
      <c r="H65">
        <f t="shared" si="0"/>
        <v>0</v>
      </c>
      <c r="I65">
        <f>MAX(pogoda3[[#This Row],[po uzupelnieniu]]-pogoda3[[#This Row],[dzienne parowanie wody]], 0)</f>
        <v>25000</v>
      </c>
      <c r="J65">
        <f>IF(pogoda3[[#This Row],[ile w zbiorniku z parowaniem]]-pogoda3[[#This Row],[ile wody do podlania]] &lt; 0, 25000-pogoda3[[#This Row],[ile w zbiorniku z parowaniem]], 0)</f>
        <v>0</v>
      </c>
      <c r="K65">
        <f>pogoda3[[#This Row],[ile w zbiorniku z parowaniem]]-pogoda3[[#This Row],[ile wody do podlania]]+pogoda3[[#This Row],[ile trzeba dolac]]</f>
        <v>25000</v>
      </c>
    </row>
    <row r="66" spans="1:11" x14ac:dyDescent="0.35">
      <c r="A66" s="1">
        <v>42158</v>
      </c>
      <c r="B66">
        <v>22</v>
      </c>
      <c r="C66">
        <v>0</v>
      </c>
      <c r="D66">
        <f>700*pogoda3[[#This Row],[opady]]</f>
        <v>0</v>
      </c>
      <c r="E66">
        <f>MIN(pogoda3[[#This Row],[ile napadalo]]+K65, 25000)</f>
        <v>25000</v>
      </c>
      <c r="F66">
        <f>IF(pogoda3[[#This Row],[opady]]=0, ROUNDUP(0.03%*POWER(pogoda3[[#This Row],[temperatura_srednia]], 1.5)*K65, 0), 0)</f>
        <v>774</v>
      </c>
      <c r="G66">
        <f>IF(AND(pogoda3[[#This Row],[temperatura_srednia]]&gt;15, pogoda3[[#This Row],[opady]]&lt;=0.6), 1, 0)</f>
        <v>1</v>
      </c>
      <c r="H66">
        <f t="shared" si="0"/>
        <v>12000</v>
      </c>
      <c r="I66">
        <f>MAX(pogoda3[[#This Row],[po uzupelnieniu]]-pogoda3[[#This Row],[dzienne parowanie wody]], 0)</f>
        <v>24226</v>
      </c>
      <c r="J66">
        <f>IF(pogoda3[[#This Row],[ile w zbiorniku z parowaniem]]-pogoda3[[#This Row],[ile wody do podlania]] &lt; 0, 25000-pogoda3[[#This Row],[ile w zbiorniku z parowaniem]], 0)</f>
        <v>0</v>
      </c>
      <c r="K66">
        <f>pogoda3[[#This Row],[ile w zbiorniku z parowaniem]]-pogoda3[[#This Row],[ile wody do podlania]]+pogoda3[[#This Row],[ile trzeba dolac]]</f>
        <v>12226</v>
      </c>
    </row>
    <row r="67" spans="1:11" x14ac:dyDescent="0.35">
      <c r="A67" s="1">
        <v>42159</v>
      </c>
      <c r="B67">
        <v>15</v>
      </c>
      <c r="C67">
        <v>0</v>
      </c>
      <c r="D67">
        <f>700*pogoda3[[#This Row],[opady]]</f>
        <v>0</v>
      </c>
      <c r="E67">
        <f>MIN(pogoda3[[#This Row],[ile napadalo]]+K66, 25000)</f>
        <v>12226</v>
      </c>
      <c r="F67">
        <f>IF(pogoda3[[#This Row],[opady]]=0, ROUNDUP(0.03%*POWER(pogoda3[[#This Row],[temperatura_srednia]], 1.5)*K66, 0), 0)</f>
        <v>214</v>
      </c>
      <c r="G67">
        <f>IF(AND(pogoda3[[#This Row],[temperatura_srednia]]&gt;15, pogoda3[[#This Row],[opady]]&lt;=0.6), 1, 0)</f>
        <v>0</v>
      </c>
      <c r="H67">
        <f t="shared" si="0"/>
        <v>0</v>
      </c>
      <c r="I67">
        <f>MAX(pogoda3[[#This Row],[po uzupelnieniu]]-pogoda3[[#This Row],[dzienne parowanie wody]], 0)</f>
        <v>12012</v>
      </c>
      <c r="J67">
        <f>IF(pogoda3[[#This Row],[ile w zbiorniku z parowaniem]]-pogoda3[[#This Row],[ile wody do podlania]] &lt; 0, 25000-pogoda3[[#This Row],[ile w zbiorniku z parowaniem]], 0)</f>
        <v>0</v>
      </c>
      <c r="K67">
        <f>pogoda3[[#This Row],[ile w zbiorniku z parowaniem]]-pogoda3[[#This Row],[ile wody do podlania]]+pogoda3[[#This Row],[ile trzeba dolac]]</f>
        <v>12012</v>
      </c>
    </row>
    <row r="68" spans="1:11" x14ac:dyDescent="0.35">
      <c r="A68" s="1">
        <v>42160</v>
      </c>
      <c r="B68">
        <v>18</v>
      </c>
      <c r="C68">
        <v>0</v>
      </c>
      <c r="D68">
        <f>700*pogoda3[[#This Row],[opady]]</f>
        <v>0</v>
      </c>
      <c r="E68">
        <f>MIN(pogoda3[[#This Row],[ile napadalo]]+K67, 25000)</f>
        <v>12012</v>
      </c>
      <c r="F68">
        <f>IF(pogoda3[[#This Row],[opady]]=0, ROUNDUP(0.03%*POWER(pogoda3[[#This Row],[temperatura_srednia]], 1.5)*K67, 0), 0)</f>
        <v>276</v>
      </c>
      <c r="G68">
        <f>IF(AND(pogoda3[[#This Row],[temperatura_srednia]]&gt;15, pogoda3[[#This Row],[opady]]&lt;=0.6), 1, 0)</f>
        <v>1</v>
      </c>
      <c r="H68">
        <f t="shared" ref="H68:H131" si="1">IF(AND(G68=1, B68&lt;=30), 12000, IF(AND(G68=1, B68&gt;30), 24000, 0))</f>
        <v>12000</v>
      </c>
      <c r="I68">
        <f>MAX(pogoda3[[#This Row],[po uzupelnieniu]]-pogoda3[[#This Row],[dzienne parowanie wody]], 0)</f>
        <v>11736</v>
      </c>
      <c r="J68">
        <f>IF(pogoda3[[#This Row],[ile w zbiorniku z parowaniem]]-pogoda3[[#This Row],[ile wody do podlania]] &lt; 0, 25000-pogoda3[[#This Row],[ile w zbiorniku z parowaniem]], 0)</f>
        <v>13264</v>
      </c>
      <c r="K68">
        <f>pogoda3[[#This Row],[ile w zbiorniku z parowaniem]]-pogoda3[[#This Row],[ile wody do podlania]]+pogoda3[[#This Row],[ile trzeba dolac]]</f>
        <v>13000</v>
      </c>
    </row>
    <row r="69" spans="1:11" x14ac:dyDescent="0.35">
      <c r="A69" s="1">
        <v>42161</v>
      </c>
      <c r="B69">
        <v>22</v>
      </c>
      <c r="C69">
        <v>0</v>
      </c>
      <c r="D69">
        <f>700*pogoda3[[#This Row],[opady]]</f>
        <v>0</v>
      </c>
      <c r="E69">
        <f>MIN(pogoda3[[#This Row],[ile napadalo]]+K68, 25000)</f>
        <v>13000</v>
      </c>
      <c r="F69">
        <f>IF(pogoda3[[#This Row],[opady]]=0, ROUNDUP(0.03%*POWER(pogoda3[[#This Row],[temperatura_srednia]], 1.5)*K68, 0), 0)</f>
        <v>403</v>
      </c>
      <c r="G69">
        <f>IF(AND(pogoda3[[#This Row],[temperatura_srednia]]&gt;15, pogoda3[[#This Row],[opady]]&lt;=0.6), 1, 0)</f>
        <v>1</v>
      </c>
      <c r="H69">
        <f t="shared" si="1"/>
        <v>12000</v>
      </c>
      <c r="I69">
        <f>MAX(pogoda3[[#This Row],[po uzupelnieniu]]-pogoda3[[#This Row],[dzienne parowanie wody]], 0)</f>
        <v>12597</v>
      </c>
      <c r="J69">
        <f>IF(pogoda3[[#This Row],[ile w zbiorniku z parowaniem]]-pogoda3[[#This Row],[ile wody do podlania]] &lt; 0, 25000-pogoda3[[#This Row],[ile w zbiorniku z parowaniem]], 0)</f>
        <v>0</v>
      </c>
      <c r="K69">
        <f>pogoda3[[#This Row],[ile w zbiorniku z parowaniem]]-pogoda3[[#This Row],[ile wody do podlania]]+pogoda3[[#This Row],[ile trzeba dolac]]</f>
        <v>597</v>
      </c>
    </row>
    <row r="70" spans="1:11" x14ac:dyDescent="0.35">
      <c r="A70" s="1">
        <v>42162</v>
      </c>
      <c r="B70">
        <v>14</v>
      </c>
      <c r="C70">
        <v>8</v>
      </c>
      <c r="D70">
        <f>700*pogoda3[[#This Row],[opady]]</f>
        <v>5600</v>
      </c>
      <c r="E70">
        <f>MIN(pogoda3[[#This Row],[ile napadalo]]+K69, 25000)</f>
        <v>6197</v>
      </c>
      <c r="F70">
        <f>IF(pogoda3[[#This Row],[opady]]=0, ROUNDUP(0.03%*POWER(pogoda3[[#This Row],[temperatura_srednia]], 1.5)*K69, 0), 0)</f>
        <v>0</v>
      </c>
      <c r="G70">
        <f>IF(AND(pogoda3[[#This Row],[temperatura_srednia]]&gt;15, pogoda3[[#This Row],[opady]]&lt;=0.6), 1, 0)</f>
        <v>0</v>
      </c>
      <c r="H70">
        <f t="shared" si="1"/>
        <v>0</v>
      </c>
      <c r="I70">
        <f>MAX(pogoda3[[#This Row],[po uzupelnieniu]]-pogoda3[[#This Row],[dzienne parowanie wody]], 0)</f>
        <v>6197</v>
      </c>
      <c r="J70">
        <f>IF(pogoda3[[#This Row],[ile w zbiorniku z parowaniem]]-pogoda3[[#This Row],[ile wody do podlania]] &lt; 0, 25000-pogoda3[[#This Row],[ile w zbiorniku z parowaniem]], 0)</f>
        <v>0</v>
      </c>
      <c r="K70">
        <f>pogoda3[[#This Row],[ile w zbiorniku z parowaniem]]-pogoda3[[#This Row],[ile wody do podlania]]+pogoda3[[#This Row],[ile trzeba dolac]]</f>
        <v>6197</v>
      </c>
    </row>
    <row r="71" spans="1:11" x14ac:dyDescent="0.35">
      <c r="A71" s="1">
        <v>42163</v>
      </c>
      <c r="B71">
        <v>14</v>
      </c>
      <c r="C71">
        <v>5.9</v>
      </c>
      <c r="D71">
        <f>700*pogoda3[[#This Row],[opady]]</f>
        <v>4130</v>
      </c>
      <c r="E71">
        <f>MIN(pogoda3[[#This Row],[ile napadalo]]+K70, 25000)</f>
        <v>10327</v>
      </c>
      <c r="F71">
        <f>IF(pogoda3[[#This Row],[opady]]=0, ROUNDUP(0.03%*POWER(pogoda3[[#This Row],[temperatura_srednia]], 1.5)*K70, 0), 0)</f>
        <v>0</v>
      </c>
      <c r="G71">
        <f>IF(AND(pogoda3[[#This Row],[temperatura_srednia]]&gt;15, pogoda3[[#This Row],[opady]]&lt;=0.6), 1, 0)</f>
        <v>0</v>
      </c>
      <c r="H71">
        <f t="shared" si="1"/>
        <v>0</v>
      </c>
      <c r="I71">
        <f>MAX(pogoda3[[#This Row],[po uzupelnieniu]]-pogoda3[[#This Row],[dzienne parowanie wody]], 0)</f>
        <v>10327</v>
      </c>
      <c r="J71">
        <f>IF(pogoda3[[#This Row],[ile w zbiorniku z parowaniem]]-pogoda3[[#This Row],[ile wody do podlania]] &lt; 0, 25000-pogoda3[[#This Row],[ile w zbiorniku z parowaniem]], 0)</f>
        <v>0</v>
      </c>
      <c r="K71">
        <f>pogoda3[[#This Row],[ile w zbiorniku z parowaniem]]-pogoda3[[#This Row],[ile wody do podlania]]+pogoda3[[#This Row],[ile trzeba dolac]]</f>
        <v>10327</v>
      </c>
    </row>
    <row r="72" spans="1:11" x14ac:dyDescent="0.35">
      <c r="A72" s="1">
        <v>42164</v>
      </c>
      <c r="B72">
        <v>12</v>
      </c>
      <c r="C72">
        <v>5</v>
      </c>
      <c r="D72">
        <f>700*pogoda3[[#This Row],[opady]]</f>
        <v>3500</v>
      </c>
      <c r="E72">
        <f>MIN(pogoda3[[#This Row],[ile napadalo]]+K71, 25000)</f>
        <v>13827</v>
      </c>
      <c r="F72">
        <f>IF(pogoda3[[#This Row],[opady]]=0, ROUNDUP(0.03%*POWER(pogoda3[[#This Row],[temperatura_srednia]], 1.5)*K71, 0), 0)</f>
        <v>0</v>
      </c>
      <c r="G72">
        <f>IF(AND(pogoda3[[#This Row],[temperatura_srednia]]&gt;15, pogoda3[[#This Row],[opady]]&lt;=0.6), 1, 0)</f>
        <v>0</v>
      </c>
      <c r="H72">
        <f t="shared" si="1"/>
        <v>0</v>
      </c>
      <c r="I72">
        <f>MAX(pogoda3[[#This Row],[po uzupelnieniu]]-pogoda3[[#This Row],[dzienne parowanie wody]], 0)</f>
        <v>13827</v>
      </c>
      <c r="J72">
        <f>IF(pogoda3[[#This Row],[ile w zbiorniku z parowaniem]]-pogoda3[[#This Row],[ile wody do podlania]] &lt; 0, 25000-pogoda3[[#This Row],[ile w zbiorniku z parowaniem]], 0)</f>
        <v>0</v>
      </c>
      <c r="K72">
        <f>pogoda3[[#This Row],[ile w zbiorniku z parowaniem]]-pogoda3[[#This Row],[ile wody do podlania]]+pogoda3[[#This Row],[ile trzeba dolac]]</f>
        <v>13827</v>
      </c>
    </row>
    <row r="73" spans="1:11" x14ac:dyDescent="0.35">
      <c r="A73" s="1">
        <v>42165</v>
      </c>
      <c r="B73">
        <v>16</v>
      </c>
      <c r="C73">
        <v>0</v>
      </c>
      <c r="D73">
        <f>700*pogoda3[[#This Row],[opady]]</f>
        <v>0</v>
      </c>
      <c r="E73">
        <f>MIN(pogoda3[[#This Row],[ile napadalo]]+K72, 25000)</f>
        <v>13827</v>
      </c>
      <c r="F73">
        <f>IF(pogoda3[[#This Row],[opady]]=0, ROUNDUP(0.03%*POWER(pogoda3[[#This Row],[temperatura_srednia]], 1.5)*K72, 0), 0)</f>
        <v>266</v>
      </c>
      <c r="G73">
        <f>IF(AND(pogoda3[[#This Row],[temperatura_srednia]]&gt;15, pogoda3[[#This Row],[opady]]&lt;=0.6), 1, 0)</f>
        <v>1</v>
      </c>
      <c r="H73">
        <f t="shared" si="1"/>
        <v>12000</v>
      </c>
      <c r="I73">
        <f>MAX(pogoda3[[#This Row],[po uzupelnieniu]]-pogoda3[[#This Row],[dzienne parowanie wody]], 0)</f>
        <v>13561</v>
      </c>
      <c r="J73">
        <f>IF(pogoda3[[#This Row],[ile w zbiorniku z parowaniem]]-pogoda3[[#This Row],[ile wody do podlania]] &lt; 0, 25000-pogoda3[[#This Row],[ile w zbiorniku z parowaniem]], 0)</f>
        <v>0</v>
      </c>
      <c r="K73">
        <f>pogoda3[[#This Row],[ile w zbiorniku z parowaniem]]-pogoda3[[#This Row],[ile wody do podlania]]+pogoda3[[#This Row],[ile trzeba dolac]]</f>
        <v>1561</v>
      </c>
    </row>
    <row r="74" spans="1:11" x14ac:dyDescent="0.35">
      <c r="A74" s="1">
        <v>42166</v>
      </c>
      <c r="B74">
        <v>16</v>
      </c>
      <c r="C74">
        <v>0</v>
      </c>
      <c r="D74">
        <f>700*pogoda3[[#This Row],[opady]]</f>
        <v>0</v>
      </c>
      <c r="E74">
        <f>MIN(pogoda3[[#This Row],[ile napadalo]]+K73, 25000)</f>
        <v>1561</v>
      </c>
      <c r="F74">
        <f>IF(pogoda3[[#This Row],[opady]]=0, ROUNDUP(0.03%*POWER(pogoda3[[#This Row],[temperatura_srednia]], 1.5)*K73, 0), 0)</f>
        <v>30</v>
      </c>
      <c r="G74">
        <f>IF(AND(pogoda3[[#This Row],[temperatura_srednia]]&gt;15, pogoda3[[#This Row],[opady]]&lt;=0.6), 1, 0)</f>
        <v>1</v>
      </c>
      <c r="H74">
        <f t="shared" si="1"/>
        <v>12000</v>
      </c>
      <c r="I74">
        <f>MAX(pogoda3[[#This Row],[po uzupelnieniu]]-pogoda3[[#This Row],[dzienne parowanie wody]], 0)</f>
        <v>1531</v>
      </c>
      <c r="J74">
        <f>IF(pogoda3[[#This Row],[ile w zbiorniku z parowaniem]]-pogoda3[[#This Row],[ile wody do podlania]] &lt; 0, 25000-pogoda3[[#This Row],[ile w zbiorniku z parowaniem]], 0)</f>
        <v>23469</v>
      </c>
      <c r="K74">
        <f>pogoda3[[#This Row],[ile w zbiorniku z parowaniem]]-pogoda3[[#This Row],[ile wody do podlania]]+pogoda3[[#This Row],[ile trzeba dolac]]</f>
        <v>13000</v>
      </c>
    </row>
    <row r="75" spans="1:11" x14ac:dyDescent="0.35">
      <c r="A75" s="1">
        <v>42167</v>
      </c>
      <c r="B75">
        <v>18</v>
      </c>
      <c r="C75">
        <v>5</v>
      </c>
      <c r="D75">
        <f>700*pogoda3[[#This Row],[opady]]</f>
        <v>3500</v>
      </c>
      <c r="E75">
        <f>MIN(pogoda3[[#This Row],[ile napadalo]]+K74, 25000)</f>
        <v>16500</v>
      </c>
      <c r="F75">
        <f>IF(pogoda3[[#This Row],[opady]]=0, ROUNDUP(0.03%*POWER(pogoda3[[#This Row],[temperatura_srednia]], 1.5)*K74, 0), 0)</f>
        <v>0</v>
      </c>
      <c r="G75">
        <f>IF(AND(pogoda3[[#This Row],[temperatura_srednia]]&gt;15, pogoda3[[#This Row],[opady]]&lt;=0.6), 1, 0)</f>
        <v>0</v>
      </c>
      <c r="H75">
        <f t="shared" si="1"/>
        <v>0</v>
      </c>
      <c r="I75">
        <f>MAX(pogoda3[[#This Row],[po uzupelnieniu]]-pogoda3[[#This Row],[dzienne parowanie wody]], 0)</f>
        <v>16500</v>
      </c>
      <c r="J75">
        <f>IF(pogoda3[[#This Row],[ile w zbiorniku z parowaniem]]-pogoda3[[#This Row],[ile wody do podlania]] &lt; 0, 25000-pogoda3[[#This Row],[ile w zbiorniku z parowaniem]], 0)</f>
        <v>0</v>
      </c>
      <c r="K75">
        <f>pogoda3[[#This Row],[ile w zbiorniku z parowaniem]]-pogoda3[[#This Row],[ile wody do podlania]]+pogoda3[[#This Row],[ile trzeba dolac]]</f>
        <v>16500</v>
      </c>
    </row>
    <row r="76" spans="1:11" x14ac:dyDescent="0.35">
      <c r="A76" s="1">
        <v>42168</v>
      </c>
      <c r="B76">
        <v>19</v>
      </c>
      <c r="C76">
        <v>1</v>
      </c>
      <c r="D76">
        <f>700*pogoda3[[#This Row],[opady]]</f>
        <v>700</v>
      </c>
      <c r="E76">
        <f>MIN(pogoda3[[#This Row],[ile napadalo]]+K75, 25000)</f>
        <v>17200</v>
      </c>
      <c r="F76">
        <f>IF(pogoda3[[#This Row],[opady]]=0, ROUNDUP(0.03%*POWER(pogoda3[[#This Row],[temperatura_srednia]], 1.5)*K75, 0), 0)</f>
        <v>0</v>
      </c>
      <c r="G76">
        <f>IF(AND(pogoda3[[#This Row],[temperatura_srednia]]&gt;15, pogoda3[[#This Row],[opady]]&lt;=0.6), 1, 0)</f>
        <v>0</v>
      </c>
      <c r="H76">
        <f t="shared" si="1"/>
        <v>0</v>
      </c>
      <c r="I76">
        <f>MAX(pogoda3[[#This Row],[po uzupelnieniu]]-pogoda3[[#This Row],[dzienne parowanie wody]], 0)</f>
        <v>17200</v>
      </c>
      <c r="J76">
        <f>IF(pogoda3[[#This Row],[ile w zbiorniku z parowaniem]]-pogoda3[[#This Row],[ile wody do podlania]] &lt; 0, 25000-pogoda3[[#This Row],[ile w zbiorniku z parowaniem]], 0)</f>
        <v>0</v>
      </c>
      <c r="K76">
        <f>pogoda3[[#This Row],[ile w zbiorniku z parowaniem]]-pogoda3[[#This Row],[ile wody do podlania]]+pogoda3[[#This Row],[ile trzeba dolac]]</f>
        <v>17200</v>
      </c>
    </row>
    <row r="77" spans="1:11" x14ac:dyDescent="0.35">
      <c r="A77" s="1">
        <v>42169</v>
      </c>
      <c r="B77">
        <v>22</v>
      </c>
      <c r="C77">
        <v>0</v>
      </c>
      <c r="D77">
        <f>700*pogoda3[[#This Row],[opady]]</f>
        <v>0</v>
      </c>
      <c r="E77">
        <f>MIN(pogoda3[[#This Row],[ile napadalo]]+K76, 25000)</f>
        <v>17200</v>
      </c>
      <c r="F77">
        <f>IF(pogoda3[[#This Row],[opady]]=0, ROUNDUP(0.03%*POWER(pogoda3[[#This Row],[temperatura_srednia]], 1.5)*K76, 0), 0)</f>
        <v>533</v>
      </c>
      <c r="G77">
        <f>IF(AND(pogoda3[[#This Row],[temperatura_srednia]]&gt;15, pogoda3[[#This Row],[opady]]&lt;=0.6), 1, 0)</f>
        <v>1</v>
      </c>
      <c r="H77">
        <f t="shared" si="1"/>
        <v>12000</v>
      </c>
      <c r="I77">
        <f>MAX(pogoda3[[#This Row],[po uzupelnieniu]]-pogoda3[[#This Row],[dzienne parowanie wody]], 0)</f>
        <v>16667</v>
      </c>
      <c r="J77">
        <f>IF(pogoda3[[#This Row],[ile w zbiorniku z parowaniem]]-pogoda3[[#This Row],[ile wody do podlania]] &lt; 0, 25000-pogoda3[[#This Row],[ile w zbiorniku z parowaniem]], 0)</f>
        <v>0</v>
      </c>
      <c r="K77">
        <f>pogoda3[[#This Row],[ile w zbiorniku z parowaniem]]-pogoda3[[#This Row],[ile wody do podlania]]+pogoda3[[#This Row],[ile trzeba dolac]]</f>
        <v>4667</v>
      </c>
    </row>
    <row r="78" spans="1:11" x14ac:dyDescent="0.35">
      <c r="A78" s="1">
        <v>42170</v>
      </c>
      <c r="B78">
        <v>16</v>
      </c>
      <c r="C78">
        <v>0</v>
      </c>
      <c r="D78">
        <f>700*pogoda3[[#This Row],[opady]]</f>
        <v>0</v>
      </c>
      <c r="E78">
        <f>MIN(pogoda3[[#This Row],[ile napadalo]]+K77, 25000)</f>
        <v>4667</v>
      </c>
      <c r="F78">
        <f>IF(pogoda3[[#This Row],[opady]]=0, ROUNDUP(0.03%*POWER(pogoda3[[#This Row],[temperatura_srednia]], 1.5)*K77, 0), 0)</f>
        <v>90</v>
      </c>
      <c r="G78">
        <f>IF(AND(pogoda3[[#This Row],[temperatura_srednia]]&gt;15, pogoda3[[#This Row],[opady]]&lt;=0.6), 1, 0)</f>
        <v>1</v>
      </c>
      <c r="H78">
        <f t="shared" si="1"/>
        <v>12000</v>
      </c>
      <c r="I78">
        <f>MAX(pogoda3[[#This Row],[po uzupelnieniu]]-pogoda3[[#This Row],[dzienne parowanie wody]], 0)</f>
        <v>4577</v>
      </c>
      <c r="J78">
        <f>IF(pogoda3[[#This Row],[ile w zbiorniku z parowaniem]]-pogoda3[[#This Row],[ile wody do podlania]] &lt; 0, 25000-pogoda3[[#This Row],[ile w zbiorniku z parowaniem]], 0)</f>
        <v>20423</v>
      </c>
      <c r="K78">
        <f>pogoda3[[#This Row],[ile w zbiorniku z parowaniem]]-pogoda3[[#This Row],[ile wody do podlania]]+pogoda3[[#This Row],[ile trzeba dolac]]</f>
        <v>13000</v>
      </c>
    </row>
    <row r="79" spans="1:11" x14ac:dyDescent="0.35">
      <c r="A79" s="1">
        <v>42171</v>
      </c>
      <c r="B79">
        <v>12</v>
      </c>
      <c r="C79">
        <v>0</v>
      </c>
      <c r="D79">
        <f>700*pogoda3[[#This Row],[opady]]</f>
        <v>0</v>
      </c>
      <c r="E79">
        <f>MIN(pogoda3[[#This Row],[ile napadalo]]+K78, 25000)</f>
        <v>13000</v>
      </c>
      <c r="F79">
        <f>IF(pogoda3[[#This Row],[opady]]=0, ROUNDUP(0.03%*POWER(pogoda3[[#This Row],[temperatura_srednia]], 1.5)*K78, 0), 0)</f>
        <v>163</v>
      </c>
      <c r="G79">
        <f>IF(AND(pogoda3[[#This Row],[temperatura_srednia]]&gt;15, pogoda3[[#This Row],[opady]]&lt;=0.6), 1, 0)</f>
        <v>0</v>
      </c>
      <c r="H79">
        <f t="shared" si="1"/>
        <v>0</v>
      </c>
      <c r="I79">
        <f>MAX(pogoda3[[#This Row],[po uzupelnieniu]]-pogoda3[[#This Row],[dzienne parowanie wody]], 0)</f>
        <v>12837</v>
      </c>
      <c r="J79">
        <f>IF(pogoda3[[#This Row],[ile w zbiorniku z parowaniem]]-pogoda3[[#This Row],[ile wody do podlania]] &lt; 0, 25000-pogoda3[[#This Row],[ile w zbiorniku z parowaniem]], 0)</f>
        <v>0</v>
      </c>
      <c r="K79">
        <f>pogoda3[[#This Row],[ile w zbiorniku z parowaniem]]-pogoda3[[#This Row],[ile wody do podlania]]+pogoda3[[#This Row],[ile trzeba dolac]]</f>
        <v>12837</v>
      </c>
    </row>
    <row r="80" spans="1:11" x14ac:dyDescent="0.35">
      <c r="A80" s="1">
        <v>42172</v>
      </c>
      <c r="B80">
        <v>14</v>
      </c>
      <c r="C80">
        <v>0</v>
      </c>
      <c r="D80">
        <f>700*pogoda3[[#This Row],[opady]]</f>
        <v>0</v>
      </c>
      <c r="E80">
        <f>MIN(pogoda3[[#This Row],[ile napadalo]]+K79, 25000)</f>
        <v>12837</v>
      </c>
      <c r="F80">
        <f>IF(pogoda3[[#This Row],[opady]]=0, ROUNDUP(0.03%*POWER(pogoda3[[#This Row],[temperatura_srednia]], 1.5)*K79, 0), 0)</f>
        <v>202</v>
      </c>
      <c r="G80">
        <f>IF(AND(pogoda3[[#This Row],[temperatura_srednia]]&gt;15, pogoda3[[#This Row],[opady]]&lt;=0.6), 1, 0)</f>
        <v>0</v>
      </c>
      <c r="H80">
        <f t="shared" si="1"/>
        <v>0</v>
      </c>
      <c r="I80">
        <f>MAX(pogoda3[[#This Row],[po uzupelnieniu]]-pogoda3[[#This Row],[dzienne parowanie wody]], 0)</f>
        <v>12635</v>
      </c>
      <c r="J80">
        <f>IF(pogoda3[[#This Row],[ile w zbiorniku z parowaniem]]-pogoda3[[#This Row],[ile wody do podlania]] &lt; 0, 25000-pogoda3[[#This Row],[ile w zbiorniku z parowaniem]], 0)</f>
        <v>0</v>
      </c>
      <c r="K80">
        <f>pogoda3[[#This Row],[ile w zbiorniku z parowaniem]]-pogoda3[[#This Row],[ile wody do podlania]]+pogoda3[[#This Row],[ile trzeba dolac]]</f>
        <v>12635</v>
      </c>
    </row>
    <row r="81" spans="1:11" x14ac:dyDescent="0.35">
      <c r="A81" s="1">
        <v>42173</v>
      </c>
      <c r="B81">
        <v>16</v>
      </c>
      <c r="C81">
        <v>0.3</v>
      </c>
      <c r="D81">
        <f>700*pogoda3[[#This Row],[opady]]</f>
        <v>210</v>
      </c>
      <c r="E81">
        <f>MIN(pogoda3[[#This Row],[ile napadalo]]+K80, 25000)</f>
        <v>12845</v>
      </c>
      <c r="F81">
        <f>IF(pogoda3[[#This Row],[opady]]=0, ROUNDUP(0.03%*POWER(pogoda3[[#This Row],[temperatura_srednia]], 1.5)*K80, 0), 0)</f>
        <v>0</v>
      </c>
      <c r="G81">
        <f>IF(AND(pogoda3[[#This Row],[temperatura_srednia]]&gt;15, pogoda3[[#This Row],[opady]]&lt;=0.6), 1, 0)</f>
        <v>1</v>
      </c>
      <c r="H81">
        <f t="shared" si="1"/>
        <v>12000</v>
      </c>
      <c r="I81">
        <f>MAX(pogoda3[[#This Row],[po uzupelnieniu]]-pogoda3[[#This Row],[dzienne parowanie wody]], 0)</f>
        <v>12845</v>
      </c>
      <c r="J81">
        <f>IF(pogoda3[[#This Row],[ile w zbiorniku z parowaniem]]-pogoda3[[#This Row],[ile wody do podlania]] &lt; 0, 25000-pogoda3[[#This Row],[ile w zbiorniku z parowaniem]], 0)</f>
        <v>0</v>
      </c>
      <c r="K81">
        <f>pogoda3[[#This Row],[ile w zbiorniku z parowaniem]]-pogoda3[[#This Row],[ile wody do podlania]]+pogoda3[[#This Row],[ile trzeba dolac]]</f>
        <v>845</v>
      </c>
    </row>
    <row r="82" spans="1:11" x14ac:dyDescent="0.35">
      <c r="A82" s="1">
        <v>42174</v>
      </c>
      <c r="B82">
        <v>12</v>
      </c>
      <c r="C82">
        <v>3</v>
      </c>
      <c r="D82">
        <f>700*pogoda3[[#This Row],[opady]]</f>
        <v>2100</v>
      </c>
      <c r="E82">
        <f>MIN(pogoda3[[#This Row],[ile napadalo]]+K81, 25000)</f>
        <v>2945</v>
      </c>
      <c r="F82">
        <f>IF(pogoda3[[#This Row],[opady]]=0, ROUNDUP(0.03%*POWER(pogoda3[[#This Row],[temperatura_srednia]], 1.5)*K81, 0), 0)</f>
        <v>0</v>
      </c>
      <c r="G82">
        <f>IF(AND(pogoda3[[#This Row],[temperatura_srednia]]&gt;15, pogoda3[[#This Row],[opady]]&lt;=0.6), 1, 0)</f>
        <v>0</v>
      </c>
      <c r="H82">
        <f t="shared" si="1"/>
        <v>0</v>
      </c>
      <c r="I82">
        <f>MAX(pogoda3[[#This Row],[po uzupelnieniu]]-pogoda3[[#This Row],[dzienne parowanie wody]], 0)</f>
        <v>2945</v>
      </c>
      <c r="J82">
        <f>IF(pogoda3[[#This Row],[ile w zbiorniku z parowaniem]]-pogoda3[[#This Row],[ile wody do podlania]] &lt; 0, 25000-pogoda3[[#This Row],[ile w zbiorniku z parowaniem]], 0)</f>
        <v>0</v>
      </c>
      <c r="K82">
        <f>pogoda3[[#This Row],[ile w zbiorniku z parowaniem]]-pogoda3[[#This Row],[ile wody do podlania]]+pogoda3[[#This Row],[ile trzeba dolac]]</f>
        <v>2945</v>
      </c>
    </row>
    <row r="83" spans="1:11" x14ac:dyDescent="0.35">
      <c r="A83" s="1">
        <v>42175</v>
      </c>
      <c r="B83">
        <v>13</v>
      </c>
      <c r="C83">
        <v>2</v>
      </c>
      <c r="D83">
        <f>700*pogoda3[[#This Row],[opady]]</f>
        <v>1400</v>
      </c>
      <c r="E83">
        <f>MIN(pogoda3[[#This Row],[ile napadalo]]+K82, 25000)</f>
        <v>4345</v>
      </c>
      <c r="F83">
        <f>IF(pogoda3[[#This Row],[opady]]=0, ROUNDUP(0.03%*POWER(pogoda3[[#This Row],[temperatura_srednia]], 1.5)*K82, 0), 0)</f>
        <v>0</v>
      </c>
      <c r="G83">
        <f>IF(AND(pogoda3[[#This Row],[temperatura_srednia]]&gt;15, pogoda3[[#This Row],[opady]]&lt;=0.6), 1, 0)</f>
        <v>0</v>
      </c>
      <c r="H83">
        <f t="shared" si="1"/>
        <v>0</v>
      </c>
      <c r="I83">
        <f>MAX(pogoda3[[#This Row],[po uzupelnieniu]]-pogoda3[[#This Row],[dzienne parowanie wody]], 0)</f>
        <v>4345</v>
      </c>
      <c r="J83">
        <f>IF(pogoda3[[#This Row],[ile w zbiorniku z parowaniem]]-pogoda3[[#This Row],[ile wody do podlania]] &lt; 0, 25000-pogoda3[[#This Row],[ile w zbiorniku z parowaniem]], 0)</f>
        <v>0</v>
      </c>
      <c r="K83">
        <f>pogoda3[[#This Row],[ile w zbiorniku z parowaniem]]-pogoda3[[#This Row],[ile wody do podlania]]+pogoda3[[#This Row],[ile trzeba dolac]]</f>
        <v>4345</v>
      </c>
    </row>
    <row r="84" spans="1:11" x14ac:dyDescent="0.35">
      <c r="A84" s="1">
        <v>42176</v>
      </c>
      <c r="B84">
        <v>12</v>
      </c>
      <c r="C84">
        <v>0</v>
      </c>
      <c r="D84">
        <f>700*pogoda3[[#This Row],[opady]]</f>
        <v>0</v>
      </c>
      <c r="E84">
        <f>MIN(pogoda3[[#This Row],[ile napadalo]]+K83, 25000)</f>
        <v>4345</v>
      </c>
      <c r="F84">
        <f>IF(pogoda3[[#This Row],[opady]]=0, ROUNDUP(0.03%*POWER(pogoda3[[#This Row],[temperatura_srednia]], 1.5)*K83, 0), 0)</f>
        <v>55</v>
      </c>
      <c r="G84">
        <f>IF(AND(pogoda3[[#This Row],[temperatura_srednia]]&gt;15, pogoda3[[#This Row],[opady]]&lt;=0.6), 1, 0)</f>
        <v>0</v>
      </c>
      <c r="H84">
        <f t="shared" si="1"/>
        <v>0</v>
      </c>
      <c r="I84">
        <f>MAX(pogoda3[[#This Row],[po uzupelnieniu]]-pogoda3[[#This Row],[dzienne parowanie wody]], 0)</f>
        <v>4290</v>
      </c>
      <c r="J84">
        <f>IF(pogoda3[[#This Row],[ile w zbiorniku z parowaniem]]-pogoda3[[#This Row],[ile wody do podlania]] &lt; 0, 25000-pogoda3[[#This Row],[ile w zbiorniku z parowaniem]], 0)</f>
        <v>0</v>
      </c>
      <c r="K84">
        <f>pogoda3[[#This Row],[ile w zbiorniku z parowaniem]]-pogoda3[[#This Row],[ile wody do podlania]]+pogoda3[[#This Row],[ile trzeba dolac]]</f>
        <v>4290</v>
      </c>
    </row>
    <row r="85" spans="1:11" x14ac:dyDescent="0.35">
      <c r="A85" s="1">
        <v>42177</v>
      </c>
      <c r="B85">
        <v>12</v>
      </c>
      <c r="C85">
        <v>3</v>
      </c>
      <c r="D85">
        <f>700*pogoda3[[#This Row],[opady]]</f>
        <v>2100</v>
      </c>
      <c r="E85">
        <f>MIN(pogoda3[[#This Row],[ile napadalo]]+K84, 25000)</f>
        <v>6390</v>
      </c>
      <c r="F85">
        <f>IF(pogoda3[[#This Row],[opady]]=0, ROUNDUP(0.03%*POWER(pogoda3[[#This Row],[temperatura_srednia]], 1.5)*K84, 0), 0)</f>
        <v>0</v>
      </c>
      <c r="G85">
        <f>IF(AND(pogoda3[[#This Row],[temperatura_srednia]]&gt;15, pogoda3[[#This Row],[opady]]&lt;=0.6), 1, 0)</f>
        <v>0</v>
      </c>
      <c r="H85">
        <f t="shared" si="1"/>
        <v>0</v>
      </c>
      <c r="I85">
        <f>MAX(pogoda3[[#This Row],[po uzupelnieniu]]-pogoda3[[#This Row],[dzienne parowanie wody]], 0)</f>
        <v>6390</v>
      </c>
      <c r="J85">
        <f>IF(pogoda3[[#This Row],[ile w zbiorniku z parowaniem]]-pogoda3[[#This Row],[ile wody do podlania]] &lt; 0, 25000-pogoda3[[#This Row],[ile w zbiorniku z parowaniem]], 0)</f>
        <v>0</v>
      </c>
      <c r="K85">
        <f>pogoda3[[#This Row],[ile w zbiorniku z parowaniem]]-pogoda3[[#This Row],[ile wody do podlania]]+pogoda3[[#This Row],[ile trzeba dolac]]</f>
        <v>6390</v>
      </c>
    </row>
    <row r="86" spans="1:11" x14ac:dyDescent="0.35">
      <c r="A86" s="1">
        <v>42178</v>
      </c>
      <c r="B86">
        <v>13</v>
      </c>
      <c r="C86">
        <v>3</v>
      </c>
      <c r="D86">
        <f>700*pogoda3[[#This Row],[opady]]</f>
        <v>2100</v>
      </c>
      <c r="E86">
        <f>MIN(pogoda3[[#This Row],[ile napadalo]]+K85, 25000)</f>
        <v>8490</v>
      </c>
      <c r="F86">
        <f>IF(pogoda3[[#This Row],[opady]]=0, ROUNDUP(0.03%*POWER(pogoda3[[#This Row],[temperatura_srednia]], 1.5)*K85, 0), 0)</f>
        <v>0</v>
      </c>
      <c r="G86">
        <f>IF(AND(pogoda3[[#This Row],[temperatura_srednia]]&gt;15, pogoda3[[#This Row],[opady]]&lt;=0.6), 1, 0)</f>
        <v>0</v>
      </c>
      <c r="H86">
        <f t="shared" si="1"/>
        <v>0</v>
      </c>
      <c r="I86">
        <f>MAX(pogoda3[[#This Row],[po uzupelnieniu]]-pogoda3[[#This Row],[dzienne parowanie wody]], 0)</f>
        <v>8490</v>
      </c>
      <c r="J86">
        <f>IF(pogoda3[[#This Row],[ile w zbiorniku z parowaniem]]-pogoda3[[#This Row],[ile wody do podlania]] &lt; 0, 25000-pogoda3[[#This Row],[ile w zbiorniku z parowaniem]], 0)</f>
        <v>0</v>
      </c>
      <c r="K86">
        <f>pogoda3[[#This Row],[ile w zbiorniku z parowaniem]]-pogoda3[[#This Row],[ile wody do podlania]]+pogoda3[[#This Row],[ile trzeba dolac]]</f>
        <v>8490</v>
      </c>
    </row>
    <row r="87" spans="1:11" x14ac:dyDescent="0.35">
      <c r="A87" s="1">
        <v>42179</v>
      </c>
      <c r="B87">
        <v>12</v>
      </c>
      <c r="C87">
        <v>0</v>
      </c>
      <c r="D87">
        <f>700*pogoda3[[#This Row],[opady]]</f>
        <v>0</v>
      </c>
      <c r="E87">
        <f>MIN(pogoda3[[#This Row],[ile napadalo]]+K86, 25000)</f>
        <v>8490</v>
      </c>
      <c r="F87">
        <f>IF(pogoda3[[#This Row],[opady]]=0, ROUNDUP(0.03%*POWER(pogoda3[[#This Row],[temperatura_srednia]], 1.5)*K86, 0), 0)</f>
        <v>106</v>
      </c>
      <c r="G87">
        <f>IF(AND(pogoda3[[#This Row],[temperatura_srednia]]&gt;15, pogoda3[[#This Row],[opady]]&lt;=0.6), 1, 0)</f>
        <v>0</v>
      </c>
      <c r="H87">
        <f t="shared" si="1"/>
        <v>0</v>
      </c>
      <c r="I87">
        <f>MAX(pogoda3[[#This Row],[po uzupelnieniu]]-pogoda3[[#This Row],[dzienne parowanie wody]], 0)</f>
        <v>8384</v>
      </c>
      <c r="J87">
        <f>IF(pogoda3[[#This Row],[ile w zbiorniku z parowaniem]]-pogoda3[[#This Row],[ile wody do podlania]] &lt; 0, 25000-pogoda3[[#This Row],[ile w zbiorniku z parowaniem]], 0)</f>
        <v>0</v>
      </c>
      <c r="K87">
        <f>pogoda3[[#This Row],[ile w zbiorniku z parowaniem]]-pogoda3[[#This Row],[ile wody do podlania]]+pogoda3[[#This Row],[ile trzeba dolac]]</f>
        <v>8384</v>
      </c>
    </row>
    <row r="88" spans="1:11" x14ac:dyDescent="0.35">
      <c r="A88" s="1">
        <v>42180</v>
      </c>
      <c r="B88">
        <v>16</v>
      </c>
      <c r="C88">
        <v>0</v>
      </c>
      <c r="D88">
        <f>700*pogoda3[[#This Row],[opady]]</f>
        <v>0</v>
      </c>
      <c r="E88">
        <f>MIN(pogoda3[[#This Row],[ile napadalo]]+K87, 25000)</f>
        <v>8384</v>
      </c>
      <c r="F88">
        <f>IF(pogoda3[[#This Row],[opady]]=0, ROUNDUP(0.03%*POWER(pogoda3[[#This Row],[temperatura_srednia]], 1.5)*K87, 0), 0)</f>
        <v>161</v>
      </c>
      <c r="G88">
        <f>IF(AND(pogoda3[[#This Row],[temperatura_srednia]]&gt;15, pogoda3[[#This Row],[opady]]&lt;=0.6), 1, 0)</f>
        <v>1</v>
      </c>
      <c r="H88">
        <f t="shared" si="1"/>
        <v>12000</v>
      </c>
      <c r="I88">
        <f>MAX(pogoda3[[#This Row],[po uzupelnieniu]]-pogoda3[[#This Row],[dzienne parowanie wody]], 0)</f>
        <v>8223</v>
      </c>
      <c r="J88">
        <f>IF(pogoda3[[#This Row],[ile w zbiorniku z parowaniem]]-pogoda3[[#This Row],[ile wody do podlania]] &lt; 0, 25000-pogoda3[[#This Row],[ile w zbiorniku z parowaniem]], 0)</f>
        <v>16777</v>
      </c>
      <c r="K88">
        <f>pogoda3[[#This Row],[ile w zbiorniku z parowaniem]]-pogoda3[[#This Row],[ile wody do podlania]]+pogoda3[[#This Row],[ile trzeba dolac]]</f>
        <v>13000</v>
      </c>
    </row>
    <row r="89" spans="1:11" x14ac:dyDescent="0.35">
      <c r="A89" s="1">
        <v>42181</v>
      </c>
      <c r="B89">
        <v>16</v>
      </c>
      <c r="C89">
        <v>7</v>
      </c>
      <c r="D89">
        <f>700*pogoda3[[#This Row],[opady]]</f>
        <v>4900</v>
      </c>
      <c r="E89">
        <f>MIN(pogoda3[[#This Row],[ile napadalo]]+K88, 25000)</f>
        <v>17900</v>
      </c>
      <c r="F89">
        <f>IF(pogoda3[[#This Row],[opady]]=0, ROUNDUP(0.03%*POWER(pogoda3[[#This Row],[temperatura_srednia]], 1.5)*K88, 0), 0)</f>
        <v>0</v>
      </c>
      <c r="G89">
        <f>IF(AND(pogoda3[[#This Row],[temperatura_srednia]]&gt;15, pogoda3[[#This Row],[opady]]&lt;=0.6), 1, 0)</f>
        <v>0</v>
      </c>
      <c r="H89">
        <f t="shared" si="1"/>
        <v>0</v>
      </c>
      <c r="I89">
        <f>MAX(pogoda3[[#This Row],[po uzupelnieniu]]-pogoda3[[#This Row],[dzienne parowanie wody]], 0)</f>
        <v>17900</v>
      </c>
      <c r="J89">
        <f>IF(pogoda3[[#This Row],[ile w zbiorniku z parowaniem]]-pogoda3[[#This Row],[ile wody do podlania]] &lt; 0, 25000-pogoda3[[#This Row],[ile w zbiorniku z parowaniem]], 0)</f>
        <v>0</v>
      </c>
      <c r="K89">
        <f>pogoda3[[#This Row],[ile w zbiorniku z parowaniem]]-pogoda3[[#This Row],[ile wody do podlania]]+pogoda3[[#This Row],[ile trzeba dolac]]</f>
        <v>17900</v>
      </c>
    </row>
    <row r="90" spans="1:11" x14ac:dyDescent="0.35">
      <c r="A90" s="1">
        <v>42182</v>
      </c>
      <c r="B90">
        <v>18</v>
      </c>
      <c r="C90">
        <v>6</v>
      </c>
      <c r="D90">
        <f>700*pogoda3[[#This Row],[opady]]</f>
        <v>4200</v>
      </c>
      <c r="E90">
        <f>MIN(pogoda3[[#This Row],[ile napadalo]]+K89, 25000)</f>
        <v>22100</v>
      </c>
      <c r="F90">
        <f>IF(pogoda3[[#This Row],[opady]]=0, ROUNDUP(0.03%*POWER(pogoda3[[#This Row],[temperatura_srednia]], 1.5)*K89, 0), 0)</f>
        <v>0</v>
      </c>
      <c r="G90">
        <f>IF(AND(pogoda3[[#This Row],[temperatura_srednia]]&gt;15, pogoda3[[#This Row],[opady]]&lt;=0.6), 1, 0)</f>
        <v>0</v>
      </c>
      <c r="H90">
        <f t="shared" si="1"/>
        <v>0</v>
      </c>
      <c r="I90">
        <f>MAX(pogoda3[[#This Row],[po uzupelnieniu]]-pogoda3[[#This Row],[dzienne parowanie wody]], 0)</f>
        <v>22100</v>
      </c>
      <c r="J90">
        <f>IF(pogoda3[[#This Row],[ile w zbiorniku z parowaniem]]-pogoda3[[#This Row],[ile wody do podlania]] &lt; 0, 25000-pogoda3[[#This Row],[ile w zbiorniku z parowaniem]], 0)</f>
        <v>0</v>
      </c>
      <c r="K90">
        <f>pogoda3[[#This Row],[ile w zbiorniku z parowaniem]]-pogoda3[[#This Row],[ile wody do podlania]]+pogoda3[[#This Row],[ile trzeba dolac]]</f>
        <v>22100</v>
      </c>
    </row>
    <row r="91" spans="1:11" x14ac:dyDescent="0.35">
      <c r="A91" s="1">
        <v>42183</v>
      </c>
      <c r="B91">
        <v>16</v>
      </c>
      <c r="C91">
        <v>0</v>
      </c>
      <c r="D91">
        <f>700*pogoda3[[#This Row],[opady]]</f>
        <v>0</v>
      </c>
      <c r="E91">
        <f>MIN(pogoda3[[#This Row],[ile napadalo]]+K90, 25000)</f>
        <v>22100</v>
      </c>
      <c r="F91">
        <f>IF(pogoda3[[#This Row],[opady]]=0, ROUNDUP(0.03%*POWER(pogoda3[[#This Row],[temperatura_srednia]], 1.5)*K90, 0), 0)</f>
        <v>425</v>
      </c>
      <c r="G91">
        <f>IF(AND(pogoda3[[#This Row],[temperatura_srednia]]&gt;15, pogoda3[[#This Row],[opady]]&lt;=0.6), 1, 0)</f>
        <v>1</v>
      </c>
      <c r="H91">
        <f t="shared" si="1"/>
        <v>12000</v>
      </c>
      <c r="I91">
        <f>MAX(pogoda3[[#This Row],[po uzupelnieniu]]-pogoda3[[#This Row],[dzienne parowanie wody]], 0)</f>
        <v>21675</v>
      </c>
      <c r="J91">
        <f>IF(pogoda3[[#This Row],[ile w zbiorniku z parowaniem]]-pogoda3[[#This Row],[ile wody do podlania]] &lt; 0, 25000-pogoda3[[#This Row],[ile w zbiorniku z parowaniem]], 0)</f>
        <v>0</v>
      </c>
      <c r="K91">
        <f>pogoda3[[#This Row],[ile w zbiorniku z parowaniem]]-pogoda3[[#This Row],[ile wody do podlania]]+pogoda3[[#This Row],[ile trzeba dolac]]</f>
        <v>9675</v>
      </c>
    </row>
    <row r="92" spans="1:11" x14ac:dyDescent="0.35">
      <c r="A92" s="1">
        <v>42184</v>
      </c>
      <c r="B92">
        <v>16</v>
      </c>
      <c r="C92">
        <v>0</v>
      </c>
      <c r="D92">
        <f>700*pogoda3[[#This Row],[opady]]</f>
        <v>0</v>
      </c>
      <c r="E92">
        <f>MIN(pogoda3[[#This Row],[ile napadalo]]+K91, 25000)</f>
        <v>9675</v>
      </c>
      <c r="F92">
        <f>IF(pogoda3[[#This Row],[opady]]=0, ROUNDUP(0.03%*POWER(pogoda3[[#This Row],[temperatura_srednia]], 1.5)*K91, 0), 0)</f>
        <v>186</v>
      </c>
      <c r="G92">
        <f>IF(AND(pogoda3[[#This Row],[temperatura_srednia]]&gt;15, pogoda3[[#This Row],[opady]]&lt;=0.6), 1, 0)</f>
        <v>1</v>
      </c>
      <c r="H92">
        <f t="shared" si="1"/>
        <v>12000</v>
      </c>
      <c r="I92">
        <f>MAX(pogoda3[[#This Row],[po uzupelnieniu]]-pogoda3[[#This Row],[dzienne parowanie wody]], 0)</f>
        <v>9489</v>
      </c>
      <c r="J92">
        <f>IF(pogoda3[[#This Row],[ile w zbiorniku z parowaniem]]-pogoda3[[#This Row],[ile wody do podlania]] &lt; 0, 25000-pogoda3[[#This Row],[ile w zbiorniku z parowaniem]], 0)</f>
        <v>15511</v>
      </c>
      <c r="K92">
        <f>pogoda3[[#This Row],[ile w zbiorniku z parowaniem]]-pogoda3[[#This Row],[ile wody do podlania]]+pogoda3[[#This Row],[ile trzeba dolac]]</f>
        <v>13000</v>
      </c>
    </row>
    <row r="93" spans="1:11" x14ac:dyDescent="0.35">
      <c r="A93" s="1">
        <v>42185</v>
      </c>
      <c r="B93">
        <v>19</v>
      </c>
      <c r="C93">
        <v>0</v>
      </c>
      <c r="D93">
        <f>700*pogoda3[[#This Row],[opady]]</f>
        <v>0</v>
      </c>
      <c r="E93">
        <f>MIN(pogoda3[[#This Row],[ile napadalo]]+K92, 25000)</f>
        <v>13000</v>
      </c>
      <c r="F93">
        <f>IF(pogoda3[[#This Row],[opady]]=0, ROUNDUP(0.03%*POWER(pogoda3[[#This Row],[temperatura_srednia]], 1.5)*K92, 0), 0)</f>
        <v>323</v>
      </c>
      <c r="G93">
        <f>IF(AND(pogoda3[[#This Row],[temperatura_srednia]]&gt;15, pogoda3[[#This Row],[opady]]&lt;=0.6), 1, 0)</f>
        <v>1</v>
      </c>
      <c r="H93">
        <f t="shared" si="1"/>
        <v>12000</v>
      </c>
      <c r="I93">
        <f>MAX(pogoda3[[#This Row],[po uzupelnieniu]]-pogoda3[[#This Row],[dzienne parowanie wody]], 0)</f>
        <v>12677</v>
      </c>
      <c r="J93">
        <f>IF(pogoda3[[#This Row],[ile w zbiorniku z parowaniem]]-pogoda3[[#This Row],[ile wody do podlania]] &lt; 0, 25000-pogoda3[[#This Row],[ile w zbiorniku z parowaniem]], 0)</f>
        <v>0</v>
      </c>
      <c r="K93">
        <f>pogoda3[[#This Row],[ile w zbiorniku z parowaniem]]-pogoda3[[#This Row],[ile wody do podlania]]+pogoda3[[#This Row],[ile trzeba dolac]]</f>
        <v>677</v>
      </c>
    </row>
    <row r="94" spans="1:11" x14ac:dyDescent="0.35">
      <c r="A94" s="1">
        <v>42186</v>
      </c>
      <c r="B94">
        <v>18</v>
      </c>
      <c r="C94">
        <v>0</v>
      </c>
      <c r="D94">
        <f>700*pogoda3[[#This Row],[opady]]</f>
        <v>0</v>
      </c>
      <c r="E94">
        <f>MIN(pogoda3[[#This Row],[ile napadalo]]+K93, 25000)</f>
        <v>677</v>
      </c>
      <c r="F94">
        <f>IF(pogoda3[[#This Row],[opady]]=0, ROUNDUP(0.03%*POWER(pogoda3[[#This Row],[temperatura_srednia]], 1.5)*K93, 0), 0)</f>
        <v>16</v>
      </c>
      <c r="G94">
        <f>IF(AND(pogoda3[[#This Row],[temperatura_srednia]]&gt;15, pogoda3[[#This Row],[opady]]&lt;=0.6), 1, 0)</f>
        <v>1</v>
      </c>
      <c r="H94">
        <f t="shared" si="1"/>
        <v>12000</v>
      </c>
      <c r="I94">
        <f>MAX(pogoda3[[#This Row],[po uzupelnieniu]]-pogoda3[[#This Row],[dzienne parowanie wody]], 0)</f>
        <v>661</v>
      </c>
      <c r="J94">
        <f>IF(pogoda3[[#This Row],[ile w zbiorniku z parowaniem]]-pogoda3[[#This Row],[ile wody do podlania]] &lt; 0, 25000-pogoda3[[#This Row],[ile w zbiorniku z parowaniem]], 0)</f>
        <v>24339</v>
      </c>
      <c r="K94">
        <f>pogoda3[[#This Row],[ile w zbiorniku z parowaniem]]-pogoda3[[#This Row],[ile wody do podlania]]+pogoda3[[#This Row],[ile trzeba dolac]]</f>
        <v>13000</v>
      </c>
    </row>
    <row r="95" spans="1:11" x14ac:dyDescent="0.35">
      <c r="A95" s="1">
        <v>42187</v>
      </c>
      <c r="B95">
        <v>20</v>
      </c>
      <c r="C95">
        <v>0</v>
      </c>
      <c r="D95">
        <f>700*pogoda3[[#This Row],[opady]]</f>
        <v>0</v>
      </c>
      <c r="E95">
        <f>MIN(pogoda3[[#This Row],[ile napadalo]]+K94, 25000)</f>
        <v>13000</v>
      </c>
      <c r="F95">
        <f>IF(pogoda3[[#This Row],[opady]]=0, ROUNDUP(0.03%*POWER(pogoda3[[#This Row],[temperatura_srednia]], 1.5)*K94, 0), 0)</f>
        <v>349</v>
      </c>
      <c r="G95">
        <f>IF(AND(pogoda3[[#This Row],[temperatura_srednia]]&gt;15, pogoda3[[#This Row],[opady]]&lt;=0.6), 1, 0)</f>
        <v>1</v>
      </c>
      <c r="H95">
        <f t="shared" si="1"/>
        <v>12000</v>
      </c>
      <c r="I95">
        <f>MAX(pogoda3[[#This Row],[po uzupelnieniu]]-pogoda3[[#This Row],[dzienne parowanie wody]], 0)</f>
        <v>12651</v>
      </c>
      <c r="J95">
        <f>IF(pogoda3[[#This Row],[ile w zbiorniku z parowaniem]]-pogoda3[[#This Row],[ile wody do podlania]] &lt; 0, 25000-pogoda3[[#This Row],[ile w zbiorniku z parowaniem]], 0)</f>
        <v>0</v>
      </c>
      <c r="K95">
        <f>pogoda3[[#This Row],[ile w zbiorniku z parowaniem]]-pogoda3[[#This Row],[ile wody do podlania]]+pogoda3[[#This Row],[ile trzeba dolac]]</f>
        <v>651</v>
      </c>
    </row>
    <row r="96" spans="1:11" x14ac:dyDescent="0.35">
      <c r="A96" s="1">
        <v>42188</v>
      </c>
      <c r="B96">
        <v>22</v>
      </c>
      <c r="C96">
        <v>0</v>
      </c>
      <c r="D96">
        <f>700*pogoda3[[#This Row],[opady]]</f>
        <v>0</v>
      </c>
      <c r="E96">
        <f>MIN(pogoda3[[#This Row],[ile napadalo]]+K95, 25000)</f>
        <v>651</v>
      </c>
      <c r="F96">
        <f>IF(pogoda3[[#This Row],[opady]]=0, ROUNDUP(0.03%*POWER(pogoda3[[#This Row],[temperatura_srednia]], 1.5)*K95, 0), 0)</f>
        <v>21</v>
      </c>
      <c r="G96">
        <f>IF(AND(pogoda3[[#This Row],[temperatura_srednia]]&gt;15, pogoda3[[#This Row],[opady]]&lt;=0.6), 1, 0)</f>
        <v>1</v>
      </c>
      <c r="H96">
        <f t="shared" si="1"/>
        <v>12000</v>
      </c>
      <c r="I96">
        <f>MAX(pogoda3[[#This Row],[po uzupelnieniu]]-pogoda3[[#This Row],[dzienne parowanie wody]], 0)</f>
        <v>630</v>
      </c>
      <c r="J96">
        <f>IF(pogoda3[[#This Row],[ile w zbiorniku z parowaniem]]-pogoda3[[#This Row],[ile wody do podlania]] &lt; 0, 25000-pogoda3[[#This Row],[ile w zbiorniku z parowaniem]], 0)</f>
        <v>24370</v>
      </c>
      <c r="K96">
        <f>pogoda3[[#This Row],[ile w zbiorniku z parowaniem]]-pogoda3[[#This Row],[ile wody do podlania]]+pogoda3[[#This Row],[ile trzeba dolac]]</f>
        <v>13000</v>
      </c>
    </row>
    <row r="97" spans="1:11" x14ac:dyDescent="0.35">
      <c r="A97" s="1">
        <v>42189</v>
      </c>
      <c r="B97">
        <v>25</v>
      </c>
      <c r="C97">
        <v>0</v>
      </c>
      <c r="D97">
        <f>700*pogoda3[[#This Row],[opady]]</f>
        <v>0</v>
      </c>
      <c r="E97">
        <f>MIN(pogoda3[[#This Row],[ile napadalo]]+K96, 25000)</f>
        <v>13000</v>
      </c>
      <c r="F97">
        <f>IF(pogoda3[[#This Row],[opady]]=0, ROUNDUP(0.03%*POWER(pogoda3[[#This Row],[temperatura_srednia]], 1.5)*K96, 0), 0)</f>
        <v>488</v>
      </c>
      <c r="G97">
        <f>IF(AND(pogoda3[[#This Row],[temperatura_srednia]]&gt;15, pogoda3[[#This Row],[opady]]&lt;=0.6), 1, 0)</f>
        <v>1</v>
      </c>
      <c r="H97">
        <f t="shared" si="1"/>
        <v>12000</v>
      </c>
      <c r="I97">
        <f>MAX(pogoda3[[#This Row],[po uzupelnieniu]]-pogoda3[[#This Row],[dzienne parowanie wody]], 0)</f>
        <v>12512</v>
      </c>
      <c r="J97">
        <f>IF(pogoda3[[#This Row],[ile w zbiorniku z parowaniem]]-pogoda3[[#This Row],[ile wody do podlania]] &lt; 0, 25000-pogoda3[[#This Row],[ile w zbiorniku z parowaniem]], 0)</f>
        <v>0</v>
      </c>
      <c r="K97">
        <f>pogoda3[[#This Row],[ile w zbiorniku z parowaniem]]-pogoda3[[#This Row],[ile wody do podlania]]+pogoda3[[#This Row],[ile trzeba dolac]]</f>
        <v>512</v>
      </c>
    </row>
    <row r="98" spans="1:11" x14ac:dyDescent="0.35">
      <c r="A98" s="1">
        <v>42190</v>
      </c>
      <c r="B98">
        <v>26</v>
      </c>
      <c r="C98">
        <v>0</v>
      </c>
      <c r="D98">
        <f>700*pogoda3[[#This Row],[opady]]</f>
        <v>0</v>
      </c>
      <c r="E98">
        <f>MIN(pogoda3[[#This Row],[ile napadalo]]+K97, 25000)</f>
        <v>512</v>
      </c>
      <c r="F98">
        <f>IF(pogoda3[[#This Row],[opady]]=0, ROUNDUP(0.03%*POWER(pogoda3[[#This Row],[temperatura_srednia]], 1.5)*K97, 0), 0)</f>
        <v>21</v>
      </c>
      <c r="G98">
        <f>IF(AND(pogoda3[[#This Row],[temperatura_srednia]]&gt;15, pogoda3[[#This Row],[opady]]&lt;=0.6), 1, 0)</f>
        <v>1</v>
      </c>
      <c r="H98">
        <f t="shared" si="1"/>
        <v>12000</v>
      </c>
      <c r="I98">
        <f>MAX(pogoda3[[#This Row],[po uzupelnieniu]]-pogoda3[[#This Row],[dzienne parowanie wody]], 0)</f>
        <v>491</v>
      </c>
      <c r="J98">
        <f>IF(pogoda3[[#This Row],[ile w zbiorniku z parowaniem]]-pogoda3[[#This Row],[ile wody do podlania]] &lt; 0, 25000-pogoda3[[#This Row],[ile w zbiorniku z parowaniem]], 0)</f>
        <v>24509</v>
      </c>
      <c r="K98">
        <f>pogoda3[[#This Row],[ile w zbiorniku z parowaniem]]-pogoda3[[#This Row],[ile wody do podlania]]+pogoda3[[#This Row],[ile trzeba dolac]]</f>
        <v>13000</v>
      </c>
    </row>
    <row r="99" spans="1:11" x14ac:dyDescent="0.35">
      <c r="A99" s="1">
        <v>42191</v>
      </c>
      <c r="B99">
        <v>22</v>
      </c>
      <c r="C99">
        <v>0</v>
      </c>
      <c r="D99">
        <f>700*pogoda3[[#This Row],[opady]]</f>
        <v>0</v>
      </c>
      <c r="E99">
        <f>MIN(pogoda3[[#This Row],[ile napadalo]]+K98, 25000)</f>
        <v>13000</v>
      </c>
      <c r="F99">
        <f>IF(pogoda3[[#This Row],[opady]]=0, ROUNDUP(0.03%*POWER(pogoda3[[#This Row],[temperatura_srednia]], 1.5)*K98, 0), 0)</f>
        <v>403</v>
      </c>
      <c r="G99">
        <f>IF(AND(pogoda3[[#This Row],[temperatura_srednia]]&gt;15, pogoda3[[#This Row],[opady]]&lt;=0.6), 1, 0)</f>
        <v>1</v>
      </c>
      <c r="H99">
        <f t="shared" si="1"/>
        <v>12000</v>
      </c>
      <c r="I99">
        <f>MAX(pogoda3[[#This Row],[po uzupelnieniu]]-pogoda3[[#This Row],[dzienne parowanie wody]], 0)</f>
        <v>12597</v>
      </c>
      <c r="J99">
        <f>IF(pogoda3[[#This Row],[ile w zbiorniku z parowaniem]]-pogoda3[[#This Row],[ile wody do podlania]] &lt; 0, 25000-pogoda3[[#This Row],[ile w zbiorniku z parowaniem]], 0)</f>
        <v>0</v>
      </c>
      <c r="K99">
        <f>pogoda3[[#This Row],[ile w zbiorniku z parowaniem]]-pogoda3[[#This Row],[ile wody do podlania]]+pogoda3[[#This Row],[ile trzeba dolac]]</f>
        <v>597</v>
      </c>
    </row>
    <row r="100" spans="1:11" x14ac:dyDescent="0.35">
      <c r="A100" s="1">
        <v>42192</v>
      </c>
      <c r="B100">
        <v>22</v>
      </c>
      <c r="C100">
        <v>18</v>
      </c>
      <c r="D100">
        <f>700*pogoda3[[#This Row],[opady]]</f>
        <v>12600</v>
      </c>
      <c r="E100">
        <f>MIN(pogoda3[[#This Row],[ile napadalo]]+K99, 25000)</f>
        <v>13197</v>
      </c>
      <c r="F100">
        <f>IF(pogoda3[[#This Row],[opady]]=0, ROUNDUP(0.03%*POWER(pogoda3[[#This Row],[temperatura_srednia]], 1.5)*K99, 0), 0)</f>
        <v>0</v>
      </c>
      <c r="G100">
        <f>IF(AND(pogoda3[[#This Row],[temperatura_srednia]]&gt;15, pogoda3[[#This Row],[opady]]&lt;=0.6), 1, 0)</f>
        <v>0</v>
      </c>
      <c r="H100">
        <f t="shared" si="1"/>
        <v>0</v>
      </c>
      <c r="I100">
        <f>MAX(pogoda3[[#This Row],[po uzupelnieniu]]-pogoda3[[#This Row],[dzienne parowanie wody]], 0)</f>
        <v>13197</v>
      </c>
      <c r="J100">
        <f>IF(pogoda3[[#This Row],[ile w zbiorniku z parowaniem]]-pogoda3[[#This Row],[ile wody do podlania]] &lt; 0, 25000-pogoda3[[#This Row],[ile w zbiorniku z parowaniem]], 0)</f>
        <v>0</v>
      </c>
      <c r="K100">
        <f>pogoda3[[#This Row],[ile w zbiorniku z parowaniem]]-pogoda3[[#This Row],[ile wody do podlania]]+pogoda3[[#This Row],[ile trzeba dolac]]</f>
        <v>13197</v>
      </c>
    </row>
    <row r="101" spans="1:11" x14ac:dyDescent="0.35">
      <c r="A101" s="1">
        <v>42193</v>
      </c>
      <c r="B101">
        <v>20</v>
      </c>
      <c r="C101">
        <v>3</v>
      </c>
      <c r="D101">
        <f>700*pogoda3[[#This Row],[opady]]</f>
        <v>2100</v>
      </c>
      <c r="E101">
        <f>MIN(pogoda3[[#This Row],[ile napadalo]]+K100, 25000)</f>
        <v>15297</v>
      </c>
      <c r="F101">
        <f>IF(pogoda3[[#This Row],[opady]]=0, ROUNDUP(0.03%*POWER(pogoda3[[#This Row],[temperatura_srednia]], 1.5)*K100, 0), 0)</f>
        <v>0</v>
      </c>
      <c r="G101">
        <f>IF(AND(pogoda3[[#This Row],[temperatura_srednia]]&gt;15, pogoda3[[#This Row],[opady]]&lt;=0.6), 1, 0)</f>
        <v>0</v>
      </c>
      <c r="H101">
        <f t="shared" si="1"/>
        <v>0</v>
      </c>
      <c r="I101">
        <f>MAX(pogoda3[[#This Row],[po uzupelnieniu]]-pogoda3[[#This Row],[dzienne parowanie wody]], 0)</f>
        <v>15297</v>
      </c>
      <c r="J101">
        <f>IF(pogoda3[[#This Row],[ile w zbiorniku z parowaniem]]-pogoda3[[#This Row],[ile wody do podlania]] &lt; 0, 25000-pogoda3[[#This Row],[ile w zbiorniku z parowaniem]], 0)</f>
        <v>0</v>
      </c>
      <c r="K101">
        <f>pogoda3[[#This Row],[ile w zbiorniku z parowaniem]]-pogoda3[[#This Row],[ile wody do podlania]]+pogoda3[[#This Row],[ile trzeba dolac]]</f>
        <v>15297</v>
      </c>
    </row>
    <row r="102" spans="1:11" x14ac:dyDescent="0.35">
      <c r="A102" s="1">
        <v>42194</v>
      </c>
      <c r="B102">
        <v>16</v>
      </c>
      <c r="C102">
        <v>0.2</v>
      </c>
      <c r="D102">
        <f>700*pogoda3[[#This Row],[opady]]</f>
        <v>140</v>
      </c>
      <c r="E102">
        <f>MIN(pogoda3[[#This Row],[ile napadalo]]+K101, 25000)</f>
        <v>15437</v>
      </c>
      <c r="F102">
        <f>IF(pogoda3[[#This Row],[opady]]=0, ROUNDUP(0.03%*POWER(pogoda3[[#This Row],[temperatura_srednia]], 1.5)*K101, 0), 0)</f>
        <v>0</v>
      </c>
      <c r="G102">
        <f>IF(AND(pogoda3[[#This Row],[temperatura_srednia]]&gt;15, pogoda3[[#This Row],[opady]]&lt;=0.6), 1, 0)</f>
        <v>1</v>
      </c>
      <c r="H102">
        <f t="shared" si="1"/>
        <v>12000</v>
      </c>
      <c r="I102">
        <f>MAX(pogoda3[[#This Row],[po uzupelnieniu]]-pogoda3[[#This Row],[dzienne parowanie wody]], 0)</f>
        <v>15437</v>
      </c>
      <c r="J102">
        <f>IF(pogoda3[[#This Row],[ile w zbiorniku z parowaniem]]-pogoda3[[#This Row],[ile wody do podlania]] &lt; 0, 25000-pogoda3[[#This Row],[ile w zbiorniku z parowaniem]], 0)</f>
        <v>0</v>
      </c>
      <c r="K102">
        <f>pogoda3[[#This Row],[ile w zbiorniku z parowaniem]]-pogoda3[[#This Row],[ile wody do podlania]]+pogoda3[[#This Row],[ile trzeba dolac]]</f>
        <v>3437</v>
      </c>
    </row>
    <row r="103" spans="1:11" x14ac:dyDescent="0.35">
      <c r="A103" s="1">
        <v>42195</v>
      </c>
      <c r="B103">
        <v>13</v>
      </c>
      <c r="C103">
        <v>12.2</v>
      </c>
      <c r="D103">
        <f>700*pogoda3[[#This Row],[opady]]</f>
        <v>8540</v>
      </c>
      <c r="E103">
        <f>MIN(pogoda3[[#This Row],[ile napadalo]]+K102, 25000)</f>
        <v>11977</v>
      </c>
      <c r="F103">
        <f>IF(pogoda3[[#This Row],[opady]]=0, ROUNDUP(0.03%*POWER(pogoda3[[#This Row],[temperatura_srednia]], 1.5)*K102, 0), 0)</f>
        <v>0</v>
      </c>
      <c r="G103">
        <f>IF(AND(pogoda3[[#This Row],[temperatura_srednia]]&gt;15, pogoda3[[#This Row],[opady]]&lt;=0.6), 1, 0)</f>
        <v>0</v>
      </c>
      <c r="H103">
        <f t="shared" si="1"/>
        <v>0</v>
      </c>
      <c r="I103">
        <f>MAX(pogoda3[[#This Row],[po uzupelnieniu]]-pogoda3[[#This Row],[dzienne parowanie wody]], 0)</f>
        <v>11977</v>
      </c>
      <c r="J103">
        <f>IF(pogoda3[[#This Row],[ile w zbiorniku z parowaniem]]-pogoda3[[#This Row],[ile wody do podlania]] &lt; 0, 25000-pogoda3[[#This Row],[ile w zbiorniku z parowaniem]], 0)</f>
        <v>0</v>
      </c>
      <c r="K103">
        <f>pogoda3[[#This Row],[ile w zbiorniku z parowaniem]]-pogoda3[[#This Row],[ile wody do podlania]]+pogoda3[[#This Row],[ile trzeba dolac]]</f>
        <v>11977</v>
      </c>
    </row>
    <row r="104" spans="1:11" x14ac:dyDescent="0.35">
      <c r="A104" s="1">
        <v>42196</v>
      </c>
      <c r="B104">
        <v>16</v>
      </c>
      <c r="C104">
        <v>0</v>
      </c>
      <c r="D104">
        <f>700*pogoda3[[#This Row],[opady]]</f>
        <v>0</v>
      </c>
      <c r="E104">
        <f>MIN(pogoda3[[#This Row],[ile napadalo]]+K103, 25000)</f>
        <v>11977</v>
      </c>
      <c r="F104">
        <f>IF(pogoda3[[#This Row],[opady]]=0, ROUNDUP(0.03%*POWER(pogoda3[[#This Row],[temperatura_srednia]], 1.5)*K103, 0), 0)</f>
        <v>230</v>
      </c>
      <c r="G104">
        <f>IF(AND(pogoda3[[#This Row],[temperatura_srednia]]&gt;15, pogoda3[[#This Row],[opady]]&lt;=0.6), 1, 0)</f>
        <v>1</v>
      </c>
      <c r="H104">
        <f t="shared" si="1"/>
        <v>12000</v>
      </c>
      <c r="I104">
        <f>MAX(pogoda3[[#This Row],[po uzupelnieniu]]-pogoda3[[#This Row],[dzienne parowanie wody]], 0)</f>
        <v>11747</v>
      </c>
      <c r="J104">
        <f>IF(pogoda3[[#This Row],[ile w zbiorniku z parowaniem]]-pogoda3[[#This Row],[ile wody do podlania]] &lt; 0, 25000-pogoda3[[#This Row],[ile w zbiorniku z parowaniem]], 0)</f>
        <v>13253</v>
      </c>
      <c r="K104">
        <f>pogoda3[[#This Row],[ile w zbiorniku z parowaniem]]-pogoda3[[#This Row],[ile wody do podlania]]+pogoda3[[#This Row],[ile trzeba dolac]]</f>
        <v>13000</v>
      </c>
    </row>
    <row r="105" spans="1:11" x14ac:dyDescent="0.35">
      <c r="A105" s="1">
        <v>42197</v>
      </c>
      <c r="B105">
        <v>18</v>
      </c>
      <c r="C105">
        <v>2</v>
      </c>
      <c r="D105">
        <f>700*pogoda3[[#This Row],[opady]]</f>
        <v>1400</v>
      </c>
      <c r="E105">
        <f>MIN(pogoda3[[#This Row],[ile napadalo]]+K104, 25000)</f>
        <v>14400</v>
      </c>
      <c r="F105">
        <f>IF(pogoda3[[#This Row],[opady]]=0, ROUNDUP(0.03%*POWER(pogoda3[[#This Row],[temperatura_srednia]], 1.5)*K104, 0), 0)</f>
        <v>0</v>
      </c>
      <c r="G105">
        <f>IF(AND(pogoda3[[#This Row],[temperatura_srednia]]&gt;15, pogoda3[[#This Row],[opady]]&lt;=0.6), 1, 0)</f>
        <v>0</v>
      </c>
      <c r="H105">
        <f t="shared" si="1"/>
        <v>0</v>
      </c>
      <c r="I105">
        <f>MAX(pogoda3[[#This Row],[po uzupelnieniu]]-pogoda3[[#This Row],[dzienne parowanie wody]], 0)</f>
        <v>14400</v>
      </c>
      <c r="J105">
        <f>IF(pogoda3[[#This Row],[ile w zbiorniku z parowaniem]]-pogoda3[[#This Row],[ile wody do podlania]] &lt; 0, 25000-pogoda3[[#This Row],[ile w zbiorniku z parowaniem]], 0)</f>
        <v>0</v>
      </c>
      <c r="K105">
        <f>pogoda3[[#This Row],[ile w zbiorniku z parowaniem]]-pogoda3[[#This Row],[ile wody do podlania]]+pogoda3[[#This Row],[ile trzeba dolac]]</f>
        <v>14400</v>
      </c>
    </row>
    <row r="106" spans="1:11" x14ac:dyDescent="0.35">
      <c r="A106" s="1">
        <v>42198</v>
      </c>
      <c r="B106">
        <v>18</v>
      </c>
      <c r="C106">
        <v>12</v>
      </c>
      <c r="D106">
        <f>700*pogoda3[[#This Row],[opady]]</f>
        <v>8400</v>
      </c>
      <c r="E106">
        <f>MIN(pogoda3[[#This Row],[ile napadalo]]+K105, 25000)</f>
        <v>22800</v>
      </c>
      <c r="F106">
        <f>IF(pogoda3[[#This Row],[opady]]=0, ROUNDUP(0.03%*POWER(pogoda3[[#This Row],[temperatura_srednia]], 1.5)*K105, 0), 0)</f>
        <v>0</v>
      </c>
      <c r="G106">
        <f>IF(AND(pogoda3[[#This Row],[temperatura_srednia]]&gt;15, pogoda3[[#This Row],[opady]]&lt;=0.6), 1, 0)</f>
        <v>0</v>
      </c>
      <c r="H106">
        <f t="shared" si="1"/>
        <v>0</v>
      </c>
      <c r="I106">
        <f>MAX(pogoda3[[#This Row],[po uzupelnieniu]]-pogoda3[[#This Row],[dzienne parowanie wody]], 0)</f>
        <v>22800</v>
      </c>
      <c r="J106">
        <f>IF(pogoda3[[#This Row],[ile w zbiorniku z parowaniem]]-pogoda3[[#This Row],[ile wody do podlania]] &lt; 0, 25000-pogoda3[[#This Row],[ile w zbiorniku z parowaniem]], 0)</f>
        <v>0</v>
      </c>
      <c r="K106">
        <f>pogoda3[[#This Row],[ile w zbiorniku z parowaniem]]-pogoda3[[#This Row],[ile wody do podlania]]+pogoda3[[#This Row],[ile trzeba dolac]]</f>
        <v>22800</v>
      </c>
    </row>
    <row r="107" spans="1:11" x14ac:dyDescent="0.35">
      <c r="A107" s="1">
        <v>42199</v>
      </c>
      <c r="B107">
        <v>18</v>
      </c>
      <c r="C107">
        <v>0</v>
      </c>
      <c r="D107">
        <f>700*pogoda3[[#This Row],[opady]]</f>
        <v>0</v>
      </c>
      <c r="E107">
        <f>MIN(pogoda3[[#This Row],[ile napadalo]]+K106, 25000)</f>
        <v>22800</v>
      </c>
      <c r="F107">
        <f>IF(pogoda3[[#This Row],[opady]]=0, ROUNDUP(0.03%*POWER(pogoda3[[#This Row],[temperatura_srednia]], 1.5)*K106, 0), 0)</f>
        <v>523</v>
      </c>
      <c r="G107">
        <f>IF(AND(pogoda3[[#This Row],[temperatura_srednia]]&gt;15, pogoda3[[#This Row],[opady]]&lt;=0.6), 1, 0)</f>
        <v>1</v>
      </c>
      <c r="H107">
        <f t="shared" si="1"/>
        <v>12000</v>
      </c>
      <c r="I107">
        <f>MAX(pogoda3[[#This Row],[po uzupelnieniu]]-pogoda3[[#This Row],[dzienne parowanie wody]], 0)</f>
        <v>22277</v>
      </c>
      <c r="J107">
        <f>IF(pogoda3[[#This Row],[ile w zbiorniku z parowaniem]]-pogoda3[[#This Row],[ile wody do podlania]] &lt; 0, 25000-pogoda3[[#This Row],[ile w zbiorniku z parowaniem]], 0)</f>
        <v>0</v>
      </c>
      <c r="K107">
        <f>pogoda3[[#This Row],[ile w zbiorniku z parowaniem]]-pogoda3[[#This Row],[ile wody do podlania]]+pogoda3[[#This Row],[ile trzeba dolac]]</f>
        <v>10277</v>
      </c>
    </row>
    <row r="108" spans="1:11" x14ac:dyDescent="0.35">
      <c r="A108" s="1">
        <v>42200</v>
      </c>
      <c r="B108">
        <v>18</v>
      </c>
      <c r="C108">
        <v>0</v>
      </c>
      <c r="D108">
        <f>700*pogoda3[[#This Row],[opady]]</f>
        <v>0</v>
      </c>
      <c r="E108">
        <f>MIN(pogoda3[[#This Row],[ile napadalo]]+K107, 25000)</f>
        <v>10277</v>
      </c>
      <c r="F108">
        <f>IF(pogoda3[[#This Row],[opady]]=0, ROUNDUP(0.03%*POWER(pogoda3[[#This Row],[temperatura_srednia]], 1.5)*K107, 0), 0)</f>
        <v>236</v>
      </c>
      <c r="G108">
        <f>IF(AND(pogoda3[[#This Row],[temperatura_srednia]]&gt;15, pogoda3[[#This Row],[opady]]&lt;=0.6), 1, 0)</f>
        <v>1</v>
      </c>
      <c r="H108">
        <f t="shared" si="1"/>
        <v>12000</v>
      </c>
      <c r="I108">
        <f>MAX(pogoda3[[#This Row],[po uzupelnieniu]]-pogoda3[[#This Row],[dzienne parowanie wody]], 0)</f>
        <v>10041</v>
      </c>
      <c r="J108">
        <f>IF(pogoda3[[#This Row],[ile w zbiorniku z parowaniem]]-pogoda3[[#This Row],[ile wody do podlania]] &lt; 0, 25000-pogoda3[[#This Row],[ile w zbiorniku z parowaniem]], 0)</f>
        <v>14959</v>
      </c>
      <c r="K108">
        <f>pogoda3[[#This Row],[ile w zbiorniku z parowaniem]]-pogoda3[[#This Row],[ile wody do podlania]]+pogoda3[[#This Row],[ile trzeba dolac]]</f>
        <v>13000</v>
      </c>
    </row>
    <row r="109" spans="1:11" x14ac:dyDescent="0.35">
      <c r="A109" s="1">
        <v>42201</v>
      </c>
      <c r="B109">
        <v>16</v>
      </c>
      <c r="C109">
        <v>0</v>
      </c>
      <c r="D109">
        <f>700*pogoda3[[#This Row],[opady]]</f>
        <v>0</v>
      </c>
      <c r="E109">
        <f>MIN(pogoda3[[#This Row],[ile napadalo]]+K108, 25000)</f>
        <v>13000</v>
      </c>
      <c r="F109">
        <f>IF(pogoda3[[#This Row],[opady]]=0, ROUNDUP(0.03%*POWER(pogoda3[[#This Row],[temperatura_srednia]], 1.5)*K108, 0), 0)</f>
        <v>250</v>
      </c>
      <c r="G109">
        <f>IF(AND(pogoda3[[#This Row],[temperatura_srednia]]&gt;15, pogoda3[[#This Row],[opady]]&lt;=0.6), 1, 0)</f>
        <v>1</v>
      </c>
      <c r="H109">
        <f t="shared" si="1"/>
        <v>12000</v>
      </c>
      <c r="I109">
        <f>MAX(pogoda3[[#This Row],[po uzupelnieniu]]-pogoda3[[#This Row],[dzienne parowanie wody]], 0)</f>
        <v>12750</v>
      </c>
      <c r="J109">
        <f>IF(pogoda3[[#This Row],[ile w zbiorniku z parowaniem]]-pogoda3[[#This Row],[ile wody do podlania]] &lt; 0, 25000-pogoda3[[#This Row],[ile w zbiorniku z parowaniem]], 0)</f>
        <v>0</v>
      </c>
      <c r="K109">
        <f>pogoda3[[#This Row],[ile w zbiorniku z parowaniem]]-pogoda3[[#This Row],[ile wody do podlania]]+pogoda3[[#This Row],[ile trzeba dolac]]</f>
        <v>750</v>
      </c>
    </row>
    <row r="110" spans="1:11" x14ac:dyDescent="0.35">
      <c r="A110" s="1">
        <v>42202</v>
      </c>
      <c r="B110">
        <v>21</v>
      </c>
      <c r="C110">
        <v>0</v>
      </c>
      <c r="D110">
        <f>700*pogoda3[[#This Row],[opady]]</f>
        <v>0</v>
      </c>
      <c r="E110">
        <f>MIN(pogoda3[[#This Row],[ile napadalo]]+K109, 25000)</f>
        <v>750</v>
      </c>
      <c r="F110">
        <f>IF(pogoda3[[#This Row],[opady]]=0, ROUNDUP(0.03%*POWER(pogoda3[[#This Row],[temperatura_srednia]], 1.5)*K109, 0), 0)</f>
        <v>22</v>
      </c>
      <c r="G110">
        <f>IF(AND(pogoda3[[#This Row],[temperatura_srednia]]&gt;15, pogoda3[[#This Row],[opady]]&lt;=0.6), 1, 0)</f>
        <v>1</v>
      </c>
      <c r="H110">
        <f t="shared" si="1"/>
        <v>12000</v>
      </c>
      <c r="I110">
        <f>MAX(pogoda3[[#This Row],[po uzupelnieniu]]-pogoda3[[#This Row],[dzienne parowanie wody]], 0)</f>
        <v>728</v>
      </c>
      <c r="J110">
        <f>IF(pogoda3[[#This Row],[ile w zbiorniku z parowaniem]]-pogoda3[[#This Row],[ile wody do podlania]] &lt; 0, 25000-pogoda3[[#This Row],[ile w zbiorniku z parowaniem]], 0)</f>
        <v>24272</v>
      </c>
      <c r="K110">
        <f>pogoda3[[#This Row],[ile w zbiorniku z parowaniem]]-pogoda3[[#This Row],[ile wody do podlania]]+pogoda3[[#This Row],[ile trzeba dolac]]</f>
        <v>13000</v>
      </c>
    </row>
    <row r="111" spans="1:11" x14ac:dyDescent="0.35">
      <c r="A111" s="1">
        <v>42203</v>
      </c>
      <c r="B111">
        <v>26</v>
      </c>
      <c r="C111">
        <v>0</v>
      </c>
      <c r="D111">
        <f>700*pogoda3[[#This Row],[opady]]</f>
        <v>0</v>
      </c>
      <c r="E111">
        <f>MIN(pogoda3[[#This Row],[ile napadalo]]+K110, 25000)</f>
        <v>13000</v>
      </c>
      <c r="F111">
        <f>IF(pogoda3[[#This Row],[opady]]=0, ROUNDUP(0.03%*POWER(pogoda3[[#This Row],[temperatura_srednia]], 1.5)*K110, 0), 0)</f>
        <v>518</v>
      </c>
      <c r="G111">
        <f>IF(AND(pogoda3[[#This Row],[temperatura_srednia]]&gt;15, pogoda3[[#This Row],[opady]]&lt;=0.6), 1, 0)</f>
        <v>1</v>
      </c>
      <c r="H111">
        <f t="shared" si="1"/>
        <v>12000</v>
      </c>
      <c r="I111">
        <f>MAX(pogoda3[[#This Row],[po uzupelnieniu]]-pogoda3[[#This Row],[dzienne parowanie wody]], 0)</f>
        <v>12482</v>
      </c>
      <c r="J111">
        <f>IF(pogoda3[[#This Row],[ile w zbiorniku z parowaniem]]-pogoda3[[#This Row],[ile wody do podlania]] &lt; 0, 25000-pogoda3[[#This Row],[ile w zbiorniku z parowaniem]], 0)</f>
        <v>0</v>
      </c>
      <c r="K111">
        <f>pogoda3[[#This Row],[ile w zbiorniku z parowaniem]]-pogoda3[[#This Row],[ile wody do podlania]]+pogoda3[[#This Row],[ile trzeba dolac]]</f>
        <v>482</v>
      </c>
    </row>
    <row r="112" spans="1:11" x14ac:dyDescent="0.35">
      <c r="A112" s="1">
        <v>42204</v>
      </c>
      <c r="B112">
        <v>23</v>
      </c>
      <c r="C112">
        <v>18</v>
      </c>
      <c r="D112">
        <f>700*pogoda3[[#This Row],[opady]]</f>
        <v>12600</v>
      </c>
      <c r="E112">
        <f>MIN(pogoda3[[#This Row],[ile napadalo]]+K111, 25000)</f>
        <v>13082</v>
      </c>
      <c r="F112">
        <f>IF(pogoda3[[#This Row],[opady]]=0, ROUNDUP(0.03%*POWER(pogoda3[[#This Row],[temperatura_srednia]], 1.5)*K111, 0), 0)</f>
        <v>0</v>
      </c>
      <c r="G112">
        <f>IF(AND(pogoda3[[#This Row],[temperatura_srednia]]&gt;15, pogoda3[[#This Row],[opady]]&lt;=0.6), 1, 0)</f>
        <v>0</v>
      </c>
      <c r="H112">
        <f t="shared" si="1"/>
        <v>0</v>
      </c>
      <c r="I112">
        <f>MAX(pogoda3[[#This Row],[po uzupelnieniu]]-pogoda3[[#This Row],[dzienne parowanie wody]], 0)</f>
        <v>13082</v>
      </c>
      <c r="J112">
        <f>IF(pogoda3[[#This Row],[ile w zbiorniku z parowaniem]]-pogoda3[[#This Row],[ile wody do podlania]] &lt; 0, 25000-pogoda3[[#This Row],[ile w zbiorniku z parowaniem]], 0)</f>
        <v>0</v>
      </c>
      <c r="K112">
        <f>pogoda3[[#This Row],[ile w zbiorniku z parowaniem]]-pogoda3[[#This Row],[ile wody do podlania]]+pogoda3[[#This Row],[ile trzeba dolac]]</f>
        <v>13082</v>
      </c>
    </row>
    <row r="113" spans="1:11" x14ac:dyDescent="0.35">
      <c r="A113" s="1">
        <v>42205</v>
      </c>
      <c r="B113">
        <v>19</v>
      </c>
      <c r="C113">
        <v>0</v>
      </c>
      <c r="D113">
        <f>700*pogoda3[[#This Row],[opady]]</f>
        <v>0</v>
      </c>
      <c r="E113">
        <f>MIN(pogoda3[[#This Row],[ile napadalo]]+K112, 25000)</f>
        <v>13082</v>
      </c>
      <c r="F113">
        <f>IF(pogoda3[[#This Row],[opady]]=0, ROUNDUP(0.03%*POWER(pogoda3[[#This Row],[temperatura_srednia]], 1.5)*K112, 0), 0)</f>
        <v>326</v>
      </c>
      <c r="G113">
        <f>IF(AND(pogoda3[[#This Row],[temperatura_srednia]]&gt;15, pogoda3[[#This Row],[opady]]&lt;=0.6), 1, 0)</f>
        <v>1</v>
      </c>
      <c r="H113">
        <f t="shared" si="1"/>
        <v>12000</v>
      </c>
      <c r="I113">
        <f>MAX(pogoda3[[#This Row],[po uzupelnieniu]]-pogoda3[[#This Row],[dzienne parowanie wody]], 0)</f>
        <v>12756</v>
      </c>
      <c r="J113">
        <f>IF(pogoda3[[#This Row],[ile w zbiorniku z parowaniem]]-pogoda3[[#This Row],[ile wody do podlania]] &lt; 0, 25000-pogoda3[[#This Row],[ile w zbiorniku z parowaniem]], 0)</f>
        <v>0</v>
      </c>
      <c r="K113">
        <f>pogoda3[[#This Row],[ile w zbiorniku z parowaniem]]-pogoda3[[#This Row],[ile wody do podlania]]+pogoda3[[#This Row],[ile trzeba dolac]]</f>
        <v>756</v>
      </c>
    </row>
    <row r="114" spans="1:11" x14ac:dyDescent="0.35">
      <c r="A114" s="1">
        <v>42206</v>
      </c>
      <c r="B114">
        <v>20</v>
      </c>
      <c r="C114">
        <v>6</v>
      </c>
      <c r="D114">
        <f>700*pogoda3[[#This Row],[opady]]</f>
        <v>4200</v>
      </c>
      <c r="E114">
        <f>MIN(pogoda3[[#This Row],[ile napadalo]]+K113, 25000)</f>
        <v>4956</v>
      </c>
      <c r="F114">
        <f>IF(pogoda3[[#This Row],[opady]]=0, ROUNDUP(0.03%*POWER(pogoda3[[#This Row],[temperatura_srednia]], 1.5)*K113, 0), 0)</f>
        <v>0</v>
      </c>
      <c r="G114">
        <f>IF(AND(pogoda3[[#This Row],[temperatura_srednia]]&gt;15, pogoda3[[#This Row],[opady]]&lt;=0.6), 1, 0)</f>
        <v>0</v>
      </c>
      <c r="H114">
        <f t="shared" si="1"/>
        <v>0</v>
      </c>
      <c r="I114">
        <f>MAX(pogoda3[[#This Row],[po uzupelnieniu]]-pogoda3[[#This Row],[dzienne parowanie wody]], 0)</f>
        <v>4956</v>
      </c>
      <c r="J114">
        <f>IF(pogoda3[[#This Row],[ile w zbiorniku z parowaniem]]-pogoda3[[#This Row],[ile wody do podlania]] &lt; 0, 25000-pogoda3[[#This Row],[ile w zbiorniku z parowaniem]], 0)</f>
        <v>0</v>
      </c>
      <c r="K114">
        <f>pogoda3[[#This Row],[ile w zbiorniku z parowaniem]]-pogoda3[[#This Row],[ile wody do podlania]]+pogoda3[[#This Row],[ile trzeba dolac]]</f>
        <v>4956</v>
      </c>
    </row>
    <row r="115" spans="1:11" x14ac:dyDescent="0.35">
      <c r="A115" s="1">
        <v>42207</v>
      </c>
      <c r="B115">
        <v>22</v>
      </c>
      <c r="C115">
        <v>0</v>
      </c>
      <c r="D115">
        <f>700*pogoda3[[#This Row],[opady]]</f>
        <v>0</v>
      </c>
      <c r="E115">
        <f>MIN(pogoda3[[#This Row],[ile napadalo]]+K114, 25000)</f>
        <v>4956</v>
      </c>
      <c r="F115">
        <f>IF(pogoda3[[#This Row],[opady]]=0, ROUNDUP(0.03%*POWER(pogoda3[[#This Row],[temperatura_srednia]], 1.5)*K114, 0), 0)</f>
        <v>154</v>
      </c>
      <c r="G115">
        <f>IF(AND(pogoda3[[#This Row],[temperatura_srednia]]&gt;15, pogoda3[[#This Row],[opady]]&lt;=0.6), 1, 0)</f>
        <v>1</v>
      </c>
      <c r="H115">
        <f t="shared" si="1"/>
        <v>12000</v>
      </c>
      <c r="I115">
        <f>MAX(pogoda3[[#This Row],[po uzupelnieniu]]-pogoda3[[#This Row],[dzienne parowanie wody]], 0)</f>
        <v>4802</v>
      </c>
      <c r="J115">
        <f>IF(pogoda3[[#This Row],[ile w zbiorniku z parowaniem]]-pogoda3[[#This Row],[ile wody do podlania]] &lt; 0, 25000-pogoda3[[#This Row],[ile w zbiorniku z parowaniem]], 0)</f>
        <v>20198</v>
      </c>
      <c r="K115">
        <f>pogoda3[[#This Row],[ile w zbiorniku z parowaniem]]-pogoda3[[#This Row],[ile wody do podlania]]+pogoda3[[#This Row],[ile trzeba dolac]]</f>
        <v>13000</v>
      </c>
    </row>
    <row r="116" spans="1:11" x14ac:dyDescent="0.35">
      <c r="A116" s="1">
        <v>42208</v>
      </c>
      <c r="B116">
        <v>20</v>
      </c>
      <c r="C116">
        <v>0</v>
      </c>
      <c r="D116">
        <f>700*pogoda3[[#This Row],[opady]]</f>
        <v>0</v>
      </c>
      <c r="E116">
        <f>MIN(pogoda3[[#This Row],[ile napadalo]]+K115, 25000)</f>
        <v>13000</v>
      </c>
      <c r="F116">
        <f>IF(pogoda3[[#This Row],[opady]]=0, ROUNDUP(0.03%*POWER(pogoda3[[#This Row],[temperatura_srednia]], 1.5)*K115, 0), 0)</f>
        <v>349</v>
      </c>
      <c r="G116">
        <f>IF(AND(pogoda3[[#This Row],[temperatura_srednia]]&gt;15, pogoda3[[#This Row],[opady]]&lt;=0.6), 1, 0)</f>
        <v>1</v>
      </c>
      <c r="H116">
        <f t="shared" si="1"/>
        <v>12000</v>
      </c>
      <c r="I116">
        <f>MAX(pogoda3[[#This Row],[po uzupelnieniu]]-pogoda3[[#This Row],[dzienne parowanie wody]], 0)</f>
        <v>12651</v>
      </c>
      <c r="J116">
        <f>IF(pogoda3[[#This Row],[ile w zbiorniku z parowaniem]]-pogoda3[[#This Row],[ile wody do podlania]] &lt; 0, 25000-pogoda3[[#This Row],[ile w zbiorniku z parowaniem]], 0)</f>
        <v>0</v>
      </c>
      <c r="K116">
        <f>pogoda3[[#This Row],[ile w zbiorniku z parowaniem]]-pogoda3[[#This Row],[ile wody do podlania]]+pogoda3[[#This Row],[ile trzeba dolac]]</f>
        <v>651</v>
      </c>
    </row>
    <row r="117" spans="1:11" x14ac:dyDescent="0.35">
      <c r="A117" s="1">
        <v>42209</v>
      </c>
      <c r="B117">
        <v>20</v>
      </c>
      <c r="C117">
        <v>0</v>
      </c>
      <c r="D117">
        <f>700*pogoda3[[#This Row],[opady]]</f>
        <v>0</v>
      </c>
      <c r="E117">
        <f>MIN(pogoda3[[#This Row],[ile napadalo]]+K116, 25000)</f>
        <v>651</v>
      </c>
      <c r="F117">
        <f>IF(pogoda3[[#This Row],[opady]]=0, ROUNDUP(0.03%*POWER(pogoda3[[#This Row],[temperatura_srednia]], 1.5)*K116, 0), 0)</f>
        <v>18</v>
      </c>
      <c r="G117">
        <f>IF(AND(pogoda3[[#This Row],[temperatura_srednia]]&gt;15, pogoda3[[#This Row],[opady]]&lt;=0.6), 1, 0)</f>
        <v>1</v>
      </c>
      <c r="H117">
        <f t="shared" si="1"/>
        <v>12000</v>
      </c>
      <c r="I117">
        <f>MAX(pogoda3[[#This Row],[po uzupelnieniu]]-pogoda3[[#This Row],[dzienne parowanie wody]], 0)</f>
        <v>633</v>
      </c>
      <c r="J117">
        <f>IF(pogoda3[[#This Row],[ile w zbiorniku z parowaniem]]-pogoda3[[#This Row],[ile wody do podlania]] &lt; 0, 25000-pogoda3[[#This Row],[ile w zbiorniku z parowaniem]], 0)</f>
        <v>24367</v>
      </c>
      <c r="K117">
        <f>pogoda3[[#This Row],[ile w zbiorniku z parowaniem]]-pogoda3[[#This Row],[ile wody do podlania]]+pogoda3[[#This Row],[ile trzeba dolac]]</f>
        <v>13000</v>
      </c>
    </row>
    <row r="118" spans="1:11" x14ac:dyDescent="0.35">
      <c r="A118" s="1">
        <v>42210</v>
      </c>
      <c r="B118">
        <v>23</v>
      </c>
      <c r="C118">
        <v>0.1</v>
      </c>
      <c r="D118">
        <f>700*pogoda3[[#This Row],[opady]]</f>
        <v>70</v>
      </c>
      <c r="E118">
        <f>MIN(pogoda3[[#This Row],[ile napadalo]]+K117, 25000)</f>
        <v>13070</v>
      </c>
      <c r="F118">
        <f>IF(pogoda3[[#This Row],[opady]]=0, ROUNDUP(0.03%*POWER(pogoda3[[#This Row],[temperatura_srednia]], 1.5)*K117, 0), 0)</f>
        <v>0</v>
      </c>
      <c r="G118">
        <f>IF(AND(pogoda3[[#This Row],[temperatura_srednia]]&gt;15, pogoda3[[#This Row],[opady]]&lt;=0.6), 1, 0)</f>
        <v>1</v>
      </c>
      <c r="H118">
        <f t="shared" si="1"/>
        <v>12000</v>
      </c>
      <c r="I118">
        <f>MAX(pogoda3[[#This Row],[po uzupelnieniu]]-pogoda3[[#This Row],[dzienne parowanie wody]], 0)</f>
        <v>13070</v>
      </c>
      <c r="J118">
        <f>IF(pogoda3[[#This Row],[ile w zbiorniku z parowaniem]]-pogoda3[[#This Row],[ile wody do podlania]] &lt; 0, 25000-pogoda3[[#This Row],[ile w zbiorniku z parowaniem]], 0)</f>
        <v>0</v>
      </c>
      <c r="K118">
        <f>pogoda3[[#This Row],[ile w zbiorniku z parowaniem]]-pogoda3[[#This Row],[ile wody do podlania]]+pogoda3[[#This Row],[ile trzeba dolac]]</f>
        <v>1070</v>
      </c>
    </row>
    <row r="119" spans="1:11" x14ac:dyDescent="0.35">
      <c r="A119" s="1">
        <v>42211</v>
      </c>
      <c r="B119">
        <v>16</v>
      </c>
      <c r="C119">
        <v>0</v>
      </c>
      <c r="D119">
        <f>700*pogoda3[[#This Row],[opady]]</f>
        <v>0</v>
      </c>
      <c r="E119">
        <f>MIN(pogoda3[[#This Row],[ile napadalo]]+K118, 25000)</f>
        <v>1070</v>
      </c>
      <c r="F119">
        <f>IF(pogoda3[[#This Row],[opady]]=0, ROUNDUP(0.03%*POWER(pogoda3[[#This Row],[temperatura_srednia]], 1.5)*K118, 0), 0)</f>
        <v>21</v>
      </c>
      <c r="G119">
        <f>IF(AND(pogoda3[[#This Row],[temperatura_srednia]]&gt;15, pogoda3[[#This Row],[opady]]&lt;=0.6), 1, 0)</f>
        <v>1</v>
      </c>
      <c r="H119">
        <f t="shared" si="1"/>
        <v>12000</v>
      </c>
      <c r="I119">
        <f>MAX(pogoda3[[#This Row],[po uzupelnieniu]]-pogoda3[[#This Row],[dzienne parowanie wody]], 0)</f>
        <v>1049</v>
      </c>
      <c r="J119">
        <f>IF(pogoda3[[#This Row],[ile w zbiorniku z parowaniem]]-pogoda3[[#This Row],[ile wody do podlania]] &lt; 0, 25000-pogoda3[[#This Row],[ile w zbiorniku z parowaniem]], 0)</f>
        <v>23951</v>
      </c>
      <c r="K119">
        <f>pogoda3[[#This Row],[ile w zbiorniku z parowaniem]]-pogoda3[[#This Row],[ile wody do podlania]]+pogoda3[[#This Row],[ile trzeba dolac]]</f>
        <v>13000</v>
      </c>
    </row>
    <row r="120" spans="1:11" x14ac:dyDescent="0.35">
      <c r="A120" s="1">
        <v>42212</v>
      </c>
      <c r="B120">
        <v>16</v>
      </c>
      <c r="C120">
        <v>0.1</v>
      </c>
      <c r="D120">
        <f>700*pogoda3[[#This Row],[opady]]</f>
        <v>70</v>
      </c>
      <c r="E120">
        <f>MIN(pogoda3[[#This Row],[ile napadalo]]+K119, 25000)</f>
        <v>13070</v>
      </c>
      <c r="F120">
        <f>IF(pogoda3[[#This Row],[opady]]=0, ROUNDUP(0.03%*POWER(pogoda3[[#This Row],[temperatura_srednia]], 1.5)*K119, 0), 0)</f>
        <v>0</v>
      </c>
      <c r="G120">
        <f>IF(AND(pogoda3[[#This Row],[temperatura_srednia]]&gt;15, pogoda3[[#This Row],[opady]]&lt;=0.6), 1, 0)</f>
        <v>1</v>
      </c>
      <c r="H120">
        <f t="shared" si="1"/>
        <v>12000</v>
      </c>
      <c r="I120">
        <f>MAX(pogoda3[[#This Row],[po uzupelnieniu]]-pogoda3[[#This Row],[dzienne parowanie wody]], 0)</f>
        <v>13070</v>
      </c>
      <c r="J120">
        <f>IF(pogoda3[[#This Row],[ile w zbiorniku z parowaniem]]-pogoda3[[#This Row],[ile wody do podlania]] &lt; 0, 25000-pogoda3[[#This Row],[ile w zbiorniku z parowaniem]], 0)</f>
        <v>0</v>
      </c>
      <c r="K120">
        <f>pogoda3[[#This Row],[ile w zbiorniku z parowaniem]]-pogoda3[[#This Row],[ile wody do podlania]]+pogoda3[[#This Row],[ile trzeba dolac]]</f>
        <v>1070</v>
      </c>
    </row>
    <row r="121" spans="1:11" x14ac:dyDescent="0.35">
      <c r="A121" s="1">
        <v>42213</v>
      </c>
      <c r="B121">
        <v>18</v>
      </c>
      <c r="C121">
        <v>0.3</v>
      </c>
      <c r="D121">
        <f>700*pogoda3[[#This Row],[opady]]</f>
        <v>210</v>
      </c>
      <c r="E121">
        <f>MIN(pogoda3[[#This Row],[ile napadalo]]+K120, 25000)</f>
        <v>1280</v>
      </c>
      <c r="F121">
        <f>IF(pogoda3[[#This Row],[opady]]=0, ROUNDUP(0.03%*POWER(pogoda3[[#This Row],[temperatura_srednia]], 1.5)*K120, 0), 0)</f>
        <v>0</v>
      </c>
      <c r="G121">
        <f>IF(AND(pogoda3[[#This Row],[temperatura_srednia]]&gt;15, pogoda3[[#This Row],[opady]]&lt;=0.6), 1, 0)</f>
        <v>1</v>
      </c>
      <c r="H121">
        <f t="shared" si="1"/>
        <v>12000</v>
      </c>
      <c r="I121">
        <f>MAX(pogoda3[[#This Row],[po uzupelnieniu]]-pogoda3[[#This Row],[dzienne parowanie wody]], 0)</f>
        <v>1280</v>
      </c>
      <c r="J121">
        <f>IF(pogoda3[[#This Row],[ile w zbiorniku z parowaniem]]-pogoda3[[#This Row],[ile wody do podlania]] &lt; 0, 25000-pogoda3[[#This Row],[ile w zbiorniku z parowaniem]], 0)</f>
        <v>23720</v>
      </c>
      <c r="K121">
        <f>pogoda3[[#This Row],[ile w zbiorniku z parowaniem]]-pogoda3[[#This Row],[ile wody do podlania]]+pogoda3[[#This Row],[ile trzeba dolac]]</f>
        <v>13000</v>
      </c>
    </row>
    <row r="122" spans="1:11" x14ac:dyDescent="0.35">
      <c r="A122" s="1">
        <v>42214</v>
      </c>
      <c r="B122">
        <v>18</v>
      </c>
      <c r="C122">
        <v>0</v>
      </c>
      <c r="D122">
        <f>700*pogoda3[[#This Row],[opady]]</f>
        <v>0</v>
      </c>
      <c r="E122">
        <f>MIN(pogoda3[[#This Row],[ile napadalo]]+K121, 25000)</f>
        <v>13000</v>
      </c>
      <c r="F122">
        <f>IF(pogoda3[[#This Row],[opady]]=0, ROUNDUP(0.03%*POWER(pogoda3[[#This Row],[temperatura_srednia]], 1.5)*K121, 0), 0)</f>
        <v>298</v>
      </c>
      <c r="G122">
        <f>IF(AND(pogoda3[[#This Row],[temperatura_srednia]]&gt;15, pogoda3[[#This Row],[opady]]&lt;=0.6), 1, 0)</f>
        <v>1</v>
      </c>
      <c r="H122">
        <f t="shared" si="1"/>
        <v>12000</v>
      </c>
      <c r="I122">
        <f>MAX(pogoda3[[#This Row],[po uzupelnieniu]]-pogoda3[[#This Row],[dzienne parowanie wody]], 0)</f>
        <v>12702</v>
      </c>
      <c r="J122">
        <f>IF(pogoda3[[#This Row],[ile w zbiorniku z parowaniem]]-pogoda3[[#This Row],[ile wody do podlania]] &lt; 0, 25000-pogoda3[[#This Row],[ile w zbiorniku z parowaniem]], 0)</f>
        <v>0</v>
      </c>
      <c r="K122">
        <f>pogoda3[[#This Row],[ile w zbiorniku z parowaniem]]-pogoda3[[#This Row],[ile wody do podlania]]+pogoda3[[#This Row],[ile trzeba dolac]]</f>
        <v>702</v>
      </c>
    </row>
    <row r="123" spans="1:11" x14ac:dyDescent="0.35">
      <c r="A123" s="1">
        <v>42215</v>
      </c>
      <c r="B123">
        <v>14</v>
      </c>
      <c r="C123">
        <v>0</v>
      </c>
      <c r="D123">
        <f>700*pogoda3[[#This Row],[opady]]</f>
        <v>0</v>
      </c>
      <c r="E123">
        <f>MIN(pogoda3[[#This Row],[ile napadalo]]+K122, 25000)</f>
        <v>702</v>
      </c>
      <c r="F123">
        <f>IF(pogoda3[[#This Row],[opady]]=0, ROUNDUP(0.03%*POWER(pogoda3[[#This Row],[temperatura_srednia]], 1.5)*K122, 0), 0)</f>
        <v>12</v>
      </c>
      <c r="G123">
        <f>IF(AND(pogoda3[[#This Row],[temperatura_srednia]]&gt;15, pogoda3[[#This Row],[opady]]&lt;=0.6), 1, 0)</f>
        <v>0</v>
      </c>
      <c r="H123">
        <f t="shared" si="1"/>
        <v>0</v>
      </c>
      <c r="I123">
        <f>MAX(pogoda3[[#This Row],[po uzupelnieniu]]-pogoda3[[#This Row],[dzienne parowanie wody]], 0)</f>
        <v>690</v>
      </c>
      <c r="J123">
        <f>IF(pogoda3[[#This Row],[ile w zbiorniku z parowaniem]]-pogoda3[[#This Row],[ile wody do podlania]] &lt; 0, 25000-pogoda3[[#This Row],[ile w zbiorniku z parowaniem]], 0)</f>
        <v>0</v>
      </c>
      <c r="K123">
        <f>pogoda3[[#This Row],[ile w zbiorniku z parowaniem]]-pogoda3[[#This Row],[ile wody do podlania]]+pogoda3[[#This Row],[ile trzeba dolac]]</f>
        <v>690</v>
      </c>
    </row>
    <row r="124" spans="1:11" x14ac:dyDescent="0.35">
      <c r="A124" s="1">
        <v>42216</v>
      </c>
      <c r="B124">
        <v>14</v>
      </c>
      <c r="C124">
        <v>0</v>
      </c>
      <c r="D124">
        <f>700*pogoda3[[#This Row],[opady]]</f>
        <v>0</v>
      </c>
      <c r="E124">
        <f>MIN(pogoda3[[#This Row],[ile napadalo]]+K123, 25000)</f>
        <v>690</v>
      </c>
      <c r="F124">
        <f>IF(pogoda3[[#This Row],[opady]]=0, ROUNDUP(0.03%*POWER(pogoda3[[#This Row],[temperatura_srednia]], 1.5)*K123, 0), 0)</f>
        <v>11</v>
      </c>
      <c r="G124">
        <f>IF(AND(pogoda3[[#This Row],[temperatura_srednia]]&gt;15, pogoda3[[#This Row],[opady]]&lt;=0.6), 1, 0)</f>
        <v>0</v>
      </c>
      <c r="H124">
        <f t="shared" si="1"/>
        <v>0</v>
      </c>
      <c r="I124">
        <f>MAX(pogoda3[[#This Row],[po uzupelnieniu]]-pogoda3[[#This Row],[dzienne parowanie wody]], 0)</f>
        <v>679</v>
      </c>
      <c r="J124">
        <f>IF(pogoda3[[#This Row],[ile w zbiorniku z parowaniem]]-pogoda3[[#This Row],[ile wody do podlania]] &lt; 0, 25000-pogoda3[[#This Row],[ile w zbiorniku z parowaniem]], 0)</f>
        <v>0</v>
      </c>
      <c r="K124">
        <f>pogoda3[[#This Row],[ile w zbiorniku z parowaniem]]-pogoda3[[#This Row],[ile wody do podlania]]+pogoda3[[#This Row],[ile trzeba dolac]]</f>
        <v>679</v>
      </c>
    </row>
    <row r="125" spans="1:11" x14ac:dyDescent="0.35">
      <c r="A125" s="1">
        <v>42217</v>
      </c>
      <c r="B125">
        <v>16</v>
      </c>
      <c r="C125">
        <v>0</v>
      </c>
      <c r="D125">
        <f>700*pogoda3[[#This Row],[opady]]</f>
        <v>0</v>
      </c>
      <c r="E125">
        <f>MIN(pogoda3[[#This Row],[ile napadalo]]+K124, 25000)</f>
        <v>679</v>
      </c>
      <c r="F125">
        <f>IF(pogoda3[[#This Row],[opady]]=0, ROUNDUP(0.03%*POWER(pogoda3[[#This Row],[temperatura_srednia]], 1.5)*K124, 0), 0)</f>
        <v>14</v>
      </c>
      <c r="G125">
        <f>IF(AND(pogoda3[[#This Row],[temperatura_srednia]]&gt;15, pogoda3[[#This Row],[opady]]&lt;=0.6), 1, 0)</f>
        <v>1</v>
      </c>
      <c r="H125">
        <f t="shared" si="1"/>
        <v>12000</v>
      </c>
      <c r="I125">
        <f>MAX(pogoda3[[#This Row],[po uzupelnieniu]]-pogoda3[[#This Row],[dzienne parowanie wody]], 0)</f>
        <v>665</v>
      </c>
      <c r="J125">
        <f>IF(pogoda3[[#This Row],[ile w zbiorniku z parowaniem]]-pogoda3[[#This Row],[ile wody do podlania]] &lt; 0, 25000-pogoda3[[#This Row],[ile w zbiorniku z parowaniem]], 0)</f>
        <v>24335</v>
      </c>
      <c r="K125">
        <f>pogoda3[[#This Row],[ile w zbiorniku z parowaniem]]-pogoda3[[#This Row],[ile wody do podlania]]+pogoda3[[#This Row],[ile trzeba dolac]]</f>
        <v>13000</v>
      </c>
    </row>
    <row r="126" spans="1:11" x14ac:dyDescent="0.35">
      <c r="A126" s="1">
        <v>42218</v>
      </c>
      <c r="B126">
        <v>22</v>
      </c>
      <c r="C126">
        <v>0</v>
      </c>
      <c r="D126">
        <f>700*pogoda3[[#This Row],[opady]]</f>
        <v>0</v>
      </c>
      <c r="E126">
        <f>MIN(pogoda3[[#This Row],[ile napadalo]]+K125, 25000)</f>
        <v>13000</v>
      </c>
      <c r="F126">
        <f>IF(pogoda3[[#This Row],[opady]]=0, ROUNDUP(0.03%*POWER(pogoda3[[#This Row],[temperatura_srednia]], 1.5)*K125, 0), 0)</f>
        <v>403</v>
      </c>
      <c r="G126">
        <f>IF(AND(pogoda3[[#This Row],[temperatura_srednia]]&gt;15, pogoda3[[#This Row],[opady]]&lt;=0.6), 1, 0)</f>
        <v>1</v>
      </c>
      <c r="H126">
        <f t="shared" si="1"/>
        <v>12000</v>
      </c>
      <c r="I126">
        <f>MAX(pogoda3[[#This Row],[po uzupelnieniu]]-pogoda3[[#This Row],[dzienne parowanie wody]], 0)</f>
        <v>12597</v>
      </c>
      <c r="J126">
        <f>IF(pogoda3[[#This Row],[ile w zbiorniku z parowaniem]]-pogoda3[[#This Row],[ile wody do podlania]] &lt; 0, 25000-pogoda3[[#This Row],[ile w zbiorniku z parowaniem]], 0)</f>
        <v>0</v>
      </c>
      <c r="K126">
        <f>pogoda3[[#This Row],[ile w zbiorniku z parowaniem]]-pogoda3[[#This Row],[ile wody do podlania]]+pogoda3[[#This Row],[ile trzeba dolac]]</f>
        <v>597</v>
      </c>
    </row>
    <row r="127" spans="1:11" x14ac:dyDescent="0.35">
      <c r="A127" s="1">
        <v>42219</v>
      </c>
      <c r="B127">
        <v>22</v>
      </c>
      <c r="C127">
        <v>0</v>
      </c>
      <c r="D127">
        <f>700*pogoda3[[#This Row],[opady]]</f>
        <v>0</v>
      </c>
      <c r="E127">
        <f>MIN(pogoda3[[#This Row],[ile napadalo]]+K126, 25000)</f>
        <v>597</v>
      </c>
      <c r="F127">
        <f>IF(pogoda3[[#This Row],[opady]]=0, ROUNDUP(0.03%*POWER(pogoda3[[#This Row],[temperatura_srednia]], 1.5)*K126, 0), 0)</f>
        <v>19</v>
      </c>
      <c r="G127">
        <f>IF(AND(pogoda3[[#This Row],[temperatura_srednia]]&gt;15, pogoda3[[#This Row],[opady]]&lt;=0.6), 1, 0)</f>
        <v>1</v>
      </c>
      <c r="H127">
        <f t="shared" si="1"/>
        <v>12000</v>
      </c>
      <c r="I127">
        <f>MAX(pogoda3[[#This Row],[po uzupelnieniu]]-pogoda3[[#This Row],[dzienne parowanie wody]], 0)</f>
        <v>578</v>
      </c>
      <c r="J127">
        <f>IF(pogoda3[[#This Row],[ile w zbiorniku z parowaniem]]-pogoda3[[#This Row],[ile wody do podlania]] &lt; 0, 25000-pogoda3[[#This Row],[ile w zbiorniku z parowaniem]], 0)</f>
        <v>24422</v>
      </c>
      <c r="K127">
        <f>pogoda3[[#This Row],[ile w zbiorniku z parowaniem]]-pogoda3[[#This Row],[ile wody do podlania]]+pogoda3[[#This Row],[ile trzeba dolac]]</f>
        <v>13000</v>
      </c>
    </row>
    <row r="128" spans="1:11" x14ac:dyDescent="0.35">
      <c r="A128" s="1">
        <v>42220</v>
      </c>
      <c r="B128">
        <v>25</v>
      </c>
      <c r="C128">
        <v>0</v>
      </c>
      <c r="D128">
        <f>700*pogoda3[[#This Row],[opady]]</f>
        <v>0</v>
      </c>
      <c r="E128">
        <f>MIN(pogoda3[[#This Row],[ile napadalo]]+K127, 25000)</f>
        <v>13000</v>
      </c>
      <c r="F128">
        <f>IF(pogoda3[[#This Row],[opady]]=0, ROUNDUP(0.03%*POWER(pogoda3[[#This Row],[temperatura_srednia]], 1.5)*K127, 0), 0)</f>
        <v>488</v>
      </c>
      <c r="G128">
        <f>IF(AND(pogoda3[[#This Row],[temperatura_srednia]]&gt;15, pogoda3[[#This Row],[opady]]&lt;=0.6), 1, 0)</f>
        <v>1</v>
      </c>
      <c r="H128">
        <f t="shared" si="1"/>
        <v>12000</v>
      </c>
      <c r="I128">
        <f>MAX(pogoda3[[#This Row],[po uzupelnieniu]]-pogoda3[[#This Row],[dzienne parowanie wody]], 0)</f>
        <v>12512</v>
      </c>
      <c r="J128">
        <f>IF(pogoda3[[#This Row],[ile w zbiorniku z parowaniem]]-pogoda3[[#This Row],[ile wody do podlania]] &lt; 0, 25000-pogoda3[[#This Row],[ile w zbiorniku z parowaniem]], 0)</f>
        <v>0</v>
      </c>
      <c r="K128">
        <f>pogoda3[[#This Row],[ile w zbiorniku z parowaniem]]-pogoda3[[#This Row],[ile wody do podlania]]+pogoda3[[#This Row],[ile trzeba dolac]]</f>
        <v>512</v>
      </c>
    </row>
    <row r="129" spans="1:11" x14ac:dyDescent="0.35">
      <c r="A129" s="1">
        <v>42221</v>
      </c>
      <c r="B129">
        <v>24</v>
      </c>
      <c r="C129">
        <v>0</v>
      </c>
      <c r="D129">
        <f>700*pogoda3[[#This Row],[opady]]</f>
        <v>0</v>
      </c>
      <c r="E129">
        <f>MIN(pogoda3[[#This Row],[ile napadalo]]+K128, 25000)</f>
        <v>512</v>
      </c>
      <c r="F129">
        <f>IF(pogoda3[[#This Row],[opady]]=0, ROUNDUP(0.03%*POWER(pogoda3[[#This Row],[temperatura_srednia]], 1.5)*K128, 0), 0)</f>
        <v>19</v>
      </c>
      <c r="G129">
        <f>IF(AND(pogoda3[[#This Row],[temperatura_srednia]]&gt;15, pogoda3[[#This Row],[opady]]&lt;=0.6), 1, 0)</f>
        <v>1</v>
      </c>
      <c r="H129">
        <f t="shared" si="1"/>
        <v>12000</v>
      </c>
      <c r="I129">
        <f>MAX(pogoda3[[#This Row],[po uzupelnieniu]]-pogoda3[[#This Row],[dzienne parowanie wody]], 0)</f>
        <v>493</v>
      </c>
      <c r="J129">
        <f>IF(pogoda3[[#This Row],[ile w zbiorniku z parowaniem]]-pogoda3[[#This Row],[ile wody do podlania]] &lt; 0, 25000-pogoda3[[#This Row],[ile w zbiorniku z parowaniem]], 0)</f>
        <v>24507</v>
      </c>
      <c r="K129">
        <f>pogoda3[[#This Row],[ile w zbiorniku z parowaniem]]-pogoda3[[#This Row],[ile wody do podlania]]+pogoda3[[#This Row],[ile trzeba dolac]]</f>
        <v>13000</v>
      </c>
    </row>
    <row r="130" spans="1:11" x14ac:dyDescent="0.35">
      <c r="A130" s="1">
        <v>42222</v>
      </c>
      <c r="B130">
        <v>24</v>
      </c>
      <c r="C130">
        <v>0</v>
      </c>
      <c r="D130">
        <f>700*pogoda3[[#This Row],[opady]]</f>
        <v>0</v>
      </c>
      <c r="E130">
        <f>MIN(pogoda3[[#This Row],[ile napadalo]]+K129, 25000)</f>
        <v>13000</v>
      </c>
      <c r="F130">
        <f>IF(pogoda3[[#This Row],[opady]]=0, ROUNDUP(0.03%*POWER(pogoda3[[#This Row],[temperatura_srednia]], 1.5)*K129, 0), 0)</f>
        <v>459</v>
      </c>
      <c r="G130">
        <f>IF(AND(pogoda3[[#This Row],[temperatura_srednia]]&gt;15, pogoda3[[#This Row],[opady]]&lt;=0.6), 1, 0)</f>
        <v>1</v>
      </c>
      <c r="H130">
        <f t="shared" si="1"/>
        <v>12000</v>
      </c>
      <c r="I130">
        <f>MAX(pogoda3[[#This Row],[po uzupelnieniu]]-pogoda3[[#This Row],[dzienne parowanie wody]], 0)</f>
        <v>12541</v>
      </c>
      <c r="J130">
        <f>IF(pogoda3[[#This Row],[ile w zbiorniku z parowaniem]]-pogoda3[[#This Row],[ile wody do podlania]] &lt; 0, 25000-pogoda3[[#This Row],[ile w zbiorniku z parowaniem]], 0)</f>
        <v>0</v>
      </c>
      <c r="K130">
        <f>pogoda3[[#This Row],[ile w zbiorniku z parowaniem]]-pogoda3[[#This Row],[ile wody do podlania]]+pogoda3[[#This Row],[ile trzeba dolac]]</f>
        <v>541</v>
      </c>
    </row>
    <row r="131" spans="1:11" x14ac:dyDescent="0.35">
      <c r="A131" s="1">
        <v>42223</v>
      </c>
      <c r="B131">
        <v>28</v>
      </c>
      <c r="C131">
        <v>0</v>
      </c>
      <c r="D131">
        <f>700*pogoda3[[#This Row],[opady]]</f>
        <v>0</v>
      </c>
      <c r="E131">
        <f>MIN(pogoda3[[#This Row],[ile napadalo]]+K130, 25000)</f>
        <v>541</v>
      </c>
      <c r="F131">
        <f>IF(pogoda3[[#This Row],[opady]]=0, ROUNDUP(0.03%*POWER(pogoda3[[#This Row],[temperatura_srednia]], 1.5)*K130, 0), 0)</f>
        <v>25</v>
      </c>
      <c r="G131">
        <f>IF(AND(pogoda3[[#This Row],[temperatura_srednia]]&gt;15, pogoda3[[#This Row],[opady]]&lt;=0.6), 1, 0)</f>
        <v>1</v>
      </c>
      <c r="H131">
        <f t="shared" si="1"/>
        <v>12000</v>
      </c>
      <c r="I131">
        <f>MAX(pogoda3[[#This Row],[po uzupelnieniu]]-pogoda3[[#This Row],[dzienne parowanie wody]], 0)</f>
        <v>516</v>
      </c>
      <c r="J131">
        <f>IF(pogoda3[[#This Row],[ile w zbiorniku z parowaniem]]-pogoda3[[#This Row],[ile wody do podlania]] &lt; 0, 25000-pogoda3[[#This Row],[ile w zbiorniku z parowaniem]], 0)</f>
        <v>24484</v>
      </c>
      <c r="K131">
        <f>pogoda3[[#This Row],[ile w zbiorniku z parowaniem]]-pogoda3[[#This Row],[ile wody do podlania]]+pogoda3[[#This Row],[ile trzeba dolac]]</f>
        <v>13000</v>
      </c>
    </row>
    <row r="132" spans="1:11" x14ac:dyDescent="0.35">
      <c r="A132" s="1">
        <v>42224</v>
      </c>
      <c r="B132">
        <v>28</v>
      </c>
      <c r="C132">
        <v>0</v>
      </c>
      <c r="D132">
        <f>700*pogoda3[[#This Row],[opady]]</f>
        <v>0</v>
      </c>
      <c r="E132">
        <f>MIN(pogoda3[[#This Row],[ile napadalo]]+K131, 25000)</f>
        <v>13000</v>
      </c>
      <c r="F132">
        <f>IF(pogoda3[[#This Row],[opady]]=0, ROUNDUP(0.03%*POWER(pogoda3[[#This Row],[temperatura_srednia]], 1.5)*K131, 0), 0)</f>
        <v>578</v>
      </c>
      <c r="G132">
        <f>IF(AND(pogoda3[[#This Row],[temperatura_srednia]]&gt;15, pogoda3[[#This Row],[opady]]&lt;=0.6), 1, 0)</f>
        <v>1</v>
      </c>
      <c r="H132">
        <f t="shared" ref="H132:H185" si="2">IF(AND(G132=1, B132&lt;=30), 12000, IF(AND(G132=1, B132&gt;30), 24000, 0))</f>
        <v>12000</v>
      </c>
      <c r="I132">
        <f>MAX(pogoda3[[#This Row],[po uzupelnieniu]]-pogoda3[[#This Row],[dzienne parowanie wody]], 0)</f>
        <v>12422</v>
      </c>
      <c r="J132">
        <f>IF(pogoda3[[#This Row],[ile w zbiorniku z parowaniem]]-pogoda3[[#This Row],[ile wody do podlania]] &lt; 0, 25000-pogoda3[[#This Row],[ile w zbiorniku z parowaniem]], 0)</f>
        <v>0</v>
      </c>
      <c r="K132">
        <f>pogoda3[[#This Row],[ile w zbiorniku z parowaniem]]-pogoda3[[#This Row],[ile wody do podlania]]+pogoda3[[#This Row],[ile trzeba dolac]]</f>
        <v>422</v>
      </c>
    </row>
    <row r="133" spans="1:11" x14ac:dyDescent="0.35">
      <c r="A133" s="1">
        <v>42225</v>
      </c>
      <c r="B133">
        <v>24</v>
      </c>
      <c r="C133">
        <v>0</v>
      </c>
      <c r="D133">
        <f>700*pogoda3[[#This Row],[opady]]</f>
        <v>0</v>
      </c>
      <c r="E133">
        <f>MIN(pogoda3[[#This Row],[ile napadalo]]+K132, 25000)</f>
        <v>422</v>
      </c>
      <c r="F133">
        <f>IF(pogoda3[[#This Row],[opady]]=0, ROUNDUP(0.03%*POWER(pogoda3[[#This Row],[temperatura_srednia]], 1.5)*K132, 0), 0)</f>
        <v>15</v>
      </c>
      <c r="G133">
        <f>IF(AND(pogoda3[[#This Row],[temperatura_srednia]]&gt;15, pogoda3[[#This Row],[opady]]&lt;=0.6), 1, 0)</f>
        <v>1</v>
      </c>
      <c r="H133">
        <f t="shared" si="2"/>
        <v>12000</v>
      </c>
      <c r="I133">
        <f>MAX(pogoda3[[#This Row],[po uzupelnieniu]]-pogoda3[[#This Row],[dzienne parowanie wody]], 0)</f>
        <v>407</v>
      </c>
      <c r="J133">
        <f>IF(pogoda3[[#This Row],[ile w zbiorniku z parowaniem]]-pogoda3[[#This Row],[ile wody do podlania]] &lt; 0, 25000-pogoda3[[#This Row],[ile w zbiorniku z parowaniem]], 0)</f>
        <v>24593</v>
      </c>
      <c r="K133">
        <f>pogoda3[[#This Row],[ile w zbiorniku z parowaniem]]-pogoda3[[#This Row],[ile wody do podlania]]+pogoda3[[#This Row],[ile trzeba dolac]]</f>
        <v>13000</v>
      </c>
    </row>
    <row r="134" spans="1:11" x14ac:dyDescent="0.35">
      <c r="A134" s="1">
        <v>42226</v>
      </c>
      <c r="B134">
        <v>24</v>
      </c>
      <c r="C134">
        <v>0</v>
      </c>
      <c r="D134">
        <f>700*pogoda3[[#This Row],[opady]]</f>
        <v>0</v>
      </c>
      <c r="E134">
        <f>MIN(pogoda3[[#This Row],[ile napadalo]]+K133, 25000)</f>
        <v>13000</v>
      </c>
      <c r="F134">
        <f>IF(pogoda3[[#This Row],[opady]]=0, ROUNDUP(0.03%*POWER(pogoda3[[#This Row],[temperatura_srednia]], 1.5)*K133, 0), 0)</f>
        <v>459</v>
      </c>
      <c r="G134">
        <f>IF(AND(pogoda3[[#This Row],[temperatura_srednia]]&gt;15, pogoda3[[#This Row],[opady]]&lt;=0.6), 1, 0)</f>
        <v>1</v>
      </c>
      <c r="H134">
        <f t="shared" si="2"/>
        <v>12000</v>
      </c>
      <c r="I134">
        <f>MAX(pogoda3[[#This Row],[po uzupelnieniu]]-pogoda3[[#This Row],[dzienne parowanie wody]], 0)</f>
        <v>12541</v>
      </c>
      <c r="J134">
        <f>IF(pogoda3[[#This Row],[ile w zbiorniku z parowaniem]]-pogoda3[[#This Row],[ile wody do podlania]] &lt; 0, 25000-pogoda3[[#This Row],[ile w zbiorniku z parowaniem]], 0)</f>
        <v>0</v>
      </c>
      <c r="K134">
        <f>pogoda3[[#This Row],[ile w zbiorniku z parowaniem]]-pogoda3[[#This Row],[ile wody do podlania]]+pogoda3[[#This Row],[ile trzeba dolac]]</f>
        <v>541</v>
      </c>
    </row>
    <row r="135" spans="1:11" x14ac:dyDescent="0.35">
      <c r="A135" s="1">
        <v>42227</v>
      </c>
      <c r="B135">
        <v>26</v>
      </c>
      <c r="C135">
        <v>0</v>
      </c>
      <c r="D135">
        <f>700*pogoda3[[#This Row],[opady]]</f>
        <v>0</v>
      </c>
      <c r="E135">
        <f>MIN(pogoda3[[#This Row],[ile napadalo]]+K134, 25000)</f>
        <v>541</v>
      </c>
      <c r="F135">
        <f>IF(pogoda3[[#This Row],[opady]]=0, ROUNDUP(0.03%*POWER(pogoda3[[#This Row],[temperatura_srednia]], 1.5)*K134, 0), 0)</f>
        <v>22</v>
      </c>
      <c r="G135">
        <f>IF(AND(pogoda3[[#This Row],[temperatura_srednia]]&gt;15, pogoda3[[#This Row],[opady]]&lt;=0.6), 1, 0)</f>
        <v>1</v>
      </c>
      <c r="H135">
        <f t="shared" si="2"/>
        <v>12000</v>
      </c>
      <c r="I135">
        <f>MAX(pogoda3[[#This Row],[po uzupelnieniu]]-pogoda3[[#This Row],[dzienne parowanie wody]], 0)</f>
        <v>519</v>
      </c>
      <c r="J135">
        <f>IF(pogoda3[[#This Row],[ile w zbiorniku z parowaniem]]-pogoda3[[#This Row],[ile wody do podlania]] &lt; 0, 25000-pogoda3[[#This Row],[ile w zbiorniku z parowaniem]], 0)</f>
        <v>24481</v>
      </c>
      <c r="K135">
        <f>pogoda3[[#This Row],[ile w zbiorniku z parowaniem]]-pogoda3[[#This Row],[ile wody do podlania]]+pogoda3[[#This Row],[ile trzeba dolac]]</f>
        <v>13000</v>
      </c>
    </row>
    <row r="136" spans="1:11" x14ac:dyDescent="0.35">
      <c r="A136" s="1">
        <v>42228</v>
      </c>
      <c r="B136">
        <v>32</v>
      </c>
      <c r="C136">
        <v>0.6</v>
      </c>
      <c r="D136">
        <f>700*pogoda3[[#This Row],[opady]]</f>
        <v>420</v>
      </c>
      <c r="E136">
        <f>MIN(pogoda3[[#This Row],[ile napadalo]]+K135, 25000)</f>
        <v>13420</v>
      </c>
      <c r="F136">
        <f>IF(pogoda3[[#This Row],[opady]]=0, ROUNDUP(0.03%*POWER(pogoda3[[#This Row],[temperatura_srednia]], 1.5)*K135, 0), 0)</f>
        <v>0</v>
      </c>
      <c r="G136">
        <f>IF(AND(pogoda3[[#This Row],[temperatura_srednia]]&gt;15, pogoda3[[#This Row],[opady]]&lt;=0.6), 1, 0)</f>
        <v>1</v>
      </c>
      <c r="H136">
        <f t="shared" si="2"/>
        <v>24000</v>
      </c>
      <c r="I136">
        <f>MAX(pogoda3[[#This Row],[po uzupelnieniu]]-pogoda3[[#This Row],[dzienne parowanie wody]], 0)</f>
        <v>13420</v>
      </c>
      <c r="J136">
        <f>IF(pogoda3[[#This Row],[ile w zbiorniku z parowaniem]]-pogoda3[[#This Row],[ile wody do podlania]] &lt; 0, 25000-pogoda3[[#This Row],[ile w zbiorniku z parowaniem]], 0)</f>
        <v>11580</v>
      </c>
      <c r="K136">
        <f>pogoda3[[#This Row],[ile w zbiorniku z parowaniem]]-pogoda3[[#This Row],[ile wody do podlania]]+pogoda3[[#This Row],[ile trzeba dolac]]</f>
        <v>1000</v>
      </c>
    </row>
    <row r="137" spans="1:11" x14ac:dyDescent="0.35">
      <c r="A137" s="1">
        <v>42229</v>
      </c>
      <c r="B137">
        <v>31</v>
      </c>
      <c r="C137">
        <v>0.1</v>
      </c>
      <c r="D137">
        <f>700*pogoda3[[#This Row],[opady]]</f>
        <v>70</v>
      </c>
      <c r="E137">
        <f>MIN(pogoda3[[#This Row],[ile napadalo]]+K136, 25000)</f>
        <v>1070</v>
      </c>
      <c r="F137">
        <f>IF(pogoda3[[#This Row],[opady]]=0, ROUNDUP(0.03%*POWER(pogoda3[[#This Row],[temperatura_srednia]], 1.5)*K136, 0), 0)</f>
        <v>0</v>
      </c>
      <c r="G137">
        <f>IF(AND(pogoda3[[#This Row],[temperatura_srednia]]&gt;15, pogoda3[[#This Row],[opady]]&lt;=0.6), 1, 0)</f>
        <v>1</v>
      </c>
      <c r="H137">
        <f t="shared" si="2"/>
        <v>24000</v>
      </c>
      <c r="I137">
        <f>MAX(pogoda3[[#This Row],[po uzupelnieniu]]-pogoda3[[#This Row],[dzienne parowanie wody]], 0)</f>
        <v>1070</v>
      </c>
      <c r="J137">
        <f>IF(pogoda3[[#This Row],[ile w zbiorniku z parowaniem]]-pogoda3[[#This Row],[ile wody do podlania]] &lt; 0, 25000-pogoda3[[#This Row],[ile w zbiorniku z parowaniem]], 0)</f>
        <v>23930</v>
      </c>
      <c r="K137">
        <f>pogoda3[[#This Row],[ile w zbiorniku z parowaniem]]-pogoda3[[#This Row],[ile wody do podlania]]+pogoda3[[#This Row],[ile trzeba dolac]]</f>
        <v>1000</v>
      </c>
    </row>
    <row r="138" spans="1:11" x14ac:dyDescent="0.35">
      <c r="A138" s="1">
        <v>42230</v>
      </c>
      <c r="B138">
        <v>33</v>
      </c>
      <c r="C138">
        <v>0</v>
      </c>
      <c r="D138">
        <f>700*pogoda3[[#This Row],[opady]]</f>
        <v>0</v>
      </c>
      <c r="E138">
        <f>MIN(pogoda3[[#This Row],[ile napadalo]]+K137, 25000)</f>
        <v>1000</v>
      </c>
      <c r="F138">
        <f>IF(pogoda3[[#This Row],[opady]]=0, ROUNDUP(0.03%*POWER(pogoda3[[#This Row],[temperatura_srednia]], 1.5)*K137, 0), 0)</f>
        <v>57</v>
      </c>
      <c r="G138">
        <f>IF(AND(pogoda3[[#This Row],[temperatura_srednia]]&gt;15, pogoda3[[#This Row],[opady]]&lt;=0.6), 1, 0)</f>
        <v>1</v>
      </c>
      <c r="H138">
        <f t="shared" si="2"/>
        <v>24000</v>
      </c>
      <c r="I138">
        <f>MAX(pogoda3[[#This Row],[po uzupelnieniu]]-pogoda3[[#This Row],[dzienne parowanie wody]], 0)</f>
        <v>943</v>
      </c>
      <c r="J138">
        <f>IF(pogoda3[[#This Row],[ile w zbiorniku z parowaniem]]-pogoda3[[#This Row],[ile wody do podlania]] &lt; 0, 25000-pogoda3[[#This Row],[ile w zbiorniku z parowaniem]], 0)</f>
        <v>24057</v>
      </c>
      <c r="K138">
        <f>pogoda3[[#This Row],[ile w zbiorniku z parowaniem]]-pogoda3[[#This Row],[ile wody do podlania]]+pogoda3[[#This Row],[ile trzeba dolac]]</f>
        <v>1000</v>
      </c>
    </row>
    <row r="139" spans="1:11" x14ac:dyDescent="0.35">
      <c r="A139" s="1">
        <v>42231</v>
      </c>
      <c r="B139">
        <v>31</v>
      </c>
      <c r="C139">
        <v>12</v>
      </c>
      <c r="D139">
        <f>700*pogoda3[[#This Row],[opady]]</f>
        <v>8400</v>
      </c>
      <c r="E139">
        <f>MIN(pogoda3[[#This Row],[ile napadalo]]+K138, 25000)</f>
        <v>9400</v>
      </c>
      <c r="F139">
        <f>IF(pogoda3[[#This Row],[opady]]=0, ROUNDUP(0.03%*POWER(pogoda3[[#This Row],[temperatura_srednia]], 1.5)*K138, 0), 0)</f>
        <v>0</v>
      </c>
      <c r="G139">
        <f>IF(AND(pogoda3[[#This Row],[temperatura_srednia]]&gt;15, pogoda3[[#This Row],[opady]]&lt;=0.6), 1, 0)</f>
        <v>0</v>
      </c>
      <c r="H139">
        <f t="shared" si="2"/>
        <v>0</v>
      </c>
      <c r="I139">
        <f>MAX(pogoda3[[#This Row],[po uzupelnieniu]]-pogoda3[[#This Row],[dzienne parowanie wody]], 0)</f>
        <v>9400</v>
      </c>
      <c r="J139">
        <f>IF(pogoda3[[#This Row],[ile w zbiorniku z parowaniem]]-pogoda3[[#This Row],[ile wody do podlania]] &lt; 0, 25000-pogoda3[[#This Row],[ile w zbiorniku z parowaniem]], 0)</f>
        <v>0</v>
      </c>
      <c r="K139">
        <f>pogoda3[[#This Row],[ile w zbiorniku z parowaniem]]-pogoda3[[#This Row],[ile wody do podlania]]+pogoda3[[#This Row],[ile trzeba dolac]]</f>
        <v>9400</v>
      </c>
    </row>
    <row r="140" spans="1:11" x14ac:dyDescent="0.35">
      <c r="A140" s="1">
        <v>42232</v>
      </c>
      <c r="B140">
        <v>22</v>
      </c>
      <c r="C140">
        <v>0</v>
      </c>
      <c r="D140">
        <f>700*pogoda3[[#This Row],[opady]]</f>
        <v>0</v>
      </c>
      <c r="E140">
        <f>MIN(pogoda3[[#This Row],[ile napadalo]]+K139, 25000)</f>
        <v>9400</v>
      </c>
      <c r="F140">
        <f>IF(pogoda3[[#This Row],[opady]]=0, ROUNDUP(0.03%*POWER(pogoda3[[#This Row],[temperatura_srednia]], 1.5)*K139, 0), 0)</f>
        <v>291</v>
      </c>
      <c r="G140">
        <f>IF(AND(pogoda3[[#This Row],[temperatura_srednia]]&gt;15, pogoda3[[#This Row],[opady]]&lt;=0.6), 1, 0)</f>
        <v>1</v>
      </c>
      <c r="H140">
        <f t="shared" si="2"/>
        <v>12000</v>
      </c>
      <c r="I140">
        <f>MAX(pogoda3[[#This Row],[po uzupelnieniu]]-pogoda3[[#This Row],[dzienne parowanie wody]], 0)</f>
        <v>9109</v>
      </c>
      <c r="J140">
        <f>IF(pogoda3[[#This Row],[ile w zbiorniku z parowaniem]]-pogoda3[[#This Row],[ile wody do podlania]] &lt; 0, 25000-pogoda3[[#This Row],[ile w zbiorniku z parowaniem]], 0)</f>
        <v>15891</v>
      </c>
      <c r="K140">
        <f>pogoda3[[#This Row],[ile w zbiorniku z parowaniem]]-pogoda3[[#This Row],[ile wody do podlania]]+pogoda3[[#This Row],[ile trzeba dolac]]</f>
        <v>13000</v>
      </c>
    </row>
    <row r="141" spans="1:11" x14ac:dyDescent="0.35">
      <c r="A141" s="1">
        <v>42233</v>
      </c>
      <c r="B141">
        <v>24</v>
      </c>
      <c r="C141">
        <v>0.2</v>
      </c>
      <c r="D141">
        <f>700*pogoda3[[#This Row],[opady]]</f>
        <v>140</v>
      </c>
      <c r="E141">
        <f>MIN(pogoda3[[#This Row],[ile napadalo]]+K140, 25000)</f>
        <v>13140</v>
      </c>
      <c r="F141">
        <f>IF(pogoda3[[#This Row],[opady]]=0, ROUNDUP(0.03%*POWER(pogoda3[[#This Row],[temperatura_srednia]], 1.5)*K140, 0), 0)</f>
        <v>0</v>
      </c>
      <c r="G141">
        <f>IF(AND(pogoda3[[#This Row],[temperatura_srednia]]&gt;15, pogoda3[[#This Row],[opady]]&lt;=0.6), 1, 0)</f>
        <v>1</v>
      </c>
      <c r="H141">
        <f t="shared" si="2"/>
        <v>12000</v>
      </c>
      <c r="I141">
        <f>MAX(pogoda3[[#This Row],[po uzupelnieniu]]-pogoda3[[#This Row],[dzienne parowanie wody]], 0)</f>
        <v>13140</v>
      </c>
      <c r="J141">
        <f>IF(pogoda3[[#This Row],[ile w zbiorniku z parowaniem]]-pogoda3[[#This Row],[ile wody do podlania]] &lt; 0, 25000-pogoda3[[#This Row],[ile w zbiorniku z parowaniem]], 0)</f>
        <v>0</v>
      </c>
      <c r="K141">
        <f>pogoda3[[#This Row],[ile w zbiorniku z parowaniem]]-pogoda3[[#This Row],[ile wody do podlania]]+pogoda3[[#This Row],[ile trzeba dolac]]</f>
        <v>1140</v>
      </c>
    </row>
    <row r="142" spans="1:11" x14ac:dyDescent="0.35">
      <c r="A142" s="1">
        <v>42234</v>
      </c>
      <c r="B142">
        <v>22</v>
      </c>
      <c r="C142">
        <v>0</v>
      </c>
      <c r="D142">
        <f>700*pogoda3[[#This Row],[opady]]</f>
        <v>0</v>
      </c>
      <c r="E142">
        <f>MIN(pogoda3[[#This Row],[ile napadalo]]+K141, 25000)</f>
        <v>1140</v>
      </c>
      <c r="F142">
        <f>IF(pogoda3[[#This Row],[opady]]=0, ROUNDUP(0.03%*POWER(pogoda3[[#This Row],[temperatura_srednia]], 1.5)*K141, 0), 0)</f>
        <v>36</v>
      </c>
      <c r="G142">
        <f>IF(AND(pogoda3[[#This Row],[temperatura_srednia]]&gt;15, pogoda3[[#This Row],[opady]]&lt;=0.6), 1, 0)</f>
        <v>1</v>
      </c>
      <c r="H142">
        <f t="shared" si="2"/>
        <v>12000</v>
      </c>
      <c r="I142">
        <f>MAX(pogoda3[[#This Row],[po uzupelnieniu]]-pogoda3[[#This Row],[dzienne parowanie wody]], 0)</f>
        <v>1104</v>
      </c>
      <c r="J142">
        <f>IF(pogoda3[[#This Row],[ile w zbiorniku z parowaniem]]-pogoda3[[#This Row],[ile wody do podlania]] &lt; 0, 25000-pogoda3[[#This Row],[ile w zbiorniku z parowaniem]], 0)</f>
        <v>23896</v>
      </c>
      <c r="K142">
        <f>pogoda3[[#This Row],[ile w zbiorniku z parowaniem]]-pogoda3[[#This Row],[ile wody do podlania]]+pogoda3[[#This Row],[ile trzeba dolac]]</f>
        <v>13000</v>
      </c>
    </row>
    <row r="143" spans="1:11" x14ac:dyDescent="0.35">
      <c r="A143" s="1">
        <v>42235</v>
      </c>
      <c r="B143">
        <v>19</v>
      </c>
      <c r="C143">
        <v>0</v>
      </c>
      <c r="D143">
        <f>700*pogoda3[[#This Row],[opady]]</f>
        <v>0</v>
      </c>
      <c r="E143">
        <f>MIN(pogoda3[[#This Row],[ile napadalo]]+K142, 25000)</f>
        <v>13000</v>
      </c>
      <c r="F143">
        <f>IF(pogoda3[[#This Row],[opady]]=0, ROUNDUP(0.03%*POWER(pogoda3[[#This Row],[temperatura_srednia]], 1.5)*K142, 0), 0)</f>
        <v>323</v>
      </c>
      <c r="G143">
        <f>IF(AND(pogoda3[[#This Row],[temperatura_srednia]]&gt;15, pogoda3[[#This Row],[opady]]&lt;=0.6), 1, 0)</f>
        <v>1</v>
      </c>
      <c r="H143">
        <f t="shared" si="2"/>
        <v>12000</v>
      </c>
      <c r="I143">
        <f>MAX(pogoda3[[#This Row],[po uzupelnieniu]]-pogoda3[[#This Row],[dzienne parowanie wody]], 0)</f>
        <v>12677</v>
      </c>
      <c r="J143">
        <f>IF(pogoda3[[#This Row],[ile w zbiorniku z parowaniem]]-pogoda3[[#This Row],[ile wody do podlania]] &lt; 0, 25000-pogoda3[[#This Row],[ile w zbiorniku z parowaniem]], 0)</f>
        <v>0</v>
      </c>
      <c r="K143">
        <f>pogoda3[[#This Row],[ile w zbiorniku z parowaniem]]-pogoda3[[#This Row],[ile wody do podlania]]+pogoda3[[#This Row],[ile trzeba dolac]]</f>
        <v>677</v>
      </c>
    </row>
    <row r="144" spans="1:11" x14ac:dyDescent="0.35">
      <c r="A144" s="1">
        <v>42236</v>
      </c>
      <c r="B144">
        <v>18</v>
      </c>
      <c r="C144">
        <v>0</v>
      </c>
      <c r="D144">
        <f>700*pogoda3[[#This Row],[opady]]</f>
        <v>0</v>
      </c>
      <c r="E144">
        <f>MIN(pogoda3[[#This Row],[ile napadalo]]+K143, 25000)</f>
        <v>677</v>
      </c>
      <c r="F144">
        <f>IF(pogoda3[[#This Row],[opady]]=0, ROUNDUP(0.03%*POWER(pogoda3[[#This Row],[temperatura_srednia]], 1.5)*K143, 0), 0)</f>
        <v>16</v>
      </c>
      <c r="G144">
        <f>IF(AND(pogoda3[[#This Row],[temperatura_srednia]]&gt;15, pogoda3[[#This Row],[opady]]&lt;=0.6), 1, 0)</f>
        <v>1</v>
      </c>
      <c r="H144">
        <f t="shared" si="2"/>
        <v>12000</v>
      </c>
      <c r="I144">
        <f>MAX(pogoda3[[#This Row],[po uzupelnieniu]]-pogoda3[[#This Row],[dzienne parowanie wody]], 0)</f>
        <v>661</v>
      </c>
      <c r="J144">
        <f>IF(pogoda3[[#This Row],[ile w zbiorniku z parowaniem]]-pogoda3[[#This Row],[ile wody do podlania]] &lt; 0, 25000-pogoda3[[#This Row],[ile w zbiorniku z parowaniem]], 0)</f>
        <v>24339</v>
      </c>
      <c r="K144">
        <f>pogoda3[[#This Row],[ile w zbiorniku z parowaniem]]-pogoda3[[#This Row],[ile wody do podlania]]+pogoda3[[#This Row],[ile trzeba dolac]]</f>
        <v>13000</v>
      </c>
    </row>
    <row r="145" spans="1:11" x14ac:dyDescent="0.35">
      <c r="A145" s="1">
        <v>42237</v>
      </c>
      <c r="B145">
        <v>18</v>
      </c>
      <c r="C145">
        <v>0</v>
      </c>
      <c r="D145">
        <f>700*pogoda3[[#This Row],[opady]]</f>
        <v>0</v>
      </c>
      <c r="E145">
        <f>MIN(pogoda3[[#This Row],[ile napadalo]]+K144, 25000)</f>
        <v>13000</v>
      </c>
      <c r="F145">
        <f>IF(pogoda3[[#This Row],[opady]]=0, ROUNDUP(0.03%*POWER(pogoda3[[#This Row],[temperatura_srednia]], 1.5)*K144, 0), 0)</f>
        <v>298</v>
      </c>
      <c r="G145">
        <f>IF(AND(pogoda3[[#This Row],[temperatura_srednia]]&gt;15, pogoda3[[#This Row],[opady]]&lt;=0.6), 1, 0)</f>
        <v>1</v>
      </c>
      <c r="H145">
        <f t="shared" si="2"/>
        <v>12000</v>
      </c>
      <c r="I145">
        <f>MAX(pogoda3[[#This Row],[po uzupelnieniu]]-pogoda3[[#This Row],[dzienne parowanie wody]], 0)</f>
        <v>12702</v>
      </c>
      <c r="J145">
        <f>IF(pogoda3[[#This Row],[ile w zbiorniku z parowaniem]]-pogoda3[[#This Row],[ile wody do podlania]] &lt; 0, 25000-pogoda3[[#This Row],[ile w zbiorniku z parowaniem]], 0)</f>
        <v>0</v>
      </c>
      <c r="K145">
        <f>pogoda3[[#This Row],[ile w zbiorniku z parowaniem]]-pogoda3[[#This Row],[ile wody do podlania]]+pogoda3[[#This Row],[ile trzeba dolac]]</f>
        <v>702</v>
      </c>
    </row>
    <row r="146" spans="1:11" x14ac:dyDescent="0.35">
      <c r="A146" s="1">
        <v>42238</v>
      </c>
      <c r="B146">
        <v>18</v>
      </c>
      <c r="C146">
        <v>0</v>
      </c>
      <c r="D146">
        <f>700*pogoda3[[#This Row],[opady]]</f>
        <v>0</v>
      </c>
      <c r="E146">
        <f>MIN(pogoda3[[#This Row],[ile napadalo]]+K145, 25000)</f>
        <v>702</v>
      </c>
      <c r="F146">
        <f>IF(pogoda3[[#This Row],[opady]]=0, ROUNDUP(0.03%*POWER(pogoda3[[#This Row],[temperatura_srednia]], 1.5)*K145, 0), 0)</f>
        <v>17</v>
      </c>
      <c r="G146">
        <f>IF(AND(pogoda3[[#This Row],[temperatura_srednia]]&gt;15, pogoda3[[#This Row],[opady]]&lt;=0.6), 1, 0)</f>
        <v>1</v>
      </c>
      <c r="H146">
        <f t="shared" si="2"/>
        <v>12000</v>
      </c>
      <c r="I146">
        <f>MAX(pogoda3[[#This Row],[po uzupelnieniu]]-pogoda3[[#This Row],[dzienne parowanie wody]], 0)</f>
        <v>685</v>
      </c>
      <c r="J146">
        <f>IF(pogoda3[[#This Row],[ile w zbiorniku z parowaniem]]-pogoda3[[#This Row],[ile wody do podlania]] &lt; 0, 25000-pogoda3[[#This Row],[ile w zbiorniku z parowaniem]], 0)</f>
        <v>24315</v>
      </c>
      <c r="K146">
        <f>pogoda3[[#This Row],[ile w zbiorniku z parowaniem]]-pogoda3[[#This Row],[ile wody do podlania]]+pogoda3[[#This Row],[ile trzeba dolac]]</f>
        <v>13000</v>
      </c>
    </row>
    <row r="147" spans="1:11" x14ac:dyDescent="0.35">
      <c r="A147" s="1">
        <v>42239</v>
      </c>
      <c r="B147">
        <v>19</v>
      </c>
      <c r="C147">
        <v>0</v>
      </c>
      <c r="D147">
        <f>700*pogoda3[[#This Row],[opady]]</f>
        <v>0</v>
      </c>
      <c r="E147">
        <f>MIN(pogoda3[[#This Row],[ile napadalo]]+K146, 25000)</f>
        <v>13000</v>
      </c>
      <c r="F147">
        <f>IF(pogoda3[[#This Row],[opady]]=0, ROUNDUP(0.03%*POWER(pogoda3[[#This Row],[temperatura_srednia]], 1.5)*K146, 0), 0)</f>
        <v>323</v>
      </c>
      <c r="G147">
        <f>IF(AND(pogoda3[[#This Row],[temperatura_srednia]]&gt;15, pogoda3[[#This Row],[opady]]&lt;=0.6), 1, 0)</f>
        <v>1</v>
      </c>
      <c r="H147">
        <f t="shared" si="2"/>
        <v>12000</v>
      </c>
      <c r="I147">
        <f>MAX(pogoda3[[#This Row],[po uzupelnieniu]]-pogoda3[[#This Row],[dzienne parowanie wody]], 0)</f>
        <v>12677</v>
      </c>
      <c r="J147">
        <f>IF(pogoda3[[#This Row],[ile w zbiorniku z parowaniem]]-pogoda3[[#This Row],[ile wody do podlania]] &lt; 0, 25000-pogoda3[[#This Row],[ile w zbiorniku z parowaniem]], 0)</f>
        <v>0</v>
      </c>
      <c r="K147">
        <f>pogoda3[[#This Row],[ile w zbiorniku z parowaniem]]-pogoda3[[#This Row],[ile wody do podlania]]+pogoda3[[#This Row],[ile trzeba dolac]]</f>
        <v>677</v>
      </c>
    </row>
    <row r="148" spans="1:11" x14ac:dyDescent="0.35">
      <c r="A148" s="1">
        <v>42240</v>
      </c>
      <c r="B148">
        <v>21</v>
      </c>
      <c r="C148">
        <v>5.5</v>
      </c>
      <c r="D148">
        <f>700*pogoda3[[#This Row],[opady]]</f>
        <v>3850</v>
      </c>
      <c r="E148">
        <f>MIN(pogoda3[[#This Row],[ile napadalo]]+K147, 25000)</f>
        <v>4527</v>
      </c>
      <c r="F148">
        <f>IF(pogoda3[[#This Row],[opady]]=0, ROUNDUP(0.03%*POWER(pogoda3[[#This Row],[temperatura_srednia]], 1.5)*K147, 0), 0)</f>
        <v>0</v>
      </c>
      <c r="G148">
        <f>IF(AND(pogoda3[[#This Row],[temperatura_srednia]]&gt;15, pogoda3[[#This Row],[opady]]&lt;=0.6), 1, 0)</f>
        <v>0</v>
      </c>
      <c r="H148">
        <f t="shared" si="2"/>
        <v>0</v>
      </c>
      <c r="I148">
        <f>MAX(pogoda3[[#This Row],[po uzupelnieniu]]-pogoda3[[#This Row],[dzienne parowanie wody]], 0)</f>
        <v>4527</v>
      </c>
      <c r="J148">
        <f>IF(pogoda3[[#This Row],[ile w zbiorniku z parowaniem]]-pogoda3[[#This Row],[ile wody do podlania]] &lt; 0, 25000-pogoda3[[#This Row],[ile w zbiorniku z parowaniem]], 0)</f>
        <v>0</v>
      </c>
      <c r="K148">
        <f>pogoda3[[#This Row],[ile w zbiorniku z parowaniem]]-pogoda3[[#This Row],[ile wody do podlania]]+pogoda3[[#This Row],[ile trzeba dolac]]</f>
        <v>4527</v>
      </c>
    </row>
    <row r="149" spans="1:11" x14ac:dyDescent="0.35">
      <c r="A149" s="1">
        <v>42241</v>
      </c>
      <c r="B149">
        <v>18</v>
      </c>
      <c r="C149">
        <v>18</v>
      </c>
      <c r="D149">
        <f>700*pogoda3[[#This Row],[opady]]</f>
        <v>12600</v>
      </c>
      <c r="E149">
        <f>MIN(pogoda3[[#This Row],[ile napadalo]]+K148, 25000)</f>
        <v>17127</v>
      </c>
      <c r="F149">
        <f>IF(pogoda3[[#This Row],[opady]]=0, ROUNDUP(0.03%*POWER(pogoda3[[#This Row],[temperatura_srednia]], 1.5)*K148, 0), 0)</f>
        <v>0</v>
      </c>
      <c r="G149">
        <f>IF(AND(pogoda3[[#This Row],[temperatura_srednia]]&gt;15, pogoda3[[#This Row],[opady]]&lt;=0.6), 1, 0)</f>
        <v>0</v>
      </c>
      <c r="H149">
        <f t="shared" si="2"/>
        <v>0</v>
      </c>
      <c r="I149">
        <f>MAX(pogoda3[[#This Row],[po uzupelnieniu]]-pogoda3[[#This Row],[dzienne parowanie wody]], 0)</f>
        <v>17127</v>
      </c>
      <c r="J149">
        <f>IF(pogoda3[[#This Row],[ile w zbiorniku z parowaniem]]-pogoda3[[#This Row],[ile wody do podlania]] &lt; 0, 25000-pogoda3[[#This Row],[ile w zbiorniku z parowaniem]], 0)</f>
        <v>0</v>
      </c>
      <c r="K149">
        <f>pogoda3[[#This Row],[ile w zbiorniku z parowaniem]]-pogoda3[[#This Row],[ile wody do podlania]]+pogoda3[[#This Row],[ile trzeba dolac]]</f>
        <v>17127</v>
      </c>
    </row>
    <row r="150" spans="1:11" x14ac:dyDescent="0.35">
      <c r="A150" s="1">
        <v>42242</v>
      </c>
      <c r="B150">
        <v>19</v>
      </c>
      <c r="C150">
        <v>12</v>
      </c>
      <c r="D150">
        <f>700*pogoda3[[#This Row],[opady]]</f>
        <v>8400</v>
      </c>
      <c r="E150">
        <f>MIN(pogoda3[[#This Row],[ile napadalo]]+K149, 25000)</f>
        <v>25000</v>
      </c>
      <c r="F150">
        <f>IF(pogoda3[[#This Row],[opady]]=0, ROUNDUP(0.03%*POWER(pogoda3[[#This Row],[temperatura_srednia]], 1.5)*K149, 0), 0)</f>
        <v>0</v>
      </c>
      <c r="G150">
        <f>IF(AND(pogoda3[[#This Row],[temperatura_srednia]]&gt;15, pogoda3[[#This Row],[opady]]&lt;=0.6), 1, 0)</f>
        <v>0</v>
      </c>
      <c r="H150">
        <f t="shared" si="2"/>
        <v>0</v>
      </c>
      <c r="I150">
        <f>MAX(pogoda3[[#This Row],[po uzupelnieniu]]-pogoda3[[#This Row],[dzienne parowanie wody]], 0)</f>
        <v>25000</v>
      </c>
      <c r="J150">
        <f>IF(pogoda3[[#This Row],[ile w zbiorniku z parowaniem]]-pogoda3[[#This Row],[ile wody do podlania]] &lt; 0, 25000-pogoda3[[#This Row],[ile w zbiorniku z parowaniem]], 0)</f>
        <v>0</v>
      </c>
      <c r="K150">
        <f>pogoda3[[#This Row],[ile w zbiorniku z parowaniem]]-pogoda3[[#This Row],[ile wody do podlania]]+pogoda3[[#This Row],[ile trzeba dolac]]</f>
        <v>25000</v>
      </c>
    </row>
    <row r="151" spans="1:11" x14ac:dyDescent="0.35">
      <c r="A151" s="1">
        <v>42243</v>
      </c>
      <c r="B151">
        <v>23</v>
      </c>
      <c r="C151">
        <v>0</v>
      </c>
      <c r="D151">
        <f>700*pogoda3[[#This Row],[opady]]</f>
        <v>0</v>
      </c>
      <c r="E151">
        <f>MIN(pogoda3[[#This Row],[ile napadalo]]+K150, 25000)</f>
        <v>25000</v>
      </c>
      <c r="F151">
        <f>IF(pogoda3[[#This Row],[opady]]=0, ROUNDUP(0.03%*POWER(pogoda3[[#This Row],[temperatura_srednia]], 1.5)*K150, 0), 0)</f>
        <v>828</v>
      </c>
      <c r="G151">
        <f>IF(AND(pogoda3[[#This Row],[temperatura_srednia]]&gt;15, pogoda3[[#This Row],[opady]]&lt;=0.6), 1, 0)</f>
        <v>1</v>
      </c>
      <c r="H151">
        <f t="shared" si="2"/>
        <v>12000</v>
      </c>
      <c r="I151">
        <f>MAX(pogoda3[[#This Row],[po uzupelnieniu]]-pogoda3[[#This Row],[dzienne parowanie wody]], 0)</f>
        <v>24172</v>
      </c>
      <c r="J151">
        <f>IF(pogoda3[[#This Row],[ile w zbiorniku z parowaniem]]-pogoda3[[#This Row],[ile wody do podlania]] &lt; 0, 25000-pogoda3[[#This Row],[ile w zbiorniku z parowaniem]], 0)</f>
        <v>0</v>
      </c>
      <c r="K151">
        <f>pogoda3[[#This Row],[ile w zbiorniku z parowaniem]]-pogoda3[[#This Row],[ile wody do podlania]]+pogoda3[[#This Row],[ile trzeba dolac]]</f>
        <v>12172</v>
      </c>
    </row>
    <row r="152" spans="1:11" x14ac:dyDescent="0.35">
      <c r="A152" s="1">
        <v>42244</v>
      </c>
      <c r="B152">
        <v>17</v>
      </c>
      <c r="C152">
        <v>0.1</v>
      </c>
      <c r="D152">
        <f>700*pogoda3[[#This Row],[opady]]</f>
        <v>70</v>
      </c>
      <c r="E152">
        <f>MIN(pogoda3[[#This Row],[ile napadalo]]+K151, 25000)</f>
        <v>12242</v>
      </c>
      <c r="F152">
        <f>IF(pogoda3[[#This Row],[opady]]=0, ROUNDUP(0.03%*POWER(pogoda3[[#This Row],[temperatura_srednia]], 1.5)*K151, 0), 0)</f>
        <v>0</v>
      </c>
      <c r="G152">
        <f>IF(AND(pogoda3[[#This Row],[temperatura_srednia]]&gt;15, pogoda3[[#This Row],[opady]]&lt;=0.6), 1, 0)</f>
        <v>1</v>
      </c>
      <c r="H152">
        <f t="shared" si="2"/>
        <v>12000</v>
      </c>
      <c r="I152">
        <f>MAX(pogoda3[[#This Row],[po uzupelnieniu]]-pogoda3[[#This Row],[dzienne parowanie wody]], 0)</f>
        <v>12242</v>
      </c>
      <c r="J152">
        <f>IF(pogoda3[[#This Row],[ile w zbiorniku z parowaniem]]-pogoda3[[#This Row],[ile wody do podlania]] &lt; 0, 25000-pogoda3[[#This Row],[ile w zbiorniku z parowaniem]], 0)</f>
        <v>0</v>
      </c>
      <c r="K152">
        <f>pogoda3[[#This Row],[ile w zbiorniku z parowaniem]]-pogoda3[[#This Row],[ile wody do podlania]]+pogoda3[[#This Row],[ile trzeba dolac]]</f>
        <v>242</v>
      </c>
    </row>
    <row r="153" spans="1:11" x14ac:dyDescent="0.35">
      <c r="A153" s="1">
        <v>42245</v>
      </c>
      <c r="B153">
        <v>16</v>
      </c>
      <c r="C153">
        <v>14</v>
      </c>
      <c r="D153">
        <f>700*pogoda3[[#This Row],[opady]]</f>
        <v>9800</v>
      </c>
      <c r="E153">
        <f>MIN(pogoda3[[#This Row],[ile napadalo]]+K152, 25000)</f>
        <v>10042</v>
      </c>
      <c r="F153">
        <f>IF(pogoda3[[#This Row],[opady]]=0, ROUNDUP(0.03%*POWER(pogoda3[[#This Row],[temperatura_srednia]], 1.5)*K152, 0), 0)</f>
        <v>0</v>
      </c>
      <c r="G153">
        <f>IF(AND(pogoda3[[#This Row],[temperatura_srednia]]&gt;15, pogoda3[[#This Row],[opady]]&lt;=0.6), 1, 0)</f>
        <v>0</v>
      </c>
      <c r="H153">
        <f t="shared" si="2"/>
        <v>0</v>
      </c>
      <c r="I153">
        <f>MAX(pogoda3[[#This Row],[po uzupelnieniu]]-pogoda3[[#This Row],[dzienne parowanie wody]], 0)</f>
        <v>10042</v>
      </c>
      <c r="J153">
        <f>IF(pogoda3[[#This Row],[ile w zbiorniku z parowaniem]]-pogoda3[[#This Row],[ile wody do podlania]] &lt; 0, 25000-pogoda3[[#This Row],[ile w zbiorniku z parowaniem]], 0)</f>
        <v>0</v>
      </c>
      <c r="K153">
        <f>pogoda3[[#This Row],[ile w zbiorniku z parowaniem]]-pogoda3[[#This Row],[ile wody do podlania]]+pogoda3[[#This Row],[ile trzeba dolac]]</f>
        <v>10042</v>
      </c>
    </row>
    <row r="154" spans="1:11" x14ac:dyDescent="0.35">
      <c r="A154" s="1">
        <v>42246</v>
      </c>
      <c r="B154">
        <v>22</v>
      </c>
      <c r="C154">
        <v>0</v>
      </c>
      <c r="D154">
        <f>700*pogoda3[[#This Row],[opady]]</f>
        <v>0</v>
      </c>
      <c r="E154">
        <f>MIN(pogoda3[[#This Row],[ile napadalo]]+K153, 25000)</f>
        <v>10042</v>
      </c>
      <c r="F154">
        <f>IF(pogoda3[[#This Row],[opady]]=0, ROUNDUP(0.03%*POWER(pogoda3[[#This Row],[temperatura_srednia]], 1.5)*K153, 0), 0)</f>
        <v>311</v>
      </c>
      <c r="G154">
        <f>IF(AND(pogoda3[[#This Row],[temperatura_srednia]]&gt;15, pogoda3[[#This Row],[opady]]&lt;=0.6), 1, 0)</f>
        <v>1</v>
      </c>
      <c r="H154">
        <f t="shared" si="2"/>
        <v>12000</v>
      </c>
      <c r="I154">
        <f>MAX(pogoda3[[#This Row],[po uzupelnieniu]]-pogoda3[[#This Row],[dzienne parowanie wody]], 0)</f>
        <v>9731</v>
      </c>
      <c r="J154">
        <f>IF(pogoda3[[#This Row],[ile w zbiorniku z parowaniem]]-pogoda3[[#This Row],[ile wody do podlania]] &lt; 0, 25000-pogoda3[[#This Row],[ile w zbiorniku z parowaniem]], 0)</f>
        <v>15269</v>
      </c>
      <c r="K154">
        <f>pogoda3[[#This Row],[ile w zbiorniku z parowaniem]]-pogoda3[[#This Row],[ile wody do podlania]]+pogoda3[[#This Row],[ile trzeba dolac]]</f>
        <v>13000</v>
      </c>
    </row>
    <row r="155" spans="1:11" x14ac:dyDescent="0.35">
      <c r="A155" s="1">
        <v>42247</v>
      </c>
      <c r="B155">
        <v>26</v>
      </c>
      <c r="C155">
        <v>0</v>
      </c>
      <c r="D155">
        <f>700*pogoda3[[#This Row],[opady]]</f>
        <v>0</v>
      </c>
      <c r="E155">
        <f>MIN(pogoda3[[#This Row],[ile napadalo]]+K154, 25000)</f>
        <v>13000</v>
      </c>
      <c r="F155">
        <f>IF(pogoda3[[#This Row],[opady]]=0, ROUNDUP(0.03%*POWER(pogoda3[[#This Row],[temperatura_srednia]], 1.5)*K154, 0), 0)</f>
        <v>518</v>
      </c>
      <c r="G155">
        <f>IF(AND(pogoda3[[#This Row],[temperatura_srednia]]&gt;15, pogoda3[[#This Row],[opady]]&lt;=0.6), 1, 0)</f>
        <v>1</v>
      </c>
      <c r="H155">
        <f t="shared" si="2"/>
        <v>12000</v>
      </c>
      <c r="I155">
        <f>MAX(pogoda3[[#This Row],[po uzupelnieniu]]-pogoda3[[#This Row],[dzienne parowanie wody]], 0)</f>
        <v>12482</v>
      </c>
      <c r="J155">
        <f>IF(pogoda3[[#This Row],[ile w zbiorniku z parowaniem]]-pogoda3[[#This Row],[ile wody do podlania]] &lt; 0, 25000-pogoda3[[#This Row],[ile w zbiorniku z parowaniem]], 0)</f>
        <v>0</v>
      </c>
      <c r="K155">
        <f>pogoda3[[#This Row],[ile w zbiorniku z parowaniem]]-pogoda3[[#This Row],[ile wody do podlania]]+pogoda3[[#This Row],[ile trzeba dolac]]</f>
        <v>482</v>
      </c>
    </row>
    <row r="156" spans="1:11" x14ac:dyDescent="0.35">
      <c r="A156" s="1">
        <v>42248</v>
      </c>
      <c r="B156">
        <v>27</v>
      </c>
      <c r="C156">
        <v>2</v>
      </c>
      <c r="D156">
        <f>700*pogoda3[[#This Row],[opady]]</f>
        <v>1400</v>
      </c>
      <c r="E156">
        <f>MIN(pogoda3[[#This Row],[ile napadalo]]+K155, 25000)</f>
        <v>1882</v>
      </c>
      <c r="F156">
        <f>IF(pogoda3[[#This Row],[opady]]=0, ROUNDUP(0.03%*POWER(pogoda3[[#This Row],[temperatura_srednia]], 1.5)*K155, 0), 0)</f>
        <v>0</v>
      </c>
      <c r="G156">
        <f>IF(AND(pogoda3[[#This Row],[temperatura_srednia]]&gt;15, pogoda3[[#This Row],[opady]]&lt;=0.6), 1, 0)</f>
        <v>0</v>
      </c>
      <c r="H156">
        <f t="shared" si="2"/>
        <v>0</v>
      </c>
      <c r="I156">
        <f>MAX(pogoda3[[#This Row],[po uzupelnieniu]]-pogoda3[[#This Row],[dzienne parowanie wody]], 0)</f>
        <v>1882</v>
      </c>
      <c r="J156">
        <f>IF(pogoda3[[#This Row],[ile w zbiorniku z parowaniem]]-pogoda3[[#This Row],[ile wody do podlania]] &lt; 0, 25000-pogoda3[[#This Row],[ile w zbiorniku z parowaniem]], 0)</f>
        <v>0</v>
      </c>
      <c r="K156">
        <f>pogoda3[[#This Row],[ile w zbiorniku z parowaniem]]-pogoda3[[#This Row],[ile wody do podlania]]+pogoda3[[#This Row],[ile trzeba dolac]]</f>
        <v>1882</v>
      </c>
    </row>
    <row r="157" spans="1:11" x14ac:dyDescent="0.35">
      <c r="A157" s="1">
        <v>42249</v>
      </c>
      <c r="B157">
        <v>18</v>
      </c>
      <c r="C157">
        <v>0</v>
      </c>
      <c r="D157">
        <f>700*pogoda3[[#This Row],[opady]]</f>
        <v>0</v>
      </c>
      <c r="E157">
        <f>MIN(pogoda3[[#This Row],[ile napadalo]]+K156, 25000)</f>
        <v>1882</v>
      </c>
      <c r="F157">
        <f>IF(pogoda3[[#This Row],[opady]]=0, ROUNDUP(0.03%*POWER(pogoda3[[#This Row],[temperatura_srednia]], 1.5)*K156, 0), 0)</f>
        <v>44</v>
      </c>
      <c r="G157">
        <f>IF(AND(pogoda3[[#This Row],[temperatura_srednia]]&gt;15, pogoda3[[#This Row],[opady]]&lt;=0.6), 1, 0)</f>
        <v>1</v>
      </c>
      <c r="H157">
        <f t="shared" si="2"/>
        <v>12000</v>
      </c>
      <c r="I157">
        <f>MAX(pogoda3[[#This Row],[po uzupelnieniu]]-pogoda3[[#This Row],[dzienne parowanie wody]], 0)</f>
        <v>1838</v>
      </c>
      <c r="J157">
        <f>IF(pogoda3[[#This Row],[ile w zbiorniku z parowaniem]]-pogoda3[[#This Row],[ile wody do podlania]] &lt; 0, 25000-pogoda3[[#This Row],[ile w zbiorniku z parowaniem]], 0)</f>
        <v>23162</v>
      </c>
      <c r="K157">
        <f>pogoda3[[#This Row],[ile w zbiorniku z parowaniem]]-pogoda3[[#This Row],[ile wody do podlania]]+pogoda3[[#This Row],[ile trzeba dolac]]</f>
        <v>13000</v>
      </c>
    </row>
    <row r="158" spans="1:11" x14ac:dyDescent="0.35">
      <c r="A158" s="1">
        <v>42250</v>
      </c>
      <c r="B158">
        <v>17</v>
      </c>
      <c r="C158">
        <v>0</v>
      </c>
      <c r="D158">
        <f>700*pogoda3[[#This Row],[opady]]</f>
        <v>0</v>
      </c>
      <c r="E158">
        <f>MIN(pogoda3[[#This Row],[ile napadalo]]+K157, 25000)</f>
        <v>13000</v>
      </c>
      <c r="F158">
        <f>IF(pogoda3[[#This Row],[opady]]=0, ROUNDUP(0.03%*POWER(pogoda3[[#This Row],[temperatura_srednia]], 1.5)*K157, 0), 0)</f>
        <v>274</v>
      </c>
      <c r="G158">
        <f>IF(AND(pogoda3[[#This Row],[temperatura_srednia]]&gt;15, pogoda3[[#This Row],[opady]]&lt;=0.6), 1, 0)</f>
        <v>1</v>
      </c>
      <c r="H158">
        <f t="shared" si="2"/>
        <v>12000</v>
      </c>
      <c r="I158">
        <f>MAX(pogoda3[[#This Row],[po uzupelnieniu]]-pogoda3[[#This Row],[dzienne parowanie wody]], 0)</f>
        <v>12726</v>
      </c>
      <c r="J158">
        <f>IF(pogoda3[[#This Row],[ile w zbiorniku z parowaniem]]-pogoda3[[#This Row],[ile wody do podlania]] &lt; 0, 25000-pogoda3[[#This Row],[ile w zbiorniku z parowaniem]], 0)</f>
        <v>0</v>
      </c>
      <c r="K158">
        <f>pogoda3[[#This Row],[ile w zbiorniku z parowaniem]]-pogoda3[[#This Row],[ile wody do podlania]]+pogoda3[[#This Row],[ile trzeba dolac]]</f>
        <v>726</v>
      </c>
    </row>
    <row r="159" spans="1:11" x14ac:dyDescent="0.35">
      <c r="A159" s="1">
        <v>42251</v>
      </c>
      <c r="B159">
        <v>16</v>
      </c>
      <c r="C159">
        <v>0.1</v>
      </c>
      <c r="D159">
        <f>700*pogoda3[[#This Row],[opady]]</f>
        <v>70</v>
      </c>
      <c r="E159">
        <f>MIN(pogoda3[[#This Row],[ile napadalo]]+K158, 25000)</f>
        <v>796</v>
      </c>
      <c r="F159">
        <f>IF(pogoda3[[#This Row],[opady]]=0, ROUNDUP(0.03%*POWER(pogoda3[[#This Row],[temperatura_srednia]], 1.5)*K158, 0), 0)</f>
        <v>0</v>
      </c>
      <c r="G159">
        <f>IF(AND(pogoda3[[#This Row],[temperatura_srednia]]&gt;15, pogoda3[[#This Row],[opady]]&lt;=0.6), 1, 0)</f>
        <v>1</v>
      </c>
      <c r="H159">
        <f t="shared" si="2"/>
        <v>12000</v>
      </c>
      <c r="I159">
        <f>MAX(pogoda3[[#This Row],[po uzupelnieniu]]-pogoda3[[#This Row],[dzienne parowanie wody]], 0)</f>
        <v>796</v>
      </c>
      <c r="J159">
        <f>IF(pogoda3[[#This Row],[ile w zbiorniku z parowaniem]]-pogoda3[[#This Row],[ile wody do podlania]] &lt; 0, 25000-pogoda3[[#This Row],[ile w zbiorniku z parowaniem]], 0)</f>
        <v>24204</v>
      </c>
      <c r="K159">
        <f>pogoda3[[#This Row],[ile w zbiorniku z parowaniem]]-pogoda3[[#This Row],[ile wody do podlania]]+pogoda3[[#This Row],[ile trzeba dolac]]</f>
        <v>13000</v>
      </c>
    </row>
    <row r="160" spans="1:11" x14ac:dyDescent="0.35">
      <c r="A160" s="1">
        <v>42252</v>
      </c>
      <c r="B160">
        <v>15</v>
      </c>
      <c r="C160">
        <v>0</v>
      </c>
      <c r="D160">
        <f>700*pogoda3[[#This Row],[opady]]</f>
        <v>0</v>
      </c>
      <c r="E160">
        <f>MIN(pogoda3[[#This Row],[ile napadalo]]+K159, 25000)</f>
        <v>13000</v>
      </c>
      <c r="F160">
        <f>IF(pogoda3[[#This Row],[opady]]=0, ROUNDUP(0.03%*POWER(pogoda3[[#This Row],[temperatura_srednia]], 1.5)*K159, 0), 0)</f>
        <v>227</v>
      </c>
      <c r="G160">
        <f>IF(AND(pogoda3[[#This Row],[temperatura_srednia]]&gt;15, pogoda3[[#This Row],[opady]]&lt;=0.6), 1, 0)</f>
        <v>0</v>
      </c>
      <c r="H160">
        <f t="shared" si="2"/>
        <v>0</v>
      </c>
      <c r="I160">
        <f>MAX(pogoda3[[#This Row],[po uzupelnieniu]]-pogoda3[[#This Row],[dzienne parowanie wody]], 0)</f>
        <v>12773</v>
      </c>
      <c r="J160">
        <f>IF(pogoda3[[#This Row],[ile w zbiorniku z parowaniem]]-pogoda3[[#This Row],[ile wody do podlania]] &lt; 0, 25000-pogoda3[[#This Row],[ile w zbiorniku z parowaniem]], 0)</f>
        <v>0</v>
      </c>
      <c r="K160">
        <f>pogoda3[[#This Row],[ile w zbiorniku z parowaniem]]-pogoda3[[#This Row],[ile wody do podlania]]+pogoda3[[#This Row],[ile trzeba dolac]]</f>
        <v>12773</v>
      </c>
    </row>
    <row r="161" spans="1:11" x14ac:dyDescent="0.35">
      <c r="A161" s="1">
        <v>42253</v>
      </c>
      <c r="B161">
        <v>12</v>
      </c>
      <c r="C161">
        <v>4</v>
      </c>
      <c r="D161">
        <f>700*pogoda3[[#This Row],[opady]]</f>
        <v>2800</v>
      </c>
      <c r="E161">
        <f>MIN(pogoda3[[#This Row],[ile napadalo]]+K160, 25000)</f>
        <v>15573</v>
      </c>
      <c r="F161">
        <f>IF(pogoda3[[#This Row],[opady]]=0, ROUNDUP(0.03%*POWER(pogoda3[[#This Row],[temperatura_srednia]], 1.5)*K160, 0), 0)</f>
        <v>0</v>
      </c>
      <c r="G161">
        <f>IF(AND(pogoda3[[#This Row],[temperatura_srednia]]&gt;15, pogoda3[[#This Row],[opady]]&lt;=0.6), 1, 0)</f>
        <v>0</v>
      </c>
      <c r="H161">
        <f t="shared" si="2"/>
        <v>0</v>
      </c>
      <c r="I161">
        <f>MAX(pogoda3[[#This Row],[po uzupelnieniu]]-pogoda3[[#This Row],[dzienne parowanie wody]], 0)</f>
        <v>15573</v>
      </c>
      <c r="J161">
        <f>IF(pogoda3[[#This Row],[ile w zbiorniku z parowaniem]]-pogoda3[[#This Row],[ile wody do podlania]] &lt; 0, 25000-pogoda3[[#This Row],[ile w zbiorniku z parowaniem]], 0)</f>
        <v>0</v>
      </c>
      <c r="K161">
        <f>pogoda3[[#This Row],[ile w zbiorniku z parowaniem]]-pogoda3[[#This Row],[ile wody do podlania]]+pogoda3[[#This Row],[ile trzeba dolac]]</f>
        <v>15573</v>
      </c>
    </row>
    <row r="162" spans="1:11" x14ac:dyDescent="0.35">
      <c r="A162" s="1">
        <v>42254</v>
      </c>
      <c r="B162">
        <v>13</v>
      </c>
      <c r="C162">
        <v>0</v>
      </c>
      <c r="D162">
        <f>700*pogoda3[[#This Row],[opady]]</f>
        <v>0</v>
      </c>
      <c r="E162">
        <f>MIN(pogoda3[[#This Row],[ile napadalo]]+K161, 25000)</f>
        <v>15573</v>
      </c>
      <c r="F162">
        <f>IF(pogoda3[[#This Row],[opady]]=0, ROUNDUP(0.03%*POWER(pogoda3[[#This Row],[temperatura_srednia]], 1.5)*K161, 0), 0)</f>
        <v>219</v>
      </c>
      <c r="G162">
        <f>IF(AND(pogoda3[[#This Row],[temperatura_srednia]]&gt;15, pogoda3[[#This Row],[opady]]&lt;=0.6), 1, 0)</f>
        <v>0</v>
      </c>
      <c r="H162">
        <f t="shared" si="2"/>
        <v>0</v>
      </c>
      <c r="I162">
        <f>MAX(pogoda3[[#This Row],[po uzupelnieniu]]-pogoda3[[#This Row],[dzienne parowanie wody]], 0)</f>
        <v>15354</v>
      </c>
      <c r="J162">
        <f>IF(pogoda3[[#This Row],[ile w zbiorniku z parowaniem]]-pogoda3[[#This Row],[ile wody do podlania]] &lt; 0, 25000-pogoda3[[#This Row],[ile w zbiorniku z parowaniem]], 0)</f>
        <v>0</v>
      </c>
      <c r="K162">
        <f>pogoda3[[#This Row],[ile w zbiorniku z parowaniem]]-pogoda3[[#This Row],[ile wody do podlania]]+pogoda3[[#This Row],[ile trzeba dolac]]</f>
        <v>15354</v>
      </c>
    </row>
    <row r="163" spans="1:11" x14ac:dyDescent="0.35">
      <c r="A163" s="1">
        <v>42255</v>
      </c>
      <c r="B163">
        <v>11</v>
      </c>
      <c r="C163">
        <v>4</v>
      </c>
      <c r="D163">
        <f>700*pogoda3[[#This Row],[opady]]</f>
        <v>2800</v>
      </c>
      <c r="E163">
        <f>MIN(pogoda3[[#This Row],[ile napadalo]]+K162, 25000)</f>
        <v>18154</v>
      </c>
      <c r="F163">
        <f>IF(pogoda3[[#This Row],[opady]]=0, ROUNDUP(0.03%*POWER(pogoda3[[#This Row],[temperatura_srednia]], 1.5)*K162, 0), 0)</f>
        <v>0</v>
      </c>
      <c r="G163">
        <f>IF(AND(pogoda3[[#This Row],[temperatura_srednia]]&gt;15, pogoda3[[#This Row],[opady]]&lt;=0.6), 1, 0)</f>
        <v>0</v>
      </c>
      <c r="H163">
        <f t="shared" si="2"/>
        <v>0</v>
      </c>
      <c r="I163">
        <f>MAX(pogoda3[[#This Row],[po uzupelnieniu]]-pogoda3[[#This Row],[dzienne parowanie wody]], 0)</f>
        <v>18154</v>
      </c>
      <c r="J163">
        <f>IF(pogoda3[[#This Row],[ile w zbiorniku z parowaniem]]-pogoda3[[#This Row],[ile wody do podlania]] &lt; 0, 25000-pogoda3[[#This Row],[ile w zbiorniku z parowaniem]], 0)</f>
        <v>0</v>
      </c>
      <c r="K163">
        <f>pogoda3[[#This Row],[ile w zbiorniku z parowaniem]]-pogoda3[[#This Row],[ile wody do podlania]]+pogoda3[[#This Row],[ile trzeba dolac]]</f>
        <v>18154</v>
      </c>
    </row>
    <row r="164" spans="1:11" x14ac:dyDescent="0.35">
      <c r="A164" s="1">
        <v>42256</v>
      </c>
      <c r="B164">
        <v>11</v>
      </c>
      <c r="C164">
        <v>0</v>
      </c>
      <c r="D164">
        <f>700*pogoda3[[#This Row],[opady]]</f>
        <v>0</v>
      </c>
      <c r="E164">
        <f>MIN(pogoda3[[#This Row],[ile napadalo]]+K163, 25000)</f>
        <v>18154</v>
      </c>
      <c r="F164">
        <f>IF(pogoda3[[#This Row],[opady]]=0, ROUNDUP(0.03%*POWER(pogoda3[[#This Row],[temperatura_srednia]], 1.5)*K163, 0), 0)</f>
        <v>199</v>
      </c>
      <c r="G164">
        <f>IF(AND(pogoda3[[#This Row],[temperatura_srednia]]&gt;15, pogoda3[[#This Row],[opady]]&lt;=0.6), 1, 0)</f>
        <v>0</v>
      </c>
      <c r="H164">
        <f t="shared" si="2"/>
        <v>0</v>
      </c>
      <c r="I164">
        <f>MAX(pogoda3[[#This Row],[po uzupelnieniu]]-pogoda3[[#This Row],[dzienne parowanie wody]], 0)</f>
        <v>17955</v>
      </c>
      <c r="J164">
        <f>IF(pogoda3[[#This Row],[ile w zbiorniku z parowaniem]]-pogoda3[[#This Row],[ile wody do podlania]] &lt; 0, 25000-pogoda3[[#This Row],[ile w zbiorniku z parowaniem]], 0)</f>
        <v>0</v>
      </c>
      <c r="K164">
        <f>pogoda3[[#This Row],[ile w zbiorniku z parowaniem]]-pogoda3[[#This Row],[ile wody do podlania]]+pogoda3[[#This Row],[ile trzeba dolac]]</f>
        <v>17955</v>
      </c>
    </row>
    <row r="165" spans="1:11" x14ac:dyDescent="0.35">
      <c r="A165" s="1">
        <v>42257</v>
      </c>
      <c r="B165">
        <v>12</v>
      </c>
      <c r="C165">
        <v>0</v>
      </c>
      <c r="D165">
        <f>700*pogoda3[[#This Row],[opady]]</f>
        <v>0</v>
      </c>
      <c r="E165">
        <f>MIN(pogoda3[[#This Row],[ile napadalo]]+K164, 25000)</f>
        <v>17955</v>
      </c>
      <c r="F165">
        <f>IF(pogoda3[[#This Row],[opady]]=0, ROUNDUP(0.03%*POWER(pogoda3[[#This Row],[temperatura_srednia]], 1.5)*K164, 0), 0)</f>
        <v>224</v>
      </c>
      <c r="G165">
        <f>IF(AND(pogoda3[[#This Row],[temperatura_srednia]]&gt;15, pogoda3[[#This Row],[opady]]&lt;=0.6), 1, 0)</f>
        <v>0</v>
      </c>
      <c r="H165">
        <f t="shared" si="2"/>
        <v>0</v>
      </c>
      <c r="I165">
        <f>MAX(pogoda3[[#This Row],[po uzupelnieniu]]-pogoda3[[#This Row],[dzienne parowanie wody]], 0)</f>
        <v>17731</v>
      </c>
      <c r="J165">
        <f>IF(pogoda3[[#This Row],[ile w zbiorniku z parowaniem]]-pogoda3[[#This Row],[ile wody do podlania]] &lt; 0, 25000-pogoda3[[#This Row],[ile w zbiorniku z parowaniem]], 0)</f>
        <v>0</v>
      </c>
      <c r="K165">
        <f>pogoda3[[#This Row],[ile w zbiorniku z parowaniem]]-pogoda3[[#This Row],[ile wody do podlania]]+pogoda3[[#This Row],[ile trzeba dolac]]</f>
        <v>17731</v>
      </c>
    </row>
    <row r="166" spans="1:11" x14ac:dyDescent="0.35">
      <c r="A166" s="1">
        <v>42258</v>
      </c>
      <c r="B166">
        <v>16</v>
      </c>
      <c r="C166">
        <v>0.1</v>
      </c>
      <c r="D166">
        <f>700*pogoda3[[#This Row],[opady]]</f>
        <v>70</v>
      </c>
      <c r="E166">
        <f>MIN(pogoda3[[#This Row],[ile napadalo]]+K165, 25000)</f>
        <v>17801</v>
      </c>
      <c r="F166">
        <f>IF(pogoda3[[#This Row],[opady]]=0, ROUNDUP(0.03%*POWER(pogoda3[[#This Row],[temperatura_srednia]], 1.5)*K165, 0), 0)</f>
        <v>0</v>
      </c>
      <c r="G166">
        <f>IF(AND(pogoda3[[#This Row],[temperatura_srednia]]&gt;15, pogoda3[[#This Row],[opady]]&lt;=0.6), 1, 0)</f>
        <v>1</v>
      </c>
      <c r="H166">
        <f t="shared" si="2"/>
        <v>12000</v>
      </c>
      <c r="I166">
        <f>MAX(pogoda3[[#This Row],[po uzupelnieniu]]-pogoda3[[#This Row],[dzienne parowanie wody]], 0)</f>
        <v>17801</v>
      </c>
      <c r="J166">
        <f>IF(pogoda3[[#This Row],[ile w zbiorniku z parowaniem]]-pogoda3[[#This Row],[ile wody do podlania]] &lt; 0, 25000-pogoda3[[#This Row],[ile w zbiorniku z parowaniem]], 0)</f>
        <v>0</v>
      </c>
      <c r="K166">
        <f>pogoda3[[#This Row],[ile w zbiorniku z parowaniem]]-pogoda3[[#This Row],[ile wody do podlania]]+pogoda3[[#This Row],[ile trzeba dolac]]</f>
        <v>5801</v>
      </c>
    </row>
    <row r="167" spans="1:11" x14ac:dyDescent="0.35">
      <c r="A167" s="1">
        <v>42259</v>
      </c>
      <c r="B167">
        <v>18</v>
      </c>
      <c r="C167">
        <v>0</v>
      </c>
      <c r="D167">
        <f>700*pogoda3[[#This Row],[opady]]</f>
        <v>0</v>
      </c>
      <c r="E167">
        <f>MIN(pogoda3[[#This Row],[ile napadalo]]+K166, 25000)</f>
        <v>5801</v>
      </c>
      <c r="F167">
        <f>IF(pogoda3[[#This Row],[opady]]=0, ROUNDUP(0.03%*POWER(pogoda3[[#This Row],[temperatura_srednia]], 1.5)*K166, 0), 0)</f>
        <v>133</v>
      </c>
      <c r="G167">
        <f>IF(AND(pogoda3[[#This Row],[temperatura_srednia]]&gt;15, pogoda3[[#This Row],[opady]]&lt;=0.6), 1, 0)</f>
        <v>1</v>
      </c>
      <c r="H167">
        <f t="shared" si="2"/>
        <v>12000</v>
      </c>
      <c r="I167">
        <f>MAX(pogoda3[[#This Row],[po uzupelnieniu]]-pogoda3[[#This Row],[dzienne parowanie wody]], 0)</f>
        <v>5668</v>
      </c>
      <c r="J167">
        <f>IF(pogoda3[[#This Row],[ile w zbiorniku z parowaniem]]-pogoda3[[#This Row],[ile wody do podlania]] &lt; 0, 25000-pogoda3[[#This Row],[ile w zbiorniku z parowaniem]], 0)</f>
        <v>19332</v>
      </c>
      <c r="K167">
        <f>pogoda3[[#This Row],[ile w zbiorniku z parowaniem]]-pogoda3[[#This Row],[ile wody do podlania]]+pogoda3[[#This Row],[ile trzeba dolac]]</f>
        <v>13000</v>
      </c>
    </row>
    <row r="168" spans="1:11" x14ac:dyDescent="0.35">
      <c r="A168" s="1">
        <v>42260</v>
      </c>
      <c r="B168">
        <v>18</v>
      </c>
      <c r="C168">
        <v>0</v>
      </c>
      <c r="D168">
        <f>700*pogoda3[[#This Row],[opady]]</f>
        <v>0</v>
      </c>
      <c r="E168">
        <f>MIN(pogoda3[[#This Row],[ile napadalo]]+K167, 25000)</f>
        <v>13000</v>
      </c>
      <c r="F168">
        <f>IF(pogoda3[[#This Row],[opady]]=0, ROUNDUP(0.03%*POWER(pogoda3[[#This Row],[temperatura_srednia]], 1.5)*K167, 0), 0)</f>
        <v>298</v>
      </c>
      <c r="G168">
        <f>IF(AND(pogoda3[[#This Row],[temperatura_srednia]]&gt;15, pogoda3[[#This Row],[opady]]&lt;=0.6), 1, 0)</f>
        <v>1</v>
      </c>
      <c r="H168">
        <f t="shared" si="2"/>
        <v>12000</v>
      </c>
      <c r="I168">
        <f>MAX(pogoda3[[#This Row],[po uzupelnieniu]]-pogoda3[[#This Row],[dzienne parowanie wody]], 0)</f>
        <v>12702</v>
      </c>
      <c r="J168">
        <f>IF(pogoda3[[#This Row],[ile w zbiorniku z parowaniem]]-pogoda3[[#This Row],[ile wody do podlania]] &lt; 0, 25000-pogoda3[[#This Row],[ile w zbiorniku z parowaniem]], 0)</f>
        <v>0</v>
      </c>
      <c r="K168">
        <f>pogoda3[[#This Row],[ile w zbiorniku z parowaniem]]-pogoda3[[#This Row],[ile wody do podlania]]+pogoda3[[#This Row],[ile trzeba dolac]]</f>
        <v>702</v>
      </c>
    </row>
    <row r="169" spans="1:11" x14ac:dyDescent="0.35">
      <c r="A169" s="1">
        <v>42261</v>
      </c>
      <c r="B169">
        <v>19</v>
      </c>
      <c r="C169">
        <v>3</v>
      </c>
      <c r="D169">
        <f>700*pogoda3[[#This Row],[opady]]</f>
        <v>2100</v>
      </c>
      <c r="E169">
        <f>MIN(pogoda3[[#This Row],[ile napadalo]]+K168, 25000)</f>
        <v>2802</v>
      </c>
      <c r="F169">
        <f>IF(pogoda3[[#This Row],[opady]]=0, ROUNDUP(0.03%*POWER(pogoda3[[#This Row],[temperatura_srednia]], 1.5)*K168, 0), 0)</f>
        <v>0</v>
      </c>
      <c r="G169">
        <f>IF(AND(pogoda3[[#This Row],[temperatura_srednia]]&gt;15, pogoda3[[#This Row],[opady]]&lt;=0.6), 1, 0)</f>
        <v>0</v>
      </c>
      <c r="H169">
        <f t="shared" si="2"/>
        <v>0</v>
      </c>
      <c r="I169">
        <f>MAX(pogoda3[[#This Row],[po uzupelnieniu]]-pogoda3[[#This Row],[dzienne parowanie wody]], 0)</f>
        <v>2802</v>
      </c>
      <c r="J169">
        <f>IF(pogoda3[[#This Row],[ile w zbiorniku z parowaniem]]-pogoda3[[#This Row],[ile wody do podlania]] &lt; 0, 25000-pogoda3[[#This Row],[ile w zbiorniku z parowaniem]], 0)</f>
        <v>0</v>
      </c>
      <c r="K169">
        <f>pogoda3[[#This Row],[ile w zbiorniku z parowaniem]]-pogoda3[[#This Row],[ile wody do podlania]]+pogoda3[[#This Row],[ile trzeba dolac]]</f>
        <v>2802</v>
      </c>
    </row>
    <row r="170" spans="1:11" x14ac:dyDescent="0.35">
      <c r="A170" s="1">
        <v>42262</v>
      </c>
      <c r="B170">
        <v>16</v>
      </c>
      <c r="C170">
        <v>0.1</v>
      </c>
      <c r="D170">
        <f>700*pogoda3[[#This Row],[opady]]</f>
        <v>70</v>
      </c>
      <c r="E170">
        <f>MIN(pogoda3[[#This Row],[ile napadalo]]+K169, 25000)</f>
        <v>2872</v>
      </c>
      <c r="F170">
        <f>IF(pogoda3[[#This Row],[opady]]=0, ROUNDUP(0.03%*POWER(pogoda3[[#This Row],[temperatura_srednia]], 1.5)*K169, 0), 0)</f>
        <v>0</v>
      </c>
      <c r="G170">
        <f>IF(AND(pogoda3[[#This Row],[temperatura_srednia]]&gt;15, pogoda3[[#This Row],[opady]]&lt;=0.6), 1, 0)</f>
        <v>1</v>
      </c>
      <c r="H170">
        <f t="shared" si="2"/>
        <v>12000</v>
      </c>
      <c r="I170">
        <f>MAX(pogoda3[[#This Row],[po uzupelnieniu]]-pogoda3[[#This Row],[dzienne parowanie wody]], 0)</f>
        <v>2872</v>
      </c>
      <c r="J170">
        <f>IF(pogoda3[[#This Row],[ile w zbiorniku z parowaniem]]-pogoda3[[#This Row],[ile wody do podlania]] &lt; 0, 25000-pogoda3[[#This Row],[ile w zbiorniku z parowaniem]], 0)</f>
        <v>22128</v>
      </c>
      <c r="K170">
        <f>pogoda3[[#This Row],[ile w zbiorniku z parowaniem]]-pogoda3[[#This Row],[ile wody do podlania]]+pogoda3[[#This Row],[ile trzeba dolac]]</f>
        <v>13000</v>
      </c>
    </row>
    <row r="171" spans="1:11" x14ac:dyDescent="0.35">
      <c r="A171" s="1">
        <v>42263</v>
      </c>
      <c r="B171">
        <v>18</v>
      </c>
      <c r="C171">
        <v>0</v>
      </c>
      <c r="D171">
        <f>700*pogoda3[[#This Row],[opady]]</f>
        <v>0</v>
      </c>
      <c r="E171">
        <f>MIN(pogoda3[[#This Row],[ile napadalo]]+K170, 25000)</f>
        <v>13000</v>
      </c>
      <c r="F171">
        <f>IF(pogoda3[[#This Row],[opady]]=0, ROUNDUP(0.03%*POWER(pogoda3[[#This Row],[temperatura_srednia]], 1.5)*K170, 0), 0)</f>
        <v>298</v>
      </c>
      <c r="G171">
        <f>IF(AND(pogoda3[[#This Row],[temperatura_srednia]]&gt;15, pogoda3[[#This Row],[opady]]&lt;=0.6), 1, 0)</f>
        <v>1</v>
      </c>
      <c r="H171">
        <f t="shared" si="2"/>
        <v>12000</v>
      </c>
      <c r="I171">
        <f>MAX(pogoda3[[#This Row],[po uzupelnieniu]]-pogoda3[[#This Row],[dzienne parowanie wody]], 0)</f>
        <v>12702</v>
      </c>
      <c r="J171">
        <f>IF(pogoda3[[#This Row],[ile w zbiorniku z parowaniem]]-pogoda3[[#This Row],[ile wody do podlania]] &lt; 0, 25000-pogoda3[[#This Row],[ile w zbiorniku z parowaniem]], 0)</f>
        <v>0</v>
      </c>
      <c r="K171">
        <f>pogoda3[[#This Row],[ile w zbiorniku z parowaniem]]-pogoda3[[#This Row],[ile wody do podlania]]+pogoda3[[#This Row],[ile trzeba dolac]]</f>
        <v>702</v>
      </c>
    </row>
    <row r="172" spans="1:11" x14ac:dyDescent="0.35">
      <c r="A172" s="1">
        <v>42264</v>
      </c>
      <c r="B172">
        <v>22</v>
      </c>
      <c r="C172">
        <v>0.5</v>
      </c>
      <c r="D172">
        <f>700*pogoda3[[#This Row],[opady]]</f>
        <v>350</v>
      </c>
      <c r="E172">
        <f>MIN(pogoda3[[#This Row],[ile napadalo]]+K171, 25000)</f>
        <v>1052</v>
      </c>
      <c r="F172">
        <f>IF(pogoda3[[#This Row],[opady]]=0, ROUNDUP(0.03%*POWER(pogoda3[[#This Row],[temperatura_srednia]], 1.5)*K171, 0), 0)</f>
        <v>0</v>
      </c>
      <c r="G172">
        <f>IF(AND(pogoda3[[#This Row],[temperatura_srednia]]&gt;15, pogoda3[[#This Row],[opady]]&lt;=0.6), 1, 0)</f>
        <v>1</v>
      </c>
      <c r="H172">
        <f t="shared" si="2"/>
        <v>12000</v>
      </c>
      <c r="I172">
        <f>MAX(pogoda3[[#This Row],[po uzupelnieniu]]-pogoda3[[#This Row],[dzienne parowanie wody]], 0)</f>
        <v>1052</v>
      </c>
      <c r="J172">
        <f>IF(pogoda3[[#This Row],[ile w zbiorniku z parowaniem]]-pogoda3[[#This Row],[ile wody do podlania]] &lt; 0, 25000-pogoda3[[#This Row],[ile w zbiorniku z parowaniem]], 0)</f>
        <v>23948</v>
      </c>
      <c r="K172">
        <f>pogoda3[[#This Row],[ile w zbiorniku z parowaniem]]-pogoda3[[#This Row],[ile wody do podlania]]+pogoda3[[#This Row],[ile trzeba dolac]]</f>
        <v>13000</v>
      </c>
    </row>
    <row r="173" spans="1:11" x14ac:dyDescent="0.35">
      <c r="A173" s="1">
        <v>42265</v>
      </c>
      <c r="B173">
        <v>16</v>
      </c>
      <c r="C173">
        <v>0</v>
      </c>
      <c r="D173">
        <f>700*pogoda3[[#This Row],[opady]]</f>
        <v>0</v>
      </c>
      <c r="E173">
        <f>MIN(pogoda3[[#This Row],[ile napadalo]]+K172, 25000)</f>
        <v>13000</v>
      </c>
      <c r="F173">
        <f>IF(pogoda3[[#This Row],[opady]]=0, ROUNDUP(0.03%*POWER(pogoda3[[#This Row],[temperatura_srednia]], 1.5)*K172, 0), 0)</f>
        <v>250</v>
      </c>
      <c r="G173">
        <f>IF(AND(pogoda3[[#This Row],[temperatura_srednia]]&gt;15, pogoda3[[#This Row],[opady]]&lt;=0.6), 1, 0)</f>
        <v>1</v>
      </c>
      <c r="H173">
        <f t="shared" si="2"/>
        <v>12000</v>
      </c>
      <c r="I173">
        <f>MAX(pogoda3[[#This Row],[po uzupelnieniu]]-pogoda3[[#This Row],[dzienne parowanie wody]], 0)</f>
        <v>12750</v>
      </c>
      <c r="J173">
        <f>IF(pogoda3[[#This Row],[ile w zbiorniku z parowaniem]]-pogoda3[[#This Row],[ile wody do podlania]] &lt; 0, 25000-pogoda3[[#This Row],[ile w zbiorniku z parowaniem]], 0)</f>
        <v>0</v>
      </c>
      <c r="K173">
        <f>pogoda3[[#This Row],[ile w zbiorniku z parowaniem]]-pogoda3[[#This Row],[ile wody do podlania]]+pogoda3[[#This Row],[ile trzeba dolac]]</f>
        <v>750</v>
      </c>
    </row>
    <row r="174" spans="1:11" x14ac:dyDescent="0.35">
      <c r="A174" s="1">
        <v>42266</v>
      </c>
      <c r="B174">
        <v>15</v>
      </c>
      <c r="C174">
        <v>0</v>
      </c>
      <c r="D174">
        <f>700*pogoda3[[#This Row],[opady]]</f>
        <v>0</v>
      </c>
      <c r="E174">
        <f>MIN(pogoda3[[#This Row],[ile napadalo]]+K173, 25000)</f>
        <v>750</v>
      </c>
      <c r="F174">
        <f>IF(pogoda3[[#This Row],[opady]]=0, ROUNDUP(0.03%*POWER(pogoda3[[#This Row],[temperatura_srednia]], 1.5)*K173, 0), 0)</f>
        <v>14</v>
      </c>
      <c r="G174">
        <f>IF(AND(pogoda3[[#This Row],[temperatura_srednia]]&gt;15, pogoda3[[#This Row],[opady]]&lt;=0.6), 1, 0)</f>
        <v>0</v>
      </c>
      <c r="H174">
        <f t="shared" si="2"/>
        <v>0</v>
      </c>
      <c r="I174">
        <f>MAX(pogoda3[[#This Row],[po uzupelnieniu]]-pogoda3[[#This Row],[dzienne parowanie wody]], 0)</f>
        <v>736</v>
      </c>
      <c r="J174">
        <f>IF(pogoda3[[#This Row],[ile w zbiorniku z parowaniem]]-pogoda3[[#This Row],[ile wody do podlania]] &lt; 0, 25000-pogoda3[[#This Row],[ile w zbiorniku z parowaniem]], 0)</f>
        <v>0</v>
      </c>
      <c r="K174">
        <f>pogoda3[[#This Row],[ile w zbiorniku z parowaniem]]-pogoda3[[#This Row],[ile wody do podlania]]+pogoda3[[#This Row],[ile trzeba dolac]]</f>
        <v>736</v>
      </c>
    </row>
    <row r="175" spans="1:11" x14ac:dyDescent="0.35">
      <c r="A175" s="1">
        <v>42267</v>
      </c>
      <c r="B175">
        <v>14</v>
      </c>
      <c r="C175">
        <v>2</v>
      </c>
      <c r="D175">
        <f>700*pogoda3[[#This Row],[opady]]</f>
        <v>1400</v>
      </c>
      <c r="E175">
        <f>MIN(pogoda3[[#This Row],[ile napadalo]]+K174, 25000)</f>
        <v>2136</v>
      </c>
      <c r="F175">
        <f>IF(pogoda3[[#This Row],[opady]]=0, ROUNDUP(0.03%*POWER(pogoda3[[#This Row],[temperatura_srednia]], 1.5)*K174, 0), 0)</f>
        <v>0</v>
      </c>
      <c r="G175">
        <f>IF(AND(pogoda3[[#This Row],[temperatura_srednia]]&gt;15, pogoda3[[#This Row],[opady]]&lt;=0.6), 1, 0)</f>
        <v>0</v>
      </c>
      <c r="H175">
        <f t="shared" si="2"/>
        <v>0</v>
      </c>
      <c r="I175">
        <f>MAX(pogoda3[[#This Row],[po uzupelnieniu]]-pogoda3[[#This Row],[dzienne parowanie wody]], 0)</f>
        <v>2136</v>
      </c>
      <c r="J175">
        <f>IF(pogoda3[[#This Row],[ile w zbiorniku z parowaniem]]-pogoda3[[#This Row],[ile wody do podlania]] &lt; 0, 25000-pogoda3[[#This Row],[ile w zbiorniku z parowaniem]], 0)</f>
        <v>0</v>
      </c>
      <c r="K175">
        <f>pogoda3[[#This Row],[ile w zbiorniku z parowaniem]]-pogoda3[[#This Row],[ile wody do podlania]]+pogoda3[[#This Row],[ile trzeba dolac]]</f>
        <v>2136</v>
      </c>
    </row>
    <row r="176" spans="1:11" x14ac:dyDescent="0.35">
      <c r="A176" s="1">
        <v>42268</v>
      </c>
      <c r="B176">
        <v>12</v>
      </c>
      <c r="C176">
        <v>0</v>
      </c>
      <c r="D176">
        <f>700*pogoda3[[#This Row],[opady]]</f>
        <v>0</v>
      </c>
      <c r="E176">
        <f>MIN(pogoda3[[#This Row],[ile napadalo]]+K175, 25000)</f>
        <v>2136</v>
      </c>
      <c r="F176">
        <f>IF(pogoda3[[#This Row],[opady]]=0, ROUNDUP(0.03%*POWER(pogoda3[[#This Row],[temperatura_srednia]], 1.5)*K175, 0), 0)</f>
        <v>27</v>
      </c>
      <c r="G176">
        <f>IF(AND(pogoda3[[#This Row],[temperatura_srednia]]&gt;15, pogoda3[[#This Row],[opady]]&lt;=0.6), 1, 0)</f>
        <v>0</v>
      </c>
      <c r="H176">
        <f t="shared" si="2"/>
        <v>0</v>
      </c>
      <c r="I176">
        <f>MAX(pogoda3[[#This Row],[po uzupelnieniu]]-pogoda3[[#This Row],[dzienne parowanie wody]], 0)</f>
        <v>2109</v>
      </c>
      <c r="J176">
        <f>IF(pogoda3[[#This Row],[ile w zbiorniku z parowaniem]]-pogoda3[[#This Row],[ile wody do podlania]] &lt; 0, 25000-pogoda3[[#This Row],[ile w zbiorniku z parowaniem]], 0)</f>
        <v>0</v>
      </c>
      <c r="K176">
        <f>pogoda3[[#This Row],[ile w zbiorniku z parowaniem]]-pogoda3[[#This Row],[ile wody do podlania]]+pogoda3[[#This Row],[ile trzeba dolac]]</f>
        <v>2109</v>
      </c>
    </row>
    <row r="177" spans="1:11" x14ac:dyDescent="0.35">
      <c r="A177" s="1">
        <v>42269</v>
      </c>
      <c r="B177">
        <v>13</v>
      </c>
      <c r="C177">
        <v>0</v>
      </c>
      <c r="D177">
        <f>700*pogoda3[[#This Row],[opady]]</f>
        <v>0</v>
      </c>
      <c r="E177">
        <f>MIN(pogoda3[[#This Row],[ile napadalo]]+K176, 25000)</f>
        <v>2109</v>
      </c>
      <c r="F177">
        <f>IF(pogoda3[[#This Row],[opady]]=0, ROUNDUP(0.03%*POWER(pogoda3[[#This Row],[temperatura_srednia]], 1.5)*K176, 0), 0)</f>
        <v>30</v>
      </c>
      <c r="G177">
        <f>IF(AND(pogoda3[[#This Row],[temperatura_srednia]]&gt;15, pogoda3[[#This Row],[opady]]&lt;=0.6), 1, 0)</f>
        <v>0</v>
      </c>
      <c r="H177">
        <f t="shared" si="2"/>
        <v>0</v>
      </c>
      <c r="I177">
        <f>MAX(pogoda3[[#This Row],[po uzupelnieniu]]-pogoda3[[#This Row],[dzienne parowanie wody]], 0)</f>
        <v>2079</v>
      </c>
      <c r="J177">
        <f>IF(pogoda3[[#This Row],[ile w zbiorniku z parowaniem]]-pogoda3[[#This Row],[ile wody do podlania]] &lt; 0, 25000-pogoda3[[#This Row],[ile w zbiorniku z parowaniem]], 0)</f>
        <v>0</v>
      </c>
      <c r="K177">
        <f>pogoda3[[#This Row],[ile w zbiorniku z parowaniem]]-pogoda3[[#This Row],[ile wody do podlania]]+pogoda3[[#This Row],[ile trzeba dolac]]</f>
        <v>2079</v>
      </c>
    </row>
    <row r="178" spans="1:11" x14ac:dyDescent="0.35">
      <c r="A178" s="1">
        <v>42270</v>
      </c>
      <c r="B178">
        <v>15</v>
      </c>
      <c r="C178">
        <v>0</v>
      </c>
      <c r="D178">
        <f>700*pogoda3[[#This Row],[opady]]</f>
        <v>0</v>
      </c>
      <c r="E178">
        <f>MIN(pogoda3[[#This Row],[ile napadalo]]+K177, 25000)</f>
        <v>2079</v>
      </c>
      <c r="F178">
        <f>IF(pogoda3[[#This Row],[opady]]=0, ROUNDUP(0.03%*POWER(pogoda3[[#This Row],[temperatura_srednia]], 1.5)*K177, 0), 0)</f>
        <v>37</v>
      </c>
      <c r="G178">
        <f>IF(AND(pogoda3[[#This Row],[temperatura_srednia]]&gt;15, pogoda3[[#This Row],[opady]]&lt;=0.6), 1, 0)</f>
        <v>0</v>
      </c>
      <c r="H178">
        <f t="shared" si="2"/>
        <v>0</v>
      </c>
      <c r="I178">
        <f>MAX(pogoda3[[#This Row],[po uzupelnieniu]]-pogoda3[[#This Row],[dzienne parowanie wody]], 0)</f>
        <v>2042</v>
      </c>
      <c r="J178">
        <f>IF(pogoda3[[#This Row],[ile w zbiorniku z parowaniem]]-pogoda3[[#This Row],[ile wody do podlania]] &lt; 0, 25000-pogoda3[[#This Row],[ile w zbiorniku z parowaniem]], 0)</f>
        <v>0</v>
      </c>
      <c r="K178">
        <f>pogoda3[[#This Row],[ile w zbiorniku z parowaniem]]-pogoda3[[#This Row],[ile wody do podlania]]+pogoda3[[#This Row],[ile trzeba dolac]]</f>
        <v>2042</v>
      </c>
    </row>
    <row r="179" spans="1:11" x14ac:dyDescent="0.35">
      <c r="A179" s="1">
        <v>42271</v>
      </c>
      <c r="B179">
        <v>15</v>
      </c>
      <c r="C179">
        <v>0</v>
      </c>
      <c r="D179">
        <f>700*pogoda3[[#This Row],[opady]]</f>
        <v>0</v>
      </c>
      <c r="E179">
        <f>MIN(pogoda3[[#This Row],[ile napadalo]]+K178, 25000)</f>
        <v>2042</v>
      </c>
      <c r="F179">
        <f>IF(pogoda3[[#This Row],[opady]]=0, ROUNDUP(0.03%*POWER(pogoda3[[#This Row],[temperatura_srednia]], 1.5)*K178, 0), 0)</f>
        <v>36</v>
      </c>
      <c r="G179">
        <f>IF(AND(pogoda3[[#This Row],[temperatura_srednia]]&gt;15, pogoda3[[#This Row],[opady]]&lt;=0.6), 1, 0)</f>
        <v>0</v>
      </c>
      <c r="H179">
        <f t="shared" si="2"/>
        <v>0</v>
      </c>
      <c r="I179">
        <f>MAX(pogoda3[[#This Row],[po uzupelnieniu]]-pogoda3[[#This Row],[dzienne parowanie wody]], 0)</f>
        <v>2006</v>
      </c>
      <c r="J179">
        <f>IF(pogoda3[[#This Row],[ile w zbiorniku z parowaniem]]-pogoda3[[#This Row],[ile wody do podlania]] &lt; 0, 25000-pogoda3[[#This Row],[ile w zbiorniku z parowaniem]], 0)</f>
        <v>0</v>
      </c>
      <c r="K179">
        <f>pogoda3[[#This Row],[ile w zbiorniku z parowaniem]]-pogoda3[[#This Row],[ile wody do podlania]]+pogoda3[[#This Row],[ile trzeba dolac]]</f>
        <v>2006</v>
      </c>
    </row>
    <row r="180" spans="1:11" x14ac:dyDescent="0.35">
      <c r="A180" s="1">
        <v>42272</v>
      </c>
      <c r="B180">
        <v>14</v>
      </c>
      <c r="C180">
        <v>0</v>
      </c>
      <c r="D180">
        <f>700*pogoda3[[#This Row],[opady]]</f>
        <v>0</v>
      </c>
      <c r="E180">
        <f>MIN(pogoda3[[#This Row],[ile napadalo]]+K179, 25000)</f>
        <v>2006</v>
      </c>
      <c r="F180">
        <f>IF(pogoda3[[#This Row],[opady]]=0, ROUNDUP(0.03%*POWER(pogoda3[[#This Row],[temperatura_srednia]], 1.5)*K179, 0), 0)</f>
        <v>32</v>
      </c>
      <c r="G180">
        <f>IF(AND(pogoda3[[#This Row],[temperatura_srednia]]&gt;15, pogoda3[[#This Row],[opady]]&lt;=0.6), 1, 0)</f>
        <v>0</v>
      </c>
      <c r="H180">
        <f t="shared" si="2"/>
        <v>0</v>
      </c>
      <c r="I180">
        <f>MAX(pogoda3[[#This Row],[po uzupelnieniu]]-pogoda3[[#This Row],[dzienne parowanie wody]], 0)</f>
        <v>1974</v>
      </c>
      <c r="J180">
        <f>IF(pogoda3[[#This Row],[ile w zbiorniku z parowaniem]]-pogoda3[[#This Row],[ile wody do podlania]] &lt; 0, 25000-pogoda3[[#This Row],[ile w zbiorniku z parowaniem]], 0)</f>
        <v>0</v>
      </c>
      <c r="K180">
        <f>pogoda3[[#This Row],[ile w zbiorniku z parowaniem]]-pogoda3[[#This Row],[ile wody do podlania]]+pogoda3[[#This Row],[ile trzeba dolac]]</f>
        <v>1974</v>
      </c>
    </row>
    <row r="181" spans="1:11" x14ac:dyDescent="0.35">
      <c r="A181" s="1">
        <v>42273</v>
      </c>
      <c r="B181">
        <v>12</v>
      </c>
      <c r="C181">
        <v>0</v>
      </c>
      <c r="D181">
        <f>700*pogoda3[[#This Row],[opady]]</f>
        <v>0</v>
      </c>
      <c r="E181">
        <f>MIN(pogoda3[[#This Row],[ile napadalo]]+K180, 25000)</f>
        <v>1974</v>
      </c>
      <c r="F181">
        <f>IF(pogoda3[[#This Row],[opady]]=0, ROUNDUP(0.03%*POWER(pogoda3[[#This Row],[temperatura_srednia]], 1.5)*K180, 0), 0)</f>
        <v>25</v>
      </c>
      <c r="G181">
        <f>IF(AND(pogoda3[[#This Row],[temperatura_srednia]]&gt;15, pogoda3[[#This Row],[opady]]&lt;=0.6), 1, 0)</f>
        <v>0</v>
      </c>
      <c r="H181">
        <f t="shared" si="2"/>
        <v>0</v>
      </c>
      <c r="I181">
        <f>MAX(pogoda3[[#This Row],[po uzupelnieniu]]-pogoda3[[#This Row],[dzienne parowanie wody]], 0)</f>
        <v>1949</v>
      </c>
      <c r="J181">
        <f>IF(pogoda3[[#This Row],[ile w zbiorniku z parowaniem]]-pogoda3[[#This Row],[ile wody do podlania]] &lt; 0, 25000-pogoda3[[#This Row],[ile w zbiorniku z parowaniem]], 0)</f>
        <v>0</v>
      </c>
      <c r="K181">
        <f>pogoda3[[#This Row],[ile w zbiorniku z parowaniem]]-pogoda3[[#This Row],[ile wody do podlania]]+pogoda3[[#This Row],[ile trzeba dolac]]</f>
        <v>1949</v>
      </c>
    </row>
    <row r="182" spans="1:11" x14ac:dyDescent="0.35">
      <c r="A182" s="1">
        <v>42274</v>
      </c>
      <c r="B182">
        <v>11</v>
      </c>
      <c r="C182">
        <v>0</v>
      </c>
      <c r="D182">
        <f>700*pogoda3[[#This Row],[opady]]</f>
        <v>0</v>
      </c>
      <c r="E182">
        <f>MIN(pogoda3[[#This Row],[ile napadalo]]+K181, 25000)</f>
        <v>1949</v>
      </c>
      <c r="F182">
        <f>IF(pogoda3[[#This Row],[opady]]=0, ROUNDUP(0.03%*POWER(pogoda3[[#This Row],[temperatura_srednia]], 1.5)*K181, 0), 0)</f>
        <v>22</v>
      </c>
      <c r="G182">
        <f>IF(AND(pogoda3[[#This Row],[temperatura_srednia]]&gt;15, pogoda3[[#This Row],[opady]]&lt;=0.6), 1, 0)</f>
        <v>0</v>
      </c>
      <c r="H182">
        <f t="shared" si="2"/>
        <v>0</v>
      </c>
      <c r="I182">
        <f>MAX(pogoda3[[#This Row],[po uzupelnieniu]]-pogoda3[[#This Row],[dzienne parowanie wody]], 0)</f>
        <v>1927</v>
      </c>
      <c r="J182">
        <f>IF(pogoda3[[#This Row],[ile w zbiorniku z parowaniem]]-pogoda3[[#This Row],[ile wody do podlania]] &lt; 0, 25000-pogoda3[[#This Row],[ile w zbiorniku z parowaniem]], 0)</f>
        <v>0</v>
      </c>
      <c r="K182">
        <f>pogoda3[[#This Row],[ile w zbiorniku z parowaniem]]-pogoda3[[#This Row],[ile wody do podlania]]+pogoda3[[#This Row],[ile trzeba dolac]]</f>
        <v>1927</v>
      </c>
    </row>
    <row r="183" spans="1:11" x14ac:dyDescent="0.35">
      <c r="A183" s="1">
        <v>42275</v>
      </c>
      <c r="B183">
        <v>10</v>
      </c>
      <c r="C183">
        <v>0</v>
      </c>
      <c r="D183">
        <f>700*pogoda3[[#This Row],[opady]]</f>
        <v>0</v>
      </c>
      <c r="E183">
        <f>MIN(pogoda3[[#This Row],[ile napadalo]]+K182, 25000)</f>
        <v>1927</v>
      </c>
      <c r="F183">
        <f>IF(pogoda3[[#This Row],[opady]]=0, ROUNDUP(0.03%*POWER(pogoda3[[#This Row],[temperatura_srednia]], 1.5)*K182, 0), 0)</f>
        <v>19</v>
      </c>
      <c r="G183">
        <f>IF(AND(pogoda3[[#This Row],[temperatura_srednia]]&gt;15, pogoda3[[#This Row],[opady]]&lt;=0.6), 1, 0)</f>
        <v>0</v>
      </c>
      <c r="H183">
        <f t="shared" si="2"/>
        <v>0</v>
      </c>
      <c r="I183">
        <f>MAX(pogoda3[[#This Row],[po uzupelnieniu]]-pogoda3[[#This Row],[dzienne parowanie wody]], 0)</f>
        <v>1908</v>
      </c>
      <c r="J183">
        <f>IF(pogoda3[[#This Row],[ile w zbiorniku z parowaniem]]-pogoda3[[#This Row],[ile wody do podlania]] &lt; 0, 25000-pogoda3[[#This Row],[ile w zbiorniku z parowaniem]], 0)</f>
        <v>0</v>
      </c>
      <c r="K183">
        <f>pogoda3[[#This Row],[ile w zbiorniku z parowaniem]]-pogoda3[[#This Row],[ile wody do podlania]]+pogoda3[[#This Row],[ile trzeba dolac]]</f>
        <v>1908</v>
      </c>
    </row>
    <row r="184" spans="1:11" x14ac:dyDescent="0.35">
      <c r="A184" s="1">
        <v>42276</v>
      </c>
      <c r="B184">
        <v>10</v>
      </c>
      <c r="C184">
        <v>0</v>
      </c>
      <c r="D184">
        <f>700*pogoda3[[#This Row],[opady]]</f>
        <v>0</v>
      </c>
      <c r="E184">
        <f>MIN(pogoda3[[#This Row],[ile napadalo]]+K183, 25000)</f>
        <v>1908</v>
      </c>
      <c r="F184">
        <f>IF(pogoda3[[#This Row],[opady]]=0, ROUNDUP(0.03%*POWER(pogoda3[[#This Row],[temperatura_srednia]], 1.5)*K183, 0), 0)</f>
        <v>19</v>
      </c>
      <c r="G184">
        <f>IF(AND(pogoda3[[#This Row],[temperatura_srednia]]&gt;15, pogoda3[[#This Row],[opady]]&lt;=0.6), 1, 0)</f>
        <v>0</v>
      </c>
      <c r="H184">
        <f t="shared" si="2"/>
        <v>0</v>
      </c>
      <c r="I184">
        <f>MAX(pogoda3[[#This Row],[po uzupelnieniu]]-pogoda3[[#This Row],[dzienne parowanie wody]], 0)</f>
        <v>1889</v>
      </c>
      <c r="J184">
        <f>IF(pogoda3[[#This Row],[ile w zbiorniku z parowaniem]]-pogoda3[[#This Row],[ile wody do podlania]] &lt; 0, 25000-pogoda3[[#This Row],[ile w zbiorniku z parowaniem]], 0)</f>
        <v>0</v>
      </c>
      <c r="K184">
        <f>pogoda3[[#This Row],[ile w zbiorniku z parowaniem]]-pogoda3[[#This Row],[ile wody do podlania]]+pogoda3[[#This Row],[ile trzeba dolac]]</f>
        <v>1889</v>
      </c>
    </row>
    <row r="185" spans="1:11" x14ac:dyDescent="0.35">
      <c r="A185" s="1">
        <v>42277</v>
      </c>
      <c r="B185">
        <v>10</v>
      </c>
      <c r="C185">
        <v>0</v>
      </c>
      <c r="D185">
        <f>700*pogoda3[[#This Row],[opady]]</f>
        <v>0</v>
      </c>
      <c r="E185">
        <f>MIN(pogoda3[[#This Row],[ile napadalo]]+K184, 25000)</f>
        <v>1889</v>
      </c>
      <c r="F185">
        <f>IF(pogoda3[[#This Row],[opady]]=0, ROUNDUP(0.03%*POWER(pogoda3[[#This Row],[temperatura_srednia]], 1.5)*K184, 0), 0)</f>
        <v>18</v>
      </c>
      <c r="G185">
        <f>IF(AND(pogoda3[[#This Row],[temperatura_srednia]]&gt;15, pogoda3[[#This Row],[opady]]&lt;=0.6), 1, 0)</f>
        <v>0</v>
      </c>
      <c r="H185">
        <f t="shared" si="2"/>
        <v>0</v>
      </c>
      <c r="I185">
        <f>MAX(pogoda3[[#This Row],[po uzupelnieniu]]-pogoda3[[#This Row],[dzienne parowanie wody]], 0)</f>
        <v>1871</v>
      </c>
      <c r="J185">
        <f>IF(pogoda3[[#This Row],[ile w zbiorniku z parowaniem]]-pogoda3[[#This Row],[ile wody do podlania]] &lt; 0, 25000-pogoda3[[#This Row],[ile w zbiorniku z parowaniem]], 0)</f>
        <v>0</v>
      </c>
      <c r="K185">
        <f>pogoda3[[#This Row],[ile w zbiorniku z parowaniem]]-pogoda3[[#This Row],[ile wody do podlania]]+pogoda3[[#This Row],[ile trzeba dolac]]</f>
        <v>1871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E12-F6E0-4FA0-BCF1-7CF3E05DE474}">
  <dimension ref="A1:K185"/>
  <sheetViews>
    <sheetView zoomScale="40" zoomScaleNormal="40" workbookViewId="0">
      <selection activeCell="J39" sqref="J39"/>
    </sheetView>
  </sheetViews>
  <sheetFormatPr defaultRowHeight="14.5" x14ac:dyDescent="0.35"/>
  <cols>
    <col min="1" max="1" width="22.453125" customWidth="1"/>
    <col min="2" max="2" width="26.26953125" customWidth="1"/>
    <col min="3" max="3" width="19.6328125" customWidth="1"/>
    <col min="4" max="4" width="18.26953125" customWidth="1"/>
    <col min="5" max="5" width="18" customWidth="1"/>
    <col min="6" max="6" width="27.7265625" customWidth="1"/>
    <col min="7" max="7" width="21.26953125" customWidth="1"/>
    <col min="8" max="8" width="28.08984375" customWidth="1"/>
    <col min="9" max="9" width="33.1796875" customWidth="1"/>
    <col min="10" max="10" width="25.26953125" customWidth="1"/>
    <col min="11" max="11" width="21" customWidth="1"/>
  </cols>
  <sheetData>
    <row r="1" spans="1:11" x14ac:dyDescent="0.35">
      <c r="A1" s="2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</v>
      </c>
    </row>
    <row r="2" spans="1:11" x14ac:dyDescent="0.35">
      <c r="A2" s="1">
        <v>42094</v>
      </c>
      <c r="K2">
        <f>25000</f>
        <v>25000</v>
      </c>
    </row>
    <row r="3" spans="1:11" x14ac:dyDescent="0.35">
      <c r="A3" s="1">
        <v>42095</v>
      </c>
      <c r="B3">
        <v>4</v>
      </c>
      <c r="C3">
        <v>2</v>
      </c>
      <c r="D3">
        <f>700*pogoda[[#This Row],[opady]]</f>
        <v>1400</v>
      </c>
      <c r="E3">
        <f>MIN(pogoda[[#This Row],[ile napadalo]]+K2, 25000)</f>
        <v>25000</v>
      </c>
      <c r="F3">
        <f>IF(pogoda[[#This Row],[opady]]=0, ROUNDUP(0.03%*POWER(pogoda[[#This Row],[temperatura_srednia]], 1.5)*K2, 0), 0)</f>
        <v>0</v>
      </c>
      <c r="G3">
        <f>IF(AND(pogoda[[#This Row],[temperatura_srednia]]&gt;15, pogoda[[#This Row],[opady]]&lt;=0.6), 1, 0)</f>
        <v>0</v>
      </c>
      <c r="H3">
        <f>IF(AND(G3=1, B3&lt;=30), 12000, IF(AND(G3=1, B3&gt;30), 24000, 0))</f>
        <v>0</v>
      </c>
      <c r="I3">
        <f>MAX(pogoda[[#This Row],[po uzupelnieniu]]-pogoda[[#This Row],[dzienne parowanie wody]], 0)</f>
        <v>25000</v>
      </c>
      <c r="J3">
        <f>IF(pogoda[[#This Row],[ile w zbiorniku z parowaniem]]-pogoda[[#This Row],[ile wody do podlania]] &lt; 0, 25000-pogoda[[#This Row],[ile w zbiorniku z parowaniem]], 0)</f>
        <v>0</v>
      </c>
      <c r="K3">
        <f>pogoda[[#This Row],[ile w zbiorniku z parowaniem]]-pogoda[[#This Row],[ile wody do podlania]]+pogoda[[#This Row],[ile trzeba dolac]]</f>
        <v>25000</v>
      </c>
    </row>
    <row r="4" spans="1:11" x14ac:dyDescent="0.35">
      <c r="A4" s="1">
        <v>42096</v>
      </c>
      <c r="B4">
        <v>2</v>
      </c>
      <c r="C4">
        <v>6</v>
      </c>
      <c r="D4">
        <f>700*pogoda[[#This Row],[opady]]</f>
        <v>4200</v>
      </c>
      <c r="E4">
        <f>MIN(pogoda[[#This Row],[ile napadalo]]+K3, 25000)</f>
        <v>25000</v>
      </c>
      <c r="F4">
        <f>IF(pogoda[[#This Row],[opady]]=0, ROUNDUP(0.03%*POWER(pogoda[[#This Row],[temperatura_srednia]], 1.5)*K3, 0), 0)</f>
        <v>0</v>
      </c>
      <c r="G4">
        <f>IF(AND(pogoda[[#This Row],[temperatura_srednia]]&gt;15, pogoda[[#This Row],[opady]]&lt;=0.6), 1, 0)</f>
        <v>0</v>
      </c>
      <c r="H4">
        <f t="shared" ref="H4:H67" si="0">IF(AND(G4=1, B4&lt;=30), 12000, IF(AND(G4=1, B4&gt;30), 24000, 0))</f>
        <v>0</v>
      </c>
      <c r="I4">
        <f>MAX(pogoda[[#This Row],[po uzupelnieniu]]-pogoda[[#This Row],[dzienne parowanie wody]], 0)</f>
        <v>25000</v>
      </c>
      <c r="J4">
        <f>IF(pogoda[[#This Row],[ile w zbiorniku z parowaniem]]-pogoda[[#This Row],[ile wody do podlania]] &lt; 0, 25000-pogoda[[#This Row],[ile w zbiorniku z parowaniem]], 0)</f>
        <v>0</v>
      </c>
      <c r="K4">
        <f>pogoda[[#This Row],[ile w zbiorniku z parowaniem]]-pogoda[[#This Row],[ile wody do podlania]]+pogoda[[#This Row],[ile trzeba dolac]]</f>
        <v>25000</v>
      </c>
    </row>
    <row r="5" spans="1:11" x14ac:dyDescent="0.35">
      <c r="A5" s="1">
        <v>42097</v>
      </c>
      <c r="B5">
        <v>4</v>
      </c>
      <c r="C5">
        <v>1</v>
      </c>
      <c r="D5">
        <f>700*pogoda[[#This Row],[opady]]</f>
        <v>700</v>
      </c>
      <c r="E5">
        <f>MIN(pogoda[[#This Row],[ile napadalo]]+K4, 25000)</f>
        <v>25000</v>
      </c>
      <c r="F5">
        <f>IF(pogoda[[#This Row],[opady]]=0, ROUNDUP(0.03%*POWER(pogoda[[#This Row],[temperatura_srednia]], 1.5)*K4, 0), 0)</f>
        <v>0</v>
      </c>
      <c r="G5">
        <f>IF(AND(pogoda[[#This Row],[temperatura_srednia]]&gt;15, pogoda[[#This Row],[opady]]&lt;=0.6), 1, 0)</f>
        <v>0</v>
      </c>
      <c r="H5">
        <f t="shared" si="0"/>
        <v>0</v>
      </c>
      <c r="I5">
        <f>MAX(pogoda[[#This Row],[po uzupelnieniu]]-pogoda[[#This Row],[dzienne parowanie wody]], 0)</f>
        <v>25000</v>
      </c>
      <c r="J5">
        <f>IF(pogoda[[#This Row],[ile w zbiorniku z parowaniem]]-pogoda[[#This Row],[ile wody do podlania]] &lt; 0, 25000-pogoda[[#This Row],[ile w zbiorniku z parowaniem]], 0)</f>
        <v>0</v>
      </c>
      <c r="K5">
        <f>pogoda[[#This Row],[ile w zbiorniku z parowaniem]]-pogoda[[#This Row],[ile wody do podlania]]+pogoda[[#This Row],[ile trzeba dolac]]</f>
        <v>25000</v>
      </c>
    </row>
    <row r="6" spans="1:11" x14ac:dyDescent="0.35">
      <c r="A6" s="1">
        <v>42098</v>
      </c>
      <c r="B6">
        <v>4</v>
      </c>
      <c r="C6">
        <v>0.8</v>
      </c>
      <c r="D6">
        <f>700*pogoda[[#This Row],[opady]]</f>
        <v>560</v>
      </c>
      <c r="E6">
        <f>MIN(pogoda[[#This Row],[ile napadalo]]+K5, 25000)</f>
        <v>25000</v>
      </c>
      <c r="F6">
        <f>IF(pogoda[[#This Row],[opady]]=0, ROUNDUP(0.03%*POWER(pogoda[[#This Row],[temperatura_srednia]], 1.5)*K5, 0), 0)</f>
        <v>0</v>
      </c>
      <c r="G6">
        <f>IF(AND(pogoda[[#This Row],[temperatura_srednia]]&gt;15, pogoda[[#This Row],[opady]]&lt;=0.6), 1, 0)</f>
        <v>0</v>
      </c>
      <c r="H6">
        <f t="shared" si="0"/>
        <v>0</v>
      </c>
      <c r="I6">
        <f>MAX(pogoda[[#This Row],[po uzupelnieniu]]-pogoda[[#This Row],[dzienne parowanie wody]], 0)</f>
        <v>25000</v>
      </c>
      <c r="J6">
        <f>IF(pogoda[[#This Row],[ile w zbiorniku z parowaniem]]-pogoda[[#This Row],[ile wody do podlania]] &lt; 0, 25000-pogoda[[#This Row],[ile w zbiorniku z parowaniem]], 0)</f>
        <v>0</v>
      </c>
      <c r="K6">
        <f>pogoda[[#This Row],[ile w zbiorniku z parowaniem]]-pogoda[[#This Row],[ile wody do podlania]]+pogoda[[#This Row],[ile trzeba dolac]]</f>
        <v>25000</v>
      </c>
    </row>
    <row r="7" spans="1:11" x14ac:dyDescent="0.35">
      <c r="A7" s="1">
        <v>42099</v>
      </c>
      <c r="B7">
        <v>3</v>
      </c>
      <c r="C7">
        <v>0</v>
      </c>
      <c r="D7">
        <f>700*pogoda[[#This Row],[opady]]</f>
        <v>0</v>
      </c>
      <c r="E7">
        <f>MIN(pogoda[[#This Row],[ile napadalo]]+K6, 25000)</f>
        <v>25000</v>
      </c>
      <c r="F7">
        <f>IF(pogoda[[#This Row],[opady]]=0, ROUNDUP(0.03%*POWER(pogoda[[#This Row],[temperatura_srednia]], 1.5)*K6, 0), 0)</f>
        <v>39</v>
      </c>
      <c r="G7">
        <f>IF(AND(pogoda[[#This Row],[temperatura_srednia]]&gt;15, pogoda[[#This Row],[opady]]&lt;=0.6), 1, 0)</f>
        <v>0</v>
      </c>
      <c r="H7">
        <f t="shared" si="0"/>
        <v>0</v>
      </c>
      <c r="I7">
        <f>MAX(pogoda[[#This Row],[po uzupelnieniu]]-pogoda[[#This Row],[dzienne parowanie wody]], 0)</f>
        <v>24961</v>
      </c>
      <c r="J7">
        <f>IF(pogoda[[#This Row],[ile w zbiorniku z parowaniem]]-pogoda[[#This Row],[ile wody do podlania]] &lt; 0, 25000-pogoda[[#This Row],[ile w zbiorniku z parowaniem]], 0)</f>
        <v>0</v>
      </c>
      <c r="K7">
        <f>pogoda[[#This Row],[ile w zbiorniku z parowaniem]]-pogoda[[#This Row],[ile wody do podlania]]+pogoda[[#This Row],[ile trzeba dolac]]</f>
        <v>24961</v>
      </c>
    </row>
    <row r="8" spans="1:11" x14ac:dyDescent="0.35">
      <c r="A8" s="1">
        <v>42100</v>
      </c>
      <c r="B8">
        <v>4</v>
      </c>
      <c r="C8">
        <v>0</v>
      </c>
      <c r="D8">
        <f>700*pogoda[[#This Row],[opady]]</f>
        <v>0</v>
      </c>
      <c r="E8">
        <f>MIN(pogoda[[#This Row],[ile napadalo]]+K7, 25000)</f>
        <v>24961</v>
      </c>
      <c r="F8">
        <f>IF(pogoda[[#This Row],[opady]]=0, ROUNDUP(0.03%*POWER(pogoda[[#This Row],[temperatura_srednia]], 1.5)*K7, 0), 0)</f>
        <v>60</v>
      </c>
      <c r="G8">
        <f>IF(AND(pogoda[[#This Row],[temperatura_srednia]]&gt;15, pogoda[[#This Row],[opady]]&lt;=0.6), 1, 0)</f>
        <v>0</v>
      </c>
      <c r="H8">
        <f t="shared" si="0"/>
        <v>0</v>
      </c>
      <c r="I8">
        <f>MAX(pogoda[[#This Row],[po uzupelnieniu]]-pogoda[[#This Row],[dzienne parowanie wody]], 0)</f>
        <v>24901</v>
      </c>
      <c r="J8">
        <f>IF(pogoda[[#This Row],[ile w zbiorniku z parowaniem]]-pogoda[[#This Row],[ile wody do podlania]] &lt; 0, 25000-pogoda[[#This Row],[ile w zbiorniku z parowaniem]], 0)</f>
        <v>0</v>
      </c>
      <c r="K8">
        <f>pogoda[[#This Row],[ile w zbiorniku z parowaniem]]-pogoda[[#This Row],[ile wody do podlania]]+pogoda[[#This Row],[ile trzeba dolac]]</f>
        <v>24901</v>
      </c>
    </row>
    <row r="9" spans="1:11" x14ac:dyDescent="0.35">
      <c r="A9" s="1">
        <v>42101</v>
      </c>
      <c r="B9">
        <v>4</v>
      </c>
      <c r="C9">
        <v>1</v>
      </c>
      <c r="D9">
        <f>700*pogoda[[#This Row],[opady]]</f>
        <v>700</v>
      </c>
      <c r="E9">
        <f>MIN(pogoda[[#This Row],[ile napadalo]]+K8, 25000)</f>
        <v>25000</v>
      </c>
      <c r="F9">
        <f>IF(pogoda[[#This Row],[opady]]=0, ROUNDUP(0.03%*POWER(pogoda[[#This Row],[temperatura_srednia]], 1.5)*K8, 0), 0)</f>
        <v>0</v>
      </c>
      <c r="G9">
        <f>IF(AND(pogoda[[#This Row],[temperatura_srednia]]&gt;15, pogoda[[#This Row],[opady]]&lt;=0.6), 1, 0)</f>
        <v>0</v>
      </c>
      <c r="H9">
        <f t="shared" si="0"/>
        <v>0</v>
      </c>
      <c r="I9">
        <f>MAX(pogoda[[#This Row],[po uzupelnieniu]]-pogoda[[#This Row],[dzienne parowanie wody]], 0)</f>
        <v>25000</v>
      </c>
      <c r="J9">
        <f>IF(pogoda[[#This Row],[ile w zbiorniku z parowaniem]]-pogoda[[#This Row],[ile wody do podlania]] &lt; 0, 25000-pogoda[[#This Row],[ile w zbiorniku z parowaniem]], 0)</f>
        <v>0</v>
      </c>
      <c r="K9">
        <f>pogoda[[#This Row],[ile w zbiorniku z parowaniem]]-pogoda[[#This Row],[ile wody do podlania]]+pogoda[[#This Row],[ile trzeba dolac]]</f>
        <v>25000</v>
      </c>
    </row>
    <row r="10" spans="1:11" x14ac:dyDescent="0.35">
      <c r="A10" s="1">
        <v>42102</v>
      </c>
      <c r="B10">
        <v>8</v>
      </c>
      <c r="C10">
        <v>1</v>
      </c>
      <c r="D10">
        <f>700*pogoda[[#This Row],[opady]]</f>
        <v>700</v>
      </c>
      <c r="E10">
        <f>MIN(pogoda[[#This Row],[ile napadalo]]+K9, 25000)</f>
        <v>25000</v>
      </c>
      <c r="F10">
        <f>IF(pogoda[[#This Row],[opady]]=0, ROUNDUP(0.03%*POWER(pogoda[[#This Row],[temperatura_srednia]], 1.5)*K9, 0), 0)</f>
        <v>0</v>
      </c>
      <c r="G10">
        <f>IF(AND(pogoda[[#This Row],[temperatura_srednia]]&gt;15, pogoda[[#This Row],[opady]]&lt;=0.6), 1, 0)</f>
        <v>0</v>
      </c>
      <c r="H10">
        <f t="shared" si="0"/>
        <v>0</v>
      </c>
      <c r="I10">
        <f>MAX(pogoda[[#This Row],[po uzupelnieniu]]-pogoda[[#This Row],[dzienne parowanie wody]], 0)</f>
        <v>25000</v>
      </c>
      <c r="J10">
        <f>IF(pogoda[[#This Row],[ile w zbiorniku z parowaniem]]-pogoda[[#This Row],[ile wody do podlania]] &lt; 0, 25000-pogoda[[#This Row],[ile w zbiorniku z parowaniem]], 0)</f>
        <v>0</v>
      </c>
      <c r="K10">
        <f>pogoda[[#This Row],[ile w zbiorniku z parowaniem]]-pogoda[[#This Row],[ile wody do podlania]]+pogoda[[#This Row],[ile trzeba dolac]]</f>
        <v>25000</v>
      </c>
    </row>
    <row r="11" spans="1:11" x14ac:dyDescent="0.35">
      <c r="A11" s="1">
        <v>42103</v>
      </c>
      <c r="B11">
        <v>6</v>
      </c>
      <c r="C11">
        <v>2</v>
      </c>
      <c r="D11">
        <f>700*pogoda[[#This Row],[opady]]</f>
        <v>1400</v>
      </c>
      <c r="E11">
        <f>MIN(pogoda[[#This Row],[ile napadalo]]+K10, 25000)</f>
        <v>25000</v>
      </c>
      <c r="F11">
        <f>IF(pogoda[[#This Row],[opady]]=0, ROUNDUP(0.03%*POWER(pogoda[[#This Row],[temperatura_srednia]], 1.5)*K10, 0), 0)</f>
        <v>0</v>
      </c>
      <c r="G11">
        <f>IF(AND(pogoda[[#This Row],[temperatura_srednia]]&gt;15, pogoda[[#This Row],[opady]]&lt;=0.6), 1, 0)</f>
        <v>0</v>
      </c>
      <c r="H11">
        <f t="shared" si="0"/>
        <v>0</v>
      </c>
      <c r="I11">
        <f>MAX(pogoda[[#This Row],[po uzupelnieniu]]-pogoda[[#This Row],[dzienne parowanie wody]], 0)</f>
        <v>25000</v>
      </c>
      <c r="J11">
        <f>IF(pogoda[[#This Row],[ile w zbiorniku z parowaniem]]-pogoda[[#This Row],[ile wody do podlania]] &lt; 0, 25000-pogoda[[#This Row],[ile w zbiorniku z parowaniem]], 0)</f>
        <v>0</v>
      </c>
      <c r="K11">
        <f>pogoda[[#This Row],[ile w zbiorniku z parowaniem]]-pogoda[[#This Row],[ile wody do podlania]]+pogoda[[#This Row],[ile trzeba dolac]]</f>
        <v>25000</v>
      </c>
    </row>
    <row r="12" spans="1:11" x14ac:dyDescent="0.35">
      <c r="A12" s="1">
        <v>42104</v>
      </c>
      <c r="B12">
        <v>9</v>
      </c>
      <c r="C12">
        <v>2</v>
      </c>
      <c r="D12">
        <f>700*pogoda[[#This Row],[opady]]</f>
        <v>1400</v>
      </c>
      <c r="E12">
        <f>MIN(pogoda[[#This Row],[ile napadalo]]+K11, 25000)</f>
        <v>25000</v>
      </c>
      <c r="F12">
        <f>IF(pogoda[[#This Row],[opady]]=0, ROUNDUP(0.03%*POWER(pogoda[[#This Row],[temperatura_srednia]], 1.5)*K11, 0), 0)</f>
        <v>0</v>
      </c>
      <c r="G12">
        <f>IF(AND(pogoda[[#This Row],[temperatura_srednia]]&gt;15, pogoda[[#This Row],[opady]]&lt;=0.6), 1, 0)</f>
        <v>0</v>
      </c>
      <c r="H12">
        <f t="shared" si="0"/>
        <v>0</v>
      </c>
      <c r="I12">
        <f>MAX(pogoda[[#This Row],[po uzupelnieniu]]-pogoda[[#This Row],[dzienne parowanie wody]], 0)</f>
        <v>25000</v>
      </c>
      <c r="J12">
        <f>IF(pogoda[[#This Row],[ile w zbiorniku z parowaniem]]-pogoda[[#This Row],[ile wody do podlania]] &lt; 0, 25000-pogoda[[#This Row],[ile w zbiorniku z parowaniem]], 0)</f>
        <v>0</v>
      </c>
      <c r="K12">
        <f>pogoda[[#This Row],[ile w zbiorniku z parowaniem]]-pogoda[[#This Row],[ile wody do podlania]]+pogoda[[#This Row],[ile trzeba dolac]]</f>
        <v>25000</v>
      </c>
    </row>
    <row r="13" spans="1:11" x14ac:dyDescent="0.35">
      <c r="A13" s="1">
        <v>42105</v>
      </c>
      <c r="B13">
        <v>12</v>
      </c>
      <c r="C13">
        <v>3</v>
      </c>
      <c r="D13">
        <f>700*pogoda[[#This Row],[opady]]</f>
        <v>2100</v>
      </c>
      <c r="E13">
        <f>MIN(pogoda[[#This Row],[ile napadalo]]+K12, 25000)</f>
        <v>25000</v>
      </c>
      <c r="F13">
        <f>IF(pogoda[[#This Row],[opady]]=0, ROUNDUP(0.03%*POWER(pogoda[[#This Row],[temperatura_srednia]], 1.5)*K12, 0), 0)</f>
        <v>0</v>
      </c>
      <c r="G13">
        <f>IF(AND(pogoda[[#This Row],[temperatura_srednia]]&gt;15, pogoda[[#This Row],[opady]]&lt;=0.6), 1, 0)</f>
        <v>0</v>
      </c>
      <c r="H13">
        <f t="shared" si="0"/>
        <v>0</v>
      </c>
      <c r="I13">
        <f>MAX(pogoda[[#This Row],[po uzupelnieniu]]-pogoda[[#This Row],[dzienne parowanie wody]], 0)</f>
        <v>25000</v>
      </c>
      <c r="J13">
        <f>IF(pogoda[[#This Row],[ile w zbiorniku z parowaniem]]-pogoda[[#This Row],[ile wody do podlania]] &lt; 0, 25000-pogoda[[#This Row],[ile w zbiorniku z parowaniem]], 0)</f>
        <v>0</v>
      </c>
      <c r="K13">
        <f>pogoda[[#This Row],[ile w zbiorniku z parowaniem]]-pogoda[[#This Row],[ile wody do podlania]]+pogoda[[#This Row],[ile trzeba dolac]]</f>
        <v>25000</v>
      </c>
    </row>
    <row r="14" spans="1:11" x14ac:dyDescent="0.35">
      <c r="A14" s="1">
        <v>42106</v>
      </c>
      <c r="B14">
        <v>10</v>
      </c>
      <c r="C14">
        <v>2</v>
      </c>
      <c r="D14">
        <f>700*pogoda[[#This Row],[opady]]</f>
        <v>1400</v>
      </c>
      <c r="E14">
        <f>MIN(pogoda[[#This Row],[ile napadalo]]+K13, 25000)</f>
        <v>25000</v>
      </c>
      <c r="F14">
        <f>IF(pogoda[[#This Row],[opady]]=0, ROUNDUP(0.03%*POWER(pogoda[[#This Row],[temperatura_srednia]], 1.5)*K13, 0), 0)</f>
        <v>0</v>
      </c>
      <c r="G14">
        <f>IF(AND(pogoda[[#This Row],[temperatura_srednia]]&gt;15, pogoda[[#This Row],[opady]]&lt;=0.6), 1, 0)</f>
        <v>0</v>
      </c>
      <c r="H14">
        <f t="shared" si="0"/>
        <v>0</v>
      </c>
      <c r="I14">
        <f>MAX(pogoda[[#This Row],[po uzupelnieniu]]-pogoda[[#This Row],[dzienne parowanie wody]], 0)</f>
        <v>25000</v>
      </c>
      <c r="J14">
        <f>IF(pogoda[[#This Row],[ile w zbiorniku z parowaniem]]-pogoda[[#This Row],[ile wody do podlania]] &lt; 0, 25000-pogoda[[#This Row],[ile w zbiorniku z parowaniem]], 0)</f>
        <v>0</v>
      </c>
      <c r="K14">
        <f>pogoda[[#This Row],[ile w zbiorniku z parowaniem]]-pogoda[[#This Row],[ile wody do podlania]]+pogoda[[#This Row],[ile trzeba dolac]]</f>
        <v>25000</v>
      </c>
    </row>
    <row r="15" spans="1:11" x14ac:dyDescent="0.35">
      <c r="A15" s="1">
        <v>42107</v>
      </c>
      <c r="B15">
        <v>8</v>
      </c>
      <c r="C15">
        <v>1</v>
      </c>
      <c r="D15">
        <f>700*pogoda[[#This Row],[opady]]</f>
        <v>700</v>
      </c>
      <c r="E15">
        <f>MIN(pogoda[[#This Row],[ile napadalo]]+K14, 25000)</f>
        <v>25000</v>
      </c>
      <c r="F15">
        <f>IF(pogoda[[#This Row],[opady]]=0, ROUNDUP(0.03%*POWER(pogoda[[#This Row],[temperatura_srednia]], 1.5)*K14, 0), 0)</f>
        <v>0</v>
      </c>
      <c r="G15">
        <f>IF(AND(pogoda[[#This Row],[temperatura_srednia]]&gt;15, pogoda[[#This Row],[opady]]&lt;=0.6), 1, 0)</f>
        <v>0</v>
      </c>
      <c r="H15">
        <f t="shared" si="0"/>
        <v>0</v>
      </c>
      <c r="I15">
        <f>MAX(pogoda[[#This Row],[po uzupelnieniu]]-pogoda[[#This Row],[dzienne parowanie wody]], 0)</f>
        <v>25000</v>
      </c>
      <c r="J15">
        <f>IF(pogoda[[#This Row],[ile w zbiorniku z parowaniem]]-pogoda[[#This Row],[ile wody do podlania]] &lt; 0, 25000-pogoda[[#This Row],[ile w zbiorniku z parowaniem]], 0)</f>
        <v>0</v>
      </c>
      <c r="K15">
        <f>pogoda[[#This Row],[ile w zbiorniku z parowaniem]]-pogoda[[#This Row],[ile wody do podlania]]+pogoda[[#This Row],[ile trzeba dolac]]</f>
        <v>25000</v>
      </c>
    </row>
    <row r="16" spans="1:11" x14ac:dyDescent="0.35">
      <c r="A16" s="1">
        <v>42108</v>
      </c>
      <c r="B16">
        <v>6</v>
      </c>
      <c r="C16">
        <v>0</v>
      </c>
      <c r="D16">
        <f>700*pogoda[[#This Row],[opady]]</f>
        <v>0</v>
      </c>
      <c r="E16">
        <f>MIN(pogoda[[#This Row],[ile napadalo]]+K15, 25000)</f>
        <v>25000</v>
      </c>
      <c r="F16">
        <f>IF(pogoda[[#This Row],[opady]]=0, ROUNDUP(0.03%*POWER(pogoda[[#This Row],[temperatura_srednia]], 1.5)*K15, 0), 0)</f>
        <v>111</v>
      </c>
      <c r="G16">
        <f>IF(AND(pogoda[[#This Row],[temperatura_srednia]]&gt;15, pogoda[[#This Row],[opady]]&lt;=0.6), 1, 0)</f>
        <v>0</v>
      </c>
      <c r="H16">
        <f t="shared" si="0"/>
        <v>0</v>
      </c>
      <c r="I16">
        <f>MAX(pogoda[[#This Row],[po uzupelnieniu]]-pogoda[[#This Row],[dzienne parowanie wody]], 0)</f>
        <v>24889</v>
      </c>
      <c r="J16">
        <f>IF(pogoda[[#This Row],[ile w zbiorniku z parowaniem]]-pogoda[[#This Row],[ile wody do podlania]] &lt; 0, 25000-pogoda[[#This Row],[ile w zbiorniku z parowaniem]], 0)</f>
        <v>0</v>
      </c>
      <c r="K16">
        <f>pogoda[[#This Row],[ile w zbiorniku z parowaniem]]-pogoda[[#This Row],[ile wody do podlania]]+pogoda[[#This Row],[ile trzeba dolac]]</f>
        <v>24889</v>
      </c>
    </row>
    <row r="17" spans="1:11" x14ac:dyDescent="0.35">
      <c r="A17" s="1">
        <v>42109</v>
      </c>
      <c r="B17">
        <v>14</v>
      </c>
      <c r="C17">
        <v>0</v>
      </c>
      <c r="D17">
        <f>700*pogoda[[#This Row],[opady]]</f>
        <v>0</v>
      </c>
      <c r="E17">
        <f>MIN(pogoda[[#This Row],[ile napadalo]]+K16, 25000)</f>
        <v>24889</v>
      </c>
      <c r="F17">
        <f>IF(pogoda[[#This Row],[opady]]=0, ROUNDUP(0.03%*POWER(pogoda[[#This Row],[temperatura_srednia]], 1.5)*K16, 0), 0)</f>
        <v>392</v>
      </c>
      <c r="G17">
        <f>IF(AND(pogoda[[#This Row],[temperatura_srednia]]&gt;15, pogoda[[#This Row],[opady]]&lt;=0.6), 1, 0)</f>
        <v>0</v>
      </c>
      <c r="H17">
        <f t="shared" si="0"/>
        <v>0</v>
      </c>
      <c r="I17">
        <f>MAX(pogoda[[#This Row],[po uzupelnieniu]]-pogoda[[#This Row],[dzienne parowanie wody]], 0)</f>
        <v>24497</v>
      </c>
      <c r="J17">
        <f>IF(pogoda[[#This Row],[ile w zbiorniku z parowaniem]]-pogoda[[#This Row],[ile wody do podlania]] &lt; 0, 25000-pogoda[[#This Row],[ile w zbiorniku z parowaniem]], 0)</f>
        <v>0</v>
      </c>
      <c r="K17">
        <f>pogoda[[#This Row],[ile w zbiorniku z parowaniem]]-pogoda[[#This Row],[ile wody do podlania]]+pogoda[[#This Row],[ile trzeba dolac]]</f>
        <v>24497</v>
      </c>
    </row>
    <row r="18" spans="1:11" x14ac:dyDescent="0.35">
      <c r="A18" s="1">
        <v>42110</v>
      </c>
      <c r="B18">
        <v>10</v>
      </c>
      <c r="C18">
        <v>0</v>
      </c>
      <c r="D18">
        <f>700*pogoda[[#This Row],[opady]]</f>
        <v>0</v>
      </c>
      <c r="E18">
        <f>MIN(pogoda[[#This Row],[ile napadalo]]+K17, 25000)</f>
        <v>24497</v>
      </c>
      <c r="F18">
        <f>IF(pogoda[[#This Row],[opady]]=0, ROUNDUP(0.03%*POWER(pogoda[[#This Row],[temperatura_srednia]], 1.5)*K17, 0), 0)</f>
        <v>233</v>
      </c>
      <c r="G18">
        <f>IF(AND(pogoda[[#This Row],[temperatura_srednia]]&gt;15, pogoda[[#This Row],[opady]]&lt;=0.6), 1, 0)</f>
        <v>0</v>
      </c>
      <c r="H18">
        <f t="shared" si="0"/>
        <v>0</v>
      </c>
      <c r="I18">
        <f>MAX(pogoda[[#This Row],[po uzupelnieniu]]-pogoda[[#This Row],[dzienne parowanie wody]], 0)</f>
        <v>24264</v>
      </c>
      <c r="J18">
        <f>IF(pogoda[[#This Row],[ile w zbiorniku z parowaniem]]-pogoda[[#This Row],[ile wody do podlania]] &lt; 0, 25000-pogoda[[#This Row],[ile w zbiorniku z parowaniem]], 0)</f>
        <v>0</v>
      </c>
      <c r="K18">
        <f>pogoda[[#This Row],[ile w zbiorniku z parowaniem]]-pogoda[[#This Row],[ile wody do podlania]]+pogoda[[#This Row],[ile trzeba dolac]]</f>
        <v>24264</v>
      </c>
    </row>
    <row r="19" spans="1:11" x14ac:dyDescent="0.35">
      <c r="A19" s="1">
        <v>42111</v>
      </c>
      <c r="B19">
        <v>6</v>
      </c>
      <c r="C19">
        <v>0</v>
      </c>
      <c r="D19">
        <f>700*pogoda[[#This Row],[opady]]</f>
        <v>0</v>
      </c>
      <c r="E19">
        <f>MIN(pogoda[[#This Row],[ile napadalo]]+K18, 25000)</f>
        <v>24264</v>
      </c>
      <c r="F19">
        <f>IF(pogoda[[#This Row],[opady]]=0, ROUNDUP(0.03%*POWER(pogoda[[#This Row],[temperatura_srednia]], 1.5)*K18, 0), 0)</f>
        <v>107</v>
      </c>
      <c r="G19">
        <f>IF(AND(pogoda[[#This Row],[temperatura_srednia]]&gt;15, pogoda[[#This Row],[opady]]&lt;=0.6), 1, 0)</f>
        <v>0</v>
      </c>
      <c r="H19">
        <f t="shared" si="0"/>
        <v>0</v>
      </c>
      <c r="I19">
        <f>MAX(pogoda[[#This Row],[po uzupelnieniu]]-pogoda[[#This Row],[dzienne parowanie wody]], 0)</f>
        <v>24157</v>
      </c>
      <c r="J19">
        <f>IF(pogoda[[#This Row],[ile w zbiorniku z parowaniem]]-pogoda[[#This Row],[ile wody do podlania]] &lt; 0, 25000-pogoda[[#This Row],[ile w zbiorniku z parowaniem]], 0)</f>
        <v>0</v>
      </c>
      <c r="K19">
        <f>pogoda[[#This Row],[ile w zbiorniku z parowaniem]]-pogoda[[#This Row],[ile wody do podlania]]+pogoda[[#This Row],[ile trzeba dolac]]</f>
        <v>24157</v>
      </c>
    </row>
    <row r="20" spans="1:11" x14ac:dyDescent="0.35">
      <c r="A20" s="1">
        <v>42112</v>
      </c>
      <c r="B20">
        <v>4</v>
      </c>
      <c r="C20">
        <v>0</v>
      </c>
      <c r="D20">
        <f>700*pogoda[[#This Row],[opady]]</f>
        <v>0</v>
      </c>
      <c r="E20">
        <f>MIN(pogoda[[#This Row],[ile napadalo]]+K19, 25000)</f>
        <v>24157</v>
      </c>
      <c r="F20">
        <f>IF(pogoda[[#This Row],[opady]]=0, ROUNDUP(0.03%*POWER(pogoda[[#This Row],[temperatura_srednia]], 1.5)*K19, 0), 0)</f>
        <v>58</v>
      </c>
      <c r="G20">
        <f>IF(AND(pogoda[[#This Row],[temperatura_srednia]]&gt;15, pogoda[[#This Row],[opady]]&lt;=0.6), 1, 0)</f>
        <v>0</v>
      </c>
      <c r="H20">
        <f t="shared" si="0"/>
        <v>0</v>
      </c>
      <c r="I20">
        <f>MAX(pogoda[[#This Row],[po uzupelnieniu]]-pogoda[[#This Row],[dzienne parowanie wody]], 0)</f>
        <v>24099</v>
      </c>
      <c r="J20">
        <f>IF(pogoda[[#This Row],[ile w zbiorniku z parowaniem]]-pogoda[[#This Row],[ile wody do podlania]] &lt; 0, 25000-pogoda[[#This Row],[ile w zbiorniku z parowaniem]], 0)</f>
        <v>0</v>
      </c>
      <c r="K20">
        <f>pogoda[[#This Row],[ile w zbiorniku z parowaniem]]-pogoda[[#This Row],[ile wody do podlania]]+pogoda[[#This Row],[ile trzeba dolac]]</f>
        <v>24099</v>
      </c>
    </row>
    <row r="21" spans="1:11" x14ac:dyDescent="0.35">
      <c r="A21" s="1">
        <v>42113</v>
      </c>
      <c r="B21">
        <v>7</v>
      </c>
      <c r="C21">
        <v>0</v>
      </c>
      <c r="D21">
        <f>700*pogoda[[#This Row],[opady]]</f>
        <v>0</v>
      </c>
      <c r="E21">
        <f>MIN(pogoda[[#This Row],[ile napadalo]]+K20, 25000)</f>
        <v>24099</v>
      </c>
      <c r="F21">
        <f>IF(pogoda[[#This Row],[opady]]=0, ROUNDUP(0.03%*POWER(pogoda[[#This Row],[temperatura_srednia]], 1.5)*K20, 0), 0)</f>
        <v>134</v>
      </c>
      <c r="G21">
        <f>IF(AND(pogoda[[#This Row],[temperatura_srednia]]&gt;15, pogoda[[#This Row],[opady]]&lt;=0.6), 1, 0)</f>
        <v>0</v>
      </c>
      <c r="H21">
        <f t="shared" si="0"/>
        <v>0</v>
      </c>
      <c r="I21">
        <f>MAX(pogoda[[#This Row],[po uzupelnieniu]]-pogoda[[#This Row],[dzienne parowanie wody]], 0)</f>
        <v>23965</v>
      </c>
      <c r="J21">
        <f>IF(pogoda[[#This Row],[ile w zbiorniku z parowaniem]]-pogoda[[#This Row],[ile wody do podlania]] &lt; 0, 25000-pogoda[[#This Row],[ile w zbiorniku z parowaniem]], 0)</f>
        <v>0</v>
      </c>
      <c r="K21">
        <f>pogoda[[#This Row],[ile w zbiorniku z parowaniem]]-pogoda[[#This Row],[ile wody do podlania]]+pogoda[[#This Row],[ile trzeba dolac]]</f>
        <v>23965</v>
      </c>
    </row>
    <row r="22" spans="1:11" x14ac:dyDescent="0.35">
      <c r="A22" s="1">
        <v>42114</v>
      </c>
      <c r="B22">
        <v>10</v>
      </c>
      <c r="C22">
        <v>1</v>
      </c>
      <c r="D22">
        <f>700*pogoda[[#This Row],[opady]]</f>
        <v>700</v>
      </c>
      <c r="E22">
        <f>MIN(pogoda[[#This Row],[ile napadalo]]+K21, 25000)</f>
        <v>24665</v>
      </c>
      <c r="F22">
        <f>IF(pogoda[[#This Row],[opady]]=0, ROUNDUP(0.03%*POWER(pogoda[[#This Row],[temperatura_srednia]], 1.5)*K21, 0), 0)</f>
        <v>0</v>
      </c>
      <c r="G22">
        <f>IF(AND(pogoda[[#This Row],[temperatura_srednia]]&gt;15, pogoda[[#This Row],[opady]]&lt;=0.6), 1, 0)</f>
        <v>0</v>
      </c>
      <c r="H22">
        <f t="shared" si="0"/>
        <v>0</v>
      </c>
      <c r="I22">
        <f>MAX(pogoda[[#This Row],[po uzupelnieniu]]-pogoda[[#This Row],[dzienne parowanie wody]], 0)</f>
        <v>24665</v>
      </c>
      <c r="J22">
        <f>IF(pogoda[[#This Row],[ile w zbiorniku z parowaniem]]-pogoda[[#This Row],[ile wody do podlania]] &lt; 0, 25000-pogoda[[#This Row],[ile w zbiorniku z parowaniem]], 0)</f>
        <v>0</v>
      </c>
      <c r="K22">
        <f>pogoda[[#This Row],[ile w zbiorniku z parowaniem]]-pogoda[[#This Row],[ile wody do podlania]]+pogoda[[#This Row],[ile trzeba dolac]]</f>
        <v>24665</v>
      </c>
    </row>
    <row r="23" spans="1:11" x14ac:dyDescent="0.35">
      <c r="A23" s="1">
        <v>42115</v>
      </c>
      <c r="B23">
        <v>11</v>
      </c>
      <c r="C23">
        <v>3.2</v>
      </c>
      <c r="D23">
        <f>700*pogoda[[#This Row],[opady]]</f>
        <v>2240</v>
      </c>
      <c r="E23">
        <f>MIN(pogoda[[#This Row],[ile napadalo]]+K22, 25000)</f>
        <v>25000</v>
      </c>
      <c r="F23">
        <f>IF(pogoda[[#This Row],[opady]]=0, ROUNDUP(0.03%*POWER(pogoda[[#This Row],[temperatura_srednia]], 1.5)*K22, 0), 0)</f>
        <v>0</v>
      </c>
      <c r="G23">
        <f>IF(AND(pogoda[[#This Row],[temperatura_srednia]]&gt;15, pogoda[[#This Row],[opady]]&lt;=0.6), 1, 0)</f>
        <v>0</v>
      </c>
      <c r="H23">
        <f t="shared" si="0"/>
        <v>0</v>
      </c>
      <c r="I23">
        <f>MAX(pogoda[[#This Row],[po uzupelnieniu]]-pogoda[[#This Row],[dzienne parowanie wody]], 0)</f>
        <v>25000</v>
      </c>
      <c r="J23">
        <f>IF(pogoda[[#This Row],[ile w zbiorniku z parowaniem]]-pogoda[[#This Row],[ile wody do podlania]] &lt; 0, 25000-pogoda[[#This Row],[ile w zbiorniku z parowaniem]], 0)</f>
        <v>0</v>
      </c>
      <c r="K23">
        <f>pogoda[[#This Row],[ile w zbiorniku z parowaniem]]-pogoda[[#This Row],[ile wody do podlania]]+pogoda[[#This Row],[ile trzeba dolac]]</f>
        <v>25000</v>
      </c>
    </row>
    <row r="24" spans="1:11" x14ac:dyDescent="0.35">
      <c r="A24" s="1">
        <v>42116</v>
      </c>
      <c r="B24">
        <v>8</v>
      </c>
      <c r="C24">
        <v>2.2000000000000002</v>
      </c>
      <c r="D24">
        <f>700*pogoda[[#This Row],[opady]]</f>
        <v>1540.0000000000002</v>
      </c>
      <c r="E24">
        <f>MIN(pogoda[[#This Row],[ile napadalo]]+K23, 25000)</f>
        <v>25000</v>
      </c>
      <c r="F24">
        <f>IF(pogoda[[#This Row],[opady]]=0, ROUNDUP(0.03%*POWER(pogoda[[#This Row],[temperatura_srednia]], 1.5)*K23, 0), 0)</f>
        <v>0</v>
      </c>
      <c r="G24">
        <f>IF(AND(pogoda[[#This Row],[temperatura_srednia]]&gt;15, pogoda[[#This Row],[opady]]&lt;=0.6), 1, 0)</f>
        <v>0</v>
      </c>
      <c r="H24">
        <f t="shared" si="0"/>
        <v>0</v>
      </c>
      <c r="I24">
        <f>MAX(pogoda[[#This Row],[po uzupelnieniu]]-pogoda[[#This Row],[dzienne parowanie wody]], 0)</f>
        <v>25000</v>
      </c>
      <c r="J24">
        <f>IF(pogoda[[#This Row],[ile w zbiorniku z parowaniem]]-pogoda[[#This Row],[ile wody do podlania]] &lt; 0, 25000-pogoda[[#This Row],[ile w zbiorniku z parowaniem]], 0)</f>
        <v>0</v>
      </c>
      <c r="K24">
        <f>pogoda[[#This Row],[ile w zbiorniku z parowaniem]]-pogoda[[#This Row],[ile wody do podlania]]+pogoda[[#This Row],[ile trzeba dolac]]</f>
        <v>25000</v>
      </c>
    </row>
    <row r="25" spans="1:11" x14ac:dyDescent="0.35">
      <c r="A25" s="1">
        <v>42117</v>
      </c>
      <c r="B25">
        <v>11</v>
      </c>
      <c r="C25">
        <v>1</v>
      </c>
      <c r="D25">
        <f>700*pogoda[[#This Row],[opady]]</f>
        <v>700</v>
      </c>
      <c r="E25">
        <f>MIN(pogoda[[#This Row],[ile napadalo]]+K24, 25000)</f>
        <v>25000</v>
      </c>
      <c r="F25">
        <f>IF(pogoda[[#This Row],[opady]]=0, ROUNDUP(0.03%*POWER(pogoda[[#This Row],[temperatura_srednia]], 1.5)*K24, 0), 0)</f>
        <v>0</v>
      </c>
      <c r="G25">
        <f>IF(AND(pogoda[[#This Row],[temperatura_srednia]]&gt;15, pogoda[[#This Row],[opady]]&lt;=0.6), 1, 0)</f>
        <v>0</v>
      </c>
      <c r="H25">
        <f t="shared" si="0"/>
        <v>0</v>
      </c>
      <c r="I25">
        <f>MAX(pogoda[[#This Row],[po uzupelnieniu]]-pogoda[[#This Row],[dzienne parowanie wody]], 0)</f>
        <v>25000</v>
      </c>
      <c r="J25">
        <f>IF(pogoda[[#This Row],[ile w zbiorniku z parowaniem]]-pogoda[[#This Row],[ile wody do podlania]] &lt; 0, 25000-pogoda[[#This Row],[ile w zbiorniku z parowaniem]], 0)</f>
        <v>0</v>
      </c>
      <c r="K25">
        <f>pogoda[[#This Row],[ile w zbiorniku z parowaniem]]-pogoda[[#This Row],[ile wody do podlania]]+pogoda[[#This Row],[ile trzeba dolac]]</f>
        <v>25000</v>
      </c>
    </row>
    <row r="26" spans="1:11" x14ac:dyDescent="0.35">
      <c r="A26" s="1">
        <v>42118</v>
      </c>
      <c r="B26">
        <v>12</v>
      </c>
      <c r="C26">
        <v>1</v>
      </c>
      <c r="D26">
        <f>700*pogoda[[#This Row],[opady]]</f>
        <v>700</v>
      </c>
      <c r="E26">
        <f>MIN(pogoda[[#This Row],[ile napadalo]]+K25, 25000)</f>
        <v>25000</v>
      </c>
      <c r="F26">
        <f>IF(pogoda[[#This Row],[opady]]=0, ROUNDUP(0.03%*POWER(pogoda[[#This Row],[temperatura_srednia]], 1.5)*K25, 0), 0)</f>
        <v>0</v>
      </c>
      <c r="G26">
        <f>IF(AND(pogoda[[#This Row],[temperatura_srednia]]&gt;15, pogoda[[#This Row],[opady]]&lt;=0.6), 1, 0)</f>
        <v>0</v>
      </c>
      <c r="H26">
        <f t="shared" si="0"/>
        <v>0</v>
      </c>
      <c r="I26">
        <f>MAX(pogoda[[#This Row],[po uzupelnieniu]]-pogoda[[#This Row],[dzienne parowanie wody]], 0)</f>
        <v>25000</v>
      </c>
      <c r="J26">
        <f>IF(pogoda[[#This Row],[ile w zbiorniku z parowaniem]]-pogoda[[#This Row],[ile wody do podlania]] &lt; 0, 25000-pogoda[[#This Row],[ile w zbiorniku z parowaniem]], 0)</f>
        <v>0</v>
      </c>
      <c r="K26">
        <f>pogoda[[#This Row],[ile w zbiorniku z parowaniem]]-pogoda[[#This Row],[ile wody do podlania]]+pogoda[[#This Row],[ile trzeba dolac]]</f>
        <v>25000</v>
      </c>
    </row>
    <row r="27" spans="1:11" x14ac:dyDescent="0.35">
      <c r="A27" s="1">
        <v>42119</v>
      </c>
      <c r="B27">
        <v>14</v>
      </c>
      <c r="C27">
        <v>1</v>
      </c>
      <c r="D27">
        <f>700*pogoda[[#This Row],[opady]]</f>
        <v>700</v>
      </c>
      <c r="E27">
        <f>MIN(pogoda[[#This Row],[ile napadalo]]+K26, 25000)</f>
        <v>25000</v>
      </c>
      <c r="F27">
        <f>IF(pogoda[[#This Row],[opady]]=0, ROUNDUP(0.03%*POWER(pogoda[[#This Row],[temperatura_srednia]], 1.5)*K26, 0), 0)</f>
        <v>0</v>
      </c>
      <c r="G27">
        <f>IF(AND(pogoda[[#This Row],[temperatura_srednia]]&gt;15, pogoda[[#This Row],[opady]]&lt;=0.6), 1, 0)</f>
        <v>0</v>
      </c>
      <c r="H27">
        <f t="shared" si="0"/>
        <v>0</v>
      </c>
      <c r="I27">
        <f>MAX(pogoda[[#This Row],[po uzupelnieniu]]-pogoda[[#This Row],[dzienne parowanie wody]], 0)</f>
        <v>25000</v>
      </c>
      <c r="J27">
        <f>IF(pogoda[[#This Row],[ile w zbiorniku z parowaniem]]-pogoda[[#This Row],[ile wody do podlania]] &lt; 0, 25000-pogoda[[#This Row],[ile w zbiorniku z parowaniem]], 0)</f>
        <v>0</v>
      </c>
      <c r="K27">
        <f>pogoda[[#This Row],[ile w zbiorniku z parowaniem]]-pogoda[[#This Row],[ile wody do podlania]]+pogoda[[#This Row],[ile trzeba dolac]]</f>
        <v>25000</v>
      </c>
    </row>
    <row r="28" spans="1:11" x14ac:dyDescent="0.35">
      <c r="A28" s="1">
        <v>42120</v>
      </c>
      <c r="B28">
        <v>16</v>
      </c>
      <c r="C28">
        <v>0</v>
      </c>
      <c r="D28">
        <f>700*pogoda[[#This Row],[opady]]</f>
        <v>0</v>
      </c>
      <c r="E28">
        <f>MIN(pogoda[[#This Row],[ile napadalo]]+K27, 25000)</f>
        <v>25000</v>
      </c>
      <c r="F28">
        <f>IF(pogoda[[#This Row],[opady]]=0, ROUNDUP(0.03%*POWER(pogoda[[#This Row],[temperatura_srednia]], 1.5)*K27, 0), 0)</f>
        <v>480</v>
      </c>
      <c r="G28">
        <f>IF(AND(pogoda[[#This Row],[temperatura_srednia]]&gt;15, pogoda[[#This Row],[opady]]&lt;=0.6), 1, 0)</f>
        <v>1</v>
      </c>
      <c r="H28">
        <f t="shared" si="0"/>
        <v>12000</v>
      </c>
      <c r="I28">
        <f>MAX(pogoda[[#This Row],[po uzupelnieniu]]-pogoda[[#This Row],[dzienne parowanie wody]], 0)</f>
        <v>24520</v>
      </c>
      <c r="J28">
        <f>IF(pogoda[[#This Row],[ile w zbiorniku z parowaniem]]-pogoda[[#This Row],[ile wody do podlania]] &lt; 0, 25000-pogoda[[#This Row],[ile w zbiorniku z parowaniem]], 0)</f>
        <v>0</v>
      </c>
      <c r="K28">
        <f>pogoda[[#This Row],[ile w zbiorniku z parowaniem]]-pogoda[[#This Row],[ile wody do podlania]]+pogoda[[#This Row],[ile trzeba dolac]]</f>
        <v>12520</v>
      </c>
    </row>
    <row r="29" spans="1:11" x14ac:dyDescent="0.35">
      <c r="A29" s="1">
        <v>42121</v>
      </c>
      <c r="B29">
        <v>16</v>
      </c>
      <c r="C29">
        <v>1</v>
      </c>
      <c r="D29">
        <f>700*pogoda[[#This Row],[opady]]</f>
        <v>700</v>
      </c>
      <c r="E29">
        <f>MIN(pogoda[[#This Row],[ile napadalo]]+K28, 25000)</f>
        <v>13220</v>
      </c>
      <c r="F29">
        <f>IF(pogoda[[#This Row],[opady]]=0, ROUNDUP(0.03%*POWER(pogoda[[#This Row],[temperatura_srednia]], 1.5)*K28, 0), 0)</f>
        <v>0</v>
      </c>
      <c r="G29">
        <f>IF(AND(pogoda[[#This Row],[temperatura_srednia]]&gt;15, pogoda[[#This Row],[opady]]&lt;=0.6), 1, 0)</f>
        <v>0</v>
      </c>
      <c r="H29">
        <f t="shared" si="0"/>
        <v>0</v>
      </c>
      <c r="I29">
        <f>MAX(pogoda[[#This Row],[po uzupelnieniu]]-pogoda[[#This Row],[dzienne parowanie wody]], 0)</f>
        <v>13220</v>
      </c>
      <c r="J29">
        <f>IF(pogoda[[#This Row],[ile w zbiorniku z parowaniem]]-pogoda[[#This Row],[ile wody do podlania]] &lt; 0, 25000-pogoda[[#This Row],[ile w zbiorniku z parowaniem]], 0)</f>
        <v>0</v>
      </c>
      <c r="K29">
        <f>pogoda[[#This Row],[ile w zbiorniku z parowaniem]]-pogoda[[#This Row],[ile wody do podlania]]+pogoda[[#This Row],[ile trzeba dolac]]</f>
        <v>13220</v>
      </c>
    </row>
    <row r="30" spans="1:11" x14ac:dyDescent="0.35">
      <c r="A30" s="1">
        <v>42122</v>
      </c>
      <c r="B30">
        <v>6</v>
      </c>
      <c r="C30">
        <v>2</v>
      </c>
      <c r="D30">
        <f>700*pogoda[[#This Row],[opady]]</f>
        <v>1400</v>
      </c>
      <c r="E30">
        <f>MIN(pogoda[[#This Row],[ile napadalo]]+K29, 25000)</f>
        <v>14620</v>
      </c>
      <c r="F30">
        <f>IF(pogoda[[#This Row],[opady]]=0, ROUNDUP(0.03%*POWER(pogoda[[#This Row],[temperatura_srednia]], 1.5)*K29, 0), 0)</f>
        <v>0</v>
      </c>
      <c r="G30">
        <f>IF(AND(pogoda[[#This Row],[temperatura_srednia]]&gt;15, pogoda[[#This Row],[opady]]&lt;=0.6), 1, 0)</f>
        <v>0</v>
      </c>
      <c r="H30">
        <f t="shared" si="0"/>
        <v>0</v>
      </c>
      <c r="I30">
        <f>MAX(pogoda[[#This Row],[po uzupelnieniu]]-pogoda[[#This Row],[dzienne parowanie wody]], 0)</f>
        <v>14620</v>
      </c>
      <c r="J30">
        <f>IF(pogoda[[#This Row],[ile w zbiorniku z parowaniem]]-pogoda[[#This Row],[ile wody do podlania]] &lt; 0, 25000-pogoda[[#This Row],[ile w zbiorniku z parowaniem]], 0)</f>
        <v>0</v>
      </c>
      <c r="K30">
        <f>pogoda[[#This Row],[ile w zbiorniku z parowaniem]]-pogoda[[#This Row],[ile wody do podlania]]+pogoda[[#This Row],[ile trzeba dolac]]</f>
        <v>14620</v>
      </c>
    </row>
    <row r="31" spans="1:11" x14ac:dyDescent="0.35">
      <c r="A31" s="1">
        <v>42123</v>
      </c>
      <c r="B31">
        <v>7</v>
      </c>
      <c r="C31">
        <v>0</v>
      </c>
      <c r="D31">
        <f>700*pogoda[[#This Row],[opady]]</f>
        <v>0</v>
      </c>
      <c r="E31">
        <f>MIN(pogoda[[#This Row],[ile napadalo]]+K30, 25000)</f>
        <v>14620</v>
      </c>
      <c r="F31">
        <f>IF(pogoda[[#This Row],[opady]]=0, ROUNDUP(0.03%*POWER(pogoda[[#This Row],[temperatura_srednia]], 1.5)*K30, 0), 0)</f>
        <v>82</v>
      </c>
      <c r="G31">
        <f>IF(AND(pogoda[[#This Row],[temperatura_srednia]]&gt;15, pogoda[[#This Row],[opady]]&lt;=0.6), 1, 0)</f>
        <v>0</v>
      </c>
      <c r="H31">
        <f t="shared" si="0"/>
        <v>0</v>
      </c>
      <c r="I31">
        <f>MAX(pogoda[[#This Row],[po uzupelnieniu]]-pogoda[[#This Row],[dzienne parowanie wody]], 0)</f>
        <v>14538</v>
      </c>
      <c r="J31">
        <f>IF(pogoda[[#This Row],[ile w zbiorniku z parowaniem]]-pogoda[[#This Row],[ile wody do podlania]] &lt; 0, 25000-pogoda[[#This Row],[ile w zbiorniku z parowaniem]], 0)</f>
        <v>0</v>
      </c>
      <c r="K31">
        <f>pogoda[[#This Row],[ile w zbiorniku z parowaniem]]-pogoda[[#This Row],[ile wody do podlania]]+pogoda[[#This Row],[ile trzeba dolac]]</f>
        <v>14538</v>
      </c>
    </row>
    <row r="32" spans="1:11" x14ac:dyDescent="0.35">
      <c r="A32" s="1">
        <v>42124</v>
      </c>
      <c r="B32">
        <v>10</v>
      </c>
      <c r="C32">
        <v>0</v>
      </c>
      <c r="D32">
        <f>700*pogoda[[#This Row],[opady]]</f>
        <v>0</v>
      </c>
      <c r="E32">
        <f>MIN(pogoda[[#This Row],[ile napadalo]]+K31, 25000)</f>
        <v>14538</v>
      </c>
      <c r="F32">
        <f>IF(pogoda[[#This Row],[opady]]=0, ROUNDUP(0.03%*POWER(pogoda[[#This Row],[temperatura_srednia]], 1.5)*K31, 0), 0)</f>
        <v>138</v>
      </c>
      <c r="G32">
        <f>IF(AND(pogoda[[#This Row],[temperatura_srednia]]&gt;15, pogoda[[#This Row],[opady]]&lt;=0.6), 1, 0)</f>
        <v>0</v>
      </c>
      <c r="H32">
        <f t="shared" si="0"/>
        <v>0</v>
      </c>
      <c r="I32">
        <f>MAX(pogoda[[#This Row],[po uzupelnieniu]]-pogoda[[#This Row],[dzienne parowanie wody]], 0)</f>
        <v>14400</v>
      </c>
      <c r="J32">
        <f>IF(pogoda[[#This Row],[ile w zbiorniku z parowaniem]]-pogoda[[#This Row],[ile wody do podlania]] &lt; 0, 25000-pogoda[[#This Row],[ile w zbiorniku z parowaniem]], 0)</f>
        <v>0</v>
      </c>
      <c r="K32">
        <f>pogoda[[#This Row],[ile w zbiorniku z parowaniem]]-pogoda[[#This Row],[ile wody do podlania]]+pogoda[[#This Row],[ile trzeba dolac]]</f>
        <v>14400</v>
      </c>
    </row>
    <row r="33" spans="1:11" x14ac:dyDescent="0.35">
      <c r="A33" s="1">
        <v>42125</v>
      </c>
      <c r="B33">
        <v>10</v>
      </c>
      <c r="C33">
        <v>4</v>
      </c>
      <c r="D33">
        <f>700*pogoda[[#This Row],[opady]]</f>
        <v>2800</v>
      </c>
      <c r="E33">
        <f>MIN(pogoda[[#This Row],[ile napadalo]]+K32, 25000)</f>
        <v>17200</v>
      </c>
      <c r="F33">
        <f>IF(pogoda[[#This Row],[opady]]=0, ROUNDUP(0.03%*POWER(pogoda[[#This Row],[temperatura_srednia]], 1.5)*K32, 0), 0)</f>
        <v>0</v>
      </c>
      <c r="G33">
        <f>IF(AND(pogoda[[#This Row],[temperatura_srednia]]&gt;15, pogoda[[#This Row],[opady]]&lt;=0.6), 1, 0)</f>
        <v>0</v>
      </c>
      <c r="H33">
        <f t="shared" si="0"/>
        <v>0</v>
      </c>
      <c r="I33">
        <f>MAX(pogoda[[#This Row],[po uzupelnieniu]]-pogoda[[#This Row],[dzienne parowanie wody]], 0)</f>
        <v>17200</v>
      </c>
      <c r="J33">
        <f>IF(pogoda[[#This Row],[ile w zbiorniku z parowaniem]]-pogoda[[#This Row],[ile wody do podlania]] &lt; 0, 25000-pogoda[[#This Row],[ile w zbiorniku z parowaniem]], 0)</f>
        <v>0</v>
      </c>
      <c r="K33">
        <f>pogoda[[#This Row],[ile w zbiorniku z parowaniem]]-pogoda[[#This Row],[ile wody do podlania]]+pogoda[[#This Row],[ile trzeba dolac]]</f>
        <v>17200</v>
      </c>
    </row>
    <row r="34" spans="1:11" x14ac:dyDescent="0.35">
      <c r="A34" s="1">
        <v>42126</v>
      </c>
      <c r="B34">
        <v>7</v>
      </c>
      <c r="C34">
        <v>5</v>
      </c>
      <c r="D34">
        <f>700*pogoda[[#This Row],[opady]]</f>
        <v>3500</v>
      </c>
      <c r="E34">
        <f>MIN(pogoda[[#This Row],[ile napadalo]]+K33, 25000)</f>
        <v>20700</v>
      </c>
      <c r="F34">
        <f>IF(pogoda[[#This Row],[opady]]=0, ROUNDUP(0.03%*POWER(pogoda[[#This Row],[temperatura_srednia]], 1.5)*K33, 0), 0)</f>
        <v>0</v>
      </c>
      <c r="G34">
        <f>IF(AND(pogoda[[#This Row],[temperatura_srednia]]&gt;15, pogoda[[#This Row],[opady]]&lt;=0.6), 1, 0)</f>
        <v>0</v>
      </c>
      <c r="H34">
        <f t="shared" si="0"/>
        <v>0</v>
      </c>
      <c r="I34">
        <f>MAX(pogoda[[#This Row],[po uzupelnieniu]]-pogoda[[#This Row],[dzienne parowanie wody]], 0)</f>
        <v>20700</v>
      </c>
      <c r="J34">
        <f>IF(pogoda[[#This Row],[ile w zbiorniku z parowaniem]]-pogoda[[#This Row],[ile wody do podlania]] &lt; 0, 25000-pogoda[[#This Row],[ile w zbiorniku z parowaniem]], 0)</f>
        <v>0</v>
      </c>
      <c r="K34">
        <f>pogoda[[#This Row],[ile w zbiorniku z parowaniem]]-pogoda[[#This Row],[ile wody do podlania]]+pogoda[[#This Row],[ile trzeba dolac]]</f>
        <v>20700</v>
      </c>
    </row>
    <row r="35" spans="1:11" x14ac:dyDescent="0.35">
      <c r="A35" s="1">
        <v>42127</v>
      </c>
      <c r="B35">
        <v>9</v>
      </c>
      <c r="C35">
        <v>4</v>
      </c>
      <c r="D35">
        <f>700*pogoda[[#This Row],[opady]]</f>
        <v>2800</v>
      </c>
      <c r="E35">
        <f>MIN(pogoda[[#This Row],[ile napadalo]]+K34, 25000)</f>
        <v>23500</v>
      </c>
      <c r="F35">
        <f>IF(pogoda[[#This Row],[opady]]=0, ROUNDUP(0.03%*POWER(pogoda[[#This Row],[temperatura_srednia]], 1.5)*K34, 0), 0)</f>
        <v>0</v>
      </c>
      <c r="G35">
        <f>IF(AND(pogoda[[#This Row],[temperatura_srednia]]&gt;15, pogoda[[#This Row],[opady]]&lt;=0.6), 1, 0)</f>
        <v>0</v>
      </c>
      <c r="H35">
        <f t="shared" si="0"/>
        <v>0</v>
      </c>
      <c r="I35">
        <f>MAX(pogoda[[#This Row],[po uzupelnieniu]]-pogoda[[#This Row],[dzienne parowanie wody]], 0)</f>
        <v>23500</v>
      </c>
      <c r="J35">
        <f>IF(pogoda[[#This Row],[ile w zbiorniku z parowaniem]]-pogoda[[#This Row],[ile wody do podlania]] &lt; 0, 25000-pogoda[[#This Row],[ile w zbiorniku z parowaniem]], 0)</f>
        <v>0</v>
      </c>
      <c r="K35">
        <f>pogoda[[#This Row],[ile w zbiorniku z parowaniem]]-pogoda[[#This Row],[ile wody do podlania]]+pogoda[[#This Row],[ile trzeba dolac]]</f>
        <v>23500</v>
      </c>
    </row>
    <row r="36" spans="1:11" x14ac:dyDescent="0.35">
      <c r="A36" s="1">
        <v>42128</v>
      </c>
      <c r="B36">
        <v>15</v>
      </c>
      <c r="C36">
        <v>0.4</v>
      </c>
      <c r="D36">
        <f>700*pogoda[[#This Row],[opady]]</f>
        <v>280</v>
      </c>
      <c r="E36">
        <f>MIN(pogoda[[#This Row],[ile napadalo]]+K35, 25000)</f>
        <v>23780</v>
      </c>
      <c r="F36">
        <f>IF(pogoda[[#This Row],[opady]]=0, ROUNDUP(0.03%*POWER(pogoda[[#This Row],[temperatura_srednia]], 1.5)*K35, 0), 0)</f>
        <v>0</v>
      </c>
      <c r="G36">
        <f>IF(AND(pogoda[[#This Row],[temperatura_srednia]]&gt;15, pogoda[[#This Row],[opady]]&lt;=0.6), 1, 0)</f>
        <v>0</v>
      </c>
      <c r="H36">
        <f t="shared" si="0"/>
        <v>0</v>
      </c>
      <c r="I36">
        <f>MAX(pogoda[[#This Row],[po uzupelnieniu]]-pogoda[[#This Row],[dzienne parowanie wody]], 0)</f>
        <v>23780</v>
      </c>
      <c r="J36">
        <f>IF(pogoda[[#This Row],[ile w zbiorniku z parowaniem]]-pogoda[[#This Row],[ile wody do podlania]] &lt; 0, 25000-pogoda[[#This Row],[ile w zbiorniku z parowaniem]], 0)</f>
        <v>0</v>
      </c>
      <c r="K36">
        <f>pogoda[[#This Row],[ile w zbiorniku z parowaniem]]-pogoda[[#This Row],[ile wody do podlania]]+pogoda[[#This Row],[ile trzeba dolac]]</f>
        <v>23780</v>
      </c>
    </row>
    <row r="37" spans="1:11" x14ac:dyDescent="0.35">
      <c r="A37" s="1">
        <v>42129</v>
      </c>
      <c r="B37">
        <v>18</v>
      </c>
      <c r="C37">
        <v>0.4</v>
      </c>
      <c r="D37">
        <f>700*pogoda[[#This Row],[opady]]</f>
        <v>280</v>
      </c>
      <c r="E37">
        <f>MIN(pogoda[[#This Row],[ile napadalo]]+K36, 25000)</f>
        <v>24060</v>
      </c>
      <c r="F37">
        <f>IF(pogoda[[#This Row],[opady]]=0, ROUNDUP(0.03%*POWER(pogoda[[#This Row],[temperatura_srednia]], 1.5)*K36, 0), 0)</f>
        <v>0</v>
      </c>
      <c r="G37">
        <f>IF(AND(pogoda[[#This Row],[temperatura_srednia]]&gt;15, pogoda[[#This Row],[opady]]&lt;=0.6), 1, 0)</f>
        <v>1</v>
      </c>
      <c r="H37">
        <f t="shared" si="0"/>
        <v>12000</v>
      </c>
      <c r="I37">
        <f>MAX(pogoda[[#This Row],[po uzupelnieniu]]-pogoda[[#This Row],[dzienne parowanie wody]], 0)</f>
        <v>24060</v>
      </c>
      <c r="J37">
        <f>IF(pogoda[[#This Row],[ile w zbiorniku z parowaniem]]-pogoda[[#This Row],[ile wody do podlania]] &lt; 0, 25000-pogoda[[#This Row],[ile w zbiorniku z parowaniem]], 0)</f>
        <v>0</v>
      </c>
      <c r="K37">
        <f>pogoda[[#This Row],[ile w zbiorniku z parowaniem]]-pogoda[[#This Row],[ile wody do podlania]]+pogoda[[#This Row],[ile trzeba dolac]]</f>
        <v>12060</v>
      </c>
    </row>
    <row r="38" spans="1:11" x14ac:dyDescent="0.35">
      <c r="A38" s="1">
        <v>42130</v>
      </c>
      <c r="B38">
        <v>16</v>
      </c>
      <c r="C38">
        <v>0</v>
      </c>
      <c r="D38">
        <f>700*pogoda[[#This Row],[opady]]</f>
        <v>0</v>
      </c>
      <c r="E38">
        <f>MIN(pogoda[[#This Row],[ile napadalo]]+K37, 25000)</f>
        <v>12060</v>
      </c>
      <c r="F38">
        <f>IF(pogoda[[#This Row],[opady]]=0, ROUNDUP(0.03%*POWER(pogoda[[#This Row],[temperatura_srednia]], 1.5)*K37, 0), 0)</f>
        <v>232</v>
      </c>
      <c r="G38">
        <f>IF(AND(pogoda[[#This Row],[temperatura_srednia]]&gt;15, pogoda[[#This Row],[opady]]&lt;=0.6), 1, 0)</f>
        <v>1</v>
      </c>
      <c r="H38">
        <f t="shared" si="0"/>
        <v>12000</v>
      </c>
      <c r="I38">
        <f>MAX(pogoda[[#This Row],[po uzupelnieniu]]-pogoda[[#This Row],[dzienne parowanie wody]], 0)</f>
        <v>11828</v>
      </c>
      <c r="J38">
        <f>IF(pogoda[[#This Row],[ile w zbiorniku z parowaniem]]-pogoda[[#This Row],[ile wody do podlania]] &lt; 0, 25000-pogoda[[#This Row],[ile w zbiorniku z parowaniem]], 0)</f>
        <v>13172</v>
      </c>
      <c r="K38">
        <f>pogoda[[#This Row],[ile w zbiorniku z parowaniem]]-pogoda[[#This Row],[ile wody do podlania]]+pogoda[[#This Row],[ile trzeba dolac]]</f>
        <v>13000</v>
      </c>
    </row>
    <row r="39" spans="1:11" x14ac:dyDescent="0.35">
      <c r="A39" s="1">
        <v>42131</v>
      </c>
      <c r="B39">
        <v>14</v>
      </c>
      <c r="C39">
        <v>0</v>
      </c>
      <c r="D39">
        <f>700*pogoda[[#This Row],[opady]]</f>
        <v>0</v>
      </c>
      <c r="E39">
        <f>MIN(pogoda[[#This Row],[ile napadalo]]+K38, 25000)</f>
        <v>13000</v>
      </c>
      <c r="F39">
        <f>IF(pogoda[[#This Row],[opady]]=0, ROUNDUP(0.03%*POWER(pogoda[[#This Row],[temperatura_srednia]], 1.5)*K38, 0), 0)</f>
        <v>205</v>
      </c>
      <c r="G39">
        <f>IF(AND(pogoda[[#This Row],[temperatura_srednia]]&gt;15, pogoda[[#This Row],[opady]]&lt;=0.6), 1, 0)</f>
        <v>0</v>
      </c>
      <c r="H39">
        <f t="shared" si="0"/>
        <v>0</v>
      </c>
      <c r="I39">
        <f>MAX(pogoda[[#This Row],[po uzupelnieniu]]-pogoda[[#This Row],[dzienne parowanie wody]], 0)</f>
        <v>12795</v>
      </c>
      <c r="J39">
        <f>IF(pogoda[[#This Row],[ile w zbiorniku z parowaniem]]-pogoda[[#This Row],[ile wody do podlania]] &lt; 0, 25000-pogoda[[#This Row],[ile w zbiorniku z parowaniem]], 0)</f>
        <v>0</v>
      </c>
      <c r="K39">
        <f>pogoda[[#This Row],[ile w zbiorniku z parowaniem]]-pogoda[[#This Row],[ile wody do podlania]]+pogoda[[#This Row],[ile trzeba dolac]]</f>
        <v>12795</v>
      </c>
    </row>
    <row r="40" spans="1:11" x14ac:dyDescent="0.35">
      <c r="A40" s="1">
        <v>42132</v>
      </c>
      <c r="B40">
        <v>10</v>
      </c>
      <c r="C40">
        <v>0</v>
      </c>
      <c r="D40">
        <f>700*pogoda[[#This Row],[opady]]</f>
        <v>0</v>
      </c>
      <c r="E40">
        <f>MIN(pogoda[[#This Row],[ile napadalo]]+K39, 25000)</f>
        <v>12795</v>
      </c>
      <c r="F40">
        <f>IF(pogoda[[#This Row],[opady]]=0, ROUNDUP(0.03%*POWER(pogoda[[#This Row],[temperatura_srednia]], 1.5)*K39, 0), 0)</f>
        <v>122</v>
      </c>
      <c r="G40">
        <f>IF(AND(pogoda[[#This Row],[temperatura_srednia]]&gt;15, pogoda[[#This Row],[opady]]&lt;=0.6), 1, 0)</f>
        <v>0</v>
      </c>
      <c r="H40">
        <f t="shared" si="0"/>
        <v>0</v>
      </c>
      <c r="I40">
        <f>MAX(pogoda[[#This Row],[po uzupelnieniu]]-pogoda[[#This Row],[dzienne parowanie wody]], 0)</f>
        <v>12673</v>
      </c>
      <c r="J40">
        <f>IF(pogoda[[#This Row],[ile w zbiorniku z parowaniem]]-pogoda[[#This Row],[ile wody do podlania]] &lt; 0, 25000-pogoda[[#This Row],[ile w zbiorniku z parowaniem]], 0)</f>
        <v>0</v>
      </c>
      <c r="K40">
        <f>pogoda[[#This Row],[ile w zbiorniku z parowaniem]]-pogoda[[#This Row],[ile wody do podlania]]+pogoda[[#This Row],[ile trzeba dolac]]</f>
        <v>12673</v>
      </c>
    </row>
    <row r="41" spans="1:11" x14ac:dyDescent="0.35">
      <c r="A41" s="1">
        <v>42133</v>
      </c>
      <c r="B41">
        <v>14</v>
      </c>
      <c r="C41">
        <v>0.3</v>
      </c>
      <c r="D41">
        <f>700*pogoda[[#This Row],[opady]]</f>
        <v>210</v>
      </c>
      <c r="E41">
        <f>MIN(pogoda[[#This Row],[ile napadalo]]+K40, 25000)</f>
        <v>12883</v>
      </c>
      <c r="F41">
        <f>IF(pogoda[[#This Row],[opady]]=0, ROUNDUP(0.03%*POWER(pogoda[[#This Row],[temperatura_srednia]], 1.5)*K40, 0), 0)</f>
        <v>0</v>
      </c>
      <c r="G41">
        <f>IF(AND(pogoda[[#This Row],[temperatura_srednia]]&gt;15, pogoda[[#This Row],[opady]]&lt;=0.6), 1, 0)</f>
        <v>0</v>
      </c>
      <c r="H41">
        <f t="shared" si="0"/>
        <v>0</v>
      </c>
      <c r="I41">
        <f>MAX(pogoda[[#This Row],[po uzupelnieniu]]-pogoda[[#This Row],[dzienne parowanie wody]], 0)</f>
        <v>12883</v>
      </c>
      <c r="J41">
        <f>IF(pogoda[[#This Row],[ile w zbiorniku z parowaniem]]-pogoda[[#This Row],[ile wody do podlania]] &lt; 0, 25000-pogoda[[#This Row],[ile w zbiorniku z parowaniem]], 0)</f>
        <v>0</v>
      </c>
      <c r="K41">
        <f>pogoda[[#This Row],[ile w zbiorniku z parowaniem]]-pogoda[[#This Row],[ile wody do podlania]]+pogoda[[#This Row],[ile trzeba dolac]]</f>
        <v>12883</v>
      </c>
    </row>
    <row r="42" spans="1:11" x14ac:dyDescent="0.35">
      <c r="A42" s="1">
        <v>42134</v>
      </c>
      <c r="B42">
        <v>12</v>
      </c>
      <c r="C42">
        <v>0.1</v>
      </c>
      <c r="D42">
        <f>700*pogoda[[#This Row],[opady]]</f>
        <v>70</v>
      </c>
      <c r="E42">
        <f>MIN(pogoda[[#This Row],[ile napadalo]]+K41, 25000)</f>
        <v>12953</v>
      </c>
      <c r="F42">
        <f>IF(pogoda[[#This Row],[opady]]=0, ROUNDUP(0.03%*POWER(pogoda[[#This Row],[temperatura_srednia]], 1.5)*K41, 0), 0)</f>
        <v>0</v>
      </c>
      <c r="G42">
        <f>IF(AND(pogoda[[#This Row],[temperatura_srednia]]&gt;15, pogoda[[#This Row],[opady]]&lt;=0.6), 1, 0)</f>
        <v>0</v>
      </c>
      <c r="H42">
        <f t="shared" si="0"/>
        <v>0</v>
      </c>
      <c r="I42">
        <f>MAX(pogoda[[#This Row],[po uzupelnieniu]]-pogoda[[#This Row],[dzienne parowanie wody]], 0)</f>
        <v>12953</v>
      </c>
      <c r="J42">
        <f>IF(pogoda[[#This Row],[ile w zbiorniku z parowaniem]]-pogoda[[#This Row],[ile wody do podlania]] &lt; 0, 25000-pogoda[[#This Row],[ile w zbiorniku z parowaniem]], 0)</f>
        <v>0</v>
      </c>
      <c r="K42">
        <f>pogoda[[#This Row],[ile w zbiorniku z parowaniem]]-pogoda[[#This Row],[ile wody do podlania]]+pogoda[[#This Row],[ile trzeba dolac]]</f>
        <v>12953</v>
      </c>
    </row>
    <row r="43" spans="1:11" x14ac:dyDescent="0.35">
      <c r="A43" s="1">
        <v>42135</v>
      </c>
      <c r="B43">
        <v>11</v>
      </c>
      <c r="C43">
        <v>0</v>
      </c>
      <c r="D43">
        <f>700*pogoda[[#This Row],[opady]]</f>
        <v>0</v>
      </c>
      <c r="E43">
        <f>MIN(pogoda[[#This Row],[ile napadalo]]+K42, 25000)</f>
        <v>12953</v>
      </c>
      <c r="F43">
        <f>IF(pogoda[[#This Row],[opady]]=0, ROUNDUP(0.03%*POWER(pogoda[[#This Row],[temperatura_srednia]], 1.5)*K42, 0), 0)</f>
        <v>142</v>
      </c>
      <c r="G43">
        <f>IF(AND(pogoda[[#This Row],[temperatura_srednia]]&gt;15, pogoda[[#This Row],[opady]]&lt;=0.6), 1, 0)</f>
        <v>0</v>
      </c>
      <c r="H43">
        <f t="shared" si="0"/>
        <v>0</v>
      </c>
      <c r="I43">
        <f>MAX(pogoda[[#This Row],[po uzupelnieniu]]-pogoda[[#This Row],[dzienne parowanie wody]], 0)</f>
        <v>12811</v>
      </c>
      <c r="J43">
        <f>IF(pogoda[[#This Row],[ile w zbiorniku z parowaniem]]-pogoda[[#This Row],[ile wody do podlania]] &lt; 0, 25000-pogoda[[#This Row],[ile w zbiorniku z parowaniem]], 0)</f>
        <v>0</v>
      </c>
      <c r="K43">
        <f>pogoda[[#This Row],[ile w zbiorniku z parowaniem]]-pogoda[[#This Row],[ile wody do podlania]]+pogoda[[#This Row],[ile trzeba dolac]]</f>
        <v>12811</v>
      </c>
    </row>
    <row r="44" spans="1:11" x14ac:dyDescent="0.35">
      <c r="A44" s="1">
        <v>42136</v>
      </c>
      <c r="B44">
        <v>16</v>
      </c>
      <c r="C44">
        <v>3</v>
      </c>
      <c r="D44">
        <f>700*pogoda[[#This Row],[opady]]</f>
        <v>2100</v>
      </c>
      <c r="E44">
        <f>MIN(pogoda[[#This Row],[ile napadalo]]+K43, 25000)</f>
        <v>14911</v>
      </c>
      <c r="F44">
        <f>IF(pogoda[[#This Row],[opady]]=0, ROUNDUP(0.03%*POWER(pogoda[[#This Row],[temperatura_srednia]], 1.5)*K43, 0), 0)</f>
        <v>0</v>
      </c>
      <c r="G44">
        <f>IF(AND(pogoda[[#This Row],[temperatura_srednia]]&gt;15, pogoda[[#This Row],[opady]]&lt;=0.6), 1, 0)</f>
        <v>0</v>
      </c>
      <c r="H44">
        <f t="shared" si="0"/>
        <v>0</v>
      </c>
      <c r="I44">
        <f>MAX(pogoda[[#This Row],[po uzupelnieniu]]-pogoda[[#This Row],[dzienne parowanie wody]], 0)</f>
        <v>14911</v>
      </c>
      <c r="J44">
        <f>IF(pogoda[[#This Row],[ile w zbiorniku z parowaniem]]-pogoda[[#This Row],[ile wody do podlania]] &lt; 0, 25000-pogoda[[#This Row],[ile w zbiorniku z parowaniem]], 0)</f>
        <v>0</v>
      </c>
      <c r="K44">
        <f>pogoda[[#This Row],[ile w zbiorniku z parowaniem]]-pogoda[[#This Row],[ile wody do podlania]]+pogoda[[#This Row],[ile trzeba dolac]]</f>
        <v>14911</v>
      </c>
    </row>
    <row r="45" spans="1:11" x14ac:dyDescent="0.35">
      <c r="A45" s="1">
        <v>42137</v>
      </c>
      <c r="B45">
        <v>12</v>
      </c>
      <c r="C45">
        <v>0</v>
      </c>
      <c r="D45">
        <f>700*pogoda[[#This Row],[opady]]</f>
        <v>0</v>
      </c>
      <c r="E45">
        <f>MIN(pogoda[[#This Row],[ile napadalo]]+K44, 25000)</f>
        <v>14911</v>
      </c>
      <c r="F45">
        <f>IF(pogoda[[#This Row],[opady]]=0, ROUNDUP(0.03%*POWER(pogoda[[#This Row],[temperatura_srednia]], 1.5)*K44, 0), 0)</f>
        <v>186</v>
      </c>
      <c r="G45">
        <f>IF(AND(pogoda[[#This Row],[temperatura_srednia]]&gt;15, pogoda[[#This Row],[opady]]&lt;=0.6), 1, 0)</f>
        <v>0</v>
      </c>
      <c r="H45">
        <f t="shared" si="0"/>
        <v>0</v>
      </c>
      <c r="I45">
        <f>MAX(pogoda[[#This Row],[po uzupelnieniu]]-pogoda[[#This Row],[dzienne parowanie wody]], 0)</f>
        <v>14725</v>
      </c>
      <c r="J45">
        <f>IF(pogoda[[#This Row],[ile w zbiorniku z parowaniem]]-pogoda[[#This Row],[ile wody do podlania]] &lt; 0, 25000-pogoda[[#This Row],[ile w zbiorniku z parowaniem]], 0)</f>
        <v>0</v>
      </c>
      <c r="K45">
        <f>pogoda[[#This Row],[ile w zbiorniku z parowaniem]]-pogoda[[#This Row],[ile wody do podlania]]+pogoda[[#This Row],[ile trzeba dolac]]</f>
        <v>14725</v>
      </c>
    </row>
    <row r="46" spans="1:11" x14ac:dyDescent="0.35">
      <c r="A46" s="1">
        <v>42138</v>
      </c>
      <c r="B46">
        <v>10</v>
      </c>
      <c r="C46">
        <v>0</v>
      </c>
      <c r="D46">
        <f>700*pogoda[[#This Row],[opady]]</f>
        <v>0</v>
      </c>
      <c r="E46">
        <f>MIN(pogoda[[#This Row],[ile napadalo]]+K45, 25000)</f>
        <v>14725</v>
      </c>
      <c r="F46">
        <f>IF(pogoda[[#This Row],[opady]]=0, ROUNDUP(0.03%*POWER(pogoda[[#This Row],[temperatura_srednia]], 1.5)*K45, 0), 0)</f>
        <v>140</v>
      </c>
      <c r="G46">
        <f>IF(AND(pogoda[[#This Row],[temperatura_srednia]]&gt;15, pogoda[[#This Row],[opady]]&lt;=0.6), 1, 0)</f>
        <v>0</v>
      </c>
      <c r="H46">
        <f t="shared" si="0"/>
        <v>0</v>
      </c>
      <c r="I46">
        <f>MAX(pogoda[[#This Row],[po uzupelnieniu]]-pogoda[[#This Row],[dzienne parowanie wody]], 0)</f>
        <v>14585</v>
      </c>
      <c r="J46">
        <f>IF(pogoda[[#This Row],[ile w zbiorniku z parowaniem]]-pogoda[[#This Row],[ile wody do podlania]] &lt; 0, 25000-pogoda[[#This Row],[ile w zbiorniku z parowaniem]], 0)</f>
        <v>0</v>
      </c>
      <c r="K46">
        <f>pogoda[[#This Row],[ile w zbiorniku z parowaniem]]-pogoda[[#This Row],[ile wody do podlania]]+pogoda[[#This Row],[ile trzeba dolac]]</f>
        <v>14585</v>
      </c>
    </row>
    <row r="47" spans="1:11" x14ac:dyDescent="0.35">
      <c r="A47" s="1">
        <v>42139</v>
      </c>
      <c r="B47">
        <v>12</v>
      </c>
      <c r="C47">
        <v>0</v>
      </c>
      <c r="D47">
        <f>700*pogoda[[#This Row],[opady]]</f>
        <v>0</v>
      </c>
      <c r="E47">
        <f>MIN(pogoda[[#This Row],[ile napadalo]]+K46, 25000)</f>
        <v>14585</v>
      </c>
      <c r="F47">
        <f>IF(pogoda[[#This Row],[opady]]=0, ROUNDUP(0.03%*POWER(pogoda[[#This Row],[temperatura_srednia]], 1.5)*K46, 0), 0)</f>
        <v>182</v>
      </c>
      <c r="G47">
        <f>IF(AND(pogoda[[#This Row],[temperatura_srednia]]&gt;15, pogoda[[#This Row],[opady]]&lt;=0.6), 1, 0)</f>
        <v>0</v>
      </c>
      <c r="H47">
        <f t="shared" si="0"/>
        <v>0</v>
      </c>
      <c r="I47">
        <f>MAX(pogoda[[#This Row],[po uzupelnieniu]]-pogoda[[#This Row],[dzienne parowanie wody]], 0)</f>
        <v>14403</v>
      </c>
      <c r="J47">
        <f>IF(pogoda[[#This Row],[ile w zbiorniku z parowaniem]]-pogoda[[#This Row],[ile wody do podlania]] &lt; 0, 25000-pogoda[[#This Row],[ile w zbiorniku z parowaniem]], 0)</f>
        <v>0</v>
      </c>
      <c r="K47">
        <f>pogoda[[#This Row],[ile w zbiorniku z parowaniem]]-pogoda[[#This Row],[ile wody do podlania]]+pogoda[[#This Row],[ile trzeba dolac]]</f>
        <v>14403</v>
      </c>
    </row>
    <row r="48" spans="1:11" x14ac:dyDescent="0.35">
      <c r="A48" s="1">
        <v>42140</v>
      </c>
      <c r="B48">
        <v>10</v>
      </c>
      <c r="C48">
        <v>1.8</v>
      </c>
      <c r="D48">
        <f>700*pogoda[[#This Row],[opady]]</f>
        <v>1260</v>
      </c>
      <c r="E48">
        <f>MIN(pogoda[[#This Row],[ile napadalo]]+K47, 25000)</f>
        <v>15663</v>
      </c>
      <c r="F48">
        <f>IF(pogoda[[#This Row],[opady]]=0, ROUNDUP(0.03%*POWER(pogoda[[#This Row],[temperatura_srednia]], 1.5)*K47, 0), 0)</f>
        <v>0</v>
      </c>
      <c r="G48">
        <f>IF(AND(pogoda[[#This Row],[temperatura_srednia]]&gt;15, pogoda[[#This Row],[opady]]&lt;=0.6), 1, 0)</f>
        <v>0</v>
      </c>
      <c r="H48">
        <f t="shared" si="0"/>
        <v>0</v>
      </c>
      <c r="I48">
        <f>MAX(pogoda[[#This Row],[po uzupelnieniu]]-pogoda[[#This Row],[dzienne parowanie wody]], 0)</f>
        <v>15663</v>
      </c>
      <c r="J48">
        <f>IF(pogoda[[#This Row],[ile w zbiorniku z parowaniem]]-pogoda[[#This Row],[ile wody do podlania]] &lt; 0, 25000-pogoda[[#This Row],[ile w zbiorniku z parowaniem]], 0)</f>
        <v>0</v>
      </c>
      <c r="K48">
        <f>pogoda[[#This Row],[ile w zbiorniku z parowaniem]]-pogoda[[#This Row],[ile wody do podlania]]+pogoda[[#This Row],[ile trzeba dolac]]</f>
        <v>15663</v>
      </c>
    </row>
    <row r="49" spans="1:11" x14ac:dyDescent="0.35">
      <c r="A49" s="1">
        <v>42141</v>
      </c>
      <c r="B49">
        <v>11</v>
      </c>
      <c r="C49">
        <v>2.8</v>
      </c>
      <c r="D49">
        <f>700*pogoda[[#This Row],[opady]]</f>
        <v>1959.9999999999998</v>
      </c>
      <c r="E49">
        <f>MIN(pogoda[[#This Row],[ile napadalo]]+K48, 25000)</f>
        <v>17623</v>
      </c>
      <c r="F49">
        <f>IF(pogoda[[#This Row],[opady]]=0, ROUNDUP(0.03%*POWER(pogoda[[#This Row],[temperatura_srednia]], 1.5)*K48, 0), 0)</f>
        <v>0</v>
      </c>
      <c r="G49">
        <f>IF(AND(pogoda[[#This Row],[temperatura_srednia]]&gt;15, pogoda[[#This Row],[opady]]&lt;=0.6), 1, 0)</f>
        <v>0</v>
      </c>
      <c r="H49">
        <f t="shared" si="0"/>
        <v>0</v>
      </c>
      <c r="I49">
        <f>MAX(pogoda[[#This Row],[po uzupelnieniu]]-pogoda[[#This Row],[dzienne parowanie wody]], 0)</f>
        <v>17623</v>
      </c>
      <c r="J49">
        <f>IF(pogoda[[#This Row],[ile w zbiorniku z parowaniem]]-pogoda[[#This Row],[ile wody do podlania]] &lt; 0, 25000-pogoda[[#This Row],[ile w zbiorniku z parowaniem]], 0)</f>
        <v>0</v>
      </c>
      <c r="K49">
        <f>pogoda[[#This Row],[ile w zbiorniku z parowaniem]]-pogoda[[#This Row],[ile wody do podlania]]+pogoda[[#This Row],[ile trzeba dolac]]</f>
        <v>17623</v>
      </c>
    </row>
    <row r="50" spans="1:11" x14ac:dyDescent="0.35">
      <c r="A50" s="1">
        <v>42142</v>
      </c>
      <c r="B50">
        <v>12</v>
      </c>
      <c r="C50">
        <v>1.9</v>
      </c>
      <c r="D50">
        <f>700*pogoda[[#This Row],[opady]]</f>
        <v>1330</v>
      </c>
      <c r="E50">
        <f>MIN(pogoda[[#This Row],[ile napadalo]]+K49, 25000)</f>
        <v>18953</v>
      </c>
      <c r="F50">
        <f>IF(pogoda[[#This Row],[opady]]=0, ROUNDUP(0.03%*POWER(pogoda[[#This Row],[temperatura_srednia]], 1.5)*K49, 0), 0)</f>
        <v>0</v>
      </c>
      <c r="G50">
        <f>IF(AND(pogoda[[#This Row],[temperatura_srednia]]&gt;15, pogoda[[#This Row],[opady]]&lt;=0.6), 1, 0)</f>
        <v>0</v>
      </c>
      <c r="H50">
        <f t="shared" si="0"/>
        <v>0</v>
      </c>
      <c r="I50">
        <f>MAX(pogoda[[#This Row],[po uzupelnieniu]]-pogoda[[#This Row],[dzienne parowanie wody]], 0)</f>
        <v>18953</v>
      </c>
      <c r="J50">
        <f>IF(pogoda[[#This Row],[ile w zbiorniku z parowaniem]]-pogoda[[#This Row],[ile wody do podlania]] &lt; 0, 25000-pogoda[[#This Row],[ile w zbiorniku z parowaniem]], 0)</f>
        <v>0</v>
      </c>
      <c r="K50">
        <f>pogoda[[#This Row],[ile w zbiorniku z parowaniem]]-pogoda[[#This Row],[ile wody do podlania]]+pogoda[[#This Row],[ile trzeba dolac]]</f>
        <v>18953</v>
      </c>
    </row>
    <row r="51" spans="1:11" x14ac:dyDescent="0.35">
      <c r="A51" s="1">
        <v>42143</v>
      </c>
      <c r="B51">
        <v>16</v>
      </c>
      <c r="C51">
        <v>2.2000000000000002</v>
      </c>
      <c r="D51">
        <f>700*pogoda[[#This Row],[opady]]</f>
        <v>1540.0000000000002</v>
      </c>
      <c r="E51">
        <f>MIN(pogoda[[#This Row],[ile napadalo]]+K50, 25000)</f>
        <v>20493</v>
      </c>
      <c r="F51">
        <f>IF(pogoda[[#This Row],[opady]]=0, ROUNDUP(0.03%*POWER(pogoda[[#This Row],[temperatura_srednia]], 1.5)*K50, 0), 0)</f>
        <v>0</v>
      </c>
      <c r="G51">
        <f>IF(AND(pogoda[[#This Row],[temperatura_srednia]]&gt;15, pogoda[[#This Row],[opady]]&lt;=0.6), 1, 0)</f>
        <v>0</v>
      </c>
      <c r="H51">
        <f t="shared" si="0"/>
        <v>0</v>
      </c>
      <c r="I51">
        <f>MAX(pogoda[[#This Row],[po uzupelnieniu]]-pogoda[[#This Row],[dzienne parowanie wody]], 0)</f>
        <v>20493</v>
      </c>
      <c r="J51">
        <f>IF(pogoda[[#This Row],[ile w zbiorniku z parowaniem]]-pogoda[[#This Row],[ile wody do podlania]] &lt; 0, 25000-pogoda[[#This Row],[ile w zbiorniku z parowaniem]], 0)</f>
        <v>0</v>
      </c>
      <c r="K51">
        <f>pogoda[[#This Row],[ile w zbiorniku z parowaniem]]-pogoda[[#This Row],[ile wody do podlania]]+pogoda[[#This Row],[ile trzeba dolac]]</f>
        <v>20493</v>
      </c>
    </row>
    <row r="52" spans="1:11" x14ac:dyDescent="0.35">
      <c r="A52" s="1">
        <v>42144</v>
      </c>
      <c r="B52">
        <v>13</v>
      </c>
      <c r="C52">
        <v>2.2999999999999998</v>
      </c>
      <c r="D52">
        <f>700*pogoda[[#This Row],[opady]]</f>
        <v>1609.9999999999998</v>
      </c>
      <c r="E52">
        <f>MIN(pogoda[[#This Row],[ile napadalo]]+K51, 25000)</f>
        <v>22103</v>
      </c>
      <c r="F52">
        <f>IF(pogoda[[#This Row],[opady]]=0, ROUNDUP(0.03%*POWER(pogoda[[#This Row],[temperatura_srednia]], 1.5)*K51, 0), 0)</f>
        <v>0</v>
      </c>
      <c r="G52">
        <f>IF(AND(pogoda[[#This Row],[temperatura_srednia]]&gt;15, pogoda[[#This Row],[opady]]&lt;=0.6), 1, 0)</f>
        <v>0</v>
      </c>
      <c r="H52">
        <f t="shared" si="0"/>
        <v>0</v>
      </c>
      <c r="I52">
        <f>MAX(pogoda[[#This Row],[po uzupelnieniu]]-pogoda[[#This Row],[dzienne parowanie wody]], 0)</f>
        <v>22103</v>
      </c>
      <c r="J52">
        <f>IF(pogoda[[#This Row],[ile w zbiorniku z parowaniem]]-pogoda[[#This Row],[ile wody do podlania]] &lt; 0, 25000-pogoda[[#This Row],[ile w zbiorniku z parowaniem]], 0)</f>
        <v>0</v>
      </c>
      <c r="K52">
        <f>pogoda[[#This Row],[ile w zbiorniku z parowaniem]]-pogoda[[#This Row],[ile wody do podlania]]+pogoda[[#This Row],[ile trzeba dolac]]</f>
        <v>22103</v>
      </c>
    </row>
    <row r="53" spans="1:11" x14ac:dyDescent="0.35">
      <c r="A53" s="1">
        <v>42145</v>
      </c>
      <c r="B53">
        <v>11</v>
      </c>
      <c r="C53">
        <v>5.4</v>
      </c>
      <c r="D53">
        <f>700*pogoda[[#This Row],[opady]]</f>
        <v>3780.0000000000005</v>
      </c>
      <c r="E53">
        <f>MIN(pogoda[[#This Row],[ile napadalo]]+K52, 25000)</f>
        <v>25000</v>
      </c>
      <c r="F53">
        <f>IF(pogoda[[#This Row],[opady]]=0, ROUNDUP(0.03%*POWER(pogoda[[#This Row],[temperatura_srednia]], 1.5)*K52, 0), 0)</f>
        <v>0</v>
      </c>
      <c r="G53">
        <f>IF(AND(pogoda[[#This Row],[temperatura_srednia]]&gt;15, pogoda[[#This Row],[opady]]&lt;=0.6), 1, 0)</f>
        <v>0</v>
      </c>
      <c r="H53">
        <f t="shared" si="0"/>
        <v>0</v>
      </c>
      <c r="I53">
        <f>MAX(pogoda[[#This Row],[po uzupelnieniu]]-pogoda[[#This Row],[dzienne parowanie wody]], 0)</f>
        <v>25000</v>
      </c>
      <c r="J53">
        <f>IF(pogoda[[#This Row],[ile w zbiorniku z parowaniem]]-pogoda[[#This Row],[ile wody do podlania]] &lt; 0, 25000-pogoda[[#This Row],[ile w zbiorniku z parowaniem]], 0)</f>
        <v>0</v>
      </c>
      <c r="K53">
        <f>pogoda[[#This Row],[ile w zbiorniku z parowaniem]]-pogoda[[#This Row],[ile wody do podlania]]+pogoda[[#This Row],[ile trzeba dolac]]</f>
        <v>25000</v>
      </c>
    </row>
    <row r="54" spans="1:11" x14ac:dyDescent="0.35">
      <c r="A54" s="1">
        <v>42146</v>
      </c>
      <c r="B54">
        <v>12</v>
      </c>
      <c r="C54">
        <v>5.5</v>
      </c>
      <c r="D54">
        <f>700*pogoda[[#This Row],[opady]]</f>
        <v>3850</v>
      </c>
      <c r="E54">
        <f>MIN(pogoda[[#This Row],[ile napadalo]]+K53, 25000)</f>
        <v>25000</v>
      </c>
      <c r="F54">
        <f>IF(pogoda[[#This Row],[opady]]=0, ROUNDUP(0.03%*POWER(pogoda[[#This Row],[temperatura_srednia]], 1.5)*K53, 0), 0)</f>
        <v>0</v>
      </c>
      <c r="G54">
        <f>IF(AND(pogoda[[#This Row],[temperatura_srednia]]&gt;15, pogoda[[#This Row],[opady]]&lt;=0.6), 1, 0)</f>
        <v>0</v>
      </c>
      <c r="H54">
        <f t="shared" si="0"/>
        <v>0</v>
      </c>
      <c r="I54">
        <f>MAX(pogoda[[#This Row],[po uzupelnieniu]]-pogoda[[#This Row],[dzienne parowanie wody]], 0)</f>
        <v>25000</v>
      </c>
      <c r="J54">
        <f>IF(pogoda[[#This Row],[ile w zbiorniku z parowaniem]]-pogoda[[#This Row],[ile wody do podlania]] &lt; 0, 25000-pogoda[[#This Row],[ile w zbiorniku z parowaniem]], 0)</f>
        <v>0</v>
      </c>
      <c r="K54">
        <f>pogoda[[#This Row],[ile w zbiorniku z parowaniem]]-pogoda[[#This Row],[ile wody do podlania]]+pogoda[[#This Row],[ile trzeba dolac]]</f>
        <v>25000</v>
      </c>
    </row>
    <row r="55" spans="1:11" x14ac:dyDescent="0.35">
      <c r="A55" s="1">
        <v>42147</v>
      </c>
      <c r="B55">
        <v>12</v>
      </c>
      <c r="C55">
        <v>5.2</v>
      </c>
      <c r="D55">
        <f>700*pogoda[[#This Row],[opady]]</f>
        <v>3640</v>
      </c>
      <c r="E55">
        <f>MIN(pogoda[[#This Row],[ile napadalo]]+K54, 25000)</f>
        <v>25000</v>
      </c>
      <c r="F55">
        <f>IF(pogoda[[#This Row],[opady]]=0, ROUNDUP(0.03%*POWER(pogoda[[#This Row],[temperatura_srednia]], 1.5)*K54, 0), 0)</f>
        <v>0</v>
      </c>
      <c r="G55">
        <f>IF(AND(pogoda[[#This Row],[temperatura_srednia]]&gt;15, pogoda[[#This Row],[opady]]&lt;=0.6), 1, 0)</f>
        <v>0</v>
      </c>
      <c r="H55">
        <f t="shared" si="0"/>
        <v>0</v>
      </c>
      <c r="I55">
        <f>MAX(pogoda[[#This Row],[po uzupelnieniu]]-pogoda[[#This Row],[dzienne parowanie wody]], 0)</f>
        <v>25000</v>
      </c>
      <c r="J55">
        <f>IF(pogoda[[#This Row],[ile w zbiorniku z parowaniem]]-pogoda[[#This Row],[ile wody do podlania]] &lt; 0, 25000-pogoda[[#This Row],[ile w zbiorniku z parowaniem]], 0)</f>
        <v>0</v>
      </c>
      <c r="K55">
        <f>pogoda[[#This Row],[ile w zbiorniku z parowaniem]]-pogoda[[#This Row],[ile wody do podlania]]+pogoda[[#This Row],[ile trzeba dolac]]</f>
        <v>25000</v>
      </c>
    </row>
    <row r="56" spans="1:11" x14ac:dyDescent="0.35">
      <c r="A56" s="1">
        <v>42148</v>
      </c>
      <c r="B56">
        <v>14</v>
      </c>
      <c r="C56">
        <v>3</v>
      </c>
      <c r="D56">
        <f>700*pogoda[[#This Row],[opady]]</f>
        <v>2100</v>
      </c>
      <c r="E56">
        <f>MIN(pogoda[[#This Row],[ile napadalo]]+K55, 25000)</f>
        <v>25000</v>
      </c>
      <c r="F56">
        <f>IF(pogoda[[#This Row],[opady]]=0, ROUNDUP(0.03%*POWER(pogoda[[#This Row],[temperatura_srednia]], 1.5)*K55, 0), 0)</f>
        <v>0</v>
      </c>
      <c r="G56">
        <f>IF(AND(pogoda[[#This Row],[temperatura_srednia]]&gt;15, pogoda[[#This Row],[opady]]&lt;=0.6), 1, 0)</f>
        <v>0</v>
      </c>
      <c r="H56">
        <f t="shared" si="0"/>
        <v>0</v>
      </c>
      <c r="I56">
        <f>MAX(pogoda[[#This Row],[po uzupelnieniu]]-pogoda[[#This Row],[dzienne parowanie wody]], 0)</f>
        <v>25000</v>
      </c>
      <c r="J56">
        <f>IF(pogoda[[#This Row],[ile w zbiorniku z parowaniem]]-pogoda[[#This Row],[ile wody do podlania]] &lt; 0, 25000-pogoda[[#This Row],[ile w zbiorniku z parowaniem]], 0)</f>
        <v>0</v>
      </c>
      <c r="K56">
        <f>pogoda[[#This Row],[ile w zbiorniku z parowaniem]]-pogoda[[#This Row],[ile wody do podlania]]+pogoda[[#This Row],[ile trzeba dolac]]</f>
        <v>25000</v>
      </c>
    </row>
    <row r="57" spans="1:11" x14ac:dyDescent="0.35">
      <c r="A57" s="1">
        <v>42149</v>
      </c>
      <c r="B57">
        <v>15</v>
      </c>
      <c r="C57">
        <v>0</v>
      </c>
      <c r="D57">
        <f>700*pogoda[[#This Row],[opady]]</f>
        <v>0</v>
      </c>
      <c r="E57">
        <f>MIN(pogoda[[#This Row],[ile napadalo]]+K56, 25000)</f>
        <v>25000</v>
      </c>
      <c r="F57">
        <f>IF(pogoda[[#This Row],[opady]]=0, ROUNDUP(0.03%*POWER(pogoda[[#This Row],[temperatura_srednia]], 1.5)*K56, 0), 0)</f>
        <v>436</v>
      </c>
      <c r="G57">
        <f>IF(AND(pogoda[[#This Row],[temperatura_srednia]]&gt;15, pogoda[[#This Row],[opady]]&lt;=0.6), 1, 0)</f>
        <v>0</v>
      </c>
      <c r="H57">
        <f t="shared" si="0"/>
        <v>0</v>
      </c>
      <c r="I57">
        <f>MAX(pogoda[[#This Row],[po uzupelnieniu]]-pogoda[[#This Row],[dzienne parowanie wody]], 0)</f>
        <v>24564</v>
      </c>
      <c r="J57">
        <f>IF(pogoda[[#This Row],[ile w zbiorniku z parowaniem]]-pogoda[[#This Row],[ile wody do podlania]] &lt; 0, 25000-pogoda[[#This Row],[ile w zbiorniku z parowaniem]], 0)</f>
        <v>0</v>
      </c>
      <c r="K57">
        <f>pogoda[[#This Row],[ile w zbiorniku z parowaniem]]-pogoda[[#This Row],[ile wody do podlania]]+pogoda[[#This Row],[ile trzeba dolac]]</f>
        <v>24564</v>
      </c>
    </row>
    <row r="58" spans="1:11" x14ac:dyDescent="0.35">
      <c r="A58" s="1">
        <v>42150</v>
      </c>
      <c r="B58">
        <v>14</v>
      </c>
      <c r="C58">
        <v>0</v>
      </c>
      <c r="D58">
        <f>700*pogoda[[#This Row],[opady]]</f>
        <v>0</v>
      </c>
      <c r="E58">
        <f>MIN(pogoda[[#This Row],[ile napadalo]]+K57, 25000)</f>
        <v>24564</v>
      </c>
      <c r="F58">
        <f>IF(pogoda[[#This Row],[opady]]=0, ROUNDUP(0.03%*POWER(pogoda[[#This Row],[temperatura_srednia]], 1.5)*K57, 0), 0)</f>
        <v>387</v>
      </c>
      <c r="G58">
        <f>IF(AND(pogoda[[#This Row],[temperatura_srednia]]&gt;15, pogoda[[#This Row],[opady]]&lt;=0.6), 1, 0)</f>
        <v>0</v>
      </c>
      <c r="H58">
        <f t="shared" si="0"/>
        <v>0</v>
      </c>
      <c r="I58">
        <f>MAX(pogoda[[#This Row],[po uzupelnieniu]]-pogoda[[#This Row],[dzienne parowanie wody]], 0)</f>
        <v>24177</v>
      </c>
      <c r="J58">
        <f>IF(pogoda[[#This Row],[ile w zbiorniku z parowaniem]]-pogoda[[#This Row],[ile wody do podlania]] &lt; 0, 25000-pogoda[[#This Row],[ile w zbiorniku z parowaniem]], 0)</f>
        <v>0</v>
      </c>
      <c r="K58">
        <f>pogoda[[#This Row],[ile w zbiorniku z parowaniem]]-pogoda[[#This Row],[ile wody do podlania]]+pogoda[[#This Row],[ile trzeba dolac]]</f>
        <v>24177</v>
      </c>
    </row>
    <row r="59" spans="1:11" x14ac:dyDescent="0.35">
      <c r="A59" s="1">
        <v>42151</v>
      </c>
      <c r="B59">
        <v>10</v>
      </c>
      <c r="C59">
        <v>0</v>
      </c>
      <c r="D59">
        <f>700*pogoda[[#This Row],[opady]]</f>
        <v>0</v>
      </c>
      <c r="E59">
        <f>MIN(pogoda[[#This Row],[ile napadalo]]+K58, 25000)</f>
        <v>24177</v>
      </c>
      <c r="F59">
        <f>IF(pogoda[[#This Row],[opady]]=0, ROUNDUP(0.03%*POWER(pogoda[[#This Row],[temperatura_srednia]], 1.5)*K58, 0), 0)</f>
        <v>230</v>
      </c>
      <c r="G59">
        <f>IF(AND(pogoda[[#This Row],[temperatura_srednia]]&gt;15, pogoda[[#This Row],[opady]]&lt;=0.6), 1, 0)</f>
        <v>0</v>
      </c>
      <c r="H59">
        <f t="shared" si="0"/>
        <v>0</v>
      </c>
      <c r="I59">
        <f>MAX(pogoda[[#This Row],[po uzupelnieniu]]-pogoda[[#This Row],[dzienne parowanie wody]], 0)</f>
        <v>23947</v>
      </c>
      <c r="J59">
        <f>IF(pogoda[[#This Row],[ile w zbiorniku z parowaniem]]-pogoda[[#This Row],[ile wody do podlania]] &lt; 0, 25000-pogoda[[#This Row],[ile w zbiorniku z parowaniem]], 0)</f>
        <v>0</v>
      </c>
      <c r="K59">
        <f>pogoda[[#This Row],[ile w zbiorniku z parowaniem]]-pogoda[[#This Row],[ile wody do podlania]]+pogoda[[#This Row],[ile trzeba dolac]]</f>
        <v>23947</v>
      </c>
    </row>
    <row r="60" spans="1:11" x14ac:dyDescent="0.35">
      <c r="A60" s="1">
        <v>42152</v>
      </c>
      <c r="B60">
        <v>12</v>
      </c>
      <c r="C60">
        <v>0.1</v>
      </c>
      <c r="D60">
        <f>700*pogoda[[#This Row],[opady]]</f>
        <v>70</v>
      </c>
      <c r="E60">
        <f>MIN(pogoda[[#This Row],[ile napadalo]]+K59, 25000)</f>
        <v>24017</v>
      </c>
      <c r="F60">
        <f>IF(pogoda[[#This Row],[opady]]=0, ROUNDUP(0.03%*POWER(pogoda[[#This Row],[temperatura_srednia]], 1.5)*K59, 0), 0)</f>
        <v>0</v>
      </c>
      <c r="G60">
        <f>IF(AND(pogoda[[#This Row],[temperatura_srednia]]&gt;15, pogoda[[#This Row],[opady]]&lt;=0.6), 1, 0)</f>
        <v>0</v>
      </c>
      <c r="H60">
        <f t="shared" si="0"/>
        <v>0</v>
      </c>
      <c r="I60">
        <f>MAX(pogoda[[#This Row],[po uzupelnieniu]]-pogoda[[#This Row],[dzienne parowanie wody]], 0)</f>
        <v>24017</v>
      </c>
      <c r="J60">
        <f>IF(pogoda[[#This Row],[ile w zbiorniku z parowaniem]]-pogoda[[#This Row],[ile wody do podlania]] &lt; 0, 25000-pogoda[[#This Row],[ile w zbiorniku z parowaniem]], 0)</f>
        <v>0</v>
      </c>
      <c r="K60">
        <f>pogoda[[#This Row],[ile w zbiorniku z parowaniem]]-pogoda[[#This Row],[ile wody do podlania]]+pogoda[[#This Row],[ile trzeba dolac]]</f>
        <v>24017</v>
      </c>
    </row>
    <row r="61" spans="1:11" x14ac:dyDescent="0.35">
      <c r="A61" s="1">
        <v>42153</v>
      </c>
      <c r="B61">
        <v>14</v>
      </c>
      <c r="C61">
        <v>0</v>
      </c>
      <c r="D61">
        <f>700*pogoda[[#This Row],[opady]]</f>
        <v>0</v>
      </c>
      <c r="E61">
        <f>MIN(pogoda[[#This Row],[ile napadalo]]+K60, 25000)</f>
        <v>24017</v>
      </c>
      <c r="F61">
        <f>IF(pogoda[[#This Row],[opady]]=0, ROUNDUP(0.03%*POWER(pogoda[[#This Row],[temperatura_srednia]], 1.5)*K60, 0), 0)</f>
        <v>378</v>
      </c>
      <c r="G61">
        <f>IF(AND(pogoda[[#This Row],[temperatura_srednia]]&gt;15, pogoda[[#This Row],[opady]]&lt;=0.6), 1, 0)</f>
        <v>0</v>
      </c>
      <c r="H61">
        <f t="shared" si="0"/>
        <v>0</v>
      </c>
      <c r="I61">
        <f>MAX(pogoda[[#This Row],[po uzupelnieniu]]-pogoda[[#This Row],[dzienne parowanie wody]], 0)</f>
        <v>23639</v>
      </c>
      <c r="J61">
        <f>IF(pogoda[[#This Row],[ile w zbiorniku z parowaniem]]-pogoda[[#This Row],[ile wody do podlania]] &lt; 0, 25000-pogoda[[#This Row],[ile w zbiorniku z parowaniem]], 0)</f>
        <v>0</v>
      </c>
      <c r="K61">
        <f>pogoda[[#This Row],[ile w zbiorniku z parowaniem]]-pogoda[[#This Row],[ile wody do podlania]]+pogoda[[#This Row],[ile trzeba dolac]]</f>
        <v>23639</v>
      </c>
    </row>
    <row r="62" spans="1:11" x14ac:dyDescent="0.35">
      <c r="A62" s="1">
        <v>42154</v>
      </c>
      <c r="B62">
        <v>13</v>
      </c>
      <c r="C62">
        <v>0</v>
      </c>
      <c r="D62">
        <f>700*pogoda[[#This Row],[opady]]</f>
        <v>0</v>
      </c>
      <c r="E62">
        <f>MIN(pogoda[[#This Row],[ile napadalo]]+K61, 25000)</f>
        <v>23639</v>
      </c>
      <c r="F62">
        <f>IF(pogoda[[#This Row],[opady]]=0, ROUNDUP(0.03%*POWER(pogoda[[#This Row],[temperatura_srednia]], 1.5)*K61, 0), 0)</f>
        <v>333</v>
      </c>
      <c r="G62">
        <f>IF(AND(pogoda[[#This Row],[temperatura_srednia]]&gt;15, pogoda[[#This Row],[opady]]&lt;=0.6), 1, 0)</f>
        <v>0</v>
      </c>
      <c r="H62">
        <f t="shared" si="0"/>
        <v>0</v>
      </c>
      <c r="I62">
        <f>MAX(pogoda[[#This Row],[po uzupelnieniu]]-pogoda[[#This Row],[dzienne parowanie wody]], 0)</f>
        <v>23306</v>
      </c>
      <c r="J62">
        <f>IF(pogoda[[#This Row],[ile w zbiorniku z parowaniem]]-pogoda[[#This Row],[ile wody do podlania]] &lt; 0, 25000-pogoda[[#This Row],[ile w zbiorniku z parowaniem]], 0)</f>
        <v>0</v>
      </c>
      <c r="K62">
        <f>pogoda[[#This Row],[ile w zbiorniku z parowaniem]]-pogoda[[#This Row],[ile wody do podlania]]+pogoda[[#This Row],[ile trzeba dolac]]</f>
        <v>23306</v>
      </c>
    </row>
    <row r="63" spans="1:11" x14ac:dyDescent="0.35">
      <c r="A63" s="1">
        <v>42155</v>
      </c>
      <c r="B63">
        <v>12</v>
      </c>
      <c r="C63">
        <v>0</v>
      </c>
      <c r="D63">
        <f>700*pogoda[[#This Row],[opady]]</f>
        <v>0</v>
      </c>
      <c r="E63">
        <f>MIN(pogoda[[#This Row],[ile napadalo]]+K62, 25000)</f>
        <v>23306</v>
      </c>
      <c r="F63">
        <f>IF(pogoda[[#This Row],[opady]]=0, ROUNDUP(0.03%*POWER(pogoda[[#This Row],[temperatura_srednia]], 1.5)*K62, 0), 0)</f>
        <v>291</v>
      </c>
      <c r="G63">
        <f>IF(AND(pogoda[[#This Row],[temperatura_srednia]]&gt;15, pogoda[[#This Row],[opady]]&lt;=0.6), 1, 0)</f>
        <v>0</v>
      </c>
      <c r="H63">
        <f t="shared" si="0"/>
        <v>0</v>
      </c>
      <c r="I63">
        <f>MAX(pogoda[[#This Row],[po uzupelnieniu]]-pogoda[[#This Row],[dzienne parowanie wody]], 0)</f>
        <v>23015</v>
      </c>
      <c r="J63">
        <f>IF(pogoda[[#This Row],[ile w zbiorniku z parowaniem]]-pogoda[[#This Row],[ile wody do podlania]] &lt; 0, 25000-pogoda[[#This Row],[ile w zbiorniku z parowaniem]], 0)</f>
        <v>0</v>
      </c>
      <c r="K63">
        <f>pogoda[[#This Row],[ile w zbiorniku z parowaniem]]-pogoda[[#This Row],[ile wody do podlania]]+pogoda[[#This Row],[ile trzeba dolac]]</f>
        <v>23015</v>
      </c>
    </row>
    <row r="64" spans="1:11" x14ac:dyDescent="0.35">
      <c r="A64" s="1">
        <v>42156</v>
      </c>
      <c r="B64">
        <v>18</v>
      </c>
      <c r="C64">
        <v>4</v>
      </c>
      <c r="D64">
        <f>700*pogoda[[#This Row],[opady]]</f>
        <v>2800</v>
      </c>
      <c r="E64">
        <f>MIN(pogoda[[#This Row],[ile napadalo]]+K63, 25000)</f>
        <v>25000</v>
      </c>
      <c r="F64">
        <f>IF(pogoda[[#This Row],[opady]]=0, ROUNDUP(0.03%*POWER(pogoda[[#This Row],[temperatura_srednia]], 1.5)*K63, 0), 0)</f>
        <v>0</v>
      </c>
      <c r="G64">
        <f>IF(AND(pogoda[[#This Row],[temperatura_srednia]]&gt;15, pogoda[[#This Row],[opady]]&lt;=0.6), 1, 0)</f>
        <v>0</v>
      </c>
      <c r="H64">
        <f t="shared" si="0"/>
        <v>0</v>
      </c>
      <c r="I64">
        <f>MAX(pogoda[[#This Row],[po uzupelnieniu]]-pogoda[[#This Row],[dzienne parowanie wody]], 0)</f>
        <v>25000</v>
      </c>
      <c r="J64">
        <f>IF(pogoda[[#This Row],[ile w zbiorniku z parowaniem]]-pogoda[[#This Row],[ile wody do podlania]] &lt; 0, 25000-pogoda[[#This Row],[ile w zbiorniku z parowaniem]], 0)</f>
        <v>0</v>
      </c>
      <c r="K64">
        <f>pogoda[[#This Row],[ile w zbiorniku z parowaniem]]-pogoda[[#This Row],[ile wody do podlania]]+pogoda[[#This Row],[ile trzeba dolac]]</f>
        <v>25000</v>
      </c>
    </row>
    <row r="65" spans="1:11" x14ac:dyDescent="0.35">
      <c r="A65" s="1">
        <v>42157</v>
      </c>
      <c r="B65">
        <v>18</v>
      </c>
      <c r="C65">
        <v>3</v>
      </c>
      <c r="D65">
        <f>700*pogoda[[#This Row],[opady]]</f>
        <v>2100</v>
      </c>
      <c r="E65">
        <f>MIN(pogoda[[#This Row],[ile napadalo]]+K64, 25000)</f>
        <v>25000</v>
      </c>
      <c r="F65">
        <f>IF(pogoda[[#This Row],[opady]]=0, ROUNDUP(0.03%*POWER(pogoda[[#This Row],[temperatura_srednia]], 1.5)*K64, 0), 0)</f>
        <v>0</v>
      </c>
      <c r="G65">
        <f>IF(AND(pogoda[[#This Row],[temperatura_srednia]]&gt;15, pogoda[[#This Row],[opady]]&lt;=0.6), 1, 0)</f>
        <v>0</v>
      </c>
      <c r="H65">
        <f t="shared" si="0"/>
        <v>0</v>
      </c>
      <c r="I65">
        <f>MAX(pogoda[[#This Row],[po uzupelnieniu]]-pogoda[[#This Row],[dzienne parowanie wody]], 0)</f>
        <v>25000</v>
      </c>
      <c r="J65">
        <f>IF(pogoda[[#This Row],[ile w zbiorniku z parowaniem]]-pogoda[[#This Row],[ile wody do podlania]] &lt; 0, 25000-pogoda[[#This Row],[ile w zbiorniku z parowaniem]], 0)</f>
        <v>0</v>
      </c>
      <c r="K65">
        <f>pogoda[[#This Row],[ile w zbiorniku z parowaniem]]-pogoda[[#This Row],[ile wody do podlania]]+pogoda[[#This Row],[ile trzeba dolac]]</f>
        <v>25000</v>
      </c>
    </row>
    <row r="66" spans="1:11" x14ac:dyDescent="0.35">
      <c r="A66" s="1">
        <v>42158</v>
      </c>
      <c r="B66">
        <v>22</v>
      </c>
      <c r="C66">
        <v>0</v>
      </c>
      <c r="D66">
        <f>700*pogoda[[#This Row],[opady]]</f>
        <v>0</v>
      </c>
      <c r="E66">
        <f>MIN(pogoda[[#This Row],[ile napadalo]]+K65, 25000)</f>
        <v>25000</v>
      </c>
      <c r="F66">
        <f>IF(pogoda[[#This Row],[opady]]=0, ROUNDUP(0.03%*POWER(pogoda[[#This Row],[temperatura_srednia]], 1.5)*K65, 0), 0)</f>
        <v>774</v>
      </c>
      <c r="G66">
        <f>IF(AND(pogoda[[#This Row],[temperatura_srednia]]&gt;15, pogoda[[#This Row],[opady]]&lt;=0.6), 1, 0)</f>
        <v>1</v>
      </c>
      <c r="H66">
        <f t="shared" si="0"/>
        <v>12000</v>
      </c>
      <c r="I66">
        <f>MAX(pogoda[[#This Row],[po uzupelnieniu]]-pogoda[[#This Row],[dzienne parowanie wody]], 0)</f>
        <v>24226</v>
      </c>
      <c r="J66">
        <f>IF(pogoda[[#This Row],[ile w zbiorniku z parowaniem]]-pogoda[[#This Row],[ile wody do podlania]] &lt; 0, 25000-pogoda[[#This Row],[ile w zbiorniku z parowaniem]], 0)</f>
        <v>0</v>
      </c>
      <c r="K66">
        <f>pogoda[[#This Row],[ile w zbiorniku z parowaniem]]-pogoda[[#This Row],[ile wody do podlania]]+pogoda[[#This Row],[ile trzeba dolac]]</f>
        <v>12226</v>
      </c>
    </row>
    <row r="67" spans="1:11" x14ac:dyDescent="0.35">
      <c r="A67" s="1">
        <v>42159</v>
      </c>
      <c r="B67">
        <v>15</v>
      </c>
      <c r="C67">
        <v>0</v>
      </c>
      <c r="D67">
        <f>700*pogoda[[#This Row],[opady]]</f>
        <v>0</v>
      </c>
      <c r="E67">
        <f>MIN(pogoda[[#This Row],[ile napadalo]]+K66, 25000)</f>
        <v>12226</v>
      </c>
      <c r="F67">
        <f>IF(pogoda[[#This Row],[opady]]=0, ROUNDUP(0.03%*POWER(pogoda[[#This Row],[temperatura_srednia]], 1.5)*K66, 0), 0)</f>
        <v>214</v>
      </c>
      <c r="G67">
        <f>IF(AND(pogoda[[#This Row],[temperatura_srednia]]&gt;15, pogoda[[#This Row],[opady]]&lt;=0.6), 1, 0)</f>
        <v>0</v>
      </c>
      <c r="H67">
        <f t="shared" si="0"/>
        <v>0</v>
      </c>
      <c r="I67">
        <f>MAX(pogoda[[#This Row],[po uzupelnieniu]]-pogoda[[#This Row],[dzienne parowanie wody]], 0)</f>
        <v>12012</v>
      </c>
      <c r="J67">
        <f>IF(pogoda[[#This Row],[ile w zbiorniku z parowaniem]]-pogoda[[#This Row],[ile wody do podlania]] &lt; 0, 25000-pogoda[[#This Row],[ile w zbiorniku z parowaniem]], 0)</f>
        <v>0</v>
      </c>
      <c r="K67">
        <f>pogoda[[#This Row],[ile w zbiorniku z parowaniem]]-pogoda[[#This Row],[ile wody do podlania]]+pogoda[[#This Row],[ile trzeba dolac]]</f>
        <v>12012</v>
      </c>
    </row>
    <row r="68" spans="1:11" x14ac:dyDescent="0.35">
      <c r="A68" s="1">
        <v>42160</v>
      </c>
      <c r="B68">
        <v>18</v>
      </c>
      <c r="C68">
        <v>0</v>
      </c>
      <c r="D68">
        <f>700*pogoda[[#This Row],[opady]]</f>
        <v>0</v>
      </c>
      <c r="E68">
        <f>MIN(pogoda[[#This Row],[ile napadalo]]+K67, 25000)</f>
        <v>12012</v>
      </c>
      <c r="F68">
        <f>IF(pogoda[[#This Row],[opady]]=0, ROUNDUP(0.03%*POWER(pogoda[[#This Row],[temperatura_srednia]], 1.5)*K67, 0), 0)</f>
        <v>276</v>
      </c>
      <c r="G68">
        <f>IF(AND(pogoda[[#This Row],[temperatura_srednia]]&gt;15, pogoda[[#This Row],[opady]]&lt;=0.6), 1, 0)</f>
        <v>1</v>
      </c>
      <c r="H68">
        <f t="shared" ref="H68:H131" si="1">IF(AND(G68=1, B68&lt;=30), 12000, IF(AND(G68=1, B68&gt;30), 24000, 0))</f>
        <v>12000</v>
      </c>
      <c r="I68">
        <f>MAX(pogoda[[#This Row],[po uzupelnieniu]]-pogoda[[#This Row],[dzienne parowanie wody]], 0)</f>
        <v>11736</v>
      </c>
      <c r="J68">
        <f>IF(pogoda[[#This Row],[ile w zbiorniku z parowaniem]]-pogoda[[#This Row],[ile wody do podlania]] &lt; 0, 25000-pogoda[[#This Row],[ile w zbiorniku z parowaniem]], 0)</f>
        <v>13264</v>
      </c>
      <c r="K68">
        <f>pogoda[[#This Row],[ile w zbiorniku z parowaniem]]-pogoda[[#This Row],[ile wody do podlania]]+pogoda[[#This Row],[ile trzeba dolac]]</f>
        <v>13000</v>
      </c>
    </row>
    <row r="69" spans="1:11" x14ac:dyDescent="0.35">
      <c r="A69" s="1">
        <v>42161</v>
      </c>
      <c r="B69">
        <v>22</v>
      </c>
      <c r="C69">
        <v>0</v>
      </c>
      <c r="D69">
        <f>700*pogoda[[#This Row],[opady]]</f>
        <v>0</v>
      </c>
      <c r="E69">
        <f>MIN(pogoda[[#This Row],[ile napadalo]]+K68, 25000)</f>
        <v>13000</v>
      </c>
      <c r="F69">
        <f>IF(pogoda[[#This Row],[opady]]=0, ROUNDUP(0.03%*POWER(pogoda[[#This Row],[temperatura_srednia]], 1.5)*K68, 0), 0)</f>
        <v>403</v>
      </c>
      <c r="G69">
        <f>IF(AND(pogoda[[#This Row],[temperatura_srednia]]&gt;15, pogoda[[#This Row],[opady]]&lt;=0.6), 1, 0)</f>
        <v>1</v>
      </c>
      <c r="H69">
        <f t="shared" si="1"/>
        <v>12000</v>
      </c>
      <c r="I69">
        <f>MAX(pogoda[[#This Row],[po uzupelnieniu]]-pogoda[[#This Row],[dzienne parowanie wody]], 0)</f>
        <v>12597</v>
      </c>
      <c r="J69">
        <f>IF(pogoda[[#This Row],[ile w zbiorniku z parowaniem]]-pogoda[[#This Row],[ile wody do podlania]] &lt; 0, 25000-pogoda[[#This Row],[ile w zbiorniku z parowaniem]], 0)</f>
        <v>0</v>
      </c>
      <c r="K69">
        <f>pogoda[[#This Row],[ile w zbiorniku z parowaniem]]-pogoda[[#This Row],[ile wody do podlania]]+pogoda[[#This Row],[ile trzeba dolac]]</f>
        <v>597</v>
      </c>
    </row>
    <row r="70" spans="1:11" x14ac:dyDescent="0.35">
      <c r="A70" s="1">
        <v>42162</v>
      </c>
      <c r="B70">
        <v>14</v>
      </c>
      <c r="C70">
        <v>8</v>
      </c>
      <c r="D70">
        <f>700*pogoda[[#This Row],[opady]]</f>
        <v>5600</v>
      </c>
      <c r="E70">
        <f>MIN(pogoda[[#This Row],[ile napadalo]]+K69, 25000)</f>
        <v>6197</v>
      </c>
      <c r="F70">
        <f>IF(pogoda[[#This Row],[opady]]=0, ROUNDUP(0.03%*POWER(pogoda[[#This Row],[temperatura_srednia]], 1.5)*K69, 0), 0)</f>
        <v>0</v>
      </c>
      <c r="G70">
        <f>IF(AND(pogoda[[#This Row],[temperatura_srednia]]&gt;15, pogoda[[#This Row],[opady]]&lt;=0.6), 1, 0)</f>
        <v>0</v>
      </c>
      <c r="H70">
        <f t="shared" si="1"/>
        <v>0</v>
      </c>
      <c r="I70">
        <f>MAX(pogoda[[#This Row],[po uzupelnieniu]]-pogoda[[#This Row],[dzienne parowanie wody]], 0)</f>
        <v>6197</v>
      </c>
      <c r="J70">
        <f>IF(pogoda[[#This Row],[ile w zbiorniku z parowaniem]]-pogoda[[#This Row],[ile wody do podlania]] &lt; 0, 25000-pogoda[[#This Row],[ile w zbiorniku z parowaniem]], 0)</f>
        <v>0</v>
      </c>
      <c r="K70">
        <f>pogoda[[#This Row],[ile w zbiorniku z parowaniem]]-pogoda[[#This Row],[ile wody do podlania]]+pogoda[[#This Row],[ile trzeba dolac]]</f>
        <v>6197</v>
      </c>
    </row>
    <row r="71" spans="1:11" x14ac:dyDescent="0.35">
      <c r="A71" s="1">
        <v>42163</v>
      </c>
      <c r="B71">
        <v>14</v>
      </c>
      <c r="C71">
        <v>5.9</v>
      </c>
      <c r="D71">
        <f>700*pogoda[[#This Row],[opady]]</f>
        <v>4130</v>
      </c>
      <c r="E71">
        <f>MIN(pogoda[[#This Row],[ile napadalo]]+K70, 25000)</f>
        <v>10327</v>
      </c>
      <c r="F71">
        <f>IF(pogoda[[#This Row],[opady]]=0, ROUNDUP(0.03%*POWER(pogoda[[#This Row],[temperatura_srednia]], 1.5)*K70, 0), 0)</f>
        <v>0</v>
      </c>
      <c r="G71">
        <f>IF(AND(pogoda[[#This Row],[temperatura_srednia]]&gt;15, pogoda[[#This Row],[opady]]&lt;=0.6), 1, 0)</f>
        <v>0</v>
      </c>
      <c r="H71">
        <f t="shared" si="1"/>
        <v>0</v>
      </c>
      <c r="I71">
        <f>MAX(pogoda[[#This Row],[po uzupelnieniu]]-pogoda[[#This Row],[dzienne parowanie wody]], 0)</f>
        <v>10327</v>
      </c>
      <c r="J71">
        <f>IF(pogoda[[#This Row],[ile w zbiorniku z parowaniem]]-pogoda[[#This Row],[ile wody do podlania]] &lt; 0, 25000-pogoda[[#This Row],[ile w zbiorniku z parowaniem]], 0)</f>
        <v>0</v>
      </c>
      <c r="K71">
        <f>pogoda[[#This Row],[ile w zbiorniku z parowaniem]]-pogoda[[#This Row],[ile wody do podlania]]+pogoda[[#This Row],[ile trzeba dolac]]</f>
        <v>10327</v>
      </c>
    </row>
    <row r="72" spans="1:11" x14ac:dyDescent="0.35">
      <c r="A72" s="1">
        <v>42164</v>
      </c>
      <c r="B72">
        <v>12</v>
      </c>
      <c r="C72">
        <v>5</v>
      </c>
      <c r="D72">
        <f>700*pogoda[[#This Row],[opady]]</f>
        <v>3500</v>
      </c>
      <c r="E72">
        <f>MIN(pogoda[[#This Row],[ile napadalo]]+K71, 25000)</f>
        <v>13827</v>
      </c>
      <c r="F72">
        <f>IF(pogoda[[#This Row],[opady]]=0, ROUNDUP(0.03%*POWER(pogoda[[#This Row],[temperatura_srednia]], 1.5)*K71, 0), 0)</f>
        <v>0</v>
      </c>
      <c r="G72">
        <f>IF(AND(pogoda[[#This Row],[temperatura_srednia]]&gt;15, pogoda[[#This Row],[opady]]&lt;=0.6), 1, 0)</f>
        <v>0</v>
      </c>
      <c r="H72">
        <f t="shared" si="1"/>
        <v>0</v>
      </c>
      <c r="I72">
        <f>MAX(pogoda[[#This Row],[po uzupelnieniu]]-pogoda[[#This Row],[dzienne parowanie wody]], 0)</f>
        <v>13827</v>
      </c>
      <c r="J72">
        <f>IF(pogoda[[#This Row],[ile w zbiorniku z parowaniem]]-pogoda[[#This Row],[ile wody do podlania]] &lt; 0, 25000-pogoda[[#This Row],[ile w zbiorniku z parowaniem]], 0)</f>
        <v>0</v>
      </c>
      <c r="K72">
        <f>pogoda[[#This Row],[ile w zbiorniku z parowaniem]]-pogoda[[#This Row],[ile wody do podlania]]+pogoda[[#This Row],[ile trzeba dolac]]</f>
        <v>13827</v>
      </c>
    </row>
    <row r="73" spans="1:11" x14ac:dyDescent="0.35">
      <c r="A73" s="1">
        <v>42165</v>
      </c>
      <c r="B73">
        <v>16</v>
      </c>
      <c r="C73">
        <v>0</v>
      </c>
      <c r="D73">
        <f>700*pogoda[[#This Row],[opady]]</f>
        <v>0</v>
      </c>
      <c r="E73">
        <f>MIN(pogoda[[#This Row],[ile napadalo]]+K72, 25000)</f>
        <v>13827</v>
      </c>
      <c r="F73">
        <f>IF(pogoda[[#This Row],[opady]]=0, ROUNDUP(0.03%*POWER(pogoda[[#This Row],[temperatura_srednia]], 1.5)*K72, 0), 0)</f>
        <v>266</v>
      </c>
      <c r="G73">
        <f>IF(AND(pogoda[[#This Row],[temperatura_srednia]]&gt;15, pogoda[[#This Row],[opady]]&lt;=0.6), 1, 0)</f>
        <v>1</v>
      </c>
      <c r="H73">
        <f t="shared" si="1"/>
        <v>12000</v>
      </c>
      <c r="I73">
        <f>MAX(pogoda[[#This Row],[po uzupelnieniu]]-pogoda[[#This Row],[dzienne parowanie wody]], 0)</f>
        <v>13561</v>
      </c>
      <c r="J73">
        <f>IF(pogoda[[#This Row],[ile w zbiorniku z parowaniem]]-pogoda[[#This Row],[ile wody do podlania]] &lt; 0, 25000-pogoda[[#This Row],[ile w zbiorniku z parowaniem]], 0)</f>
        <v>0</v>
      </c>
      <c r="K73">
        <f>pogoda[[#This Row],[ile w zbiorniku z parowaniem]]-pogoda[[#This Row],[ile wody do podlania]]+pogoda[[#This Row],[ile trzeba dolac]]</f>
        <v>1561</v>
      </c>
    </row>
    <row r="74" spans="1:11" x14ac:dyDescent="0.35">
      <c r="A74" s="1">
        <v>42166</v>
      </c>
      <c r="B74">
        <v>16</v>
      </c>
      <c r="C74">
        <v>0</v>
      </c>
      <c r="D74">
        <f>700*pogoda[[#This Row],[opady]]</f>
        <v>0</v>
      </c>
      <c r="E74">
        <f>MIN(pogoda[[#This Row],[ile napadalo]]+K73, 25000)</f>
        <v>1561</v>
      </c>
      <c r="F74">
        <f>IF(pogoda[[#This Row],[opady]]=0, ROUNDUP(0.03%*POWER(pogoda[[#This Row],[temperatura_srednia]], 1.5)*K73, 0), 0)</f>
        <v>30</v>
      </c>
      <c r="G74">
        <f>IF(AND(pogoda[[#This Row],[temperatura_srednia]]&gt;15, pogoda[[#This Row],[opady]]&lt;=0.6), 1, 0)</f>
        <v>1</v>
      </c>
      <c r="H74">
        <f t="shared" si="1"/>
        <v>12000</v>
      </c>
      <c r="I74">
        <f>MAX(pogoda[[#This Row],[po uzupelnieniu]]-pogoda[[#This Row],[dzienne parowanie wody]], 0)</f>
        <v>1531</v>
      </c>
      <c r="J74">
        <f>IF(pogoda[[#This Row],[ile w zbiorniku z parowaniem]]-pogoda[[#This Row],[ile wody do podlania]] &lt; 0, 25000-pogoda[[#This Row],[ile w zbiorniku z parowaniem]], 0)</f>
        <v>23469</v>
      </c>
      <c r="K74">
        <f>pogoda[[#This Row],[ile w zbiorniku z parowaniem]]-pogoda[[#This Row],[ile wody do podlania]]+pogoda[[#This Row],[ile trzeba dolac]]</f>
        <v>13000</v>
      </c>
    </row>
    <row r="75" spans="1:11" x14ac:dyDescent="0.35">
      <c r="A75" s="1">
        <v>42167</v>
      </c>
      <c r="B75">
        <v>18</v>
      </c>
      <c r="C75">
        <v>5</v>
      </c>
      <c r="D75">
        <f>700*pogoda[[#This Row],[opady]]</f>
        <v>3500</v>
      </c>
      <c r="E75">
        <f>MIN(pogoda[[#This Row],[ile napadalo]]+K74, 25000)</f>
        <v>16500</v>
      </c>
      <c r="F75">
        <f>IF(pogoda[[#This Row],[opady]]=0, ROUNDUP(0.03%*POWER(pogoda[[#This Row],[temperatura_srednia]], 1.5)*K74, 0), 0)</f>
        <v>0</v>
      </c>
      <c r="G75">
        <f>IF(AND(pogoda[[#This Row],[temperatura_srednia]]&gt;15, pogoda[[#This Row],[opady]]&lt;=0.6), 1, 0)</f>
        <v>0</v>
      </c>
      <c r="H75">
        <f t="shared" si="1"/>
        <v>0</v>
      </c>
      <c r="I75">
        <f>MAX(pogoda[[#This Row],[po uzupelnieniu]]-pogoda[[#This Row],[dzienne parowanie wody]], 0)</f>
        <v>16500</v>
      </c>
      <c r="J75">
        <f>IF(pogoda[[#This Row],[ile w zbiorniku z parowaniem]]-pogoda[[#This Row],[ile wody do podlania]] &lt; 0, 25000-pogoda[[#This Row],[ile w zbiorniku z parowaniem]], 0)</f>
        <v>0</v>
      </c>
      <c r="K75">
        <f>pogoda[[#This Row],[ile w zbiorniku z parowaniem]]-pogoda[[#This Row],[ile wody do podlania]]+pogoda[[#This Row],[ile trzeba dolac]]</f>
        <v>16500</v>
      </c>
    </row>
    <row r="76" spans="1:11" x14ac:dyDescent="0.35">
      <c r="A76" s="1">
        <v>42168</v>
      </c>
      <c r="B76">
        <v>19</v>
      </c>
      <c r="C76">
        <v>1</v>
      </c>
      <c r="D76">
        <f>700*pogoda[[#This Row],[opady]]</f>
        <v>700</v>
      </c>
      <c r="E76">
        <f>MIN(pogoda[[#This Row],[ile napadalo]]+K75, 25000)</f>
        <v>17200</v>
      </c>
      <c r="F76">
        <f>IF(pogoda[[#This Row],[opady]]=0, ROUNDUP(0.03%*POWER(pogoda[[#This Row],[temperatura_srednia]], 1.5)*K75, 0), 0)</f>
        <v>0</v>
      </c>
      <c r="G76">
        <f>IF(AND(pogoda[[#This Row],[temperatura_srednia]]&gt;15, pogoda[[#This Row],[opady]]&lt;=0.6), 1, 0)</f>
        <v>0</v>
      </c>
      <c r="H76">
        <f t="shared" si="1"/>
        <v>0</v>
      </c>
      <c r="I76">
        <f>MAX(pogoda[[#This Row],[po uzupelnieniu]]-pogoda[[#This Row],[dzienne parowanie wody]], 0)</f>
        <v>17200</v>
      </c>
      <c r="J76">
        <f>IF(pogoda[[#This Row],[ile w zbiorniku z parowaniem]]-pogoda[[#This Row],[ile wody do podlania]] &lt; 0, 25000-pogoda[[#This Row],[ile w zbiorniku z parowaniem]], 0)</f>
        <v>0</v>
      </c>
      <c r="K76">
        <f>pogoda[[#This Row],[ile w zbiorniku z parowaniem]]-pogoda[[#This Row],[ile wody do podlania]]+pogoda[[#This Row],[ile trzeba dolac]]</f>
        <v>17200</v>
      </c>
    </row>
    <row r="77" spans="1:11" x14ac:dyDescent="0.35">
      <c r="A77" s="1">
        <v>42169</v>
      </c>
      <c r="B77">
        <v>22</v>
      </c>
      <c r="C77">
        <v>0</v>
      </c>
      <c r="D77">
        <f>700*pogoda[[#This Row],[opady]]</f>
        <v>0</v>
      </c>
      <c r="E77">
        <f>MIN(pogoda[[#This Row],[ile napadalo]]+K76, 25000)</f>
        <v>17200</v>
      </c>
      <c r="F77">
        <f>IF(pogoda[[#This Row],[opady]]=0, ROUNDUP(0.03%*POWER(pogoda[[#This Row],[temperatura_srednia]], 1.5)*K76, 0), 0)</f>
        <v>533</v>
      </c>
      <c r="G77">
        <f>IF(AND(pogoda[[#This Row],[temperatura_srednia]]&gt;15, pogoda[[#This Row],[opady]]&lt;=0.6), 1, 0)</f>
        <v>1</v>
      </c>
      <c r="H77">
        <f t="shared" si="1"/>
        <v>12000</v>
      </c>
      <c r="I77">
        <f>MAX(pogoda[[#This Row],[po uzupelnieniu]]-pogoda[[#This Row],[dzienne parowanie wody]], 0)</f>
        <v>16667</v>
      </c>
      <c r="J77">
        <f>IF(pogoda[[#This Row],[ile w zbiorniku z parowaniem]]-pogoda[[#This Row],[ile wody do podlania]] &lt; 0, 25000-pogoda[[#This Row],[ile w zbiorniku z parowaniem]], 0)</f>
        <v>0</v>
      </c>
      <c r="K77">
        <f>pogoda[[#This Row],[ile w zbiorniku z parowaniem]]-pogoda[[#This Row],[ile wody do podlania]]+pogoda[[#This Row],[ile trzeba dolac]]</f>
        <v>4667</v>
      </c>
    </row>
    <row r="78" spans="1:11" x14ac:dyDescent="0.35">
      <c r="A78" s="1">
        <v>42170</v>
      </c>
      <c r="B78">
        <v>16</v>
      </c>
      <c r="C78">
        <v>0</v>
      </c>
      <c r="D78">
        <f>700*pogoda[[#This Row],[opady]]</f>
        <v>0</v>
      </c>
      <c r="E78">
        <f>MIN(pogoda[[#This Row],[ile napadalo]]+K77, 25000)</f>
        <v>4667</v>
      </c>
      <c r="F78">
        <f>IF(pogoda[[#This Row],[opady]]=0, ROUNDUP(0.03%*POWER(pogoda[[#This Row],[temperatura_srednia]], 1.5)*K77, 0), 0)</f>
        <v>90</v>
      </c>
      <c r="G78">
        <f>IF(AND(pogoda[[#This Row],[temperatura_srednia]]&gt;15, pogoda[[#This Row],[opady]]&lt;=0.6), 1, 0)</f>
        <v>1</v>
      </c>
      <c r="H78">
        <f t="shared" si="1"/>
        <v>12000</v>
      </c>
      <c r="I78">
        <f>MAX(pogoda[[#This Row],[po uzupelnieniu]]-pogoda[[#This Row],[dzienne parowanie wody]], 0)</f>
        <v>4577</v>
      </c>
      <c r="J78">
        <f>IF(pogoda[[#This Row],[ile w zbiorniku z parowaniem]]-pogoda[[#This Row],[ile wody do podlania]] &lt; 0, 25000-pogoda[[#This Row],[ile w zbiorniku z parowaniem]], 0)</f>
        <v>20423</v>
      </c>
      <c r="K78">
        <f>pogoda[[#This Row],[ile w zbiorniku z parowaniem]]-pogoda[[#This Row],[ile wody do podlania]]+pogoda[[#This Row],[ile trzeba dolac]]</f>
        <v>13000</v>
      </c>
    </row>
    <row r="79" spans="1:11" x14ac:dyDescent="0.35">
      <c r="A79" s="1">
        <v>42171</v>
      </c>
      <c r="B79">
        <v>12</v>
      </c>
      <c r="C79">
        <v>0</v>
      </c>
      <c r="D79">
        <f>700*pogoda[[#This Row],[opady]]</f>
        <v>0</v>
      </c>
      <c r="E79">
        <f>MIN(pogoda[[#This Row],[ile napadalo]]+K78, 25000)</f>
        <v>13000</v>
      </c>
      <c r="F79">
        <f>IF(pogoda[[#This Row],[opady]]=0, ROUNDUP(0.03%*POWER(pogoda[[#This Row],[temperatura_srednia]], 1.5)*K78, 0), 0)</f>
        <v>163</v>
      </c>
      <c r="G79">
        <f>IF(AND(pogoda[[#This Row],[temperatura_srednia]]&gt;15, pogoda[[#This Row],[opady]]&lt;=0.6), 1, 0)</f>
        <v>0</v>
      </c>
      <c r="H79">
        <f t="shared" si="1"/>
        <v>0</v>
      </c>
      <c r="I79">
        <f>MAX(pogoda[[#This Row],[po uzupelnieniu]]-pogoda[[#This Row],[dzienne parowanie wody]], 0)</f>
        <v>12837</v>
      </c>
      <c r="J79">
        <f>IF(pogoda[[#This Row],[ile w zbiorniku z parowaniem]]-pogoda[[#This Row],[ile wody do podlania]] &lt; 0, 25000-pogoda[[#This Row],[ile w zbiorniku z parowaniem]], 0)</f>
        <v>0</v>
      </c>
      <c r="K79">
        <f>pogoda[[#This Row],[ile w zbiorniku z parowaniem]]-pogoda[[#This Row],[ile wody do podlania]]+pogoda[[#This Row],[ile trzeba dolac]]</f>
        <v>12837</v>
      </c>
    </row>
    <row r="80" spans="1:11" x14ac:dyDescent="0.35">
      <c r="A80" s="1">
        <v>42172</v>
      </c>
      <c r="B80">
        <v>14</v>
      </c>
      <c r="C80">
        <v>0</v>
      </c>
      <c r="D80">
        <f>700*pogoda[[#This Row],[opady]]</f>
        <v>0</v>
      </c>
      <c r="E80">
        <f>MIN(pogoda[[#This Row],[ile napadalo]]+K79, 25000)</f>
        <v>12837</v>
      </c>
      <c r="F80">
        <f>IF(pogoda[[#This Row],[opady]]=0, ROUNDUP(0.03%*POWER(pogoda[[#This Row],[temperatura_srednia]], 1.5)*K79, 0), 0)</f>
        <v>202</v>
      </c>
      <c r="G80">
        <f>IF(AND(pogoda[[#This Row],[temperatura_srednia]]&gt;15, pogoda[[#This Row],[opady]]&lt;=0.6), 1, 0)</f>
        <v>0</v>
      </c>
      <c r="H80">
        <f t="shared" si="1"/>
        <v>0</v>
      </c>
      <c r="I80">
        <f>MAX(pogoda[[#This Row],[po uzupelnieniu]]-pogoda[[#This Row],[dzienne parowanie wody]], 0)</f>
        <v>12635</v>
      </c>
      <c r="J80">
        <f>IF(pogoda[[#This Row],[ile w zbiorniku z parowaniem]]-pogoda[[#This Row],[ile wody do podlania]] &lt; 0, 25000-pogoda[[#This Row],[ile w zbiorniku z parowaniem]], 0)</f>
        <v>0</v>
      </c>
      <c r="K80">
        <f>pogoda[[#This Row],[ile w zbiorniku z parowaniem]]-pogoda[[#This Row],[ile wody do podlania]]+pogoda[[#This Row],[ile trzeba dolac]]</f>
        <v>12635</v>
      </c>
    </row>
    <row r="81" spans="1:11" x14ac:dyDescent="0.35">
      <c r="A81" s="1">
        <v>42173</v>
      </c>
      <c r="B81">
        <v>16</v>
      </c>
      <c r="C81">
        <v>0.3</v>
      </c>
      <c r="D81">
        <f>700*pogoda[[#This Row],[opady]]</f>
        <v>210</v>
      </c>
      <c r="E81">
        <f>MIN(pogoda[[#This Row],[ile napadalo]]+K80, 25000)</f>
        <v>12845</v>
      </c>
      <c r="F81">
        <f>IF(pogoda[[#This Row],[opady]]=0, ROUNDUP(0.03%*POWER(pogoda[[#This Row],[temperatura_srednia]], 1.5)*K80, 0), 0)</f>
        <v>0</v>
      </c>
      <c r="G81">
        <f>IF(AND(pogoda[[#This Row],[temperatura_srednia]]&gt;15, pogoda[[#This Row],[opady]]&lt;=0.6), 1, 0)</f>
        <v>1</v>
      </c>
      <c r="H81">
        <f t="shared" si="1"/>
        <v>12000</v>
      </c>
      <c r="I81">
        <f>MAX(pogoda[[#This Row],[po uzupelnieniu]]-pogoda[[#This Row],[dzienne parowanie wody]], 0)</f>
        <v>12845</v>
      </c>
      <c r="J81">
        <f>IF(pogoda[[#This Row],[ile w zbiorniku z parowaniem]]-pogoda[[#This Row],[ile wody do podlania]] &lt; 0, 25000-pogoda[[#This Row],[ile w zbiorniku z parowaniem]], 0)</f>
        <v>0</v>
      </c>
      <c r="K81">
        <f>pogoda[[#This Row],[ile w zbiorniku z parowaniem]]-pogoda[[#This Row],[ile wody do podlania]]+pogoda[[#This Row],[ile trzeba dolac]]</f>
        <v>845</v>
      </c>
    </row>
    <row r="82" spans="1:11" x14ac:dyDescent="0.35">
      <c r="A82" s="1">
        <v>42174</v>
      </c>
      <c r="B82">
        <v>12</v>
      </c>
      <c r="C82">
        <v>3</v>
      </c>
      <c r="D82">
        <f>700*pogoda[[#This Row],[opady]]</f>
        <v>2100</v>
      </c>
      <c r="E82">
        <f>MIN(pogoda[[#This Row],[ile napadalo]]+K81, 25000)</f>
        <v>2945</v>
      </c>
      <c r="F82">
        <f>IF(pogoda[[#This Row],[opady]]=0, ROUNDUP(0.03%*POWER(pogoda[[#This Row],[temperatura_srednia]], 1.5)*K81, 0), 0)</f>
        <v>0</v>
      </c>
      <c r="G82">
        <f>IF(AND(pogoda[[#This Row],[temperatura_srednia]]&gt;15, pogoda[[#This Row],[opady]]&lt;=0.6), 1, 0)</f>
        <v>0</v>
      </c>
      <c r="H82">
        <f t="shared" si="1"/>
        <v>0</v>
      </c>
      <c r="I82">
        <f>MAX(pogoda[[#This Row],[po uzupelnieniu]]-pogoda[[#This Row],[dzienne parowanie wody]], 0)</f>
        <v>2945</v>
      </c>
      <c r="J82">
        <f>IF(pogoda[[#This Row],[ile w zbiorniku z parowaniem]]-pogoda[[#This Row],[ile wody do podlania]] &lt; 0, 25000-pogoda[[#This Row],[ile w zbiorniku z parowaniem]], 0)</f>
        <v>0</v>
      </c>
      <c r="K82">
        <f>pogoda[[#This Row],[ile w zbiorniku z parowaniem]]-pogoda[[#This Row],[ile wody do podlania]]+pogoda[[#This Row],[ile trzeba dolac]]</f>
        <v>2945</v>
      </c>
    </row>
    <row r="83" spans="1:11" x14ac:dyDescent="0.35">
      <c r="A83" s="1">
        <v>42175</v>
      </c>
      <c r="B83">
        <v>13</v>
      </c>
      <c r="C83">
        <v>2</v>
      </c>
      <c r="D83">
        <f>700*pogoda[[#This Row],[opady]]</f>
        <v>1400</v>
      </c>
      <c r="E83">
        <f>MIN(pogoda[[#This Row],[ile napadalo]]+K82, 25000)</f>
        <v>4345</v>
      </c>
      <c r="F83">
        <f>IF(pogoda[[#This Row],[opady]]=0, ROUNDUP(0.03%*POWER(pogoda[[#This Row],[temperatura_srednia]], 1.5)*K82, 0), 0)</f>
        <v>0</v>
      </c>
      <c r="G83">
        <f>IF(AND(pogoda[[#This Row],[temperatura_srednia]]&gt;15, pogoda[[#This Row],[opady]]&lt;=0.6), 1, 0)</f>
        <v>0</v>
      </c>
      <c r="H83">
        <f t="shared" si="1"/>
        <v>0</v>
      </c>
      <c r="I83">
        <f>MAX(pogoda[[#This Row],[po uzupelnieniu]]-pogoda[[#This Row],[dzienne parowanie wody]], 0)</f>
        <v>4345</v>
      </c>
      <c r="J83">
        <f>IF(pogoda[[#This Row],[ile w zbiorniku z parowaniem]]-pogoda[[#This Row],[ile wody do podlania]] &lt; 0, 25000-pogoda[[#This Row],[ile w zbiorniku z parowaniem]], 0)</f>
        <v>0</v>
      </c>
      <c r="K83">
        <f>pogoda[[#This Row],[ile w zbiorniku z parowaniem]]-pogoda[[#This Row],[ile wody do podlania]]+pogoda[[#This Row],[ile trzeba dolac]]</f>
        <v>4345</v>
      </c>
    </row>
    <row r="84" spans="1:11" x14ac:dyDescent="0.35">
      <c r="A84" s="1">
        <v>42176</v>
      </c>
      <c r="B84">
        <v>12</v>
      </c>
      <c r="C84">
        <v>0</v>
      </c>
      <c r="D84">
        <f>700*pogoda[[#This Row],[opady]]</f>
        <v>0</v>
      </c>
      <c r="E84">
        <f>MIN(pogoda[[#This Row],[ile napadalo]]+K83, 25000)</f>
        <v>4345</v>
      </c>
      <c r="F84">
        <f>IF(pogoda[[#This Row],[opady]]=0, ROUNDUP(0.03%*POWER(pogoda[[#This Row],[temperatura_srednia]], 1.5)*K83, 0), 0)</f>
        <v>55</v>
      </c>
      <c r="G84">
        <f>IF(AND(pogoda[[#This Row],[temperatura_srednia]]&gt;15, pogoda[[#This Row],[opady]]&lt;=0.6), 1, 0)</f>
        <v>0</v>
      </c>
      <c r="H84">
        <f t="shared" si="1"/>
        <v>0</v>
      </c>
      <c r="I84">
        <f>MAX(pogoda[[#This Row],[po uzupelnieniu]]-pogoda[[#This Row],[dzienne parowanie wody]], 0)</f>
        <v>4290</v>
      </c>
      <c r="J84">
        <f>IF(pogoda[[#This Row],[ile w zbiorniku z parowaniem]]-pogoda[[#This Row],[ile wody do podlania]] &lt; 0, 25000-pogoda[[#This Row],[ile w zbiorniku z parowaniem]], 0)</f>
        <v>0</v>
      </c>
      <c r="K84">
        <f>pogoda[[#This Row],[ile w zbiorniku z parowaniem]]-pogoda[[#This Row],[ile wody do podlania]]+pogoda[[#This Row],[ile trzeba dolac]]</f>
        <v>4290</v>
      </c>
    </row>
    <row r="85" spans="1:11" x14ac:dyDescent="0.35">
      <c r="A85" s="1">
        <v>42177</v>
      </c>
      <c r="B85">
        <v>12</v>
      </c>
      <c r="C85">
        <v>3</v>
      </c>
      <c r="D85">
        <f>700*pogoda[[#This Row],[opady]]</f>
        <v>2100</v>
      </c>
      <c r="E85">
        <f>MIN(pogoda[[#This Row],[ile napadalo]]+K84, 25000)</f>
        <v>6390</v>
      </c>
      <c r="F85">
        <f>IF(pogoda[[#This Row],[opady]]=0, ROUNDUP(0.03%*POWER(pogoda[[#This Row],[temperatura_srednia]], 1.5)*K84, 0), 0)</f>
        <v>0</v>
      </c>
      <c r="G85">
        <f>IF(AND(pogoda[[#This Row],[temperatura_srednia]]&gt;15, pogoda[[#This Row],[opady]]&lt;=0.6), 1, 0)</f>
        <v>0</v>
      </c>
      <c r="H85">
        <f t="shared" si="1"/>
        <v>0</v>
      </c>
      <c r="I85">
        <f>MAX(pogoda[[#This Row],[po uzupelnieniu]]-pogoda[[#This Row],[dzienne parowanie wody]], 0)</f>
        <v>6390</v>
      </c>
      <c r="J85">
        <f>IF(pogoda[[#This Row],[ile w zbiorniku z parowaniem]]-pogoda[[#This Row],[ile wody do podlania]] &lt; 0, 25000-pogoda[[#This Row],[ile w zbiorniku z parowaniem]], 0)</f>
        <v>0</v>
      </c>
      <c r="K85">
        <f>pogoda[[#This Row],[ile w zbiorniku z parowaniem]]-pogoda[[#This Row],[ile wody do podlania]]+pogoda[[#This Row],[ile trzeba dolac]]</f>
        <v>6390</v>
      </c>
    </row>
    <row r="86" spans="1:11" x14ac:dyDescent="0.35">
      <c r="A86" s="1">
        <v>42178</v>
      </c>
      <c r="B86">
        <v>13</v>
      </c>
      <c r="C86">
        <v>3</v>
      </c>
      <c r="D86">
        <f>700*pogoda[[#This Row],[opady]]</f>
        <v>2100</v>
      </c>
      <c r="E86">
        <f>MIN(pogoda[[#This Row],[ile napadalo]]+K85, 25000)</f>
        <v>8490</v>
      </c>
      <c r="F86">
        <f>IF(pogoda[[#This Row],[opady]]=0, ROUNDUP(0.03%*POWER(pogoda[[#This Row],[temperatura_srednia]], 1.5)*K85, 0), 0)</f>
        <v>0</v>
      </c>
      <c r="G86">
        <f>IF(AND(pogoda[[#This Row],[temperatura_srednia]]&gt;15, pogoda[[#This Row],[opady]]&lt;=0.6), 1, 0)</f>
        <v>0</v>
      </c>
      <c r="H86">
        <f t="shared" si="1"/>
        <v>0</v>
      </c>
      <c r="I86">
        <f>MAX(pogoda[[#This Row],[po uzupelnieniu]]-pogoda[[#This Row],[dzienne parowanie wody]], 0)</f>
        <v>8490</v>
      </c>
      <c r="J86">
        <f>IF(pogoda[[#This Row],[ile w zbiorniku z parowaniem]]-pogoda[[#This Row],[ile wody do podlania]] &lt; 0, 25000-pogoda[[#This Row],[ile w zbiorniku z parowaniem]], 0)</f>
        <v>0</v>
      </c>
      <c r="K86">
        <f>pogoda[[#This Row],[ile w zbiorniku z parowaniem]]-pogoda[[#This Row],[ile wody do podlania]]+pogoda[[#This Row],[ile trzeba dolac]]</f>
        <v>8490</v>
      </c>
    </row>
    <row r="87" spans="1:11" x14ac:dyDescent="0.35">
      <c r="A87" s="1">
        <v>42179</v>
      </c>
      <c r="B87">
        <v>12</v>
      </c>
      <c r="C87">
        <v>0</v>
      </c>
      <c r="D87">
        <f>700*pogoda[[#This Row],[opady]]</f>
        <v>0</v>
      </c>
      <c r="E87">
        <f>MIN(pogoda[[#This Row],[ile napadalo]]+K86, 25000)</f>
        <v>8490</v>
      </c>
      <c r="F87">
        <f>IF(pogoda[[#This Row],[opady]]=0, ROUNDUP(0.03%*POWER(pogoda[[#This Row],[temperatura_srednia]], 1.5)*K86, 0), 0)</f>
        <v>106</v>
      </c>
      <c r="G87">
        <f>IF(AND(pogoda[[#This Row],[temperatura_srednia]]&gt;15, pogoda[[#This Row],[opady]]&lt;=0.6), 1, 0)</f>
        <v>0</v>
      </c>
      <c r="H87">
        <f t="shared" si="1"/>
        <v>0</v>
      </c>
      <c r="I87">
        <f>MAX(pogoda[[#This Row],[po uzupelnieniu]]-pogoda[[#This Row],[dzienne parowanie wody]], 0)</f>
        <v>8384</v>
      </c>
      <c r="J87">
        <f>IF(pogoda[[#This Row],[ile w zbiorniku z parowaniem]]-pogoda[[#This Row],[ile wody do podlania]] &lt; 0, 25000-pogoda[[#This Row],[ile w zbiorniku z parowaniem]], 0)</f>
        <v>0</v>
      </c>
      <c r="K87">
        <f>pogoda[[#This Row],[ile w zbiorniku z parowaniem]]-pogoda[[#This Row],[ile wody do podlania]]+pogoda[[#This Row],[ile trzeba dolac]]</f>
        <v>8384</v>
      </c>
    </row>
    <row r="88" spans="1:11" x14ac:dyDescent="0.35">
      <c r="A88" s="1">
        <v>42180</v>
      </c>
      <c r="B88">
        <v>16</v>
      </c>
      <c r="C88">
        <v>0</v>
      </c>
      <c r="D88">
        <f>700*pogoda[[#This Row],[opady]]</f>
        <v>0</v>
      </c>
      <c r="E88">
        <f>MIN(pogoda[[#This Row],[ile napadalo]]+K87, 25000)</f>
        <v>8384</v>
      </c>
      <c r="F88">
        <f>IF(pogoda[[#This Row],[opady]]=0, ROUNDUP(0.03%*POWER(pogoda[[#This Row],[temperatura_srednia]], 1.5)*K87, 0), 0)</f>
        <v>161</v>
      </c>
      <c r="G88">
        <f>IF(AND(pogoda[[#This Row],[temperatura_srednia]]&gt;15, pogoda[[#This Row],[opady]]&lt;=0.6), 1, 0)</f>
        <v>1</v>
      </c>
      <c r="H88">
        <f t="shared" si="1"/>
        <v>12000</v>
      </c>
      <c r="I88">
        <f>MAX(pogoda[[#This Row],[po uzupelnieniu]]-pogoda[[#This Row],[dzienne parowanie wody]], 0)</f>
        <v>8223</v>
      </c>
      <c r="J88">
        <f>IF(pogoda[[#This Row],[ile w zbiorniku z parowaniem]]-pogoda[[#This Row],[ile wody do podlania]] &lt; 0, 25000-pogoda[[#This Row],[ile w zbiorniku z parowaniem]], 0)</f>
        <v>16777</v>
      </c>
      <c r="K88">
        <f>pogoda[[#This Row],[ile w zbiorniku z parowaniem]]-pogoda[[#This Row],[ile wody do podlania]]+pogoda[[#This Row],[ile trzeba dolac]]</f>
        <v>13000</v>
      </c>
    </row>
    <row r="89" spans="1:11" x14ac:dyDescent="0.35">
      <c r="A89" s="1">
        <v>42181</v>
      </c>
      <c r="B89">
        <v>16</v>
      </c>
      <c r="C89">
        <v>7</v>
      </c>
      <c r="D89">
        <f>700*pogoda[[#This Row],[opady]]</f>
        <v>4900</v>
      </c>
      <c r="E89">
        <f>MIN(pogoda[[#This Row],[ile napadalo]]+K88, 25000)</f>
        <v>17900</v>
      </c>
      <c r="F89">
        <f>IF(pogoda[[#This Row],[opady]]=0, ROUNDUP(0.03%*POWER(pogoda[[#This Row],[temperatura_srednia]], 1.5)*K88, 0), 0)</f>
        <v>0</v>
      </c>
      <c r="G89">
        <f>IF(AND(pogoda[[#This Row],[temperatura_srednia]]&gt;15, pogoda[[#This Row],[opady]]&lt;=0.6), 1, 0)</f>
        <v>0</v>
      </c>
      <c r="H89">
        <f t="shared" si="1"/>
        <v>0</v>
      </c>
      <c r="I89">
        <f>MAX(pogoda[[#This Row],[po uzupelnieniu]]-pogoda[[#This Row],[dzienne parowanie wody]], 0)</f>
        <v>17900</v>
      </c>
      <c r="J89">
        <f>IF(pogoda[[#This Row],[ile w zbiorniku z parowaniem]]-pogoda[[#This Row],[ile wody do podlania]] &lt; 0, 25000-pogoda[[#This Row],[ile w zbiorniku z parowaniem]], 0)</f>
        <v>0</v>
      </c>
      <c r="K89">
        <f>pogoda[[#This Row],[ile w zbiorniku z parowaniem]]-pogoda[[#This Row],[ile wody do podlania]]+pogoda[[#This Row],[ile trzeba dolac]]</f>
        <v>17900</v>
      </c>
    </row>
    <row r="90" spans="1:11" x14ac:dyDescent="0.35">
      <c r="A90" s="1">
        <v>42182</v>
      </c>
      <c r="B90">
        <v>18</v>
      </c>
      <c r="C90">
        <v>6</v>
      </c>
      <c r="D90">
        <f>700*pogoda[[#This Row],[opady]]</f>
        <v>4200</v>
      </c>
      <c r="E90">
        <f>MIN(pogoda[[#This Row],[ile napadalo]]+K89, 25000)</f>
        <v>22100</v>
      </c>
      <c r="F90">
        <f>IF(pogoda[[#This Row],[opady]]=0, ROUNDUP(0.03%*POWER(pogoda[[#This Row],[temperatura_srednia]], 1.5)*K89, 0), 0)</f>
        <v>0</v>
      </c>
      <c r="G90">
        <f>IF(AND(pogoda[[#This Row],[temperatura_srednia]]&gt;15, pogoda[[#This Row],[opady]]&lt;=0.6), 1, 0)</f>
        <v>0</v>
      </c>
      <c r="H90">
        <f t="shared" si="1"/>
        <v>0</v>
      </c>
      <c r="I90">
        <f>MAX(pogoda[[#This Row],[po uzupelnieniu]]-pogoda[[#This Row],[dzienne parowanie wody]], 0)</f>
        <v>22100</v>
      </c>
      <c r="J90">
        <f>IF(pogoda[[#This Row],[ile w zbiorniku z parowaniem]]-pogoda[[#This Row],[ile wody do podlania]] &lt; 0, 25000-pogoda[[#This Row],[ile w zbiorniku z parowaniem]], 0)</f>
        <v>0</v>
      </c>
      <c r="K90">
        <f>pogoda[[#This Row],[ile w zbiorniku z parowaniem]]-pogoda[[#This Row],[ile wody do podlania]]+pogoda[[#This Row],[ile trzeba dolac]]</f>
        <v>22100</v>
      </c>
    </row>
    <row r="91" spans="1:11" x14ac:dyDescent="0.35">
      <c r="A91" s="1">
        <v>42183</v>
      </c>
      <c r="B91">
        <v>16</v>
      </c>
      <c r="C91">
        <v>0</v>
      </c>
      <c r="D91">
        <f>700*pogoda[[#This Row],[opady]]</f>
        <v>0</v>
      </c>
      <c r="E91">
        <f>MIN(pogoda[[#This Row],[ile napadalo]]+K90, 25000)</f>
        <v>22100</v>
      </c>
      <c r="F91">
        <f>IF(pogoda[[#This Row],[opady]]=0, ROUNDUP(0.03%*POWER(pogoda[[#This Row],[temperatura_srednia]], 1.5)*K90, 0), 0)</f>
        <v>425</v>
      </c>
      <c r="G91">
        <f>IF(AND(pogoda[[#This Row],[temperatura_srednia]]&gt;15, pogoda[[#This Row],[opady]]&lt;=0.6), 1, 0)</f>
        <v>1</v>
      </c>
      <c r="H91">
        <f t="shared" si="1"/>
        <v>12000</v>
      </c>
      <c r="I91">
        <f>MAX(pogoda[[#This Row],[po uzupelnieniu]]-pogoda[[#This Row],[dzienne parowanie wody]], 0)</f>
        <v>21675</v>
      </c>
      <c r="J91">
        <f>IF(pogoda[[#This Row],[ile w zbiorniku z parowaniem]]-pogoda[[#This Row],[ile wody do podlania]] &lt; 0, 25000-pogoda[[#This Row],[ile w zbiorniku z parowaniem]], 0)</f>
        <v>0</v>
      </c>
      <c r="K91">
        <f>pogoda[[#This Row],[ile w zbiorniku z parowaniem]]-pogoda[[#This Row],[ile wody do podlania]]+pogoda[[#This Row],[ile trzeba dolac]]</f>
        <v>9675</v>
      </c>
    </row>
    <row r="92" spans="1:11" x14ac:dyDescent="0.35">
      <c r="A92" s="1">
        <v>42184</v>
      </c>
      <c r="B92">
        <v>16</v>
      </c>
      <c r="C92">
        <v>0</v>
      </c>
      <c r="D92">
        <f>700*pogoda[[#This Row],[opady]]</f>
        <v>0</v>
      </c>
      <c r="E92">
        <f>MIN(pogoda[[#This Row],[ile napadalo]]+K91, 25000)</f>
        <v>9675</v>
      </c>
      <c r="F92">
        <f>IF(pogoda[[#This Row],[opady]]=0, ROUNDUP(0.03%*POWER(pogoda[[#This Row],[temperatura_srednia]], 1.5)*K91, 0), 0)</f>
        <v>186</v>
      </c>
      <c r="G92">
        <f>IF(AND(pogoda[[#This Row],[temperatura_srednia]]&gt;15, pogoda[[#This Row],[opady]]&lt;=0.6), 1, 0)</f>
        <v>1</v>
      </c>
      <c r="H92">
        <f t="shared" si="1"/>
        <v>12000</v>
      </c>
      <c r="I92">
        <f>MAX(pogoda[[#This Row],[po uzupelnieniu]]-pogoda[[#This Row],[dzienne parowanie wody]], 0)</f>
        <v>9489</v>
      </c>
      <c r="J92">
        <f>IF(pogoda[[#This Row],[ile w zbiorniku z parowaniem]]-pogoda[[#This Row],[ile wody do podlania]] &lt; 0, 25000-pogoda[[#This Row],[ile w zbiorniku z parowaniem]], 0)</f>
        <v>15511</v>
      </c>
      <c r="K92">
        <f>pogoda[[#This Row],[ile w zbiorniku z parowaniem]]-pogoda[[#This Row],[ile wody do podlania]]+pogoda[[#This Row],[ile trzeba dolac]]</f>
        <v>13000</v>
      </c>
    </row>
    <row r="93" spans="1:11" x14ac:dyDescent="0.35">
      <c r="A93" s="1">
        <v>42185</v>
      </c>
      <c r="B93">
        <v>19</v>
      </c>
      <c r="C93">
        <v>0</v>
      </c>
      <c r="D93">
        <f>700*pogoda[[#This Row],[opady]]</f>
        <v>0</v>
      </c>
      <c r="E93">
        <f>MIN(pogoda[[#This Row],[ile napadalo]]+K92, 25000)</f>
        <v>13000</v>
      </c>
      <c r="F93">
        <f>IF(pogoda[[#This Row],[opady]]=0, ROUNDUP(0.03%*POWER(pogoda[[#This Row],[temperatura_srednia]], 1.5)*K92, 0), 0)</f>
        <v>323</v>
      </c>
      <c r="G93">
        <f>IF(AND(pogoda[[#This Row],[temperatura_srednia]]&gt;15, pogoda[[#This Row],[opady]]&lt;=0.6), 1, 0)</f>
        <v>1</v>
      </c>
      <c r="H93">
        <f t="shared" si="1"/>
        <v>12000</v>
      </c>
      <c r="I93">
        <f>MAX(pogoda[[#This Row],[po uzupelnieniu]]-pogoda[[#This Row],[dzienne parowanie wody]], 0)</f>
        <v>12677</v>
      </c>
      <c r="J93">
        <f>IF(pogoda[[#This Row],[ile w zbiorniku z parowaniem]]-pogoda[[#This Row],[ile wody do podlania]] &lt; 0, 25000-pogoda[[#This Row],[ile w zbiorniku z parowaniem]], 0)</f>
        <v>0</v>
      </c>
      <c r="K93">
        <f>pogoda[[#This Row],[ile w zbiorniku z parowaniem]]-pogoda[[#This Row],[ile wody do podlania]]+pogoda[[#This Row],[ile trzeba dolac]]</f>
        <v>677</v>
      </c>
    </row>
    <row r="94" spans="1:11" x14ac:dyDescent="0.35">
      <c r="A94" s="1">
        <v>42186</v>
      </c>
      <c r="B94">
        <v>18</v>
      </c>
      <c r="C94">
        <v>0</v>
      </c>
      <c r="D94">
        <f>700*pogoda[[#This Row],[opady]]</f>
        <v>0</v>
      </c>
      <c r="E94">
        <f>MIN(pogoda[[#This Row],[ile napadalo]]+K93, 25000)</f>
        <v>677</v>
      </c>
      <c r="F94">
        <f>IF(pogoda[[#This Row],[opady]]=0, ROUNDUP(0.03%*POWER(pogoda[[#This Row],[temperatura_srednia]], 1.5)*K93, 0), 0)</f>
        <v>16</v>
      </c>
      <c r="G94">
        <f>IF(AND(pogoda[[#This Row],[temperatura_srednia]]&gt;15, pogoda[[#This Row],[opady]]&lt;=0.6), 1, 0)</f>
        <v>1</v>
      </c>
      <c r="H94">
        <f t="shared" si="1"/>
        <v>12000</v>
      </c>
      <c r="I94">
        <f>MAX(pogoda[[#This Row],[po uzupelnieniu]]-pogoda[[#This Row],[dzienne parowanie wody]], 0)</f>
        <v>661</v>
      </c>
      <c r="J94">
        <f>IF(pogoda[[#This Row],[ile w zbiorniku z parowaniem]]-pogoda[[#This Row],[ile wody do podlania]] &lt; 0, 25000-pogoda[[#This Row],[ile w zbiorniku z parowaniem]], 0)</f>
        <v>24339</v>
      </c>
      <c r="K94">
        <f>pogoda[[#This Row],[ile w zbiorniku z parowaniem]]-pogoda[[#This Row],[ile wody do podlania]]+pogoda[[#This Row],[ile trzeba dolac]]</f>
        <v>13000</v>
      </c>
    </row>
    <row r="95" spans="1:11" x14ac:dyDescent="0.35">
      <c r="A95" s="1">
        <v>42187</v>
      </c>
      <c r="B95">
        <v>20</v>
      </c>
      <c r="C95">
        <v>0</v>
      </c>
      <c r="D95">
        <f>700*pogoda[[#This Row],[opady]]</f>
        <v>0</v>
      </c>
      <c r="E95">
        <f>MIN(pogoda[[#This Row],[ile napadalo]]+K94, 25000)</f>
        <v>13000</v>
      </c>
      <c r="F95">
        <f>IF(pogoda[[#This Row],[opady]]=0, ROUNDUP(0.03%*POWER(pogoda[[#This Row],[temperatura_srednia]], 1.5)*K94, 0), 0)</f>
        <v>349</v>
      </c>
      <c r="G95">
        <f>IF(AND(pogoda[[#This Row],[temperatura_srednia]]&gt;15, pogoda[[#This Row],[opady]]&lt;=0.6), 1, 0)</f>
        <v>1</v>
      </c>
      <c r="H95">
        <f t="shared" si="1"/>
        <v>12000</v>
      </c>
      <c r="I95">
        <f>MAX(pogoda[[#This Row],[po uzupelnieniu]]-pogoda[[#This Row],[dzienne parowanie wody]], 0)</f>
        <v>12651</v>
      </c>
      <c r="J95">
        <f>IF(pogoda[[#This Row],[ile w zbiorniku z parowaniem]]-pogoda[[#This Row],[ile wody do podlania]] &lt; 0, 25000-pogoda[[#This Row],[ile w zbiorniku z parowaniem]], 0)</f>
        <v>0</v>
      </c>
      <c r="K95">
        <f>pogoda[[#This Row],[ile w zbiorniku z parowaniem]]-pogoda[[#This Row],[ile wody do podlania]]+pogoda[[#This Row],[ile trzeba dolac]]</f>
        <v>651</v>
      </c>
    </row>
    <row r="96" spans="1:11" x14ac:dyDescent="0.35">
      <c r="A96" s="1">
        <v>42188</v>
      </c>
      <c r="B96">
        <v>22</v>
      </c>
      <c r="C96">
        <v>0</v>
      </c>
      <c r="D96">
        <f>700*pogoda[[#This Row],[opady]]</f>
        <v>0</v>
      </c>
      <c r="E96">
        <f>MIN(pogoda[[#This Row],[ile napadalo]]+K95, 25000)</f>
        <v>651</v>
      </c>
      <c r="F96">
        <f>IF(pogoda[[#This Row],[opady]]=0, ROUNDUP(0.03%*POWER(pogoda[[#This Row],[temperatura_srednia]], 1.5)*K95, 0), 0)</f>
        <v>21</v>
      </c>
      <c r="G96">
        <f>IF(AND(pogoda[[#This Row],[temperatura_srednia]]&gt;15, pogoda[[#This Row],[opady]]&lt;=0.6), 1, 0)</f>
        <v>1</v>
      </c>
      <c r="H96">
        <f t="shared" si="1"/>
        <v>12000</v>
      </c>
      <c r="I96">
        <f>MAX(pogoda[[#This Row],[po uzupelnieniu]]-pogoda[[#This Row],[dzienne parowanie wody]], 0)</f>
        <v>630</v>
      </c>
      <c r="J96">
        <f>IF(pogoda[[#This Row],[ile w zbiorniku z parowaniem]]-pogoda[[#This Row],[ile wody do podlania]] &lt; 0, 25000-pogoda[[#This Row],[ile w zbiorniku z parowaniem]], 0)</f>
        <v>24370</v>
      </c>
      <c r="K96">
        <f>pogoda[[#This Row],[ile w zbiorniku z parowaniem]]-pogoda[[#This Row],[ile wody do podlania]]+pogoda[[#This Row],[ile trzeba dolac]]</f>
        <v>13000</v>
      </c>
    </row>
    <row r="97" spans="1:11" x14ac:dyDescent="0.35">
      <c r="A97" s="1">
        <v>42189</v>
      </c>
      <c r="B97">
        <v>25</v>
      </c>
      <c r="C97">
        <v>0</v>
      </c>
      <c r="D97">
        <f>700*pogoda[[#This Row],[opady]]</f>
        <v>0</v>
      </c>
      <c r="E97">
        <f>MIN(pogoda[[#This Row],[ile napadalo]]+K96, 25000)</f>
        <v>13000</v>
      </c>
      <c r="F97">
        <f>IF(pogoda[[#This Row],[opady]]=0, ROUNDUP(0.03%*POWER(pogoda[[#This Row],[temperatura_srednia]], 1.5)*K96, 0), 0)</f>
        <v>488</v>
      </c>
      <c r="G97">
        <f>IF(AND(pogoda[[#This Row],[temperatura_srednia]]&gt;15, pogoda[[#This Row],[opady]]&lt;=0.6), 1, 0)</f>
        <v>1</v>
      </c>
      <c r="H97">
        <f t="shared" si="1"/>
        <v>12000</v>
      </c>
      <c r="I97">
        <f>MAX(pogoda[[#This Row],[po uzupelnieniu]]-pogoda[[#This Row],[dzienne parowanie wody]], 0)</f>
        <v>12512</v>
      </c>
      <c r="J97">
        <f>IF(pogoda[[#This Row],[ile w zbiorniku z parowaniem]]-pogoda[[#This Row],[ile wody do podlania]] &lt; 0, 25000-pogoda[[#This Row],[ile w zbiorniku z parowaniem]], 0)</f>
        <v>0</v>
      </c>
      <c r="K97">
        <f>pogoda[[#This Row],[ile w zbiorniku z parowaniem]]-pogoda[[#This Row],[ile wody do podlania]]+pogoda[[#This Row],[ile trzeba dolac]]</f>
        <v>512</v>
      </c>
    </row>
    <row r="98" spans="1:11" x14ac:dyDescent="0.35">
      <c r="A98" s="1">
        <v>42190</v>
      </c>
      <c r="B98">
        <v>26</v>
      </c>
      <c r="C98">
        <v>0</v>
      </c>
      <c r="D98">
        <f>700*pogoda[[#This Row],[opady]]</f>
        <v>0</v>
      </c>
      <c r="E98">
        <f>MIN(pogoda[[#This Row],[ile napadalo]]+K97, 25000)</f>
        <v>512</v>
      </c>
      <c r="F98">
        <f>IF(pogoda[[#This Row],[opady]]=0, ROUNDUP(0.03%*POWER(pogoda[[#This Row],[temperatura_srednia]], 1.5)*K97, 0), 0)</f>
        <v>21</v>
      </c>
      <c r="G98">
        <f>IF(AND(pogoda[[#This Row],[temperatura_srednia]]&gt;15, pogoda[[#This Row],[opady]]&lt;=0.6), 1, 0)</f>
        <v>1</v>
      </c>
      <c r="H98">
        <f t="shared" si="1"/>
        <v>12000</v>
      </c>
      <c r="I98">
        <f>MAX(pogoda[[#This Row],[po uzupelnieniu]]-pogoda[[#This Row],[dzienne parowanie wody]], 0)</f>
        <v>491</v>
      </c>
      <c r="J98">
        <f>IF(pogoda[[#This Row],[ile w zbiorniku z parowaniem]]-pogoda[[#This Row],[ile wody do podlania]] &lt; 0, 25000-pogoda[[#This Row],[ile w zbiorniku z parowaniem]], 0)</f>
        <v>24509</v>
      </c>
      <c r="K98">
        <f>pogoda[[#This Row],[ile w zbiorniku z parowaniem]]-pogoda[[#This Row],[ile wody do podlania]]+pogoda[[#This Row],[ile trzeba dolac]]</f>
        <v>13000</v>
      </c>
    </row>
    <row r="99" spans="1:11" x14ac:dyDescent="0.35">
      <c r="A99" s="1">
        <v>42191</v>
      </c>
      <c r="B99">
        <v>22</v>
      </c>
      <c r="C99">
        <v>0</v>
      </c>
      <c r="D99">
        <f>700*pogoda[[#This Row],[opady]]</f>
        <v>0</v>
      </c>
      <c r="E99">
        <f>MIN(pogoda[[#This Row],[ile napadalo]]+K98, 25000)</f>
        <v>13000</v>
      </c>
      <c r="F99">
        <f>IF(pogoda[[#This Row],[opady]]=0, ROUNDUP(0.03%*POWER(pogoda[[#This Row],[temperatura_srednia]], 1.5)*K98, 0), 0)</f>
        <v>403</v>
      </c>
      <c r="G99">
        <f>IF(AND(pogoda[[#This Row],[temperatura_srednia]]&gt;15, pogoda[[#This Row],[opady]]&lt;=0.6), 1, 0)</f>
        <v>1</v>
      </c>
      <c r="H99">
        <f t="shared" si="1"/>
        <v>12000</v>
      </c>
      <c r="I99">
        <f>MAX(pogoda[[#This Row],[po uzupelnieniu]]-pogoda[[#This Row],[dzienne parowanie wody]], 0)</f>
        <v>12597</v>
      </c>
      <c r="J99">
        <f>IF(pogoda[[#This Row],[ile w zbiorniku z parowaniem]]-pogoda[[#This Row],[ile wody do podlania]] &lt; 0, 25000-pogoda[[#This Row],[ile w zbiorniku z parowaniem]], 0)</f>
        <v>0</v>
      </c>
      <c r="K99">
        <f>pogoda[[#This Row],[ile w zbiorniku z parowaniem]]-pogoda[[#This Row],[ile wody do podlania]]+pogoda[[#This Row],[ile trzeba dolac]]</f>
        <v>597</v>
      </c>
    </row>
    <row r="100" spans="1:11" x14ac:dyDescent="0.35">
      <c r="A100" s="1">
        <v>42192</v>
      </c>
      <c r="B100">
        <v>22</v>
      </c>
      <c r="C100">
        <v>18</v>
      </c>
      <c r="D100">
        <f>700*pogoda[[#This Row],[opady]]</f>
        <v>12600</v>
      </c>
      <c r="E100">
        <f>MIN(pogoda[[#This Row],[ile napadalo]]+K99, 25000)</f>
        <v>13197</v>
      </c>
      <c r="F100">
        <f>IF(pogoda[[#This Row],[opady]]=0, ROUNDUP(0.03%*POWER(pogoda[[#This Row],[temperatura_srednia]], 1.5)*K99, 0), 0)</f>
        <v>0</v>
      </c>
      <c r="G100">
        <f>IF(AND(pogoda[[#This Row],[temperatura_srednia]]&gt;15, pogoda[[#This Row],[opady]]&lt;=0.6), 1, 0)</f>
        <v>0</v>
      </c>
      <c r="H100">
        <f t="shared" si="1"/>
        <v>0</v>
      </c>
      <c r="I100">
        <f>MAX(pogoda[[#This Row],[po uzupelnieniu]]-pogoda[[#This Row],[dzienne parowanie wody]], 0)</f>
        <v>13197</v>
      </c>
      <c r="J100">
        <f>IF(pogoda[[#This Row],[ile w zbiorniku z parowaniem]]-pogoda[[#This Row],[ile wody do podlania]] &lt; 0, 25000-pogoda[[#This Row],[ile w zbiorniku z parowaniem]], 0)</f>
        <v>0</v>
      </c>
      <c r="K100">
        <f>pogoda[[#This Row],[ile w zbiorniku z parowaniem]]-pogoda[[#This Row],[ile wody do podlania]]+pogoda[[#This Row],[ile trzeba dolac]]</f>
        <v>13197</v>
      </c>
    </row>
    <row r="101" spans="1:11" x14ac:dyDescent="0.35">
      <c r="A101" s="1">
        <v>42193</v>
      </c>
      <c r="B101">
        <v>20</v>
      </c>
      <c r="C101">
        <v>3</v>
      </c>
      <c r="D101">
        <f>700*pogoda[[#This Row],[opady]]</f>
        <v>2100</v>
      </c>
      <c r="E101">
        <f>MIN(pogoda[[#This Row],[ile napadalo]]+K100, 25000)</f>
        <v>15297</v>
      </c>
      <c r="F101">
        <f>IF(pogoda[[#This Row],[opady]]=0, ROUNDUP(0.03%*POWER(pogoda[[#This Row],[temperatura_srednia]], 1.5)*K100, 0), 0)</f>
        <v>0</v>
      </c>
      <c r="G101">
        <f>IF(AND(pogoda[[#This Row],[temperatura_srednia]]&gt;15, pogoda[[#This Row],[opady]]&lt;=0.6), 1, 0)</f>
        <v>0</v>
      </c>
      <c r="H101">
        <f t="shared" si="1"/>
        <v>0</v>
      </c>
      <c r="I101">
        <f>MAX(pogoda[[#This Row],[po uzupelnieniu]]-pogoda[[#This Row],[dzienne parowanie wody]], 0)</f>
        <v>15297</v>
      </c>
      <c r="J101">
        <f>IF(pogoda[[#This Row],[ile w zbiorniku z parowaniem]]-pogoda[[#This Row],[ile wody do podlania]] &lt; 0, 25000-pogoda[[#This Row],[ile w zbiorniku z parowaniem]], 0)</f>
        <v>0</v>
      </c>
      <c r="K101">
        <f>pogoda[[#This Row],[ile w zbiorniku z parowaniem]]-pogoda[[#This Row],[ile wody do podlania]]+pogoda[[#This Row],[ile trzeba dolac]]</f>
        <v>15297</v>
      </c>
    </row>
    <row r="102" spans="1:11" x14ac:dyDescent="0.35">
      <c r="A102" s="1">
        <v>42194</v>
      </c>
      <c r="B102">
        <v>16</v>
      </c>
      <c r="C102">
        <v>0.2</v>
      </c>
      <c r="D102">
        <f>700*pogoda[[#This Row],[opady]]</f>
        <v>140</v>
      </c>
      <c r="E102">
        <f>MIN(pogoda[[#This Row],[ile napadalo]]+K101, 25000)</f>
        <v>15437</v>
      </c>
      <c r="F102">
        <f>IF(pogoda[[#This Row],[opady]]=0, ROUNDUP(0.03%*POWER(pogoda[[#This Row],[temperatura_srednia]], 1.5)*K101, 0), 0)</f>
        <v>0</v>
      </c>
      <c r="G102">
        <f>IF(AND(pogoda[[#This Row],[temperatura_srednia]]&gt;15, pogoda[[#This Row],[opady]]&lt;=0.6), 1, 0)</f>
        <v>1</v>
      </c>
      <c r="H102">
        <f t="shared" si="1"/>
        <v>12000</v>
      </c>
      <c r="I102">
        <f>MAX(pogoda[[#This Row],[po uzupelnieniu]]-pogoda[[#This Row],[dzienne parowanie wody]], 0)</f>
        <v>15437</v>
      </c>
      <c r="J102">
        <f>IF(pogoda[[#This Row],[ile w zbiorniku z parowaniem]]-pogoda[[#This Row],[ile wody do podlania]] &lt; 0, 25000-pogoda[[#This Row],[ile w zbiorniku z parowaniem]], 0)</f>
        <v>0</v>
      </c>
      <c r="K102">
        <f>pogoda[[#This Row],[ile w zbiorniku z parowaniem]]-pogoda[[#This Row],[ile wody do podlania]]+pogoda[[#This Row],[ile trzeba dolac]]</f>
        <v>3437</v>
      </c>
    </row>
    <row r="103" spans="1:11" x14ac:dyDescent="0.35">
      <c r="A103" s="1">
        <v>42195</v>
      </c>
      <c r="B103">
        <v>13</v>
      </c>
      <c r="C103">
        <v>12.2</v>
      </c>
      <c r="D103">
        <f>700*pogoda[[#This Row],[opady]]</f>
        <v>8540</v>
      </c>
      <c r="E103">
        <f>MIN(pogoda[[#This Row],[ile napadalo]]+K102, 25000)</f>
        <v>11977</v>
      </c>
      <c r="F103">
        <f>IF(pogoda[[#This Row],[opady]]=0, ROUNDUP(0.03%*POWER(pogoda[[#This Row],[temperatura_srednia]], 1.5)*K102, 0), 0)</f>
        <v>0</v>
      </c>
      <c r="G103">
        <f>IF(AND(pogoda[[#This Row],[temperatura_srednia]]&gt;15, pogoda[[#This Row],[opady]]&lt;=0.6), 1, 0)</f>
        <v>0</v>
      </c>
      <c r="H103">
        <f t="shared" si="1"/>
        <v>0</v>
      </c>
      <c r="I103">
        <f>MAX(pogoda[[#This Row],[po uzupelnieniu]]-pogoda[[#This Row],[dzienne parowanie wody]], 0)</f>
        <v>11977</v>
      </c>
      <c r="J103">
        <f>IF(pogoda[[#This Row],[ile w zbiorniku z parowaniem]]-pogoda[[#This Row],[ile wody do podlania]] &lt; 0, 25000-pogoda[[#This Row],[ile w zbiorniku z parowaniem]], 0)</f>
        <v>0</v>
      </c>
      <c r="K103">
        <f>pogoda[[#This Row],[ile w zbiorniku z parowaniem]]-pogoda[[#This Row],[ile wody do podlania]]+pogoda[[#This Row],[ile trzeba dolac]]</f>
        <v>11977</v>
      </c>
    </row>
    <row r="104" spans="1:11" x14ac:dyDescent="0.35">
      <c r="A104" s="1">
        <v>42196</v>
      </c>
      <c r="B104">
        <v>16</v>
      </c>
      <c r="C104">
        <v>0</v>
      </c>
      <c r="D104">
        <f>700*pogoda[[#This Row],[opady]]</f>
        <v>0</v>
      </c>
      <c r="E104">
        <f>MIN(pogoda[[#This Row],[ile napadalo]]+K103, 25000)</f>
        <v>11977</v>
      </c>
      <c r="F104">
        <f>IF(pogoda[[#This Row],[opady]]=0, ROUNDUP(0.03%*POWER(pogoda[[#This Row],[temperatura_srednia]], 1.5)*K103, 0), 0)</f>
        <v>230</v>
      </c>
      <c r="G104">
        <f>IF(AND(pogoda[[#This Row],[temperatura_srednia]]&gt;15, pogoda[[#This Row],[opady]]&lt;=0.6), 1, 0)</f>
        <v>1</v>
      </c>
      <c r="H104">
        <f t="shared" si="1"/>
        <v>12000</v>
      </c>
      <c r="I104">
        <f>MAX(pogoda[[#This Row],[po uzupelnieniu]]-pogoda[[#This Row],[dzienne parowanie wody]], 0)</f>
        <v>11747</v>
      </c>
      <c r="J104">
        <f>IF(pogoda[[#This Row],[ile w zbiorniku z parowaniem]]-pogoda[[#This Row],[ile wody do podlania]] &lt; 0, 25000-pogoda[[#This Row],[ile w zbiorniku z parowaniem]], 0)</f>
        <v>13253</v>
      </c>
      <c r="K104">
        <f>pogoda[[#This Row],[ile w zbiorniku z parowaniem]]-pogoda[[#This Row],[ile wody do podlania]]+pogoda[[#This Row],[ile trzeba dolac]]</f>
        <v>13000</v>
      </c>
    </row>
    <row r="105" spans="1:11" x14ac:dyDescent="0.35">
      <c r="A105" s="1">
        <v>42197</v>
      </c>
      <c r="B105">
        <v>18</v>
      </c>
      <c r="C105">
        <v>2</v>
      </c>
      <c r="D105">
        <f>700*pogoda[[#This Row],[opady]]</f>
        <v>1400</v>
      </c>
      <c r="E105">
        <f>MIN(pogoda[[#This Row],[ile napadalo]]+K104, 25000)</f>
        <v>14400</v>
      </c>
      <c r="F105">
        <f>IF(pogoda[[#This Row],[opady]]=0, ROUNDUP(0.03%*POWER(pogoda[[#This Row],[temperatura_srednia]], 1.5)*K104, 0), 0)</f>
        <v>0</v>
      </c>
      <c r="G105">
        <f>IF(AND(pogoda[[#This Row],[temperatura_srednia]]&gt;15, pogoda[[#This Row],[opady]]&lt;=0.6), 1, 0)</f>
        <v>0</v>
      </c>
      <c r="H105">
        <f t="shared" si="1"/>
        <v>0</v>
      </c>
      <c r="I105">
        <f>MAX(pogoda[[#This Row],[po uzupelnieniu]]-pogoda[[#This Row],[dzienne parowanie wody]], 0)</f>
        <v>14400</v>
      </c>
      <c r="J105">
        <f>IF(pogoda[[#This Row],[ile w zbiorniku z parowaniem]]-pogoda[[#This Row],[ile wody do podlania]] &lt; 0, 25000-pogoda[[#This Row],[ile w zbiorniku z parowaniem]], 0)</f>
        <v>0</v>
      </c>
      <c r="K105">
        <f>pogoda[[#This Row],[ile w zbiorniku z parowaniem]]-pogoda[[#This Row],[ile wody do podlania]]+pogoda[[#This Row],[ile trzeba dolac]]</f>
        <v>14400</v>
      </c>
    </row>
    <row r="106" spans="1:11" x14ac:dyDescent="0.35">
      <c r="A106" s="1">
        <v>42198</v>
      </c>
      <c r="B106">
        <v>18</v>
      </c>
      <c r="C106">
        <v>12</v>
      </c>
      <c r="D106">
        <f>700*pogoda[[#This Row],[opady]]</f>
        <v>8400</v>
      </c>
      <c r="E106">
        <f>MIN(pogoda[[#This Row],[ile napadalo]]+K105, 25000)</f>
        <v>22800</v>
      </c>
      <c r="F106">
        <f>IF(pogoda[[#This Row],[opady]]=0, ROUNDUP(0.03%*POWER(pogoda[[#This Row],[temperatura_srednia]], 1.5)*K105, 0), 0)</f>
        <v>0</v>
      </c>
      <c r="G106">
        <f>IF(AND(pogoda[[#This Row],[temperatura_srednia]]&gt;15, pogoda[[#This Row],[opady]]&lt;=0.6), 1, 0)</f>
        <v>0</v>
      </c>
      <c r="H106">
        <f t="shared" si="1"/>
        <v>0</v>
      </c>
      <c r="I106">
        <f>MAX(pogoda[[#This Row],[po uzupelnieniu]]-pogoda[[#This Row],[dzienne parowanie wody]], 0)</f>
        <v>22800</v>
      </c>
      <c r="J106">
        <f>IF(pogoda[[#This Row],[ile w zbiorniku z parowaniem]]-pogoda[[#This Row],[ile wody do podlania]] &lt; 0, 25000-pogoda[[#This Row],[ile w zbiorniku z parowaniem]], 0)</f>
        <v>0</v>
      </c>
      <c r="K106">
        <f>pogoda[[#This Row],[ile w zbiorniku z parowaniem]]-pogoda[[#This Row],[ile wody do podlania]]+pogoda[[#This Row],[ile trzeba dolac]]</f>
        <v>22800</v>
      </c>
    </row>
    <row r="107" spans="1:11" x14ac:dyDescent="0.35">
      <c r="A107" s="1">
        <v>42199</v>
      </c>
      <c r="B107">
        <v>18</v>
      </c>
      <c r="C107">
        <v>0</v>
      </c>
      <c r="D107">
        <f>700*pogoda[[#This Row],[opady]]</f>
        <v>0</v>
      </c>
      <c r="E107">
        <f>MIN(pogoda[[#This Row],[ile napadalo]]+K106, 25000)</f>
        <v>22800</v>
      </c>
      <c r="F107">
        <f>IF(pogoda[[#This Row],[opady]]=0, ROUNDUP(0.03%*POWER(pogoda[[#This Row],[temperatura_srednia]], 1.5)*K106, 0), 0)</f>
        <v>523</v>
      </c>
      <c r="G107">
        <f>IF(AND(pogoda[[#This Row],[temperatura_srednia]]&gt;15, pogoda[[#This Row],[opady]]&lt;=0.6), 1, 0)</f>
        <v>1</v>
      </c>
      <c r="H107">
        <f t="shared" si="1"/>
        <v>12000</v>
      </c>
      <c r="I107">
        <f>MAX(pogoda[[#This Row],[po uzupelnieniu]]-pogoda[[#This Row],[dzienne parowanie wody]], 0)</f>
        <v>22277</v>
      </c>
      <c r="J107">
        <f>IF(pogoda[[#This Row],[ile w zbiorniku z parowaniem]]-pogoda[[#This Row],[ile wody do podlania]] &lt; 0, 25000-pogoda[[#This Row],[ile w zbiorniku z parowaniem]], 0)</f>
        <v>0</v>
      </c>
      <c r="K107">
        <f>pogoda[[#This Row],[ile w zbiorniku z parowaniem]]-pogoda[[#This Row],[ile wody do podlania]]+pogoda[[#This Row],[ile trzeba dolac]]</f>
        <v>10277</v>
      </c>
    </row>
    <row r="108" spans="1:11" x14ac:dyDescent="0.35">
      <c r="A108" s="1">
        <v>42200</v>
      </c>
      <c r="B108">
        <v>18</v>
      </c>
      <c r="C108">
        <v>0</v>
      </c>
      <c r="D108">
        <f>700*pogoda[[#This Row],[opady]]</f>
        <v>0</v>
      </c>
      <c r="E108">
        <f>MIN(pogoda[[#This Row],[ile napadalo]]+K107, 25000)</f>
        <v>10277</v>
      </c>
      <c r="F108">
        <f>IF(pogoda[[#This Row],[opady]]=0, ROUNDUP(0.03%*POWER(pogoda[[#This Row],[temperatura_srednia]], 1.5)*K107, 0), 0)</f>
        <v>236</v>
      </c>
      <c r="G108">
        <f>IF(AND(pogoda[[#This Row],[temperatura_srednia]]&gt;15, pogoda[[#This Row],[opady]]&lt;=0.6), 1, 0)</f>
        <v>1</v>
      </c>
      <c r="H108">
        <f t="shared" si="1"/>
        <v>12000</v>
      </c>
      <c r="I108">
        <f>MAX(pogoda[[#This Row],[po uzupelnieniu]]-pogoda[[#This Row],[dzienne parowanie wody]], 0)</f>
        <v>10041</v>
      </c>
      <c r="J108">
        <f>IF(pogoda[[#This Row],[ile w zbiorniku z parowaniem]]-pogoda[[#This Row],[ile wody do podlania]] &lt; 0, 25000-pogoda[[#This Row],[ile w zbiorniku z parowaniem]], 0)</f>
        <v>14959</v>
      </c>
      <c r="K108">
        <f>pogoda[[#This Row],[ile w zbiorniku z parowaniem]]-pogoda[[#This Row],[ile wody do podlania]]+pogoda[[#This Row],[ile trzeba dolac]]</f>
        <v>13000</v>
      </c>
    </row>
    <row r="109" spans="1:11" x14ac:dyDescent="0.35">
      <c r="A109" s="1">
        <v>42201</v>
      </c>
      <c r="B109">
        <v>16</v>
      </c>
      <c r="C109">
        <v>0</v>
      </c>
      <c r="D109">
        <f>700*pogoda[[#This Row],[opady]]</f>
        <v>0</v>
      </c>
      <c r="E109">
        <f>MIN(pogoda[[#This Row],[ile napadalo]]+K108, 25000)</f>
        <v>13000</v>
      </c>
      <c r="F109">
        <f>IF(pogoda[[#This Row],[opady]]=0, ROUNDUP(0.03%*POWER(pogoda[[#This Row],[temperatura_srednia]], 1.5)*K108, 0), 0)</f>
        <v>250</v>
      </c>
      <c r="G109">
        <f>IF(AND(pogoda[[#This Row],[temperatura_srednia]]&gt;15, pogoda[[#This Row],[opady]]&lt;=0.6), 1, 0)</f>
        <v>1</v>
      </c>
      <c r="H109">
        <f t="shared" si="1"/>
        <v>12000</v>
      </c>
      <c r="I109">
        <f>MAX(pogoda[[#This Row],[po uzupelnieniu]]-pogoda[[#This Row],[dzienne parowanie wody]], 0)</f>
        <v>12750</v>
      </c>
      <c r="J109">
        <f>IF(pogoda[[#This Row],[ile w zbiorniku z parowaniem]]-pogoda[[#This Row],[ile wody do podlania]] &lt; 0, 25000-pogoda[[#This Row],[ile w zbiorniku z parowaniem]], 0)</f>
        <v>0</v>
      </c>
      <c r="K109">
        <f>pogoda[[#This Row],[ile w zbiorniku z parowaniem]]-pogoda[[#This Row],[ile wody do podlania]]+pogoda[[#This Row],[ile trzeba dolac]]</f>
        <v>750</v>
      </c>
    </row>
    <row r="110" spans="1:11" x14ac:dyDescent="0.35">
      <c r="A110" s="1">
        <v>42202</v>
      </c>
      <c r="B110">
        <v>21</v>
      </c>
      <c r="C110">
        <v>0</v>
      </c>
      <c r="D110">
        <f>700*pogoda[[#This Row],[opady]]</f>
        <v>0</v>
      </c>
      <c r="E110">
        <f>MIN(pogoda[[#This Row],[ile napadalo]]+K109, 25000)</f>
        <v>750</v>
      </c>
      <c r="F110">
        <f>IF(pogoda[[#This Row],[opady]]=0, ROUNDUP(0.03%*POWER(pogoda[[#This Row],[temperatura_srednia]], 1.5)*K109, 0), 0)</f>
        <v>22</v>
      </c>
      <c r="G110">
        <f>IF(AND(pogoda[[#This Row],[temperatura_srednia]]&gt;15, pogoda[[#This Row],[opady]]&lt;=0.6), 1, 0)</f>
        <v>1</v>
      </c>
      <c r="H110">
        <f t="shared" si="1"/>
        <v>12000</v>
      </c>
      <c r="I110">
        <f>MAX(pogoda[[#This Row],[po uzupelnieniu]]-pogoda[[#This Row],[dzienne parowanie wody]], 0)</f>
        <v>728</v>
      </c>
      <c r="J110">
        <f>IF(pogoda[[#This Row],[ile w zbiorniku z parowaniem]]-pogoda[[#This Row],[ile wody do podlania]] &lt; 0, 25000-pogoda[[#This Row],[ile w zbiorniku z parowaniem]], 0)</f>
        <v>24272</v>
      </c>
      <c r="K110">
        <f>pogoda[[#This Row],[ile w zbiorniku z parowaniem]]-pogoda[[#This Row],[ile wody do podlania]]+pogoda[[#This Row],[ile trzeba dolac]]</f>
        <v>13000</v>
      </c>
    </row>
    <row r="111" spans="1:11" x14ac:dyDescent="0.35">
      <c r="A111" s="1">
        <v>42203</v>
      </c>
      <c r="B111">
        <v>26</v>
      </c>
      <c r="C111">
        <v>0</v>
      </c>
      <c r="D111">
        <f>700*pogoda[[#This Row],[opady]]</f>
        <v>0</v>
      </c>
      <c r="E111">
        <f>MIN(pogoda[[#This Row],[ile napadalo]]+K110, 25000)</f>
        <v>13000</v>
      </c>
      <c r="F111">
        <f>IF(pogoda[[#This Row],[opady]]=0, ROUNDUP(0.03%*POWER(pogoda[[#This Row],[temperatura_srednia]], 1.5)*K110, 0), 0)</f>
        <v>518</v>
      </c>
      <c r="G111">
        <f>IF(AND(pogoda[[#This Row],[temperatura_srednia]]&gt;15, pogoda[[#This Row],[opady]]&lt;=0.6), 1, 0)</f>
        <v>1</v>
      </c>
      <c r="H111">
        <f t="shared" si="1"/>
        <v>12000</v>
      </c>
      <c r="I111">
        <f>MAX(pogoda[[#This Row],[po uzupelnieniu]]-pogoda[[#This Row],[dzienne parowanie wody]], 0)</f>
        <v>12482</v>
      </c>
      <c r="J111">
        <f>IF(pogoda[[#This Row],[ile w zbiorniku z parowaniem]]-pogoda[[#This Row],[ile wody do podlania]] &lt; 0, 25000-pogoda[[#This Row],[ile w zbiorniku z parowaniem]], 0)</f>
        <v>0</v>
      </c>
      <c r="K111">
        <f>pogoda[[#This Row],[ile w zbiorniku z parowaniem]]-pogoda[[#This Row],[ile wody do podlania]]+pogoda[[#This Row],[ile trzeba dolac]]</f>
        <v>482</v>
      </c>
    </row>
    <row r="112" spans="1:11" x14ac:dyDescent="0.35">
      <c r="A112" s="1">
        <v>42204</v>
      </c>
      <c r="B112">
        <v>23</v>
      </c>
      <c r="C112">
        <v>18</v>
      </c>
      <c r="D112">
        <f>700*pogoda[[#This Row],[opady]]</f>
        <v>12600</v>
      </c>
      <c r="E112">
        <f>MIN(pogoda[[#This Row],[ile napadalo]]+K111, 25000)</f>
        <v>13082</v>
      </c>
      <c r="F112">
        <f>IF(pogoda[[#This Row],[opady]]=0, ROUNDUP(0.03%*POWER(pogoda[[#This Row],[temperatura_srednia]], 1.5)*K111, 0), 0)</f>
        <v>0</v>
      </c>
      <c r="G112">
        <f>IF(AND(pogoda[[#This Row],[temperatura_srednia]]&gt;15, pogoda[[#This Row],[opady]]&lt;=0.6), 1, 0)</f>
        <v>0</v>
      </c>
      <c r="H112">
        <f t="shared" si="1"/>
        <v>0</v>
      </c>
      <c r="I112">
        <f>MAX(pogoda[[#This Row],[po uzupelnieniu]]-pogoda[[#This Row],[dzienne parowanie wody]], 0)</f>
        <v>13082</v>
      </c>
      <c r="J112">
        <f>IF(pogoda[[#This Row],[ile w zbiorniku z parowaniem]]-pogoda[[#This Row],[ile wody do podlania]] &lt; 0, 25000-pogoda[[#This Row],[ile w zbiorniku z parowaniem]], 0)</f>
        <v>0</v>
      </c>
      <c r="K112">
        <f>pogoda[[#This Row],[ile w zbiorniku z parowaniem]]-pogoda[[#This Row],[ile wody do podlania]]+pogoda[[#This Row],[ile trzeba dolac]]</f>
        <v>13082</v>
      </c>
    </row>
    <row r="113" spans="1:11" x14ac:dyDescent="0.35">
      <c r="A113" s="1">
        <v>42205</v>
      </c>
      <c r="B113">
        <v>19</v>
      </c>
      <c r="C113">
        <v>0</v>
      </c>
      <c r="D113">
        <f>700*pogoda[[#This Row],[opady]]</f>
        <v>0</v>
      </c>
      <c r="E113">
        <f>MIN(pogoda[[#This Row],[ile napadalo]]+K112, 25000)</f>
        <v>13082</v>
      </c>
      <c r="F113">
        <f>IF(pogoda[[#This Row],[opady]]=0, ROUNDUP(0.03%*POWER(pogoda[[#This Row],[temperatura_srednia]], 1.5)*K112, 0), 0)</f>
        <v>326</v>
      </c>
      <c r="G113">
        <f>IF(AND(pogoda[[#This Row],[temperatura_srednia]]&gt;15, pogoda[[#This Row],[opady]]&lt;=0.6), 1, 0)</f>
        <v>1</v>
      </c>
      <c r="H113">
        <f t="shared" si="1"/>
        <v>12000</v>
      </c>
      <c r="I113">
        <f>MAX(pogoda[[#This Row],[po uzupelnieniu]]-pogoda[[#This Row],[dzienne parowanie wody]], 0)</f>
        <v>12756</v>
      </c>
      <c r="J113">
        <f>IF(pogoda[[#This Row],[ile w zbiorniku z parowaniem]]-pogoda[[#This Row],[ile wody do podlania]] &lt; 0, 25000-pogoda[[#This Row],[ile w zbiorniku z parowaniem]], 0)</f>
        <v>0</v>
      </c>
      <c r="K113">
        <f>pogoda[[#This Row],[ile w zbiorniku z parowaniem]]-pogoda[[#This Row],[ile wody do podlania]]+pogoda[[#This Row],[ile trzeba dolac]]</f>
        <v>756</v>
      </c>
    </row>
    <row r="114" spans="1:11" x14ac:dyDescent="0.35">
      <c r="A114" s="1">
        <v>42206</v>
      </c>
      <c r="B114">
        <v>20</v>
      </c>
      <c r="C114">
        <v>6</v>
      </c>
      <c r="D114">
        <f>700*pogoda[[#This Row],[opady]]</f>
        <v>4200</v>
      </c>
      <c r="E114">
        <f>MIN(pogoda[[#This Row],[ile napadalo]]+K113, 25000)</f>
        <v>4956</v>
      </c>
      <c r="F114">
        <f>IF(pogoda[[#This Row],[opady]]=0, ROUNDUP(0.03%*POWER(pogoda[[#This Row],[temperatura_srednia]], 1.5)*K113, 0), 0)</f>
        <v>0</v>
      </c>
      <c r="G114">
        <f>IF(AND(pogoda[[#This Row],[temperatura_srednia]]&gt;15, pogoda[[#This Row],[opady]]&lt;=0.6), 1, 0)</f>
        <v>0</v>
      </c>
      <c r="H114">
        <f t="shared" si="1"/>
        <v>0</v>
      </c>
      <c r="I114">
        <f>MAX(pogoda[[#This Row],[po uzupelnieniu]]-pogoda[[#This Row],[dzienne parowanie wody]], 0)</f>
        <v>4956</v>
      </c>
      <c r="J114">
        <f>IF(pogoda[[#This Row],[ile w zbiorniku z parowaniem]]-pogoda[[#This Row],[ile wody do podlania]] &lt; 0, 25000-pogoda[[#This Row],[ile w zbiorniku z parowaniem]], 0)</f>
        <v>0</v>
      </c>
      <c r="K114">
        <f>pogoda[[#This Row],[ile w zbiorniku z parowaniem]]-pogoda[[#This Row],[ile wody do podlania]]+pogoda[[#This Row],[ile trzeba dolac]]</f>
        <v>4956</v>
      </c>
    </row>
    <row r="115" spans="1:11" x14ac:dyDescent="0.35">
      <c r="A115" s="1">
        <v>42207</v>
      </c>
      <c r="B115">
        <v>22</v>
      </c>
      <c r="C115">
        <v>0</v>
      </c>
      <c r="D115">
        <f>700*pogoda[[#This Row],[opady]]</f>
        <v>0</v>
      </c>
      <c r="E115">
        <f>MIN(pogoda[[#This Row],[ile napadalo]]+K114, 25000)</f>
        <v>4956</v>
      </c>
      <c r="F115">
        <f>IF(pogoda[[#This Row],[opady]]=0, ROUNDUP(0.03%*POWER(pogoda[[#This Row],[temperatura_srednia]], 1.5)*K114, 0), 0)</f>
        <v>154</v>
      </c>
      <c r="G115">
        <f>IF(AND(pogoda[[#This Row],[temperatura_srednia]]&gt;15, pogoda[[#This Row],[opady]]&lt;=0.6), 1, 0)</f>
        <v>1</v>
      </c>
      <c r="H115">
        <f t="shared" si="1"/>
        <v>12000</v>
      </c>
      <c r="I115">
        <f>MAX(pogoda[[#This Row],[po uzupelnieniu]]-pogoda[[#This Row],[dzienne parowanie wody]], 0)</f>
        <v>4802</v>
      </c>
      <c r="J115">
        <f>IF(pogoda[[#This Row],[ile w zbiorniku z parowaniem]]-pogoda[[#This Row],[ile wody do podlania]] &lt; 0, 25000-pogoda[[#This Row],[ile w zbiorniku z parowaniem]], 0)</f>
        <v>20198</v>
      </c>
      <c r="K115">
        <f>pogoda[[#This Row],[ile w zbiorniku z parowaniem]]-pogoda[[#This Row],[ile wody do podlania]]+pogoda[[#This Row],[ile trzeba dolac]]</f>
        <v>13000</v>
      </c>
    </row>
    <row r="116" spans="1:11" x14ac:dyDescent="0.35">
      <c r="A116" s="1">
        <v>42208</v>
      </c>
      <c r="B116">
        <v>20</v>
      </c>
      <c r="C116">
        <v>0</v>
      </c>
      <c r="D116">
        <f>700*pogoda[[#This Row],[opady]]</f>
        <v>0</v>
      </c>
      <c r="E116">
        <f>MIN(pogoda[[#This Row],[ile napadalo]]+K115, 25000)</f>
        <v>13000</v>
      </c>
      <c r="F116">
        <f>IF(pogoda[[#This Row],[opady]]=0, ROUNDUP(0.03%*POWER(pogoda[[#This Row],[temperatura_srednia]], 1.5)*K115, 0), 0)</f>
        <v>349</v>
      </c>
      <c r="G116">
        <f>IF(AND(pogoda[[#This Row],[temperatura_srednia]]&gt;15, pogoda[[#This Row],[opady]]&lt;=0.6), 1, 0)</f>
        <v>1</v>
      </c>
      <c r="H116">
        <f t="shared" si="1"/>
        <v>12000</v>
      </c>
      <c r="I116">
        <f>MAX(pogoda[[#This Row],[po uzupelnieniu]]-pogoda[[#This Row],[dzienne parowanie wody]], 0)</f>
        <v>12651</v>
      </c>
      <c r="J116">
        <f>IF(pogoda[[#This Row],[ile w zbiorniku z parowaniem]]-pogoda[[#This Row],[ile wody do podlania]] &lt; 0, 25000-pogoda[[#This Row],[ile w zbiorniku z parowaniem]], 0)</f>
        <v>0</v>
      </c>
      <c r="K116">
        <f>pogoda[[#This Row],[ile w zbiorniku z parowaniem]]-pogoda[[#This Row],[ile wody do podlania]]+pogoda[[#This Row],[ile trzeba dolac]]</f>
        <v>651</v>
      </c>
    </row>
    <row r="117" spans="1:11" x14ac:dyDescent="0.35">
      <c r="A117" s="1">
        <v>42209</v>
      </c>
      <c r="B117">
        <v>20</v>
      </c>
      <c r="C117">
        <v>0</v>
      </c>
      <c r="D117">
        <f>700*pogoda[[#This Row],[opady]]</f>
        <v>0</v>
      </c>
      <c r="E117">
        <f>MIN(pogoda[[#This Row],[ile napadalo]]+K116, 25000)</f>
        <v>651</v>
      </c>
      <c r="F117">
        <f>IF(pogoda[[#This Row],[opady]]=0, ROUNDUP(0.03%*POWER(pogoda[[#This Row],[temperatura_srednia]], 1.5)*K116, 0), 0)</f>
        <v>18</v>
      </c>
      <c r="G117">
        <f>IF(AND(pogoda[[#This Row],[temperatura_srednia]]&gt;15, pogoda[[#This Row],[opady]]&lt;=0.6), 1, 0)</f>
        <v>1</v>
      </c>
      <c r="H117">
        <f t="shared" si="1"/>
        <v>12000</v>
      </c>
      <c r="I117">
        <f>MAX(pogoda[[#This Row],[po uzupelnieniu]]-pogoda[[#This Row],[dzienne parowanie wody]], 0)</f>
        <v>633</v>
      </c>
      <c r="J117">
        <f>IF(pogoda[[#This Row],[ile w zbiorniku z parowaniem]]-pogoda[[#This Row],[ile wody do podlania]] &lt; 0, 25000-pogoda[[#This Row],[ile w zbiorniku z parowaniem]], 0)</f>
        <v>24367</v>
      </c>
      <c r="K117">
        <f>pogoda[[#This Row],[ile w zbiorniku z parowaniem]]-pogoda[[#This Row],[ile wody do podlania]]+pogoda[[#This Row],[ile trzeba dolac]]</f>
        <v>13000</v>
      </c>
    </row>
    <row r="118" spans="1:11" x14ac:dyDescent="0.35">
      <c r="A118" s="1">
        <v>42210</v>
      </c>
      <c r="B118">
        <v>23</v>
      </c>
      <c r="C118">
        <v>0.1</v>
      </c>
      <c r="D118">
        <f>700*pogoda[[#This Row],[opady]]</f>
        <v>70</v>
      </c>
      <c r="E118">
        <f>MIN(pogoda[[#This Row],[ile napadalo]]+K117, 25000)</f>
        <v>13070</v>
      </c>
      <c r="F118">
        <f>IF(pogoda[[#This Row],[opady]]=0, ROUNDUP(0.03%*POWER(pogoda[[#This Row],[temperatura_srednia]], 1.5)*K117, 0), 0)</f>
        <v>0</v>
      </c>
      <c r="G118">
        <f>IF(AND(pogoda[[#This Row],[temperatura_srednia]]&gt;15, pogoda[[#This Row],[opady]]&lt;=0.6), 1, 0)</f>
        <v>1</v>
      </c>
      <c r="H118">
        <f t="shared" si="1"/>
        <v>12000</v>
      </c>
      <c r="I118">
        <f>MAX(pogoda[[#This Row],[po uzupelnieniu]]-pogoda[[#This Row],[dzienne parowanie wody]], 0)</f>
        <v>13070</v>
      </c>
      <c r="J118">
        <f>IF(pogoda[[#This Row],[ile w zbiorniku z parowaniem]]-pogoda[[#This Row],[ile wody do podlania]] &lt; 0, 25000-pogoda[[#This Row],[ile w zbiorniku z parowaniem]], 0)</f>
        <v>0</v>
      </c>
      <c r="K118">
        <f>pogoda[[#This Row],[ile w zbiorniku z parowaniem]]-pogoda[[#This Row],[ile wody do podlania]]+pogoda[[#This Row],[ile trzeba dolac]]</f>
        <v>1070</v>
      </c>
    </row>
    <row r="119" spans="1:11" x14ac:dyDescent="0.35">
      <c r="A119" s="1">
        <v>42211</v>
      </c>
      <c r="B119">
        <v>16</v>
      </c>
      <c r="C119">
        <v>0</v>
      </c>
      <c r="D119">
        <f>700*pogoda[[#This Row],[opady]]</f>
        <v>0</v>
      </c>
      <c r="E119">
        <f>MIN(pogoda[[#This Row],[ile napadalo]]+K118, 25000)</f>
        <v>1070</v>
      </c>
      <c r="F119">
        <f>IF(pogoda[[#This Row],[opady]]=0, ROUNDUP(0.03%*POWER(pogoda[[#This Row],[temperatura_srednia]], 1.5)*K118, 0), 0)</f>
        <v>21</v>
      </c>
      <c r="G119">
        <f>IF(AND(pogoda[[#This Row],[temperatura_srednia]]&gt;15, pogoda[[#This Row],[opady]]&lt;=0.6), 1, 0)</f>
        <v>1</v>
      </c>
      <c r="H119">
        <f t="shared" si="1"/>
        <v>12000</v>
      </c>
      <c r="I119">
        <f>MAX(pogoda[[#This Row],[po uzupelnieniu]]-pogoda[[#This Row],[dzienne parowanie wody]], 0)</f>
        <v>1049</v>
      </c>
      <c r="J119">
        <f>IF(pogoda[[#This Row],[ile w zbiorniku z parowaniem]]-pogoda[[#This Row],[ile wody do podlania]] &lt; 0, 25000-pogoda[[#This Row],[ile w zbiorniku z parowaniem]], 0)</f>
        <v>23951</v>
      </c>
      <c r="K119">
        <f>pogoda[[#This Row],[ile w zbiorniku z parowaniem]]-pogoda[[#This Row],[ile wody do podlania]]+pogoda[[#This Row],[ile trzeba dolac]]</f>
        <v>13000</v>
      </c>
    </row>
    <row r="120" spans="1:11" x14ac:dyDescent="0.35">
      <c r="A120" s="1">
        <v>42212</v>
      </c>
      <c r="B120">
        <v>16</v>
      </c>
      <c r="C120">
        <v>0.1</v>
      </c>
      <c r="D120">
        <f>700*pogoda[[#This Row],[opady]]</f>
        <v>70</v>
      </c>
      <c r="E120">
        <f>MIN(pogoda[[#This Row],[ile napadalo]]+K119, 25000)</f>
        <v>13070</v>
      </c>
      <c r="F120">
        <f>IF(pogoda[[#This Row],[opady]]=0, ROUNDUP(0.03%*POWER(pogoda[[#This Row],[temperatura_srednia]], 1.5)*K119, 0), 0)</f>
        <v>0</v>
      </c>
      <c r="G120">
        <f>IF(AND(pogoda[[#This Row],[temperatura_srednia]]&gt;15, pogoda[[#This Row],[opady]]&lt;=0.6), 1, 0)</f>
        <v>1</v>
      </c>
      <c r="H120">
        <f t="shared" si="1"/>
        <v>12000</v>
      </c>
      <c r="I120">
        <f>MAX(pogoda[[#This Row],[po uzupelnieniu]]-pogoda[[#This Row],[dzienne parowanie wody]], 0)</f>
        <v>13070</v>
      </c>
      <c r="J120">
        <f>IF(pogoda[[#This Row],[ile w zbiorniku z parowaniem]]-pogoda[[#This Row],[ile wody do podlania]] &lt; 0, 25000-pogoda[[#This Row],[ile w zbiorniku z parowaniem]], 0)</f>
        <v>0</v>
      </c>
      <c r="K120">
        <f>pogoda[[#This Row],[ile w zbiorniku z parowaniem]]-pogoda[[#This Row],[ile wody do podlania]]+pogoda[[#This Row],[ile trzeba dolac]]</f>
        <v>1070</v>
      </c>
    </row>
    <row r="121" spans="1:11" x14ac:dyDescent="0.35">
      <c r="A121" s="1">
        <v>42213</v>
      </c>
      <c r="B121">
        <v>18</v>
      </c>
      <c r="C121">
        <v>0.3</v>
      </c>
      <c r="D121">
        <f>700*pogoda[[#This Row],[opady]]</f>
        <v>210</v>
      </c>
      <c r="E121">
        <f>MIN(pogoda[[#This Row],[ile napadalo]]+K120, 25000)</f>
        <v>1280</v>
      </c>
      <c r="F121">
        <f>IF(pogoda[[#This Row],[opady]]=0, ROUNDUP(0.03%*POWER(pogoda[[#This Row],[temperatura_srednia]], 1.5)*K120, 0), 0)</f>
        <v>0</v>
      </c>
      <c r="G121">
        <f>IF(AND(pogoda[[#This Row],[temperatura_srednia]]&gt;15, pogoda[[#This Row],[opady]]&lt;=0.6), 1, 0)</f>
        <v>1</v>
      </c>
      <c r="H121">
        <f t="shared" si="1"/>
        <v>12000</v>
      </c>
      <c r="I121">
        <f>MAX(pogoda[[#This Row],[po uzupelnieniu]]-pogoda[[#This Row],[dzienne parowanie wody]], 0)</f>
        <v>1280</v>
      </c>
      <c r="J121">
        <f>IF(pogoda[[#This Row],[ile w zbiorniku z parowaniem]]-pogoda[[#This Row],[ile wody do podlania]] &lt; 0, 25000-pogoda[[#This Row],[ile w zbiorniku z parowaniem]], 0)</f>
        <v>23720</v>
      </c>
      <c r="K121">
        <f>pogoda[[#This Row],[ile w zbiorniku z parowaniem]]-pogoda[[#This Row],[ile wody do podlania]]+pogoda[[#This Row],[ile trzeba dolac]]</f>
        <v>13000</v>
      </c>
    </row>
    <row r="122" spans="1:11" x14ac:dyDescent="0.35">
      <c r="A122" s="1">
        <v>42214</v>
      </c>
      <c r="B122">
        <v>18</v>
      </c>
      <c r="C122">
        <v>0</v>
      </c>
      <c r="D122">
        <f>700*pogoda[[#This Row],[opady]]</f>
        <v>0</v>
      </c>
      <c r="E122">
        <f>MIN(pogoda[[#This Row],[ile napadalo]]+K121, 25000)</f>
        <v>13000</v>
      </c>
      <c r="F122">
        <f>IF(pogoda[[#This Row],[opady]]=0, ROUNDUP(0.03%*POWER(pogoda[[#This Row],[temperatura_srednia]], 1.5)*K121, 0), 0)</f>
        <v>298</v>
      </c>
      <c r="G122">
        <f>IF(AND(pogoda[[#This Row],[temperatura_srednia]]&gt;15, pogoda[[#This Row],[opady]]&lt;=0.6), 1, 0)</f>
        <v>1</v>
      </c>
      <c r="H122">
        <f t="shared" si="1"/>
        <v>12000</v>
      </c>
      <c r="I122">
        <f>MAX(pogoda[[#This Row],[po uzupelnieniu]]-pogoda[[#This Row],[dzienne parowanie wody]], 0)</f>
        <v>12702</v>
      </c>
      <c r="J122">
        <f>IF(pogoda[[#This Row],[ile w zbiorniku z parowaniem]]-pogoda[[#This Row],[ile wody do podlania]] &lt; 0, 25000-pogoda[[#This Row],[ile w zbiorniku z parowaniem]], 0)</f>
        <v>0</v>
      </c>
      <c r="K122">
        <f>pogoda[[#This Row],[ile w zbiorniku z parowaniem]]-pogoda[[#This Row],[ile wody do podlania]]+pogoda[[#This Row],[ile trzeba dolac]]</f>
        <v>702</v>
      </c>
    </row>
    <row r="123" spans="1:11" x14ac:dyDescent="0.35">
      <c r="A123" s="1">
        <v>42215</v>
      </c>
      <c r="B123">
        <v>14</v>
      </c>
      <c r="C123">
        <v>0</v>
      </c>
      <c r="D123">
        <f>700*pogoda[[#This Row],[opady]]</f>
        <v>0</v>
      </c>
      <c r="E123">
        <f>MIN(pogoda[[#This Row],[ile napadalo]]+K122, 25000)</f>
        <v>702</v>
      </c>
      <c r="F123">
        <f>IF(pogoda[[#This Row],[opady]]=0, ROUNDUP(0.03%*POWER(pogoda[[#This Row],[temperatura_srednia]], 1.5)*K122, 0), 0)</f>
        <v>12</v>
      </c>
      <c r="G123">
        <f>IF(AND(pogoda[[#This Row],[temperatura_srednia]]&gt;15, pogoda[[#This Row],[opady]]&lt;=0.6), 1, 0)</f>
        <v>0</v>
      </c>
      <c r="H123">
        <f t="shared" si="1"/>
        <v>0</v>
      </c>
      <c r="I123">
        <f>MAX(pogoda[[#This Row],[po uzupelnieniu]]-pogoda[[#This Row],[dzienne parowanie wody]], 0)</f>
        <v>690</v>
      </c>
      <c r="J123">
        <f>IF(pogoda[[#This Row],[ile w zbiorniku z parowaniem]]-pogoda[[#This Row],[ile wody do podlania]] &lt; 0, 25000-pogoda[[#This Row],[ile w zbiorniku z parowaniem]], 0)</f>
        <v>0</v>
      </c>
      <c r="K123">
        <f>pogoda[[#This Row],[ile w zbiorniku z parowaniem]]-pogoda[[#This Row],[ile wody do podlania]]+pogoda[[#This Row],[ile trzeba dolac]]</f>
        <v>690</v>
      </c>
    </row>
    <row r="124" spans="1:11" x14ac:dyDescent="0.35">
      <c r="A124" s="1">
        <v>42216</v>
      </c>
      <c r="B124">
        <v>14</v>
      </c>
      <c r="C124">
        <v>0</v>
      </c>
      <c r="D124">
        <f>700*pogoda[[#This Row],[opady]]</f>
        <v>0</v>
      </c>
      <c r="E124">
        <f>MIN(pogoda[[#This Row],[ile napadalo]]+K123, 25000)</f>
        <v>690</v>
      </c>
      <c r="F124">
        <f>IF(pogoda[[#This Row],[opady]]=0, ROUNDUP(0.03%*POWER(pogoda[[#This Row],[temperatura_srednia]], 1.5)*K123, 0), 0)</f>
        <v>11</v>
      </c>
      <c r="G124">
        <f>IF(AND(pogoda[[#This Row],[temperatura_srednia]]&gt;15, pogoda[[#This Row],[opady]]&lt;=0.6), 1, 0)</f>
        <v>0</v>
      </c>
      <c r="H124">
        <f t="shared" si="1"/>
        <v>0</v>
      </c>
      <c r="I124">
        <f>MAX(pogoda[[#This Row],[po uzupelnieniu]]-pogoda[[#This Row],[dzienne parowanie wody]], 0)</f>
        <v>679</v>
      </c>
      <c r="J124">
        <f>IF(pogoda[[#This Row],[ile w zbiorniku z parowaniem]]-pogoda[[#This Row],[ile wody do podlania]] &lt; 0, 25000-pogoda[[#This Row],[ile w zbiorniku z parowaniem]], 0)</f>
        <v>0</v>
      </c>
      <c r="K124">
        <f>pogoda[[#This Row],[ile w zbiorniku z parowaniem]]-pogoda[[#This Row],[ile wody do podlania]]+pogoda[[#This Row],[ile trzeba dolac]]</f>
        <v>679</v>
      </c>
    </row>
    <row r="125" spans="1:11" x14ac:dyDescent="0.35">
      <c r="A125" s="1">
        <v>42217</v>
      </c>
      <c r="B125">
        <v>16</v>
      </c>
      <c r="C125">
        <v>0</v>
      </c>
      <c r="D125">
        <f>700*pogoda[[#This Row],[opady]]</f>
        <v>0</v>
      </c>
      <c r="E125">
        <f>MIN(pogoda[[#This Row],[ile napadalo]]+K124, 25000)</f>
        <v>679</v>
      </c>
      <c r="F125">
        <f>IF(pogoda[[#This Row],[opady]]=0, ROUNDUP(0.03%*POWER(pogoda[[#This Row],[temperatura_srednia]], 1.5)*K124, 0), 0)</f>
        <v>14</v>
      </c>
      <c r="G125">
        <f>IF(AND(pogoda[[#This Row],[temperatura_srednia]]&gt;15, pogoda[[#This Row],[opady]]&lt;=0.6), 1, 0)</f>
        <v>1</v>
      </c>
      <c r="H125">
        <f t="shared" si="1"/>
        <v>12000</v>
      </c>
      <c r="I125">
        <f>MAX(pogoda[[#This Row],[po uzupelnieniu]]-pogoda[[#This Row],[dzienne parowanie wody]], 0)</f>
        <v>665</v>
      </c>
      <c r="J125">
        <f>IF(pogoda[[#This Row],[ile w zbiorniku z parowaniem]]-pogoda[[#This Row],[ile wody do podlania]] &lt; 0, 25000-pogoda[[#This Row],[ile w zbiorniku z parowaniem]], 0)</f>
        <v>24335</v>
      </c>
      <c r="K125">
        <f>pogoda[[#This Row],[ile w zbiorniku z parowaniem]]-pogoda[[#This Row],[ile wody do podlania]]+pogoda[[#This Row],[ile trzeba dolac]]</f>
        <v>13000</v>
      </c>
    </row>
    <row r="126" spans="1:11" x14ac:dyDescent="0.35">
      <c r="A126" s="1">
        <v>42218</v>
      </c>
      <c r="B126">
        <v>22</v>
      </c>
      <c r="C126">
        <v>0</v>
      </c>
      <c r="D126">
        <f>700*pogoda[[#This Row],[opady]]</f>
        <v>0</v>
      </c>
      <c r="E126">
        <f>MIN(pogoda[[#This Row],[ile napadalo]]+K125, 25000)</f>
        <v>13000</v>
      </c>
      <c r="F126">
        <f>IF(pogoda[[#This Row],[opady]]=0, ROUNDUP(0.03%*POWER(pogoda[[#This Row],[temperatura_srednia]], 1.5)*K125, 0), 0)</f>
        <v>403</v>
      </c>
      <c r="G126">
        <f>IF(AND(pogoda[[#This Row],[temperatura_srednia]]&gt;15, pogoda[[#This Row],[opady]]&lt;=0.6), 1, 0)</f>
        <v>1</v>
      </c>
      <c r="H126">
        <f t="shared" si="1"/>
        <v>12000</v>
      </c>
      <c r="I126">
        <f>MAX(pogoda[[#This Row],[po uzupelnieniu]]-pogoda[[#This Row],[dzienne parowanie wody]], 0)</f>
        <v>12597</v>
      </c>
      <c r="J126">
        <f>IF(pogoda[[#This Row],[ile w zbiorniku z parowaniem]]-pogoda[[#This Row],[ile wody do podlania]] &lt; 0, 25000-pogoda[[#This Row],[ile w zbiorniku z parowaniem]], 0)</f>
        <v>0</v>
      </c>
      <c r="K126">
        <f>pogoda[[#This Row],[ile w zbiorniku z parowaniem]]-pogoda[[#This Row],[ile wody do podlania]]+pogoda[[#This Row],[ile trzeba dolac]]</f>
        <v>597</v>
      </c>
    </row>
    <row r="127" spans="1:11" x14ac:dyDescent="0.35">
      <c r="A127" s="1">
        <v>42219</v>
      </c>
      <c r="B127">
        <v>22</v>
      </c>
      <c r="C127">
        <v>0</v>
      </c>
      <c r="D127">
        <f>700*pogoda[[#This Row],[opady]]</f>
        <v>0</v>
      </c>
      <c r="E127">
        <f>MIN(pogoda[[#This Row],[ile napadalo]]+K126, 25000)</f>
        <v>597</v>
      </c>
      <c r="F127">
        <f>IF(pogoda[[#This Row],[opady]]=0, ROUNDUP(0.03%*POWER(pogoda[[#This Row],[temperatura_srednia]], 1.5)*K126, 0), 0)</f>
        <v>19</v>
      </c>
      <c r="G127">
        <f>IF(AND(pogoda[[#This Row],[temperatura_srednia]]&gt;15, pogoda[[#This Row],[opady]]&lt;=0.6), 1, 0)</f>
        <v>1</v>
      </c>
      <c r="H127">
        <f t="shared" si="1"/>
        <v>12000</v>
      </c>
      <c r="I127">
        <f>MAX(pogoda[[#This Row],[po uzupelnieniu]]-pogoda[[#This Row],[dzienne parowanie wody]], 0)</f>
        <v>578</v>
      </c>
      <c r="J127">
        <f>IF(pogoda[[#This Row],[ile w zbiorniku z parowaniem]]-pogoda[[#This Row],[ile wody do podlania]] &lt; 0, 25000-pogoda[[#This Row],[ile w zbiorniku z parowaniem]], 0)</f>
        <v>24422</v>
      </c>
      <c r="K127">
        <f>pogoda[[#This Row],[ile w zbiorniku z parowaniem]]-pogoda[[#This Row],[ile wody do podlania]]+pogoda[[#This Row],[ile trzeba dolac]]</f>
        <v>13000</v>
      </c>
    </row>
    <row r="128" spans="1:11" x14ac:dyDescent="0.35">
      <c r="A128" s="1">
        <v>42220</v>
      </c>
      <c r="B128">
        <v>25</v>
      </c>
      <c r="C128">
        <v>0</v>
      </c>
      <c r="D128">
        <f>700*pogoda[[#This Row],[opady]]</f>
        <v>0</v>
      </c>
      <c r="E128">
        <f>MIN(pogoda[[#This Row],[ile napadalo]]+K127, 25000)</f>
        <v>13000</v>
      </c>
      <c r="F128">
        <f>IF(pogoda[[#This Row],[opady]]=0, ROUNDUP(0.03%*POWER(pogoda[[#This Row],[temperatura_srednia]], 1.5)*K127, 0), 0)</f>
        <v>488</v>
      </c>
      <c r="G128">
        <f>IF(AND(pogoda[[#This Row],[temperatura_srednia]]&gt;15, pogoda[[#This Row],[opady]]&lt;=0.6), 1, 0)</f>
        <v>1</v>
      </c>
      <c r="H128">
        <f t="shared" si="1"/>
        <v>12000</v>
      </c>
      <c r="I128">
        <f>MAX(pogoda[[#This Row],[po uzupelnieniu]]-pogoda[[#This Row],[dzienne parowanie wody]], 0)</f>
        <v>12512</v>
      </c>
      <c r="J128">
        <f>IF(pogoda[[#This Row],[ile w zbiorniku z parowaniem]]-pogoda[[#This Row],[ile wody do podlania]] &lt; 0, 25000-pogoda[[#This Row],[ile w zbiorniku z parowaniem]], 0)</f>
        <v>0</v>
      </c>
      <c r="K128">
        <f>pogoda[[#This Row],[ile w zbiorniku z parowaniem]]-pogoda[[#This Row],[ile wody do podlania]]+pogoda[[#This Row],[ile trzeba dolac]]</f>
        <v>512</v>
      </c>
    </row>
    <row r="129" spans="1:11" x14ac:dyDescent="0.35">
      <c r="A129" s="1">
        <v>42221</v>
      </c>
      <c r="B129">
        <v>24</v>
      </c>
      <c r="C129">
        <v>0</v>
      </c>
      <c r="D129">
        <f>700*pogoda[[#This Row],[opady]]</f>
        <v>0</v>
      </c>
      <c r="E129">
        <f>MIN(pogoda[[#This Row],[ile napadalo]]+K128, 25000)</f>
        <v>512</v>
      </c>
      <c r="F129">
        <f>IF(pogoda[[#This Row],[opady]]=0, ROUNDUP(0.03%*POWER(pogoda[[#This Row],[temperatura_srednia]], 1.5)*K128, 0), 0)</f>
        <v>19</v>
      </c>
      <c r="G129">
        <f>IF(AND(pogoda[[#This Row],[temperatura_srednia]]&gt;15, pogoda[[#This Row],[opady]]&lt;=0.6), 1, 0)</f>
        <v>1</v>
      </c>
      <c r="H129">
        <f t="shared" si="1"/>
        <v>12000</v>
      </c>
      <c r="I129">
        <f>MAX(pogoda[[#This Row],[po uzupelnieniu]]-pogoda[[#This Row],[dzienne parowanie wody]], 0)</f>
        <v>493</v>
      </c>
      <c r="J129">
        <f>IF(pogoda[[#This Row],[ile w zbiorniku z parowaniem]]-pogoda[[#This Row],[ile wody do podlania]] &lt; 0, 25000-pogoda[[#This Row],[ile w zbiorniku z parowaniem]], 0)</f>
        <v>24507</v>
      </c>
      <c r="K129">
        <f>pogoda[[#This Row],[ile w zbiorniku z parowaniem]]-pogoda[[#This Row],[ile wody do podlania]]+pogoda[[#This Row],[ile trzeba dolac]]</f>
        <v>13000</v>
      </c>
    </row>
    <row r="130" spans="1:11" x14ac:dyDescent="0.35">
      <c r="A130" s="1">
        <v>42222</v>
      </c>
      <c r="B130">
        <v>24</v>
      </c>
      <c r="C130">
        <v>0</v>
      </c>
      <c r="D130">
        <f>700*pogoda[[#This Row],[opady]]</f>
        <v>0</v>
      </c>
      <c r="E130">
        <f>MIN(pogoda[[#This Row],[ile napadalo]]+K129, 25000)</f>
        <v>13000</v>
      </c>
      <c r="F130">
        <f>IF(pogoda[[#This Row],[opady]]=0, ROUNDUP(0.03%*POWER(pogoda[[#This Row],[temperatura_srednia]], 1.5)*K129, 0), 0)</f>
        <v>459</v>
      </c>
      <c r="G130">
        <f>IF(AND(pogoda[[#This Row],[temperatura_srednia]]&gt;15, pogoda[[#This Row],[opady]]&lt;=0.6), 1, 0)</f>
        <v>1</v>
      </c>
      <c r="H130">
        <f t="shared" si="1"/>
        <v>12000</v>
      </c>
      <c r="I130">
        <f>MAX(pogoda[[#This Row],[po uzupelnieniu]]-pogoda[[#This Row],[dzienne parowanie wody]], 0)</f>
        <v>12541</v>
      </c>
      <c r="J130">
        <f>IF(pogoda[[#This Row],[ile w zbiorniku z parowaniem]]-pogoda[[#This Row],[ile wody do podlania]] &lt; 0, 25000-pogoda[[#This Row],[ile w zbiorniku z parowaniem]], 0)</f>
        <v>0</v>
      </c>
      <c r="K130">
        <f>pogoda[[#This Row],[ile w zbiorniku z parowaniem]]-pogoda[[#This Row],[ile wody do podlania]]+pogoda[[#This Row],[ile trzeba dolac]]</f>
        <v>541</v>
      </c>
    </row>
    <row r="131" spans="1:11" x14ac:dyDescent="0.35">
      <c r="A131" s="1">
        <v>42223</v>
      </c>
      <c r="B131">
        <v>28</v>
      </c>
      <c r="C131">
        <v>0</v>
      </c>
      <c r="D131">
        <f>700*pogoda[[#This Row],[opady]]</f>
        <v>0</v>
      </c>
      <c r="E131">
        <f>MIN(pogoda[[#This Row],[ile napadalo]]+K130, 25000)</f>
        <v>541</v>
      </c>
      <c r="F131">
        <f>IF(pogoda[[#This Row],[opady]]=0, ROUNDUP(0.03%*POWER(pogoda[[#This Row],[temperatura_srednia]], 1.5)*K130, 0), 0)</f>
        <v>25</v>
      </c>
      <c r="G131">
        <f>IF(AND(pogoda[[#This Row],[temperatura_srednia]]&gt;15, pogoda[[#This Row],[opady]]&lt;=0.6), 1, 0)</f>
        <v>1</v>
      </c>
      <c r="H131">
        <f t="shared" si="1"/>
        <v>12000</v>
      </c>
      <c r="I131">
        <f>MAX(pogoda[[#This Row],[po uzupelnieniu]]-pogoda[[#This Row],[dzienne parowanie wody]], 0)</f>
        <v>516</v>
      </c>
      <c r="J131">
        <f>IF(pogoda[[#This Row],[ile w zbiorniku z parowaniem]]-pogoda[[#This Row],[ile wody do podlania]] &lt; 0, 25000-pogoda[[#This Row],[ile w zbiorniku z parowaniem]], 0)</f>
        <v>24484</v>
      </c>
      <c r="K131">
        <f>pogoda[[#This Row],[ile w zbiorniku z parowaniem]]-pogoda[[#This Row],[ile wody do podlania]]+pogoda[[#This Row],[ile trzeba dolac]]</f>
        <v>13000</v>
      </c>
    </row>
    <row r="132" spans="1:11" x14ac:dyDescent="0.35">
      <c r="A132" s="1">
        <v>42224</v>
      </c>
      <c r="B132">
        <v>28</v>
      </c>
      <c r="C132">
        <v>0</v>
      </c>
      <c r="D132">
        <f>700*pogoda[[#This Row],[opady]]</f>
        <v>0</v>
      </c>
      <c r="E132">
        <f>MIN(pogoda[[#This Row],[ile napadalo]]+K131, 25000)</f>
        <v>13000</v>
      </c>
      <c r="F132">
        <f>IF(pogoda[[#This Row],[opady]]=0, ROUNDUP(0.03%*POWER(pogoda[[#This Row],[temperatura_srednia]], 1.5)*K131, 0), 0)</f>
        <v>578</v>
      </c>
      <c r="G132">
        <f>IF(AND(pogoda[[#This Row],[temperatura_srednia]]&gt;15, pogoda[[#This Row],[opady]]&lt;=0.6), 1, 0)</f>
        <v>1</v>
      </c>
      <c r="H132">
        <f t="shared" ref="H132:H185" si="2">IF(AND(G132=1, B132&lt;=30), 12000, IF(AND(G132=1, B132&gt;30), 24000, 0))</f>
        <v>12000</v>
      </c>
      <c r="I132">
        <f>MAX(pogoda[[#This Row],[po uzupelnieniu]]-pogoda[[#This Row],[dzienne parowanie wody]], 0)</f>
        <v>12422</v>
      </c>
      <c r="J132">
        <f>IF(pogoda[[#This Row],[ile w zbiorniku z parowaniem]]-pogoda[[#This Row],[ile wody do podlania]] &lt; 0, 25000-pogoda[[#This Row],[ile w zbiorniku z parowaniem]], 0)</f>
        <v>0</v>
      </c>
      <c r="K132">
        <f>pogoda[[#This Row],[ile w zbiorniku z parowaniem]]-pogoda[[#This Row],[ile wody do podlania]]+pogoda[[#This Row],[ile trzeba dolac]]</f>
        <v>422</v>
      </c>
    </row>
    <row r="133" spans="1:11" x14ac:dyDescent="0.35">
      <c r="A133" s="1">
        <v>42225</v>
      </c>
      <c r="B133">
        <v>24</v>
      </c>
      <c r="C133">
        <v>0</v>
      </c>
      <c r="D133">
        <f>700*pogoda[[#This Row],[opady]]</f>
        <v>0</v>
      </c>
      <c r="E133">
        <f>MIN(pogoda[[#This Row],[ile napadalo]]+K132, 25000)</f>
        <v>422</v>
      </c>
      <c r="F133">
        <f>IF(pogoda[[#This Row],[opady]]=0, ROUNDUP(0.03%*POWER(pogoda[[#This Row],[temperatura_srednia]], 1.5)*K132, 0), 0)</f>
        <v>15</v>
      </c>
      <c r="G133">
        <f>IF(AND(pogoda[[#This Row],[temperatura_srednia]]&gt;15, pogoda[[#This Row],[opady]]&lt;=0.6), 1, 0)</f>
        <v>1</v>
      </c>
      <c r="H133">
        <f t="shared" si="2"/>
        <v>12000</v>
      </c>
      <c r="I133">
        <f>MAX(pogoda[[#This Row],[po uzupelnieniu]]-pogoda[[#This Row],[dzienne parowanie wody]], 0)</f>
        <v>407</v>
      </c>
      <c r="J133">
        <f>IF(pogoda[[#This Row],[ile w zbiorniku z parowaniem]]-pogoda[[#This Row],[ile wody do podlania]] &lt; 0, 25000-pogoda[[#This Row],[ile w zbiorniku z parowaniem]], 0)</f>
        <v>24593</v>
      </c>
      <c r="K133">
        <f>pogoda[[#This Row],[ile w zbiorniku z parowaniem]]-pogoda[[#This Row],[ile wody do podlania]]+pogoda[[#This Row],[ile trzeba dolac]]</f>
        <v>13000</v>
      </c>
    </row>
    <row r="134" spans="1:11" x14ac:dyDescent="0.35">
      <c r="A134" s="1">
        <v>42226</v>
      </c>
      <c r="B134">
        <v>24</v>
      </c>
      <c r="C134">
        <v>0</v>
      </c>
      <c r="D134">
        <f>700*pogoda[[#This Row],[opady]]</f>
        <v>0</v>
      </c>
      <c r="E134">
        <f>MIN(pogoda[[#This Row],[ile napadalo]]+K133, 25000)</f>
        <v>13000</v>
      </c>
      <c r="F134">
        <f>IF(pogoda[[#This Row],[opady]]=0, ROUNDUP(0.03%*POWER(pogoda[[#This Row],[temperatura_srednia]], 1.5)*K133, 0), 0)</f>
        <v>459</v>
      </c>
      <c r="G134">
        <f>IF(AND(pogoda[[#This Row],[temperatura_srednia]]&gt;15, pogoda[[#This Row],[opady]]&lt;=0.6), 1, 0)</f>
        <v>1</v>
      </c>
      <c r="H134">
        <f t="shared" si="2"/>
        <v>12000</v>
      </c>
      <c r="I134">
        <f>MAX(pogoda[[#This Row],[po uzupelnieniu]]-pogoda[[#This Row],[dzienne parowanie wody]], 0)</f>
        <v>12541</v>
      </c>
      <c r="J134">
        <f>IF(pogoda[[#This Row],[ile w zbiorniku z parowaniem]]-pogoda[[#This Row],[ile wody do podlania]] &lt; 0, 25000-pogoda[[#This Row],[ile w zbiorniku z parowaniem]], 0)</f>
        <v>0</v>
      </c>
      <c r="K134">
        <f>pogoda[[#This Row],[ile w zbiorniku z parowaniem]]-pogoda[[#This Row],[ile wody do podlania]]+pogoda[[#This Row],[ile trzeba dolac]]</f>
        <v>541</v>
      </c>
    </row>
    <row r="135" spans="1:11" x14ac:dyDescent="0.35">
      <c r="A135" s="1">
        <v>42227</v>
      </c>
      <c r="B135">
        <v>26</v>
      </c>
      <c r="C135">
        <v>0</v>
      </c>
      <c r="D135">
        <f>700*pogoda[[#This Row],[opady]]</f>
        <v>0</v>
      </c>
      <c r="E135">
        <f>MIN(pogoda[[#This Row],[ile napadalo]]+K134, 25000)</f>
        <v>541</v>
      </c>
      <c r="F135">
        <f>IF(pogoda[[#This Row],[opady]]=0, ROUNDUP(0.03%*POWER(pogoda[[#This Row],[temperatura_srednia]], 1.5)*K134, 0), 0)</f>
        <v>22</v>
      </c>
      <c r="G135">
        <f>IF(AND(pogoda[[#This Row],[temperatura_srednia]]&gt;15, pogoda[[#This Row],[opady]]&lt;=0.6), 1, 0)</f>
        <v>1</v>
      </c>
      <c r="H135">
        <f t="shared" si="2"/>
        <v>12000</v>
      </c>
      <c r="I135">
        <f>MAX(pogoda[[#This Row],[po uzupelnieniu]]-pogoda[[#This Row],[dzienne parowanie wody]], 0)</f>
        <v>519</v>
      </c>
      <c r="J135">
        <f>IF(pogoda[[#This Row],[ile w zbiorniku z parowaniem]]-pogoda[[#This Row],[ile wody do podlania]] &lt; 0, 25000-pogoda[[#This Row],[ile w zbiorniku z parowaniem]], 0)</f>
        <v>24481</v>
      </c>
      <c r="K135">
        <f>pogoda[[#This Row],[ile w zbiorniku z parowaniem]]-pogoda[[#This Row],[ile wody do podlania]]+pogoda[[#This Row],[ile trzeba dolac]]</f>
        <v>13000</v>
      </c>
    </row>
    <row r="136" spans="1:11" x14ac:dyDescent="0.35">
      <c r="A136" s="1">
        <v>42228</v>
      </c>
      <c r="B136">
        <v>32</v>
      </c>
      <c r="C136">
        <v>0.6</v>
      </c>
      <c r="D136">
        <f>700*pogoda[[#This Row],[opady]]</f>
        <v>420</v>
      </c>
      <c r="E136">
        <f>MIN(pogoda[[#This Row],[ile napadalo]]+K135, 25000)</f>
        <v>13420</v>
      </c>
      <c r="F136">
        <f>IF(pogoda[[#This Row],[opady]]=0, ROUNDUP(0.03%*POWER(pogoda[[#This Row],[temperatura_srednia]], 1.5)*K135, 0), 0)</f>
        <v>0</v>
      </c>
      <c r="G136">
        <f>IF(AND(pogoda[[#This Row],[temperatura_srednia]]&gt;15, pogoda[[#This Row],[opady]]&lt;=0.6), 1, 0)</f>
        <v>1</v>
      </c>
      <c r="H136">
        <f t="shared" si="2"/>
        <v>24000</v>
      </c>
      <c r="I136">
        <f>MAX(pogoda[[#This Row],[po uzupelnieniu]]-pogoda[[#This Row],[dzienne parowanie wody]], 0)</f>
        <v>13420</v>
      </c>
      <c r="J136">
        <f>IF(pogoda[[#This Row],[ile w zbiorniku z parowaniem]]-pogoda[[#This Row],[ile wody do podlania]] &lt; 0, 25000-pogoda[[#This Row],[ile w zbiorniku z parowaniem]], 0)</f>
        <v>11580</v>
      </c>
      <c r="K136">
        <f>pogoda[[#This Row],[ile w zbiorniku z parowaniem]]-pogoda[[#This Row],[ile wody do podlania]]+pogoda[[#This Row],[ile trzeba dolac]]</f>
        <v>1000</v>
      </c>
    </row>
    <row r="137" spans="1:11" x14ac:dyDescent="0.35">
      <c r="A137" s="1">
        <v>42229</v>
      </c>
      <c r="B137">
        <v>31</v>
      </c>
      <c r="C137">
        <v>0.1</v>
      </c>
      <c r="D137">
        <f>700*pogoda[[#This Row],[opady]]</f>
        <v>70</v>
      </c>
      <c r="E137">
        <f>MIN(pogoda[[#This Row],[ile napadalo]]+K136, 25000)</f>
        <v>1070</v>
      </c>
      <c r="F137">
        <f>IF(pogoda[[#This Row],[opady]]=0, ROUNDUP(0.03%*POWER(pogoda[[#This Row],[temperatura_srednia]], 1.5)*K136, 0), 0)</f>
        <v>0</v>
      </c>
      <c r="G137">
        <f>IF(AND(pogoda[[#This Row],[temperatura_srednia]]&gt;15, pogoda[[#This Row],[opady]]&lt;=0.6), 1, 0)</f>
        <v>1</v>
      </c>
      <c r="H137">
        <f t="shared" si="2"/>
        <v>24000</v>
      </c>
      <c r="I137">
        <f>MAX(pogoda[[#This Row],[po uzupelnieniu]]-pogoda[[#This Row],[dzienne parowanie wody]], 0)</f>
        <v>1070</v>
      </c>
      <c r="J137">
        <f>IF(pogoda[[#This Row],[ile w zbiorniku z parowaniem]]-pogoda[[#This Row],[ile wody do podlania]] &lt; 0, 25000-pogoda[[#This Row],[ile w zbiorniku z parowaniem]], 0)</f>
        <v>23930</v>
      </c>
      <c r="K137">
        <f>pogoda[[#This Row],[ile w zbiorniku z parowaniem]]-pogoda[[#This Row],[ile wody do podlania]]+pogoda[[#This Row],[ile trzeba dolac]]</f>
        <v>1000</v>
      </c>
    </row>
    <row r="138" spans="1:11" x14ac:dyDescent="0.35">
      <c r="A138" s="1">
        <v>42230</v>
      </c>
      <c r="B138">
        <v>33</v>
      </c>
      <c r="C138">
        <v>0</v>
      </c>
      <c r="D138">
        <f>700*pogoda[[#This Row],[opady]]</f>
        <v>0</v>
      </c>
      <c r="E138">
        <f>MIN(pogoda[[#This Row],[ile napadalo]]+K137, 25000)</f>
        <v>1000</v>
      </c>
      <c r="F138">
        <f>IF(pogoda[[#This Row],[opady]]=0, ROUNDUP(0.03%*POWER(pogoda[[#This Row],[temperatura_srednia]], 1.5)*K137, 0), 0)</f>
        <v>57</v>
      </c>
      <c r="G138">
        <f>IF(AND(pogoda[[#This Row],[temperatura_srednia]]&gt;15, pogoda[[#This Row],[opady]]&lt;=0.6), 1, 0)</f>
        <v>1</v>
      </c>
      <c r="H138">
        <f t="shared" si="2"/>
        <v>24000</v>
      </c>
      <c r="I138">
        <f>MAX(pogoda[[#This Row],[po uzupelnieniu]]-pogoda[[#This Row],[dzienne parowanie wody]], 0)</f>
        <v>943</v>
      </c>
      <c r="J138">
        <f>IF(pogoda[[#This Row],[ile w zbiorniku z parowaniem]]-pogoda[[#This Row],[ile wody do podlania]] &lt; 0, 25000-pogoda[[#This Row],[ile w zbiorniku z parowaniem]], 0)</f>
        <v>24057</v>
      </c>
      <c r="K138">
        <f>pogoda[[#This Row],[ile w zbiorniku z parowaniem]]-pogoda[[#This Row],[ile wody do podlania]]+pogoda[[#This Row],[ile trzeba dolac]]</f>
        <v>1000</v>
      </c>
    </row>
    <row r="139" spans="1:11" x14ac:dyDescent="0.35">
      <c r="A139" s="1">
        <v>42231</v>
      </c>
      <c r="B139">
        <v>31</v>
      </c>
      <c r="C139">
        <v>12</v>
      </c>
      <c r="D139">
        <f>700*pogoda[[#This Row],[opady]]</f>
        <v>8400</v>
      </c>
      <c r="E139">
        <f>MIN(pogoda[[#This Row],[ile napadalo]]+K138, 25000)</f>
        <v>9400</v>
      </c>
      <c r="F139">
        <f>IF(pogoda[[#This Row],[opady]]=0, ROUNDUP(0.03%*POWER(pogoda[[#This Row],[temperatura_srednia]], 1.5)*K138, 0), 0)</f>
        <v>0</v>
      </c>
      <c r="G139">
        <f>IF(AND(pogoda[[#This Row],[temperatura_srednia]]&gt;15, pogoda[[#This Row],[opady]]&lt;=0.6), 1, 0)</f>
        <v>0</v>
      </c>
      <c r="H139">
        <f t="shared" si="2"/>
        <v>0</v>
      </c>
      <c r="I139">
        <f>MAX(pogoda[[#This Row],[po uzupelnieniu]]-pogoda[[#This Row],[dzienne parowanie wody]], 0)</f>
        <v>9400</v>
      </c>
      <c r="J139">
        <f>IF(pogoda[[#This Row],[ile w zbiorniku z parowaniem]]-pogoda[[#This Row],[ile wody do podlania]] &lt; 0, 25000-pogoda[[#This Row],[ile w zbiorniku z parowaniem]], 0)</f>
        <v>0</v>
      </c>
      <c r="K139">
        <f>pogoda[[#This Row],[ile w zbiorniku z parowaniem]]-pogoda[[#This Row],[ile wody do podlania]]+pogoda[[#This Row],[ile trzeba dolac]]</f>
        <v>9400</v>
      </c>
    </row>
    <row r="140" spans="1:11" x14ac:dyDescent="0.35">
      <c r="A140" s="1">
        <v>42232</v>
      </c>
      <c r="B140">
        <v>22</v>
      </c>
      <c r="C140">
        <v>0</v>
      </c>
      <c r="D140">
        <f>700*pogoda[[#This Row],[opady]]</f>
        <v>0</v>
      </c>
      <c r="E140">
        <f>MIN(pogoda[[#This Row],[ile napadalo]]+K139, 25000)</f>
        <v>9400</v>
      </c>
      <c r="F140">
        <f>IF(pogoda[[#This Row],[opady]]=0, ROUNDUP(0.03%*POWER(pogoda[[#This Row],[temperatura_srednia]], 1.5)*K139, 0), 0)</f>
        <v>291</v>
      </c>
      <c r="G140">
        <f>IF(AND(pogoda[[#This Row],[temperatura_srednia]]&gt;15, pogoda[[#This Row],[opady]]&lt;=0.6), 1, 0)</f>
        <v>1</v>
      </c>
      <c r="H140">
        <f t="shared" si="2"/>
        <v>12000</v>
      </c>
      <c r="I140">
        <f>MAX(pogoda[[#This Row],[po uzupelnieniu]]-pogoda[[#This Row],[dzienne parowanie wody]], 0)</f>
        <v>9109</v>
      </c>
      <c r="J140">
        <f>IF(pogoda[[#This Row],[ile w zbiorniku z parowaniem]]-pogoda[[#This Row],[ile wody do podlania]] &lt; 0, 25000-pogoda[[#This Row],[ile w zbiorniku z parowaniem]], 0)</f>
        <v>15891</v>
      </c>
      <c r="K140">
        <f>pogoda[[#This Row],[ile w zbiorniku z parowaniem]]-pogoda[[#This Row],[ile wody do podlania]]+pogoda[[#This Row],[ile trzeba dolac]]</f>
        <v>13000</v>
      </c>
    </row>
    <row r="141" spans="1:11" x14ac:dyDescent="0.35">
      <c r="A141" s="1">
        <v>42233</v>
      </c>
      <c r="B141">
        <v>24</v>
      </c>
      <c r="C141">
        <v>0.2</v>
      </c>
      <c r="D141">
        <f>700*pogoda[[#This Row],[opady]]</f>
        <v>140</v>
      </c>
      <c r="E141">
        <f>MIN(pogoda[[#This Row],[ile napadalo]]+K140, 25000)</f>
        <v>13140</v>
      </c>
      <c r="F141">
        <f>IF(pogoda[[#This Row],[opady]]=0, ROUNDUP(0.03%*POWER(pogoda[[#This Row],[temperatura_srednia]], 1.5)*K140, 0), 0)</f>
        <v>0</v>
      </c>
      <c r="G141">
        <f>IF(AND(pogoda[[#This Row],[temperatura_srednia]]&gt;15, pogoda[[#This Row],[opady]]&lt;=0.6), 1, 0)</f>
        <v>1</v>
      </c>
      <c r="H141">
        <f t="shared" si="2"/>
        <v>12000</v>
      </c>
      <c r="I141">
        <f>MAX(pogoda[[#This Row],[po uzupelnieniu]]-pogoda[[#This Row],[dzienne parowanie wody]], 0)</f>
        <v>13140</v>
      </c>
      <c r="J141">
        <f>IF(pogoda[[#This Row],[ile w zbiorniku z parowaniem]]-pogoda[[#This Row],[ile wody do podlania]] &lt; 0, 25000-pogoda[[#This Row],[ile w zbiorniku z parowaniem]], 0)</f>
        <v>0</v>
      </c>
      <c r="K141">
        <f>pogoda[[#This Row],[ile w zbiorniku z parowaniem]]-pogoda[[#This Row],[ile wody do podlania]]+pogoda[[#This Row],[ile trzeba dolac]]</f>
        <v>1140</v>
      </c>
    </row>
    <row r="142" spans="1:11" x14ac:dyDescent="0.35">
      <c r="A142" s="1">
        <v>42234</v>
      </c>
      <c r="B142">
        <v>22</v>
      </c>
      <c r="C142">
        <v>0</v>
      </c>
      <c r="D142">
        <f>700*pogoda[[#This Row],[opady]]</f>
        <v>0</v>
      </c>
      <c r="E142">
        <f>MIN(pogoda[[#This Row],[ile napadalo]]+K141, 25000)</f>
        <v>1140</v>
      </c>
      <c r="F142">
        <f>IF(pogoda[[#This Row],[opady]]=0, ROUNDUP(0.03%*POWER(pogoda[[#This Row],[temperatura_srednia]], 1.5)*K141, 0), 0)</f>
        <v>36</v>
      </c>
      <c r="G142">
        <f>IF(AND(pogoda[[#This Row],[temperatura_srednia]]&gt;15, pogoda[[#This Row],[opady]]&lt;=0.6), 1, 0)</f>
        <v>1</v>
      </c>
      <c r="H142">
        <f t="shared" si="2"/>
        <v>12000</v>
      </c>
      <c r="I142">
        <f>MAX(pogoda[[#This Row],[po uzupelnieniu]]-pogoda[[#This Row],[dzienne parowanie wody]], 0)</f>
        <v>1104</v>
      </c>
      <c r="J142">
        <f>IF(pogoda[[#This Row],[ile w zbiorniku z parowaniem]]-pogoda[[#This Row],[ile wody do podlania]] &lt; 0, 25000-pogoda[[#This Row],[ile w zbiorniku z parowaniem]], 0)</f>
        <v>23896</v>
      </c>
      <c r="K142">
        <f>pogoda[[#This Row],[ile w zbiorniku z parowaniem]]-pogoda[[#This Row],[ile wody do podlania]]+pogoda[[#This Row],[ile trzeba dolac]]</f>
        <v>13000</v>
      </c>
    </row>
    <row r="143" spans="1:11" x14ac:dyDescent="0.35">
      <c r="A143" s="1">
        <v>42235</v>
      </c>
      <c r="B143">
        <v>19</v>
      </c>
      <c r="C143">
        <v>0</v>
      </c>
      <c r="D143">
        <f>700*pogoda[[#This Row],[opady]]</f>
        <v>0</v>
      </c>
      <c r="E143">
        <f>MIN(pogoda[[#This Row],[ile napadalo]]+K142, 25000)</f>
        <v>13000</v>
      </c>
      <c r="F143">
        <f>IF(pogoda[[#This Row],[opady]]=0, ROUNDUP(0.03%*POWER(pogoda[[#This Row],[temperatura_srednia]], 1.5)*K142, 0), 0)</f>
        <v>323</v>
      </c>
      <c r="G143">
        <f>IF(AND(pogoda[[#This Row],[temperatura_srednia]]&gt;15, pogoda[[#This Row],[opady]]&lt;=0.6), 1, 0)</f>
        <v>1</v>
      </c>
      <c r="H143">
        <f t="shared" si="2"/>
        <v>12000</v>
      </c>
      <c r="I143">
        <f>MAX(pogoda[[#This Row],[po uzupelnieniu]]-pogoda[[#This Row],[dzienne parowanie wody]], 0)</f>
        <v>12677</v>
      </c>
      <c r="J143">
        <f>IF(pogoda[[#This Row],[ile w zbiorniku z parowaniem]]-pogoda[[#This Row],[ile wody do podlania]] &lt; 0, 25000-pogoda[[#This Row],[ile w zbiorniku z parowaniem]], 0)</f>
        <v>0</v>
      </c>
      <c r="K143">
        <f>pogoda[[#This Row],[ile w zbiorniku z parowaniem]]-pogoda[[#This Row],[ile wody do podlania]]+pogoda[[#This Row],[ile trzeba dolac]]</f>
        <v>677</v>
      </c>
    </row>
    <row r="144" spans="1:11" x14ac:dyDescent="0.35">
      <c r="A144" s="1">
        <v>42236</v>
      </c>
      <c r="B144">
        <v>18</v>
      </c>
      <c r="C144">
        <v>0</v>
      </c>
      <c r="D144">
        <f>700*pogoda[[#This Row],[opady]]</f>
        <v>0</v>
      </c>
      <c r="E144">
        <f>MIN(pogoda[[#This Row],[ile napadalo]]+K143, 25000)</f>
        <v>677</v>
      </c>
      <c r="F144">
        <f>IF(pogoda[[#This Row],[opady]]=0, ROUNDUP(0.03%*POWER(pogoda[[#This Row],[temperatura_srednia]], 1.5)*K143, 0), 0)</f>
        <v>16</v>
      </c>
      <c r="G144">
        <f>IF(AND(pogoda[[#This Row],[temperatura_srednia]]&gt;15, pogoda[[#This Row],[opady]]&lt;=0.6), 1, 0)</f>
        <v>1</v>
      </c>
      <c r="H144">
        <f t="shared" si="2"/>
        <v>12000</v>
      </c>
      <c r="I144">
        <f>MAX(pogoda[[#This Row],[po uzupelnieniu]]-pogoda[[#This Row],[dzienne parowanie wody]], 0)</f>
        <v>661</v>
      </c>
      <c r="J144">
        <f>IF(pogoda[[#This Row],[ile w zbiorniku z parowaniem]]-pogoda[[#This Row],[ile wody do podlania]] &lt; 0, 25000-pogoda[[#This Row],[ile w zbiorniku z parowaniem]], 0)</f>
        <v>24339</v>
      </c>
      <c r="K144">
        <f>pogoda[[#This Row],[ile w zbiorniku z parowaniem]]-pogoda[[#This Row],[ile wody do podlania]]+pogoda[[#This Row],[ile trzeba dolac]]</f>
        <v>13000</v>
      </c>
    </row>
    <row r="145" spans="1:11" x14ac:dyDescent="0.35">
      <c r="A145" s="1">
        <v>42237</v>
      </c>
      <c r="B145">
        <v>18</v>
      </c>
      <c r="C145">
        <v>0</v>
      </c>
      <c r="D145">
        <f>700*pogoda[[#This Row],[opady]]</f>
        <v>0</v>
      </c>
      <c r="E145">
        <f>MIN(pogoda[[#This Row],[ile napadalo]]+K144, 25000)</f>
        <v>13000</v>
      </c>
      <c r="F145">
        <f>IF(pogoda[[#This Row],[opady]]=0, ROUNDUP(0.03%*POWER(pogoda[[#This Row],[temperatura_srednia]], 1.5)*K144, 0), 0)</f>
        <v>298</v>
      </c>
      <c r="G145">
        <f>IF(AND(pogoda[[#This Row],[temperatura_srednia]]&gt;15, pogoda[[#This Row],[opady]]&lt;=0.6), 1, 0)</f>
        <v>1</v>
      </c>
      <c r="H145">
        <f t="shared" si="2"/>
        <v>12000</v>
      </c>
      <c r="I145">
        <f>MAX(pogoda[[#This Row],[po uzupelnieniu]]-pogoda[[#This Row],[dzienne parowanie wody]], 0)</f>
        <v>12702</v>
      </c>
      <c r="J145">
        <f>IF(pogoda[[#This Row],[ile w zbiorniku z parowaniem]]-pogoda[[#This Row],[ile wody do podlania]] &lt; 0, 25000-pogoda[[#This Row],[ile w zbiorniku z parowaniem]], 0)</f>
        <v>0</v>
      </c>
      <c r="K145">
        <f>pogoda[[#This Row],[ile w zbiorniku z parowaniem]]-pogoda[[#This Row],[ile wody do podlania]]+pogoda[[#This Row],[ile trzeba dolac]]</f>
        <v>702</v>
      </c>
    </row>
    <row r="146" spans="1:11" x14ac:dyDescent="0.35">
      <c r="A146" s="1">
        <v>42238</v>
      </c>
      <c r="B146">
        <v>18</v>
      </c>
      <c r="C146">
        <v>0</v>
      </c>
      <c r="D146">
        <f>700*pogoda[[#This Row],[opady]]</f>
        <v>0</v>
      </c>
      <c r="E146">
        <f>MIN(pogoda[[#This Row],[ile napadalo]]+K145, 25000)</f>
        <v>702</v>
      </c>
      <c r="F146">
        <f>IF(pogoda[[#This Row],[opady]]=0, ROUNDUP(0.03%*POWER(pogoda[[#This Row],[temperatura_srednia]], 1.5)*K145, 0), 0)</f>
        <v>17</v>
      </c>
      <c r="G146">
        <f>IF(AND(pogoda[[#This Row],[temperatura_srednia]]&gt;15, pogoda[[#This Row],[opady]]&lt;=0.6), 1, 0)</f>
        <v>1</v>
      </c>
      <c r="H146">
        <f t="shared" si="2"/>
        <v>12000</v>
      </c>
      <c r="I146">
        <f>MAX(pogoda[[#This Row],[po uzupelnieniu]]-pogoda[[#This Row],[dzienne parowanie wody]], 0)</f>
        <v>685</v>
      </c>
      <c r="J146">
        <f>IF(pogoda[[#This Row],[ile w zbiorniku z parowaniem]]-pogoda[[#This Row],[ile wody do podlania]] &lt; 0, 25000-pogoda[[#This Row],[ile w zbiorniku z parowaniem]], 0)</f>
        <v>24315</v>
      </c>
      <c r="K146">
        <f>pogoda[[#This Row],[ile w zbiorniku z parowaniem]]-pogoda[[#This Row],[ile wody do podlania]]+pogoda[[#This Row],[ile trzeba dolac]]</f>
        <v>13000</v>
      </c>
    </row>
    <row r="147" spans="1:11" x14ac:dyDescent="0.35">
      <c r="A147" s="1">
        <v>42239</v>
      </c>
      <c r="B147">
        <v>19</v>
      </c>
      <c r="C147">
        <v>0</v>
      </c>
      <c r="D147">
        <f>700*pogoda[[#This Row],[opady]]</f>
        <v>0</v>
      </c>
      <c r="E147">
        <f>MIN(pogoda[[#This Row],[ile napadalo]]+K146, 25000)</f>
        <v>13000</v>
      </c>
      <c r="F147">
        <f>IF(pogoda[[#This Row],[opady]]=0, ROUNDUP(0.03%*POWER(pogoda[[#This Row],[temperatura_srednia]], 1.5)*K146, 0), 0)</f>
        <v>323</v>
      </c>
      <c r="G147">
        <f>IF(AND(pogoda[[#This Row],[temperatura_srednia]]&gt;15, pogoda[[#This Row],[opady]]&lt;=0.6), 1, 0)</f>
        <v>1</v>
      </c>
      <c r="H147">
        <f t="shared" si="2"/>
        <v>12000</v>
      </c>
      <c r="I147">
        <f>MAX(pogoda[[#This Row],[po uzupelnieniu]]-pogoda[[#This Row],[dzienne parowanie wody]], 0)</f>
        <v>12677</v>
      </c>
      <c r="J147">
        <f>IF(pogoda[[#This Row],[ile w zbiorniku z parowaniem]]-pogoda[[#This Row],[ile wody do podlania]] &lt; 0, 25000-pogoda[[#This Row],[ile w zbiorniku z parowaniem]], 0)</f>
        <v>0</v>
      </c>
      <c r="K147">
        <f>pogoda[[#This Row],[ile w zbiorniku z parowaniem]]-pogoda[[#This Row],[ile wody do podlania]]+pogoda[[#This Row],[ile trzeba dolac]]</f>
        <v>677</v>
      </c>
    </row>
    <row r="148" spans="1:11" x14ac:dyDescent="0.35">
      <c r="A148" s="1">
        <v>42240</v>
      </c>
      <c r="B148">
        <v>21</v>
      </c>
      <c r="C148">
        <v>5.5</v>
      </c>
      <c r="D148">
        <f>700*pogoda[[#This Row],[opady]]</f>
        <v>3850</v>
      </c>
      <c r="E148">
        <f>MIN(pogoda[[#This Row],[ile napadalo]]+K147, 25000)</f>
        <v>4527</v>
      </c>
      <c r="F148">
        <f>IF(pogoda[[#This Row],[opady]]=0, ROUNDUP(0.03%*POWER(pogoda[[#This Row],[temperatura_srednia]], 1.5)*K147, 0), 0)</f>
        <v>0</v>
      </c>
      <c r="G148">
        <f>IF(AND(pogoda[[#This Row],[temperatura_srednia]]&gt;15, pogoda[[#This Row],[opady]]&lt;=0.6), 1, 0)</f>
        <v>0</v>
      </c>
      <c r="H148">
        <f t="shared" si="2"/>
        <v>0</v>
      </c>
      <c r="I148">
        <f>MAX(pogoda[[#This Row],[po uzupelnieniu]]-pogoda[[#This Row],[dzienne parowanie wody]], 0)</f>
        <v>4527</v>
      </c>
      <c r="J148">
        <f>IF(pogoda[[#This Row],[ile w zbiorniku z parowaniem]]-pogoda[[#This Row],[ile wody do podlania]] &lt; 0, 25000-pogoda[[#This Row],[ile w zbiorniku z parowaniem]], 0)</f>
        <v>0</v>
      </c>
      <c r="K148">
        <f>pogoda[[#This Row],[ile w zbiorniku z parowaniem]]-pogoda[[#This Row],[ile wody do podlania]]+pogoda[[#This Row],[ile trzeba dolac]]</f>
        <v>4527</v>
      </c>
    </row>
    <row r="149" spans="1:11" x14ac:dyDescent="0.35">
      <c r="A149" s="1">
        <v>42241</v>
      </c>
      <c r="B149">
        <v>18</v>
      </c>
      <c r="C149">
        <v>18</v>
      </c>
      <c r="D149">
        <f>700*pogoda[[#This Row],[opady]]</f>
        <v>12600</v>
      </c>
      <c r="E149">
        <f>MIN(pogoda[[#This Row],[ile napadalo]]+K148, 25000)</f>
        <v>17127</v>
      </c>
      <c r="F149">
        <f>IF(pogoda[[#This Row],[opady]]=0, ROUNDUP(0.03%*POWER(pogoda[[#This Row],[temperatura_srednia]], 1.5)*K148, 0), 0)</f>
        <v>0</v>
      </c>
      <c r="G149">
        <f>IF(AND(pogoda[[#This Row],[temperatura_srednia]]&gt;15, pogoda[[#This Row],[opady]]&lt;=0.6), 1, 0)</f>
        <v>0</v>
      </c>
      <c r="H149">
        <f t="shared" si="2"/>
        <v>0</v>
      </c>
      <c r="I149">
        <f>MAX(pogoda[[#This Row],[po uzupelnieniu]]-pogoda[[#This Row],[dzienne parowanie wody]], 0)</f>
        <v>17127</v>
      </c>
      <c r="J149">
        <f>IF(pogoda[[#This Row],[ile w zbiorniku z parowaniem]]-pogoda[[#This Row],[ile wody do podlania]] &lt; 0, 25000-pogoda[[#This Row],[ile w zbiorniku z parowaniem]], 0)</f>
        <v>0</v>
      </c>
      <c r="K149">
        <f>pogoda[[#This Row],[ile w zbiorniku z parowaniem]]-pogoda[[#This Row],[ile wody do podlania]]+pogoda[[#This Row],[ile trzeba dolac]]</f>
        <v>17127</v>
      </c>
    </row>
    <row r="150" spans="1:11" x14ac:dyDescent="0.35">
      <c r="A150" s="1">
        <v>42242</v>
      </c>
      <c r="B150">
        <v>19</v>
      </c>
      <c r="C150">
        <v>12</v>
      </c>
      <c r="D150">
        <f>700*pogoda[[#This Row],[opady]]</f>
        <v>8400</v>
      </c>
      <c r="E150">
        <f>MIN(pogoda[[#This Row],[ile napadalo]]+K149, 25000)</f>
        <v>25000</v>
      </c>
      <c r="F150">
        <f>IF(pogoda[[#This Row],[opady]]=0, ROUNDUP(0.03%*POWER(pogoda[[#This Row],[temperatura_srednia]], 1.5)*K149, 0), 0)</f>
        <v>0</v>
      </c>
      <c r="G150">
        <f>IF(AND(pogoda[[#This Row],[temperatura_srednia]]&gt;15, pogoda[[#This Row],[opady]]&lt;=0.6), 1, 0)</f>
        <v>0</v>
      </c>
      <c r="H150">
        <f t="shared" si="2"/>
        <v>0</v>
      </c>
      <c r="I150">
        <f>MAX(pogoda[[#This Row],[po uzupelnieniu]]-pogoda[[#This Row],[dzienne parowanie wody]], 0)</f>
        <v>25000</v>
      </c>
      <c r="J150">
        <f>IF(pogoda[[#This Row],[ile w zbiorniku z parowaniem]]-pogoda[[#This Row],[ile wody do podlania]] &lt; 0, 25000-pogoda[[#This Row],[ile w zbiorniku z parowaniem]], 0)</f>
        <v>0</v>
      </c>
      <c r="K150">
        <f>pogoda[[#This Row],[ile w zbiorniku z parowaniem]]-pogoda[[#This Row],[ile wody do podlania]]+pogoda[[#This Row],[ile trzeba dolac]]</f>
        <v>25000</v>
      </c>
    </row>
    <row r="151" spans="1:11" x14ac:dyDescent="0.35">
      <c r="A151" s="1">
        <v>42243</v>
      </c>
      <c r="B151">
        <v>23</v>
      </c>
      <c r="C151">
        <v>0</v>
      </c>
      <c r="D151">
        <f>700*pogoda[[#This Row],[opady]]</f>
        <v>0</v>
      </c>
      <c r="E151">
        <f>MIN(pogoda[[#This Row],[ile napadalo]]+K150, 25000)</f>
        <v>25000</v>
      </c>
      <c r="F151">
        <f>IF(pogoda[[#This Row],[opady]]=0, ROUNDUP(0.03%*POWER(pogoda[[#This Row],[temperatura_srednia]], 1.5)*K150, 0), 0)</f>
        <v>828</v>
      </c>
      <c r="G151">
        <f>IF(AND(pogoda[[#This Row],[temperatura_srednia]]&gt;15, pogoda[[#This Row],[opady]]&lt;=0.6), 1, 0)</f>
        <v>1</v>
      </c>
      <c r="H151">
        <f t="shared" si="2"/>
        <v>12000</v>
      </c>
      <c r="I151">
        <f>MAX(pogoda[[#This Row],[po uzupelnieniu]]-pogoda[[#This Row],[dzienne parowanie wody]], 0)</f>
        <v>24172</v>
      </c>
      <c r="J151">
        <f>IF(pogoda[[#This Row],[ile w zbiorniku z parowaniem]]-pogoda[[#This Row],[ile wody do podlania]] &lt; 0, 25000-pogoda[[#This Row],[ile w zbiorniku z parowaniem]], 0)</f>
        <v>0</v>
      </c>
      <c r="K151">
        <f>pogoda[[#This Row],[ile w zbiorniku z parowaniem]]-pogoda[[#This Row],[ile wody do podlania]]+pogoda[[#This Row],[ile trzeba dolac]]</f>
        <v>12172</v>
      </c>
    </row>
    <row r="152" spans="1:11" x14ac:dyDescent="0.35">
      <c r="A152" s="1">
        <v>42244</v>
      </c>
      <c r="B152">
        <v>17</v>
      </c>
      <c r="C152">
        <v>0.1</v>
      </c>
      <c r="D152">
        <f>700*pogoda[[#This Row],[opady]]</f>
        <v>70</v>
      </c>
      <c r="E152">
        <f>MIN(pogoda[[#This Row],[ile napadalo]]+K151, 25000)</f>
        <v>12242</v>
      </c>
      <c r="F152">
        <f>IF(pogoda[[#This Row],[opady]]=0, ROUNDUP(0.03%*POWER(pogoda[[#This Row],[temperatura_srednia]], 1.5)*K151, 0), 0)</f>
        <v>0</v>
      </c>
      <c r="G152">
        <f>IF(AND(pogoda[[#This Row],[temperatura_srednia]]&gt;15, pogoda[[#This Row],[opady]]&lt;=0.6), 1, 0)</f>
        <v>1</v>
      </c>
      <c r="H152">
        <f t="shared" si="2"/>
        <v>12000</v>
      </c>
      <c r="I152">
        <f>MAX(pogoda[[#This Row],[po uzupelnieniu]]-pogoda[[#This Row],[dzienne parowanie wody]], 0)</f>
        <v>12242</v>
      </c>
      <c r="J152">
        <f>IF(pogoda[[#This Row],[ile w zbiorniku z parowaniem]]-pogoda[[#This Row],[ile wody do podlania]] &lt; 0, 25000-pogoda[[#This Row],[ile w zbiorniku z parowaniem]], 0)</f>
        <v>0</v>
      </c>
      <c r="K152">
        <f>pogoda[[#This Row],[ile w zbiorniku z parowaniem]]-pogoda[[#This Row],[ile wody do podlania]]+pogoda[[#This Row],[ile trzeba dolac]]</f>
        <v>242</v>
      </c>
    </row>
    <row r="153" spans="1:11" x14ac:dyDescent="0.35">
      <c r="A153" s="1">
        <v>42245</v>
      </c>
      <c r="B153">
        <v>16</v>
      </c>
      <c r="C153">
        <v>14</v>
      </c>
      <c r="D153">
        <f>700*pogoda[[#This Row],[opady]]</f>
        <v>9800</v>
      </c>
      <c r="E153">
        <f>MIN(pogoda[[#This Row],[ile napadalo]]+K152, 25000)</f>
        <v>10042</v>
      </c>
      <c r="F153">
        <f>IF(pogoda[[#This Row],[opady]]=0, ROUNDUP(0.03%*POWER(pogoda[[#This Row],[temperatura_srednia]], 1.5)*K152, 0), 0)</f>
        <v>0</v>
      </c>
      <c r="G153">
        <f>IF(AND(pogoda[[#This Row],[temperatura_srednia]]&gt;15, pogoda[[#This Row],[opady]]&lt;=0.6), 1, 0)</f>
        <v>0</v>
      </c>
      <c r="H153">
        <f t="shared" si="2"/>
        <v>0</v>
      </c>
      <c r="I153">
        <f>MAX(pogoda[[#This Row],[po uzupelnieniu]]-pogoda[[#This Row],[dzienne parowanie wody]], 0)</f>
        <v>10042</v>
      </c>
      <c r="J153">
        <f>IF(pogoda[[#This Row],[ile w zbiorniku z parowaniem]]-pogoda[[#This Row],[ile wody do podlania]] &lt; 0, 25000-pogoda[[#This Row],[ile w zbiorniku z parowaniem]], 0)</f>
        <v>0</v>
      </c>
      <c r="K153">
        <f>pogoda[[#This Row],[ile w zbiorniku z parowaniem]]-pogoda[[#This Row],[ile wody do podlania]]+pogoda[[#This Row],[ile trzeba dolac]]</f>
        <v>10042</v>
      </c>
    </row>
    <row r="154" spans="1:11" x14ac:dyDescent="0.35">
      <c r="A154" s="1">
        <v>42246</v>
      </c>
      <c r="B154">
        <v>22</v>
      </c>
      <c r="C154">
        <v>0</v>
      </c>
      <c r="D154">
        <f>700*pogoda[[#This Row],[opady]]</f>
        <v>0</v>
      </c>
      <c r="E154">
        <f>MIN(pogoda[[#This Row],[ile napadalo]]+K153, 25000)</f>
        <v>10042</v>
      </c>
      <c r="F154">
        <f>IF(pogoda[[#This Row],[opady]]=0, ROUNDUP(0.03%*POWER(pogoda[[#This Row],[temperatura_srednia]], 1.5)*K153, 0), 0)</f>
        <v>311</v>
      </c>
      <c r="G154">
        <f>IF(AND(pogoda[[#This Row],[temperatura_srednia]]&gt;15, pogoda[[#This Row],[opady]]&lt;=0.6), 1, 0)</f>
        <v>1</v>
      </c>
      <c r="H154">
        <f t="shared" si="2"/>
        <v>12000</v>
      </c>
      <c r="I154">
        <f>MAX(pogoda[[#This Row],[po uzupelnieniu]]-pogoda[[#This Row],[dzienne parowanie wody]], 0)</f>
        <v>9731</v>
      </c>
      <c r="J154">
        <f>IF(pogoda[[#This Row],[ile w zbiorniku z parowaniem]]-pogoda[[#This Row],[ile wody do podlania]] &lt; 0, 25000-pogoda[[#This Row],[ile w zbiorniku z parowaniem]], 0)</f>
        <v>15269</v>
      </c>
      <c r="K154">
        <f>pogoda[[#This Row],[ile w zbiorniku z parowaniem]]-pogoda[[#This Row],[ile wody do podlania]]+pogoda[[#This Row],[ile trzeba dolac]]</f>
        <v>13000</v>
      </c>
    </row>
    <row r="155" spans="1:11" x14ac:dyDescent="0.35">
      <c r="A155" s="1">
        <v>42247</v>
      </c>
      <c r="B155">
        <v>26</v>
      </c>
      <c r="C155">
        <v>0</v>
      </c>
      <c r="D155">
        <f>700*pogoda[[#This Row],[opady]]</f>
        <v>0</v>
      </c>
      <c r="E155">
        <f>MIN(pogoda[[#This Row],[ile napadalo]]+K154, 25000)</f>
        <v>13000</v>
      </c>
      <c r="F155">
        <f>IF(pogoda[[#This Row],[opady]]=0, ROUNDUP(0.03%*POWER(pogoda[[#This Row],[temperatura_srednia]], 1.5)*K154, 0), 0)</f>
        <v>518</v>
      </c>
      <c r="G155">
        <f>IF(AND(pogoda[[#This Row],[temperatura_srednia]]&gt;15, pogoda[[#This Row],[opady]]&lt;=0.6), 1, 0)</f>
        <v>1</v>
      </c>
      <c r="H155">
        <f t="shared" si="2"/>
        <v>12000</v>
      </c>
      <c r="I155">
        <f>MAX(pogoda[[#This Row],[po uzupelnieniu]]-pogoda[[#This Row],[dzienne parowanie wody]], 0)</f>
        <v>12482</v>
      </c>
      <c r="J155">
        <f>IF(pogoda[[#This Row],[ile w zbiorniku z parowaniem]]-pogoda[[#This Row],[ile wody do podlania]] &lt; 0, 25000-pogoda[[#This Row],[ile w zbiorniku z parowaniem]], 0)</f>
        <v>0</v>
      </c>
      <c r="K155">
        <f>pogoda[[#This Row],[ile w zbiorniku z parowaniem]]-pogoda[[#This Row],[ile wody do podlania]]+pogoda[[#This Row],[ile trzeba dolac]]</f>
        <v>482</v>
      </c>
    </row>
    <row r="156" spans="1:11" x14ac:dyDescent="0.35">
      <c r="A156" s="1">
        <v>42248</v>
      </c>
      <c r="B156">
        <v>27</v>
      </c>
      <c r="C156">
        <v>2</v>
      </c>
      <c r="D156">
        <f>700*pogoda[[#This Row],[opady]]</f>
        <v>1400</v>
      </c>
      <c r="E156">
        <f>MIN(pogoda[[#This Row],[ile napadalo]]+K155, 25000)</f>
        <v>1882</v>
      </c>
      <c r="F156">
        <f>IF(pogoda[[#This Row],[opady]]=0, ROUNDUP(0.03%*POWER(pogoda[[#This Row],[temperatura_srednia]], 1.5)*K155, 0), 0)</f>
        <v>0</v>
      </c>
      <c r="G156">
        <f>IF(AND(pogoda[[#This Row],[temperatura_srednia]]&gt;15, pogoda[[#This Row],[opady]]&lt;=0.6), 1, 0)</f>
        <v>0</v>
      </c>
      <c r="H156">
        <f t="shared" si="2"/>
        <v>0</v>
      </c>
      <c r="I156">
        <f>MAX(pogoda[[#This Row],[po uzupelnieniu]]-pogoda[[#This Row],[dzienne parowanie wody]], 0)</f>
        <v>1882</v>
      </c>
      <c r="J156">
        <f>IF(pogoda[[#This Row],[ile w zbiorniku z parowaniem]]-pogoda[[#This Row],[ile wody do podlania]] &lt; 0, 25000-pogoda[[#This Row],[ile w zbiorniku z parowaniem]], 0)</f>
        <v>0</v>
      </c>
      <c r="K156">
        <f>pogoda[[#This Row],[ile w zbiorniku z parowaniem]]-pogoda[[#This Row],[ile wody do podlania]]+pogoda[[#This Row],[ile trzeba dolac]]</f>
        <v>1882</v>
      </c>
    </row>
    <row r="157" spans="1:11" x14ac:dyDescent="0.35">
      <c r="A157" s="1">
        <v>42249</v>
      </c>
      <c r="B157">
        <v>18</v>
      </c>
      <c r="C157">
        <v>0</v>
      </c>
      <c r="D157">
        <f>700*pogoda[[#This Row],[opady]]</f>
        <v>0</v>
      </c>
      <c r="E157">
        <f>MIN(pogoda[[#This Row],[ile napadalo]]+K156, 25000)</f>
        <v>1882</v>
      </c>
      <c r="F157">
        <f>IF(pogoda[[#This Row],[opady]]=0, ROUNDUP(0.03%*POWER(pogoda[[#This Row],[temperatura_srednia]], 1.5)*K156, 0), 0)</f>
        <v>44</v>
      </c>
      <c r="G157">
        <f>IF(AND(pogoda[[#This Row],[temperatura_srednia]]&gt;15, pogoda[[#This Row],[opady]]&lt;=0.6), 1, 0)</f>
        <v>1</v>
      </c>
      <c r="H157">
        <f t="shared" si="2"/>
        <v>12000</v>
      </c>
      <c r="I157">
        <f>MAX(pogoda[[#This Row],[po uzupelnieniu]]-pogoda[[#This Row],[dzienne parowanie wody]], 0)</f>
        <v>1838</v>
      </c>
      <c r="J157">
        <f>IF(pogoda[[#This Row],[ile w zbiorniku z parowaniem]]-pogoda[[#This Row],[ile wody do podlania]] &lt; 0, 25000-pogoda[[#This Row],[ile w zbiorniku z parowaniem]], 0)</f>
        <v>23162</v>
      </c>
      <c r="K157">
        <f>pogoda[[#This Row],[ile w zbiorniku z parowaniem]]-pogoda[[#This Row],[ile wody do podlania]]+pogoda[[#This Row],[ile trzeba dolac]]</f>
        <v>13000</v>
      </c>
    </row>
    <row r="158" spans="1:11" x14ac:dyDescent="0.35">
      <c r="A158" s="1">
        <v>42250</v>
      </c>
      <c r="B158">
        <v>17</v>
      </c>
      <c r="C158">
        <v>0</v>
      </c>
      <c r="D158">
        <f>700*pogoda[[#This Row],[opady]]</f>
        <v>0</v>
      </c>
      <c r="E158">
        <f>MIN(pogoda[[#This Row],[ile napadalo]]+K157, 25000)</f>
        <v>13000</v>
      </c>
      <c r="F158">
        <f>IF(pogoda[[#This Row],[opady]]=0, ROUNDUP(0.03%*POWER(pogoda[[#This Row],[temperatura_srednia]], 1.5)*K157, 0), 0)</f>
        <v>274</v>
      </c>
      <c r="G158">
        <f>IF(AND(pogoda[[#This Row],[temperatura_srednia]]&gt;15, pogoda[[#This Row],[opady]]&lt;=0.6), 1, 0)</f>
        <v>1</v>
      </c>
      <c r="H158">
        <f t="shared" si="2"/>
        <v>12000</v>
      </c>
      <c r="I158">
        <f>MAX(pogoda[[#This Row],[po uzupelnieniu]]-pogoda[[#This Row],[dzienne parowanie wody]], 0)</f>
        <v>12726</v>
      </c>
      <c r="J158">
        <f>IF(pogoda[[#This Row],[ile w zbiorniku z parowaniem]]-pogoda[[#This Row],[ile wody do podlania]] &lt; 0, 25000-pogoda[[#This Row],[ile w zbiorniku z parowaniem]], 0)</f>
        <v>0</v>
      </c>
      <c r="K158">
        <f>pogoda[[#This Row],[ile w zbiorniku z parowaniem]]-pogoda[[#This Row],[ile wody do podlania]]+pogoda[[#This Row],[ile trzeba dolac]]</f>
        <v>726</v>
      </c>
    </row>
    <row r="159" spans="1:11" x14ac:dyDescent="0.35">
      <c r="A159" s="1">
        <v>42251</v>
      </c>
      <c r="B159">
        <v>16</v>
      </c>
      <c r="C159">
        <v>0.1</v>
      </c>
      <c r="D159">
        <f>700*pogoda[[#This Row],[opady]]</f>
        <v>70</v>
      </c>
      <c r="E159">
        <f>MIN(pogoda[[#This Row],[ile napadalo]]+K158, 25000)</f>
        <v>796</v>
      </c>
      <c r="F159">
        <f>IF(pogoda[[#This Row],[opady]]=0, ROUNDUP(0.03%*POWER(pogoda[[#This Row],[temperatura_srednia]], 1.5)*K158, 0), 0)</f>
        <v>0</v>
      </c>
      <c r="G159">
        <f>IF(AND(pogoda[[#This Row],[temperatura_srednia]]&gt;15, pogoda[[#This Row],[opady]]&lt;=0.6), 1, 0)</f>
        <v>1</v>
      </c>
      <c r="H159">
        <f t="shared" si="2"/>
        <v>12000</v>
      </c>
      <c r="I159">
        <f>MAX(pogoda[[#This Row],[po uzupelnieniu]]-pogoda[[#This Row],[dzienne parowanie wody]], 0)</f>
        <v>796</v>
      </c>
      <c r="J159">
        <f>IF(pogoda[[#This Row],[ile w zbiorniku z parowaniem]]-pogoda[[#This Row],[ile wody do podlania]] &lt; 0, 25000-pogoda[[#This Row],[ile w zbiorniku z parowaniem]], 0)</f>
        <v>24204</v>
      </c>
      <c r="K159">
        <f>pogoda[[#This Row],[ile w zbiorniku z parowaniem]]-pogoda[[#This Row],[ile wody do podlania]]+pogoda[[#This Row],[ile trzeba dolac]]</f>
        <v>13000</v>
      </c>
    </row>
    <row r="160" spans="1:11" x14ac:dyDescent="0.35">
      <c r="A160" s="1">
        <v>42252</v>
      </c>
      <c r="B160">
        <v>15</v>
      </c>
      <c r="C160">
        <v>0</v>
      </c>
      <c r="D160">
        <f>700*pogoda[[#This Row],[opady]]</f>
        <v>0</v>
      </c>
      <c r="E160">
        <f>MIN(pogoda[[#This Row],[ile napadalo]]+K159, 25000)</f>
        <v>13000</v>
      </c>
      <c r="F160">
        <f>IF(pogoda[[#This Row],[opady]]=0, ROUNDUP(0.03%*POWER(pogoda[[#This Row],[temperatura_srednia]], 1.5)*K159, 0), 0)</f>
        <v>227</v>
      </c>
      <c r="G160">
        <f>IF(AND(pogoda[[#This Row],[temperatura_srednia]]&gt;15, pogoda[[#This Row],[opady]]&lt;=0.6), 1, 0)</f>
        <v>0</v>
      </c>
      <c r="H160">
        <f t="shared" si="2"/>
        <v>0</v>
      </c>
      <c r="I160">
        <f>MAX(pogoda[[#This Row],[po uzupelnieniu]]-pogoda[[#This Row],[dzienne parowanie wody]], 0)</f>
        <v>12773</v>
      </c>
      <c r="J160">
        <f>IF(pogoda[[#This Row],[ile w zbiorniku z parowaniem]]-pogoda[[#This Row],[ile wody do podlania]] &lt; 0, 25000-pogoda[[#This Row],[ile w zbiorniku z parowaniem]], 0)</f>
        <v>0</v>
      </c>
      <c r="K160">
        <f>pogoda[[#This Row],[ile w zbiorniku z parowaniem]]-pogoda[[#This Row],[ile wody do podlania]]+pogoda[[#This Row],[ile trzeba dolac]]</f>
        <v>12773</v>
      </c>
    </row>
    <row r="161" spans="1:11" x14ac:dyDescent="0.35">
      <c r="A161" s="1">
        <v>42253</v>
      </c>
      <c r="B161">
        <v>12</v>
      </c>
      <c r="C161">
        <v>4</v>
      </c>
      <c r="D161">
        <f>700*pogoda[[#This Row],[opady]]</f>
        <v>2800</v>
      </c>
      <c r="E161">
        <f>MIN(pogoda[[#This Row],[ile napadalo]]+K160, 25000)</f>
        <v>15573</v>
      </c>
      <c r="F161">
        <f>IF(pogoda[[#This Row],[opady]]=0, ROUNDUP(0.03%*POWER(pogoda[[#This Row],[temperatura_srednia]], 1.5)*K160, 0), 0)</f>
        <v>0</v>
      </c>
      <c r="G161">
        <f>IF(AND(pogoda[[#This Row],[temperatura_srednia]]&gt;15, pogoda[[#This Row],[opady]]&lt;=0.6), 1, 0)</f>
        <v>0</v>
      </c>
      <c r="H161">
        <f t="shared" si="2"/>
        <v>0</v>
      </c>
      <c r="I161">
        <f>MAX(pogoda[[#This Row],[po uzupelnieniu]]-pogoda[[#This Row],[dzienne parowanie wody]], 0)</f>
        <v>15573</v>
      </c>
      <c r="J161">
        <f>IF(pogoda[[#This Row],[ile w zbiorniku z parowaniem]]-pogoda[[#This Row],[ile wody do podlania]] &lt; 0, 25000-pogoda[[#This Row],[ile w zbiorniku z parowaniem]], 0)</f>
        <v>0</v>
      </c>
      <c r="K161">
        <f>pogoda[[#This Row],[ile w zbiorniku z parowaniem]]-pogoda[[#This Row],[ile wody do podlania]]+pogoda[[#This Row],[ile trzeba dolac]]</f>
        <v>15573</v>
      </c>
    </row>
    <row r="162" spans="1:11" x14ac:dyDescent="0.35">
      <c r="A162" s="1">
        <v>42254</v>
      </c>
      <c r="B162">
        <v>13</v>
      </c>
      <c r="C162">
        <v>0</v>
      </c>
      <c r="D162">
        <f>700*pogoda[[#This Row],[opady]]</f>
        <v>0</v>
      </c>
      <c r="E162">
        <f>MIN(pogoda[[#This Row],[ile napadalo]]+K161, 25000)</f>
        <v>15573</v>
      </c>
      <c r="F162">
        <f>IF(pogoda[[#This Row],[opady]]=0, ROUNDUP(0.03%*POWER(pogoda[[#This Row],[temperatura_srednia]], 1.5)*K161, 0), 0)</f>
        <v>219</v>
      </c>
      <c r="G162">
        <f>IF(AND(pogoda[[#This Row],[temperatura_srednia]]&gt;15, pogoda[[#This Row],[opady]]&lt;=0.6), 1, 0)</f>
        <v>0</v>
      </c>
      <c r="H162">
        <f t="shared" si="2"/>
        <v>0</v>
      </c>
      <c r="I162">
        <f>MAX(pogoda[[#This Row],[po uzupelnieniu]]-pogoda[[#This Row],[dzienne parowanie wody]], 0)</f>
        <v>15354</v>
      </c>
      <c r="J162">
        <f>IF(pogoda[[#This Row],[ile w zbiorniku z parowaniem]]-pogoda[[#This Row],[ile wody do podlania]] &lt; 0, 25000-pogoda[[#This Row],[ile w zbiorniku z parowaniem]], 0)</f>
        <v>0</v>
      </c>
      <c r="K162">
        <f>pogoda[[#This Row],[ile w zbiorniku z parowaniem]]-pogoda[[#This Row],[ile wody do podlania]]+pogoda[[#This Row],[ile trzeba dolac]]</f>
        <v>15354</v>
      </c>
    </row>
    <row r="163" spans="1:11" x14ac:dyDescent="0.35">
      <c r="A163" s="1">
        <v>42255</v>
      </c>
      <c r="B163">
        <v>11</v>
      </c>
      <c r="C163">
        <v>4</v>
      </c>
      <c r="D163">
        <f>700*pogoda[[#This Row],[opady]]</f>
        <v>2800</v>
      </c>
      <c r="E163">
        <f>MIN(pogoda[[#This Row],[ile napadalo]]+K162, 25000)</f>
        <v>18154</v>
      </c>
      <c r="F163">
        <f>IF(pogoda[[#This Row],[opady]]=0, ROUNDUP(0.03%*POWER(pogoda[[#This Row],[temperatura_srednia]], 1.5)*K162, 0), 0)</f>
        <v>0</v>
      </c>
      <c r="G163">
        <f>IF(AND(pogoda[[#This Row],[temperatura_srednia]]&gt;15, pogoda[[#This Row],[opady]]&lt;=0.6), 1, 0)</f>
        <v>0</v>
      </c>
      <c r="H163">
        <f t="shared" si="2"/>
        <v>0</v>
      </c>
      <c r="I163">
        <f>MAX(pogoda[[#This Row],[po uzupelnieniu]]-pogoda[[#This Row],[dzienne parowanie wody]], 0)</f>
        <v>18154</v>
      </c>
      <c r="J163">
        <f>IF(pogoda[[#This Row],[ile w zbiorniku z parowaniem]]-pogoda[[#This Row],[ile wody do podlania]] &lt; 0, 25000-pogoda[[#This Row],[ile w zbiorniku z parowaniem]], 0)</f>
        <v>0</v>
      </c>
      <c r="K163">
        <f>pogoda[[#This Row],[ile w zbiorniku z parowaniem]]-pogoda[[#This Row],[ile wody do podlania]]+pogoda[[#This Row],[ile trzeba dolac]]</f>
        <v>18154</v>
      </c>
    </row>
    <row r="164" spans="1:11" x14ac:dyDescent="0.35">
      <c r="A164" s="1">
        <v>42256</v>
      </c>
      <c r="B164">
        <v>11</v>
      </c>
      <c r="C164">
        <v>0</v>
      </c>
      <c r="D164">
        <f>700*pogoda[[#This Row],[opady]]</f>
        <v>0</v>
      </c>
      <c r="E164">
        <f>MIN(pogoda[[#This Row],[ile napadalo]]+K163, 25000)</f>
        <v>18154</v>
      </c>
      <c r="F164">
        <f>IF(pogoda[[#This Row],[opady]]=0, ROUNDUP(0.03%*POWER(pogoda[[#This Row],[temperatura_srednia]], 1.5)*K163, 0), 0)</f>
        <v>199</v>
      </c>
      <c r="G164">
        <f>IF(AND(pogoda[[#This Row],[temperatura_srednia]]&gt;15, pogoda[[#This Row],[opady]]&lt;=0.6), 1, 0)</f>
        <v>0</v>
      </c>
      <c r="H164">
        <f t="shared" si="2"/>
        <v>0</v>
      </c>
      <c r="I164">
        <f>MAX(pogoda[[#This Row],[po uzupelnieniu]]-pogoda[[#This Row],[dzienne parowanie wody]], 0)</f>
        <v>17955</v>
      </c>
      <c r="J164">
        <f>IF(pogoda[[#This Row],[ile w zbiorniku z parowaniem]]-pogoda[[#This Row],[ile wody do podlania]] &lt; 0, 25000-pogoda[[#This Row],[ile w zbiorniku z parowaniem]], 0)</f>
        <v>0</v>
      </c>
      <c r="K164">
        <f>pogoda[[#This Row],[ile w zbiorniku z parowaniem]]-pogoda[[#This Row],[ile wody do podlania]]+pogoda[[#This Row],[ile trzeba dolac]]</f>
        <v>17955</v>
      </c>
    </row>
    <row r="165" spans="1:11" x14ac:dyDescent="0.35">
      <c r="A165" s="1">
        <v>42257</v>
      </c>
      <c r="B165">
        <v>12</v>
      </c>
      <c r="C165">
        <v>0</v>
      </c>
      <c r="D165">
        <f>700*pogoda[[#This Row],[opady]]</f>
        <v>0</v>
      </c>
      <c r="E165">
        <f>MIN(pogoda[[#This Row],[ile napadalo]]+K164, 25000)</f>
        <v>17955</v>
      </c>
      <c r="F165">
        <f>IF(pogoda[[#This Row],[opady]]=0, ROUNDUP(0.03%*POWER(pogoda[[#This Row],[temperatura_srednia]], 1.5)*K164, 0), 0)</f>
        <v>224</v>
      </c>
      <c r="G165">
        <f>IF(AND(pogoda[[#This Row],[temperatura_srednia]]&gt;15, pogoda[[#This Row],[opady]]&lt;=0.6), 1, 0)</f>
        <v>0</v>
      </c>
      <c r="H165">
        <f t="shared" si="2"/>
        <v>0</v>
      </c>
      <c r="I165">
        <f>MAX(pogoda[[#This Row],[po uzupelnieniu]]-pogoda[[#This Row],[dzienne parowanie wody]], 0)</f>
        <v>17731</v>
      </c>
      <c r="J165">
        <f>IF(pogoda[[#This Row],[ile w zbiorniku z parowaniem]]-pogoda[[#This Row],[ile wody do podlania]] &lt; 0, 25000-pogoda[[#This Row],[ile w zbiorniku z parowaniem]], 0)</f>
        <v>0</v>
      </c>
      <c r="K165">
        <f>pogoda[[#This Row],[ile w zbiorniku z parowaniem]]-pogoda[[#This Row],[ile wody do podlania]]+pogoda[[#This Row],[ile trzeba dolac]]</f>
        <v>17731</v>
      </c>
    </row>
    <row r="166" spans="1:11" x14ac:dyDescent="0.35">
      <c r="A166" s="1">
        <v>42258</v>
      </c>
      <c r="B166">
        <v>16</v>
      </c>
      <c r="C166">
        <v>0.1</v>
      </c>
      <c r="D166">
        <f>700*pogoda[[#This Row],[opady]]</f>
        <v>70</v>
      </c>
      <c r="E166">
        <f>MIN(pogoda[[#This Row],[ile napadalo]]+K165, 25000)</f>
        <v>17801</v>
      </c>
      <c r="F166">
        <f>IF(pogoda[[#This Row],[opady]]=0, ROUNDUP(0.03%*POWER(pogoda[[#This Row],[temperatura_srednia]], 1.5)*K165, 0), 0)</f>
        <v>0</v>
      </c>
      <c r="G166">
        <f>IF(AND(pogoda[[#This Row],[temperatura_srednia]]&gt;15, pogoda[[#This Row],[opady]]&lt;=0.6), 1, 0)</f>
        <v>1</v>
      </c>
      <c r="H166">
        <f t="shared" si="2"/>
        <v>12000</v>
      </c>
      <c r="I166">
        <f>MAX(pogoda[[#This Row],[po uzupelnieniu]]-pogoda[[#This Row],[dzienne parowanie wody]], 0)</f>
        <v>17801</v>
      </c>
      <c r="J166">
        <f>IF(pogoda[[#This Row],[ile w zbiorniku z parowaniem]]-pogoda[[#This Row],[ile wody do podlania]] &lt; 0, 25000-pogoda[[#This Row],[ile w zbiorniku z parowaniem]], 0)</f>
        <v>0</v>
      </c>
      <c r="K166">
        <f>pogoda[[#This Row],[ile w zbiorniku z parowaniem]]-pogoda[[#This Row],[ile wody do podlania]]+pogoda[[#This Row],[ile trzeba dolac]]</f>
        <v>5801</v>
      </c>
    </row>
    <row r="167" spans="1:11" x14ac:dyDescent="0.35">
      <c r="A167" s="1">
        <v>42259</v>
      </c>
      <c r="B167">
        <v>18</v>
      </c>
      <c r="C167">
        <v>0</v>
      </c>
      <c r="D167">
        <f>700*pogoda[[#This Row],[opady]]</f>
        <v>0</v>
      </c>
      <c r="E167">
        <f>MIN(pogoda[[#This Row],[ile napadalo]]+K166, 25000)</f>
        <v>5801</v>
      </c>
      <c r="F167">
        <f>IF(pogoda[[#This Row],[opady]]=0, ROUNDUP(0.03%*POWER(pogoda[[#This Row],[temperatura_srednia]], 1.5)*K166, 0), 0)</f>
        <v>133</v>
      </c>
      <c r="G167">
        <f>IF(AND(pogoda[[#This Row],[temperatura_srednia]]&gt;15, pogoda[[#This Row],[opady]]&lt;=0.6), 1, 0)</f>
        <v>1</v>
      </c>
      <c r="H167">
        <f t="shared" si="2"/>
        <v>12000</v>
      </c>
      <c r="I167">
        <f>MAX(pogoda[[#This Row],[po uzupelnieniu]]-pogoda[[#This Row],[dzienne parowanie wody]], 0)</f>
        <v>5668</v>
      </c>
      <c r="J167">
        <f>IF(pogoda[[#This Row],[ile w zbiorniku z parowaniem]]-pogoda[[#This Row],[ile wody do podlania]] &lt; 0, 25000-pogoda[[#This Row],[ile w zbiorniku z parowaniem]], 0)</f>
        <v>19332</v>
      </c>
      <c r="K167">
        <f>pogoda[[#This Row],[ile w zbiorniku z parowaniem]]-pogoda[[#This Row],[ile wody do podlania]]+pogoda[[#This Row],[ile trzeba dolac]]</f>
        <v>13000</v>
      </c>
    </row>
    <row r="168" spans="1:11" x14ac:dyDescent="0.35">
      <c r="A168" s="1">
        <v>42260</v>
      </c>
      <c r="B168">
        <v>18</v>
      </c>
      <c r="C168">
        <v>0</v>
      </c>
      <c r="D168">
        <f>700*pogoda[[#This Row],[opady]]</f>
        <v>0</v>
      </c>
      <c r="E168">
        <f>MIN(pogoda[[#This Row],[ile napadalo]]+K167, 25000)</f>
        <v>13000</v>
      </c>
      <c r="F168">
        <f>IF(pogoda[[#This Row],[opady]]=0, ROUNDUP(0.03%*POWER(pogoda[[#This Row],[temperatura_srednia]], 1.5)*K167, 0), 0)</f>
        <v>298</v>
      </c>
      <c r="G168">
        <f>IF(AND(pogoda[[#This Row],[temperatura_srednia]]&gt;15, pogoda[[#This Row],[opady]]&lt;=0.6), 1, 0)</f>
        <v>1</v>
      </c>
      <c r="H168">
        <f t="shared" si="2"/>
        <v>12000</v>
      </c>
      <c r="I168">
        <f>MAX(pogoda[[#This Row],[po uzupelnieniu]]-pogoda[[#This Row],[dzienne parowanie wody]], 0)</f>
        <v>12702</v>
      </c>
      <c r="J168">
        <f>IF(pogoda[[#This Row],[ile w zbiorniku z parowaniem]]-pogoda[[#This Row],[ile wody do podlania]] &lt; 0, 25000-pogoda[[#This Row],[ile w zbiorniku z parowaniem]], 0)</f>
        <v>0</v>
      </c>
      <c r="K168">
        <f>pogoda[[#This Row],[ile w zbiorniku z parowaniem]]-pogoda[[#This Row],[ile wody do podlania]]+pogoda[[#This Row],[ile trzeba dolac]]</f>
        <v>702</v>
      </c>
    </row>
    <row r="169" spans="1:11" x14ac:dyDescent="0.35">
      <c r="A169" s="1">
        <v>42261</v>
      </c>
      <c r="B169">
        <v>19</v>
      </c>
      <c r="C169">
        <v>3</v>
      </c>
      <c r="D169">
        <f>700*pogoda[[#This Row],[opady]]</f>
        <v>2100</v>
      </c>
      <c r="E169">
        <f>MIN(pogoda[[#This Row],[ile napadalo]]+K168, 25000)</f>
        <v>2802</v>
      </c>
      <c r="F169">
        <f>IF(pogoda[[#This Row],[opady]]=0, ROUNDUP(0.03%*POWER(pogoda[[#This Row],[temperatura_srednia]], 1.5)*K168, 0), 0)</f>
        <v>0</v>
      </c>
      <c r="G169">
        <f>IF(AND(pogoda[[#This Row],[temperatura_srednia]]&gt;15, pogoda[[#This Row],[opady]]&lt;=0.6), 1, 0)</f>
        <v>0</v>
      </c>
      <c r="H169">
        <f t="shared" si="2"/>
        <v>0</v>
      </c>
      <c r="I169">
        <f>MAX(pogoda[[#This Row],[po uzupelnieniu]]-pogoda[[#This Row],[dzienne parowanie wody]], 0)</f>
        <v>2802</v>
      </c>
      <c r="J169">
        <f>IF(pogoda[[#This Row],[ile w zbiorniku z parowaniem]]-pogoda[[#This Row],[ile wody do podlania]] &lt; 0, 25000-pogoda[[#This Row],[ile w zbiorniku z parowaniem]], 0)</f>
        <v>0</v>
      </c>
      <c r="K169">
        <f>pogoda[[#This Row],[ile w zbiorniku z parowaniem]]-pogoda[[#This Row],[ile wody do podlania]]+pogoda[[#This Row],[ile trzeba dolac]]</f>
        <v>2802</v>
      </c>
    </row>
    <row r="170" spans="1:11" x14ac:dyDescent="0.35">
      <c r="A170" s="1">
        <v>42262</v>
      </c>
      <c r="B170">
        <v>16</v>
      </c>
      <c r="C170">
        <v>0.1</v>
      </c>
      <c r="D170">
        <f>700*pogoda[[#This Row],[opady]]</f>
        <v>70</v>
      </c>
      <c r="E170">
        <f>MIN(pogoda[[#This Row],[ile napadalo]]+K169, 25000)</f>
        <v>2872</v>
      </c>
      <c r="F170">
        <f>IF(pogoda[[#This Row],[opady]]=0, ROUNDUP(0.03%*POWER(pogoda[[#This Row],[temperatura_srednia]], 1.5)*K169, 0), 0)</f>
        <v>0</v>
      </c>
      <c r="G170">
        <f>IF(AND(pogoda[[#This Row],[temperatura_srednia]]&gt;15, pogoda[[#This Row],[opady]]&lt;=0.6), 1, 0)</f>
        <v>1</v>
      </c>
      <c r="H170">
        <f t="shared" si="2"/>
        <v>12000</v>
      </c>
      <c r="I170">
        <f>MAX(pogoda[[#This Row],[po uzupelnieniu]]-pogoda[[#This Row],[dzienne parowanie wody]], 0)</f>
        <v>2872</v>
      </c>
      <c r="J170">
        <f>IF(pogoda[[#This Row],[ile w zbiorniku z parowaniem]]-pogoda[[#This Row],[ile wody do podlania]] &lt; 0, 25000-pogoda[[#This Row],[ile w zbiorniku z parowaniem]], 0)</f>
        <v>22128</v>
      </c>
      <c r="K170">
        <f>pogoda[[#This Row],[ile w zbiorniku z parowaniem]]-pogoda[[#This Row],[ile wody do podlania]]+pogoda[[#This Row],[ile trzeba dolac]]</f>
        <v>13000</v>
      </c>
    </row>
    <row r="171" spans="1:11" x14ac:dyDescent="0.35">
      <c r="A171" s="1">
        <v>42263</v>
      </c>
      <c r="B171">
        <v>18</v>
      </c>
      <c r="C171">
        <v>0</v>
      </c>
      <c r="D171">
        <f>700*pogoda[[#This Row],[opady]]</f>
        <v>0</v>
      </c>
      <c r="E171">
        <f>MIN(pogoda[[#This Row],[ile napadalo]]+K170, 25000)</f>
        <v>13000</v>
      </c>
      <c r="F171">
        <f>IF(pogoda[[#This Row],[opady]]=0, ROUNDUP(0.03%*POWER(pogoda[[#This Row],[temperatura_srednia]], 1.5)*K170, 0), 0)</f>
        <v>298</v>
      </c>
      <c r="G171">
        <f>IF(AND(pogoda[[#This Row],[temperatura_srednia]]&gt;15, pogoda[[#This Row],[opady]]&lt;=0.6), 1, 0)</f>
        <v>1</v>
      </c>
      <c r="H171">
        <f t="shared" si="2"/>
        <v>12000</v>
      </c>
      <c r="I171">
        <f>MAX(pogoda[[#This Row],[po uzupelnieniu]]-pogoda[[#This Row],[dzienne parowanie wody]], 0)</f>
        <v>12702</v>
      </c>
      <c r="J171">
        <f>IF(pogoda[[#This Row],[ile w zbiorniku z parowaniem]]-pogoda[[#This Row],[ile wody do podlania]] &lt; 0, 25000-pogoda[[#This Row],[ile w zbiorniku z parowaniem]], 0)</f>
        <v>0</v>
      </c>
      <c r="K171">
        <f>pogoda[[#This Row],[ile w zbiorniku z parowaniem]]-pogoda[[#This Row],[ile wody do podlania]]+pogoda[[#This Row],[ile trzeba dolac]]</f>
        <v>702</v>
      </c>
    </row>
    <row r="172" spans="1:11" x14ac:dyDescent="0.35">
      <c r="A172" s="1">
        <v>42264</v>
      </c>
      <c r="B172">
        <v>22</v>
      </c>
      <c r="C172">
        <v>0.5</v>
      </c>
      <c r="D172">
        <f>700*pogoda[[#This Row],[opady]]</f>
        <v>350</v>
      </c>
      <c r="E172">
        <f>MIN(pogoda[[#This Row],[ile napadalo]]+K171, 25000)</f>
        <v>1052</v>
      </c>
      <c r="F172">
        <f>IF(pogoda[[#This Row],[opady]]=0, ROUNDUP(0.03%*POWER(pogoda[[#This Row],[temperatura_srednia]], 1.5)*K171, 0), 0)</f>
        <v>0</v>
      </c>
      <c r="G172">
        <f>IF(AND(pogoda[[#This Row],[temperatura_srednia]]&gt;15, pogoda[[#This Row],[opady]]&lt;=0.6), 1, 0)</f>
        <v>1</v>
      </c>
      <c r="H172">
        <f t="shared" si="2"/>
        <v>12000</v>
      </c>
      <c r="I172">
        <f>MAX(pogoda[[#This Row],[po uzupelnieniu]]-pogoda[[#This Row],[dzienne parowanie wody]], 0)</f>
        <v>1052</v>
      </c>
      <c r="J172">
        <f>IF(pogoda[[#This Row],[ile w zbiorniku z parowaniem]]-pogoda[[#This Row],[ile wody do podlania]] &lt; 0, 25000-pogoda[[#This Row],[ile w zbiorniku z parowaniem]], 0)</f>
        <v>23948</v>
      </c>
      <c r="K172">
        <f>pogoda[[#This Row],[ile w zbiorniku z parowaniem]]-pogoda[[#This Row],[ile wody do podlania]]+pogoda[[#This Row],[ile trzeba dolac]]</f>
        <v>13000</v>
      </c>
    </row>
    <row r="173" spans="1:11" x14ac:dyDescent="0.35">
      <c r="A173" s="1">
        <v>42265</v>
      </c>
      <c r="B173">
        <v>16</v>
      </c>
      <c r="C173">
        <v>0</v>
      </c>
      <c r="D173">
        <f>700*pogoda[[#This Row],[opady]]</f>
        <v>0</v>
      </c>
      <c r="E173">
        <f>MIN(pogoda[[#This Row],[ile napadalo]]+K172, 25000)</f>
        <v>13000</v>
      </c>
      <c r="F173">
        <f>IF(pogoda[[#This Row],[opady]]=0, ROUNDUP(0.03%*POWER(pogoda[[#This Row],[temperatura_srednia]], 1.5)*K172, 0), 0)</f>
        <v>250</v>
      </c>
      <c r="G173">
        <f>IF(AND(pogoda[[#This Row],[temperatura_srednia]]&gt;15, pogoda[[#This Row],[opady]]&lt;=0.6), 1, 0)</f>
        <v>1</v>
      </c>
      <c r="H173">
        <f t="shared" si="2"/>
        <v>12000</v>
      </c>
      <c r="I173">
        <f>MAX(pogoda[[#This Row],[po uzupelnieniu]]-pogoda[[#This Row],[dzienne parowanie wody]], 0)</f>
        <v>12750</v>
      </c>
      <c r="J173">
        <f>IF(pogoda[[#This Row],[ile w zbiorniku z parowaniem]]-pogoda[[#This Row],[ile wody do podlania]] &lt; 0, 25000-pogoda[[#This Row],[ile w zbiorniku z parowaniem]], 0)</f>
        <v>0</v>
      </c>
      <c r="K173">
        <f>pogoda[[#This Row],[ile w zbiorniku z parowaniem]]-pogoda[[#This Row],[ile wody do podlania]]+pogoda[[#This Row],[ile trzeba dolac]]</f>
        <v>750</v>
      </c>
    </row>
    <row r="174" spans="1:11" x14ac:dyDescent="0.35">
      <c r="A174" s="1">
        <v>42266</v>
      </c>
      <c r="B174">
        <v>15</v>
      </c>
      <c r="C174">
        <v>0</v>
      </c>
      <c r="D174">
        <f>700*pogoda[[#This Row],[opady]]</f>
        <v>0</v>
      </c>
      <c r="E174">
        <f>MIN(pogoda[[#This Row],[ile napadalo]]+K173, 25000)</f>
        <v>750</v>
      </c>
      <c r="F174">
        <f>IF(pogoda[[#This Row],[opady]]=0, ROUNDUP(0.03%*POWER(pogoda[[#This Row],[temperatura_srednia]], 1.5)*K173, 0), 0)</f>
        <v>14</v>
      </c>
      <c r="G174">
        <f>IF(AND(pogoda[[#This Row],[temperatura_srednia]]&gt;15, pogoda[[#This Row],[opady]]&lt;=0.6), 1, 0)</f>
        <v>0</v>
      </c>
      <c r="H174">
        <f t="shared" si="2"/>
        <v>0</v>
      </c>
      <c r="I174">
        <f>MAX(pogoda[[#This Row],[po uzupelnieniu]]-pogoda[[#This Row],[dzienne parowanie wody]], 0)</f>
        <v>736</v>
      </c>
      <c r="J174">
        <f>IF(pogoda[[#This Row],[ile w zbiorniku z parowaniem]]-pogoda[[#This Row],[ile wody do podlania]] &lt; 0, 25000-pogoda[[#This Row],[ile w zbiorniku z parowaniem]], 0)</f>
        <v>0</v>
      </c>
      <c r="K174">
        <f>pogoda[[#This Row],[ile w zbiorniku z parowaniem]]-pogoda[[#This Row],[ile wody do podlania]]+pogoda[[#This Row],[ile trzeba dolac]]</f>
        <v>736</v>
      </c>
    </row>
    <row r="175" spans="1:11" x14ac:dyDescent="0.35">
      <c r="A175" s="1">
        <v>42267</v>
      </c>
      <c r="B175">
        <v>14</v>
      </c>
      <c r="C175">
        <v>2</v>
      </c>
      <c r="D175">
        <f>700*pogoda[[#This Row],[opady]]</f>
        <v>1400</v>
      </c>
      <c r="E175">
        <f>MIN(pogoda[[#This Row],[ile napadalo]]+K174, 25000)</f>
        <v>2136</v>
      </c>
      <c r="F175">
        <f>IF(pogoda[[#This Row],[opady]]=0, ROUNDUP(0.03%*POWER(pogoda[[#This Row],[temperatura_srednia]], 1.5)*K174, 0), 0)</f>
        <v>0</v>
      </c>
      <c r="G175">
        <f>IF(AND(pogoda[[#This Row],[temperatura_srednia]]&gt;15, pogoda[[#This Row],[opady]]&lt;=0.6), 1, 0)</f>
        <v>0</v>
      </c>
      <c r="H175">
        <f t="shared" si="2"/>
        <v>0</v>
      </c>
      <c r="I175">
        <f>MAX(pogoda[[#This Row],[po uzupelnieniu]]-pogoda[[#This Row],[dzienne parowanie wody]], 0)</f>
        <v>2136</v>
      </c>
      <c r="J175">
        <f>IF(pogoda[[#This Row],[ile w zbiorniku z parowaniem]]-pogoda[[#This Row],[ile wody do podlania]] &lt; 0, 25000-pogoda[[#This Row],[ile w zbiorniku z parowaniem]], 0)</f>
        <v>0</v>
      </c>
      <c r="K175">
        <f>pogoda[[#This Row],[ile w zbiorniku z parowaniem]]-pogoda[[#This Row],[ile wody do podlania]]+pogoda[[#This Row],[ile trzeba dolac]]</f>
        <v>2136</v>
      </c>
    </row>
    <row r="176" spans="1:11" x14ac:dyDescent="0.35">
      <c r="A176" s="1">
        <v>42268</v>
      </c>
      <c r="B176">
        <v>12</v>
      </c>
      <c r="C176">
        <v>0</v>
      </c>
      <c r="D176">
        <f>700*pogoda[[#This Row],[opady]]</f>
        <v>0</v>
      </c>
      <c r="E176">
        <f>MIN(pogoda[[#This Row],[ile napadalo]]+K175, 25000)</f>
        <v>2136</v>
      </c>
      <c r="F176">
        <f>IF(pogoda[[#This Row],[opady]]=0, ROUNDUP(0.03%*POWER(pogoda[[#This Row],[temperatura_srednia]], 1.5)*K175, 0), 0)</f>
        <v>27</v>
      </c>
      <c r="G176">
        <f>IF(AND(pogoda[[#This Row],[temperatura_srednia]]&gt;15, pogoda[[#This Row],[opady]]&lt;=0.6), 1, 0)</f>
        <v>0</v>
      </c>
      <c r="H176">
        <f t="shared" si="2"/>
        <v>0</v>
      </c>
      <c r="I176">
        <f>MAX(pogoda[[#This Row],[po uzupelnieniu]]-pogoda[[#This Row],[dzienne parowanie wody]], 0)</f>
        <v>2109</v>
      </c>
      <c r="J176">
        <f>IF(pogoda[[#This Row],[ile w zbiorniku z parowaniem]]-pogoda[[#This Row],[ile wody do podlania]] &lt; 0, 25000-pogoda[[#This Row],[ile w zbiorniku z parowaniem]], 0)</f>
        <v>0</v>
      </c>
      <c r="K176">
        <f>pogoda[[#This Row],[ile w zbiorniku z parowaniem]]-pogoda[[#This Row],[ile wody do podlania]]+pogoda[[#This Row],[ile trzeba dolac]]</f>
        <v>2109</v>
      </c>
    </row>
    <row r="177" spans="1:11" x14ac:dyDescent="0.35">
      <c r="A177" s="1">
        <v>42269</v>
      </c>
      <c r="B177">
        <v>13</v>
      </c>
      <c r="C177">
        <v>0</v>
      </c>
      <c r="D177">
        <f>700*pogoda[[#This Row],[opady]]</f>
        <v>0</v>
      </c>
      <c r="E177">
        <f>MIN(pogoda[[#This Row],[ile napadalo]]+K176, 25000)</f>
        <v>2109</v>
      </c>
      <c r="F177">
        <f>IF(pogoda[[#This Row],[opady]]=0, ROUNDUP(0.03%*POWER(pogoda[[#This Row],[temperatura_srednia]], 1.5)*K176, 0), 0)</f>
        <v>30</v>
      </c>
      <c r="G177">
        <f>IF(AND(pogoda[[#This Row],[temperatura_srednia]]&gt;15, pogoda[[#This Row],[opady]]&lt;=0.6), 1, 0)</f>
        <v>0</v>
      </c>
      <c r="H177">
        <f t="shared" si="2"/>
        <v>0</v>
      </c>
      <c r="I177">
        <f>MAX(pogoda[[#This Row],[po uzupelnieniu]]-pogoda[[#This Row],[dzienne parowanie wody]], 0)</f>
        <v>2079</v>
      </c>
      <c r="J177">
        <f>IF(pogoda[[#This Row],[ile w zbiorniku z parowaniem]]-pogoda[[#This Row],[ile wody do podlania]] &lt; 0, 25000-pogoda[[#This Row],[ile w zbiorniku z parowaniem]], 0)</f>
        <v>0</v>
      </c>
      <c r="K177">
        <f>pogoda[[#This Row],[ile w zbiorniku z parowaniem]]-pogoda[[#This Row],[ile wody do podlania]]+pogoda[[#This Row],[ile trzeba dolac]]</f>
        <v>2079</v>
      </c>
    </row>
    <row r="178" spans="1:11" x14ac:dyDescent="0.35">
      <c r="A178" s="1">
        <v>42270</v>
      </c>
      <c r="B178">
        <v>15</v>
      </c>
      <c r="C178">
        <v>0</v>
      </c>
      <c r="D178">
        <f>700*pogoda[[#This Row],[opady]]</f>
        <v>0</v>
      </c>
      <c r="E178">
        <f>MIN(pogoda[[#This Row],[ile napadalo]]+K177, 25000)</f>
        <v>2079</v>
      </c>
      <c r="F178">
        <f>IF(pogoda[[#This Row],[opady]]=0, ROUNDUP(0.03%*POWER(pogoda[[#This Row],[temperatura_srednia]], 1.5)*K177, 0), 0)</f>
        <v>37</v>
      </c>
      <c r="G178">
        <f>IF(AND(pogoda[[#This Row],[temperatura_srednia]]&gt;15, pogoda[[#This Row],[opady]]&lt;=0.6), 1, 0)</f>
        <v>0</v>
      </c>
      <c r="H178">
        <f t="shared" si="2"/>
        <v>0</v>
      </c>
      <c r="I178">
        <f>MAX(pogoda[[#This Row],[po uzupelnieniu]]-pogoda[[#This Row],[dzienne parowanie wody]], 0)</f>
        <v>2042</v>
      </c>
      <c r="J178">
        <f>IF(pogoda[[#This Row],[ile w zbiorniku z parowaniem]]-pogoda[[#This Row],[ile wody do podlania]] &lt; 0, 25000-pogoda[[#This Row],[ile w zbiorniku z parowaniem]], 0)</f>
        <v>0</v>
      </c>
      <c r="K178">
        <f>pogoda[[#This Row],[ile w zbiorniku z parowaniem]]-pogoda[[#This Row],[ile wody do podlania]]+pogoda[[#This Row],[ile trzeba dolac]]</f>
        <v>2042</v>
      </c>
    </row>
    <row r="179" spans="1:11" x14ac:dyDescent="0.35">
      <c r="A179" s="1">
        <v>42271</v>
      </c>
      <c r="B179">
        <v>15</v>
      </c>
      <c r="C179">
        <v>0</v>
      </c>
      <c r="D179">
        <f>700*pogoda[[#This Row],[opady]]</f>
        <v>0</v>
      </c>
      <c r="E179">
        <f>MIN(pogoda[[#This Row],[ile napadalo]]+K178, 25000)</f>
        <v>2042</v>
      </c>
      <c r="F179">
        <f>IF(pogoda[[#This Row],[opady]]=0, ROUNDUP(0.03%*POWER(pogoda[[#This Row],[temperatura_srednia]], 1.5)*K178, 0), 0)</f>
        <v>36</v>
      </c>
      <c r="G179">
        <f>IF(AND(pogoda[[#This Row],[temperatura_srednia]]&gt;15, pogoda[[#This Row],[opady]]&lt;=0.6), 1, 0)</f>
        <v>0</v>
      </c>
      <c r="H179">
        <f t="shared" si="2"/>
        <v>0</v>
      </c>
      <c r="I179">
        <f>MAX(pogoda[[#This Row],[po uzupelnieniu]]-pogoda[[#This Row],[dzienne parowanie wody]], 0)</f>
        <v>2006</v>
      </c>
      <c r="J179">
        <f>IF(pogoda[[#This Row],[ile w zbiorniku z parowaniem]]-pogoda[[#This Row],[ile wody do podlania]] &lt; 0, 25000-pogoda[[#This Row],[ile w zbiorniku z parowaniem]], 0)</f>
        <v>0</v>
      </c>
      <c r="K179">
        <f>pogoda[[#This Row],[ile w zbiorniku z parowaniem]]-pogoda[[#This Row],[ile wody do podlania]]+pogoda[[#This Row],[ile trzeba dolac]]</f>
        <v>2006</v>
      </c>
    </row>
    <row r="180" spans="1:11" x14ac:dyDescent="0.35">
      <c r="A180" s="1">
        <v>42272</v>
      </c>
      <c r="B180">
        <v>14</v>
      </c>
      <c r="C180">
        <v>0</v>
      </c>
      <c r="D180">
        <f>700*pogoda[[#This Row],[opady]]</f>
        <v>0</v>
      </c>
      <c r="E180">
        <f>MIN(pogoda[[#This Row],[ile napadalo]]+K179, 25000)</f>
        <v>2006</v>
      </c>
      <c r="F180">
        <f>IF(pogoda[[#This Row],[opady]]=0, ROUNDUP(0.03%*POWER(pogoda[[#This Row],[temperatura_srednia]], 1.5)*K179, 0), 0)</f>
        <v>32</v>
      </c>
      <c r="G180">
        <f>IF(AND(pogoda[[#This Row],[temperatura_srednia]]&gt;15, pogoda[[#This Row],[opady]]&lt;=0.6), 1, 0)</f>
        <v>0</v>
      </c>
      <c r="H180">
        <f t="shared" si="2"/>
        <v>0</v>
      </c>
      <c r="I180">
        <f>MAX(pogoda[[#This Row],[po uzupelnieniu]]-pogoda[[#This Row],[dzienne parowanie wody]], 0)</f>
        <v>1974</v>
      </c>
      <c r="J180">
        <f>IF(pogoda[[#This Row],[ile w zbiorniku z parowaniem]]-pogoda[[#This Row],[ile wody do podlania]] &lt; 0, 25000-pogoda[[#This Row],[ile w zbiorniku z parowaniem]], 0)</f>
        <v>0</v>
      </c>
      <c r="K180">
        <f>pogoda[[#This Row],[ile w zbiorniku z parowaniem]]-pogoda[[#This Row],[ile wody do podlania]]+pogoda[[#This Row],[ile trzeba dolac]]</f>
        <v>1974</v>
      </c>
    </row>
    <row r="181" spans="1:11" x14ac:dyDescent="0.35">
      <c r="A181" s="1">
        <v>42273</v>
      </c>
      <c r="B181">
        <v>12</v>
      </c>
      <c r="C181">
        <v>0</v>
      </c>
      <c r="D181">
        <f>700*pogoda[[#This Row],[opady]]</f>
        <v>0</v>
      </c>
      <c r="E181">
        <f>MIN(pogoda[[#This Row],[ile napadalo]]+K180, 25000)</f>
        <v>1974</v>
      </c>
      <c r="F181">
        <f>IF(pogoda[[#This Row],[opady]]=0, ROUNDUP(0.03%*POWER(pogoda[[#This Row],[temperatura_srednia]], 1.5)*K180, 0), 0)</f>
        <v>25</v>
      </c>
      <c r="G181">
        <f>IF(AND(pogoda[[#This Row],[temperatura_srednia]]&gt;15, pogoda[[#This Row],[opady]]&lt;=0.6), 1, 0)</f>
        <v>0</v>
      </c>
      <c r="H181">
        <f t="shared" si="2"/>
        <v>0</v>
      </c>
      <c r="I181">
        <f>MAX(pogoda[[#This Row],[po uzupelnieniu]]-pogoda[[#This Row],[dzienne parowanie wody]], 0)</f>
        <v>1949</v>
      </c>
      <c r="J181">
        <f>IF(pogoda[[#This Row],[ile w zbiorniku z parowaniem]]-pogoda[[#This Row],[ile wody do podlania]] &lt; 0, 25000-pogoda[[#This Row],[ile w zbiorniku z parowaniem]], 0)</f>
        <v>0</v>
      </c>
      <c r="K181">
        <f>pogoda[[#This Row],[ile w zbiorniku z parowaniem]]-pogoda[[#This Row],[ile wody do podlania]]+pogoda[[#This Row],[ile trzeba dolac]]</f>
        <v>1949</v>
      </c>
    </row>
    <row r="182" spans="1:11" x14ac:dyDescent="0.35">
      <c r="A182" s="1">
        <v>42274</v>
      </c>
      <c r="B182">
        <v>11</v>
      </c>
      <c r="C182">
        <v>0</v>
      </c>
      <c r="D182">
        <f>700*pogoda[[#This Row],[opady]]</f>
        <v>0</v>
      </c>
      <c r="E182">
        <f>MIN(pogoda[[#This Row],[ile napadalo]]+K181, 25000)</f>
        <v>1949</v>
      </c>
      <c r="F182">
        <f>IF(pogoda[[#This Row],[opady]]=0, ROUNDUP(0.03%*POWER(pogoda[[#This Row],[temperatura_srednia]], 1.5)*K181, 0), 0)</f>
        <v>22</v>
      </c>
      <c r="G182">
        <f>IF(AND(pogoda[[#This Row],[temperatura_srednia]]&gt;15, pogoda[[#This Row],[opady]]&lt;=0.6), 1, 0)</f>
        <v>0</v>
      </c>
      <c r="H182">
        <f t="shared" si="2"/>
        <v>0</v>
      </c>
      <c r="I182">
        <f>MAX(pogoda[[#This Row],[po uzupelnieniu]]-pogoda[[#This Row],[dzienne parowanie wody]], 0)</f>
        <v>1927</v>
      </c>
      <c r="J182">
        <f>IF(pogoda[[#This Row],[ile w zbiorniku z parowaniem]]-pogoda[[#This Row],[ile wody do podlania]] &lt; 0, 25000-pogoda[[#This Row],[ile w zbiorniku z parowaniem]], 0)</f>
        <v>0</v>
      </c>
      <c r="K182">
        <f>pogoda[[#This Row],[ile w zbiorniku z parowaniem]]-pogoda[[#This Row],[ile wody do podlania]]+pogoda[[#This Row],[ile trzeba dolac]]</f>
        <v>1927</v>
      </c>
    </row>
    <row r="183" spans="1:11" x14ac:dyDescent="0.35">
      <c r="A183" s="1">
        <v>42275</v>
      </c>
      <c r="B183">
        <v>10</v>
      </c>
      <c r="C183">
        <v>0</v>
      </c>
      <c r="D183">
        <f>700*pogoda[[#This Row],[opady]]</f>
        <v>0</v>
      </c>
      <c r="E183">
        <f>MIN(pogoda[[#This Row],[ile napadalo]]+K182, 25000)</f>
        <v>1927</v>
      </c>
      <c r="F183">
        <f>IF(pogoda[[#This Row],[opady]]=0, ROUNDUP(0.03%*POWER(pogoda[[#This Row],[temperatura_srednia]], 1.5)*K182, 0), 0)</f>
        <v>19</v>
      </c>
      <c r="G183">
        <f>IF(AND(pogoda[[#This Row],[temperatura_srednia]]&gt;15, pogoda[[#This Row],[opady]]&lt;=0.6), 1, 0)</f>
        <v>0</v>
      </c>
      <c r="H183">
        <f t="shared" si="2"/>
        <v>0</v>
      </c>
      <c r="I183">
        <f>MAX(pogoda[[#This Row],[po uzupelnieniu]]-pogoda[[#This Row],[dzienne parowanie wody]], 0)</f>
        <v>1908</v>
      </c>
      <c r="J183">
        <f>IF(pogoda[[#This Row],[ile w zbiorniku z parowaniem]]-pogoda[[#This Row],[ile wody do podlania]] &lt; 0, 25000-pogoda[[#This Row],[ile w zbiorniku z parowaniem]], 0)</f>
        <v>0</v>
      </c>
      <c r="K183">
        <f>pogoda[[#This Row],[ile w zbiorniku z parowaniem]]-pogoda[[#This Row],[ile wody do podlania]]+pogoda[[#This Row],[ile trzeba dolac]]</f>
        <v>1908</v>
      </c>
    </row>
    <row r="184" spans="1:11" x14ac:dyDescent="0.35">
      <c r="A184" s="1">
        <v>42276</v>
      </c>
      <c r="B184">
        <v>10</v>
      </c>
      <c r="C184">
        <v>0</v>
      </c>
      <c r="D184">
        <f>700*pogoda[[#This Row],[opady]]</f>
        <v>0</v>
      </c>
      <c r="E184">
        <f>MIN(pogoda[[#This Row],[ile napadalo]]+K183, 25000)</f>
        <v>1908</v>
      </c>
      <c r="F184">
        <f>IF(pogoda[[#This Row],[opady]]=0, ROUNDUP(0.03%*POWER(pogoda[[#This Row],[temperatura_srednia]], 1.5)*K183, 0), 0)</f>
        <v>19</v>
      </c>
      <c r="G184">
        <f>IF(AND(pogoda[[#This Row],[temperatura_srednia]]&gt;15, pogoda[[#This Row],[opady]]&lt;=0.6), 1, 0)</f>
        <v>0</v>
      </c>
      <c r="H184">
        <f t="shared" si="2"/>
        <v>0</v>
      </c>
      <c r="I184">
        <f>MAX(pogoda[[#This Row],[po uzupelnieniu]]-pogoda[[#This Row],[dzienne parowanie wody]], 0)</f>
        <v>1889</v>
      </c>
      <c r="J184">
        <f>IF(pogoda[[#This Row],[ile w zbiorniku z parowaniem]]-pogoda[[#This Row],[ile wody do podlania]] &lt; 0, 25000-pogoda[[#This Row],[ile w zbiorniku z parowaniem]], 0)</f>
        <v>0</v>
      </c>
      <c r="K184">
        <f>pogoda[[#This Row],[ile w zbiorniku z parowaniem]]-pogoda[[#This Row],[ile wody do podlania]]+pogoda[[#This Row],[ile trzeba dolac]]</f>
        <v>1889</v>
      </c>
    </row>
    <row r="185" spans="1:11" x14ac:dyDescent="0.35">
      <c r="A185" s="1">
        <v>42277</v>
      </c>
      <c r="B185">
        <v>10</v>
      </c>
      <c r="C185">
        <v>0</v>
      </c>
      <c r="D185">
        <f>700*pogoda[[#This Row],[opady]]</f>
        <v>0</v>
      </c>
      <c r="E185">
        <f>MIN(pogoda[[#This Row],[ile napadalo]]+K184, 25000)</f>
        <v>1889</v>
      </c>
      <c r="F185">
        <f>IF(pogoda[[#This Row],[opady]]=0, ROUNDUP(0.03%*POWER(pogoda[[#This Row],[temperatura_srednia]], 1.5)*K184, 0), 0)</f>
        <v>18</v>
      </c>
      <c r="G185">
        <f>IF(AND(pogoda[[#This Row],[temperatura_srednia]]&gt;15, pogoda[[#This Row],[opady]]&lt;=0.6), 1, 0)</f>
        <v>0</v>
      </c>
      <c r="H185">
        <f t="shared" si="2"/>
        <v>0</v>
      </c>
      <c r="I185">
        <f>MAX(pogoda[[#This Row],[po uzupelnieniu]]-pogoda[[#This Row],[dzienne parowanie wody]], 0)</f>
        <v>1871</v>
      </c>
      <c r="J185">
        <f>IF(pogoda[[#This Row],[ile w zbiorniku z parowaniem]]-pogoda[[#This Row],[ile wody do podlania]] &lt; 0, 25000-pogoda[[#This Row],[ile w zbiorniku z parowaniem]], 0)</f>
        <v>0</v>
      </c>
      <c r="K185">
        <f>pogoda[[#This Row],[ile w zbiorniku z parowaniem]]-pogoda[[#This Row],[ile wody do podlania]]+pogoda[[#This Row],[ile trzeba dolac]]</f>
        <v>1871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18CD-D2F7-46BA-958F-9184AF8C4DC4}">
  <dimension ref="A1:B184"/>
  <sheetViews>
    <sheetView workbookViewId="0">
      <selection sqref="A1:B184"/>
    </sheetView>
  </sheetViews>
  <sheetFormatPr defaultRowHeight="14.5" x14ac:dyDescent="0.35"/>
  <cols>
    <col min="1" max="1" width="14" customWidth="1"/>
    <col min="2" max="2" width="19.90625" customWidth="1"/>
  </cols>
  <sheetData>
    <row r="1" spans="1:2" x14ac:dyDescent="0.35">
      <c r="A1" t="s">
        <v>3</v>
      </c>
      <c r="B1" t="s">
        <v>2</v>
      </c>
    </row>
    <row r="2" spans="1:2" x14ac:dyDescent="0.35">
      <c r="A2" s="1">
        <v>42095</v>
      </c>
      <c r="B2">
        <v>25000</v>
      </c>
    </row>
    <row r="3" spans="1:2" x14ac:dyDescent="0.35">
      <c r="A3" s="1">
        <v>42096</v>
      </c>
      <c r="B3">
        <v>25000</v>
      </c>
    </row>
    <row r="4" spans="1:2" x14ac:dyDescent="0.35">
      <c r="A4" s="1">
        <v>42097</v>
      </c>
      <c r="B4">
        <v>25000</v>
      </c>
    </row>
    <row r="5" spans="1:2" x14ac:dyDescent="0.35">
      <c r="A5" s="1">
        <v>42098</v>
      </c>
      <c r="B5">
        <v>25000</v>
      </c>
    </row>
    <row r="6" spans="1:2" x14ac:dyDescent="0.35">
      <c r="A6" s="1">
        <v>42099</v>
      </c>
      <c r="B6">
        <v>24961</v>
      </c>
    </row>
    <row r="7" spans="1:2" x14ac:dyDescent="0.35">
      <c r="A7" s="1">
        <v>42100</v>
      </c>
      <c r="B7">
        <v>24901</v>
      </c>
    </row>
    <row r="8" spans="1:2" x14ac:dyDescent="0.35">
      <c r="A8" s="1">
        <v>42101</v>
      </c>
      <c r="B8">
        <v>25000</v>
      </c>
    </row>
    <row r="9" spans="1:2" x14ac:dyDescent="0.35">
      <c r="A9" s="1">
        <v>42102</v>
      </c>
      <c r="B9">
        <v>25000</v>
      </c>
    </row>
    <row r="10" spans="1:2" x14ac:dyDescent="0.35">
      <c r="A10" s="1">
        <v>42103</v>
      </c>
      <c r="B10">
        <v>25000</v>
      </c>
    </row>
    <row r="11" spans="1:2" x14ac:dyDescent="0.35">
      <c r="A11" s="1">
        <v>42104</v>
      </c>
      <c r="B11">
        <v>25000</v>
      </c>
    </row>
    <row r="12" spans="1:2" x14ac:dyDescent="0.35">
      <c r="A12" s="1">
        <v>42105</v>
      </c>
      <c r="B12">
        <v>25000</v>
      </c>
    </row>
    <row r="13" spans="1:2" x14ac:dyDescent="0.35">
      <c r="A13" s="1">
        <v>42106</v>
      </c>
      <c r="B13">
        <v>25000</v>
      </c>
    </row>
    <row r="14" spans="1:2" x14ac:dyDescent="0.35">
      <c r="A14" s="1">
        <v>42107</v>
      </c>
      <c r="B14">
        <v>25000</v>
      </c>
    </row>
    <row r="15" spans="1:2" x14ac:dyDescent="0.35">
      <c r="A15" s="1">
        <v>42108</v>
      </c>
      <c r="B15">
        <v>24889</v>
      </c>
    </row>
    <row r="16" spans="1:2" x14ac:dyDescent="0.35">
      <c r="A16" s="1">
        <v>42109</v>
      </c>
      <c r="B16">
        <v>24497</v>
      </c>
    </row>
    <row r="17" spans="1:2" x14ac:dyDescent="0.35">
      <c r="A17" s="1">
        <v>42110</v>
      </c>
      <c r="B17">
        <v>24264</v>
      </c>
    </row>
    <row r="18" spans="1:2" x14ac:dyDescent="0.35">
      <c r="A18" s="1">
        <v>42111</v>
      </c>
      <c r="B18">
        <v>24157</v>
      </c>
    </row>
    <row r="19" spans="1:2" x14ac:dyDescent="0.35">
      <c r="A19" s="1">
        <v>42112</v>
      </c>
      <c r="B19">
        <v>24099</v>
      </c>
    </row>
    <row r="20" spans="1:2" x14ac:dyDescent="0.35">
      <c r="A20" s="1">
        <v>42113</v>
      </c>
      <c r="B20">
        <v>23965</v>
      </c>
    </row>
    <row r="21" spans="1:2" x14ac:dyDescent="0.35">
      <c r="A21" s="1">
        <v>42114</v>
      </c>
      <c r="B21">
        <v>24665</v>
      </c>
    </row>
    <row r="22" spans="1:2" x14ac:dyDescent="0.35">
      <c r="A22" s="1">
        <v>42115</v>
      </c>
      <c r="B22">
        <v>25000</v>
      </c>
    </row>
    <row r="23" spans="1:2" x14ac:dyDescent="0.35">
      <c r="A23" s="1">
        <v>42116</v>
      </c>
      <c r="B23">
        <v>25000</v>
      </c>
    </row>
    <row r="24" spans="1:2" x14ac:dyDescent="0.35">
      <c r="A24" s="1">
        <v>42117</v>
      </c>
      <c r="B24">
        <v>25000</v>
      </c>
    </row>
    <row r="25" spans="1:2" x14ac:dyDescent="0.35">
      <c r="A25" s="1">
        <v>42118</v>
      </c>
      <c r="B25">
        <v>25000</v>
      </c>
    </row>
    <row r="26" spans="1:2" x14ac:dyDescent="0.35">
      <c r="A26" s="1">
        <v>42119</v>
      </c>
      <c r="B26">
        <v>25000</v>
      </c>
    </row>
    <row r="27" spans="1:2" x14ac:dyDescent="0.35">
      <c r="A27" s="1">
        <v>42120</v>
      </c>
      <c r="B27">
        <v>12520</v>
      </c>
    </row>
    <row r="28" spans="1:2" x14ac:dyDescent="0.35">
      <c r="A28" s="1">
        <v>42121</v>
      </c>
      <c r="B28">
        <v>13220</v>
      </c>
    </row>
    <row r="29" spans="1:2" x14ac:dyDescent="0.35">
      <c r="A29" s="1">
        <v>42122</v>
      </c>
      <c r="B29">
        <v>14620</v>
      </c>
    </row>
    <row r="30" spans="1:2" x14ac:dyDescent="0.35">
      <c r="A30" s="1">
        <v>42123</v>
      </c>
      <c r="B30">
        <v>14538</v>
      </c>
    </row>
    <row r="31" spans="1:2" x14ac:dyDescent="0.35">
      <c r="A31" s="1">
        <v>42124</v>
      </c>
      <c r="B31">
        <v>14400</v>
      </c>
    </row>
    <row r="32" spans="1:2" x14ac:dyDescent="0.35">
      <c r="A32" s="1">
        <v>42125</v>
      </c>
      <c r="B32">
        <v>17200</v>
      </c>
    </row>
    <row r="33" spans="1:2" x14ac:dyDescent="0.35">
      <c r="A33" s="1">
        <v>42126</v>
      </c>
      <c r="B33">
        <v>20700</v>
      </c>
    </row>
    <row r="34" spans="1:2" x14ac:dyDescent="0.35">
      <c r="A34" s="1">
        <v>42127</v>
      </c>
      <c r="B34">
        <v>23500</v>
      </c>
    </row>
    <row r="35" spans="1:2" x14ac:dyDescent="0.35">
      <c r="A35" s="1">
        <v>42128</v>
      </c>
      <c r="B35">
        <v>23780</v>
      </c>
    </row>
    <row r="36" spans="1:2" x14ac:dyDescent="0.35">
      <c r="A36" s="1">
        <v>42129</v>
      </c>
      <c r="B36">
        <v>12060</v>
      </c>
    </row>
    <row r="37" spans="1:2" x14ac:dyDescent="0.35">
      <c r="A37" s="1">
        <v>42130</v>
      </c>
      <c r="B37">
        <v>13000</v>
      </c>
    </row>
    <row r="38" spans="1:2" x14ac:dyDescent="0.35">
      <c r="A38" s="1">
        <v>42131</v>
      </c>
      <c r="B38">
        <v>12795</v>
      </c>
    </row>
    <row r="39" spans="1:2" x14ac:dyDescent="0.35">
      <c r="A39" s="1">
        <v>42132</v>
      </c>
      <c r="B39">
        <v>12673</v>
      </c>
    </row>
    <row r="40" spans="1:2" x14ac:dyDescent="0.35">
      <c r="A40" s="1">
        <v>42133</v>
      </c>
      <c r="B40">
        <v>12883</v>
      </c>
    </row>
    <row r="41" spans="1:2" x14ac:dyDescent="0.35">
      <c r="A41" s="1">
        <v>42134</v>
      </c>
      <c r="B41">
        <v>12953</v>
      </c>
    </row>
    <row r="42" spans="1:2" x14ac:dyDescent="0.35">
      <c r="A42" s="1">
        <v>42135</v>
      </c>
      <c r="B42">
        <v>12811</v>
      </c>
    </row>
    <row r="43" spans="1:2" x14ac:dyDescent="0.35">
      <c r="A43" s="1">
        <v>42136</v>
      </c>
      <c r="B43">
        <v>14911</v>
      </c>
    </row>
    <row r="44" spans="1:2" x14ac:dyDescent="0.35">
      <c r="A44" s="1">
        <v>42137</v>
      </c>
      <c r="B44">
        <v>14725</v>
      </c>
    </row>
    <row r="45" spans="1:2" x14ac:dyDescent="0.35">
      <c r="A45" s="1">
        <v>42138</v>
      </c>
      <c r="B45">
        <v>14585</v>
      </c>
    </row>
    <row r="46" spans="1:2" x14ac:dyDescent="0.35">
      <c r="A46" s="1">
        <v>42139</v>
      </c>
      <c r="B46">
        <v>14403</v>
      </c>
    </row>
    <row r="47" spans="1:2" x14ac:dyDescent="0.35">
      <c r="A47" s="1">
        <v>42140</v>
      </c>
      <c r="B47">
        <v>15663</v>
      </c>
    </row>
    <row r="48" spans="1:2" x14ac:dyDescent="0.35">
      <c r="A48" s="1">
        <v>42141</v>
      </c>
      <c r="B48">
        <v>17623</v>
      </c>
    </row>
    <row r="49" spans="1:2" x14ac:dyDescent="0.35">
      <c r="A49" s="1">
        <v>42142</v>
      </c>
      <c r="B49">
        <v>18953</v>
      </c>
    </row>
    <row r="50" spans="1:2" x14ac:dyDescent="0.35">
      <c r="A50" s="1">
        <v>42143</v>
      </c>
      <c r="B50">
        <v>20493</v>
      </c>
    </row>
    <row r="51" spans="1:2" x14ac:dyDescent="0.35">
      <c r="A51" s="1">
        <v>42144</v>
      </c>
      <c r="B51">
        <v>22103</v>
      </c>
    </row>
    <row r="52" spans="1:2" x14ac:dyDescent="0.35">
      <c r="A52" s="1">
        <v>42145</v>
      </c>
      <c r="B52">
        <v>25000</v>
      </c>
    </row>
    <row r="53" spans="1:2" x14ac:dyDescent="0.35">
      <c r="A53" s="1">
        <v>42146</v>
      </c>
      <c r="B53">
        <v>25000</v>
      </c>
    </row>
    <row r="54" spans="1:2" x14ac:dyDescent="0.35">
      <c r="A54" s="1">
        <v>42147</v>
      </c>
      <c r="B54">
        <v>25000</v>
      </c>
    </row>
    <row r="55" spans="1:2" x14ac:dyDescent="0.35">
      <c r="A55" s="1">
        <v>42148</v>
      </c>
      <c r="B55">
        <v>25000</v>
      </c>
    </row>
    <row r="56" spans="1:2" x14ac:dyDescent="0.35">
      <c r="A56" s="1">
        <v>42149</v>
      </c>
      <c r="B56">
        <v>24564</v>
      </c>
    </row>
    <row r="57" spans="1:2" x14ac:dyDescent="0.35">
      <c r="A57" s="1">
        <v>42150</v>
      </c>
      <c r="B57">
        <v>24177</v>
      </c>
    </row>
    <row r="58" spans="1:2" x14ac:dyDescent="0.35">
      <c r="A58" s="1">
        <v>42151</v>
      </c>
      <c r="B58">
        <v>23947</v>
      </c>
    </row>
    <row r="59" spans="1:2" x14ac:dyDescent="0.35">
      <c r="A59" s="1">
        <v>42152</v>
      </c>
      <c r="B59">
        <v>24017</v>
      </c>
    </row>
    <row r="60" spans="1:2" x14ac:dyDescent="0.35">
      <c r="A60" s="1">
        <v>42153</v>
      </c>
      <c r="B60">
        <v>23639</v>
      </c>
    </row>
    <row r="61" spans="1:2" x14ac:dyDescent="0.35">
      <c r="A61" s="1">
        <v>42154</v>
      </c>
      <c r="B61">
        <v>23306</v>
      </c>
    </row>
    <row r="62" spans="1:2" x14ac:dyDescent="0.35">
      <c r="A62" s="1">
        <v>42155</v>
      </c>
      <c r="B62">
        <v>23015</v>
      </c>
    </row>
    <row r="63" spans="1:2" x14ac:dyDescent="0.35">
      <c r="A63" s="1">
        <v>42156</v>
      </c>
      <c r="B63">
        <v>25000</v>
      </c>
    </row>
    <row r="64" spans="1:2" x14ac:dyDescent="0.35">
      <c r="A64" s="1">
        <v>42157</v>
      </c>
      <c r="B64">
        <v>25000</v>
      </c>
    </row>
    <row r="65" spans="1:2" x14ac:dyDescent="0.35">
      <c r="A65" s="1">
        <v>42158</v>
      </c>
      <c r="B65">
        <v>12226</v>
      </c>
    </row>
    <row r="66" spans="1:2" x14ac:dyDescent="0.35">
      <c r="A66" s="1">
        <v>42159</v>
      </c>
      <c r="B66">
        <v>12012</v>
      </c>
    </row>
    <row r="67" spans="1:2" x14ac:dyDescent="0.35">
      <c r="A67" s="1">
        <v>42160</v>
      </c>
      <c r="B67">
        <v>13000</v>
      </c>
    </row>
    <row r="68" spans="1:2" x14ac:dyDescent="0.35">
      <c r="A68" s="1">
        <v>42161</v>
      </c>
      <c r="B68">
        <v>597</v>
      </c>
    </row>
    <row r="69" spans="1:2" x14ac:dyDescent="0.35">
      <c r="A69" s="1">
        <v>42162</v>
      </c>
      <c r="B69">
        <v>6197</v>
      </c>
    </row>
    <row r="70" spans="1:2" x14ac:dyDescent="0.35">
      <c r="A70" s="1">
        <v>42163</v>
      </c>
      <c r="B70">
        <v>10327</v>
      </c>
    </row>
    <row r="71" spans="1:2" x14ac:dyDescent="0.35">
      <c r="A71" s="1">
        <v>42164</v>
      </c>
      <c r="B71">
        <v>13827</v>
      </c>
    </row>
    <row r="72" spans="1:2" x14ac:dyDescent="0.35">
      <c r="A72" s="1">
        <v>42165</v>
      </c>
      <c r="B72">
        <v>1561</v>
      </c>
    </row>
    <row r="73" spans="1:2" x14ac:dyDescent="0.35">
      <c r="A73" s="1">
        <v>42166</v>
      </c>
      <c r="B73">
        <v>13000</v>
      </c>
    </row>
    <row r="74" spans="1:2" x14ac:dyDescent="0.35">
      <c r="A74" s="1">
        <v>42167</v>
      </c>
      <c r="B74">
        <v>16500</v>
      </c>
    </row>
    <row r="75" spans="1:2" x14ac:dyDescent="0.35">
      <c r="A75" s="1">
        <v>42168</v>
      </c>
      <c r="B75">
        <v>17200</v>
      </c>
    </row>
    <row r="76" spans="1:2" x14ac:dyDescent="0.35">
      <c r="A76" s="1">
        <v>42169</v>
      </c>
      <c r="B76">
        <v>4667</v>
      </c>
    </row>
    <row r="77" spans="1:2" x14ac:dyDescent="0.35">
      <c r="A77" s="1">
        <v>42170</v>
      </c>
      <c r="B77">
        <v>13000</v>
      </c>
    </row>
    <row r="78" spans="1:2" x14ac:dyDescent="0.35">
      <c r="A78" s="1">
        <v>42171</v>
      </c>
      <c r="B78">
        <v>12837</v>
      </c>
    </row>
    <row r="79" spans="1:2" x14ac:dyDescent="0.35">
      <c r="A79" s="1">
        <v>42172</v>
      </c>
      <c r="B79">
        <v>12635</v>
      </c>
    </row>
    <row r="80" spans="1:2" x14ac:dyDescent="0.35">
      <c r="A80" s="1">
        <v>42173</v>
      </c>
      <c r="B80">
        <v>845</v>
      </c>
    </row>
    <row r="81" spans="1:2" x14ac:dyDescent="0.35">
      <c r="A81" s="1">
        <v>42174</v>
      </c>
      <c r="B81">
        <v>2945</v>
      </c>
    </row>
    <row r="82" spans="1:2" x14ac:dyDescent="0.35">
      <c r="A82" s="1">
        <v>42175</v>
      </c>
      <c r="B82">
        <v>4345</v>
      </c>
    </row>
    <row r="83" spans="1:2" x14ac:dyDescent="0.35">
      <c r="A83" s="1">
        <v>42176</v>
      </c>
      <c r="B83">
        <v>4290</v>
      </c>
    </row>
    <row r="84" spans="1:2" x14ac:dyDescent="0.35">
      <c r="A84" s="1">
        <v>42177</v>
      </c>
      <c r="B84">
        <v>6390</v>
      </c>
    </row>
    <row r="85" spans="1:2" x14ac:dyDescent="0.35">
      <c r="A85" s="1">
        <v>42178</v>
      </c>
      <c r="B85">
        <v>8490</v>
      </c>
    </row>
    <row r="86" spans="1:2" x14ac:dyDescent="0.35">
      <c r="A86" s="1">
        <v>42179</v>
      </c>
      <c r="B86">
        <v>8384</v>
      </c>
    </row>
    <row r="87" spans="1:2" x14ac:dyDescent="0.35">
      <c r="A87" s="1">
        <v>42180</v>
      </c>
      <c r="B87">
        <v>13000</v>
      </c>
    </row>
    <row r="88" spans="1:2" x14ac:dyDescent="0.35">
      <c r="A88" s="1">
        <v>42181</v>
      </c>
      <c r="B88">
        <v>17900</v>
      </c>
    </row>
    <row r="89" spans="1:2" x14ac:dyDescent="0.35">
      <c r="A89" s="1">
        <v>42182</v>
      </c>
      <c r="B89">
        <v>22100</v>
      </c>
    </row>
    <row r="90" spans="1:2" x14ac:dyDescent="0.35">
      <c r="A90" s="1">
        <v>42183</v>
      </c>
      <c r="B90">
        <v>9675</v>
      </c>
    </row>
    <row r="91" spans="1:2" x14ac:dyDescent="0.35">
      <c r="A91" s="1">
        <v>42184</v>
      </c>
      <c r="B91">
        <v>13000</v>
      </c>
    </row>
    <row r="92" spans="1:2" x14ac:dyDescent="0.35">
      <c r="A92" s="1">
        <v>42185</v>
      </c>
      <c r="B92">
        <v>677</v>
      </c>
    </row>
    <row r="93" spans="1:2" x14ac:dyDescent="0.35">
      <c r="A93" s="1">
        <v>42186</v>
      </c>
      <c r="B93">
        <v>13000</v>
      </c>
    </row>
    <row r="94" spans="1:2" x14ac:dyDescent="0.35">
      <c r="A94" s="1">
        <v>42187</v>
      </c>
      <c r="B94">
        <v>651</v>
      </c>
    </row>
    <row r="95" spans="1:2" x14ac:dyDescent="0.35">
      <c r="A95" s="1">
        <v>42188</v>
      </c>
      <c r="B95">
        <v>13000</v>
      </c>
    </row>
    <row r="96" spans="1:2" x14ac:dyDescent="0.35">
      <c r="A96" s="1">
        <v>42189</v>
      </c>
      <c r="B96">
        <v>512</v>
      </c>
    </row>
    <row r="97" spans="1:2" x14ac:dyDescent="0.35">
      <c r="A97" s="1">
        <v>42190</v>
      </c>
      <c r="B97">
        <v>13000</v>
      </c>
    </row>
    <row r="98" spans="1:2" x14ac:dyDescent="0.35">
      <c r="A98" s="1">
        <v>42191</v>
      </c>
      <c r="B98">
        <v>597</v>
      </c>
    </row>
    <row r="99" spans="1:2" x14ac:dyDescent="0.35">
      <c r="A99" s="1">
        <v>42192</v>
      </c>
      <c r="B99">
        <v>13197</v>
      </c>
    </row>
    <row r="100" spans="1:2" x14ac:dyDescent="0.35">
      <c r="A100" s="1">
        <v>42193</v>
      </c>
      <c r="B100">
        <v>15297</v>
      </c>
    </row>
    <row r="101" spans="1:2" x14ac:dyDescent="0.35">
      <c r="A101" s="1">
        <v>42194</v>
      </c>
      <c r="B101">
        <v>3437</v>
      </c>
    </row>
    <row r="102" spans="1:2" x14ac:dyDescent="0.35">
      <c r="A102" s="1">
        <v>42195</v>
      </c>
      <c r="B102">
        <v>11977</v>
      </c>
    </row>
    <row r="103" spans="1:2" x14ac:dyDescent="0.35">
      <c r="A103" s="1">
        <v>42196</v>
      </c>
      <c r="B103">
        <v>13000</v>
      </c>
    </row>
    <row r="104" spans="1:2" x14ac:dyDescent="0.35">
      <c r="A104" s="1">
        <v>42197</v>
      </c>
      <c r="B104">
        <v>14400</v>
      </c>
    </row>
    <row r="105" spans="1:2" x14ac:dyDescent="0.35">
      <c r="A105" s="1">
        <v>42198</v>
      </c>
      <c r="B105">
        <v>22800</v>
      </c>
    </row>
    <row r="106" spans="1:2" x14ac:dyDescent="0.35">
      <c r="A106" s="1">
        <v>42199</v>
      </c>
      <c r="B106">
        <v>10277</v>
      </c>
    </row>
    <row r="107" spans="1:2" x14ac:dyDescent="0.35">
      <c r="A107" s="1">
        <v>42200</v>
      </c>
      <c r="B107">
        <v>13000</v>
      </c>
    </row>
    <row r="108" spans="1:2" x14ac:dyDescent="0.35">
      <c r="A108" s="1">
        <v>42201</v>
      </c>
      <c r="B108">
        <v>750</v>
      </c>
    </row>
    <row r="109" spans="1:2" x14ac:dyDescent="0.35">
      <c r="A109" s="1">
        <v>42202</v>
      </c>
      <c r="B109">
        <v>13000</v>
      </c>
    </row>
    <row r="110" spans="1:2" x14ac:dyDescent="0.35">
      <c r="A110" s="1">
        <v>42203</v>
      </c>
      <c r="B110">
        <v>482</v>
      </c>
    </row>
    <row r="111" spans="1:2" x14ac:dyDescent="0.35">
      <c r="A111" s="1">
        <v>42204</v>
      </c>
      <c r="B111">
        <v>13082</v>
      </c>
    </row>
    <row r="112" spans="1:2" x14ac:dyDescent="0.35">
      <c r="A112" s="1">
        <v>42205</v>
      </c>
      <c r="B112">
        <v>756</v>
      </c>
    </row>
    <row r="113" spans="1:2" x14ac:dyDescent="0.35">
      <c r="A113" s="1">
        <v>42206</v>
      </c>
      <c r="B113">
        <v>4956</v>
      </c>
    </row>
    <row r="114" spans="1:2" x14ac:dyDescent="0.35">
      <c r="A114" s="1">
        <v>42207</v>
      </c>
      <c r="B114">
        <v>13000</v>
      </c>
    </row>
    <row r="115" spans="1:2" x14ac:dyDescent="0.35">
      <c r="A115" s="1">
        <v>42208</v>
      </c>
      <c r="B115">
        <v>651</v>
      </c>
    </row>
    <row r="116" spans="1:2" x14ac:dyDescent="0.35">
      <c r="A116" s="1">
        <v>42209</v>
      </c>
      <c r="B116">
        <v>13000</v>
      </c>
    </row>
    <row r="117" spans="1:2" x14ac:dyDescent="0.35">
      <c r="A117" s="1">
        <v>42210</v>
      </c>
      <c r="B117">
        <v>1070</v>
      </c>
    </row>
    <row r="118" spans="1:2" x14ac:dyDescent="0.35">
      <c r="A118" s="1">
        <v>42211</v>
      </c>
      <c r="B118">
        <v>13000</v>
      </c>
    </row>
    <row r="119" spans="1:2" x14ac:dyDescent="0.35">
      <c r="A119" s="1">
        <v>42212</v>
      </c>
      <c r="B119">
        <v>1070</v>
      </c>
    </row>
    <row r="120" spans="1:2" x14ac:dyDescent="0.35">
      <c r="A120" s="1">
        <v>42213</v>
      </c>
      <c r="B120">
        <v>13000</v>
      </c>
    </row>
    <row r="121" spans="1:2" x14ac:dyDescent="0.35">
      <c r="A121" s="1">
        <v>42214</v>
      </c>
      <c r="B121">
        <v>702</v>
      </c>
    </row>
    <row r="122" spans="1:2" x14ac:dyDescent="0.35">
      <c r="A122" s="1">
        <v>42215</v>
      </c>
      <c r="B122">
        <v>690</v>
      </c>
    </row>
    <row r="123" spans="1:2" x14ac:dyDescent="0.35">
      <c r="A123" s="1">
        <v>42216</v>
      </c>
      <c r="B123">
        <v>679</v>
      </c>
    </row>
    <row r="124" spans="1:2" x14ac:dyDescent="0.35">
      <c r="A124" s="1">
        <v>42217</v>
      </c>
      <c r="B124">
        <v>13000</v>
      </c>
    </row>
    <row r="125" spans="1:2" x14ac:dyDescent="0.35">
      <c r="A125" s="1">
        <v>42218</v>
      </c>
      <c r="B125">
        <v>597</v>
      </c>
    </row>
    <row r="126" spans="1:2" x14ac:dyDescent="0.35">
      <c r="A126" s="1">
        <v>42219</v>
      </c>
      <c r="B126">
        <v>13000</v>
      </c>
    </row>
    <row r="127" spans="1:2" x14ac:dyDescent="0.35">
      <c r="A127" s="1">
        <v>42220</v>
      </c>
      <c r="B127">
        <v>512</v>
      </c>
    </row>
    <row r="128" spans="1:2" x14ac:dyDescent="0.35">
      <c r="A128" s="1">
        <v>42221</v>
      </c>
      <c r="B128">
        <v>13000</v>
      </c>
    </row>
    <row r="129" spans="1:2" x14ac:dyDescent="0.35">
      <c r="A129" s="1">
        <v>42222</v>
      </c>
      <c r="B129">
        <v>541</v>
      </c>
    </row>
    <row r="130" spans="1:2" x14ac:dyDescent="0.35">
      <c r="A130" s="1">
        <v>42223</v>
      </c>
      <c r="B130">
        <v>13000</v>
      </c>
    </row>
    <row r="131" spans="1:2" x14ac:dyDescent="0.35">
      <c r="A131" s="1">
        <v>42224</v>
      </c>
      <c r="B131">
        <v>422</v>
      </c>
    </row>
    <row r="132" spans="1:2" x14ac:dyDescent="0.35">
      <c r="A132" s="1">
        <v>42225</v>
      </c>
      <c r="B132">
        <v>13000</v>
      </c>
    </row>
    <row r="133" spans="1:2" x14ac:dyDescent="0.35">
      <c r="A133" s="1">
        <v>42226</v>
      </c>
      <c r="B133">
        <v>541</v>
      </c>
    </row>
    <row r="134" spans="1:2" x14ac:dyDescent="0.35">
      <c r="A134" s="1">
        <v>42227</v>
      </c>
      <c r="B134">
        <v>13000</v>
      </c>
    </row>
    <row r="135" spans="1:2" x14ac:dyDescent="0.35">
      <c r="A135" s="1">
        <v>42228</v>
      </c>
      <c r="B135">
        <v>1000</v>
      </c>
    </row>
    <row r="136" spans="1:2" x14ac:dyDescent="0.35">
      <c r="A136" s="1">
        <v>42229</v>
      </c>
      <c r="B136">
        <v>1000</v>
      </c>
    </row>
    <row r="137" spans="1:2" x14ac:dyDescent="0.35">
      <c r="A137" s="1">
        <v>42230</v>
      </c>
      <c r="B137">
        <v>1000</v>
      </c>
    </row>
    <row r="138" spans="1:2" x14ac:dyDescent="0.35">
      <c r="A138" s="1">
        <v>42231</v>
      </c>
      <c r="B138">
        <v>9400</v>
      </c>
    </row>
    <row r="139" spans="1:2" x14ac:dyDescent="0.35">
      <c r="A139" s="1">
        <v>42232</v>
      </c>
      <c r="B139">
        <v>13000</v>
      </c>
    </row>
    <row r="140" spans="1:2" x14ac:dyDescent="0.35">
      <c r="A140" s="1">
        <v>42233</v>
      </c>
      <c r="B140">
        <v>1140</v>
      </c>
    </row>
    <row r="141" spans="1:2" x14ac:dyDescent="0.35">
      <c r="A141" s="1">
        <v>42234</v>
      </c>
      <c r="B141">
        <v>13000</v>
      </c>
    </row>
    <row r="142" spans="1:2" x14ac:dyDescent="0.35">
      <c r="A142" s="1">
        <v>42235</v>
      </c>
      <c r="B142">
        <v>677</v>
      </c>
    </row>
    <row r="143" spans="1:2" x14ac:dyDescent="0.35">
      <c r="A143" s="1">
        <v>42236</v>
      </c>
      <c r="B143">
        <v>13000</v>
      </c>
    </row>
    <row r="144" spans="1:2" x14ac:dyDescent="0.35">
      <c r="A144" s="1">
        <v>42237</v>
      </c>
      <c r="B144">
        <v>702</v>
      </c>
    </row>
    <row r="145" spans="1:2" x14ac:dyDescent="0.35">
      <c r="A145" s="1">
        <v>42238</v>
      </c>
      <c r="B145">
        <v>13000</v>
      </c>
    </row>
    <row r="146" spans="1:2" x14ac:dyDescent="0.35">
      <c r="A146" s="1">
        <v>42239</v>
      </c>
      <c r="B146">
        <v>677</v>
      </c>
    </row>
    <row r="147" spans="1:2" x14ac:dyDescent="0.35">
      <c r="A147" s="1">
        <v>42240</v>
      </c>
      <c r="B147">
        <v>4527</v>
      </c>
    </row>
    <row r="148" spans="1:2" x14ac:dyDescent="0.35">
      <c r="A148" s="1">
        <v>42241</v>
      </c>
      <c r="B148">
        <v>17127</v>
      </c>
    </row>
    <row r="149" spans="1:2" x14ac:dyDescent="0.35">
      <c r="A149" s="1">
        <v>42242</v>
      </c>
      <c r="B149">
        <v>25000</v>
      </c>
    </row>
    <row r="150" spans="1:2" x14ac:dyDescent="0.35">
      <c r="A150" s="1">
        <v>42243</v>
      </c>
      <c r="B150">
        <v>12172</v>
      </c>
    </row>
    <row r="151" spans="1:2" x14ac:dyDescent="0.35">
      <c r="A151" s="1">
        <v>42244</v>
      </c>
      <c r="B151">
        <v>242</v>
      </c>
    </row>
    <row r="152" spans="1:2" x14ac:dyDescent="0.35">
      <c r="A152" s="1">
        <v>42245</v>
      </c>
      <c r="B152">
        <v>10042</v>
      </c>
    </row>
    <row r="153" spans="1:2" x14ac:dyDescent="0.35">
      <c r="A153" s="1">
        <v>42246</v>
      </c>
      <c r="B153">
        <v>13000</v>
      </c>
    </row>
    <row r="154" spans="1:2" x14ac:dyDescent="0.35">
      <c r="A154" s="1">
        <v>42247</v>
      </c>
      <c r="B154">
        <v>482</v>
      </c>
    </row>
    <row r="155" spans="1:2" x14ac:dyDescent="0.35">
      <c r="A155" s="1">
        <v>42248</v>
      </c>
      <c r="B155">
        <v>1882</v>
      </c>
    </row>
    <row r="156" spans="1:2" x14ac:dyDescent="0.35">
      <c r="A156" s="1">
        <v>42249</v>
      </c>
      <c r="B156">
        <v>13000</v>
      </c>
    </row>
    <row r="157" spans="1:2" x14ac:dyDescent="0.35">
      <c r="A157" s="1">
        <v>42250</v>
      </c>
      <c r="B157">
        <v>726</v>
      </c>
    </row>
    <row r="158" spans="1:2" x14ac:dyDescent="0.35">
      <c r="A158" s="1">
        <v>42251</v>
      </c>
      <c r="B158">
        <v>13000</v>
      </c>
    </row>
    <row r="159" spans="1:2" x14ac:dyDescent="0.35">
      <c r="A159" s="1">
        <v>42252</v>
      </c>
      <c r="B159">
        <v>12773</v>
      </c>
    </row>
    <row r="160" spans="1:2" x14ac:dyDescent="0.35">
      <c r="A160" s="1">
        <v>42253</v>
      </c>
      <c r="B160">
        <v>15573</v>
      </c>
    </row>
    <row r="161" spans="1:2" x14ac:dyDescent="0.35">
      <c r="A161" s="1">
        <v>42254</v>
      </c>
      <c r="B161">
        <v>15354</v>
      </c>
    </row>
    <row r="162" spans="1:2" x14ac:dyDescent="0.35">
      <c r="A162" s="1">
        <v>42255</v>
      </c>
      <c r="B162">
        <v>18154</v>
      </c>
    </row>
    <row r="163" spans="1:2" x14ac:dyDescent="0.35">
      <c r="A163" s="1">
        <v>42256</v>
      </c>
      <c r="B163">
        <v>17955</v>
      </c>
    </row>
    <row r="164" spans="1:2" x14ac:dyDescent="0.35">
      <c r="A164" s="1">
        <v>42257</v>
      </c>
      <c r="B164">
        <v>17731</v>
      </c>
    </row>
    <row r="165" spans="1:2" x14ac:dyDescent="0.35">
      <c r="A165" s="1">
        <v>42258</v>
      </c>
      <c r="B165">
        <v>5801</v>
      </c>
    </row>
    <row r="166" spans="1:2" x14ac:dyDescent="0.35">
      <c r="A166" s="1">
        <v>42259</v>
      </c>
      <c r="B166">
        <v>13000</v>
      </c>
    </row>
    <row r="167" spans="1:2" x14ac:dyDescent="0.35">
      <c r="A167" s="1">
        <v>42260</v>
      </c>
      <c r="B167">
        <v>702</v>
      </c>
    </row>
    <row r="168" spans="1:2" x14ac:dyDescent="0.35">
      <c r="A168" s="1">
        <v>42261</v>
      </c>
      <c r="B168">
        <v>2802</v>
      </c>
    </row>
    <row r="169" spans="1:2" x14ac:dyDescent="0.35">
      <c r="A169" s="1">
        <v>42262</v>
      </c>
      <c r="B169">
        <v>13000</v>
      </c>
    </row>
    <row r="170" spans="1:2" x14ac:dyDescent="0.35">
      <c r="A170" s="1">
        <v>42263</v>
      </c>
      <c r="B170">
        <v>702</v>
      </c>
    </row>
    <row r="171" spans="1:2" x14ac:dyDescent="0.35">
      <c r="A171" s="1">
        <v>42264</v>
      </c>
      <c r="B171">
        <v>13000</v>
      </c>
    </row>
    <row r="172" spans="1:2" x14ac:dyDescent="0.35">
      <c r="A172" s="1">
        <v>42265</v>
      </c>
      <c r="B172">
        <v>750</v>
      </c>
    </row>
    <row r="173" spans="1:2" x14ac:dyDescent="0.35">
      <c r="A173" s="1">
        <v>42266</v>
      </c>
      <c r="B173">
        <v>736</v>
      </c>
    </row>
    <row r="174" spans="1:2" x14ac:dyDescent="0.35">
      <c r="A174" s="1">
        <v>42267</v>
      </c>
      <c r="B174">
        <v>2136</v>
      </c>
    </row>
    <row r="175" spans="1:2" x14ac:dyDescent="0.35">
      <c r="A175" s="1">
        <v>42268</v>
      </c>
      <c r="B175">
        <v>2109</v>
      </c>
    </row>
    <row r="176" spans="1:2" x14ac:dyDescent="0.35">
      <c r="A176" s="1">
        <v>42269</v>
      </c>
      <c r="B176">
        <v>2079</v>
      </c>
    </row>
    <row r="177" spans="1:2" x14ac:dyDescent="0.35">
      <c r="A177" s="1">
        <v>42270</v>
      </c>
      <c r="B177">
        <v>2042</v>
      </c>
    </row>
    <row r="178" spans="1:2" x14ac:dyDescent="0.35">
      <c r="A178" s="1">
        <v>42271</v>
      </c>
      <c r="B178">
        <v>2006</v>
      </c>
    </row>
    <row r="179" spans="1:2" x14ac:dyDescent="0.35">
      <c r="A179" s="1">
        <v>42272</v>
      </c>
      <c r="B179">
        <v>1974</v>
      </c>
    </row>
    <row r="180" spans="1:2" x14ac:dyDescent="0.35">
      <c r="A180" s="1">
        <v>42273</v>
      </c>
      <c r="B180">
        <v>1949</v>
      </c>
    </row>
    <row r="181" spans="1:2" x14ac:dyDescent="0.35">
      <c r="A181" s="1">
        <v>42274</v>
      </c>
      <c r="B181">
        <v>1927</v>
      </c>
    </row>
    <row r="182" spans="1:2" x14ac:dyDescent="0.35">
      <c r="A182" s="1">
        <v>42275</v>
      </c>
      <c r="B182">
        <v>1908</v>
      </c>
    </row>
    <row r="183" spans="1:2" x14ac:dyDescent="0.35">
      <c r="A183" s="1">
        <v>42276</v>
      </c>
      <c r="B183">
        <v>1889</v>
      </c>
    </row>
    <row r="184" spans="1:2" x14ac:dyDescent="0.35">
      <c r="A184" s="1">
        <v>42277</v>
      </c>
      <c r="B184">
        <v>1871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T Z F E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T Z F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R R F R e 4 T t Z Z Q E A A C 4 J A A A T A B w A R m 9 y b X V s Y X M v U 2 V j d G l v b j E u b S C i G A A o o B Q A A A A A A A A A A A A A A A A A A A A A A A A A A A D t k c F O A j E Q h s 9 u s u / Q l M u S b D a C 4 E G z B 7 N o 9 E I 0 4 E X W m L I 7 Y k P b 2 b R d c S V c e C V O J t 4 I 7 2 U N R D h 4 8 C q h l + l M 0 3 / + m c 9 A Z j k q 0 l v H x r n v + Z 5 5 Y R p y U u A I c 0 Z i I s D 6 H n F n 9 a G X i 3 w 1 R 1 d M z G v U w a y U o G x w x Q V E C S r r E h P Q 5 C y 9 N 6 B N K t g Q 8 r Q D Z m y x S N e C k X 2 z t B 4 O O i C 4 5 B Z 0 T I 9 o S B I U p V Q m b o b k U m W Y c z W K G 8 3 2 c U j u S r T Q s 5 W A e H u N u q j g s R 6 u j d V o l 4 1 W 8 + V i M u Y E n f N 8 U q 0 + z T u q S r r s n a P k Q J 3 r P h u 6 v 7 c a p R O 6 B p Y 7 l 8 H P W C E Z b J 4 u h O h l T D B t Y q v L 3 U Y P T k m 5 V S G x V b G V 7 G u m z D N q u Z 6 j X x V g g r / Z C q d T a k E W o J k t N X s y b v m K M 7 e T G 2 V P W 9 G 3 1 i w k U 4 o F y y t X d o 2 B q F I O Q c 9 m d d / j 6 n d z u z B r d I M z a N b p g e m e M T 0 5 M N 0 7 p q 0 D 0 7 1 j 2 j 4 w / c 9 M v w B Q S w E C L Q A U A A I A C A B N k U R U y 8 b / C 6 Q A A A D 2 A A A A E g A A A A A A A A A A A A A A A A A A A A A A Q 2 9 u Z m l n L 1 B h Y 2 t h Z 2 U u e G 1 s U E s B A i 0 A F A A C A A g A T Z F E V A / K 6 a u k A A A A 6 Q A A A B M A A A A A A A A A A A A A A A A A 8 A A A A F t D b 2 5 0 Z W 5 0 X 1 R 5 c G V z X S 5 4 b W x Q S w E C L Q A U A A I A C A B N k U R U X u E 7 W W U B A A A u C Q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K A A A A A A A A F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N T o 1 N T o 0 N y 4 w O D U 2 N j c 3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U 6 N T U 6 N D c u M D g 1 N j Y 3 N 1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U 3 R h d H V z I i B W Y W x 1 Z T 0 i c 0 N v b X B s Z X R l I i A v P j x F b n R y e S B U e X B l P S J G a W x s Q 2 9 1 b n Q i I F Z h b H V l P S J s M T g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U 6 N T U 6 N D c u M D g 1 N j Y 3 N 1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U 3 R h d H V z I i B W Y W x 1 Z T 0 i c 0 N v b X B s Z X R l I i A v P j x F b n R y e S B U e X B l P S J G a W x s Q 2 9 1 b n Q i I F Z h b H V l P S J s M T g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N T o 1 N T o 0 N y 4 w O D U 2 N j c 3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k Z p b G x D b 3 V u d C I g V m F s d W U 9 I m w x O D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E 1 O j U 1 O j Q 3 L j A 4 N T Y 2 N z d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7 5 T H o b h H u x P F s n C E L 7 k A A A A A A g A A A A A A E G Y A A A A B A A A g A A A A A 5 F u k 0 u 0 Q i 8 o P c D / M y 0 T 0 m 8 7 w G j 9 n 5 Q o A L P D j 0 m 1 m p c A A A A A D o A A A A A C A A A g A A A A h o O h L W C Y x B 8 O I 5 K L M L l f Q s c w z 4 I I 5 C Q v B 5 5 Z F L W B x p h Q A A A A q m g u O O I i H d A I D X P 0 b q c F s l A 4 4 E R M d Y X E B V 2 a f e y Y t N h F I G 3 S Y S r w s V / i 6 W 9 Y B p x y z V y L 4 v x 3 9 s e P W w X n U T v x x Y W g 9 E z h o t u R f / n u N s k t + x R A A A A A S P 3 5 M D U u h c p j q u + Y R i + K n L Y l J t Y r d 7 Q X k E d R 0 6 2 o 1 e / s N q E O f M g O 2 + T 4 j 8 v C S N a W B r 3 H u B M 5 / s y W d S r R 4 Q O 3 u A = = < / D a t a M a s h u p > 
</file>

<file path=customXml/itemProps1.xml><?xml version="1.0" encoding="utf-8"?>
<ds:datastoreItem xmlns:ds="http://schemas.openxmlformats.org/officeDocument/2006/customXml" ds:itemID="{ACEB027B-EDFF-4574-BDC9-6404C5EB7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pogoda (2)</vt:lpstr>
      <vt:lpstr>3)</vt:lpstr>
      <vt:lpstr>1)</vt:lpstr>
      <vt:lpstr>pogoda</vt:lpstr>
      <vt:lpstr>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2022-02-04T13:43:36Z</dcterms:created>
  <dcterms:modified xsi:type="dcterms:W3CDTF">2022-02-04T17:14:48Z</dcterms:modified>
</cp:coreProperties>
</file>