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abed\Desktop\czerwiec 2017 2\excel\"/>
    </mc:Choice>
  </mc:AlternateContent>
  <xr:revisionPtr revIDLastSave="0" documentId="13_ncr:1_{54E9AB5C-B993-4DB8-A30B-8CA47B5E992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ransport" sheetId="2" r:id="rId1"/>
    <sheet name="4)" sheetId="1" r:id="rId2"/>
  </sheets>
  <definedNames>
    <definedName name="_xlnm._FilterDatabase" localSheetId="1" hidden="1">'4)'!$A$1:$B$135</definedName>
    <definedName name="DaneZewnętrzne_1" localSheetId="0" hidden="1">transport!$A$1:$F$135</definedName>
  </definedName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3" i="2" l="1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2" i="2"/>
  <c r="K3" i="2"/>
  <c r="L3" i="2" s="1"/>
  <c r="K4" i="2"/>
  <c r="L4" i="2" s="1"/>
  <c r="K5" i="2"/>
  <c r="L5" i="2" s="1"/>
  <c r="K6" i="2"/>
  <c r="L6" i="2" s="1"/>
  <c r="K7" i="2"/>
  <c r="L7" i="2" s="1"/>
  <c r="K8" i="2"/>
  <c r="L8" i="2" s="1"/>
  <c r="K9" i="2"/>
  <c r="L9" i="2" s="1"/>
  <c r="K10" i="2"/>
  <c r="L10" i="2" s="1"/>
  <c r="K11" i="2"/>
  <c r="L11" i="2" s="1"/>
  <c r="K12" i="2"/>
  <c r="L12" i="2" s="1"/>
  <c r="K13" i="2"/>
  <c r="L13" i="2" s="1"/>
  <c r="K14" i="2"/>
  <c r="L14" i="2" s="1"/>
  <c r="K15" i="2"/>
  <c r="L15" i="2" s="1"/>
  <c r="K16" i="2"/>
  <c r="L16" i="2" s="1"/>
  <c r="K17" i="2"/>
  <c r="L17" i="2" s="1"/>
  <c r="K18" i="2"/>
  <c r="L18" i="2" s="1"/>
  <c r="K19" i="2"/>
  <c r="L19" i="2" s="1"/>
  <c r="K20" i="2"/>
  <c r="L20" i="2" s="1"/>
  <c r="K21" i="2"/>
  <c r="L21" i="2" s="1"/>
  <c r="K22" i="2"/>
  <c r="L22" i="2" s="1"/>
  <c r="K23" i="2"/>
  <c r="L23" i="2" s="1"/>
  <c r="K24" i="2"/>
  <c r="L24" i="2" s="1"/>
  <c r="K25" i="2"/>
  <c r="L25" i="2" s="1"/>
  <c r="K26" i="2"/>
  <c r="L26" i="2" s="1"/>
  <c r="K27" i="2"/>
  <c r="L27" i="2" s="1"/>
  <c r="K28" i="2"/>
  <c r="L28" i="2" s="1"/>
  <c r="K29" i="2"/>
  <c r="L29" i="2" s="1"/>
  <c r="K30" i="2"/>
  <c r="L30" i="2" s="1"/>
  <c r="K31" i="2"/>
  <c r="L31" i="2" s="1"/>
  <c r="K32" i="2"/>
  <c r="L32" i="2" s="1"/>
  <c r="K33" i="2"/>
  <c r="L33" i="2" s="1"/>
  <c r="K34" i="2"/>
  <c r="L34" i="2" s="1"/>
  <c r="K35" i="2"/>
  <c r="L35" i="2" s="1"/>
  <c r="K36" i="2"/>
  <c r="L36" i="2" s="1"/>
  <c r="K37" i="2"/>
  <c r="L37" i="2" s="1"/>
  <c r="K38" i="2"/>
  <c r="L38" i="2" s="1"/>
  <c r="K39" i="2"/>
  <c r="L39" i="2" s="1"/>
  <c r="K40" i="2"/>
  <c r="L40" i="2" s="1"/>
  <c r="K41" i="2"/>
  <c r="L41" i="2" s="1"/>
  <c r="K42" i="2"/>
  <c r="L42" i="2" s="1"/>
  <c r="K43" i="2"/>
  <c r="L43" i="2" s="1"/>
  <c r="K44" i="2"/>
  <c r="L44" i="2" s="1"/>
  <c r="K45" i="2"/>
  <c r="L45" i="2" s="1"/>
  <c r="K46" i="2"/>
  <c r="L46" i="2" s="1"/>
  <c r="K47" i="2"/>
  <c r="L47" i="2" s="1"/>
  <c r="K48" i="2"/>
  <c r="L48" i="2" s="1"/>
  <c r="K49" i="2"/>
  <c r="L49" i="2" s="1"/>
  <c r="K50" i="2"/>
  <c r="L50" i="2" s="1"/>
  <c r="K51" i="2"/>
  <c r="L51" i="2" s="1"/>
  <c r="K52" i="2"/>
  <c r="L52" i="2" s="1"/>
  <c r="K53" i="2"/>
  <c r="L53" i="2" s="1"/>
  <c r="K54" i="2"/>
  <c r="L54" i="2" s="1"/>
  <c r="K55" i="2"/>
  <c r="L55" i="2" s="1"/>
  <c r="K56" i="2"/>
  <c r="L56" i="2" s="1"/>
  <c r="K57" i="2"/>
  <c r="L57" i="2" s="1"/>
  <c r="K58" i="2"/>
  <c r="L58" i="2" s="1"/>
  <c r="K59" i="2"/>
  <c r="L59" i="2" s="1"/>
  <c r="K60" i="2"/>
  <c r="L60" i="2" s="1"/>
  <c r="K61" i="2"/>
  <c r="L61" i="2" s="1"/>
  <c r="K62" i="2"/>
  <c r="L62" i="2" s="1"/>
  <c r="K63" i="2"/>
  <c r="L63" i="2" s="1"/>
  <c r="K64" i="2"/>
  <c r="L64" i="2" s="1"/>
  <c r="K65" i="2"/>
  <c r="L65" i="2" s="1"/>
  <c r="K66" i="2"/>
  <c r="L66" i="2" s="1"/>
  <c r="K67" i="2"/>
  <c r="L67" i="2" s="1"/>
  <c r="K68" i="2"/>
  <c r="L68" i="2" s="1"/>
  <c r="K69" i="2"/>
  <c r="L69" i="2" s="1"/>
  <c r="K70" i="2"/>
  <c r="L70" i="2" s="1"/>
  <c r="K71" i="2"/>
  <c r="L71" i="2" s="1"/>
  <c r="K72" i="2"/>
  <c r="L72" i="2" s="1"/>
  <c r="K73" i="2"/>
  <c r="L73" i="2" s="1"/>
  <c r="K74" i="2"/>
  <c r="L74" i="2" s="1"/>
  <c r="K75" i="2"/>
  <c r="L75" i="2" s="1"/>
  <c r="K76" i="2"/>
  <c r="L76" i="2" s="1"/>
  <c r="K77" i="2"/>
  <c r="L77" i="2" s="1"/>
  <c r="K78" i="2"/>
  <c r="L78" i="2" s="1"/>
  <c r="K79" i="2"/>
  <c r="L79" i="2" s="1"/>
  <c r="K80" i="2"/>
  <c r="L80" i="2" s="1"/>
  <c r="K81" i="2"/>
  <c r="L81" i="2" s="1"/>
  <c r="K82" i="2"/>
  <c r="L82" i="2" s="1"/>
  <c r="K83" i="2"/>
  <c r="L83" i="2" s="1"/>
  <c r="K84" i="2"/>
  <c r="L84" i="2" s="1"/>
  <c r="K85" i="2"/>
  <c r="L85" i="2" s="1"/>
  <c r="K86" i="2"/>
  <c r="L86" i="2" s="1"/>
  <c r="K87" i="2"/>
  <c r="L87" i="2" s="1"/>
  <c r="K88" i="2"/>
  <c r="L88" i="2" s="1"/>
  <c r="K89" i="2"/>
  <c r="L89" i="2" s="1"/>
  <c r="K90" i="2"/>
  <c r="L90" i="2" s="1"/>
  <c r="K91" i="2"/>
  <c r="L91" i="2" s="1"/>
  <c r="K92" i="2"/>
  <c r="L92" i="2" s="1"/>
  <c r="K93" i="2"/>
  <c r="L93" i="2" s="1"/>
  <c r="K94" i="2"/>
  <c r="L94" i="2" s="1"/>
  <c r="K95" i="2"/>
  <c r="L95" i="2" s="1"/>
  <c r="K96" i="2"/>
  <c r="L96" i="2" s="1"/>
  <c r="K97" i="2"/>
  <c r="L97" i="2" s="1"/>
  <c r="K98" i="2"/>
  <c r="L98" i="2" s="1"/>
  <c r="K99" i="2"/>
  <c r="L99" i="2" s="1"/>
  <c r="K100" i="2"/>
  <c r="L100" i="2" s="1"/>
  <c r="K101" i="2"/>
  <c r="L101" i="2" s="1"/>
  <c r="K102" i="2"/>
  <c r="L102" i="2" s="1"/>
  <c r="K103" i="2"/>
  <c r="L103" i="2" s="1"/>
  <c r="K104" i="2"/>
  <c r="L104" i="2" s="1"/>
  <c r="K105" i="2"/>
  <c r="L105" i="2" s="1"/>
  <c r="K106" i="2"/>
  <c r="L106" i="2" s="1"/>
  <c r="K107" i="2"/>
  <c r="L107" i="2" s="1"/>
  <c r="K108" i="2"/>
  <c r="L108" i="2" s="1"/>
  <c r="K109" i="2"/>
  <c r="L109" i="2" s="1"/>
  <c r="K110" i="2"/>
  <c r="L110" i="2" s="1"/>
  <c r="K111" i="2"/>
  <c r="L111" i="2" s="1"/>
  <c r="K112" i="2"/>
  <c r="L112" i="2" s="1"/>
  <c r="K113" i="2"/>
  <c r="L113" i="2" s="1"/>
  <c r="K114" i="2"/>
  <c r="L114" i="2" s="1"/>
  <c r="K115" i="2"/>
  <c r="L115" i="2" s="1"/>
  <c r="K116" i="2"/>
  <c r="L116" i="2" s="1"/>
  <c r="K117" i="2"/>
  <c r="L117" i="2" s="1"/>
  <c r="K118" i="2"/>
  <c r="L118" i="2" s="1"/>
  <c r="K119" i="2"/>
  <c r="L119" i="2" s="1"/>
  <c r="K120" i="2"/>
  <c r="L120" i="2" s="1"/>
  <c r="K121" i="2"/>
  <c r="L121" i="2" s="1"/>
  <c r="K122" i="2"/>
  <c r="L122" i="2" s="1"/>
  <c r="K123" i="2"/>
  <c r="L123" i="2" s="1"/>
  <c r="K124" i="2"/>
  <c r="L124" i="2" s="1"/>
  <c r="K125" i="2"/>
  <c r="L125" i="2" s="1"/>
  <c r="K126" i="2"/>
  <c r="L126" i="2" s="1"/>
  <c r="K127" i="2"/>
  <c r="L127" i="2" s="1"/>
  <c r="K128" i="2"/>
  <c r="L128" i="2" s="1"/>
  <c r="K129" i="2"/>
  <c r="L129" i="2" s="1"/>
  <c r="K130" i="2"/>
  <c r="L130" i="2" s="1"/>
  <c r="K131" i="2"/>
  <c r="L131" i="2" s="1"/>
  <c r="K132" i="2"/>
  <c r="L132" i="2" s="1"/>
  <c r="K133" i="2"/>
  <c r="L133" i="2" s="1"/>
  <c r="K134" i="2"/>
  <c r="L134" i="2" s="1"/>
  <c r="K135" i="2"/>
  <c r="L135" i="2" s="1"/>
  <c r="K2" i="2"/>
  <c r="L2" i="2" s="1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G3" i="2"/>
  <c r="H3" i="2" s="1"/>
  <c r="G4" i="2"/>
  <c r="H4" i="2" s="1"/>
  <c r="G5" i="2"/>
  <c r="H5" i="2" s="1"/>
  <c r="G6" i="2"/>
  <c r="H6" i="2" s="1"/>
  <c r="G7" i="2"/>
  <c r="H7" i="2" s="1"/>
  <c r="G8" i="2"/>
  <c r="H8" i="2" s="1"/>
  <c r="G9" i="2"/>
  <c r="H9" i="2" s="1"/>
  <c r="G10" i="2"/>
  <c r="H10" i="2" s="1"/>
  <c r="G11" i="2"/>
  <c r="H11" i="2" s="1"/>
  <c r="G12" i="2"/>
  <c r="H12" i="2" s="1"/>
  <c r="G13" i="2"/>
  <c r="H13" i="2" s="1"/>
  <c r="G14" i="2"/>
  <c r="H14" i="2" s="1"/>
  <c r="G15" i="2"/>
  <c r="H15" i="2" s="1"/>
  <c r="G16" i="2"/>
  <c r="H16" i="2" s="1"/>
  <c r="G17" i="2"/>
  <c r="H17" i="2" s="1"/>
  <c r="G18" i="2"/>
  <c r="H18" i="2" s="1"/>
  <c r="G19" i="2"/>
  <c r="H19" i="2" s="1"/>
  <c r="G20" i="2"/>
  <c r="H20" i="2" s="1"/>
  <c r="G21" i="2"/>
  <c r="H21" i="2" s="1"/>
  <c r="G22" i="2"/>
  <c r="H22" i="2" s="1"/>
  <c r="G23" i="2"/>
  <c r="H23" i="2" s="1"/>
  <c r="G24" i="2"/>
  <c r="H24" i="2" s="1"/>
  <c r="G25" i="2"/>
  <c r="H25" i="2" s="1"/>
  <c r="G26" i="2"/>
  <c r="H26" i="2" s="1"/>
  <c r="G27" i="2"/>
  <c r="H27" i="2" s="1"/>
  <c r="G28" i="2"/>
  <c r="H28" i="2" s="1"/>
  <c r="G29" i="2"/>
  <c r="H29" i="2" s="1"/>
  <c r="G30" i="2"/>
  <c r="H30" i="2" s="1"/>
  <c r="G31" i="2"/>
  <c r="H31" i="2" s="1"/>
  <c r="G32" i="2"/>
  <c r="H32" i="2" s="1"/>
  <c r="G33" i="2"/>
  <c r="H33" i="2" s="1"/>
  <c r="G34" i="2"/>
  <c r="H34" i="2" s="1"/>
  <c r="G35" i="2"/>
  <c r="H35" i="2" s="1"/>
  <c r="G36" i="2"/>
  <c r="H36" i="2" s="1"/>
  <c r="G37" i="2"/>
  <c r="H37" i="2" s="1"/>
  <c r="G38" i="2"/>
  <c r="H38" i="2" s="1"/>
  <c r="G39" i="2"/>
  <c r="H39" i="2" s="1"/>
  <c r="G40" i="2"/>
  <c r="H40" i="2" s="1"/>
  <c r="G41" i="2"/>
  <c r="H41" i="2" s="1"/>
  <c r="G42" i="2"/>
  <c r="H42" i="2" s="1"/>
  <c r="G43" i="2"/>
  <c r="H43" i="2" s="1"/>
  <c r="G44" i="2"/>
  <c r="H44" i="2" s="1"/>
  <c r="G45" i="2"/>
  <c r="H45" i="2" s="1"/>
  <c r="G46" i="2"/>
  <c r="H46" i="2" s="1"/>
  <c r="G47" i="2"/>
  <c r="H47" i="2" s="1"/>
  <c r="G48" i="2"/>
  <c r="H48" i="2" s="1"/>
  <c r="G49" i="2"/>
  <c r="H49" i="2" s="1"/>
  <c r="G50" i="2"/>
  <c r="H50" i="2" s="1"/>
  <c r="G51" i="2"/>
  <c r="H51" i="2" s="1"/>
  <c r="G52" i="2"/>
  <c r="H52" i="2" s="1"/>
  <c r="G53" i="2"/>
  <c r="H53" i="2" s="1"/>
  <c r="G54" i="2"/>
  <c r="H54" i="2" s="1"/>
  <c r="G55" i="2"/>
  <c r="H55" i="2" s="1"/>
  <c r="G56" i="2"/>
  <c r="H56" i="2" s="1"/>
  <c r="G57" i="2"/>
  <c r="H57" i="2" s="1"/>
  <c r="G58" i="2"/>
  <c r="H58" i="2" s="1"/>
  <c r="G59" i="2"/>
  <c r="H59" i="2" s="1"/>
  <c r="G60" i="2"/>
  <c r="H60" i="2" s="1"/>
  <c r="G61" i="2"/>
  <c r="H61" i="2" s="1"/>
  <c r="G62" i="2"/>
  <c r="H62" i="2" s="1"/>
  <c r="G63" i="2"/>
  <c r="H63" i="2" s="1"/>
  <c r="G64" i="2"/>
  <c r="H64" i="2" s="1"/>
  <c r="G65" i="2"/>
  <c r="H65" i="2" s="1"/>
  <c r="G66" i="2"/>
  <c r="H66" i="2" s="1"/>
  <c r="G67" i="2"/>
  <c r="H67" i="2" s="1"/>
  <c r="G68" i="2"/>
  <c r="H68" i="2" s="1"/>
  <c r="G69" i="2"/>
  <c r="H69" i="2" s="1"/>
  <c r="G70" i="2"/>
  <c r="H70" i="2" s="1"/>
  <c r="G71" i="2"/>
  <c r="H71" i="2" s="1"/>
  <c r="G72" i="2"/>
  <c r="H72" i="2" s="1"/>
  <c r="G73" i="2"/>
  <c r="H73" i="2" s="1"/>
  <c r="G74" i="2"/>
  <c r="H74" i="2" s="1"/>
  <c r="G75" i="2"/>
  <c r="H75" i="2" s="1"/>
  <c r="G76" i="2"/>
  <c r="H76" i="2" s="1"/>
  <c r="G77" i="2"/>
  <c r="H77" i="2" s="1"/>
  <c r="G78" i="2"/>
  <c r="H78" i="2" s="1"/>
  <c r="G79" i="2"/>
  <c r="H79" i="2" s="1"/>
  <c r="G80" i="2"/>
  <c r="H80" i="2" s="1"/>
  <c r="G81" i="2"/>
  <c r="H81" i="2" s="1"/>
  <c r="G82" i="2"/>
  <c r="H82" i="2" s="1"/>
  <c r="G83" i="2"/>
  <c r="H83" i="2" s="1"/>
  <c r="G84" i="2"/>
  <c r="H84" i="2" s="1"/>
  <c r="G85" i="2"/>
  <c r="H85" i="2" s="1"/>
  <c r="G86" i="2"/>
  <c r="H86" i="2" s="1"/>
  <c r="G87" i="2"/>
  <c r="H87" i="2" s="1"/>
  <c r="G88" i="2"/>
  <c r="H88" i="2" s="1"/>
  <c r="G89" i="2"/>
  <c r="H89" i="2" s="1"/>
  <c r="G90" i="2"/>
  <c r="H90" i="2" s="1"/>
  <c r="G91" i="2"/>
  <c r="H91" i="2" s="1"/>
  <c r="G92" i="2"/>
  <c r="H92" i="2" s="1"/>
  <c r="G93" i="2"/>
  <c r="H93" i="2" s="1"/>
  <c r="G94" i="2"/>
  <c r="H94" i="2" s="1"/>
  <c r="G95" i="2"/>
  <c r="H95" i="2" s="1"/>
  <c r="G96" i="2"/>
  <c r="H96" i="2" s="1"/>
  <c r="G97" i="2"/>
  <c r="H97" i="2" s="1"/>
  <c r="G98" i="2"/>
  <c r="H98" i="2" s="1"/>
  <c r="G99" i="2"/>
  <c r="H99" i="2" s="1"/>
  <c r="G100" i="2"/>
  <c r="H100" i="2" s="1"/>
  <c r="G101" i="2"/>
  <c r="H101" i="2" s="1"/>
  <c r="G102" i="2"/>
  <c r="H102" i="2" s="1"/>
  <c r="G103" i="2"/>
  <c r="H103" i="2" s="1"/>
  <c r="G104" i="2"/>
  <c r="H104" i="2" s="1"/>
  <c r="G105" i="2"/>
  <c r="H105" i="2" s="1"/>
  <c r="G106" i="2"/>
  <c r="H106" i="2" s="1"/>
  <c r="G107" i="2"/>
  <c r="H107" i="2" s="1"/>
  <c r="G108" i="2"/>
  <c r="H108" i="2" s="1"/>
  <c r="G109" i="2"/>
  <c r="H109" i="2" s="1"/>
  <c r="G110" i="2"/>
  <c r="H110" i="2" s="1"/>
  <c r="G111" i="2"/>
  <c r="H111" i="2" s="1"/>
  <c r="G112" i="2"/>
  <c r="H112" i="2" s="1"/>
  <c r="G113" i="2"/>
  <c r="H113" i="2" s="1"/>
  <c r="G114" i="2"/>
  <c r="H114" i="2" s="1"/>
  <c r="G115" i="2"/>
  <c r="H115" i="2" s="1"/>
  <c r="G116" i="2"/>
  <c r="H116" i="2" s="1"/>
  <c r="G117" i="2"/>
  <c r="H117" i="2" s="1"/>
  <c r="G118" i="2"/>
  <c r="H118" i="2" s="1"/>
  <c r="G119" i="2"/>
  <c r="H119" i="2" s="1"/>
  <c r="G120" i="2"/>
  <c r="H120" i="2" s="1"/>
  <c r="G121" i="2"/>
  <c r="H121" i="2" s="1"/>
  <c r="G122" i="2"/>
  <c r="H122" i="2" s="1"/>
  <c r="G123" i="2"/>
  <c r="H123" i="2" s="1"/>
  <c r="G124" i="2"/>
  <c r="H124" i="2" s="1"/>
  <c r="G125" i="2"/>
  <c r="H125" i="2" s="1"/>
  <c r="G126" i="2"/>
  <c r="H126" i="2" s="1"/>
  <c r="G127" i="2"/>
  <c r="H127" i="2" s="1"/>
  <c r="G128" i="2"/>
  <c r="H128" i="2" s="1"/>
  <c r="G129" i="2"/>
  <c r="H129" i="2" s="1"/>
  <c r="G130" i="2"/>
  <c r="H130" i="2" s="1"/>
  <c r="G131" i="2"/>
  <c r="H131" i="2" s="1"/>
  <c r="G132" i="2"/>
  <c r="H132" i="2" s="1"/>
  <c r="G133" i="2"/>
  <c r="H133" i="2" s="1"/>
  <c r="G134" i="2"/>
  <c r="H134" i="2" s="1"/>
  <c r="G135" i="2"/>
  <c r="H135" i="2" s="1"/>
  <c r="G2" i="2"/>
  <c r="H2" i="2" s="1"/>
  <c r="J124" i="2" l="1"/>
  <c r="J108" i="2"/>
  <c r="J92" i="2"/>
  <c r="J76" i="2"/>
  <c r="J60" i="2"/>
  <c r="J52" i="2"/>
  <c r="J44" i="2"/>
  <c r="J36" i="2"/>
  <c r="J28" i="2"/>
  <c r="J20" i="2"/>
  <c r="J12" i="2"/>
  <c r="J4" i="2"/>
  <c r="J132" i="2"/>
  <c r="J116" i="2"/>
  <c r="J100" i="2"/>
  <c r="J84" i="2"/>
  <c r="J68" i="2"/>
  <c r="J133" i="2"/>
  <c r="J125" i="2"/>
  <c r="J117" i="2"/>
  <c r="J109" i="2"/>
  <c r="J101" i="2"/>
  <c r="J93" i="2"/>
  <c r="J85" i="2"/>
  <c r="J77" i="2"/>
  <c r="J69" i="2"/>
  <c r="J61" i="2"/>
  <c r="J53" i="2"/>
  <c r="J45" i="2"/>
  <c r="J37" i="2"/>
  <c r="J29" i="2"/>
  <c r="J21" i="2"/>
  <c r="J13" i="2"/>
  <c r="J5" i="2"/>
  <c r="J122" i="2"/>
  <c r="J66" i="2"/>
  <c r="J58" i="2"/>
  <c r="J130" i="2"/>
  <c r="J2" i="2"/>
  <c r="J56" i="2"/>
  <c r="J131" i="2"/>
  <c r="J123" i="2"/>
  <c r="J115" i="2"/>
  <c r="J107" i="2"/>
  <c r="J99" i="2"/>
  <c r="J91" i="2"/>
  <c r="J83" i="2"/>
  <c r="J75" i="2"/>
  <c r="J67" i="2"/>
  <c r="J59" i="2"/>
  <c r="J51" i="2"/>
  <c r="J43" i="2"/>
  <c r="J35" i="2"/>
  <c r="J27" i="2"/>
  <c r="J19" i="2"/>
  <c r="J11" i="2"/>
  <c r="J3" i="2"/>
  <c r="J135" i="2"/>
  <c r="J127" i="2"/>
  <c r="J119" i="2"/>
  <c r="J111" i="2"/>
  <c r="J103" i="2"/>
  <c r="J95" i="2"/>
  <c r="J87" i="2"/>
  <c r="J79" i="2"/>
  <c r="J71" i="2"/>
  <c r="J63" i="2"/>
  <c r="J55" i="2"/>
  <c r="J47" i="2"/>
  <c r="J39" i="2"/>
  <c r="J31" i="2"/>
  <c r="J23" i="2"/>
  <c r="J15" i="2"/>
  <c r="J7" i="2"/>
  <c r="J48" i="2"/>
  <c r="J40" i="2"/>
  <c r="J32" i="2"/>
  <c r="J24" i="2"/>
  <c r="J16" i="2"/>
  <c r="J8" i="2"/>
  <c r="J128" i="2"/>
  <c r="J112" i="2"/>
  <c r="J96" i="2"/>
  <c r="J80" i="2"/>
  <c r="J64" i="2"/>
  <c r="J120" i="2"/>
  <c r="J104" i="2"/>
  <c r="J88" i="2"/>
  <c r="J72" i="2"/>
  <c r="J134" i="2"/>
  <c r="J126" i="2"/>
  <c r="J118" i="2"/>
  <c r="J110" i="2"/>
  <c r="J102" i="2"/>
  <c r="J94" i="2"/>
  <c r="J86" i="2"/>
  <c r="J78" i="2"/>
  <c r="J70" i="2"/>
  <c r="J62" i="2"/>
  <c r="J54" i="2"/>
  <c r="J46" i="2"/>
  <c r="J38" i="2"/>
  <c r="J30" i="2"/>
  <c r="J22" i="2"/>
  <c r="J14" i="2"/>
  <c r="J6" i="2"/>
  <c r="J114" i="2"/>
  <c r="J98" i="2"/>
  <c r="J82" i="2"/>
  <c r="J74" i="2"/>
  <c r="J50" i="2"/>
  <c r="J42" i="2"/>
  <c r="J34" i="2"/>
  <c r="J26" i="2"/>
  <c r="J18" i="2"/>
  <c r="J10" i="2"/>
  <c r="J106" i="2"/>
  <c r="J90" i="2"/>
  <c r="J129" i="2"/>
  <c r="J121" i="2"/>
  <c r="J113" i="2"/>
  <c r="J105" i="2"/>
  <c r="J97" i="2"/>
  <c r="J89" i="2"/>
  <c r="J81" i="2"/>
  <c r="J73" i="2"/>
  <c r="J65" i="2"/>
  <c r="J57" i="2"/>
  <c r="J49" i="2"/>
  <c r="J41" i="2"/>
  <c r="J33" i="2"/>
  <c r="J25" i="2"/>
  <c r="J17" i="2"/>
  <c r="J9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06DA1B7-5FA4-4C26-AB60-500860EBD266}" keepAlive="1" name="Zapytanie — transport" description="Połączenie z zapytaniem „transport” w skoroszycie." type="5" refreshedVersion="7" background="1" saveData="1">
    <dbPr connection="Provider=Microsoft.Mashup.OleDb.1;Data Source=$Workbook$;Location=transport;Extended Properties=&quot;&quot;" command="SELECT * FROM [transport]"/>
  </connection>
</connections>
</file>

<file path=xl/sharedStrings.xml><?xml version="1.0" encoding="utf-8"?>
<sst xmlns="http://schemas.openxmlformats.org/spreadsheetml/2006/main" count="477" uniqueCount="204">
  <si>
    <t>Marka_i_model</t>
  </si>
  <si>
    <t>Rok_produkcji</t>
  </si>
  <si>
    <t>Cena_zakupu</t>
  </si>
  <si>
    <t>Nr_rejestracyjny</t>
  </si>
  <si>
    <t>Przebieg</t>
  </si>
  <si>
    <t>Data_ostatniego_remontu</t>
  </si>
  <si>
    <t>Iveco Strails</t>
  </si>
  <si>
    <t>ERA 210 TR</t>
  </si>
  <si>
    <t>ERA 211 TR</t>
  </si>
  <si>
    <t>ERA 212 TR</t>
  </si>
  <si>
    <t>ERA 213 TR</t>
  </si>
  <si>
    <t>ERA 209 TR</t>
  </si>
  <si>
    <t>Mercedes Axor</t>
  </si>
  <si>
    <t>ERA 223 TR</t>
  </si>
  <si>
    <t>MAN TGA</t>
  </si>
  <si>
    <t>ERA 217 TR</t>
  </si>
  <si>
    <t>Volvo FE</t>
  </si>
  <si>
    <t>ERA 095 TR</t>
  </si>
  <si>
    <t>Volvo FM</t>
  </si>
  <si>
    <t>ERA 093 TR</t>
  </si>
  <si>
    <t>Volvo FMX</t>
  </si>
  <si>
    <t>ERA 094 TR</t>
  </si>
  <si>
    <t>Volvo FH</t>
  </si>
  <si>
    <t>ERA 092 TR</t>
  </si>
  <si>
    <t>ERA 097 TR</t>
  </si>
  <si>
    <t>Iveco 100E</t>
  </si>
  <si>
    <t>ERA 114 TR</t>
  </si>
  <si>
    <t>ERA 108 TR</t>
  </si>
  <si>
    <t>Scania L94</t>
  </si>
  <si>
    <t>ERA 100 TR</t>
  </si>
  <si>
    <t>ERA 101 TR</t>
  </si>
  <si>
    <t>ERA 111 TR</t>
  </si>
  <si>
    <t>ERA 120 TR</t>
  </si>
  <si>
    <t>Renault Premium</t>
  </si>
  <si>
    <t>ERA 110 TR</t>
  </si>
  <si>
    <t>Mercedes Atego</t>
  </si>
  <si>
    <t>ERA 112 TR</t>
  </si>
  <si>
    <t>Scania M93</t>
  </si>
  <si>
    <t>ERA 102 TR</t>
  </si>
  <si>
    <t>ERA 302 TR</t>
  </si>
  <si>
    <t>ERA 096 TR</t>
  </si>
  <si>
    <t>Iveco EuroCargo</t>
  </si>
  <si>
    <t>ERA 104 TR</t>
  </si>
  <si>
    <t>ERA 119 TR</t>
  </si>
  <si>
    <t>ERA 106 TR</t>
  </si>
  <si>
    <t>MAN TGL</t>
  </si>
  <si>
    <t>ERA 117 TR</t>
  </si>
  <si>
    <t>Volvo FL</t>
  </si>
  <si>
    <t>ERA 098 TR</t>
  </si>
  <si>
    <t>ERA 109 TR</t>
  </si>
  <si>
    <t>DAF LF45</t>
  </si>
  <si>
    <t>ERA 115 TR</t>
  </si>
  <si>
    <t>ERA 113 TR</t>
  </si>
  <si>
    <t>ERA 107 TR</t>
  </si>
  <si>
    <t>MAN TGA41</t>
  </si>
  <si>
    <t>ERA 116 TR</t>
  </si>
  <si>
    <t>MAN TGA33</t>
  </si>
  <si>
    <t>ERA 105 TR</t>
  </si>
  <si>
    <t>DAF CF85</t>
  </si>
  <si>
    <t>ERA 103 TR</t>
  </si>
  <si>
    <t>Mercedes Sided</t>
  </si>
  <si>
    <t>ERA 099 TR</t>
  </si>
  <si>
    <t>Mercedes Actros</t>
  </si>
  <si>
    <t>ERA 118 TR</t>
  </si>
  <si>
    <t>ERA 132 TR</t>
  </si>
  <si>
    <t>ERA 142 TR</t>
  </si>
  <si>
    <t>ERA 145 TR</t>
  </si>
  <si>
    <t>Renault Midlum</t>
  </si>
  <si>
    <t>ERA 146 TR</t>
  </si>
  <si>
    <t>ERA 135 TR</t>
  </si>
  <si>
    <t>ERA 136 TR</t>
  </si>
  <si>
    <t>Renault D10</t>
  </si>
  <si>
    <t>ERA 141 TR</t>
  </si>
  <si>
    <t>ERA 340 TR</t>
  </si>
  <si>
    <t>ERA 147 TR</t>
  </si>
  <si>
    <t>ERA 394 TR</t>
  </si>
  <si>
    <t>DAF CF75</t>
  </si>
  <si>
    <t>ERA 143 TR</t>
  </si>
  <si>
    <t>ERA 140 TR</t>
  </si>
  <si>
    <t>DAF CF65</t>
  </si>
  <si>
    <t>ERA 133 TR</t>
  </si>
  <si>
    <t>Iveco TrakkerEuro5</t>
  </si>
  <si>
    <t>ERA 214 TR</t>
  </si>
  <si>
    <t>Renault Magnum</t>
  </si>
  <si>
    <t>ERA 227 TR</t>
  </si>
  <si>
    <t>ERA 228 TR</t>
  </si>
  <si>
    <t>ERA 226 TR</t>
  </si>
  <si>
    <t>ERA 131 TR</t>
  </si>
  <si>
    <t>ERA 144 TR</t>
  </si>
  <si>
    <t>ERA 134 TR</t>
  </si>
  <si>
    <t>ERA 161 TR</t>
  </si>
  <si>
    <t>Renault R385</t>
  </si>
  <si>
    <t>ERA 158 TR</t>
  </si>
  <si>
    <t>ERA 160 TR</t>
  </si>
  <si>
    <t>ERA 159 TR</t>
  </si>
  <si>
    <t>ERA 157 TR</t>
  </si>
  <si>
    <t>ERA 221 TR</t>
  </si>
  <si>
    <t>ERA 225 TR</t>
  </si>
  <si>
    <t>ERA 220 TR</t>
  </si>
  <si>
    <t>ERA 222 TR</t>
  </si>
  <si>
    <t>Renault Pelen</t>
  </si>
  <si>
    <t>ERA 230 TR</t>
  </si>
  <si>
    <t>ERA 229 TR</t>
  </si>
  <si>
    <t>ERA 162 TR</t>
  </si>
  <si>
    <t>Scania R500</t>
  </si>
  <si>
    <t>ERA 237 TR</t>
  </si>
  <si>
    <t>ERA 236 TR</t>
  </si>
  <si>
    <t>ERA 238 TR</t>
  </si>
  <si>
    <t>ERA 240 TR</t>
  </si>
  <si>
    <t>ERA 241 TR</t>
  </si>
  <si>
    <t>ERA 239 TR</t>
  </si>
  <si>
    <t>ERA 168 TR</t>
  </si>
  <si>
    <t>ERA 175 TR</t>
  </si>
  <si>
    <t>ERA 173 TR</t>
  </si>
  <si>
    <t>ERA 166 TR</t>
  </si>
  <si>
    <t>ERA 176 TR</t>
  </si>
  <si>
    <t>ERA 172 TR</t>
  </si>
  <si>
    <t>ERA 169 TR</t>
  </si>
  <si>
    <t>ERA 170 TR</t>
  </si>
  <si>
    <t>Iveco STRALIS</t>
  </si>
  <si>
    <t>ERA 215 TR</t>
  </si>
  <si>
    <t>ERA 216 TR</t>
  </si>
  <si>
    <t>ERA 178 TR</t>
  </si>
  <si>
    <t>Scania R420</t>
  </si>
  <si>
    <t>ERA 232 TR</t>
  </si>
  <si>
    <t>ERA 233 TR</t>
  </si>
  <si>
    <t>ERA 231 TR</t>
  </si>
  <si>
    <t>ERA 234 TR</t>
  </si>
  <si>
    <t>ERA 235 TR</t>
  </si>
  <si>
    <t>Volvo FH13-500</t>
  </si>
  <si>
    <t>ERA 248 TR</t>
  </si>
  <si>
    <t>ERA 177 TR</t>
  </si>
  <si>
    <t>ERA 247 TR</t>
  </si>
  <si>
    <t>MAN TGX</t>
  </si>
  <si>
    <t>ERA 218 TR</t>
  </si>
  <si>
    <t>ERA 174 TR</t>
  </si>
  <si>
    <t>DAF XF460</t>
  </si>
  <si>
    <t>ERA 207 TR</t>
  </si>
  <si>
    <t>ERA 405 TR</t>
  </si>
  <si>
    <t>ERA 204 TR</t>
  </si>
  <si>
    <t>ERA 208 TR</t>
  </si>
  <si>
    <t>ERA 406 TR</t>
  </si>
  <si>
    <t>ERA 171 TR</t>
  </si>
  <si>
    <t>ERA 183 TR</t>
  </si>
  <si>
    <t>ERA 388 TR</t>
  </si>
  <si>
    <t>ERA 188 TR</t>
  </si>
  <si>
    <t>ERA 184 TR</t>
  </si>
  <si>
    <t>ERA 186 TR</t>
  </si>
  <si>
    <t>ERA 185 TR</t>
  </si>
  <si>
    <t>ERA 199 TR</t>
  </si>
  <si>
    <t>ERA 198 TR</t>
  </si>
  <si>
    <t>ERA 200 TR</t>
  </si>
  <si>
    <t>ERA 201 TR</t>
  </si>
  <si>
    <t>ERA 496 TR</t>
  </si>
  <si>
    <t>ERA 497 TR</t>
  </si>
  <si>
    <t>ERA 202 TR</t>
  </si>
  <si>
    <t>ERA 203 TR</t>
  </si>
  <si>
    <t>MAN TGS</t>
  </si>
  <si>
    <t>ERA 187 TR</t>
  </si>
  <si>
    <t>ERA 219 TR</t>
  </si>
  <si>
    <t>MAN TGA18</t>
  </si>
  <si>
    <t>ERA 193 TR</t>
  </si>
  <si>
    <t>ERA 195 TR</t>
  </si>
  <si>
    <t>ERA 197 TR</t>
  </si>
  <si>
    <t>ERA 194 TR</t>
  </si>
  <si>
    <t>ERA 196 TR</t>
  </si>
  <si>
    <t>ERA 393 TR</t>
  </si>
  <si>
    <t>ERA 494 TR</t>
  </si>
  <si>
    <t>ERA 495 TR</t>
  </si>
  <si>
    <t>ERA 192 TR</t>
  </si>
  <si>
    <t>ERA 205 TR</t>
  </si>
  <si>
    <t>ERA 206 TR</t>
  </si>
  <si>
    <t>Volvo 2015Euro6M</t>
  </si>
  <si>
    <t>ERA 242 TR</t>
  </si>
  <si>
    <t>ERA 243 TR</t>
  </si>
  <si>
    <t>ERA 244 TR</t>
  </si>
  <si>
    <t>ERA 245 TR</t>
  </si>
  <si>
    <t>ERA 246 TR</t>
  </si>
  <si>
    <t>ile lat uplynelo do 2017</t>
  </si>
  <si>
    <t>po amortyzacji</t>
  </si>
  <si>
    <t>1)</t>
  </si>
  <si>
    <t>2)</t>
  </si>
  <si>
    <t>a)</t>
  </si>
  <si>
    <t>b)</t>
  </si>
  <si>
    <t>1</t>
  </si>
  <si>
    <t>marka</t>
  </si>
  <si>
    <t>Etykiety wierszy</t>
  </si>
  <si>
    <t xml:space="preserve">DAF </t>
  </si>
  <si>
    <t xml:space="preserve">Iveco </t>
  </si>
  <si>
    <t xml:space="preserve">MAN </t>
  </si>
  <si>
    <t xml:space="preserve">Mercedes </t>
  </si>
  <si>
    <t xml:space="preserve">Renault </t>
  </si>
  <si>
    <t xml:space="preserve">Scania </t>
  </si>
  <si>
    <t xml:space="preserve">Volvo </t>
  </si>
  <si>
    <t>Suma końcowa</t>
  </si>
  <si>
    <t>liczba aut danje marki</t>
  </si>
  <si>
    <t>Średnia z Przebieg</t>
  </si>
  <si>
    <t>sredni przebieg</t>
  </si>
  <si>
    <t>Liczba z marka</t>
  </si>
  <si>
    <t>Etykiety kolumn</t>
  </si>
  <si>
    <t>ile dni minelo</t>
  </si>
  <si>
    <t>4)</t>
  </si>
  <si>
    <t>3)</t>
  </si>
  <si>
    <t>rok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</si>
</sst>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/>
    <xf numFmtId="14" fontId="0" fillId="0" borderId="0" xfId="0" applyNumberFormat="1"/>
    <xf numFmtId="0" fontId="0" fillId="3" borderId="0" xfId="0" applyNumberFormat="1" applyFill="1"/>
    <xf numFmtId="0" fontId="0" fillId="3" borderId="0" xfId="0" applyFill="1"/>
    <xf numFmtId="14" fontId="0" fillId="3" borderId="0" xfId="0" applyNumberFormat="1" applyFill="1"/>
    <xf numFmtId="0" fontId="0" fillId="2" borderId="1" xfId="0" applyNumberFormat="1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2" fontId="0" fillId="0" borderId="0" xfId="0" applyNumberFormat="1"/>
  </cellXfs>
  <cellStyles count="1">
    <cellStyle name="Normalny" xfId="0" builtinId="0"/>
  </cellStyles>
  <dxfs count="3"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[firma transportowa.xlsx]transport!Tabela przestawna1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sredni przebieg aut danej marki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transport!$P$12</c:f>
              <c:strCache>
                <c:ptCount val="1"/>
                <c:pt idx="0">
                  <c:v>Suma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transport!$O$13:$O$20</c:f>
              <c:strCache>
                <c:ptCount val="7"/>
                <c:pt idx="0">
                  <c:v>DAF </c:v>
                </c:pt>
                <c:pt idx="1">
                  <c:v>Iveco </c:v>
                </c:pt>
                <c:pt idx="2">
                  <c:v>MAN </c:v>
                </c:pt>
                <c:pt idx="3">
                  <c:v>Mercedes </c:v>
                </c:pt>
                <c:pt idx="4">
                  <c:v>Renault </c:v>
                </c:pt>
                <c:pt idx="5">
                  <c:v>Scania </c:v>
                </c:pt>
                <c:pt idx="6">
                  <c:v>Volvo </c:v>
                </c:pt>
              </c:strCache>
            </c:strRef>
          </c:cat>
          <c:val>
            <c:numRef>
              <c:f>transport!$P$13:$P$20</c:f>
              <c:numCache>
                <c:formatCode>General</c:formatCode>
                <c:ptCount val="7"/>
                <c:pt idx="0">
                  <c:v>273239.59999999998</c:v>
                </c:pt>
                <c:pt idx="1">
                  <c:v>657434.5</c:v>
                </c:pt>
                <c:pt idx="2">
                  <c:v>289637.27777777775</c:v>
                </c:pt>
                <c:pt idx="3">
                  <c:v>486545.8823529412</c:v>
                </c:pt>
                <c:pt idx="4">
                  <c:v>519936.0588235294</c:v>
                </c:pt>
                <c:pt idx="5">
                  <c:v>557117.6470588235</c:v>
                </c:pt>
                <c:pt idx="6">
                  <c:v>307130.4347826087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72-497A-B7B7-DCA8AFE4E0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4100079"/>
        <c:axId val="74095919"/>
      </c:barChart>
      <c:catAx>
        <c:axId val="741000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marka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4095919"/>
        <c:crosses val="autoZero"/>
        <c:auto val="1"/>
        <c:lblAlgn val="ctr"/>
        <c:lblOffset val="100"/>
        <c:noMultiLvlLbl val="0"/>
      </c:catAx>
      <c:valAx>
        <c:axId val="74095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sredni przebieg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41000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419554</xdr:colOff>
      <xdr:row>5</xdr:row>
      <xdr:rowOff>102506</xdr:rowOff>
    </xdr:from>
    <xdr:to>
      <xdr:col>26</xdr:col>
      <xdr:colOff>508000</xdr:colOff>
      <xdr:row>20</xdr:row>
      <xdr:rowOff>133349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661933FB-A9D7-1FF5-9F5A-DAC26297C2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eksandra Łabęda" refreshedDate="44696.943069907407" createdVersion="7" refreshedVersion="7" minRefreshableVersion="3" recordCount="134" xr:uid="{DB0FF140-D1F4-4C0F-B023-4293D8BF2EFB}">
  <cacheSource type="worksheet">
    <worksheetSource name="transport"/>
  </cacheSource>
  <cacheFields count="12">
    <cacheField name="Marka_i_model" numFmtId="0">
      <sharedItems count="38">
        <s v="Iveco Strails"/>
        <s v="Mercedes Axor"/>
        <s v="MAN TGA"/>
        <s v="Volvo FE"/>
        <s v="Volvo FM"/>
        <s v="Volvo FMX"/>
        <s v="Volvo FH"/>
        <s v="Iveco 100E"/>
        <s v="Scania L94"/>
        <s v="Renault Premium"/>
        <s v="Mercedes Atego"/>
        <s v="Scania M93"/>
        <s v="Iveco EuroCargo"/>
        <s v="MAN TGL"/>
        <s v="Volvo FL"/>
        <s v="DAF LF45"/>
        <s v="MAN TGA41"/>
        <s v="MAN TGA33"/>
        <s v="DAF CF85"/>
        <s v="Mercedes Sided"/>
        <s v="Mercedes Actros"/>
        <s v="Renault Midlum"/>
        <s v="Renault D10"/>
        <s v="DAF CF75"/>
        <s v="DAF CF65"/>
        <s v="Iveco TrakkerEuro5"/>
        <s v="Renault Magnum"/>
        <s v="Renault R385"/>
        <s v="Renault Pelen"/>
        <s v="Scania R500"/>
        <s v="Iveco STRALIS"/>
        <s v="Scania R420"/>
        <s v="Volvo FH13-500"/>
        <s v="MAN TGX"/>
        <s v="DAF XF460"/>
        <s v="MAN TGS"/>
        <s v="MAN TGA18"/>
        <s v="Volvo 2015Euro6M"/>
      </sharedItems>
    </cacheField>
    <cacheField name="Rok_produkcji" numFmtId="0">
      <sharedItems containsSemiMixedTypes="0" containsString="0" containsNumber="1" containsInteger="1" minValue="2006" maxValue="2015" count="10">
        <n v="2006"/>
        <n v="2007"/>
        <n v="2008"/>
        <n v="2009"/>
        <n v="2010"/>
        <n v="2011"/>
        <n v="2012"/>
        <n v="2013"/>
        <n v="2014"/>
        <n v="2015"/>
      </sharedItems>
    </cacheField>
    <cacheField name="Cena_zakupu" numFmtId="0">
      <sharedItems containsSemiMixedTypes="0" containsString="0" containsNumber="1" containsInteger="1" minValue="37000" maxValue="360000"/>
    </cacheField>
    <cacheField name="Nr_rejestracyjny" numFmtId="0">
      <sharedItems/>
    </cacheField>
    <cacheField name="Przebieg" numFmtId="0">
      <sharedItems containsSemiMixedTypes="0" containsString="0" containsNumber="1" containsInteger="1" minValue="91000" maxValue="1260000"/>
    </cacheField>
    <cacheField name="Data_ostatniego_remontu" numFmtId="14">
      <sharedItems containsSemiMixedTypes="0" containsNonDate="0" containsDate="1" containsString="0" minDate="2015-01-10T00:00:00" maxDate="2016-12-31T00:00:00"/>
    </cacheField>
    <cacheField name="ile lat uplynelo do 2017" numFmtId="0">
      <sharedItems containsSemiMixedTypes="0" containsString="0" containsNumber="1" containsInteger="1" minValue="2" maxValue="11"/>
    </cacheField>
    <cacheField name="1)" numFmtId="0">
      <sharedItems containsSemiMixedTypes="0" containsString="0" containsNumber="1" minValue="9560" maxValue="116400"/>
    </cacheField>
    <cacheField name="2)" numFmtId="0">
      <sharedItems containsSemiMixedTypes="0" containsString="0" containsNumber="1" minValue="0" maxValue="49200"/>
    </cacheField>
    <cacheField name="po amortyzacji" numFmtId="0">
      <sharedItems containsSemiMixedTypes="0" containsString="0" containsNumber="1" minValue="17390" maxValue="316800"/>
    </cacheField>
    <cacheField name="1" numFmtId="0">
      <sharedItems containsSemiMixedTypes="0" containsString="0" containsNumber="1" containsInteger="1" minValue="4" maxValue="9"/>
    </cacheField>
    <cacheField name="marka" numFmtId="0">
      <sharedItems count="7">
        <s v="Iveco "/>
        <s v="Mercedes "/>
        <s v="MAN "/>
        <s v="Volvo "/>
        <s v="Scania "/>
        <s v="Renault "/>
        <s v="DAF 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4">
  <r>
    <x v="0"/>
    <x v="0"/>
    <n v="85900"/>
    <s v="ERA 210 TR"/>
    <n v="1200655"/>
    <d v="2015-01-31T00:00:00"/>
    <n v="11"/>
    <n v="47245"/>
    <n v="20616"/>
    <n v="18039"/>
    <n v="6"/>
    <x v="0"/>
  </r>
  <r>
    <x v="0"/>
    <x v="0"/>
    <n v="85900"/>
    <s v="ERA 211 TR"/>
    <n v="1068570"/>
    <d v="2015-01-25T00:00:00"/>
    <n v="11"/>
    <n v="47245"/>
    <n v="17180"/>
    <n v="21475"/>
    <n v="6"/>
    <x v="0"/>
  </r>
  <r>
    <x v="0"/>
    <x v="0"/>
    <n v="85900"/>
    <s v="ERA 212 TR"/>
    <n v="998704"/>
    <d v="2015-01-24T00:00:00"/>
    <n v="11"/>
    <n v="47245"/>
    <n v="15462"/>
    <n v="23193"/>
    <n v="6"/>
    <x v="0"/>
  </r>
  <r>
    <x v="0"/>
    <x v="0"/>
    <n v="85900"/>
    <s v="ERA 213 TR"/>
    <n v="936780"/>
    <d v="2015-01-24T00:00:00"/>
    <n v="11"/>
    <n v="47245"/>
    <n v="15462"/>
    <n v="23193"/>
    <n v="6"/>
    <x v="0"/>
  </r>
  <r>
    <x v="0"/>
    <x v="0"/>
    <n v="85900"/>
    <s v="ERA 209 TR"/>
    <n v="870233"/>
    <d v="2015-01-30T00:00:00"/>
    <n v="11"/>
    <n v="47245"/>
    <n v="13744"/>
    <n v="24911"/>
    <n v="6"/>
    <x v="0"/>
  </r>
  <r>
    <x v="1"/>
    <x v="1"/>
    <n v="205000"/>
    <s v="ERA 223 TR"/>
    <n v="1260000"/>
    <d v="2016-04-23T00:00:00"/>
    <n v="10"/>
    <n v="102500"/>
    <n v="49200"/>
    <n v="53300"/>
    <n v="9"/>
    <x v="1"/>
  </r>
  <r>
    <x v="2"/>
    <x v="1"/>
    <n v="198000"/>
    <s v="ERA 217 TR"/>
    <n v="890200"/>
    <d v="2016-05-30T00:00:00"/>
    <n v="10"/>
    <n v="99000"/>
    <n v="31680"/>
    <n v="67320"/>
    <n v="4"/>
    <x v="2"/>
  </r>
  <r>
    <x v="3"/>
    <x v="2"/>
    <n v="49411"/>
    <s v="ERA 095 TR"/>
    <n v="186000"/>
    <d v="2015-07-25T00:00:00"/>
    <n v="9"/>
    <n v="22234.95"/>
    <n v="988.22"/>
    <n v="26187.829999999998"/>
    <n v="6"/>
    <x v="3"/>
  </r>
  <r>
    <x v="4"/>
    <x v="2"/>
    <n v="58000"/>
    <s v="ERA 093 TR"/>
    <n v="306000"/>
    <d v="2015-09-24T00:00:00"/>
    <n v="9"/>
    <n v="26100"/>
    <n v="3480"/>
    <n v="28420"/>
    <n v="6"/>
    <x v="3"/>
  </r>
  <r>
    <x v="5"/>
    <x v="2"/>
    <n v="84000"/>
    <s v="ERA 094 TR"/>
    <n v="266000"/>
    <d v="2016-01-13T00:00:00"/>
    <n v="9"/>
    <n v="37800"/>
    <n v="3360"/>
    <n v="42840"/>
    <n v="6"/>
    <x v="3"/>
  </r>
  <r>
    <x v="6"/>
    <x v="2"/>
    <n v="89000"/>
    <s v="ERA 092 TR"/>
    <n v="305000"/>
    <d v="2015-03-12T00:00:00"/>
    <n v="9"/>
    <n v="40050"/>
    <n v="5340"/>
    <n v="43610"/>
    <n v="6"/>
    <x v="3"/>
  </r>
  <r>
    <x v="3"/>
    <x v="3"/>
    <n v="48411"/>
    <s v="ERA 097 TR"/>
    <n v="190000"/>
    <d v="2015-07-25T00:00:00"/>
    <n v="8"/>
    <n v="19364.400000000001"/>
    <n v="968.22"/>
    <n v="28078.379999999997"/>
    <n v="6"/>
    <x v="3"/>
  </r>
  <r>
    <x v="7"/>
    <x v="3"/>
    <n v="68000"/>
    <s v="ERA 114 TR"/>
    <n v="992600"/>
    <d v="2015-06-02T00:00:00"/>
    <n v="8"/>
    <n v="27200"/>
    <n v="12240"/>
    <n v="28560"/>
    <n v="6"/>
    <x v="0"/>
  </r>
  <r>
    <x v="3"/>
    <x v="3"/>
    <n v="49411"/>
    <s v="ERA 108 TR"/>
    <n v="186000"/>
    <d v="2015-07-25T00:00:00"/>
    <n v="8"/>
    <n v="19764.400000000001"/>
    <n v="988.22"/>
    <n v="28658.379999999997"/>
    <n v="6"/>
    <x v="3"/>
  </r>
  <r>
    <x v="8"/>
    <x v="3"/>
    <n v="67900"/>
    <s v="ERA 100 TR"/>
    <n v="850000"/>
    <d v="2015-07-09T00:00:00"/>
    <n v="8"/>
    <n v="27160"/>
    <n v="10864"/>
    <n v="29876"/>
    <n v="7"/>
    <x v="4"/>
  </r>
  <r>
    <x v="3"/>
    <x v="3"/>
    <n v="65000"/>
    <s v="ERA 101 TR"/>
    <n v="740000"/>
    <d v="2016-01-16T00:00:00"/>
    <n v="8"/>
    <n v="26000"/>
    <n v="9100"/>
    <n v="29900"/>
    <n v="6"/>
    <x v="3"/>
  </r>
  <r>
    <x v="8"/>
    <x v="3"/>
    <n v="68900"/>
    <s v="ERA 111 TR"/>
    <n v="846000"/>
    <d v="2015-07-09T00:00:00"/>
    <n v="8"/>
    <n v="27560"/>
    <n v="11024"/>
    <n v="30316"/>
    <n v="7"/>
    <x v="4"/>
  </r>
  <r>
    <x v="4"/>
    <x v="3"/>
    <n v="59000"/>
    <s v="ERA 120 TR"/>
    <n v="302000"/>
    <d v="2015-09-24T00:00:00"/>
    <n v="8"/>
    <n v="23600"/>
    <n v="3540"/>
    <n v="31860"/>
    <n v="6"/>
    <x v="3"/>
  </r>
  <r>
    <x v="9"/>
    <x v="3"/>
    <n v="77000"/>
    <s v="ERA 110 TR"/>
    <n v="846000"/>
    <d v="2016-01-07T00:00:00"/>
    <n v="8"/>
    <n v="30800"/>
    <n v="12320"/>
    <n v="33880"/>
    <n v="8"/>
    <x v="5"/>
  </r>
  <r>
    <x v="10"/>
    <x v="3"/>
    <n v="85000"/>
    <s v="ERA 112 TR"/>
    <n v="946000"/>
    <d v="2015-01-10T00:00:00"/>
    <n v="8"/>
    <n v="34000"/>
    <n v="15300"/>
    <n v="35700"/>
    <n v="9"/>
    <x v="1"/>
  </r>
  <r>
    <x v="11"/>
    <x v="3"/>
    <n v="79000"/>
    <s v="ERA 102 TR"/>
    <n v="390000"/>
    <d v="2016-01-10T00:00:00"/>
    <n v="8"/>
    <n v="31600"/>
    <n v="4740"/>
    <n v="42660"/>
    <n v="7"/>
    <x v="4"/>
  </r>
  <r>
    <x v="11"/>
    <x v="3"/>
    <n v="79000"/>
    <s v="ERA 302 TR"/>
    <n v="390000"/>
    <d v="2016-01-10T00:00:00"/>
    <n v="8"/>
    <n v="31600"/>
    <n v="4740"/>
    <n v="42660"/>
    <n v="7"/>
    <x v="4"/>
  </r>
  <r>
    <x v="5"/>
    <x v="3"/>
    <n v="83000"/>
    <s v="ERA 096 TR"/>
    <n v="270000"/>
    <d v="2016-01-13T00:00:00"/>
    <n v="8"/>
    <n v="33200"/>
    <n v="3320"/>
    <n v="46480"/>
    <n v="6"/>
    <x v="3"/>
  </r>
  <r>
    <x v="12"/>
    <x v="3"/>
    <n v="86133"/>
    <s v="ERA 104 TR"/>
    <n v="380000"/>
    <d v="2015-07-23T00:00:00"/>
    <n v="8"/>
    <n v="34453.200000000004"/>
    <n v="5167.9799999999996"/>
    <n v="46511.819999999992"/>
    <n v="6"/>
    <x v="0"/>
  </r>
  <r>
    <x v="6"/>
    <x v="3"/>
    <n v="90000"/>
    <s v="ERA 119 TR"/>
    <n v="301000"/>
    <d v="2015-03-12T00:00:00"/>
    <n v="8"/>
    <n v="36000"/>
    <n v="5400"/>
    <n v="48600"/>
    <n v="6"/>
    <x v="3"/>
  </r>
  <r>
    <x v="10"/>
    <x v="3"/>
    <n v="91000"/>
    <s v="ERA 106 TR"/>
    <n v="360000"/>
    <d v="2015-06-19T00:00:00"/>
    <n v="8"/>
    <n v="36400"/>
    <n v="5460"/>
    <n v="49140"/>
    <n v="9"/>
    <x v="1"/>
  </r>
  <r>
    <x v="13"/>
    <x v="3"/>
    <n v="114400"/>
    <s v="ERA 117 TR"/>
    <n v="226000"/>
    <d v="2015-03-10T00:00:00"/>
    <n v="8"/>
    <n v="45760"/>
    <n v="4576"/>
    <n v="64064"/>
    <n v="4"/>
    <x v="2"/>
  </r>
  <r>
    <x v="14"/>
    <x v="3"/>
    <n v="134000"/>
    <s v="ERA 098 TR"/>
    <n v="482000"/>
    <d v="2016-01-16T00:00:00"/>
    <n v="8"/>
    <n v="53600"/>
    <n v="10720"/>
    <n v="69680"/>
    <n v="6"/>
    <x v="3"/>
  </r>
  <r>
    <x v="14"/>
    <x v="3"/>
    <n v="135000"/>
    <s v="ERA 109 TR"/>
    <n v="478000"/>
    <d v="2016-01-16T00:00:00"/>
    <n v="8"/>
    <n v="54000"/>
    <n v="10800"/>
    <n v="70200"/>
    <n v="6"/>
    <x v="3"/>
  </r>
  <r>
    <x v="15"/>
    <x v="3"/>
    <n v="131780"/>
    <s v="ERA 115 TR"/>
    <n v="306000"/>
    <d v="2015-12-27T00:00:00"/>
    <n v="8"/>
    <n v="52712"/>
    <n v="7906.7999999999993"/>
    <n v="71161.2"/>
    <n v="4"/>
    <x v="6"/>
  </r>
  <r>
    <x v="13"/>
    <x v="3"/>
    <n v="159000"/>
    <s v="ERA 113 TR"/>
    <n v="403000"/>
    <d v="2016-11-07T00:00:00"/>
    <n v="8"/>
    <n v="63600"/>
    <n v="12720"/>
    <n v="82680"/>
    <n v="4"/>
    <x v="2"/>
  </r>
  <r>
    <x v="9"/>
    <x v="3"/>
    <n v="162800"/>
    <s v="ERA 107 TR"/>
    <n v="370000"/>
    <d v="2015-11-21T00:00:00"/>
    <n v="8"/>
    <n v="65120"/>
    <n v="9768"/>
    <n v="87912"/>
    <n v="8"/>
    <x v="5"/>
  </r>
  <r>
    <x v="16"/>
    <x v="3"/>
    <n v="168800"/>
    <s v="ERA 116 TR"/>
    <n v="186300"/>
    <d v="2015-09-25T00:00:00"/>
    <n v="8"/>
    <n v="67520"/>
    <n v="3376"/>
    <n v="97904"/>
    <n v="4"/>
    <x v="2"/>
  </r>
  <r>
    <x v="17"/>
    <x v="3"/>
    <n v="195370"/>
    <s v="ERA 105 TR"/>
    <n v="290000"/>
    <d v="2016-04-07T00:00:00"/>
    <n v="8"/>
    <n v="78148"/>
    <n v="7814.8"/>
    <n v="109407.2"/>
    <n v="4"/>
    <x v="2"/>
  </r>
  <r>
    <x v="18"/>
    <x v="3"/>
    <n v="195340"/>
    <s v="ERA 103 TR"/>
    <n v="190000"/>
    <d v="2015-10-01T00:00:00"/>
    <n v="8"/>
    <n v="78136"/>
    <n v="3906.8"/>
    <n v="113297.2"/>
    <n v="4"/>
    <x v="6"/>
  </r>
  <r>
    <x v="19"/>
    <x v="3"/>
    <n v="230000"/>
    <s v="ERA 099 TR"/>
    <n v="305000"/>
    <d v="2015-10-30T00:00:00"/>
    <n v="8"/>
    <n v="92000"/>
    <n v="13800"/>
    <n v="124200"/>
    <n v="9"/>
    <x v="1"/>
  </r>
  <r>
    <x v="20"/>
    <x v="3"/>
    <n v="291000"/>
    <s v="ERA 118 TR"/>
    <n v="166000"/>
    <d v="2015-10-20T00:00:00"/>
    <n v="8"/>
    <n v="116400"/>
    <n v="5820"/>
    <n v="168780"/>
    <n v="9"/>
    <x v="1"/>
  </r>
  <r>
    <x v="15"/>
    <x v="4"/>
    <n v="37000"/>
    <s v="ERA 132 TR"/>
    <n v="978000"/>
    <d v="2015-11-01T00:00:00"/>
    <n v="7"/>
    <n v="12950"/>
    <n v="6660"/>
    <n v="17390"/>
    <n v="4"/>
    <x v="6"/>
  </r>
  <r>
    <x v="15"/>
    <x v="4"/>
    <n v="40830"/>
    <s v="ERA 142 TR"/>
    <n v="326000"/>
    <d v="2015-02-27T00:00:00"/>
    <n v="7"/>
    <n v="14290.5"/>
    <n v="2449.7999999999997"/>
    <n v="24089.7"/>
    <n v="4"/>
    <x v="6"/>
  </r>
  <r>
    <x v="3"/>
    <x v="4"/>
    <n v="66000"/>
    <s v="ERA 145 TR"/>
    <n v="736000"/>
    <d v="2016-01-16T00:00:00"/>
    <n v="7"/>
    <n v="23100"/>
    <n v="9240"/>
    <n v="33660"/>
    <n v="6"/>
    <x v="3"/>
  </r>
  <r>
    <x v="21"/>
    <x v="4"/>
    <n v="60000"/>
    <s v="ERA 146 TR"/>
    <n v="99250"/>
    <d v="2015-08-10T00:00:00"/>
    <n v="7"/>
    <n v="21000"/>
    <n v="0"/>
    <n v="39000"/>
    <n v="8"/>
    <x v="5"/>
  </r>
  <r>
    <x v="10"/>
    <x v="4"/>
    <n v="84000"/>
    <s v="ERA 135 TR"/>
    <n v="950000"/>
    <d v="2015-01-25T00:00:00"/>
    <n v="7"/>
    <n v="29400"/>
    <n v="15120"/>
    <n v="39480"/>
    <n v="9"/>
    <x v="1"/>
  </r>
  <r>
    <x v="7"/>
    <x v="4"/>
    <n v="67000"/>
    <s v="ERA 136 TR"/>
    <n v="103260"/>
    <d v="2015-06-02T00:00:00"/>
    <n v="7"/>
    <n v="23450"/>
    <n v="1340"/>
    <n v="42210"/>
    <n v="6"/>
    <x v="0"/>
  </r>
  <r>
    <x v="22"/>
    <x v="4"/>
    <n v="75300"/>
    <s v="ERA 141 TR"/>
    <n v="302000"/>
    <d v="2015-06-19T00:00:00"/>
    <n v="7"/>
    <n v="26355"/>
    <n v="4518"/>
    <n v="44427"/>
    <n v="8"/>
    <x v="5"/>
  </r>
  <r>
    <x v="5"/>
    <x v="4"/>
    <n v="84000"/>
    <s v="ERA 340 TR"/>
    <n v="266000"/>
    <d v="2016-01-13T00:00:00"/>
    <n v="7"/>
    <n v="29400"/>
    <n v="3360"/>
    <n v="51240"/>
    <n v="6"/>
    <x v="3"/>
  </r>
  <r>
    <x v="10"/>
    <x v="4"/>
    <n v="92000"/>
    <s v="ERA 147 TR"/>
    <n v="356000"/>
    <d v="2015-06-19T00:00:00"/>
    <n v="7"/>
    <n v="32200"/>
    <n v="5520"/>
    <n v="54280"/>
    <n v="9"/>
    <x v="1"/>
  </r>
  <r>
    <x v="13"/>
    <x v="4"/>
    <n v="89000"/>
    <s v="ERA 394 TR"/>
    <n v="266000"/>
    <d v="2016-01-13T00:00:00"/>
    <n v="7"/>
    <n v="31150"/>
    <n v="3560"/>
    <n v="54290"/>
    <n v="4"/>
    <x v="2"/>
  </r>
  <r>
    <x v="23"/>
    <x v="4"/>
    <n v="94000"/>
    <s v="ERA 143 TR"/>
    <n v="91000"/>
    <d v="2015-09-21T00:00:00"/>
    <n v="7"/>
    <n v="32900"/>
    <n v="0"/>
    <n v="61100"/>
    <n v="4"/>
    <x v="6"/>
  </r>
  <r>
    <x v="13"/>
    <x v="4"/>
    <n v="113400"/>
    <s v="ERA 140 TR"/>
    <n v="230000"/>
    <d v="2015-03-10T00:00:00"/>
    <n v="7"/>
    <n v="39690"/>
    <n v="4536"/>
    <n v="69174"/>
    <n v="4"/>
    <x v="2"/>
  </r>
  <r>
    <x v="24"/>
    <x v="4"/>
    <n v="135000"/>
    <s v="ERA 133 TR"/>
    <n v="251000"/>
    <d v="2015-03-04T00:00:00"/>
    <n v="7"/>
    <n v="47250"/>
    <n v="5400"/>
    <n v="82350"/>
    <n v="4"/>
    <x v="6"/>
  </r>
  <r>
    <x v="25"/>
    <x v="4"/>
    <n v="160000"/>
    <s v="ERA 214 TR"/>
    <n v="263000"/>
    <d v="2015-01-24T00:00:00"/>
    <n v="7"/>
    <n v="56000"/>
    <n v="6400"/>
    <n v="97600"/>
    <n v="6"/>
    <x v="0"/>
  </r>
  <r>
    <x v="26"/>
    <x v="4"/>
    <n v="265000"/>
    <s v="ERA 227 TR"/>
    <n v="930000"/>
    <d v="2015-08-20T00:00:00"/>
    <n v="7"/>
    <n v="92750"/>
    <n v="47700"/>
    <n v="124550"/>
    <n v="8"/>
    <x v="5"/>
  </r>
  <r>
    <x v="26"/>
    <x v="4"/>
    <n v="265000"/>
    <s v="ERA 228 TR"/>
    <n v="912000"/>
    <d v="2015-08-20T00:00:00"/>
    <n v="7"/>
    <n v="92750"/>
    <n v="47700"/>
    <n v="124550"/>
    <n v="8"/>
    <x v="5"/>
  </r>
  <r>
    <x v="26"/>
    <x v="4"/>
    <n v="265000"/>
    <s v="ERA 226 TR"/>
    <n v="856000"/>
    <d v="2015-08-20T00:00:00"/>
    <n v="7"/>
    <n v="92750"/>
    <n v="42400"/>
    <n v="129850"/>
    <n v="8"/>
    <x v="5"/>
  </r>
  <r>
    <x v="9"/>
    <x v="4"/>
    <n v="230000"/>
    <s v="ERA 131 TR"/>
    <n v="455000"/>
    <d v="2016-03-10T00:00:00"/>
    <n v="7"/>
    <n v="80500"/>
    <n v="18400"/>
    <n v="131100"/>
    <n v="8"/>
    <x v="5"/>
  </r>
  <r>
    <x v="19"/>
    <x v="4"/>
    <n v="231000"/>
    <s v="ERA 144 TR"/>
    <n v="301000"/>
    <d v="2015-10-30T00:00:00"/>
    <n v="7"/>
    <n v="80850"/>
    <n v="13860"/>
    <n v="136290"/>
    <n v="9"/>
    <x v="1"/>
  </r>
  <r>
    <x v="20"/>
    <x v="4"/>
    <n v="257000"/>
    <s v="ERA 134 TR"/>
    <n v="164700"/>
    <d v="2015-10-09T00:00:00"/>
    <n v="7"/>
    <n v="89950"/>
    <n v="5140"/>
    <n v="161910"/>
    <n v="9"/>
    <x v="1"/>
  </r>
  <r>
    <x v="15"/>
    <x v="5"/>
    <n v="38000"/>
    <s v="ERA 161 TR"/>
    <n v="574000"/>
    <d v="2015-11-01T00:00:00"/>
    <n v="6"/>
    <n v="11400"/>
    <n v="3800"/>
    <n v="22800"/>
    <n v="4"/>
    <x v="6"/>
  </r>
  <r>
    <x v="27"/>
    <x v="5"/>
    <n v="56700"/>
    <s v="ERA 158 TR"/>
    <n v="290000"/>
    <d v="2015-08-20T00:00:00"/>
    <n v="6"/>
    <n v="17010"/>
    <n v="2268"/>
    <n v="37422"/>
    <n v="8"/>
    <x v="5"/>
  </r>
  <r>
    <x v="27"/>
    <x v="5"/>
    <n v="57700"/>
    <s v="ERA 160 TR"/>
    <n v="286000"/>
    <d v="2015-08-20T00:00:00"/>
    <n v="6"/>
    <n v="17310"/>
    <n v="2308"/>
    <n v="38082"/>
    <n v="8"/>
    <x v="5"/>
  </r>
  <r>
    <x v="21"/>
    <x v="5"/>
    <n v="59000"/>
    <s v="ERA 159 TR"/>
    <n v="103250"/>
    <d v="2015-08-10T00:00:00"/>
    <n v="6"/>
    <n v="17700"/>
    <n v="1180"/>
    <n v="40120"/>
    <n v="8"/>
    <x v="5"/>
  </r>
  <r>
    <x v="22"/>
    <x v="5"/>
    <n v="74300"/>
    <s v="ERA 157 TR"/>
    <n v="306000"/>
    <d v="2015-06-19T00:00:00"/>
    <n v="6"/>
    <n v="22290"/>
    <n v="4458"/>
    <n v="47552"/>
    <n v="8"/>
    <x v="5"/>
  </r>
  <r>
    <x v="20"/>
    <x v="5"/>
    <n v="210000"/>
    <s v="ERA 221 TR"/>
    <n v="780000"/>
    <d v="2016-04-21T00:00:00"/>
    <n v="6"/>
    <n v="63000"/>
    <n v="29400.000000000004"/>
    <n v="117600"/>
    <n v="9"/>
    <x v="1"/>
  </r>
  <r>
    <x v="20"/>
    <x v="5"/>
    <n v="210000"/>
    <s v="ERA 225 TR"/>
    <n v="760300"/>
    <d v="2016-04-21T00:00:00"/>
    <n v="6"/>
    <n v="63000"/>
    <n v="29400.000000000004"/>
    <n v="117600"/>
    <n v="9"/>
    <x v="1"/>
  </r>
  <r>
    <x v="20"/>
    <x v="5"/>
    <n v="210000"/>
    <s v="ERA 220 TR"/>
    <n v="680000"/>
    <d v="2016-04-21T00:00:00"/>
    <n v="6"/>
    <n v="63000"/>
    <n v="25200"/>
    <n v="121800"/>
    <n v="9"/>
    <x v="1"/>
  </r>
  <r>
    <x v="20"/>
    <x v="5"/>
    <n v="210000"/>
    <s v="ERA 222 TR"/>
    <n v="655000"/>
    <d v="2016-04-21T00:00:00"/>
    <n v="6"/>
    <n v="63000"/>
    <n v="25200"/>
    <n v="121800"/>
    <n v="9"/>
    <x v="1"/>
  </r>
  <r>
    <x v="28"/>
    <x v="5"/>
    <n v="220000"/>
    <s v="ERA 230 TR"/>
    <n v="731000"/>
    <d v="2015-08-20T00:00:00"/>
    <n v="6"/>
    <n v="66000"/>
    <n v="30800.000000000004"/>
    <n v="123200"/>
    <n v="8"/>
    <x v="5"/>
  </r>
  <r>
    <x v="28"/>
    <x v="5"/>
    <n v="220000"/>
    <s v="ERA 229 TR"/>
    <n v="685413"/>
    <d v="2015-08-20T00:00:00"/>
    <n v="6"/>
    <n v="66000"/>
    <n v="26400"/>
    <n v="127600"/>
    <n v="8"/>
    <x v="5"/>
  </r>
  <r>
    <x v="18"/>
    <x v="5"/>
    <n v="196340"/>
    <s v="ERA 162 TR"/>
    <n v="186000"/>
    <d v="2015-10-01T00:00:00"/>
    <n v="6"/>
    <n v="58902"/>
    <n v="3926.8"/>
    <n v="133511.20000000001"/>
    <n v="4"/>
    <x v="6"/>
  </r>
  <r>
    <x v="29"/>
    <x v="5"/>
    <n v="245000"/>
    <s v="ERA 237 TR"/>
    <n v="720000"/>
    <d v="2016-04-02T00:00:00"/>
    <n v="6"/>
    <n v="73500"/>
    <n v="34300"/>
    <n v="137200"/>
    <n v="7"/>
    <x v="4"/>
  </r>
  <r>
    <x v="29"/>
    <x v="5"/>
    <n v="245000"/>
    <s v="ERA 236 TR"/>
    <n v="680000"/>
    <d v="2016-04-02T00:00:00"/>
    <n v="6"/>
    <n v="73500"/>
    <n v="29400"/>
    <n v="142100"/>
    <n v="7"/>
    <x v="4"/>
  </r>
  <r>
    <x v="29"/>
    <x v="5"/>
    <n v="245000"/>
    <s v="ERA 238 TR"/>
    <n v="660000"/>
    <d v="2016-04-02T00:00:00"/>
    <n v="6"/>
    <n v="73500"/>
    <n v="29400"/>
    <n v="142100"/>
    <n v="7"/>
    <x v="4"/>
  </r>
  <r>
    <x v="29"/>
    <x v="5"/>
    <n v="245000"/>
    <s v="ERA 240 TR"/>
    <n v="630000"/>
    <d v="2016-04-02T00:00:00"/>
    <n v="6"/>
    <n v="73500"/>
    <n v="29400"/>
    <n v="142100"/>
    <n v="7"/>
    <x v="4"/>
  </r>
  <r>
    <x v="29"/>
    <x v="5"/>
    <n v="245000"/>
    <s v="ERA 241 TR"/>
    <n v="655000"/>
    <d v="2016-04-02T00:00:00"/>
    <n v="6"/>
    <n v="73500"/>
    <n v="29400"/>
    <n v="142100"/>
    <n v="7"/>
    <x v="4"/>
  </r>
  <r>
    <x v="29"/>
    <x v="5"/>
    <n v="245000"/>
    <s v="ERA 239 TR"/>
    <n v="590000"/>
    <d v="2016-04-02T00:00:00"/>
    <n v="6"/>
    <n v="73500"/>
    <n v="24500"/>
    <n v="147000"/>
    <n v="7"/>
    <x v="4"/>
  </r>
  <r>
    <x v="15"/>
    <x v="6"/>
    <n v="39830"/>
    <s v="ERA 168 TR"/>
    <n v="330000"/>
    <d v="2015-02-27T00:00:00"/>
    <n v="5"/>
    <n v="9957.5"/>
    <n v="2389.7999999999997"/>
    <n v="27482.7"/>
    <n v="4"/>
    <x v="6"/>
  </r>
  <r>
    <x v="15"/>
    <x v="6"/>
    <n v="48800"/>
    <s v="ERA 175 TR"/>
    <n v="268650"/>
    <d v="2015-04-23T00:00:00"/>
    <n v="5"/>
    <n v="12200"/>
    <n v="1952"/>
    <n v="34648"/>
    <n v="4"/>
    <x v="6"/>
  </r>
  <r>
    <x v="4"/>
    <x v="6"/>
    <n v="59000"/>
    <s v="ERA 173 TR"/>
    <n v="302000"/>
    <d v="2015-09-24T00:00:00"/>
    <n v="5"/>
    <n v="14750"/>
    <n v="3540"/>
    <n v="40710"/>
    <n v="6"/>
    <x v="3"/>
  </r>
  <r>
    <x v="9"/>
    <x v="6"/>
    <n v="76000"/>
    <s v="ERA 166 TR"/>
    <n v="850000"/>
    <d v="2016-01-07T00:00:00"/>
    <n v="5"/>
    <n v="19000"/>
    <n v="12160"/>
    <n v="44840"/>
    <n v="8"/>
    <x v="5"/>
  </r>
  <r>
    <x v="12"/>
    <x v="6"/>
    <n v="87133"/>
    <s v="ERA 176 TR"/>
    <n v="376000"/>
    <d v="2015-07-23T00:00:00"/>
    <n v="5"/>
    <n v="21783.250000000004"/>
    <n v="5227.9799999999996"/>
    <n v="60121.770000000004"/>
    <n v="6"/>
    <x v="0"/>
  </r>
  <r>
    <x v="6"/>
    <x v="6"/>
    <n v="110000"/>
    <s v="ERA 172 TR"/>
    <n v="201000"/>
    <d v="2015-03-12T00:00:00"/>
    <n v="5"/>
    <n v="27500"/>
    <n v="4400"/>
    <n v="78100"/>
    <n v="6"/>
    <x v="3"/>
  </r>
  <r>
    <x v="15"/>
    <x v="6"/>
    <n v="130780"/>
    <s v="ERA 169 TR"/>
    <n v="310000"/>
    <d v="2015-12-27T00:00:00"/>
    <n v="5"/>
    <n v="32695"/>
    <n v="7846.7999999999993"/>
    <n v="90238.2"/>
    <n v="4"/>
    <x v="6"/>
  </r>
  <r>
    <x v="13"/>
    <x v="6"/>
    <n v="135502"/>
    <s v="ERA 170 TR"/>
    <n v="247000"/>
    <d v="2016-04-16T00:00:00"/>
    <n v="5"/>
    <n v="33875.5"/>
    <n v="5420.08"/>
    <n v="96206.42"/>
    <n v="4"/>
    <x v="2"/>
  </r>
  <r>
    <x v="30"/>
    <x v="6"/>
    <n v="145000"/>
    <s v="ERA 215 TR"/>
    <n v="386732"/>
    <d v="2015-02-24T00:00:00"/>
    <n v="5"/>
    <n v="36250"/>
    <n v="8700"/>
    <n v="100050"/>
    <n v="6"/>
    <x v="0"/>
  </r>
  <r>
    <x v="30"/>
    <x v="6"/>
    <n v="145000"/>
    <s v="ERA 216 TR"/>
    <n v="312680"/>
    <d v="2015-02-24T00:00:00"/>
    <n v="5"/>
    <n v="36250"/>
    <n v="8700"/>
    <n v="100050"/>
    <n v="6"/>
    <x v="0"/>
  </r>
  <r>
    <x v="9"/>
    <x v="6"/>
    <n v="163800"/>
    <s v="ERA 178 TR"/>
    <n v="366000"/>
    <d v="2015-11-21T00:00:00"/>
    <n v="5"/>
    <n v="40950"/>
    <n v="9828"/>
    <n v="113022"/>
    <n v="8"/>
    <x v="5"/>
  </r>
  <r>
    <x v="31"/>
    <x v="6"/>
    <n v="183000"/>
    <s v="ERA 232 TR"/>
    <n v="520000"/>
    <d v="2016-03-15T00:00:00"/>
    <n v="5"/>
    <n v="45750"/>
    <n v="18300"/>
    <n v="118950"/>
    <n v="7"/>
    <x v="4"/>
  </r>
  <r>
    <x v="31"/>
    <x v="6"/>
    <n v="183000"/>
    <s v="ERA 233 TR"/>
    <n v="530000"/>
    <d v="2016-03-15T00:00:00"/>
    <n v="5"/>
    <n v="45750"/>
    <n v="18300"/>
    <n v="118950"/>
    <n v="7"/>
    <x v="4"/>
  </r>
  <r>
    <x v="31"/>
    <x v="6"/>
    <n v="183000"/>
    <s v="ERA 231 TR"/>
    <n v="490000"/>
    <d v="2016-03-15T00:00:00"/>
    <n v="5"/>
    <n v="45750"/>
    <n v="14640"/>
    <n v="122610"/>
    <n v="7"/>
    <x v="4"/>
  </r>
  <r>
    <x v="31"/>
    <x v="6"/>
    <n v="183000"/>
    <s v="ERA 234 TR"/>
    <n v="481000"/>
    <d v="2016-03-15T00:00:00"/>
    <n v="5"/>
    <n v="45750"/>
    <n v="14640"/>
    <n v="122610"/>
    <n v="7"/>
    <x v="4"/>
  </r>
  <r>
    <x v="31"/>
    <x v="6"/>
    <n v="183000"/>
    <s v="ERA 235 TR"/>
    <n v="454000"/>
    <d v="2016-03-15T00:00:00"/>
    <n v="5"/>
    <n v="45750"/>
    <n v="14640"/>
    <n v="122610"/>
    <n v="7"/>
    <x v="4"/>
  </r>
  <r>
    <x v="32"/>
    <x v="6"/>
    <n v="210000"/>
    <s v="ERA 248 TR"/>
    <n v="517000"/>
    <d v="2016-02-15T00:00:00"/>
    <n v="5"/>
    <n v="52500"/>
    <n v="21000"/>
    <n v="136500"/>
    <n v="6"/>
    <x v="3"/>
  </r>
  <r>
    <x v="17"/>
    <x v="6"/>
    <n v="196370"/>
    <s v="ERA 177 TR"/>
    <n v="286000"/>
    <d v="2016-04-07T00:00:00"/>
    <n v="5"/>
    <n v="49092.5"/>
    <n v="7854.8"/>
    <n v="139422.70000000001"/>
    <n v="4"/>
    <x v="2"/>
  </r>
  <r>
    <x v="32"/>
    <x v="6"/>
    <n v="210000"/>
    <s v="ERA 247 TR"/>
    <n v="435000"/>
    <d v="2016-02-15T00:00:00"/>
    <n v="5"/>
    <n v="52500"/>
    <n v="16800"/>
    <n v="140700"/>
    <n v="6"/>
    <x v="3"/>
  </r>
  <r>
    <x v="33"/>
    <x v="6"/>
    <n v="210300"/>
    <s v="ERA 218 TR"/>
    <n v="417671"/>
    <d v="2016-05-30T00:00:00"/>
    <n v="5"/>
    <n v="52575"/>
    <n v="16824"/>
    <n v="140901"/>
    <n v="4"/>
    <x v="2"/>
  </r>
  <r>
    <x v="9"/>
    <x v="6"/>
    <n v="231000"/>
    <s v="ERA 174 TR"/>
    <n v="451000"/>
    <d v="2016-03-10T00:00:00"/>
    <n v="5"/>
    <n v="57750"/>
    <n v="18480"/>
    <n v="154770"/>
    <n v="8"/>
    <x v="5"/>
  </r>
  <r>
    <x v="34"/>
    <x v="6"/>
    <n v="240000"/>
    <s v="ERA 207 TR"/>
    <n v="301344"/>
    <d v="2015-06-30T00:00:00"/>
    <n v="5"/>
    <n v="60000"/>
    <n v="14400"/>
    <n v="165600"/>
    <n v="4"/>
    <x v="6"/>
  </r>
  <r>
    <x v="34"/>
    <x v="6"/>
    <n v="240000"/>
    <s v="ERA 405 TR"/>
    <n v="315988"/>
    <d v="2015-06-30T00:00:00"/>
    <n v="5"/>
    <n v="60000"/>
    <n v="14400"/>
    <n v="165600"/>
    <n v="4"/>
    <x v="6"/>
  </r>
  <r>
    <x v="34"/>
    <x v="6"/>
    <n v="240000"/>
    <s v="ERA 204 TR"/>
    <n v="234760"/>
    <d v="2015-06-30T00:00:00"/>
    <n v="5"/>
    <n v="60000"/>
    <n v="9600"/>
    <n v="170400"/>
    <n v="4"/>
    <x v="6"/>
  </r>
  <r>
    <x v="34"/>
    <x v="6"/>
    <n v="240000"/>
    <s v="ERA 208 TR"/>
    <n v="210780"/>
    <d v="2015-06-30T00:00:00"/>
    <n v="5"/>
    <n v="60000"/>
    <n v="9600"/>
    <n v="170400"/>
    <n v="4"/>
    <x v="6"/>
  </r>
  <r>
    <x v="34"/>
    <x v="6"/>
    <n v="240000"/>
    <s v="ERA 406 TR"/>
    <n v="198240"/>
    <d v="2015-06-30T00:00:00"/>
    <n v="5"/>
    <n v="60000"/>
    <n v="4800"/>
    <n v="175200"/>
    <n v="4"/>
    <x v="6"/>
  </r>
  <r>
    <x v="20"/>
    <x v="6"/>
    <n v="290000"/>
    <s v="ERA 171 TR"/>
    <n v="170000"/>
    <d v="2015-10-20T00:00:00"/>
    <n v="5"/>
    <n v="72500"/>
    <n v="5800"/>
    <n v="211700"/>
    <n v="9"/>
    <x v="1"/>
  </r>
  <r>
    <x v="15"/>
    <x v="7"/>
    <n v="47800"/>
    <s v="ERA 183 TR"/>
    <n v="272650"/>
    <d v="2015-04-23T00:00:00"/>
    <n v="4"/>
    <n v="9560"/>
    <n v="1912"/>
    <n v="36328"/>
    <n v="4"/>
    <x v="6"/>
  </r>
  <r>
    <x v="11"/>
    <x v="7"/>
    <n v="80000"/>
    <s v="ERA 388 TR"/>
    <n v="350000"/>
    <d v="2016-01-10T00:00:00"/>
    <n v="4"/>
    <n v="16000"/>
    <n v="4800"/>
    <n v="59200"/>
    <n v="7"/>
    <x v="4"/>
  </r>
  <r>
    <x v="11"/>
    <x v="7"/>
    <n v="80000"/>
    <s v="ERA 188 TR"/>
    <n v="235000"/>
    <d v="2016-01-10T00:00:00"/>
    <n v="4"/>
    <n v="16000"/>
    <n v="3200"/>
    <n v="60800"/>
    <n v="7"/>
    <x v="4"/>
  </r>
  <r>
    <x v="23"/>
    <x v="7"/>
    <n v="93000"/>
    <s v="ERA 184 TR"/>
    <n v="195000"/>
    <d v="2015-09-21T00:00:00"/>
    <n v="4"/>
    <n v="18600"/>
    <n v="1860"/>
    <n v="72540"/>
    <n v="4"/>
    <x v="6"/>
  </r>
  <r>
    <x v="24"/>
    <x v="7"/>
    <n v="136000"/>
    <s v="ERA 186 TR"/>
    <n v="247000"/>
    <d v="2015-03-04T00:00:00"/>
    <n v="4"/>
    <n v="27200"/>
    <n v="5440"/>
    <n v="103360"/>
    <n v="4"/>
    <x v="6"/>
  </r>
  <r>
    <x v="13"/>
    <x v="7"/>
    <n v="158000"/>
    <s v="ERA 185 TR"/>
    <n v="407000"/>
    <d v="2016-11-07T00:00:00"/>
    <n v="4"/>
    <n v="31600"/>
    <n v="12640"/>
    <n v="113760"/>
    <n v="4"/>
    <x v="2"/>
  </r>
  <r>
    <x v="34"/>
    <x v="7"/>
    <n v="240000"/>
    <s v="ERA 199 TR"/>
    <n v="301232"/>
    <d v="2016-12-15T00:00:00"/>
    <n v="4"/>
    <n v="48000"/>
    <n v="14400"/>
    <n v="177600"/>
    <n v="4"/>
    <x v="6"/>
  </r>
  <r>
    <x v="34"/>
    <x v="7"/>
    <n v="240000"/>
    <s v="ERA 198 TR"/>
    <n v="289567"/>
    <d v="2016-12-15T00:00:00"/>
    <n v="4"/>
    <n v="48000"/>
    <n v="9600"/>
    <n v="182400"/>
    <n v="4"/>
    <x v="6"/>
  </r>
  <r>
    <x v="34"/>
    <x v="7"/>
    <n v="240000"/>
    <s v="ERA 200 TR"/>
    <n v="245211"/>
    <d v="2016-12-15T00:00:00"/>
    <n v="4"/>
    <n v="48000"/>
    <n v="9600"/>
    <n v="182400"/>
    <n v="4"/>
    <x v="6"/>
  </r>
  <r>
    <x v="34"/>
    <x v="7"/>
    <n v="240000"/>
    <s v="ERA 201 TR"/>
    <n v="200123"/>
    <d v="2016-12-15T00:00:00"/>
    <n v="4"/>
    <n v="48000"/>
    <n v="9600"/>
    <n v="182400"/>
    <n v="4"/>
    <x v="6"/>
  </r>
  <r>
    <x v="34"/>
    <x v="7"/>
    <n v="240000"/>
    <s v="ERA 496 TR"/>
    <n v="235811"/>
    <d v="2016-12-15T00:00:00"/>
    <n v="4"/>
    <n v="48000"/>
    <n v="9600"/>
    <n v="182400"/>
    <n v="4"/>
    <x v="6"/>
  </r>
  <r>
    <x v="34"/>
    <x v="7"/>
    <n v="240000"/>
    <s v="ERA 497 TR"/>
    <n v="250021"/>
    <d v="2016-12-15T00:00:00"/>
    <n v="4"/>
    <n v="48000"/>
    <n v="9600"/>
    <n v="182400"/>
    <n v="4"/>
    <x v="6"/>
  </r>
  <r>
    <x v="34"/>
    <x v="7"/>
    <n v="240000"/>
    <s v="ERA 202 TR"/>
    <n v="198340"/>
    <d v="2016-12-15T00:00:00"/>
    <n v="4"/>
    <n v="48000"/>
    <n v="4800"/>
    <n v="187200"/>
    <n v="4"/>
    <x v="6"/>
  </r>
  <r>
    <x v="34"/>
    <x v="7"/>
    <n v="240000"/>
    <s v="ERA 203 TR"/>
    <n v="189761"/>
    <d v="2016-12-15T00:00:00"/>
    <n v="4"/>
    <n v="48000"/>
    <n v="4800"/>
    <n v="187200"/>
    <n v="4"/>
    <x v="6"/>
  </r>
  <r>
    <x v="35"/>
    <x v="7"/>
    <n v="271000"/>
    <s v="ERA 187 TR"/>
    <n v="153000"/>
    <d v="2015-11-26T00:00:00"/>
    <n v="4"/>
    <n v="54200"/>
    <n v="5420"/>
    <n v="211380"/>
    <n v="4"/>
    <x v="2"/>
  </r>
  <r>
    <x v="35"/>
    <x v="7"/>
    <n v="271000"/>
    <s v="ERA 219 TR"/>
    <n v="123000"/>
    <d v="2016-05-30T00:00:00"/>
    <n v="4"/>
    <n v="54200"/>
    <n v="5420"/>
    <n v="211380"/>
    <n v="4"/>
    <x v="2"/>
  </r>
  <r>
    <x v="36"/>
    <x v="8"/>
    <n v="98000"/>
    <s v="ERA 193 TR"/>
    <n v="251000"/>
    <d v="2015-12-06T00:00:00"/>
    <n v="3"/>
    <n v="14700"/>
    <n v="3920"/>
    <n v="79380"/>
    <n v="4"/>
    <x v="2"/>
  </r>
  <r>
    <x v="36"/>
    <x v="8"/>
    <n v="99000"/>
    <s v="ERA 195 TR"/>
    <n v="247000"/>
    <d v="2015-12-06T00:00:00"/>
    <n v="3"/>
    <n v="14850"/>
    <n v="3960"/>
    <n v="80190"/>
    <n v="4"/>
    <x v="2"/>
  </r>
  <r>
    <x v="13"/>
    <x v="8"/>
    <n v="136502"/>
    <s v="ERA 197 TR"/>
    <n v="243000"/>
    <d v="2016-04-16T00:00:00"/>
    <n v="3"/>
    <n v="20475.300000000003"/>
    <n v="5460.08"/>
    <n v="110566.62"/>
    <n v="4"/>
    <x v="2"/>
  </r>
  <r>
    <x v="16"/>
    <x v="8"/>
    <n v="167800"/>
    <s v="ERA 194 TR"/>
    <n v="190300"/>
    <d v="2015-09-25T00:00:00"/>
    <n v="3"/>
    <n v="25170"/>
    <n v="3356"/>
    <n v="139274"/>
    <n v="4"/>
    <x v="2"/>
  </r>
  <r>
    <x v="10"/>
    <x v="8"/>
    <n v="219000"/>
    <s v="ERA 196 TR"/>
    <n v="126290"/>
    <d v="2015-03-20T00:00:00"/>
    <n v="3"/>
    <n v="32850"/>
    <n v="4380"/>
    <n v="181770"/>
    <n v="9"/>
    <x v="1"/>
  </r>
  <r>
    <x v="34"/>
    <x v="8"/>
    <n v="240000"/>
    <s v="ERA 393 TR"/>
    <n v="183788"/>
    <d v="2016-11-07T00:00:00"/>
    <n v="3"/>
    <n v="36000"/>
    <n v="4800"/>
    <n v="199200"/>
    <n v="4"/>
    <x v="6"/>
  </r>
  <r>
    <x v="34"/>
    <x v="8"/>
    <n v="240000"/>
    <s v="ERA 494 TR"/>
    <n v="160198"/>
    <d v="2016-11-07T00:00:00"/>
    <n v="3"/>
    <n v="36000"/>
    <n v="4800"/>
    <n v="199200"/>
    <n v="4"/>
    <x v="6"/>
  </r>
  <r>
    <x v="34"/>
    <x v="8"/>
    <n v="240000"/>
    <s v="ERA 495 TR"/>
    <n v="156724"/>
    <d v="2016-11-07T00:00:00"/>
    <n v="3"/>
    <n v="36000"/>
    <n v="4800"/>
    <n v="199200"/>
    <n v="4"/>
    <x v="6"/>
  </r>
  <r>
    <x v="35"/>
    <x v="8"/>
    <n v="270000"/>
    <s v="ERA 192 TR"/>
    <n v="157000"/>
    <d v="2015-11-26T00:00:00"/>
    <n v="3"/>
    <n v="40500"/>
    <n v="5400"/>
    <n v="224100"/>
    <n v="4"/>
    <x v="2"/>
  </r>
  <r>
    <x v="10"/>
    <x v="9"/>
    <n v="218000"/>
    <s v="ERA 205 TR"/>
    <n v="130290"/>
    <d v="2015-03-20T00:00:00"/>
    <n v="2"/>
    <n v="21800"/>
    <n v="4360"/>
    <n v="191840"/>
    <n v="9"/>
    <x v="1"/>
  </r>
  <r>
    <x v="20"/>
    <x v="9"/>
    <n v="258000"/>
    <s v="ERA 206 TR"/>
    <n v="160700"/>
    <d v="2015-10-09T00:00:00"/>
    <n v="2"/>
    <n v="25800"/>
    <n v="5160"/>
    <n v="227040"/>
    <n v="9"/>
    <x v="1"/>
  </r>
  <r>
    <x v="37"/>
    <x v="9"/>
    <n v="360000"/>
    <s v="ERA 242 TR"/>
    <n v="100000"/>
    <d v="2016-12-30T00:00:00"/>
    <n v="2"/>
    <n v="36000"/>
    <n v="7200"/>
    <n v="316800"/>
    <n v="6"/>
    <x v="3"/>
  </r>
  <r>
    <x v="37"/>
    <x v="9"/>
    <n v="360000"/>
    <s v="ERA 243 TR"/>
    <n v="115000"/>
    <d v="2016-12-30T00:00:00"/>
    <n v="2"/>
    <n v="36000"/>
    <n v="7200"/>
    <n v="316800"/>
    <n v="6"/>
    <x v="3"/>
  </r>
  <r>
    <x v="37"/>
    <x v="9"/>
    <n v="360000"/>
    <s v="ERA 244 TR"/>
    <n v="132000"/>
    <d v="2016-12-30T00:00:00"/>
    <n v="2"/>
    <n v="36000"/>
    <n v="7200"/>
    <n v="316800"/>
    <n v="6"/>
    <x v="3"/>
  </r>
  <r>
    <x v="37"/>
    <x v="9"/>
    <n v="360000"/>
    <s v="ERA 245 TR"/>
    <n v="108000"/>
    <d v="2016-12-30T00:00:00"/>
    <n v="2"/>
    <n v="36000"/>
    <n v="7200"/>
    <n v="316800"/>
    <n v="6"/>
    <x v="3"/>
  </r>
  <r>
    <x v="37"/>
    <x v="9"/>
    <n v="360000"/>
    <s v="ERA 246 TR"/>
    <n v="140000"/>
    <d v="2016-12-30T00:00:00"/>
    <n v="2"/>
    <n v="36000"/>
    <n v="7200"/>
    <n v="316800"/>
    <n v="6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0B97DDD-9D89-42C9-B0C2-5211CD146861}" name="Tabela przestawna2" cacheId="0" applyNumberFormats="0" applyBorderFormats="0" applyFontFormats="0" applyPatternFormats="0" applyAlignmentFormats="0" applyWidthHeightFormats="1" dataCaption="Wartości" updatedVersion="7" minRefreshableVersion="3" useAutoFormatting="1" itemPrintTitles="1" createdVersion="7" indent="0" outline="1" outlineData="1" multipleFieldFilters="0">
  <location ref="O26:W38" firstHeaderRow="1" firstDataRow="2" firstDataCol="1"/>
  <pivotFields count="12">
    <pivotField showAll="0">
      <items count="39">
        <item x="24"/>
        <item x="23"/>
        <item x="18"/>
        <item x="15"/>
        <item x="34"/>
        <item x="7"/>
        <item x="12"/>
        <item x="0"/>
        <item x="30"/>
        <item x="25"/>
        <item x="2"/>
        <item x="36"/>
        <item x="17"/>
        <item x="16"/>
        <item x="13"/>
        <item x="35"/>
        <item x="33"/>
        <item x="20"/>
        <item x="10"/>
        <item x="1"/>
        <item x="19"/>
        <item x="22"/>
        <item x="26"/>
        <item x="21"/>
        <item x="28"/>
        <item x="9"/>
        <item x="27"/>
        <item x="8"/>
        <item x="11"/>
        <item x="31"/>
        <item x="29"/>
        <item x="37"/>
        <item x="3"/>
        <item x="6"/>
        <item x="32"/>
        <item x="14"/>
        <item x="4"/>
        <item x="5"/>
        <item t="default"/>
      </items>
    </pivotField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  <pivotField numFmtId="14" showAll="0"/>
    <pivotField showAll="0"/>
    <pivotField showAll="0"/>
    <pivotField showAll="0"/>
    <pivotField showAll="0"/>
    <pivotField showAll="0"/>
    <pivotField axis="axisCol" dataField="1" showAll="0">
      <items count="8">
        <item x="6"/>
        <item x="0"/>
        <item x="2"/>
        <item x="1"/>
        <item x="5"/>
        <item x="4"/>
        <item x="3"/>
        <item t="default"/>
      </items>
    </pivotField>
  </pivotFields>
  <rowFields count="1">
    <field x="1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1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Liczba z marka" fld="1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35A0335-64C6-44CD-9F86-17A05D97328A}" name="Tabela przestawna1" cacheId="0" applyNumberFormats="0" applyBorderFormats="0" applyFontFormats="0" applyPatternFormats="0" applyAlignmentFormats="0" applyWidthHeightFormats="1" dataCaption="Wartości" updatedVersion="7" minRefreshableVersion="3" useAutoFormatting="1" itemPrintTitles="1" createdVersion="7" indent="0" outline="1" outlineData="1" multipleFieldFilters="0" chartFormat="5" rowHeaderCaption="marka">
  <location ref="O12:P20" firstHeaderRow="1" firstDataRow="1" firstDataCol="1"/>
  <pivotFields count="12">
    <pivotField showAll="0"/>
    <pivotField showAll="0"/>
    <pivotField showAll="0"/>
    <pivotField showAll="0"/>
    <pivotField dataField="1" showAll="0"/>
    <pivotField numFmtId="14" showAll="0"/>
    <pivotField showAll="0"/>
    <pivotField showAll="0"/>
    <pivotField showAll="0"/>
    <pivotField showAll="0"/>
    <pivotField showAll="0"/>
    <pivotField axis="axisRow" showAll="0">
      <items count="8">
        <item x="6"/>
        <item x="0"/>
        <item x="2"/>
        <item x="1"/>
        <item x="5"/>
        <item x="4"/>
        <item x="3"/>
        <item t="default"/>
      </items>
    </pivotField>
  </pivotFields>
  <rowFields count="1">
    <field x="1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Średnia z Przebieg" fld="4" subtotal="average" baseField="11" baseItem="2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E195D2FE-829D-4B01-8F7A-14CAA9DA29D8}" autoFormatId="16" applyNumberFormats="0" applyBorderFormats="0" applyFontFormats="0" applyPatternFormats="0" applyAlignmentFormats="0" applyWidthHeightFormats="0">
  <queryTableRefresh nextId="15" unboundColumnsRight="7">
    <queryTableFields count="13">
      <queryTableField id="1" name="Marka_i_model" tableColumnId="1"/>
      <queryTableField id="2" name="Rok_produkcji" tableColumnId="2"/>
      <queryTableField id="3" name="Cena_zakupu" tableColumnId="3"/>
      <queryTableField id="4" name="Nr_rejestracyjny" tableColumnId="4"/>
      <queryTableField id="5" name="Przebieg" tableColumnId="5"/>
      <queryTableField id="6" name="Data_ostatniego_remontu" tableColumnId="6"/>
      <queryTableField id="7" dataBound="0" tableColumnId="7"/>
      <queryTableField id="8" dataBound="0" tableColumnId="8"/>
      <queryTableField id="9" dataBound="0" tableColumnId="9"/>
      <queryTableField id="10" dataBound="0" tableColumnId="10"/>
      <queryTableField id="12" dataBound="0" tableColumnId="12"/>
      <queryTableField id="13" dataBound="0" tableColumnId="13"/>
      <queryTableField id="14" dataBound="0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C7EB39-7B81-465C-984B-6946257A5937}" name="transport" displayName="transport" ref="A1:M135" tableType="queryTable" totalsRowShown="0">
  <autoFilter ref="A1:M135" xr:uid="{10C7EB39-7B81-465C-984B-6946257A5937}"/>
  <tableColumns count="13">
    <tableColumn id="1" xr3:uid="{EC619642-4F40-4B76-B8F1-425D604AFB56}" uniqueName="1" name="Marka_i_model" queryTableFieldId="1" dataDxfId="2"/>
    <tableColumn id="2" xr3:uid="{AAE7C6C7-27AF-427C-B9A7-D864D530104C}" uniqueName="2" name="Rok_produkcji" queryTableFieldId="2"/>
    <tableColumn id="3" xr3:uid="{FEF5FF04-CEE5-45C8-A9DB-96B0517837AC}" uniqueName="3" name="Cena_zakupu" queryTableFieldId="3"/>
    <tableColumn id="4" xr3:uid="{7930F3B2-74AB-46AA-A6E8-68F3D381DABC}" uniqueName="4" name="Nr_rejestracyjny" queryTableFieldId="4" dataDxfId="1"/>
    <tableColumn id="5" xr3:uid="{117E9F4D-CAFF-4C6E-BA49-9718CD4DE917}" uniqueName="5" name="Przebieg" queryTableFieldId="5"/>
    <tableColumn id="6" xr3:uid="{46070B6D-335F-4F0A-9AA6-3D8C6B2841B5}" uniqueName="6" name="Data_ostatniego_remontu" queryTableFieldId="6" dataDxfId="0"/>
    <tableColumn id="7" xr3:uid="{25C157C4-A1E0-4A46-AC2D-A8AD0300FB6F}" uniqueName="7" name="ile lat uplynelo do 2017" queryTableFieldId="7">
      <calculatedColumnFormula>2017-transport[[#This Row],[Rok_produkcji]]</calculatedColumnFormula>
    </tableColumn>
    <tableColumn id="8" xr3:uid="{04C0302A-AC7B-4D34-B6DB-4F770226D768}" uniqueName="8" name="1)" queryTableFieldId="8">
      <calculatedColumnFormula>transport[[#This Row],[Cena_zakupu]]*0.05*transport[[#This Row],[ile lat uplynelo do 2017]]</calculatedColumnFormula>
    </tableColumn>
    <tableColumn id="9" xr3:uid="{496EEA7A-56CF-4FD9-830A-C34C442496E2}" uniqueName="9" name="2)" queryTableFieldId="9">
      <calculatedColumnFormula>ROUNDDOWN(transport[[#This Row],[Przebieg]]/100000, 0)*0.02*transport[[#This Row],[Cena_zakupu]]</calculatedColumnFormula>
    </tableColumn>
    <tableColumn id="10" xr3:uid="{06B503D8-21F9-4315-92E0-BB99B0C32CB9}" uniqueName="10" name="po amortyzacji" queryTableFieldId="10">
      <calculatedColumnFormula>transport[[#This Row],[Cena_zakupu]]-transport[[#This Row],[1)]]-transport[[#This Row],[2)]]</calculatedColumnFormula>
    </tableColumn>
    <tableColumn id="12" xr3:uid="{28DF2E20-6E6A-4BEA-BAB2-A6DF8A94706F}" uniqueName="12" name="1" queryTableFieldId="12">
      <calculatedColumnFormula>SEARCH(" ", transport[[#This Row],[Marka_i_model]], 1)</calculatedColumnFormula>
    </tableColumn>
    <tableColumn id="13" xr3:uid="{9CB0DA64-0ED5-4B1E-9CBA-3E77CA3F07EC}" uniqueName="13" name="marka" queryTableFieldId="13">
      <calculatedColumnFormula>MID(transport[[#This Row],[Marka_i_model]], 1, transport[[#This Row],[1]])</calculatedColumnFormula>
    </tableColumn>
    <tableColumn id="14" xr3:uid="{81F461D8-70C9-44C7-ADAA-7437C2AF2E50}" uniqueName="14" name="ile dni minelo" queryTableFieldId="14">
      <calculatedColumnFormula>$O$2 -transport[[#This Row],[Data_ostatniego_remontu]]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1D800-2214-47A4-BD2C-88BE79953C8F}">
  <dimension ref="A1:AF135"/>
  <sheetViews>
    <sheetView tabSelected="1" topLeftCell="C10" zoomScale="55" zoomScaleNormal="55" workbookViewId="0">
      <selection activeCell="O42" sqref="O42:P47"/>
    </sheetView>
  </sheetViews>
  <sheetFormatPr defaultRowHeight="14.5" x14ac:dyDescent="0.35"/>
  <cols>
    <col min="1" max="1" width="17" bestFit="1" customWidth="1"/>
    <col min="2" max="2" width="15.26953125" bestFit="1" customWidth="1"/>
    <col min="3" max="3" width="14.36328125" bestFit="1" customWidth="1"/>
    <col min="4" max="4" width="17" bestFit="1" customWidth="1"/>
    <col min="5" max="5" width="10.1796875" bestFit="1" customWidth="1"/>
    <col min="6" max="6" width="24.453125" bestFit="1" customWidth="1"/>
    <col min="13" max="13" width="10" bestFit="1" customWidth="1"/>
    <col min="14" max="14" width="8.7265625" customWidth="1"/>
    <col min="15" max="15" width="21" bestFit="1" customWidth="1"/>
    <col min="16" max="16" width="20.54296875" bestFit="1" customWidth="1"/>
    <col min="17" max="17" width="25.36328125" customWidth="1"/>
    <col min="18" max="18" width="6.26953125" bestFit="1" customWidth="1"/>
    <col min="19" max="19" width="10.81640625" bestFit="1" customWidth="1"/>
    <col min="20" max="20" width="8.54296875" bestFit="1" customWidth="1"/>
    <col min="21" max="21" width="7.1796875" bestFit="1" customWidth="1"/>
    <col min="22" max="22" width="6.7265625" bestFit="1" customWidth="1"/>
    <col min="23" max="23" width="14.1796875" bestFit="1" customWidth="1"/>
    <col min="24" max="24" width="12.81640625" bestFit="1" customWidth="1"/>
    <col min="25" max="25" width="17.81640625" bestFit="1" customWidth="1"/>
    <col min="26" max="26" width="9.6328125" bestFit="1" customWidth="1"/>
    <col min="27" max="29" width="11.90625" bestFit="1" customWidth="1"/>
    <col min="30" max="31" width="9.453125" bestFit="1" customWidth="1"/>
    <col min="32" max="32" width="9.6328125" bestFit="1" customWidth="1"/>
    <col min="33" max="33" width="16.453125" bestFit="1" customWidth="1"/>
    <col min="34" max="34" width="16" bestFit="1" customWidth="1"/>
    <col min="35" max="35" width="14.6328125" bestFit="1" customWidth="1"/>
    <col min="36" max="36" width="15.81640625" bestFit="1" customWidth="1"/>
    <col min="37" max="37" width="12.1796875" bestFit="1" customWidth="1"/>
    <col min="38" max="38" width="16.26953125" bestFit="1" customWidth="1"/>
    <col min="39" max="39" width="15.36328125" bestFit="1" customWidth="1"/>
    <col min="40" max="40" width="13.54296875" bestFit="1" customWidth="1"/>
    <col min="41" max="41" width="16.453125" bestFit="1" customWidth="1"/>
    <col min="42" max="42" width="13.08984375" bestFit="1" customWidth="1"/>
    <col min="43" max="43" width="10.36328125" bestFit="1" customWidth="1"/>
    <col min="44" max="44" width="11.26953125" bestFit="1" customWidth="1"/>
    <col min="45" max="46" width="11.7265625" bestFit="1" customWidth="1"/>
    <col min="47" max="47" width="18.26953125" bestFit="1" customWidth="1"/>
    <col min="48" max="48" width="8.54296875" bestFit="1" customWidth="1"/>
    <col min="49" max="49" width="9" bestFit="1" customWidth="1"/>
    <col min="50" max="50" width="15.54296875" bestFit="1" customWidth="1"/>
    <col min="51" max="51" width="8.54296875" bestFit="1" customWidth="1"/>
    <col min="52" max="52" width="9.453125" bestFit="1" customWidth="1"/>
    <col min="53" max="53" width="10.54296875" bestFit="1" customWidth="1"/>
    <col min="54" max="54" width="14.1796875" bestFit="1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178</v>
      </c>
      <c r="H1" t="s">
        <v>180</v>
      </c>
      <c r="I1" t="s">
        <v>181</v>
      </c>
      <c r="J1" t="s">
        <v>179</v>
      </c>
      <c r="K1" t="s">
        <v>184</v>
      </c>
      <c r="L1" t="s">
        <v>185</v>
      </c>
      <c r="M1" t="s">
        <v>200</v>
      </c>
    </row>
    <row r="2" spans="1:20" x14ac:dyDescent="0.35">
      <c r="A2" s="1" t="s">
        <v>6</v>
      </c>
      <c r="B2">
        <v>2006</v>
      </c>
      <c r="C2">
        <v>85900</v>
      </c>
      <c r="D2" s="1" t="s">
        <v>7</v>
      </c>
      <c r="E2">
        <v>1200655</v>
      </c>
      <c r="F2" s="2">
        <v>42035</v>
      </c>
      <c r="G2">
        <f>2017-transport[[#This Row],[Rok_produkcji]]</f>
        <v>11</v>
      </c>
      <c r="H2">
        <f>transport[[#This Row],[Cena_zakupu]]*0.05*transport[[#This Row],[ile lat uplynelo do 2017]]</f>
        <v>47245</v>
      </c>
      <c r="I2">
        <f>ROUNDDOWN(transport[[#This Row],[Przebieg]]/100000, 0)*0.02*transport[[#This Row],[Cena_zakupu]]</f>
        <v>20616</v>
      </c>
      <c r="J2">
        <f>transport[[#This Row],[Cena_zakupu]]-transport[[#This Row],[1)]]-transport[[#This Row],[2)]]</f>
        <v>18039</v>
      </c>
      <c r="K2">
        <f>SEARCH(" ", transport[[#This Row],[Marka_i_model]], 1)</f>
        <v>6</v>
      </c>
      <c r="L2" t="str">
        <f>MID(transport[[#This Row],[Marka_i_model]], 1, transport[[#This Row],[1]])</f>
        <v xml:space="preserve">Iveco </v>
      </c>
      <c r="M2" s="1">
        <f>$O$2 -transport[[#This Row],[Data_ostatniego_remontu]]</f>
        <v>701</v>
      </c>
      <c r="O2" s="9">
        <v>42736</v>
      </c>
    </row>
    <row r="3" spans="1:20" x14ac:dyDescent="0.35">
      <c r="A3" s="1" t="s">
        <v>6</v>
      </c>
      <c r="B3">
        <v>2006</v>
      </c>
      <c r="C3">
        <v>85900</v>
      </c>
      <c r="D3" s="1" t="s">
        <v>8</v>
      </c>
      <c r="E3">
        <v>1068570</v>
      </c>
      <c r="F3" s="2">
        <v>42029</v>
      </c>
      <c r="G3">
        <f>2017-transport[[#This Row],[Rok_produkcji]]</f>
        <v>11</v>
      </c>
      <c r="H3">
        <f>transport[[#This Row],[Cena_zakupu]]*0.05*transport[[#This Row],[ile lat uplynelo do 2017]]</f>
        <v>47245</v>
      </c>
      <c r="I3">
        <f>ROUNDDOWN(transport[[#This Row],[Przebieg]]/100000, 0)*0.02*transport[[#This Row],[Cena_zakupu]]</f>
        <v>17180</v>
      </c>
      <c r="J3">
        <f>transport[[#This Row],[Cena_zakupu]]-transport[[#This Row],[1)]]-transport[[#This Row],[2)]]</f>
        <v>21475</v>
      </c>
      <c r="K3">
        <f>SEARCH(" ", transport[[#This Row],[Marka_i_model]], 1)</f>
        <v>6</v>
      </c>
      <c r="L3" t="str">
        <f>MID(transport[[#This Row],[Marka_i_model]], 1, transport[[#This Row],[1]])</f>
        <v xml:space="preserve">Iveco </v>
      </c>
      <c r="M3" s="9">
        <f>$O$2 -transport[[#This Row],[Data_ostatniego_remontu]]</f>
        <v>707</v>
      </c>
      <c r="O3" t="s">
        <v>180</v>
      </c>
    </row>
    <row r="4" spans="1:20" x14ac:dyDescent="0.35">
      <c r="A4" s="1" t="s">
        <v>6</v>
      </c>
      <c r="B4">
        <v>2006</v>
      </c>
      <c r="C4">
        <v>85900</v>
      </c>
      <c r="D4" s="1" t="s">
        <v>9</v>
      </c>
      <c r="E4">
        <v>998704</v>
      </c>
      <c r="F4" s="2">
        <v>42028</v>
      </c>
      <c r="G4">
        <f>2017-transport[[#This Row],[Rok_produkcji]]</f>
        <v>11</v>
      </c>
      <c r="H4">
        <f>transport[[#This Row],[Cena_zakupu]]*0.05*transport[[#This Row],[ile lat uplynelo do 2017]]</f>
        <v>47245</v>
      </c>
      <c r="I4">
        <f>ROUNDDOWN(transport[[#This Row],[Przebieg]]/100000, 0)*0.02*transport[[#This Row],[Cena_zakupu]]</f>
        <v>15462</v>
      </c>
      <c r="J4">
        <f>transport[[#This Row],[Cena_zakupu]]-transport[[#This Row],[1)]]-transport[[#This Row],[2)]]</f>
        <v>23193</v>
      </c>
      <c r="K4">
        <f>SEARCH(" ", transport[[#This Row],[Marka_i_model]], 1)</f>
        <v>6</v>
      </c>
      <c r="L4" t="str">
        <f>MID(transport[[#This Row],[Marka_i_model]], 1, transport[[#This Row],[1]])</f>
        <v xml:space="preserve">Iveco </v>
      </c>
      <c r="M4" s="9">
        <f>$O$2 -transport[[#This Row],[Data_ostatniego_remontu]]</f>
        <v>708</v>
      </c>
      <c r="O4" t="s">
        <v>182</v>
      </c>
    </row>
    <row r="5" spans="1:20" x14ac:dyDescent="0.35">
      <c r="A5" s="1" t="s">
        <v>6</v>
      </c>
      <c r="B5">
        <v>2006</v>
      </c>
      <c r="C5">
        <v>85900</v>
      </c>
      <c r="D5" s="1" t="s">
        <v>10</v>
      </c>
      <c r="E5">
        <v>936780</v>
      </c>
      <c r="F5" s="2">
        <v>42028</v>
      </c>
      <c r="G5">
        <f>2017-transport[[#This Row],[Rok_produkcji]]</f>
        <v>11</v>
      </c>
      <c r="H5">
        <f>transport[[#This Row],[Cena_zakupu]]*0.05*transport[[#This Row],[ile lat uplynelo do 2017]]</f>
        <v>47245</v>
      </c>
      <c r="I5">
        <f>ROUNDDOWN(transport[[#This Row],[Przebieg]]/100000, 0)*0.02*transport[[#This Row],[Cena_zakupu]]</f>
        <v>15462</v>
      </c>
      <c r="J5">
        <f>transport[[#This Row],[Cena_zakupu]]-transport[[#This Row],[1)]]-transport[[#This Row],[2)]]</f>
        <v>23193</v>
      </c>
      <c r="K5">
        <f>SEARCH(" ", transport[[#This Row],[Marka_i_model]], 1)</f>
        <v>6</v>
      </c>
      <c r="L5" t="str">
        <f>MID(transport[[#This Row],[Marka_i_model]], 1, transport[[#This Row],[1]])</f>
        <v xml:space="preserve">Iveco </v>
      </c>
      <c r="M5" s="9">
        <f>$O$2 -transport[[#This Row],[Data_ostatniego_remontu]]</f>
        <v>708</v>
      </c>
      <c r="O5" t="s">
        <v>180</v>
      </c>
      <c r="P5" t="s">
        <v>181</v>
      </c>
      <c r="Q5" t="s">
        <v>179</v>
      </c>
    </row>
    <row r="6" spans="1:20" x14ac:dyDescent="0.35">
      <c r="A6" s="1" t="s">
        <v>6</v>
      </c>
      <c r="B6">
        <v>2006</v>
      </c>
      <c r="C6">
        <v>85900</v>
      </c>
      <c r="D6" s="1" t="s">
        <v>11</v>
      </c>
      <c r="E6">
        <v>870233</v>
      </c>
      <c r="F6" s="2">
        <v>42034</v>
      </c>
      <c r="G6">
        <f>2017-transport[[#This Row],[Rok_produkcji]]</f>
        <v>11</v>
      </c>
      <c r="H6">
        <f>transport[[#This Row],[Cena_zakupu]]*0.05*transport[[#This Row],[ile lat uplynelo do 2017]]</f>
        <v>47245</v>
      </c>
      <c r="I6">
        <f>ROUNDDOWN(transport[[#This Row],[Przebieg]]/100000, 0)*0.02*transport[[#This Row],[Cena_zakupu]]</f>
        <v>13744</v>
      </c>
      <c r="J6">
        <f>transport[[#This Row],[Cena_zakupu]]-transport[[#This Row],[1)]]-transport[[#This Row],[2)]]</f>
        <v>24911</v>
      </c>
      <c r="K6">
        <f>SEARCH(" ", transport[[#This Row],[Marka_i_model]], 1)</f>
        <v>6</v>
      </c>
      <c r="L6" t="str">
        <f>MID(transport[[#This Row],[Marka_i_model]], 1, transport[[#This Row],[1]])</f>
        <v xml:space="preserve">Iveco </v>
      </c>
      <c r="M6" s="9">
        <f>$O$2 -transport[[#This Row],[Data_ostatniego_remontu]]</f>
        <v>702</v>
      </c>
      <c r="O6">
        <v>40050</v>
      </c>
      <c r="P6">
        <v>5340</v>
      </c>
      <c r="Q6">
        <v>43610</v>
      </c>
    </row>
    <row r="7" spans="1:20" x14ac:dyDescent="0.35">
      <c r="A7" s="1" t="s">
        <v>12</v>
      </c>
      <c r="B7">
        <v>2007</v>
      </c>
      <c r="C7">
        <v>205000</v>
      </c>
      <c r="D7" s="1" t="s">
        <v>13</v>
      </c>
      <c r="E7">
        <v>1260000</v>
      </c>
      <c r="F7" s="2">
        <v>42483</v>
      </c>
      <c r="G7">
        <f>2017-transport[[#This Row],[Rok_produkcji]]</f>
        <v>10</v>
      </c>
      <c r="H7">
        <f>transport[[#This Row],[Cena_zakupu]]*0.05*transport[[#This Row],[ile lat uplynelo do 2017]]</f>
        <v>102500</v>
      </c>
      <c r="I7">
        <f>ROUNDDOWN(transport[[#This Row],[Przebieg]]/100000, 0)*0.02*transport[[#This Row],[Cena_zakupu]]</f>
        <v>49200</v>
      </c>
      <c r="J7">
        <f>transport[[#This Row],[Cena_zakupu]]-transport[[#This Row],[1)]]-transport[[#This Row],[2)]]</f>
        <v>53300</v>
      </c>
      <c r="K7">
        <f>SEARCH(" ", transport[[#This Row],[Marka_i_model]], 1)</f>
        <v>9</v>
      </c>
      <c r="L7" t="str">
        <f>MID(transport[[#This Row],[Marka_i_model]], 1, transport[[#This Row],[1]])</f>
        <v xml:space="preserve">Mercedes </v>
      </c>
      <c r="M7" s="9">
        <f>$O$2 -transport[[#This Row],[Data_ostatniego_remontu]]</f>
        <v>253</v>
      </c>
    </row>
    <row r="8" spans="1:20" x14ac:dyDescent="0.35">
      <c r="A8" s="1" t="s">
        <v>14</v>
      </c>
      <c r="B8">
        <v>2007</v>
      </c>
      <c r="C8">
        <v>198000</v>
      </c>
      <c r="D8" s="1" t="s">
        <v>15</v>
      </c>
      <c r="E8">
        <v>890200</v>
      </c>
      <c r="F8" s="2">
        <v>42520</v>
      </c>
      <c r="G8">
        <f>2017-transport[[#This Row],[Rok_produkcji]]</f>
        <v>10</v>
      </c>
      <c r="H8">
        <f>transport[[#This Row],[Cena_zakupu]]*0.05*transport[[#This Row],[ile lat uplynelo do 2017]]</f>
        <v>99000</v>
      </c>
      <c r="I8">
        <f>ROUNDDOWN(transport[[#This Row],[Przebieg]]/100000, 0)*0.02*transport[[#This Row],[Cena_zakupu]]</f>
        <v>31680</v>
      </c>
      <c r="J8">
        <f>transport[[#This Row],[Cena_zakupu]]-transport[[#This Row],[1)]]-transport[[#This Row],[2)]]</f>
        <v>67320</v>
      </c>
      <c r="K8">
        <f>SEARCH(" ", transport[[#This Row],[Marka_i_model]], 1)</f>
        <v>4</v>
      </c>
      <c r="L8" t="str">
        <f>MID(transport[[#This Row],[Marka_i_model]], 1, transport[[#This Row],[1]])</f>
        <v xml:space="preserve">MAN </v>
      </c>
      <c r="M8" s="9">
        <f>$O$2 -transport[[#This Row],[Data_ostatniego_remontu]]</f>
        <v>216</v>
      </c>
      <c r="O8" s="6" t="s">
        <v>183</v>
      </c>
    </row>
    <row r="9" spans="1:20" x14ac:dyDescent="0.35">
      <c r="A9" s="1" t="s">
        <v>16</v>
      </c>
      <c r="B9">
        <v>2008</v>
      </c>
      <c r="C9">
        <v>49411</v>
      </c>
      <c r="D9" s="1" t="s">
        <v>17</v>
      </c>
      <c r="E9">
        <v>186000</v>
      </c>
      <c r="F9" s="2">
        <v>42210</v>
      </c>
      <c r="G9">
        <f>2017-transport[[#This Row],[Rok_produkcji]]</f>
        <v>9</v>
      </c>
      <c r="H9">
        <f>transport[[#This Row],[Cena_zakupu]]*0.05*transport[[#This Row],[ile lat uplynelo do 2017]]</f>
        <v>22234.95</v>
      </c>
      <c r="I9">
        <f>ROUNDDOWN(transport[[#This Row],[Przebieg]]/100000, 0)*0.02*transport[[#This Row],[Cena_zakupu]]</f>
        <v>988.22</v>
      </c>
      <c r="J9">
        <f>transport[[#This Row],[Cena_zakupu]]-transport[[#This Row],[1)]]-transport[[#This Row],[2)]]</f>
        <v>26187.829999999998</v>
      </c>
      <c r="K9">
        <f>SEARCH(" ", transport[[#This Row],[Marka_i_model]], 1)</f>
        <v>6</v>
      </c>
      <c r="L9" t="str">
        <f>MID(transport[[#This Row],[Marka_i_model]], 1, transport[[#This Row],[1]])</f>
        <v xml:space="preserve">Volvo </v>
      </c>
      <c r="M9" s="9">
        <f>$O$2 -transport[[#This Row],[Data_ostatniego_remontu]]</f>
        <v>526</v>
      </c>
      <c r="O9" t="s">
        <v>50</v>
      </c>
      <c r="P9" t="s">
        <v>64</v>
      </c>
      <c r="Q9">
        <v>17390</v>
      </c>
    </row>
    <row r="10" spans="1:20" x14ac:dyDescent="0.35">
      <c r="A10" s="1" t="s">
        <v>18</v>
      </c>
      <c r="B10">
        <v>2008</v>
      </c>
      <c r="C10">
        <v>58000</v>
      </c>
      <c r="D10" s="1" t="s">
        <v>19</v>
      </c>
      <c r="E10">
        <v>306000</v>
      </c>
      <c r="F10" s="2">
        <v>42271</v>
      </c>
      <c r="G10">
        <f>2017-transport[[#This Row],[Rok_produkcji]]</f>
        <v>9</v>
      </c>
      <c r="H10">
        <f>transport[[#This Row],[Cena_zakupu]]*0.05*transport[[#This Row],[ile lat uplynelo do 2017]]</f>
        <v>26100</v>
      </c>
      <c r="I10">
        <f>ROUNDDOWN(transport[[#This Row],[Przebieg]]/100000, 0)*0.02*transport[[#This Row],[Cena_zakupu]]</f>
        <v>3480</v>
      </c>
      <c r="J10">
        <f>transport[[#This Row],[Cena_zakupu]]-transport[[#This Row],[1)]]-transport[[#This Row],[2)]]</f>
        <v>28420</v>
      </c>
      <c r="K10">
        <f>SEARCH(" ", transport[[#This Row],[Marka_i_model]], 1)</f>
        <v>6</v>
      </c>
      <c r="L10" t="str">
        <f>MID(transport[[#This Row],[Marka_i_model]], 1, transport[[#This Row],[1]])</f>
        <v xml:space="preserve">Volvo </v>
      </c>
      <c r="M10" s="9">
        <f>$O$2 -transport[[#This Row],[Data_ostatniego_remontu]]</f>
        <v>465</v>
      </c>
    </row>
    <row r="11" spans="1:20" x14ac:dyDescent="0.35">
      <c r="A11" s="1" t="s">
        <v>20</v>
      </c>
      <c r="B11">
        <v>2008</v>
      </c>
      <c r="C11">
        <v>84000</v>
      </c>
      <c r="D11" s="1" t="s">
        <v>21</v>
      </c>
      <c r="E11">
        <v>266000</v>
      </c>
      <c r="F11" s="2">
        <v>42382</v>
      </c>
      <c r="G11">
        <f>2017-transport[[#This Row],[Rok_produkcji]]</f>
        <v>9</v>
      </c>
      <c r="H11">
        <f>transport[[#This Row],[Cena_zakupu]]*0.05*transport[[#This Row],[ile lat uplynelo do 2017]]</f>
        <v>37800</v>
      </c>
      <c r="I11">
        <f>ROUNDDOWN(transport[[#This Row],[Przebieg]]/100000, 0)*0.02*transport[[#This Row],[Cena_zakupu]]</f>
        <v>3360</v>
      </c>
      <c r="J11">
        <f>transport[[#This Row],[Cena_zakupu]]-transport[[#This Row],[1)]]-transport[[#This Row],[2)]]</f>
        <v>42840</v>
      </c>
      <c r="K11">
        <f>SEARCH(" ", transport[[#This Row],[Marka_i_model]], 1)</f>
        <v>6</v>
      </c>
      <c r="L11" t="str">
        <f>MID(transport[[#This Row],[Marka_i_model]], 1, transport[[#This Row],[1]])</f>
        <v xml:space="preserve">Volvo </v>
      </c>
      <c r="M11" s="9">
        <f>$O$2 -transport[[#This Row],[Data_ostatniego_remontu]]</f>
        <v>354</v>
      </c>
      <c r="R11" t="s">
        <v>181</v>
      </c>
    </row>
    <row r="12" spans="1:20" x14ac:dyDescent="0.35">
      <c r="A12" s="3" t="s">
        <v>22</v>
      </c>
      <c r="B12" s="4">
        <v>2008</v>
      </c>
      <c r="C12" s="4">
        <v>89000</v>
      </c>
      <c r="D12" s="3" t="s">
        <v>23</v>
      </c>
      <c r="E12" s="4">
        <v>305000</v>
      </c>
      <c r="F12" s="5">
        <v>42075</v>
      </c>
      <c r="G12" s="4">
        <f>2017-transport[[#This Row],[Rok_produkcji]]</f>
        <v>9</v>
      </c>
      <c r="H12" s="4">
        <f>transport[[#This Row],[Cena_zakupu]]*0.05*transport[[#This Row],[ile lat uplynelo do 2017]]</f>
        <v>40050</v>
      </c>
      <c r="I12" s="4">
        <f>ROUNDDOWN(transport[[#This Row],[Przebieg]]/100000, 0)*0.02*transport[[#This Row],[Cena_zakupu]]</f>
        <v>5340</v>
      </c>
      <c r="J12" s="4">
        <f>transport[[#This Row],[Cena_zakupu]]-transport[[#This Row],[1)]]-transport[[#This Row],[2)]]</f>
        <v>43610</v>
      </c>
      <c r="K12">
        <f>SEARCH(" ", transport[[#This Row],[Marka_i_model]], 1)</f>
        <v>6</v>
      </c>
      <c r="L12" t="str">
        <f>MID(transport[[#This Row],[Marka_i_model]], 1, transport[[#This Row],[1]])</f>
        <v xml:space="preserve">Volvo </v>
      </c>
      <c r="M12" s="9">
        <f>$O$2 -transport[[#This Row],[Data_ostatniego_remontu]]</f>
        <v>661</v>
      </c>
      <c r="O12" s="7" t="s">
        <v>185</v>
      </c>
      <c r="P12" t="s">
        <v>196</v>
      </c>
      <c r="R12" t="s">
        <v>185</v>
      </c>
      <c r="S12" t="s">
        <v>195</v>
      </c>
      <c r="T12" t="s">
        <v>197</v>
      </c>
    </row>
    <row r="13" spans="1:20" x14ac:dyDescent="0.35">
      <c r="A13" s="1" t="s">
        <v>16</v>
      </c>
      <c r="B13">
        <v>2009</v>
      </c>
      <c r="C13">
        <v>48411</v>
      </c>
      <c r="D13" s="1" t="s">
        <v>24</v>
      </c>
      <c r="E13">
        <v>190000</v>
      </c>
      <c r="F13" s="2">
        <v>42210</v>
      </c>
      <c r="G13">
        <f>2017-transport[[#This Row],[Rok_produkcji]]</f>
        <v>8</v>
      </c>
      <c r="H13">
        <f>transport[[#This Row],[Cena_zakupu]]*0.05*transport[[#This Row],[ile lat uplynelo do 2017]]</f>
        <v>19364.400000000001</v>
      </c>
      <c r="I13">
        <f>ROUNDDOWN(transport[[#This Row],[Przebieg]]/100000, 0)*0.02*transport[[#This Row],[Cena_zakupu]]</f>
        <v>968.22</v>
      </c>
      <c r="J13">
        <f>transport[[#This Row],[Cena_zakupu]]-transport[[#This Row],[1)]]-transport[[#This Row],[2)]]</f>
        <v>28078.379999999997</v>
      </c>
      <c r="K13">
        <f>SEARCH(" ", transport[[#This Row],[Marka_i_model]], 1)</f>
        <v>6</v>
      </c>
      <c r="L13" t="str">
        <f>MID(transport[[#This Row],[Marka_i_model]], 1, transport[[#This Row],[1]])</f>
        <v xml:space="preserve">Volvo </v>
      </c>
      <c r="M13" s="9">
        <f>$O$2 -transport[[#This Row],[Data_ostatniego_remontu]]</f>
        <v>526</v>
      </c>
      <c r="O13" s="8" t="s">
        <v>187</v>
      </c>
      <c r="P13" s="1">
        <v>273239.59999999998</v>
      </c>
      <c r="R13" t="s">
        <v>187</v>
      </c>
      <c r="S13">
        <v>30</v>
      </c>
      <c r="T13">
        <v>273239.59999999998</v>
      </c>
    </row>
    <row r="14" spans="1:20" x14ac:dyDescent="0.35">
      <c r="A14" s="1" t="s">
        <v>25</v>
      </c>
      <c r="B14">
        <v>2009</v>
      </c>
      <c r="C14">
        <v>68000</v>
      </c>
      <c r="D14" s="1" t="s">
        <v>26</v>
      </c>
      <c r="E14">
        <v>992600</v>
      </c>
      <c r="F14" s="2">
        <v>42157</v>
      </c>
      <c r="G14">
        <f>2017-transport[[#This Row],[Rok_produkcji]]</f>
        <v>8</v>
      </c>
      <c r="H14">
        <f>transport[[#This Row],[Cena_zakupu]]*0.05*transport[[#This Row],[ile lat uplynelo do 2017]]</f>
        <v>27200</v>
      </c>
      <c r="I14">
        <f>ROUNDDOWN(transport[[#This Row],[Przebieg]]/100000, 0)*0.02*transport[[#This Row],[Cena_zakupu]]</f>
        <v>12240</v>
      </c>
      <c r="J14">
        <f>transport[[#This Row],[Cena_zakupu]]-transport[[#This Row],[1)]]-transport[[#This Row],[2)]]</f>
        <v>28560</v>
      </c>
      <c r="K14">
        <f>SEARCH(" ", transport[[#This Row],[Marka_i_model]], 1)</f>
        <v>6</v>
      </c>
      <c r="L14" t="str">
        <f>MID(transport[[#This Row],[Marka_i_model]], 1, transport[[#This Row],[1]])</f>
        <v xml:space="preserve">Iveco </v>
      </c>
      <c r="M14" s="9">
        <f>$O$2 -transport[[#This Row],[Data_ostatniego_remontu]]</f>
        <v>579</v>
      </c>
      <c r="O14" s="8" t="s">
        <v>188</v>
      </c>
      <c r="P14" s="1">
        <v>657434.5</v>
      </c>
      <c r="R14" t="s">
        <v>188</v>
      </c>
      <c r="S14">
        <v>12</v>
      </c>
      <c r="T14">
        <v>657434.5</v>
      </c>
    </row>
    <row r="15" spans="1:20" x14ac:dyDescent="0.35">
      <c r="A15" s="1" t="s">
        <v>16</v>
      </c>
      <c r="B15">
        <v>2009</v>
      </c>
      <c r="C15">
        <v>49411</v>
      </c>
      <c r="D15" s="1" t="s">
        <v>27</v>
      </c>
      <c r="E15">
        <v>186000</v>
      </c>
      <c r="F15" s="2">
        <v>42210</v>
      </c>
      <c r="G15">
        <f>2017-transport[[#This Row],[Rok_produkcji]]</f>
        <v>8</v>
      </c>
      <c r="H15">
        <f>transport[[#This Row],[Cena_zakupu]]*0.05*transport[[#This Row],[ile lat uplynelo do 2017]]</f>
        <v>19764.400000000001</v>
      </c>
      <c r="I15">
        <f>ROUNDDOWN(transport[[#This Row],[Przebieg]]/100000, 0)*0.02*transport[[#This Row],[Cena_zakupu]]</f>
        <v>988.22</v>
      </c>
      <c r="J15">
        <f>transport[[#This Row],[Cena_zakupu]]-transport[[#This Row],[1)]]-transport[[#This Row],[2)]]</f>
        <v>28658.379999999997</v>
      </c>
      <c r="K15">
        <f>SEARCH(" ", transport[[#This Row],[Marka_i_model]], 1)</f>
        <v>6</v>
      </c>
      <c r="L15" t="str">
        <f>MID(transport[[#This Row],[Marka_i_model]], 1, transport[[#This Row],[1]])</f>
        <v xml:space="preserve">Volvo </v>
      </c>
      <c r="M15" s="9">
        <f>$O$2 -transport[[#This Row],[Data_ostatniego_remontu]]</f>
        <v>526</v>
      </c>
      <c r="O15" s="8" t="s">
        <v>189</v>
      </c>
      <c r="P15" s="1">
        <v>289637.27777777775</v>
      </c>
      <c r="R15" t="s">
        <v>189</v>
      </c>
      <c r="S15">
        <v>18</v>
      </c>
      <c r="T15">
        <v>289637.27777777775</v>
      </c>
    </row>
    <row r="16" spans="1:20" x14ac:dyDescent="0.35">
      <c r="A16" s="1" t="s">
        <v>28</v>
      </c>
      <c r="B16">
        <v>2009</v>
      </c>
      <c r="C16">
        <v>67900</v>
      </c>
      <c r="D16" s="1" t="s">
        <v>29</v>
      </c>
      <c r="E16">
        <v>850000</v>
      </c>
      <c r="F16" s="2">
        <v>42194</v>
      </c>
      <c r="G16">
        <f>2017-transport[[#This Row],[Rok_produkcji]]</f>
        <v>8</v>
      </c>
      <c r="H16">
        <f>transport[[#This Row],[Cena_zakupu]]*0.05*transport[[#This Row],[ile lat uplynelo do 2017]]</f>
        <v>27160</v>
      </c>
      <c r="I16">
        <f>ROUNDDOWN(transport[[#This Row],[Przebieg]]/100000, 0)*0.02*transport[[#This Row],[Cena_zakupu]]</f>
        <v>10864</v>
      </c>
      <c r="J16">
        <f>transport[[#This Row],[Cena_zakupu]]-transport[[#This Row],[1)]]-transport[[#This Row],[2)]]</f>
        <v>29876</v>
      </c>
      <c r="K16">
        <f>SEARCH(" ", transport[[#This Row],[Marka_i_model]], 1)</f>
        <v>7</v>
      </c>
      <c r="L16" t="str">
        <f>MID(transport[[#This Row],[Marka_i_model]], 1, transport[[#This Row],[1]])</f>
        <v xml:space="preserve">Scania </v>
      </c>
      <c r="M16" s="9">
        <f>$O$2 -transport[[#This Row],[Data_ostatniego_remontu]]</f>
        <v>542</v>
      </c>
      <c r="O16" s="8" t="s">
        <v>190</v>
      </c>
      <c r="P16" s="1">
        <v>486545.8823529412</v>
      </c>
      <c r="R16" t="s">
        <v>190</v>
      </c>
      <c r="S16">
        <v>17</v>
      </c>
      <c r="T16">
        <v>486545.8823529412</v>
      </c>
    </row>
    <row r="17" spans="1:32" x14ac:dyDescent="0.35">
      <c r="A17" s="1" t="s">
        <v>16</v>
      </c>
      <c r="B17">
        <v>2009</v>
      </c>
      <c r="C17">
        <v>65000</v>
      </c>
      <c r="D17" s="1" t="s">
        <v>30</v>
      </c>
      <c r="E17">
        <v>740000</v>
      </c>
      <c r="F17" s="2">
        <v>42385</v>
      </c>
      <c r="G17">
        <f>2017-transport[[#This Row],[Rok_produkcji]]</f>
        <v>8</v>
      </c>
      <c r="H17">
        <f>transport[[#This Row],[Cena_zakupu]]*0.05*transport[[#This Row],[ile lat uplynelo do 2017]]</f>
        <v>26000</v>
      </c>
      <c r="I17">
        <f>ROUNDDOWN(transport[[#This Row],[Przebieg]]/100000, 0)*0.02*transport[[#This Row],[Cena_zakupu]]</f>
        <v>9100</v>
      </c>
      <c r="J17">
        <f>transport[[#This Row],[Cena_zakupu]]-transport[[#This Row],[1)]]-transport[[#This Row],[2)]]</f>
        <v>29900</v>
      </c>
      <c r="K17">
        <f>SEARCH(" ", transport[[#This Row],[Marka_i_model]], 1)</f>
        <v>6</v>
      </c>
      <c r="L17" t="str">
        <f>MID(transport[[#This Row],[Marka_i_model]], 1, transport[[#This Row],[1]])</f>
        <v xml:space="preserve">Volvo </v>
      </c>
      <c r="M17" s="9">
        <f>$O$2 -transport[[#This Row],[Data_ostatniego_remontu]]</f>
        <v>351</v>
      </c>
      <c r="O17" s="8" t="s">
        <v>191</v>
      </c>
      <c r="P17" s="1">
        <v>519936.0588235294</v>
      </c>
      <c r="R17" t="s">
        <v>191</v>
      </c>
      <c r="S17">
        <v>17</v>
      </c>
      <c r="T17">
        <v>519936.0588235294</v>
      </c>
    </row>
    <row r="18" spans="1:32" x14ac:dyDescent="0.35">
      <c r="A18" s="1" t="s">
        <v>28</v>
      </c>
      <c r="B18">
        <v>2009</v>
      </c>
      <c r="C18">
        <v>68900</v>
      </c>
      <c r="D18" s="1" t="s">
        <v>31</v>
      </c>
      <c r="E18">
        <v>846000</v>
      </c>
      <c r="F18" s="2">
        <v>42194</v>
      </c>
      <c r="G18">
        <f>2017-transport[[#This Row],[Rok_produkcji]]</f>
        <v>8</v>
      </c>
      <c r="H18">
        <f>transport[[#This Row],[Cena_zakupu]]*0.05*transport[[#This Row],[ile lat uplynelo do 2017]]</f>
        <v>27560</v>
      </c>
      <c r="I18">
        <f>ROUNDDOWN(transport[[#This Row],[Przebieg]]/100000, 0)*0.02*transport[[#This Row],[Cena_zakupu]]</f>
        <v>11024</v>
      </c>
      <c r="J18">
        <f>transport[[#This Row],[Cena_zakupu]]-transport[[#This Row],[1)]]-transport[[#This Row],[2)]]</f>
        <v>30316</v>
      </c>
      <c r="K18">
        <f>SEARCH(" ", transport[[#This Row],[Marka_i_model]], 1)</f>
        <v>7</v>
      </c>
      <c r="L18" t="str">
        <f>MID(transport[[#This Row],[Marka_i_model]], 1, transport[[#This Row],[1]])</f>
        <v xml:space="preserve">Scania </v>
      </c>
      <c r="M18" s="9">
        <f>$O$2 -transport[[#This Row],[Data_ostatniego_remontu]]</f>
        <v>542</v>
      </c>
      <c r="O18" s="8" t="s">
        <v>192</v>
      </c>
      <c r="P18" s="1">
        <v>557117.6470588235</v>
      </c>
      <c r="R18" t="s">
        <v>192</v>
      </c>
      <c r="S18">
        <v>17</v>
      </c>
      <c r="T18">
        <v>557117.6470588235</v>
      </c>
    </row>
    <row r="19" spans="1:32" x14ac:dyDescent="0.35">
      <c r="A19" s="1" t="s">
        <v>18</v>
      </c>
      <c r="B19">
        <v>2009</v>
      </c>
      <c r="C19">
        <v>59000</v>
      </c>
      <c r="D19" s="1" t="s">
        <v>32</v>
      </c>
      <c r="E19">
        <v>302000</v>
      </c>
      <c r="F19" s="2">
        <v>42271</v>
      </c>
      <c r="G19">
        <f>2017-transport[[#This Row],[Rok_produkcji]]</f>
        <v>8</v>
      </c>
      <c r="H19">
        <f>transport[[#This Row],[Cena_zakupu]]*0.05*transport[[#This Row],[ile lat uplynelo do 2017]]</f>
        <v>23600</v>
      </c>
      <c r="I19">
        <f>ROUNDDOWN(transport[[#This Row],[Przebieg]]/100000, 0)*0.02*transport[[#This Row],[Cena_zakupu]]</f>
        <v>3540</v>
      </c>
      <c r="J19">
        <f>transport[[#This Row],[Cena_zakupu]]-transport[[#This Row],[1)]]-transport[[#This Row],[2)]]</f>
        <v>31860</v>
      </c>
      <c r="K19">
        <f>SEARCH(" ", transport[[#This Row],[Marka_i_model]], 1)</f>
        <v>6</v>
      </c>
      <c r="L19" t="str">
        <f>MID(transport[[#This Row],[Marka_i_model]], 1, transport[[#This Row],[1]])</f>
        <v xml:space="preserve">Volvo </v>
      </c>
      <c r="M19" s="9">
        <f>$O$2 -transport[[#This Row],[Data_ostatniego_remontu]]</f>
        <v>465</v>
      </c>
      <c r="O19" s="8" t="s">
        <v>193</v>
      </c>
      <c r="P19" s="1">
        <v>307130.4347826087</v>
      </c>
      <c r="R19" t="s">
        <v>193</v>
      </c>
      <c r="S19">
        <v>23</v>
      </c>
      <c r="T19">
        <v>307130.4347826087</v>
      </c>
    </row>
    <row r="20" spans="1:32" x14ac:dyDescent="0.35">
      <c r="A20" s="1" t="s">
        <v>33</v>
      </c>
      <c r="B20">
        <v>2009</v>
      </c>
      <c r="C20">
        <v>77000</v>
      </c>
      <c r="D20" s="1" t="s">
        <v>34</v>
      </c>
      <c r="E20">
        <v>846000</v>
      </c>
      <c r="F20" s="2">
        <v>42376</v>
      </c>
      <c r="G20">
        <f>2017-transport[[#This Row],[Rok_produkcji]]</f>
        <v>8</v>
      </c>
      <c r="H20">
        <f>transport[[#This Row],[Cena_zakupu]]*0.05*transport[[#This Row],[ile lat uplynelo do 2017]]</f>
        <v>30800</v>
      </c>
      <c r="I20">
        <f>ROUNDDOWN(transport[[#This Row],[Przebieg]]/100000, 0)*0.02*transport[[#This Row],[Cena_zakupu]]</f>
        <v>12320</v>
      </c>
      <c r="J20">
        <f>transport[[#This Row],[Cena_zakupu]]-transport[[#This Row],[1)]]-transport[[#This Row],[2)]]</f>
        <v>33880</v>
      </c>
      <c r="K20">
        <f>SEARCH(" ", transport[[#This Row],[Marka_i_model]], 1)</f>
        <v>8</v>
      </c>
      <c r="L20" t="str">
        <f>MID(transport[[#This Row],[Marka_i_model]], 1, transport[[#This Row],[1]])</f>
        <v xml:space="preserve">Renault </v>
      </c>
      <c r="M20" s="9">
        <f>$O$2 -transport[[#This Row],[Data_ostatniego_remontu]]</f>
        <v>360</v>
      </c>
      <c r="O20" s="8" t="s">
        <v>194</v>
      </c>
      <c r="P20" s="1">
        <v>410037.80597014923</v>
      </c>
    </row>
    <row r="21" spans="1:32" x14ac:dyDescent="0.35">
      <c r="A21" s="1" t="s">
        <v>35</v>
      </c>
      <c r="B21">
        <v>2009</v>
      </c>
      <c r="C21">
        <v>85000</v>
      </c>
      <c r="D21" s="1" t="s">
        <v>36</v>
      </c>
      <c r="E21">
        <v>946000</v>
      </c>
      <c r="F21" s="2">
        <v>42014</v>
      </c>
      <c r="G21">
        <f>2017-transport[[#This Row],[Rok_produkcji]]</f>
        <v>8</v>
      </c>
      <c r="H21">
        <f>transport[[#This Row],[Cena_zakupu]]*0.05*transport[[#This Row],[ile lat uplynelo do 2017]]</f>
        <v>34000</v>
      </c>
      <c r="I21">
        <f>ROUNDDOWN(transport[[#This Row],[Przebieg]]/100000, 0)*0.02*transport[[#This Row],[Cena_zakupu]]</f>
        <v>15300</v>
      </c>
      <c r="J21">
        <f>transport[[#This Row],[Cena_zakupu]]-transport[[#This Row],[1)]]-transport[[#This Row],[2)]]</f>
        <v>35700</v>
      </c>
      <c r="K21">
        <f>SEARCH(" ", transport[[#This Row],[Marka_i_model]], 1)</f>
        <v>9</v>
      </c>
      <c r="L21" t="str">
        <f>MID(transport[[#This Row],[Marka_i_model]], 1, transport[[#This Row],[1]])</f>
        <v xml:space="preserve">Mercedes </v>
      </c>
      <c r="M21" s="9">
        <f>$O$2 -transport[[#This Row],[Data_ostatniego_remontu]]</f>
        <v>722</v>
      </c>
    </row>
    <row r="22" spans="1:32" x14ac:dyDescent="0.35">
      <c r="A22" s="1" t="s">
        <v>37</v>
      </c>
      <c r="B22">
        <v>2009</v>
      </c>
      <c r="C22">
        <v>79000</v>
      </c>
      <c r="D22" s="1" t="s">
        <v>38</v>
      </c>
      <c r="E22">
        <v>390000</v>
      </c>
      <c r="F22" s="2">
        <v>42379</v>
      </c>
      <c r="G22">
        <f>2017-transport[[#This Row],[Rok_produkcji]]</f>
        <v>8</v>
      </c>
      <c r="H22">
        <f>transport[[#This Row],[Cena_zakupu]]*0.05*transport[[#This Row],[ile lat uplynelo do 2017]]</f>
        <v>31600</v>
      </c>
      <c r="I22">
        <f>ROUNDDOWN(transport[[#This Row],[Przebieg]]/100000, 0)*0.02*transport[[#This Row],[Cena_zakupu]]</f>
        <v>4740</v>
      </c>
      <c r="J22">
        <f>transport[[#This Row],[Cena_zakupu]]-transport[[#This Row],[1)]]-transport[[#This Row],[2)]]</f>
        <v>42660</v>
      </c>
      <c r="K22">
        <f>SEARCH(" ", transport[[#This Row],[Marka_i_model]], 1)</f>
        <v>7</v>
      </c>
      <c r="L22" t="str">
        <f>MID(transport[[#This Row],[Marka_i_model]], 1, transport[[#This Row],[1]])</f>
        <v xml:space="preserve">Scania </v>
      </c>
      <c r="M22" s="9">
        <f>$O$2 -transport[[#This Row],[Data_ostatniego_remontu]]</f>
        <v>357</v>
      </c>
    </row>
    <row r="23" spans="1:32" x14ac:dyDescent="0.35">
      <c r="A23" s="1" t="s">
        <v>37</v>
      </c>
      <c r="B23">
        <v>2009</v>
      </c>
      <c r="C23">
        <v>79000</v>
      </c>
      <c r="D23" s="1" t="s">
        <v>39</v>
      </c>
      <c r="E23">
        <v>390000</v>
      </c>
      <c r="F23" s="2">
        <v>42379</v>
      </c>
      <c r="G23">
        <f>2017-transport[[#This Row],[Rok_produkcji]]</f>
        <v>8</v>
      </c>
      <c r="H23">
        <f>transport[[#This Row],[Cena_zakupu]]*0.05*transport[[#This Row],[ile lat uplynelo do 2017]]</f>
        <v>31600</v>
      </c>
      <c r="I23">
        <f>ROUNDDOWN(transport[[#This Row],[Przebieg]]/100000, 0)*0.02*transport[[#This Row],[Cena_zakupu]]</f>
        <v>4740</v>
      </c>
      <c r="J23">
        <f>transport[[#This Row],[Cena_zakupu]]-transport[[#This Row],[1)]]-transport[[#This Row],[2)]]</f>
        <v>42660</v>
      </c>
      <c r="K23">
        <f>SEARCH(" ", transport[[#This Row],[Marka_i_model]], 1)</f>
        <v>7</v>
      </c>
      <c r="L23" t="str">
        <f>MID(transport[[#This Row],[Marka_i_model]], 1, transport[[#This Row],[1]])</f>
        <v xml:space="preserve">Scania </v>
      </c>
      <c r="M23" s="9">
        <f>$O$2 -transport[[#This Row],[Data_ostatniego_remontu]]</f>
        <v>357</v>
      </c>
    </row>
    <row r="24" spans="1:32" x14ac:dyDescent="0.35">
      <c r="A24" s="1" t="s">
        <v>20</v>
      </c>
      <c r="B24">
        <v>2009</v>
      </c>
      <c r="C24">
        <v>83000</v>
      </c>
      <c r="D24" s="1" t="s">
        <v>40</v>
      </c>
      <c r="E24">
        <v>270000</v>
      </c>
      <c r="F24" s="2">
        <v>42382</v>
      </c>
      <c r="G24">
        <f>2017-transport[[#This Row],[Rok_produkcji]]</f>
        <v>8</v>
      </c>
      <c r="H24">
        <f>transport[[#This Row],[Cena_zakupu]]*0.05*transport[[#This Row],[ile lat uplynelo do 2017]]</f>
        <v>33200</v>
      </c>
      <c r="I24">
        <f>ROUNDDOWN(transport[[#This Row],[Przebieg]]/100000, 0)*0.02*transport[[#This Row],[Cena_zakupu]]</f>
        <v>3320</v>
      </c>
      <c r="J24">
        <f>transport[[#This Row],[Cena_zakupu]]-transport[[#This Row],[1)]]-transport[[#This Row],[2)]]</f>
        <v>46480</v>
      </c>
      <c r="K24">
        <f>SEARCH(" ", transport[[#This Row],[Marka_i_model]], 1)</f>
        <v>6</v>
      </c>
      <c r="L24" t="str">
        <f>MID(transport[[#This Row],[Marka_i_model]], 1, transport[[#This Row],[1]])</f>
        <v xml:space="preserve">Volvo </v>
      </c>
      <c r="M24" s="9">
        <f>$O$2 -transport[[#This Row],[Data_ostatniego_remontu]]</f>
        <v>354</v>
      </c>
    </row>
    <row r="25" spans="1:32" x14ac:dyDescent="0.35">
      <c r="A25" s="1" t="s">
        <v>41</v>
      </c>
      <c r="B25">
        <v>2009</v>
      </c>
      <c r="C25">
        <v>86133</v>
      </c>
      <c r="D25" s="1" t="s">
        <v>42</v>
      </c>
      <c r="E25">
        <v>380000</v>
      </c>
      <c r="F25" s="2">
        <v>42208</v>
      </c>
      <c r="G25">
        <f>2017-transport[[#This Row],[Rok_produkcji]]</f>
        <v>8</v>
      </c>
      <c r="H25">
        <f>transport[[#This Row],[Cena_zakupu]]*0.05*transport[[#This Row],[ile lat uplynelo do 2017]]</f>
        <v>34453.200000000004</v>
      </c>
      <c r="I25">
        <f>ROUNDDOWN(transport[[#This Row],[Przebieg]]/100000, 0)*0.02*transport[[#This Row],[Cena_zakupu]]</f>
        <v>5167.9799999999996</v>
      </c>
      <c r="J25">
        <f>transport[[#This Row],[Cena_zakupu]]-transport[[#This Row],[1)]]-transport[[#This Row],[2)]]</f>
        <v>46511.819999999992</v>
      </c>
      <c r="K25">
        <f>SEARCH(" ", transport[[#This Row],[Marka_i_model]], 1)</f>
        <v>6</v>
      </c>
      <c r="L25" t="str">
        <f>MID(transport[[#This Row],[Marka_i_model]], 1, transport[[#This Row],[1]])</f>
        <v xml:space="preserve">Iveco </v>
      </c>
      <c r="M25" s="9">
        <f>$O$2 -transport[[#This Row],[Data_ostatniego_remontu]]</f>
        <v>528</v>
      </c>
      <c r="O25" t="s">
        <v>202</v>
      </c>
    </row>
    <row r="26" spans="1:32" x14ac:dyDescent="0.35">
      <c r="A26" s="1" t="s">
        <v>22</v>
      </c>
      <c r="B26">
        <v>2009</v>
      </c>
      <c r="C26">
        <v>90000</v>
      </c>
      <c r="D26" s="1" t="s">
        <v>43</v>
      </c>
      <c r="E26">
        <v>301000</v>
      </c>
      <c r="F26" s="2">
        <v>42075</v>
      </c>
      <c r="G26">
        <f>2017-transport[[#This Row],[Rok_produkcji]]</f>
        <v>8</v>
      </c>
      <c r="H26">
        <f>transport[[#This Row],[Cena_zakupu]]*0.05*transport[[#This Row],[ile lat uplynelo do 2017]]</f>
        <v>36000</v>
      </c>
      <c r="I26">
        <f>ROUNDDOWN(transport[[#This Row],[Przebieg]]/100000, 0)*0.02*transport[[#This Row],[Cena_zakupu]]</f>
        <v>5400</v>
      </c>
      <c r="J26">
        <f>transport[[#This Row],[Cena_zakupu]]-transport[[#This Row],[1)]]-transport[[#This Row],[2)]]</f>
        <v>48600</v>
      </c>
      <c r="K26">
        <f>SEARCH(" ", transport[[#This Row],[Marka_i_model]], 1)</f>
        <v>6</v>
      </c>
      <c r="L26" t="str">
        <f>MID(transport[[#This Row],[Marka_i_model]], 1, transport[[#This Row],[1]])</f>
        <v xml:space="preserve">Volvo </v>
      </c>
      <c r="M26" s="9">
        <f>$O$2 -transport[[#This Row],[Data_ostatniego_remontu]]</f>
        <v>661</v>
      </c>
      <c r="O26" s="7" t="s">
        <v>198</v>
      </c>
      <c r="P26" s="7" t="s">
        <v>199</v>
      </c>
      <c r="Y26" t="s">
        <v>202</v>
      </c>
    </row>
    <row r="27" spans="1:32" x14ac:dyDescent="0.35">
      <c r="A27" s="1" t="s">
        <v>35</v>
      </c>
      <c r="B27">
        <v>2009</v>
      </c>
      <c r="C27">
        <v>91000</v>
      </c>
      <c r="D27" s="1" t="s">
        <v>44</v>
      </c>
      <c r="E27">
        <v>360000</v>
      </c>
      <c r="F27" s="2">
        <v>42174</v>
      </c>
      <c r="G27">
        <f>2017-transport[[#This Row],[Rok_produkcji]]</f>
        <v>8</v>
      </c>
      <c r="H27">
        <f>transport[[#This Row],[Cena_zakupu]]*0.05*transport[[#This Row],[ile lat uplynelo do 2017]]</f>
        <v>36400</v>
      </c>
      <c r="I27">
        <f>ROUNDDOWN(transport[[#This Row],[Przebieg]]/100000, 0)*0.02*transport[[#This Row],[Cena_zakupu]]</f>
        <v>5460</v>
      </c>
      <c r="J27">
        <f>transport[[#This Row],[Cena_zakupu]]-transport[[#This Row],[1)]]-transport[[#This Row],[2)]]</f>
        <v>49140</v>
      </c>
      <c r="K27">
        <f>SEARCH(" ", transport[[#This Row],[Marka_i_model]], 1)</f>
        <v>9</v>
      </c>
      <c r="L27" t="str">
        <f>MID(transport[[#This Row],[Marka_i_model]], 1, transport[[#This Row],[1]])</f>
        <v xml:space="preserve">Mercedes </v>
      </c>
      <c r="M27" s="9">
        <f>$O$2 -transport[[#This Row],[Data_ostatniego_remontu]]</f>
        <v>562</v>
      </c>
      <c r="O27" s="7" t="s">
        <v>186</v>
      </c>
      <c r="P27" t="s">
        <v>187</v>
      </c>
      <c r="Q27" t="s">
        <v>188</v>
      </c>
      <c r="R27" t="s">
        <v>189</v>
      </c>
      <c r="S27" t="s">
        <v>190</v>
      </c>
      <c r="T27" t="s">
        <v>191</v>
      </c>
      <c r="U27" t="s">
        <v>192</v>
      </c>
      <c r="V27" t="s">
        <v>193</v>
      </c>
      <c r="W27" t="s">
        <v>194</v>
      </c>
      <c r="Y27" t="s">
        <v>198</v>
      </c>
      <c r="Z27" t="s">
        <v>185</v>
      </c>
    </row>
    <row r="28" spans="1:32" x14ac:dyDescent="0.35">
      <c r="A28" s="1" t="s">
        <v>45</v>
      </c>
      <c r="B28">
        <v>2009</v>
      </c>
      <c r="C28">
        <v>114400</v>
      </c>
      <c r="D28" s="1" t="s">
        <v>46</v>
      </c>
      <c r="E28">
        <v>226000</v>
      </c>
      <c r="F28" s="2">
        <v>42073</v>
      </c>
      <c r="G28">
        <f>2017-transport[[#This Row],[Rok_produkcji]]</f>
        <v>8</v>
      </c>
      <c r="H28">
        <f>transport[[#This Row],[Cena_zakupu]]*0.05*transport[[#This Row],[ile lat uplynelo do 2017]]</f>
        <v>45760</v>
      </c>
      <c r="I28">
        <f>ROUNDDOWN(transport[[#This Row],[Przebieg]]/100000, 0)*0.02*transport[[#This Row],[Cena_zakupu]]</f>
        <v>4576</v>
      </c>
      <c r="J28">
        <f>transport[[#This Row],[Cena_zakupu]]-transport[[#This Row],[1)]]-transport[[#This Row],[2)]]</f>
        <v>64064</v>
      </c>
      <c r="K28">
        <f>SEARCH(" ", transport[[#This Row],[Marka_i_model]], 1)</f>
        <v>4</v>
      </c>
      <c r="L28" t="str">
        <f>MID(transport[[#This Row],[Marka_i_model]], 1, transport[[#This Row],[1]])</f>
        <v xml:space="preserve">MAN </v>
      </c>
      <c r="M28" s="9">
        <f>$O$2 -transport[[#This Row],[Data_ostatniego_remontu]]</f>
        <v>663</v>
      </c>
      <c r="O28" s="8">
        <v>2006</v>
      </c>
      <c r="P28" s="1"/>
      <c r="Q28" s="1">
        <v>5</v>
      </c>
      <c r="R28" s="1"/>
      <c r="S28" s="1"/>
      <c r="T28" s="1"/>
      <c r="U28" s="1"/>
      <c r="V28" s="1"/>
      <c r="W28" s="1">
        <v>5</v>
      </c>
      <c r="Y28" t="s">
        <v>203</v>
      </c>
      <c r="Z28" t="s">
        <v>187</v>
      </c>
      <c r="AA28" t="s">
        <v>188</v>
      </c>
      <c r="AB28" t="s">
        <v>189</v>
      </c>
      <c r="AC28" t="s">
        <v>190</v>
      </c>
      <c r="AD28" t="s">
        <v>191</v>
      </c>
      <c r="AE28" t="s">
        <v>192</v>
      </c>
      <c r="AF28" t="s">
        <v>193</v>
      </c>
    </row>
    <row r="29" spans="1:32" x14ac:dyDescent="0.35">
      <c r="A29" s="1" t="s">
        <v>47</v>
      </c>
      <c r="B29">
        <v>2009</v>
      </c>
      <c r="C29">
        <v>134000</v>
      </c>
      <c r="D29" s="1" t="s">
        <v>48</v>
      </c>
      <c r="E29">
        <v>482000</v>
      </c>
      <c r="F29" s="2">
        <v>42385</v>
      </c>
      <c r="G29">
        <f>2017-transport[[#This Row],[Rok_produkcji]]</f>
        <v>8</v>
      </c>
      <c r="H29">
        <f>transport[[#This Row],[Cena_zakupu]]*0.05*transport[[#This Row],[ile lat uplynelo do 2017]]</f>
        <v>53600</v>
      </c>
      <c r="I29">
        <f>ROUNDDOWN(transport[[#This Row],[Przebieg]]/100000, 0)*0.02*transport[[#This Row],[Cena_zakupu]]</f>
        <v>10720</v>
      </c>
      <c r="J29">
        <f>transport[[#This Row],[Cena_zakupu]]-transport[[#This Row],[1)]]-transport[[#This Row],[2)]]</f>
        <v>69680</v>
      </c>
      <c r="K29">
        <f>SEARCH(" ", transport[[#This Row],[Marka_i_model]], 1)</f>
        <v>6</v>
      </c>
      <c r="L29" t="str">
        <f>MID(transport[[#This Row],[Marka_i_model]], 1, transport[[#This Row],[1]])</f>
        <v xml:space="preserve">Volvo </v>
      </c>
      <c r="M29" s="9">
        <f>$O$2 -transport[[#This Row],[Data_ostatniego_remontu]]</f>
        <v>351</v>
      </c>
      <c r="O29" s="8">
        <v>2007</v>
      </c>
      <c r="P29" s="1"/>
      <c r="Q29" s="1"/>
      <c r="R29" s="1">
        <v>1</v>
      </c>
      <c r="S29" s="1">
        <v>1</v>
      </c>
      <c r="T29" s="1"/>
      <c r="U29" s="1"/>
      <c r="V29" s="1"/>
      <c r="W29" s="1">
        <v>2</v>
      </c>
      <c r="Y29" s="8">
        <v>2006</v>
      </c>
      <c r="Z29" s="1">
        <v>0</v>
      </c>
      <c r="AA29" s="1">
        <v>5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</row>
    <row r="30" spans="1:32" x14ac:dyDescent="0.35">
      <c r="A30" s="1" t="s">
        <v>47</v>
      </c>
      <c r="B30">
        <v>2009</v>
      </c>
      <c r="C30">
        <v>135000</v>
      </c>
      <c r="D30" s="1" t="s">
        <v>49</v>
      </c>
      <c r="E30">
        <v>478000</v>
      </c>
      <c r="F30" s="2">
        <v>42385</v>
      </c>
      <c r="G30">
        <f>2017-transport[[#This Row],[Rok_produkcji]]</f>
        <v>8</v>
      </c>
      <c r="H30">
        <f>transport[[#This Row],[Cena_zakupu]]*0.05*transport[[#This Row],[ile lat uplynelo do 2017]]</f>
        <v>54000</v>
      </c>
      <c r="I30">
        <f>ROUNDDOWN(transport[[#This Row],[Przebieg]]/100000, 0)*0.02*transport[[#This Row],[Cena_zakupu]]</f>
        <v>10800</v>
      </c>
      <c r="J30">
        <f>transport[[#This Row],[Cena_zakupu]]-transport[[#This Row],[1)]]-transport[[#This Row],[2)]]</f>
        <v>70200</v>
      </c>
      <c r="K30">
        <f>SEARCH(" ", transport[[#This Row],[Marka_i_model]], 1)</f>
        <v>6</v>
      </c>
      <c r="L30" t="str">
        <f>MID(transport[[#This Row],[Marka_i_model]], 1, transport[[#This Row],[1]])</f>
        <v xml:space="preserve">Volvo </v>
      </c>
      <c r="M30" s="9">
        <f>$O$2 -transport[[#This Row],[Data_ostatniego_remontu]]</f>
        <v>351</v>
      </c>
      <c r="O30" s="8">
        <v>2008</v>
      </c>
      <c r="P30" s="1"/>
      <c r="Q30" s="1"/>
      <c r="R30" s="1"/>
      <c r="S30" s="1"/>
      <c r="T30" s="1"/>
      <c r="U30" s="1"/>
      <c r="V30" s="1">
        <v>4</v>
      </c>
      <c r="W30" s="1">
        <v>4</v>
      </c>
      <c r="Y30" s="8">
        <v>2007</v>
      </c>
      <c r="Z30" s="1">
        <v>0</v>
      </c>
      <c r="AA30" s="1">
        <v>0</v>
      </c>
      <c r="AB30" s="1">
        <v>1</v>
      </c>
      <c r="AC30" s="1">
        <v>1</v>
      </c>
      <c r="AD30" s="1">
        <v>0</v>
      </c>
      <c r="AE30" s="1">
        <v>0</v>
      </c>
      <c r="AF30" s="1">
        <v>0</v>
      </c>
    </row>
    <row r="31" spans="1:32" x14ac:dyDescent="0.35">
      <c r="A31" s="1" t="s">
        <v>50</v>
      </c>
      <c r="B31">
        <v>2009</v>
      </c>
      <c r="C31">
        <v>131780</v>
      </c>
      <c r="D31" s="1" t="s">
        <v>51</v>
      </c>
      <c r="E31">
        <v>306000</v>
      </c>
      <c r="F31" s="2">
        <v>42365</v>
      </c>
      <c r="G31">
        <f>2017-transport[[#This Row],[Rok_produkcji]]</f>
        <v>8</v>
      </c>
      <c r="H31">
        <f>transport[[#This Row],[Cena_zakupu]]*0.05*transport[[#This Row],[ile lat uplynelo do 2017]]</f>
        <v>52712</v>
      </c>
      <c r="I31">
        <f>ROUNDDOWN(transport[[#This Row],[Przebieg]]/100000, 0)*0.02*transport[[#This Row],[Cena_zakupu]]</f>
        <v>7906.7999999999993</v>
      </c>
      <c r="J31">
        <f>transport[[#This Row],[Cena_zakupu]]-transport[[#This Row],[1)]]-transport[[#This Row],[2)]]</f>
        <v>71161.2</v>
      </c>
      <c r="K31">
        <f>SEARCH(" ", transport[[#This Row],[Marka_i_model]], 1)</f>
        <v>4</v>
      </c>
      <c r="L31" t="str">
        <f>MID(transport[[#This Row],[Marka_i_model]], 1, transport[[#This Row],[1]])</f>
        <v xml:space="preserve">DAF </v>
      </c>
      <c r="M31" s="9">
        <f>$O$2 -transport[[#This Row],[Data_ostatniego_remontu]]</f>
        <v>371</v>
      </c>
      <c r="O31" s="8">
        <v>2009</v>
      </c>
      <c r="P31" s="1">
        <v>2</v>
      </c>
      <c r="Q31" s="1">
        <v>2</v>
      </c>
      <c r="R31" s="1">
        <v>4</v>
      </c>
      <c r="S31" s="1">
        <v>4</v>
      </c>
      <c r="T31" s="1">
        <v>2</v>
      </c>
      <c r="U31" s="1">
        <v>4</v>
      </c>
      <c r="V31" s="1">
        <v>8</v>
      </c>
      <c r="W31" s="1">
        <v>26</v>
      </c>
      <c r="Y31" s="8">
        <v>2008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4</v>
      </c>
    </row>
    <row r="32" spans="1:32" x14ac:dyDescent="0.35">
      <c r="A32" s="1" t="s">
        <v>45</v>
      </c>
      <c r="B32">
        <v>2009</v>
      </c>
      <c r="C32">
        <v>159000</v>
      </c>
      <c r="D32" s="1" t="s">
        <v>52</v>
      </c>
      <c r="E32">
        <v>403000</v>
      </c>
      <c r="F32" s="2">
        <v>42681</v>
      </c>
      <c r="G32">
        <f>2017-transport[[#This Row],[Rok_produkcji]]</f>
        <v>8</v>
      </c>
      <c r="H32">
        <f>transport[[#This Row],[Cena_zakupu]]*0.05*transport[[#This Row],[ile lat uplynelo do 2017]]</f>
        <v>63600</v>
      </c>
      <c r="I32">
        <f>ROUNDDOWN(transport[[#This Row],[Przebieg]]/100000, 0)*0.02*transport[[#This Row],[Cena_zakupu]]</f>
        <v>12720</v>
      </c>
      <c r="J32">
        <f>transport[[#This Row],[Cena_zakupu]]-transport[[#This Row],[1)]]-transport[[#This Row],[2)]]</f>
        <v>82680</v>
      </c>
      <c r="K32">
        <f>SEARCH(" ", transport[[#This Row],[Marka_i_model]], 1)</f>
        <v>4</v>
      </c>
      <c r="L32" t="str">
        <f>MID(transport[[#This Row],[Marka_i_model]], 1, transport[[#This Row],[1]])</f>
        <v xml:space="preserve">MAN </v>
      </c>
      <c r="M32" s="9">
        <f>$O$2 -transport[[#This Row],[Data_ostatniego_remontu]]</f>
        <v>55</v>
      </c>
      <c r="O32" s="8">
        <v>2010</v>
      </c>
      <c r="P32" s="1">
        <v>4</v>
      </c>
      <c r="Q32" s="1">
        <v>2</v>
      </c>
      <c r="R32" s="1">
        <v>2</v>
      </c>
      <c r="S32" s="1">
        <v>4</v>
      </c>
      <c r="T32" s="1">
        <v>6</v>
      </c>
      <c r="U32" s="1"/>
      <c r="V32" s="1">
        <v>2</v>
      </c>
      <c r="W32" s="1">
        <v>20</v>
      </c>
      <c r="Y32" s="8">
        <v>2009</v>
      </c>
      <c r="Z32" s="1">
        <v>2</v>
      </c>
      <c r="AA32" s="1">
        <v>2</v>
      </c>
      <c r="AB32" s="1">
        <v>4</v>
      </c>
      <c r="AC32" s="1">
        <v>4</v>
      </c>
      <c r="AD32" s="1">
        <v>2</v>
      </c>
      <c r="AE32" s="1">
        <v>4</v>
      </c>
      <c r="AF32" s="1">
        <v>8</v>
      </c>
    </row>
    <row r="33" spans="1:32" x14ac:dyDescent="0.35">
      <c r="A33" s="1" t="s">
        <v>33</v>
      </c>
      <c r="B33">
        <v>2009</v>
      </c>
      <c r="C33">
        <v>162800</v>
      </c>
      <c r="D33" s="1" t="s">
        <v>53</v>
      </c>
      <c r="E33">
        <v>370000</v>
      </c>
      <c r="F33" s="2">
        <v>42329</v>
      </c>
      <c r="G33">
        <f>2017-transport[[#This Row],[Rok_produkcji]]</f>
        <v>8</v>
      </c>
      <c r="H33">
        <f>transport[[#This Row],[Cena_zakupu]]*0.05*transport[[#This Row],[ile lat uplynelo do 2017]]</f>
        <v>65120</v>
      </c>
      <c r="I33">
        <f>ROUNDDOWN(transport[[#This Row],[Przebieg]]/100000, 0)*0.02*transport[[#This Row],[Cena_zakupu]]</f>
        <v>9768</v>
      </c>
      <c r="J33">
        <f>transport[[#This Row],[Cena_zakupu]]-transport[[#This Row],[1)]]-transport[[#This Row],[2)]]</f>
        <v>87912</v>
      </c>
      <c r="K33">
        <f>SEARCH(" ", transport[[#This Row],[Marka_i_model]], 1)</f>
        <v>8</v>
      </c>
      <c r="L33" t="str">
        <f>MID(transport[[#This Row],[Marka_i_model]], 1, transport[[#This Row],[1]])</f>
        <v xml:space="preserve">Renault </v>
      </c>
      <c r="M33" s="9">
        <f>$O$2 -transport[[#This Row],[Data_ostatniego_remontu]]</f>
        <v>407</v>
      </c>
      <c r="O33" s="8">
        <v>2011</v>
      </c>
      <c r="P33" s="1">
        <v>2</v>
      </c>
      <c r="Q33" s="1"/>
      <c r="R33" s="1"/>
      <c r="S33" s="1">
        <v>4</v>
      </c>
      <c r="T33" s="1">
        <v>6</v>
      </c>
      <c r="U33" s="1">
        <v>6</v>
      </c>
      <c r="V33" s="1"/>
      <c r="W33" s="1">
        <v>18</v>
      </c>
      <c r="Y33" s="8">
        <v>2010</v>
      </c>
      <c r="Z33" s="1">
        <v>4</v>
      </c>
      <c r="AA33" s="1">
        <v>2</v>
      </c>
      <c r="AB33" s="1">
        <v>2</v>
      </c>
      <c r="AC33" s="1">
        <v>4</v>
      </c>
      <c r="AD33" s="1">
        <v>6</v>
      </c>
      <c r="AE33" s="1">
        <v>0</v>
      </c>
      <c r="AF33" s="1">
        <v>2</v>
      </c>
    </row>
    <row r="34" spans="1:32" x14ac:dyDescent="0.35">
      <c r="A34" s="1" t="s">
        <v>54</v>
      </c>
      <c r="B34">
        <v>2009</v>
      </c>
      <c r="C34">
        <v>168800</v>
      </c>
      <c r="D34" s="1" t="s">
        <v>55</v>
      </c>
      <c r="E34">
        <v>186300</v>
      </c>
      <c r="F34" s="2">
        <v>42272</v>
      </c>
      <c r="G34">
        <f>2017-transport[[#This Row],[Rok_produkcji]]</f>
        <v>8</v>
      </c>
      <c r="H34">
        <f>transport[[#This Row],[Cena_zakupu]]*0.05*transport[[#This Row],[ile lat uplynelo do 2017]]</f>
        <v>67520</v>
      </c>
      <c r="I34">
        <f>ROUNDDOWN(transport[[#This Row],[Przebieg]]/100000, 0)*0.02*transport[[#This Row],[Cena_zakupu]]</f>
        <v>3376</v>
      </c>
      <c r="J34">
        <f>transport[[#This Row],[Cena_zakupu]]-transport[[#This Row],[1)]]-transport[[#This Row],[2)]]</f>
        <v>97904</v>
      </c>
      <c r="K34">
        <f>SEARCH(" ", transport[[#This Row],[Marka_i_model]], 1)</f>
        <v>4</v>
      </c>
      <c r="L34" t="str">
        <f>MID(transport[[#This Row],[Marka_i_model]], 1, transport[[#This Row],[1]])</f>
        <v xml:space="preserve">MAN </v>
      </c>
      <c r="M34" s="9">
        <f>$O$2 -transport[[#This Row],[Data_ostatniego_remontu]]</f>
        <v>464</v>
      </c>
      <c r="O34" s="8">
        <v>2012</v>
      </c>
      <c r="P34" s="1">
        <v>8</v>
      </c>
      <c r="Q34" s="1">
        <v>3</v>
      </c>
      <c r="R34" s="1">
        <v>3</v>
      </c>
      <c r="S34" s="1">
        <v>1</v>
      </c>
      <c r="T34" s="1">
        <v>3</v>
      </c>
      <c r="U34" s="1">
        <v>5</v>
      </c>
      <c r="V34" s="1">
        <v>4</v>
      </c>
      <c r="W34" s="1">
        <v>27</v>
      </c>
      <c r="Y34" s="8">
        <v>2011</v>
      </c>
      <c r="Z34" s="1">
        <v>2</v>
      </c>
      <c r="AA34" s="1">
        <v>0</v>
      </c>
      <c r="AB34" s="1">
        <v>0</v>
      </c>
      <c r="AC34" s="1">
        <v>4</v>
      </c>
      <c r="AD34" s="1">
        <v>6</v>
      </c>
      <c r="AE34" s="1">
        <v>6</v>
      </c>
      <c r="AF34" s="1">
        <v>0</v>
      </c>
    </row>
    <row r="35" spans="1:32" x14ac:dyDescent="0.35">
      <c r="A35" s="1" t="s">
        <v>56</v>
      </c>
      <c r="B35">
        <v>2009</v>
      </c>
      <c r="C35">
        <v>195370</v>
      </c>
      <c r="D35" s="1" t="s">
        <v>57</v>
      </c>
      <c r="E35">
        <v>290000</v>
      </c>
      <c r="F35" s="2">
        <v>42467</v>
      </c>
      <c r="G35">
        <f>2017-transport[[#This Row],[Rok_produkcji]]</f>
        <v>8</v>
      </c>
      <c r="H35">
        <f>transport[[#This Row],[Cena_zakupu]]*0.05*transport[[#This Row],[ile lat uplynelo do 2017]]</f>
        <v>78148</v>
      </c>
      <c r="I35">
        <f>ROUNDDOWN(transport[[#This Row],[Przebieg]]/100000, 0)*0.02*transport[[#This Row],[Cena_zakupu]]</f>
        <v>7814.8</v>
      </c>
      <c r="J35">
        <f>transport[[#This Row],[Cena_zakupu]]-transport[[#This Row],[1)]]-transport[[#This Row],[2)]]</f>
        <v>109407.2</v>
      </c>
      <c r="K35">
        <f>SEARCH(" ", transport[[#This Row],[Marka_i_model]], 1)</f>
        <v>4</v>
      </c>
      <c r="L35" t="str">
        <f>MID(transport[[#This Row],[Marka_i_model]], 1, transport[[#This Row],[1]])</f>
        <v xml:space="preserve">MAN </v>
      </c>
      <c r="M35" s="9">
        <f>$O$2 -transport[[#This Row],[Data_ostatniego_remontu]]</f>
        <v>269</v>
      </c>
      <c r="O35" s="8">
        <v>2013</v>
      </c>
      <c r="P35" s="1">
        <v>11</v>
      </c>
      <c r="Q35" s="1"/>
      <c r="R35" s="1">
        <v>3</v>
      </c>
      <c r="S35" s="1"/>
      <c r="T35" s="1"/>
      <c r="U35" s="1">
        <v>2</v>
      </c>
      <c r="V35" s="1"/>
      <c r="W35" s="1">
        <v>16</v>
      </c>
      <c r="Y35" s="8">
        <v>2012</v>
      </c>
      <c r="Z35" s="1">
        <v>8</v>
      </c>
      <c r="AA35" s="1">
        <v>3</v>
      </c>
      <c r="AB35" s="1">
        <v>3</v>
      </c>
      <c r="AC35" s="1">
        <v>1</v>
      </c>
      <c r="AD35" s="1">
        <v>3</v>
      </c>
      <c r="AE35" s="1">
        <v>5</v>
      </c>
      <c r="AF35" s="1">
        <v>4</v>
      </c>
    </row>
    <row r="36" spans="1:32" x14ac:dyDescent="0.35">
      <c r="A36" s="1" t="s">
        <v>58</v>
      </c>
      <c r="B36">
        <v>2009</v>
      </c>
      <c r="C36">
        <v>195340</v>
      </c>
      <c r="D36" s="1" t="s">
        <v>59</v>
      </c>
      <c r="E36">
        <v>190000</v>
      </c>
      <c r="F36" s="2">
        <v>42278</v>
      </c>
      <c r="G36">
        <f>2017-transport[[#This Row],[Rok_produkcji]]</f>
        <v>8</v>
      </c>
      <c r="H36">
        <f>transport[[#This Row],[Cena_zakupu]]*0.05*transport[[#This Row],[ile lat uplynelo do 2017]]</f>
        <v>78136</v>
      </c>
      <c r="I36">
        <f>ROUNDDOWN(transport[[#This Row],[Przebieg]]/100000, 0)*0.02*transport[[#This Row],[Cena_zakupu]]</f>
        <v>3906.8</v>
      </c>
      <c r="J36">
        <f>transport[[#This Row],[Cena_zakupu]]-transport[[#This Row],[1)]]-transport[[#This Row],[2)]]</f>
        <v>113297.2</v>
      </c>
      <c r="K36">
        <f>SEARCH(" ", transport[[#This Row],[Marka_i_model]], 1)</f>
        <v>4</v>
      </c>
      <c r="L36" t="str">
        <f>MID(transport[[#This Row],[Marka_i_model]], 1, transport[[#This Row],[1]])</f>
        <v xml:space="preserve">DAF </v>
      </c>
      <c r="M36" s="9">
        <f>$O$2 -transport[[#This Row],[Data_ostatniego_remontu]]</f>
        <v>458</v>
      </c>
      <c r="O36" s="8">
        <v>2014</v>
      </c>
      <c r="P36" s="1">
        <v>3</v>
      </c>
      <c r="Q36" s="1"/>
      <c r="R36" s="1">
        <v>5</v>
      </c>
      <c r="S36" s="1">
        <v>1</v>
      </c>
      <c r="T36" s="1"/>
      <c r="U36" s="1"/>
      <c r="V36" s="1"/>
      <c r="W36" s="1">
        <v>9</v>
      </c>
      <c r="Y36" s="8">
        <v>2013</v>
      </c>
      <c r="Z36" s="1">
        <v>11</v>
      </c>
      <c r="AA36" s="1">
        <v>0</v>
      </c>
      <c r="AB36" s="1">
        <v>3</v>
      </c>
      <c r="AC36" s="1">
        <v>0</v>
      </c>
      <c r="AD36" s="1">
        <v>0</v>
      </c>
      <c r="AE36" s="1">
        <v>2</v>
      </c>
      <c r="AF36" s="1">
        <v>0</v>
      </c>
    </row>
    <row r="37" spans="1:32" x14ac:dyDescent="0.35">
      <c r="A37" s="1" t="s">
        <v>60</v>
      </c>
      <c r="B37">
        <v>2009</v>
      </c>
      <c r="C37">
        <v>230000</v>
      </c>
      <c r="D37" s="1" t="s">
        <v>61</v>
      </c>
      <c r="E37">
        <v>305000</v>
      </c>
      <c r="F37" s="2">
        <v>42307</v>
      </c>
      <c r="G37">
        <f>2017-transport[[#This Row],[Rok_produkcji]]</f>
        <v>8</v>
      </c>
      <c r="H37">
        <f>transport[[#This Row],[Cena_zakupu]]*0.05*transport[[#This Row],[ile lat uplynelo do 2017]]</f>
        <v>92000</v>
      </c>
      <c r="I37">
        <f>ROUNDDOWN(transport[[#This Row],[Przebieg]]/100000, 0)*0.02*transport[[#This Row],[Cena_zakupu]]</f>
        <v>13800</v>
      </c>
      <c r="J37">
        <f>transport[[#This Row],[Cena_zakupu]]-transport[[#This Row],[1)]]-transport[[#This Row],[2)]]</f>
        <v>124200</v>
      </c>
      <c r="K37">
        <f>SEARCH(" ", transport[[#This Row],[Marka_i_model]], 1)</f>
        <v>9</v>
      </c>
      <c r="L37" t="str">
        <f>MID(transport[[#This Row],[Marka_i_model]], 1, transport[[#This Row],[1]])</f>
        <v xml:space="preserve">Mercedes </v>
      </c>
      <c r="M37" s="9">
        <f>$O$2 -transport[[#This Row],[Data_ostatniego_remontu]]</f>
        <v>429</v>
      </c>
      <c r="O37" s="8">
        <v>2015</v>
      </c>
      <c r="P37" s="1"/>
      <c r="Q37" s="1"/>
      <c r="R37" s="1"/>
      <c r="S37" s="1">
        <v>2</v>
      </c>
      <c r="T37" s="1"/>
      <c r="U37" s="1"/>
      <c r="V37" s="1">
        <v>5</v>
      </c>
      <c r="W37" s="1">
        <v>7</v>
      </c>
      <c r="Y37" s="8">
        <v>2014</v>
      </c>
      <c r="Z37" s="1">
        <v>3</v>
      </c>
      <c r="AA37" s="1">
        <v>0</v>
      </c>
      <c r="AB37" s="1">
        <v>5</v>
      </c>
      <c r="AC37" s="1">
        <v>1</v>
      </c>
      <c r="AD37" s="1">
        <v>0</v>
      </c>
      <c r="AE37" s="1">
        <v>0</v>
      </c>
      <c r="AF37" s="1">
        <v>0</v>
      </c>
    </row>
    <row r="38" spans="1:32" x14ac:dyDescent="0.35">
      <c r="A38" s="1" t="s">
        <v>62</v>
      </c>
      <c r="B38">
        <v>2009</v>
      </c>
      <c r="C38">
        <v>291000</v>
      </c>
      <c r="D38" s="1" t="s">
        <v>63</v>
      </c>
      <c r="E38">
        <v>166000</v>
      </c>
      <c r="F38" s="2">
        <v>42297</v>
      </c>
      <c r="G38">
        <f>2017-transport[[#This Row],[Rok_produkcji]]</f>
        <v>8</v>
      </c>
      <c r="H38">
        <f>transport[[#This Row],[Cena_zakupu]]*0.05*transport[[#This Row],[ile lat uplynelo do 2017]]</f>
        <v>116400</v>
      </c>
      <c r="I38">
        <f>ROUNDDOWN(transport[[#This Row],[Przebieg]]/100000, 0)*0.02*transport[[#This Row],[Cena_zakupu]]</f>
        <v>5820</v>
      </c>
      <c r="J38">
        <f>transport[[#This Row],[Cena_zakupu]]-transport[[#This Row],[1)]]-transport[[#This Row],[2)]]</f>
        <v>168780</v>
      </c>
      <c r="K38">
        <f>SEARCH(" ", transport[[#This Row],[Marka_i_model]], 1)</f>
        <v>9</v>
      </c>
      <c r="L38" t="str">
        <f>MID(transport[[#This Row],[Marka_i_model]], 1, transport[[#This Row],[1]])</f>
        <v xml:space="preserve">Mercedes </v>
      </c>
      <c r="M38" s="9">
        <f>$O$2 -transport[[#This Row],[Data_ostatniego_remontu]]</f>
        <v>439</v>
      </c>
      <c r="O38" s="8" t="s">
        <v>194</v>
      </c>
      <c r="P38" s="1">
        <v>30</v>
      </c>
      <c r="Q38" s="1">
        <v>12</v>
      </c>
      <c r="R38" s="1">
        <v>18</v>
      </c>
      <c r="S38" s="1">
        <v>17</v>
      </c>
      <c r="T38" s="1">
        <v>17</v>
      </c>
      <c r="U38" s="1">
        <v>17</v>
      </c>
      <c r="V38" s="1">
        <v>23</v>
      </c>
      <c r="W38" s="1">
        <v>134</v>
      </c>
      <c r="Y38" s="8">
        <v>2015</v>
      </c>
      <c r="Z38" s="1">
        <v>0</v>
      </c>
      <c r="AA38" s="1">
        <v>0</v>
      </c>
      <c r="AB38" s="1">
        <v>0</v>
      </c>
      <c r="AC38" s="1">
        <v>2</v>
      </c>
      <c r="AD38" s="1">
        <v>0</v>
      </c>
      <c r="AE38" s="1">
        <v>0</v>
      </c>
      <c r="AF38" s="1">
        <v>5</v>
      </c>
    </row>
    <row r="39" spans="1:32" x14ac:dyDescent="0.35">
      <c r="A39" s="1" t="s">
        <v>50</v>
      </c>
      <c r="B39">
        <v>2010</v>
      </c>
      <c r="C39">
        <v>37000</v>
      </c>
      <c r="D39" s="1" t="s">
        <v>64</v>
      </c>
      <c r="E39">
        <v>978000</v>
      </c>
      <c r="F39" s="2">
        <v>42309</v>
      </c>
      <c r="G39">
        <f>2017-transport[[#This Row],[Rok_produkcji]]</f>
        <v>7</v>
      </c>
      <c r="H39">
        <f>transport[[#This Row],[Cena_zakupu]]*0.05*transport[[#This Row],[ile lat uplynelo do 2017]]</f>
        <v>12950</v>
      </c>
      <c r="I39">
        <f>ROUNDDOWN(transport[[#This Row],[Przebieg]]/100000, 0)*0.02*transport[[#This Row],[Cena_zakupu]]</f>
        <v>6660</v>
      </c>
      <c r="J39">
        <f>transport[[#This Row],[Cena_zakupu]]-transport[[#This Row],[1)]]-transport[[#This Row],[2)]]</f>
        <v>17390</v>
      </c>
      <c r="K39">
        <f>SEARCH(" ", transport[[#This Row],[Marka_i_model]], 1)</f>
        <v>4</v>
      </c>
      <c r="L39" t="str">
        <f>MID(transport[[#This Row],[Marka_i_model]], 1, transport[[#This Row],[1]])</f>
        <v xml:space="preserve">DAF </v>
      </c>
      <c r="M39" s="9">
        <f>$O$2 -transport[[#This Row],[Data_ostatniego_remontu]]</f>
        <v>427</v>
      </c>
    </row>
    <row r="40" spans="1:32" x14ac:dyDescent="0.35">
      <c r="A40" s="1" t="s">
        <v>50</v>
      </c>
      <c r="B40">
        <v>2010</v>
      </c>
      <c r="C40">
        <v>40830</v>
      </c>
      <c r="D40" s="1" t="s">
        <v>65</v>
      </c>
      <c r="E40">
        <v>326000</v>
      </c>
      <c r="F40" s="2">
        <v>42062</v>
      </c>
      <c r="G40">
        <f>2017-transport[[#This Row],[Rok_produkcji]]</f>
        <v>7</v>
      </c>
      <c r="H40">
        <f>transport[[#This Row],[Cena_zakupu]]*0.05*transport[[#This Row],[ile lat uplynelo do 2017]]</f>
        <v>14290.5</v>
      </c>
      <c r="I40">
        <f>ROUNDDOWN(transport[[#This Row],[Przebieg]]/100000, 0)*0.02*transport[[#This Row],[Cena_zakupu]]</f>
        <v>2449.7999999999997</v>
      </c>
      <c r="J40">
        <f>transport[[#This Row],[Cena_zakupu]]-transport[[#This Row],[1)]]-transport[[#This Row],[2)]]</f>
        <v>24089.7</v>
      </c>
      <c r="K40">
        <f>SEARCH(" ", transport[[#This Row],[Marka_i_model]], 1)</f>
        <v>4</v>
      </c>
      <c r="L40" t="str">
        <f>MID(transport[[#This Row],[Marka_i_model]], 1, transport[[#This Row],[1]])</f>
        <v xml:space="preserve">DAF </v>
      </c>
      <c r="M40" s="9">
        <f>$O$2 -transport[[#This Row],[Data_ostatniego_remontu]]</f>
        <v>674</v>
      </c>
    </row>
    <row r="41" spans="1:32" x14ac:dyDescent="0.35">
      <c r="A41" s="1" t="s">
        <v>16</v>
      </c>
      <c r="B41">
        <v>2010</v>
      </c>
      <c r="C41">
        <v>66000</v>
      </c>
      <c r="D41" s="1" t="s">
        <v>66</v>
      </c>
      <c r="E41">
        <v>736000</v>
      </c>
      <c r="F41" s="2">
        <v>42385</v>
      </c>
      <c r="G41">
        <f>2017-transport[[#This Row],[Rok_produkcji]]</f>
        <v>7</v>
      </c>
      <c r="H41">
        <f>transport[[#This Row],[Cena_zakupu]]*0.05*transport[[#This Row],[ile lat uplynelo do 2017]]</f>
        <v>23100</v>
      </c>
      <c r="I41">
        <f>ROUNDDOWN(transport[[#This Row],[Przebieg]]/100000, 0)*0.02*transport[[#This Row],[Cena_zakupu]]</f>
        <v>9240</v>
      </c>
      <c r="J41">
        <f>transport[[#This Row],[Cena_zakupu]]-transport[[#This Row],[1)]]-transport[[#This Row],[2)]]</f>
        <v>33660</v>
      </c>
      <c r="K41">
        <f>SEARCH(" ", transport[[#This Row],[Marka_i_model]], 1)</f>
        <v>6</v>
      </c>
      <c r="L41" t="str">
        <f>MID(transport[[#This Row],[Marka_i_model]], 1, transport[[#This Row],[1]])</f>
        <v xml:space="preserve">Volvo </v>
      </c>
      <c r="M41" s="9">
        <f>$O$2 -transport[[#This Row],[Data_ostatniego_remontu]]</f>
        <v>351</v>
      </c>
    </row>
    <row r="42" spans="1:32" x14ac:dyDescent="0.35">
      <c r="A42" s="1" t="s">
        <v>67</v>
      </c>
      <c r="B42">
        <v>2010</v>
      </c>
      <c r="C42">
        <v>60000</v>
      </c>
      <c r="D42" s="1" t="s">
        <v>68</v>
      </c>
      <c r="E42">
        <v>99250</v>
      </c>
      <c r="F42" s="2">
        <v>42226</v>
      </c>
      <c r="G42">
        <f>2017-transport[[#This Row],[Rok_produkcji]]</f>
        <v>7</v>
      </c>
      <c r="H42">
        <f>transport[[#This Row],[Cena_zakupu]]*0.05*transport[[#This Row],[ile lat uplynelo do 2017]]</f>
        <v>21000</v>
      </c>
      <c r="I42">
        <f>ROUNDDOWN(transport[[#This Row],[Przebieg]]/100000, 0)*0.02*transport[[#This Row],[Cena_zakupu]]</f>
        <v>0</v>
      </c>
      <c r="J42">
        <f>transport[[#This Row],[Cena_zakupu]]-transport[[#This Row],[1)]]-transport[[#This Row],[2)]]</f>
        <v>39000</v>
      </c>
      <c r="K42">
        <f>SEARCH(" ", transport[[#This Row],[Marka_i_model]], 1)</f>
        <v>8</v>
      </c>
      <c r="L42" t="str">
        <f>MID(transport[[#This Row],[Marka_i_model]], 1, transport[[#This Row],[1]])</f>
        <v xml:space="preserve">Renault </v>
      </c>
      <c r="M42" s="9">
        <f>$O$2 -transport[[#This Row],[Data_ostatniego_remontu]]</f>
        <v>510</v>
      </c>
      <c r="O42" t="s">
        <v>201</v>
      </c>
    </row>
    <row r="43" spans="1:32" x14ac:dyDescent="0.35">
      <c r="A43" s="1" t="s">
        <v>35</v>
      </c>
      <c r="B43">
        <v>2010</v>
      </c>
      <c r="C43">
        <v>84000</v>
      </c>
      <c r="D43" s="1" t="s">
        <v>69</v>
      </c>
      <c r="E43">
        <v>950000</v>
      </c>
      <c r="F43" s="2">
        <v>42029</v>
      </c>
      <c r="G43">
        <f>2017-transport[[#This Row],[Rok_produkcji]]</f>
        <v>7</v>
      </c>
      <c r="H43">
        <f>transport[[#This Row],[Cena_zakupu]]*0.05*transport[[#This Row],[ile lat uplynelo do 2017]]</f>
        <v>29400</v>
      </c>
      <c r="I43">
        <f>ROUNDDOWN(transport[[#This Row],[Przebieg]]/100000, 0)*0.02*transport[[#This Row],[Cena_zakupu]]</f>
        <v>15120</v>
      </c>
      <c r="J43">
        <f>transport[[#This Row],[Cena_zakupu]]-transport[[#This Row],[1)]]-transport[[#This Row],[2)]]</f>
        <v>39480</v>
      </c>
      <c r="K43">
        <f>SEARCH(" ", transport[[#This Row],[Marka_i_model]], 1)</f>
        <v>9</v>
      </c>
      <c r="L43" t="str">
        <f>MID(transport[[#This Row],[Marka_i_model]], 1, transport[[#This Row],[1]])</f>
        <v xml:space="preserve">Mercedes </v>
      </c>
      <c r="M43" s="9">
        <f>$O$2 -transport[[#This Row],[Data_ostatniego_remontu]]</f>
        <v>707</v>
      </c>
      <c r="O43" s="4" t="s">
        <v>0</v>
      </c>
      <c r="P43" s="4" t="s">
        <v>200</v>
      </c>
    </row>
    <row r="44" spans="1:32" x14ac:dyDescent="0.35">
      <c r="A44" s="1" t="s">
        <v>25</v>
      </c>
      <c r="B44">
        <v>2010</v>
      </c>
      <c r="C44">
        <v>67000</v>
      </c>
      <c r="D44" s="1" t="s">
        <v>70</v>
      </c>
      <c r="E44">
        <v>103260</v>
      </c>
      <c r="F44" s="2">
        <v>42157</v>
      </c>
      <c r="G44">
        <f>2017-transport[[#This Row],[Rok_produkcji]]</f>
        <v>7</v>
      </c>
      <c r="H44">
        <f>transport[[#This Row],[Cena_zakupu]]*0.05*transport[[#This Row],[ile lat uplynelo do 2017]]</f>
        <v>23450</v>
      </c>
      <c r="I44">
        <f>ROUNDDOWN(transport[[#This Row],[Przebieg]]/100000, 0)*0.02*transport[[#This Row],[Cena_zakupu]]</f>
        <v>1340</v>
      </c>
      <c r="J44">
        <f>transport[[#This Row],[Cena_zakupu]]-transport[[#This Row],[1)]]-transport[[#This Row],[2)]]</f>
        <v>42210</v>
      </c>
      <c r="K44">
        <f>SEARCH(" ", transport[[#This Row],[Marka_i_model]], 1)</f>
        <v>6</v>
      </c>
      <c r="L44" t="str">
        <f>MID(transport[[#This Row],[Marka_i_model]], 1, transport[[#This Row],[1]])</f>
        <v xml:space="preserve">Iveco </v>
      </c>
      <c r="M44" s="9">
        <f>$O$2 -transport[[#This Row],[Data_ostatniego_remontu]]</f>
        <v>579</v>
      </c>
      <c r="O44" t="s">
        <v>35</v>
      </c>
      <c r="P44">
        <v>722</v>
      </c>
    </row>
    <row r="45" spans="1:32" x14ac:dyDescent="0.35">
      <c r="A45" s="1" t="s">
        <v>71</v>
      </c>
      <c r="B45">
        <v>2010</v>
      </c>
      <c r="C45">
        <v>75300</v>
      </c>
      <c r="D45" s="1" t="s">
        <v>72</v>
      </c>
      <c r="E45">
        <v>302000</v>
      </c>
      <c r="F45" s="2">
        <v>42174</v>
      </c>
      <c r="G45">
        <f>2017-transport[[#This Row],[Rok_produkcji]]</f>
        <v>7</v>
      </c>
      <c r="H45">
        <f>transport[[#This Row],[Cena_zakupu]]*0.05*transport[[#This Row],[ile lat uplynelo do 2017]]</f>
        <v>26355</v>
      </c>
      <c r="I45">
        <f>ROUNDDOWN(transport[[#This Row],[Przebieg]]/100000, 0)*0.02*transport[[#This Row],[Cena_zakupu]]</f>
        <v>4518</v>
      </c>
      <c r="J45">
        <f>transport[[#This Row],[Cena_zakupu]]-transport[[#This Row],[1)]]-transport[[#This Row],[2)]]</f>
        <v>44427</v>
      </c>
      <c r="K45">
        <f>SEARCH(" ", transport[[#This Row],[Marka_i_model]], 1)</f>
        <v>8</v>
      </c>
      <c r="L45" t="str">
        <f>MID(transport[[#This Row],[Marka_i_model]], 1, transport[[#This Row],[1]])</f>
        <v xml:space="preserve">Renault </v>
      </c>
      <c r="M45" s="9">
        <f>$O$2 -transport[[#This Row],[Data_ostatniego_remontu]]</f>
        <v>562</v>
      </c>
      <c r="O45" t="s">
        <v>6</v>
      </c>
      <c r="P45">
        <v>708</v>
      </c>
    </row>
    <row r="46" spans="1:32" x14ac:dyDescent="0.35">
      <c r="A46" s="1" t="s">
        <v>20</v>
      </c>
      <c r="B46">
        <v>2010</v>
      </c>
      <c r="C46">
        <v>84000</v>
      </c>
      <c r="D46" s="1" t="s">
        <v>73</v>
      </c>
      <c r="E46">
        <v>266000</v>
      </c>
      <c r="F46" s="2">
        <v>42382</v>
      </c>
      <c r="G46">
        <f>2017-transport[[#This Row],[Rok_produkcji]]</f>
        <v>7</v>
      </c>
      <c r="H46">
        <f>transport[[#This Row],[Cena_zakupu]]*0.05*transport[[#This Row],[ile lat uplynelo do 2017]]</f>
        <v>29400</v>
      </c>
      <c r="I46">
        <f>ROUNDDOWN(transport[[#This Row],[Przebieg]]/100000, 0)*0.02*transport[[#This Row],[Cena_zakupu]]</f>
        <v>3360</v>
      </c>
      <c r="J46">
        <f>transport[[#This Row],[Cena_zakupu]]-transport[[#This Row],[1)]]-transport[[#This Row],[2)]]</f>
        <v>51240</v>
      </c>
      <c r="K46">
        <f>SEARCH(" ", transport[[#This Row],[Marka_i_model]], 1)</f>
        <v>6</v>
      </c>
      <c r="L46" t="str">
        <f>MID(transport[[#This Row],[Marka_i_model]], 1, transport[[#This Row],[1]])</f>
        <v xml:space="preserve">Volvo </v>
      </c>
      <c r="M46" s="9">
        <f>$O$2 -transport[[#This Row],[Data_ostatniego_remontu]]</f>
        <v>354</v>
      </c>
      <c r="O46" t="s">
        <v>6</v>
      </c>
      <c r="P46">
        <v>708</v>
      </c>
    </row>
    <row r="47" spans="1:32" x14ac:dyDescent="0.35">
      <c r="A47" s="1" t="s">
        <v>35</v>
      </c>
      <c r="B47">
        <v>2010</v>
      </c>
      <c r="C47">
        <v>92000</v>
      </c>
      <c r="D47" s="1" t="s">
        <v>74</v>
      </c>
      <c r="E47">
        <v>356000</v>
      </c>
      <c r="F47" s="2">
        <v>42174</v>
      </c>
      <c r="G47">
        <f>2017-transport[[#This Row],[Rok_produkcji]]</f>
        <v>7</v>
      </c>
      <c r="H47">
        <f>transport[[#This Row],[Cena_zakupu]]*0.05*transport[[#This Row],[ile lat uplynelo do 2017]]</f>
        <v>32200</v>
      </c>
      <c r="I47">
        <f>ROUNDDOWN(transport[[#This Row],[Przebieg]]/100000, 0)*0.02*transport[[#This Row],[Cena_zakupu]]</f>
        <v>5520</v>
      </c>
      <c r="J47">
        <f>transport[[#This Row],[Cena_zakupu]]-transport[[#This Row],[1)]]-transport[[#This Row],[2)]]</f>
        <v>54280</v>
      </c>
      <c r="K47">
        <f>SEARCH(" ", transport[[#This Row],[Marka_i_model]], 1)</f>
        <v>9</v>
      </c>
      <c r="L47" t="str">
        <f>MID(transport[[#This Row],[Marka_i_model]], 1, transport[[#This Row],[1]])</f>
        <v xml:space="preserve">Mercedes </v>
      </c>
      <c r="M47" s="9">
        <f>$O$2 -transport[[#This Row],[Data_ostatniego_remontu]]</f>
        <v>562</v>
      </c>
      <c r="O47" t="s">
        <v>81</v>
      </c>
      <c r="P47">
        <v>708</v>
      </c>
    </row>
    <row r="48" spans="1:32" x14ac:dyDescent="0.35">
      <c r="A48" s="1" t="s">
        <v>45</v>
      </c>
      <c r="B48">
        <v>2010</v>
      </c>
      <c r="C48">
        <v>89000</v>
      </c>
      <c r="D48" s="1" t="s">
        <v>75</v>
      </c>
      <c r="E48">
        <v>266000</v>
      </c>
      <c r="F48" s="2">
        <v>42382</v>
      </c>
      <c r="G48">
        <f>2017-transport[[#This Row],[Rok_produkcji]]</f>
        <v>7</v>
      </c>
      <c r="H48">
        <f>transport[[#This Row],[Cena_zakupu]]*0.05*transport[[#This Row],[ile lat uplynelo do 2017]]</f>
        <v>31150</v>
      </c>
      <c r="I48">
        <f>ROUNDDOWN(transport[[#This Row],[Przebieg]]/100000, 0)*0.02*transport[[#This Row],[Cena_zakupu]]</f>
        <v>3560</v>
      </c>
      <c r="J48">
        <f>transport[[#This Row],[Cena_zakupu]]-transport[[#This Row],[1)]]-transport[[#This Row],[2)]]</f>
        <v>54290</v>
      </c>
      <c r="K48">
        <f>SEARCH(" ", transport[[#This Row],[Marka_i_model]], 1)</f>
        <v>4</v>
      </c>
      <c r="L48" t="str">
        <f>MID(transport[[#This Row],[Marka_i_model]], 1, transport[[#This Row],[1]])</f>
        <v xml:space="preserve">MAN </v>
      </c>
      <c r="M48" s="9">
        <f>$O$2 -transport[[#This Row],[Data_ostatniego_remontu]]</f>
        <v>354</v>
      </c>
    </row>
    <row r="49" spans="1:13" x14ac:dyDescent="0.35">
      <c r="A49" s="1" t="s">
        <v>76</v>
      </c>
      <c r="B49">
        <v>2010</v>
      </c>
      <c r="C49">
        <v>94000</v>
      </c>
      <c r="D49" s="1" t="s">
        <v>77</v>
      </c>
      <c r="E49">
        <v>91000</v>
      </c>
      <c r="F49" s="2">
        <v>42268</v>
      </c>
      <c r="G49">
        <f>2017-transport[[#This Row],[Rok_produkcji]]</f>
        <v>7</v>
      </c>
      <c r="H49">
        <f>transport[[#This Row],[Cena_zakupu]]*0.05*transport[[#This Row],[ile lat uplynelo do 2017]]</f>
        <v>32900</v>
      </c>
      <c r="I49">
        <f>ROUNDDOWN(transport[[#This Row],[Przebieg]]/100000, 0)*0.02*transport[[#This Row],[Cena_zakupu]]</f>
        <v>0</v>
      </c>
      <c r="J49">
        <f>transport[[#This Row],[Cena_zakupu]]-transport[[#This Row],[1)]]-transport[[#This Row],[2)]]</f>
        <v>61100</v>
      </c>
      <c r="K49">
        <f>SEARCH(" ", transport[[#This Row],[Marka_i_model]], 1)</f>
        <v>4</v>
      </c>
      <c r="L49" t="str">
        <f>MID(transport[[#This Row],[Marka_i_model]], 1, transport[[#This Row],[1]])</f>
        <v xml:space="preserve">DAF </v>
      </c>
      <c r="M49" s="9">
        <f>$O$2 -transport[[#This Row],[Data_ostatniego_remontu]]</f>
        <v>468</v>
      </c>
    </row>
    <row r="50" spans="1:13" x14ac:dyDescent="0.35">
      <c r="A50" s="1" t="s">
        <v>45</v>
      </c>
      <c r="B50">
        <v>2010</v>
      </c>
      <c r="C50">
        <v>113400</v>
      </c>
      <c r="D50" s="1" t="s">
        <v>78</v>
      </c>
      <c r="E50">
        <v>230000</v>
      </c>
      <c r="F50" s="2">
        <v>42073</v>
      </c>
      <c r="G50">
        <f>2017-transport[[#This Row],[Rok_produkcji]]</f>
        <v>7</v>
      </c>
      <c r="H50">
        <f>transport[[#This Row],[Cena_zakupu]]*0.05*transport[[#This Row],[ile lat uplynelo do 2017]]</f>
        <v>39690</v>
      </c>
      <c r="I50">
        <f>ROUNDDOWN(transport[[#This Row],[Przebieg]]/100000, 0)*0.02*transport[[#This Row],[Cena_zakupu]]</f>
        <v>4536</v>
      </c>
      <c r="J50">
        <f>transport[[#This Row],[Cena_zakupu]]-transport[[#This Row],[1)]]-transport[[#This Row],[2)]]</f>
        <v>69174</v>
      </c>
      <c r="K50">
        <f>SEARCH(" ", transport[[#This Row],[Marka_i_model]], 1)</f>
        <v>4</v>
      </c>
      <c r="L50" t="str">
        <f>MID(transport[[#This Row],[Marka_i_model]], 1, transport[[#This Row],[1]])</f>
        <v xml:space="preserve">MAN </v>
      </c>
      <c r="M50" s="9">
        <f>$O$2 -transport[[#This Row],[Data_ostatniego_remontu]]</f>
        <v>663</v>
      </c>
    </row>
    <row r="51" spans="1:13" x14ac:dyDescent="0.35">
      <c r="A51" s="1" t="s">
        <v>79</v>
      </c>
      <c r="B51">
        <v>2010</v>
      </c>
      <c r="C51">
        <v>135000</v>
      </c>
      <c r="D51" s="1" t="s">
        <v>80</v>
      </c>
      <c r="E51">
        <v>251000</v>
      </c>
      <c r="F51" s="2">
        <v>42067</v>
      </c>
      <c r="G51">
        <f>2017-transport[[#This Row],[Rok_produkcji]]</f>
        <v>7</v>
      </c>
      <c r="H51">
        <f>transport[[#This Row],[Cena_zakupu]]*0.05*transport[[#This Row],[ile lat uplynelo do 2017]]</f>
        <v>47250</v>
      </c>
      <c r="I51">
        <f>ROUNDDOWN(transport[[#This Row],[Przebieg]]/100000, 0)*0.02*transport[[#This Row],[Cena_zakupu]]</f>
        <v>5400</v>
      </c>
      <c r="J51">
        <f>transport[[#This Row],[Cena_zakupu]]-transport[[#This Row],[1)]]-transport[[#This Row],[2)]]</f>
        <v>82350</v>
      </c>
      <c r="K51">
        <f>SEARCH(" ", transport[[#This Row],[Marka_i_model]], 1)</f>
        <v>4</v>
      </c>
      <c r="L51" t="str">
        <f>MID(transport[[#This Row],[Marka_i_model]], 1, transport[[#This Row],[1]])</f>
        <v xml:space="preserve">DAF </v>
      </c>
      <c r="M51" s="9">
        <f>$O$2 -transport[[#This Row],[Data_ostatniego_remontu]]</f>
        <v>669</v>
      </c>
    </row>
    <row r="52" spans="1:13" x14ac:dyDescent="0.35">
      <c r="A52" s="1" t="s">
        <v>81</v>
      </c>
      <c r="B52">
        <v>2010</v>
      </c>
      <c r="C52">
        <v>160000</v>
      </c>
      <c r="D52" s="1" t="s">
        <v>82</v>
      </c>
      <c r="E52">
        <v>263000</v>
      </c>
      <c r="F52" s="2">
        <v>42028</v>
      </c>
      <c r="G52">
        <f>2017-transport[[#This Row],[Rok_produkcji]]</f>
        <v>7</v>
      </c>
      <c r="H52">
        <f>transport[[#This Row],[Cena_zakupu]]*0.05*transport[[#This Row],[ile lat uplynelo do 2017]]</f>
        <v>56000</v>
      </c>
      <c r="I52">
        <f>ROUNDDOWN(transport[[#This Row],[Przebieg]]/100000, 0)*0.02*transport[[#This Row],[Cena_zakupu]]</f>
        <v>6400</v>
      </c>
      <c r="J52">
        <f>transport[[#This Row],[Cena_zakupu]]-transport[[#This Row],[1)]]-transport[[#This Row],[2)]]</f>
        <v>97600</v>
      </c>
      <c r="K52">
        <f>SEARCH(" ", transport[[#This Row],[Marka_i_model]], 1)</f>
        <v>6</v>
      </c>
      <c r="L52" t="str">
        <f>MID(transport[[#This Row],[Marka_i_model]], 1, transport[[#This Row],[1]])</f>
        <v xml:space="preserve">Iveco </v>
      </c>
      <c r="M52" s="9">
        <f>$O$2 -transport[[#This Row],[Data_ostatniego_remontu]]</f>
        <v>708</v>
      </c>
    </row>
    <row r="53" spans="1:13" x14ac:dyDescent="0.35">
      <c r="A53" s="1" t="s">
        <v>83</v>
      </c>
      <c r="B53">
        <v>2010</v>
      </c>
      <c r="C53">
        <v>265000</v>
      </c>
      <c r="D53" s="1" t="s">
        <v>84</v>
      </c>
      <c r="E53">
        <v>930000</v>
      </c>
      <c r="F53" s="2">
        <v>42236</v>
      </c>
      <c r="G53">
        <f>2017-transport[[#This Row],[Rok_produkcji]]</f>
        <v>7</v>
      </c>
      <c r="H53">
        <f>transport[[#This Row],[Cena_zakupu]]*0.05*transport[[#This Row],[ile lat uplynelo do 2017]]</f>
        <v>92750</v>
      </c>
      <c r="I53">
        <f>ROUNDDOWN(transport[[#This Row],[Przebieg]]/100000, 0)*0.02*transport[[#This Row],[Cena_zakupu]]</f>
        <v>47700</v>
      </c>
      <c r="J53">
        <f>transport[[#This Row],[Cena_zakupu]]-transport[[#This Row],[1)]]-transport[[#This Row],[2)]]</f>
        <v>124550</v>
      </c>
      <c r="K53">
        <f>SEARCH(" ", transport[[#This Row],[Marka_i_model]], 1)</f>
        <v>8</v>
      </c>
      <c r="L53" t="str">
        <f>MID(transport[[#This Row],[Marka_i_model]], 1, transport[[#This Row],[1]])</f>
        <v xml:space="preserve">Renault </v>
      </c>
      <c r="M53" s="9">
        <f>$O$2 -transport[[#This Row],[Data_ostatniego_remontu]]</f>
        <v>500</v>
      </c>
    </row>
    <row r="54" spans="1:13" x14ac:dyDescent="0.35">
      <c r="A54" s="1" t="s">
        <v>83</v>
      </c>
      <c r="B54">
        <v>2010</v>
      </c>
      <c r="C54">
        <v>265000</v>
      </c>
      <c r="D54" s="1" t="s">
        <v>85</v>
      </c>
      <c r="E54">
        <v>912000</v>
      </c>
      <c r="F54" s="2">
        <v>42236</v>
      </c>
      <c r="G54">
        <f>2017-transport[[#This Row],[Rok_produkcji]]</f>
        <v>7</v>
      </c>
      <c r="H54">
        <f>transport[[#This Row],[Cena_zakupu]]*0.05*transport[[#This Row],[ile lat uplynelo do 2017]]</f>
        <v>92750</v>
      </c>
      <c r="I54">
        <f>ROUNDDOWN(transport[[#This Row],[Przebieg]]/100000, 0)*0.02*transport[[#This Row],[Cena_zakupu]]</f>
        <v>47700</v>
      </c>
      <c r="J54">
        <f>transport[[#This Row],[Cena_zakupu]]-transport[[#This Row],[1)]]-transport[[#This Row],[2)]]</f>
        <v>124550</v>
      </c>
      <c r="K54">
        <f>SEARCH(" ", transport[[#This Row],[Marka_i_model]], 1)</f>
        <v>8</v>
      </c>
      <c r="L54" t="str">
        <f>MID(transport[[#This Row],[Marka_i_model]], 1, transport[[#This Row],[1]])</f>
        <v xml:space="preserve">Renault </v>
      </c>
      <c r="M54" s="9">
        <f>$O$2 -transport[[#This Row],[Data_ostatniego_remontu]]</f>
        <v>500</v>
      </c>
    </row>
    <row r="55" spans="1:13" x14ac:dyDescent="0.35">
      <c r="A55" s="1" t="s">
        <v>83</v>
      </c>
      <c r="B55">
        <v>2010</v>
      </c>
      <c r="C55">
        <v>265000</v>
      </c>
      <c r="D55" s="1" t="s">
        <v>86</v>
      </c>
      <c r="E55">
        <v>856000</v>
      </c>
      <c r="F55" s="2">
        <v>42236</v>
      </c>
      <c r="G55">
        <f>2017-transport[[#This Row],[Rok_produkcji]]</f>
        <v>7</v>
      </c>
      <c r="H55">
        <f>transport[[#This Row],[Cena_zakupu]]*0.05*transport[[#This Row],[ile lat uplynelo do 2017]]</f>
        <v>92750</v>
      </c>
      <c r="I55">
        <f>ROUNDDOWN(transport[[#This Row],[Przebieg]]/100000, 0)*0.02*transport[[#This Row],[Cena_zakupu]]</f>
        <v>42400</v>
      </c>
      <c r="J55">
        <f>transport[[#This Row],[Cena_zakupu]]-transport[[#This Row],[1)]]-transport[[#This Row],[2)]]</f>
        <v>129850</v>
      </c>
      <c r="K55">
        <f>SEARCH(" ", transport[[#This Row],[Marka_i_model]], 1)</f>
        <v>8</v>
      </c>
      <c r="L55" t="str">
        <f>MID(transport[[#This Row],[Marka_i_model]], 1, transport[[#This Row],[1]])</f>
        <v xml:space="preserve">Renault </v>
      </c>
      <c r="M55" s="9">
        <f>$O$2 -transport[[#This Row],[Data_ostatniego_remontu]]</f>
        <v>500</v>
      </c>
    </row>
    <row r="56" spans="1:13" x14ac:dyDescent="0.35">
      <c r="A56" s="1" t="s">
        <v>33</v>
      </c>
      <c r="B56">
        <v>2010</v>
      </c>
      <c r="C56">
        <v>230000</v>
      </c>
      <c r="D56" s="1" t="s">
        <v>87</v>
      </c>
      <c r="E56">
        <v>455000</v>
      </c>
      <c r="F56" s="2">
        <v>42439</v>
      </c>
      <c r="G56">
        <f>2017-transport[[#This Row],[Rok_produkcji]]</f>
        <v>7</v>
      </c>
      <c r="H56">
        <f>transport[[#This Row],[Cena_zakupu]]*0.05*transport[[#This Row],[ile lat uplynelo do 2017]]</f>
        <v>80500</v>
      </c>
      <c r="I56">
        <f>ROUNDDOWN(transport[[#This Row],[Przebieg]]/100000, 0)*0.02*transport[[#This Row],[Cena_zakupu]]</f>
        <v>18400</v>
      </c>
      <c r="J56">
        <f>transport[[#This Row],[Cena_zakupu]]-transport[[#This Row],[1)]]-transport[[#This Row],[2)]]</f>
        <v>131100</v>
      </c>
      <c r="K56">
        <f>SEARCH(" ", transport[[#This Row],[Marka_i_model]], 1)</f>
        <v>8</v>
      </c>
      <c r="L56" t="str">
        <f>MID(transport[[#This Row],[Marka_i_model]], 1, transport[[#This Row],[1]])</f>
        <v xml:space="preserve">Renault </v>
      </c>
      <c r="M56" s="9">
        <f>$O$2 -transport[[#This Row],[Data_ostatniego_remontu]]</f>
        <v>297</v>
      </c>
    </row>
    <row r="57" spans="1:13" x14ac:dyDescent="0.35">
      <c r="A57" s="1" t="s">
        <v>60</v>
      </c>
      <c r="B57">
        <v>2010</v>
      </c>
      <c r="C57">
        <v>231000</v>
      </c>
      <c r="D57" s="1" t="s">
        <v>88</v>
      </c>
      <c r="E57">
        <v>301000</v>
      </c>
      <c r="F57" s="2">
        <v>42307</v>
      </c>
      <c r="G57">
        <f>2017-transport[[#This Row],[Rok_produkcji]]</f>
        <v>7</v>
      </c>
      <c r="H57">
        <f>transport[[#This Row],[Cena_zakupu]]*0.05*transport[[#This Row],[ile lat uplynelo do 2017]]</f>
        <v>80850</v>
      </c>
      <c r="I57">
        <f>ROUNDDOWN(transport[[#This Row],[Przebieg]]/100000, 0)*0.02*transport[[#This Row],[Cena_zakupu]]</f>
        <v>13860</v>
      </c>
      <c r="J57">
        <f>transport[[#This Row],[Cena_zakupu]]-transport[[#This Row],[1)]]-transport[[#This Row],[2)]]</f>
        <v>136290</v>
      </c>
      <c r="K57">
        <f>SEARCH(" ", transport[[#This Row],[Marka_i_model]], 1)</f>
        <v>9</v>
      </c>
      <c r="L57" t="str">
        <f>MID(transport[[#This Row],[Marka_i_model]], 1, transport[[#This Row],[1]])</f>
        <v xml:space="preserve">Mercedes </v>
      </c>
      <c r="M57" s="9">
        <f>$O$2 -transport[[#This Row],[Data_ostatniego_remontu]]</f>
        <v>429</v>
      </c>
    </row>
    <row r="58" spans="1:13" x14ac:dyDescent="0.35">
      <c r="A58" s="1" t="s">
        <v>62</v>
      </c>
      <c r="B58">
        <v>2010</v>
      </c>
      <c r="C58">
        <v>257000</v>
      </c>
      <c r="D58" s="1" t="s">
        <v>89</v>
      </c>
      <c r="E58">
        <v>164700</v>
      </c>
      <c r="F58" s="2">
        <v>42286</v>
      </c>
      <c r="G58">
        <f>2017-transport[[#This Row],[Rok_produkcji]]</f>
        <v>7</v>
      </c>
      <c r="H58">
        <f>transport[[#This Row],[Cena_zakupu]]*0.05*transport[[#This Row],[ile lat uplynelo do 2017]]</f>
        <v>89950</v>
      </c>
      <c r="I58">
        <f>ROUNDDOWN(transport[[#This Row],[Przebieg]]/100000, 0)*0.02*transport[[#This Row],[Cena_zakupu]]</f>
        <v>5140</v>
      </c>
      <c r="J58">
        <f>transport[[#This Row],[Cena_zakupu]]-transport[[#This Row],[1)]]-transport[[#This Row],[2)]]</f>
        <v>161910</v>
      </c>
      <c r="K58">
        <f>SEARCH(" ", transport[[#This Row],[Marka_i_model]], 1)</f>
        <v>9</v>
      </c>
      <c r="L58" t="str">
        <f>MID(transport[[#This Row],[Marka_i_model]], 1, transport[[#This Row],[1]])</f>
        <v xml:space="preserve">Mercedes </v>
      </c>
      <c r="M58" s="9">
        <f>$O$2 -transport[[#This Row],[Data_ostatniego_remontu]]</f>
        <v>450</v>
      </c>
    </row>
    <row r="59" spans="1:13" x14ac:dyDescent="0.35">
      <c r="A59" s="1" t="s">
        <v>50</v>
      </c>
      <c r="B59">
        <v>2011</v>
      </c>
      <c r="C59">
        <v>38000</v>
      </c>
      <c r="D59" s="1" t="s">
        <v>90</v>
      </c>
      <c r="E59">
        <v>574000</v>
      </c>
      <c r="F59" s="2">
        <v>42309</v>
      </c>
      <c r="G59">
        <f>2017-transport[[#This Row],[Rok_produkcji]]</f>
        <v>6</v>
      </c>
      <c r="H59">
        <f>transport[[#This Row],[Cena_zakupu]]*0.05*transport[[#This Row],[ile lat uplynelo do 2017]]</f>
        <v>11400</v>
      </c>
      <c r="I59">
        <f>ROUNDDOWN(transport[[#This Row],[Przebieg]]/100000, 0)*0.02*transport[[#This Row],[Cena_zakupu]]</f>
        <v>3800</v>
      </c>
      <c r="J59">
        <f>transport[[#This Row],[Cena_zakupu]]-transport[[#This Row],[1)]]-transport[[#This Row],[2)]]</f>
        <v>22800</v>
      </c>
      <c r="K59">
        <f>SEARCH(" ", transport[[#This Row],[Marka_i_model]], 1)</f>
        <v>4</v>
      </c>
      <c r="L59" t="str">
        <f>MID(transport[[#This Row],[Marka_i_model]], 1, transport[[#This Row],[1]])</f>
        <v xml:space="preserve">DAF </v>
      </c>
      <c r="M59" s="9">
        <f>$O$2 -transport[[#This Row],[Data_ostatniego_remontu]]</f>
        <v>427</v>
      </c>
    </row>
    <row r="60" spans="1:13" x14ac:dyDescent="0.35">
      <c r="A60" s="1" t="s">
        <v>91</v>
      </c>
      <c r="B60">
        <v>2011</v>
      </c>
      <c r="C60">
        <v>56700</v>
      </c>
      <c r="D60" s="1" t="s">
        <v>92</v>
      </c>
      <c r="E60">
        <v>290000</v>
      </c>
      <c r="F60" s="2">
        <v>42236</v>
      </c>
      <c r="G60">
        <f>2017-transport[[#This Row],[Rok_produkcji]]</f>
        <v>6</v>
      </c>
      <c r="H60">
        <f>transport[[#This Row],[Cena_zakupu]]*0.05*transport[[#This Row],[ile lat uplynelo do 2017]]</f>
        <v>17010</v>
      </c>
      <c r="I60">
        <f>ROUNDDOWN(transport[[#This Row],[Przebieg]]/100000, 0)*0.02*transport[[#This Row],[Cena_zakupu]]</f>
        <v>2268</v>
      </c>
      <c r="J60">
        <f>transport[[#This Row],[Cena_zakupu]]-transport[[#This Row],[1)]]-transport[[#This Row],[2)]]</f>
        <v>37422</v>
      </c>
      <c r="K60">
        <f>SEARCH(" ", transport[[#This Row],[Marka_i_model]], 1)</f>
        <v>8</v>
      </c>
      <c r="L60" t="str">
        <f>MID(transport[[#This Row],[Marka_i_model]], 1, transport[[#This Row],[1]])</f>
        <v xml:space="preserve">Renault </v>
      </c>
      <c r="M60" s="9">
        <f>$O$2 -transport[[#This Row],[Data_ostatniego_remontu]]</f>
        <v>500</v>
      </c>
    </row>
    <row r="61" spans="1:13" x14ac:dyDescent="0.35">
      <c r="A61" s="1" t="s">
        <v>91</v>
      </c>
      <c r="B61">
        <v>2011</v>
      </c>
      <c r="C61">
        <v>57700</v>
      </c>
      <c r="D61" s="1" t="s">
        <v>93</v>
      </c>
      <c r="E61">
        <v>286000</v>
      </c>
      <c r="F61" s="2">
        <v>42236</v>
      </c>
      <c r="G61">
        <f>2017-transport[[#This Row],[Rok_produkcji]]</f>
        <v>6</v>
      </c>
      <c r="H61">
        <f>transport[[#This Row],[Cena_zakupu]]*0.05*transport[[#This Row],[ile lat uplynelo do 2017]]</f>
        <v>17310</v>
      </c>
      <c r="I61">
        <f>ROUNDDOWN(transport[[#This Row],[Przebieg]]/100000, 0)*0.02*transport[[#This Row],[Cena_zakupu]]</f>
        <v>2308</v>
      </c>
      <c r="J61">
        <f>transport[[#This Row],[Cena_zakupu]]-transport[[#This Row],[1)]]-transport[[#This Row],[2)]]</f>
        <v>38082</v>
      </c>
      <c r="K61">
        <f>SEARCH(" ", transport[[#This Row],[Marka_i_model]], 1)</f>
        <v>8</v>
      </c>
      <c r="L61" t="str">
        <f>MID(transport[[#This Row],[Marka_i_model]], 1, transport[[#This Row],[1]])</f>
        <v xml:space="preserve">Renault </v>
      </c>
      <c r="M61" s="9">
        <f>$O$2 -transport[[#This Row],[Data_ostatniego_remontu]]</f>
        <v>500</v>
      </c>
    </row>
    <row r="62" spans="1:13" x14ac:dyDescent="0.35">
      <c r="A62" s="1" t="s">
        <v>67</v>
      </c>
      <c r="B62">
        <v>2011</v>
      </c>
      <c r="C62">
        <v>59000</v>
      </c>
      <c r="D62" s="1" t="s">
        <v>94</v>
      </c>
      <c r="E62">
        <v>103250</v>
      </c>
      <c r="F62" s="2">
        <v>42226</v>
      </c>
      <c r="G62">
        <f>2017-transport[[#This Row],[Rok_produkcji]]</f>
        <v>6</v>
      </c>
      <c r="H62">
        <f>transport[[#This Row],[Cena_zakupu]]*0.05*transport[[#This Row],[ile lat uplynelo do 2017]]</f>
        <v>17700</v>
      </c>
      <c r="I62">
        <f>ROUNDDOWN(transport[[#This Row],[Przebieg]]/100000, 0)*0.02*transport[[#This Row],[Cena_zakupu]]</f>
        <v>1180</v>
      </c>
      <c r="J62">
        <f>transport[[#This Row],[Cena_zakupu]]-transport[[#This Row],[1)]]-transport[[#This Row],[2)]]</f>
        <v>40120</v>
      </c>
      <c r="K62">
        <f>SEARCH(" ", transport[[#This Row],[Marka_i_model]], 1)</f>
        <v>8</v>
      </c>
      <c r="L62" t="str">
        <f>MID(transport[[#This Row],[Marka_i_model]], 1, transport[[#This Row],[1]])</f>
        <v xml:space="preserve">Renault </v>
      </c>
      <c r="M62" s="9">
        <f>$O$2 -transport[[#This Row],[Data_ostatniego_remontu]]</f>
        <v>510</v>
      </c>
    </row>
    <row r="63" spans="1:13" x14ac:dyDescent="0.35">
      <c r="A63" s="1" t="s">
        <v>71</v>
      </c>
      <c r="B63">
        <v>2011</v>
      </c>
      <c r="C63">
        <v>74300</v>
      </c>
      <c r="D63" s="1" t="s">
        <v>95</v>
      </c>
      <c r="E63">
        <v>306000</v>
      </c>
      <c r="F63" s="2">
        <v>42174</v>
      </c>
      <c r="G63">
        <f>2017-transport[[#This Row],[Rok_produkcji]]</f>
        <v>6</v>
      </c>
      <c r="H63">
        <f>transport[[#This Row],[Cena_zakupu]]*0.05*transport[[#This Row],[ile lat uplynelo do 2017]]</f>
        <v>22290</v>
      </c>
      <c r="I63">
        <f>ROUNDDOWN(transport[[#This Row],[Przebieg]]/100000, 0)*0.02*transport[[#This Row],[Cena_zakupu]]</f>
        <v>4458</v>
      </c>
      <c r="J63">
        <f>transport[[#This Row],[Cena_zakupu]]-transport[[#This Row],[1)]]-transport[[#This Row],[2)]]</f>
        <v>47552</v>
      </c>
      <c r="K63">
        <f>SEARCH(" ", transport[[#This Row],[Marka_i_model]], 1)</f>
        <v>8</v>
      </c>
      <c r="L63" t="str">
        <f>MID(transport[[#This Row],[Marka_i_model]], 1, transport[[#This Row],[1]])</f>
        <v xml:space="preserve">Renault </v>
      </c>
      <c r="M63" s="9">
        <f>$O$2 -transport[[#This Row],[Data_ostatniego_remontu]]</f>
        <v>562</v>
      </c>
    </row>
    <row r="64" spans="1:13" x14ac:dyDescent="0.35">
      <c r="A64" s="1" t="s">
        <v>62</v>
      </c>
      <c r="B64">
        <v>2011</v>
      </c>
      <c r="C64">
        <v>210000</v>
      </c>
      <c r="D64" s="1" t="s">
        <v>96</v>
      </c>
      <c r="E64">
        <v>780000</v>
      </c>
      <c r="F64" s="2">
        <v>42481</v>
      </c>
      <c r="G64">
        <f>2017-transport[[#This Row],[Rok_produkcji]]</f>
        <v>6</v>
      </c>
      <c r="H64">
        <f>transport[[#This Row],[Cena_zakupu]]*0.05*transport[[#This Row],[ile lat uplynelo do 2017]]</f>
        <v>63000</v>
      </c>
      <c r="I64">
        <f>ROUNDDOWN(transport[[#This Row],[Przebieg]]/100000, 0)*0.02*transport[[#This Row],[Cena_zakupu]]</f>
        <v>29400.000000000004</v>
      </c>
      <c r="J64">
        <f>transport[[#This Row],[Cena_zakupu]]-transport[[#This Row],[1)]]-transport[[#This Row],[2)]]</f>
        <v>117600</v>
      </c>
      <c r="K64">
        <f>SEARCH(" ", transport[[#This Row],[Marka_i_model]], 1)</f>
        <v>9</v>
      </c>
      <c r="L64" t="str">
        <f>MID(transport[[#This Row],[Marka_i_model]], 1, transport[[#This Row],[1]])</f>
        <v xml:space="preserve">Mercedes </v>
      </c>
      <c r="M64" s="9">
        <f>$O$2 -transport[[#This Row],[Data_ostatniego_remontu]]</f>
        <v>255</v>
      </c>
    </row>
    <row r="65" spans="1:13" x14ac:dyDescent="0.35">
      <c r="A65" s="1" t="s">
        <v>62</v>
      </c>
      <c r="B65">
        <v>2011</v>
      </c>
      <c r="C65">
        <v>210000</v>
      </c>
      <c r="D65" s="1" t="s">
        <v>97</v>
      </c>
      <c r="E65">
        <v>760300</v>
      </c>
      <c r="F65" s="2">
        <v>42481</v>
      </c>
      <c r="G65">
        <f>2017-transport[[#This Row],[Rok_produkcji]]</f>
        <v>6</v>
      </c>
      <c r="H65">
        <f>transport[[#This Row],[Cena_zakupu]]*0.05*transport[[#This Row],[ile lat uplynelo do 2017]]</f>
        <v>63000</v>
      </c>
      <c r="I65">
        <f>ROUNDDOWN(transport[[#This Row],[Przebieg]]/100000, 0)*0.02*transport[[#This Row],[Cena_zakupu]]</f>
        <v>29400.000000000004</v>
      </c>
      <c r="J65">
        <f>transport[[#This Row],[Cena_zakupu]]-transport[[#This Row],[1)]]-transport[[#This Row],[2)]]</f>
        <v>117600</v>
      </c>
      <c r="K65">
        <f>SEARCH(" ", transport[[#This Row],[Marka_i_model]], 1)</f>
        <v>9</v>
      </c>
      <c r="L65" t="str">
        <f>MID(transport[[#This Row],[Marka_i_model]], 1, transport[[#This Row],[1]])</f>
        <v xml:space="preserve">Mercedes </v>
      </c>
      <c r="M65" s="9">
        <f>$O$2 -transport[[#This Row],[Data_ostatniego_remontu]]</f>
        <v>255</v>
      </c>
    </row>
    <row r="66" spans="1:13" x14ac:dyDescent="0.35">
      <c r="A66" s="1" t="s">
        <v>62</v>
      </c>
      <c r="B66">
        <v>2011</v>
      </c>
      <c r="C66">
        <v>210000</v>
      </c>
      <c r="D66" s="1" t="s">
        <v>98</v>
      </c>
      <c r="E66">
        <v>680000</v>
      </c>
      <c r="F66" s="2">
        <v>42481</v>
      </c>
      <c r="G66">
        <f>2017-transport[[#This Row],[Rok_produkcji]]</f>
        <v>6</v>
      </c>
      <c r="H66">
        <f>transport[[#This Row],[Cena_zakupu]]*0.05*transport[[#This Row],[ile lat uplynelo do 2017]]</f>
        <v>63000</v>
      </c>
      <c r="I66">
        <f>ROUNDDOWN(transport[[#This Row],[Przebieg]]/100000, 0)*0.02*transport[[#This Row],[Cena_zakupu]]</f>
        <v>25200</v>
      </c>
      <c r="J66">
        <f>transport[[#This Row],[Cena_zakupu]]-transport[[#This Row],[1)]]-transport[[#This Row],[2)]]</f>
        <v>121800</v>
      </c>
      <c r="K66">
        <f>SEARCH(" ", transport[[#This Row],[Marka_i_model]], 1)</f>
        <v>9</v>
      </c>
      <c r="L66" t="str">
        <f>MID(transport[[#This Row],[Marka_i_model]], 1, transport[[#This Row],[1]])</f>
        <v xml:space="preserve">Mercedes </v>
      </c>
      <c r="M66" s="9">
        <f>$O$2 -transport[[#This Row],[Data_ostatniego_remontu]]</f>
        <v>255</v>
      </c>
    </row>
    <row r="67" spans="1:13" x14ac:dyDescent="0.35">
      <c r="A67" s="1" t="s">
        <v>62</v>
      </c>
      <c r="B67">
        <v>2011</v>
      </c>
      <c r="C67">
        <v>210000</v>
      </c>
      <c r="D67" s="1" t="s">
        <v>99</v>
      </c>
      <c r="E67">
        <v>655000</v>
      </c>
      <c r="F67" s="2">
        <v>42481</v>
      </c>
      <c r="G67">
        <f>2017-transport[[#This Row],[Rok_produkcji]]</f>
        <v>6</v>
      </c>
      <c r="H67">
        <f>transport[[#This Row],[Cena_zakupu]]*0.05*transport[[#This Row],[ile lat uplynelo do 2017]]</f>
        <v>63000</v>
      </c>
      <c r="I67">
        <f>ROUNDDOWN(transport[[#This Row],[Przebieg]]/100000, 0)*0.02*transport[[#This Row],[Cena_zakupu]]</f>
        <v>25200</v>
      </c>
      <c r="J67">
        <f>transport[[#This Row],[Cena_zakupu]]-transport[[#This Row],[1)]]-transport[[#This Row],[2)]]</f>
        <v>121800</v>
      </c>
      <c r="K67">
        <f>SEARCH(" ", transport[[#This Row],[Marka_i_model]], 1)</f>
        <v>9</v>
      </c>
      <c r="L67" t="str">
        <f>MID(transport[[#This Row],[Marka_i_model]], 1, transport[[#This Row],[1]])</f>
        <v xml:space="preserve">Mercedes </v>
      </c>
      <c r="M67" s="9">
        <f>$O$2 -transport[[#This Row],[Data_ostatniego_remontu]]</f>
        <v>255</v>
      </c>
    </row>
    <row r="68" spans="1:13" x14ac:dyDescent="0.35">
      <c r="A68" s="1" t="s">
        <v>100</v>
      </c>
      <c r="B68">
        <v>2011</v>
      </c>
      <c r="C68">
        <v>220000</v>
      </c>
      <c r="D68" s="1" t="s">
        <v>101</v>
      </c>
      <c r="E68">
        <v>731000</v>
      </c>
      <c r="F68" s="2">
        <v>42236</v>
      </c>
      <c r="G68">
        <f>2017-transport[[#This Row],[Rok_produkcji]]</f>
        <v>6</v>
      </c>
      <c r="H68">
        <f>transport[[#This Row],[Cena_zakupu]]*0.05*transport[[#This Row],[ile lat uplynelo do 2017]]</f>
        <v>66000</v>
      </c>
      <c r="I68">
        <f>ROUNDDOWN(transport[[#This Row],[Przebieg]]/100000, 0)*0.02*transport[[#This Row],[Cena_zakupu]]</f>
        <v>30800.000000000004</v>
      </c>
      <c r="J68">
        <f>transport[[#This Row],[Cena_zakupu]]-transport[[#This Row],[1)]]-transport[[#This Row],[2)]]</f>
        <v>123200</v>
      </c>
      <c r="K68">
        <f>SEARCH(" ", transport[[#This Row],[Marka_i_model]], 1)</f>
        <v>8</v>
      </c>
      <c r="L68" t="str">
        <f>MID(transport[[#This Row],[Marka_i_model]], 1, transport[[#This Row],[1]])</f>
        <v xml:space="preserve">Renault </v>
      </c>
      <c r="M68" s="9">
        <f>$O$2 -transport[[#This Row],[Data_ostatniego_remontu]]</f>
        <v>500</v>
      </c>
    </row>
    <row r="69" spans="1:13" x14ac:dyDescent="0.35">
      <c r="A69" s="1" t="s">
        <v>100</v>
      </c>
      <c r="B69">
        <v>2011</v>
      </c>
      <c r="C69">
        <v>220000</v>
      </c>
      <c r="D69" s="1" t="s">
        <v>102</v>
      </c>
      <c r="E69">
        <v>685413</v>
      </c>
      <c r="F69" s="2">
        <v>42236</v>
      </c>
      <c r="G69">
        <f>2017-transport[[#This Row],[Rok_produkcji]]</f>
        <v>6</v>
      </c>
      <c r="H69">
        <f>transport[[#This Row],[Cena_zakupu]]*0.05*transport[[#This Row],[ile lat uplynelo do 2017]]</f>
        <v>66000</v>
      </c>
      <c r="I69">
        <f>ROUNDDOWN(transport[[#This Row],[Przebieg]]/100000, 0)*0.02*transport[[#This Row],[Cena_zakupu]]</f>
        <v>26400</v>
      </c>
      <c r="J69">
        <f>transport[[#This Row],[Cena_zakupu]]-transport[[#This Row],[1)]]-transport[[#This Row],[2)]]</f>
        <v>127600</v>
      </c>
      <c r="K69">
        <f>SEARCH(" ", transport[[#This Row],[Marka_i_model]], 1)</f>
        <v>8</v>
      </c>
      <c r="L69" t="str">
        <f>MID(transport[[#This Row],[Marka_i_model]], 1, transport[[#This Row],[1]])</f>
        <v xml:space="preserve">Renault </v>
      </c>
      <c r="M69" s="9">
        <f>$O$2 -transport[[#This Row],[Data_ostatniego_remontu]]</f>
        <v>500</v>
      </c>
    </row>
    <row r="70" spans="1:13" x14ac:dyDescent="0.35">
      <c r="A70" s="1" t="s">
        <v>58</v>
      </c>
      <c r="B70">
        <v>2011</v>
      </c>
      <c r="C70">
        <v>196340</v>
      </c>
      <c r="D70" s="1" t="s">
        <v>103</v>
      </c>
      <c r="E70">
        <v>186000</v>
      </c>
      <c r="F70" s="2">
        <v>42278</v>
      </c>
      <c r="G70">
        <f>2017-transport[[#This Row],[Rok_produkcji]]</f>
        <v>6</v>
      </c>
      <c r="H70">
        <f>transport[[#This Row],[Cena_zakupu]]*0.05*transport[[#This Row],[ile lat uplynelo do 2017]]</f>
        <v>58902</v>
      </c>
      <c r="I70">
        <f>ROUNDDOWN(transport[[#This Row],[Przebieg]]/100000, 0)*0.02*transport[[#This Row],[Cena_zakupu]]</f>
        <v>3926.8</v>
      </c>
      <c r="J70">
        <f>transport[[#This Row],[Cena_zakupu]]-transport[[#This Row],[1)]]-transport[[#This Row],[2)]]</f>
        <v>133511.20000000001</v>
      </c>
      <c r="K70">
        <f>SEARCH(" ", transport[[#This Row],[Marka_i_model]], 1)</f>
        <v>4</v>
      </c>
      <c r="L70" t="str">
        <f>MID(transport[[#This Row],[Marka_i_model]], 1, transport[[#This Row],[1]])</f>
        <v xml:space="preserve">DAF </v>
      </c>
      <c r="M70" s="9">
        <f>$O$2 -transport[[#This Row],[Data_ostatniego_remontu]]</f>
        <v>458</v>
      </c>
    </row>
    <row r="71" spans="1:13" x14ac:dyDescent="0.35">
      <c r="A71" s="1" t="s">
        <v>104</v>
      </c>
      <c r="B71">
        <v>2011</v>
      </c>
      <c r="C71">
        <v>245000</v>
      </c>
      <c r="D71" s="1" t="s">
        <v>105</v>
      </c>
      <c r="E71">
        <v>720000</v>
      </c>
      <c r="F71" s="2">
        <v>42462</v>
      </c>
      <c r="G71">
        <f>2017-transport[[#This Row],[Rok_produkcji]]</f>
        <v>6</v>
      </c>
      <c r="H71">
        <f>transport[[#This Row],[Cena_zakupu]]*0.05*transport[[#This Row],[ile lat uplynelo do 2017]]</f>
        <v>73500</v>
      </c>
      <c r="I71">
        <f>ROUNDDOWN(transport[[#This Row],[Przebieg]]/100000, 0)*0.02*transport[[#This Row],[Cena_zakupu]]</f>
        <v>34300</v>
      </c>
      <c r="J71">
        <f>transport[[#This Row],[Cena_zakupu]]-transport[[#This Row],[1)]]-transport[[#This Row],[2)]]</f>
        <v>137200</v>
      </c>
      <c r="K71">
        <f>SEARCH(" ", transport[[#This Row],[Marka_i_model]], 1)</f>
        <v>7</v>
      </c>
      <c r="L71" t="str">
        <f>MID(transport[[#This Row],[Marka_i_model]], 1, transport[[#This Row],[1]])</f>
        <v xml:space="preserve">Scania </v>
      </c>
      <c r="M71" s="9">
        <f>$O$2 -transport[[#This Row],[Data_ostatniego_remontu]]</f>
        <v>274</v>
      </c>
    </row>
    <row r="72" spans="1:13" x14ac:dyDescent="0.35">
      <c r="A72" s="1" t="s">
        <v>104</v>
      </c>
      <c r="B72">
        <v>2011</v>
      </c>
      <c r="C72">
        <v>245000</v>
      </c>
      <c r="D72" s="1" t="s">
        <v>106</v>
      </c>
      <c r="E72">
        <v>680000</v>
      </c>
      <c r="F72" s="2">
        <v>42462</v>
      </c>
      <c r="G72">
        <f>2017-transport[[#This Row],[Rok_produkcji]]</f>
        <v>6</v>
      </c>
      <c r="H72">
        <f>transport[[#This Row],[Cena_zakupu]]*0.05*transport[[#This Row],[ile lat uplynelo do 2017]]</f>
        <v>73500</v>
      </c>
      <c r="I72">
        <f>ROUNDDOWN(transport[[#This Row],[Przebieg]]/100000, 0)*0.02*transport[[#This Row],[Cena_zakupu]]</f>
        <v>29400</v>
      </c>
      <c r="J72">
        <f>transport[[#This Row],[Cena_zakupu]]-transport[[#This Row],[1)]]-transport[[#This Row],[2)]]</f>
        <v>142100</v>
      </c>
      <c r="K72">
        <f>SEARCH(" ", transport[[#This Row],[Marka_i_model]], 1)</f>
        <v>7</v>
      </c>
      <c r="L72" t="str">
        <f>MID(transport[[#This Row],[Marka_i_model]], 1, transport[[#This Row],[1]])</f>
        <v xml:space="preserve">Scania </v>
      </c>
      <c r="M72" s="9">
        <f>$O$2 -transport[[#This Row],[Data_ostatniego_remontu]]</f>
        <v>274</v>
      </c>
    </row>
    <row r="73" spans="1:13" x14ac:dyDescent="0.35">
      <c r="A73" s="1" t="s">
        <v>104</v>
      </c>
      <c r="B73">
        <v>2011</v>
      </c>
      <c r="C73">
        <v>245000</v>
      </c>
      <c r="D73" s="1" t="s">
        <v>107</v>
      </c>
      <c r="E73">
        <v>660000</v>
      </c>
      <c r="F73" s="2">
        <v>42462</v>
      </c>
      <c r="G73">
        <f>2017-transport[[#This Row],[Rok_produkcji]]</f>
        <v>6</v>
      </c>
      <c r="H73">
        <f>transport[[#This Row],[Cena_zakupu]]*0.05*transport[[#This Row],[ile lat uplynelo do 2017]]</f>
        <v>73500</v>
      </c>
      <c r="I73">
        <f>ROUNDDOWN(transport[[#This Row],[Przebieg]]/100000, 0)*0.02*transport[[#This Row],[Cena_zakupu]]</f>
        <v>29400</v>
      </c>
      <c r="J73">
        <f>transport[[#This Row],[Cena_zakupu]]-transport[[#This Row],[1)]]-transport[[#This Row],[2)]]</f>
        <v>142100</v>
      </c>
      <c r="K73">
        <f>SEARCH(" ", transport[[#This Row],[Marka_i_model]], 1)</f>
        <v>7</v>
      </c>
      <c r="L73" t="str">
        <f>MID(transport[[#This Row],[Marka_i_model]], 1, transport[[#This Row],[1]])</f>
        <v xml:space="preserve">Scania </v>
      </c>
      <c r="M73" s="9">
        <f>$O$2 -transport[[#This Row],[Data_ostatniego_remontu]]</f>
        <v>274</v>
      </c>
    </row>
    <row r="74" spans="1:13" x14ac:dyDescent="0.35">
      <c r="A74" s="1" t="s">
        <v>104</v>
      </c>
      <c r="B74">
        <v>2011</v>
      </c>
      <c r="C74">
        <v>245000</v>
      </c>
      <c r="D74" s="1" t="s">
        <v>108</v>
      </c>
      <c r="E74">
        <v>630000</v>
      </c>
      <c r="F74" s="2">
        <v>42462</v>
      </c>
      <c r="G74">
        <f>2017-transport[[#This Row],[Rok_produkcji]]</f>
        <v>6</v>
      </c>
      <c r="H74">
        <f>transport[[#This Row],[Cena_zakupu]]*0.05*transport[[#This Row],[ile lat uplynelo do 2017]]</f>
        <v>73500</v>
      </c>
      <c r="I74">
        <f>ROUNDDOWN(transport[[#This Row],[Przebieg]]/100000, 0)*0.02*transport[[#This Row],[Cena_zakupu]]</f>
        <v>29400</v>
      </c>
      <c r="J74">
        <f>transport[[#This Row],[Cena_zakupu]]-transport[[#This Row],[1)]]-transport[[#This Row],[2)]]</f>
        <v>142100</v>
      </c>
      <c r="K74">
        <f>SEARCH(" ", transport[[#This Row],[Marka_i_model]], 1)</f>
        <v>7</v>
      </c>
      <c r="L74" t="str">
        <f>MID(transport[[#This Row],[Marka_i_model]], 1, transport[[#This Row],[1]])</f>
        <v xml:space="preserve">Scania </v>
      </c>
      <c r="M74" s="9">
        <f>$O$2 -transport[[#This Row],[Data_ostatniego_remontu]]</f>
        <v>274</v>
      </c>
    </row>
    <row r="75" spans="1:13" x14ac:dyDescent="0.35">
      <c r="A75" s="1" t="s">
        <v>104</v>
      </c>
      <c r="B75">
        <v>2011</v>
      </c>
      <c r="C75">
        <v>245000</v>
      </c>
      <c r="D75" s="1" t="s">
        <v>109</v>
      </c>
      <c r="E75">
        <v>655000</v>
      </c>
      <c r="F75" s="2">
        <v>42462</v>
      </c>
      <c r="G75">
        <f>2017-transport[[#This Row],[Rok_produkcji]]</f>
        <v>6</v>
      </c>
      <c r="H75">
        <f>transport[[#This Row],[Cena_zakupu]]*0.05*transport[[#This Row],[ile lat uplynelo do 2017]]</f>
        <v>73500</v>
      </c>
      <c r="I75">
        <f>ROUNDDOWN(transport[[#This Row],[Przebieg]]/100000, 0)*0.02*transport[[#This Row],[Cena_zakupu]]</f>
        <v>29400</v>
      </c>
      <c r="J75">
        <f>transport[[#This Row],[Cena_zakupu]]-transport[[#This Row],[1)]]-transport[[#This Row],[2)]]</f>
        <v>142100</v>
      </c>
      <c r="K75">
        <f>SEARCH(" ", transport[[#This Row],[Marka_i_model]], 1)</f>
        <v>7</v>
      </c>
      <c r="L75" t="str">
        <f>MID(transport[[#This Row],[Marka_i_model]], 1, transport[[#This Row],[1]])</f>
        <v xml:space="preserve">Scania </v>
      </c>
      <c r="M75" s="9">
        <f>$O$2 -transport[[#This Row],[Data_ostatniego_remontu]]</f>
        <v>274</v>
      </c>
    </row>
    <row r="76" spans="1:13" x14ac:dyDescent="0.35">
      <c r="A76" s="1" t="s">
        <v>104</v>
      </c>
      <c r="B76">
        <v>2011</v>
      </c>
      <c r="C76">
        <v>245000</v>
      </c>
      <c r="D76" s="1" t="s">
        <v>110</v>
      </c>
      <c r="E76">
        <v>590000</v>
      </c>
      <c r="F76" s="2">
        <v>42462</v>
      </c>
      <c r="G76">
        <f>2017-transport[[#This Row],[Rok_produkcji]]</f>
        <v>6</v>
      </c>
      <c r="H76">
        <f>transport[[#This Row],[Cena_zakupu]]*0.05*transport[[#This Row],[ile lat uplynelo do 2017]]</f>
        <v>73500</v>
      </c>
      <c r="I76">
        <f>ROUNDDOWN(transport[[#This Row],[Przebieg]]/100000, 0)*0.02*transport[[#This Row],[Cena_zakupu]]</f>
        <v>24500</v>
      </c>
      <c r="J76">
        <f>transport[[#This Row],[Cena_zakupu]]-transport[[#This Row],[1)]]-transport[[#This Row],[2)]]</f>
        <v>147000</v>
      </c>
      <c r="K76">
        <f>SEARCH(" ", transport[[#This Row],[Marka_i_model]], 1)</f>
        <v>7</v>
      </c>
      <c r="L76" t="str">
        <f>MID(transport[[#This Row],[Marka_i_model]], 1, transport[[#This Row],[1]])</f>
        <v xml:space="preserve">Scania </v>
      </c>
      <c r="M76" s="9">
        <f>$O$2 -transport[[#This Row],[Data_ostatniego_remontu]]</f>
        <v>274</v>
      </c>
    </row>
    <row r="77" spans="1:13" x14ac:dyDescent="0.35">
      <c r="A77" s="1" t="s">
        <v>50</v>
      </c>
      <c r="B77">
        <v>2012</v>
      </c>
      <c r="C77">
        <v>39830</v>
      </c>
      <c r="D77" s="1" t="s">
        <v>111</v>
      </c>
      <c r="E77">
        <v>330000</v>
      </c>
      <c r="F77" s="2">
        <v>42062</v>
      </c>
      <c r="G77">
        <f>2017-transport[[#This Row],[Rok_produkcji]]</f>
        <v>5</v>
      </c>
      <c r="H77">
        <f>transport[[#This Row],[Cena_zakupu]]*0.05*transport[[#This Row],[ile lat uplynelo do 2017]]</f>
        <v>9957.5</v>
      </c>
      <c r="I77">
        <f>ROUNDDOWN(transport[[#This Row],[Przebieg]]/100000, 0)*0.02*transport[[#This Row],[Cena_zakupu]]</f>
        <v>2389.7999999999997</v>
      </c>
      <c r="J77">
        <f>transport[[#This Row],[Cena_zakupu]]-transport[[#This Row],[1)]]-transport[[#This Row],[2)]]</f>
        <v>27482.7</v>
      </c>
      <c r="K77">
        <f>SEARCH(" ", transport[[#This Row],[Marka_i_model]], 1)</f>
        <v>4</v>
      </c>
      <c r="L77" t="str">
        <f>MID(transport[[#This Row],[Marka_i_model]], 1, transport[[#This Row],[1]])</f>
        <v xml:space="preserve">DAF </v>
      </c>
      <c r="M77" s="9">
        <f>$O$2 -transport[[#This Row],[Data_ostatniego_remontu]]</f>
        <v>674</v>
      </c>
    </row>
    <row r="78" spans="1:13" x14ac:dyDescent="0.35">
      <c r="A78" s="1" t="s">
        <v>50</v>
      </c>
      <c r="B78">
        <v>2012</v>
      </c>
      <c r="C78">
        <v>48800</v>
      </c>
      <c r="D78" s="1" t="s">
        <v>112</v>
      </c>
      <c r="E78">
        <v>268650</v>
      </c>
      <c r="F78" s="2">
        <v>42117</v>
      </c>
      <c r="G78">
        <f>2017-transport[[#This Row],[Rok_produkcji]]</f>
        <v>5</v>
      </c>
      <c r="H78">
        <f>transport[[#This Row],[Cena_zakupu]]*0.05*transport[[#This Row],[ile lat uplynelo do 2017]]</f>
        <v>12200</v>
      </c>
      <c r="I78">
        <f>ROUNDDOWN(transport[[#This Row],[Przebieg]]/100000, 0)*0.02*transport[[#This Row],[Cena_zakupu]]</f>
        <v>1952</v>
      </c>
      <c r="J78">
        <f>transport[[#This Row],[Cena_zakupu]]-transport[[#This Row],[1)]]-transport[[#This Row],[2)]]</f>
        <v>34648</v>
      </c>
      <c r="K78">
        <f>SEARCH(" ", transport[[#This Row],[Marka_i_model]], 1)</f>
        <v>4</v>
      </c>
      <c r="L78" t="str">
        <f>MID(transport[[#This Row],[Marka_i_model]], 1, transport[[#This Row],[1]])</f>
        <v xml:space="preserve">DAF </v>
      </c>
      <c r="M78" s="9">
        <f>$O$2 -transport[[#This Row],[Data_ostatniego_remontu]]</f>
        <v>619</v>
      </c>
    </row>
    <row r="79" spans="1:13" x14ac:dyDescent="0.35">
      <c r="A79" s="1" t="s">
        <v>18</v>
      </c>
      <c r="B79">
        <v>2012</v>
      </c>
      <c r="C79">
        <v>59000</v>
      </c>
      <c r="D79" s="1" t="s">
        <v>113</v>
      </c>
      <c r="E79">
        <v>302000</v>
      </c>
      <c r="F79" s="2">
        <v>42271</v>
      </c>
      <c r="G79">
        <f>2017-transport[[#This Row],[Rok_produkcji]]</f>
        <v>5</v>
      </c>
      <c r="H79">
        <f>transport[[#This Row],[Cena_zakupu]]*0.05*transport[[#This Row],[ile lat uplynelo do 2017]]</f>
        <v>14750</v>
      </c>
      <c r="I79">
        <f>ROUNDDOWN(transport[[#This Row],[Przebieg]]/100000, 0)*0.02*transport[[#This Row],[Cena_zakupu]]</f>
        <v>3540</v>
      </c>
      <c r="J79">
        <f>transport[[#This Row],[Cena_zakupu]]-transport[[#This Row],[1)]]-transport[[#This Row],[2)]]</f>
        <v>40710</v>
      </c>
      <c r="K79">
        <f>SEARCH(" ", transport[[#This Row],[Marka_i_model]], 1)</f>
        <v>6</v>
      </c>
      <c r="L79" t="str">
        <f>MID(transport[[#This Row],[Marka_i_model]], 1, transport[[#This Row],[1]])</f>
        <v xml:space="preserve">Volvo </v>
      </c>
      <c r="M79" s="9">
        <f>$O$2 -transport[[#This Row],[Data_ostatniego_remontu]]</f>
        <v>465</v>
      </c>
    </row>
    <row r="80" spans="1:13" x14ac:dyDescent="0.35">
      <c r="A80" s="1" t="s">
        <v>33</v>
      </c>
      <c r="B80">
        <v>2012</v>
      </c>
      <c r="C80">
        <v>76000</v>
      </c>
      <c r="D80" s="1" t="s">
        <v>114</v>
      </c>
      <c r="E80">
        <v>850000</v>
      </c>
      <c r="F80" s="2">
        <v>42376</v>
      </c>
      <c r="G80">
        <f>2017-transport[[#This Row],[Rok_produkcji]]</f>
        <v>5</v>
      </c>
      <c r="H80">
        <f>transport[[#This Row],[Cena_zakupu]]*0.05*transport[[#This Row],[ile lat uplynelo do 2017]]</f>
        <v>19000</v>
      </c>
      <c r="I80">
        <f>ROUNDDOWN(transport[[#This Row],[Przebieg]]/100000, 0)*0.02*transport[[#This Row],[Cena_zakupu]]</f>
        <v>12160</v>
      </c>
      <c r="J80">
        <f>transport[[#This Row],[Cena_zakupu]]-transport[[#This Row],[1)]]-transport[[#This Row],[2)]]</f>
        <v>44840</v>
      </c>
      <c r="K80">
        <f>SEARCH(" ", transport[[#This Row],[Marka_i_model]], 1)</f>
        <v>8</v>
      </c>
      <c r="L80" t="str">
        <f>MID(transport[[#This Row],[Marka_i_model]], 1, transport[[#This Row],[1]])</f>
        <v xml:space="preserve">Renault </v>
      </c>
      <c r="M80" s="9">
        <f>$O$2 -transport[[#This Row],[Data_ostatniego_remontu]]</f>
        <v>360</v>
      </c>
    </row>
    <row r="81" spans="1:13" x14ac:dyDescent="0.35">
      <c r="A81" s="1" t="s">
        <v>41</v>
      </c>
      <c r="B81">
        <v>2012</v>
      </c>
      <c r="C81">
        <v>87133</v>
      </c>
      <c r="D81" s="1" t="s">
        <v>115</v>
      </c>
      <c r="E81">
        <v>376000</v>
      </c>
      <c r="F81" s="2">
        <v>42208</v>
      </c>
      <c r="G81">
        <f>2017-transport[[#This Row],[Rok_produkcji]]</f>
        <v>5</v>
      </c>
      <c r="H81">
        <f>transport[[#This Row],[Cena_zakupu]]*0.05*transport[[#This Row],[ile lat uplynelo do 2017]]</f>
        <v>21783.250000000004</v>
      </c>
      <c r="I81">
        <f>ROUNDDOWN(transport[[#This Row],[Przebieg]]/100000, 0)*0.02*transport[[#This Row],[Cena_zakupu]]</f>
        <v>5227.9799999999996</v>
      </c>
      <c r="J81">
        <f>transport[[#This Row],[Cena_zakupu]]-transport[[#This Row],[1)]]-transport[[#This Row],[2)]]</f>
        <v>60121.770000000004</v>
      </c>
      <c r="K81">
        <f>SEARCH(" ", transport[[#This Row],[Marka_i_model]], 1)</f>
        <v>6</v>
      </c>
      <c r="L81" t="str">
        <f>MID(transport[[#This Row],[Marka_i_model]], 1, transport[[#This Row],[1]])</f>
        <v xml:space="preserve">Iveco </v>
      </c>
      <c r="M81" s="9">
        <f>$O$2 -transport[[#This Row],[Data_ostatniego_remontu]]</f>
        <v>528</v>
      </c>
    </row>
    <row r="82" spans="1:13" x14ac:dyDescent="0.35">
      <c r="A82" s="1" t="s">
        <v>22</v>
      </c>
      <c r="B82">
        <v>2012</v>
      </c>
      <c r="C82">
        <v>110000</v>
      </c>
      <c r="D82" s="1" t="s">
        <v>116</v>
      </c>
      <c r="E82">
        <v>201000</v>
      </c>
      <c r="F82" s="2">
        <v>42075</v>
      </c>
      <c r="G82">
        <f>2017-transport[[#This Row],[Rok_produkcji]]</f>
        <v>5</v>
      </c>
      <c r="H82">
        <f>transport[[#This Row],[Cena_zakupu]]*0.05*transport[[#This Row],[ile lat uplynelo do 2017]]</f>
        <v>27500</v>
      </c>
      <c r="I82">
        <f>ROUNDDOWN(transport[[#This Row],[Przebieg]]/100000, 0)*0.02*transport[[#This Row],[Cena_zakupu]]</f>
        <v>4400</v>
      </c>
      <c r="J82">
        <f>transport[[#This Row],[Cena_zakupu]]-transport[[#This Row],[1)]]-transport[[#This Row],[2)]]</f>
        <v>78100</v>
      </c>
      <c r="K82">
        <f>SEARCH(" ", transport[[#This Row],[Marka_i_model]], 1)</f>
        <v>6</v>
      </c>
      <c r="L82" t="str">
        <f>MID(transport[[#This Row],[Marka_i_model]], 1, transport[[#This Row],[1]])</f>
        <v xml:space="preserve">Volvo </v>
      </c>
      <c r="M82" s="9">
        <f>$O$2 -transport[[#This Row],[Data_ostatniego_remontu]]</f>
        <v>661</v>
      </c>
    </row>
    <row r="83" spans="1:13" x14ac:dyDescent="0.35">
      <c r="A83" s="1" t="s">
        <v>50</v>
      </c>
      <c r="B83">
        <v>2012</v>
      </c>
      <c r="C83">
        <v>130780</v>
      </c>
      <c r="D83" s="1" t="s">
        <v>117</v>
      </c>
      <c r="E83">
        <v>310000</v>
      </c>
      <c r="F83" s="2">
        <v>42365</v>
      </c>
      <c r="G83">
        <f>2017-transport[[#This Row],[Rok_produkcji]]</f>
        <v>5</v>
      </c>
      <c r="H83">
        <f>transport[[#This Row],[Cena_zakupu]]*0.05*transport[[#This Row],[ile lat uplynelo do 2017]]</f>
        <v>32695</v>
      </c>
      <c r="I83">
        <f>ROUNDDOWN(transport[[#This Row],[Przebieg]]/100000, 0)*0.02*transport[[#This Row],[Cena_zakupu]]</f>
        <v>7846.7999999999993</v>
      </c>
      <c r="J83">
        <f>transport[[#This Row],[Cena_zakupu]]-transport[[#This Row],[1)]]-transport[[#This Row],[2)]]</f>
        <v>90238.2</v>
      </c>
      <c r="K83">
        <f>SEARCH(" ", transport[[#This Row],[Marka_i_model]], 1)</f>
        <v>4</v>
      </c>
      <c r="L83" t="str">
        <f>MID(transport[[#This Row],[Marka_i_model]], 1, transport[[#This Row],[1]])</f>
        <v xml:space="preserve">DAF </v>
      </c>
      <c r="M83" s="9">
        <f>$O$2 -transport[[#This Row],[Data_ostatniego_remontu]]</f>
        <v>371</v>
      </c>
    </row>
    <row r="84" spans="1:13" x14ac:dyDescent="0.35">
      <c r="A84" s="1" t="s">
        <v>45</v>
      </c>
      <c r="B84">
        <v>2012</v>
      </c>
      <c r="C84">
        <v>135502</v>
      </c>
      <c r="D84" s="1" t="s">
        <v>118</v>
      </c>
      <c r="E84">
        <v>247000</v>
      </c>
      <c r="F84" s="2">
        <v>42476</v>
      </c>
      <c r="G84">
        <f>2017-transport[[#This Row],[Rok_produkcji]]</f>
        <v>5</v>
      </c>
      <c r="H84">
        <f>transport[[#This Row],[Cena_zakupu]]*0.05*transport[[#This Row],[ile lat uplynelo do 2017]]</f>
        <v>33875.5</v>
      </c>
      <c r="I84">
        <f>ROUNDDOWN(transport[[#This Row],[Przebieg]]/100000, 0)*0.02*transport[[#This Row],[Cena_zakupu]]</f>
        <v>5420.08</v>
      </c>
      <c r="J84">
        <f>transport[[#This Row],[Cena_zakupu]]-transport[[#This Row],[1)]]-transport[[#This Row],[2)]]</f>
        <v>96206.42</v>
      </c>
      <c r="K84">
        <f>SEARCH(" ", transport[[#This Row],[Marka_i_model]], 1)</f>
        <v>4</v>
      </c>
      <c r="L84" t="str">
        <f>MID(transport[[#This Row],[Marka_i_model]], 1, transport[[#This Row],[1]])</f>
        <v xml:space="preserve">MAN </v>
      </c>
      <c r="M84" s="9">
        <f>$O$2 -transport[[#This Row],[Data_ostatniego_remontu]]</f>
        <v>260</v>
      </c>
    </row>
    <row r="85" spans="1:13" x14ac:dyDescent="0.35">
      <c r="A85" s="1" t="s">
        <v>119</v>
      </c>
      <c r="B85">
        <v>2012</v>
      </c>
      <c r="C85">
        <v>145000</v>
      </c>
      <c r="D85" s="1" t="s">
        <v>120</v>
      </c>
      <c r="E85">
        <v>386732</v>
      </c>
      <c r="F85" s="2">
        <v>42059</v>
      </c>
      <c r="G85">
        <f>2017-transport[[#This Row],[Rok_produkcji]]</f>
        <v>5</v>
      </c>
      <c r="H85">
        <f>transport[[#This Row],[Cena_zakupu]]*0.05*transport[[#This Row],[ile lat uplynelo do 2017]]</f>
        <v>36250</v>
      </c>
      <c r="I85">
        <f>ROUNDDOWN(transport[[#This Row],[Przebieg]]/100000, 0)*0.02*transport[[#This Row],[Cena_zakupu]]</f>
        <v>8700</v>
      </c>
      <c r="J85">
        <f>transport[[#This Row],[Cena_zakupu]]-transport[[#This Row],[1)]]-transport[[#This Row],[2)]]</f>
        <v>100050</v>
      </c>
      <c r="K85">
        <f>SEARCH(" ", transport[[#This Row],[Marka_i_model]], 1)</f>
        <v>6</v>
      </c>
      <c r="L85" t="str">
        <f>MID(transport[[#This Row],[Marka_i_model]], 1, transport[[#This Row],[1]])</f>
        <v xml:space="preserve">Iveco </v>
      </c>
      <c r="M85" s="9">
        <f>$O$2 -transport[[#This Row],[Data_ostatniego_remontu]]</f>
        <v>677</v>
      </c>
    </row>
    <row r="86" spans="1:13" x14ac:dyDescent="0.35">
      <c r="A86" s="1" t="s">
        <v>119</v>
      </c>
      <c r="B86">
        <v>2012</v>
      </c>
      <c r="C86">
        <v>145000</v>
      </c>
      <c r="D86" s="1" t="s">
        <v>121</v>
      </c>
      <c r="E86">
        <v>312680</v>
      </c>
      <c r="F86" s="2">
        <v>42059</v>
      </c>
      <c r="G86">
        <f>2017-transport[[#This Row],[Rok_produkcji]]</f>
        <v>5</v>
      </c>
      <c r="H86">
        <f>transport[[#This Row],[Cena_zakupu]]*0.05*transport[[#This Row],[ile lat uplynelo do 2017]]</f>
        <v>36250</v>
      </c>
      <c r="I86">
        <f>ROUNDDOWN(transport[[#This Row],[Przebieg]]/100000, 0)*0.02*transport[[#This Row],[Cena_zakupu]]</f>
        <v>8700</v>
      </c>
      <c r="J86">
        <f>transport[[#This Row],[Cena_zakupu]]-transport[[#This Row],[1)]]-transport[[#This Row],[2)]]</f>
        <v>100050</v>
      </c>
      <c r="K86">
        <f>SEARCH(" ", transport[[#This Row],[Marka_i_model]], 1)</f>
        <v>6</v>
      </c>
      <c r="L86" t="str">
        <f>MID(transport[[#This Row],[Marka_i_model]], 1, transport[[#This Row],[1]])</f>
        <v xml:space="preserve">Iveco </v>
      </c>
      <c r="M86" s="9">
        <f>$O$2 -transport[[#This Row],[Data_ostatniego_remontu]]</f>
        <v>677</v>
      </c>
    </row>
    <row r="87" spans="1:13" x14ac:dyDescent="0.35">
      <c r="A87" s="1" t="s">
        <v>33</v>
      </c>
      <c r="B87">
        <v>2012</v>
      </c>
      <c r="C87">
        <v>163800</v>
      </c>
      <c r="D87" s="1" t="s">
        <v>122</v>
      </c>
      <c r="E87">
        <v>366000</v>
      </c>
      <c r="F87" s="2">
        <v>42329</v>
      </c>
      <c r="G87">
        <f>2017-transport[[#This Row],[Rok_produkcji]]</f>
        <v>5</v>
      </c>
      <c r="H87">
        <f>transport[[#This Row],[Cena_zakupu]]*0.05*transport[[#This Row],[ile lat uplynelo do 2017]]</f>
        <v>40950</v>
      </c>
      <c r="I87">
        <f>ROUNDDOWN(transport[[#This Row],[Przebieg]]/100000, 0)*0.02*transport[[#This Row],[Cena_zakupu]]</f>
        <v>9828</v>
      </c>
      <c r="J87">
        <f>transport[[#This Row],[Cena_zakupu]]-transport[[#This Row],[1)]]-transport[[#This Row],[2)]]</f>
        <v>113022</v>
      </c>
      <c r="K87">
        <f>SEARCH(" ", transport[[#This Row],[Marka_i_model]], 1)</f>
        <v>8</v>
      </c>
      <c r="L87" t="str">
        <f>MID(transport[[#This Row],[Marka_i_model]], 1, transport[[#This Row],[1]])</f>
        <v xml:space="preserve">Renault </v>
      </c>
      <c r="M87" s="9">
        <f>$O$2 -transport[[#This Row],[Data_ostatniego_remontu]]</f>
        <v>407</v>
      </c>
    </row>
    <row r="88" spans="1:13" x14ac:dyDescent="0.35">
      <c r="A88" s="1" t="s">
        <v>123</v>
      </c>
      <c r="B88">
        <v>2012</v>
      </c>
      <c r="C88">
        <v>183000</v>
      </c>
      <c r="D88" s="1" t="s">
        <v>124</v>
      </c>
      <c r="E88">
        <v>520000</v>
      </c>
      <c r="F88" s="2">
        <v>42444</v>
      </c>
      <c r="G88">
        <f>2017-transport[[#This Row],[Rok_produkcji]]</f>
        <v>5</v>
      </c>
      <c r="H88">
        <f>transport[[#This Row],[Cena_zakupu]]*0.05*transport[[#This Row],[ile lat uplynelo do 2017]]</f>
        <v>45750</v>
      </c>
      <c r="I88">
        <f>ROUNDDOWN(transport[[#This Row],[Przebieg]]/100000, 0)*0.02*transport[[#This Row],[Cena_zakupu]]</f>
        <v>18300</v>
      </c>
      <c r="J88">
        <f>transport[[#This Row],[Cena_zakupu]]-transport[[#This Row],[1)]]-transport[[#This Row],[2)]]</f>
        <v>118950</v>
      </c>
      <c r="K88">
        <f>SEARCH(" ", transport[[#This Row],[Marka_i_model]], 1)</f>
        <v>7</v>
      </c>
      <c r="L88" t="str">
        <f>MID(transport[[#This Row],[Marka_i_model]], 1, transport[[#This Row],[1]])</f>
        <v xml:space="preserve">Scania </v>
      </c>
      <c r="M88" s="9">
        <f>$O$2 -transport[[#This Row],[Data_ostatniego_remontu]]</f>
        <v>292</v>
      </c>
    </row>
    <row r="89" spans="1:13" x14ac:dyDescent="0.35">
      <c r="A89" s="1" t="s">
        <v>123</v>
      </c>
      <c r="B89">
        <v>2012</v>
      </c>
      <c r="C89">
        <v>183000</v>
      </c>
      <c r="D89" s="1" t="s">
        <v>125</v>
      </c>
      <c r="E89">
        <v>530000</v>
      </c>
      <c r="F89" s="2">
        <v>42444</v>
      </c>
      <c r="G89">
        <f>2017-transport[[#This Row],[Rok_produkcji]]</f>
        <v>5</v>
      </c>
      <c r="H89">
        <f>transport[[#This Row],[Cena_zakupu]]*0.05*transport[[#This Row],[ile lat uplynelo do 2017]]</f>
        <v>45750</v>
      </c>
      <c r="I89">
        <f>ROUNDDOWN(transport[[#This Row],[Przebieg]]/100000, 0)*0.02*transport[[#This Row],[Cena_zakupu]]</f>
        <v>18300</v>
      </c>
      <c r="J89">
        <f>transport[[#This Row],[Cena_zakupu]]-transport[[#This Row],[1)]]-transport[[#This Row],[2)]]</f>
        <v>118950</v>
      </c>
      <c r="K89">
        <f>SEARCH(" ", transport[[#This Row],[Marka_i_model]], 1)</f>
        <v>7</v>
      </c>
      <c r="L89" t="str">
        <f>MID(transport[[#This Row],[Marka_i_model]], 1, transport[[#This Row],[1]])</f>
        <v xml:space="preserve">Scania </v>
      </c>
      <c r="M89" s="9">
        <f>$O$2 -transport[[#This Row],[Data_ostatniego_remontu]]</f>
        <v>292</v>
      </c>
    </row>
    <row r="90" spans="1:13" x14ac:dyDescent="0.35">
      <c r="A90" s="1" t="s">
        <v>123</v>
      </c>
      <c r="B90">
        <v>2012</v>
      </c>
      <c r="C90">
        <v>183000</v>
      </c>
      <c r="D90" s="1" t="s">
        <v>126</v>
      </c>
      <c r="E90">
        <v>490000</v>
      </c>
      <c r="F90" s="2">
        <v>42444</v>
      </c>
      <c r="G90">
        <f>2017-transport[[#This Row],[Rok_produkcji]]</f>
        <v>5</v>
      </c>
      <c r="H90">
        <f>transport[[#This Row],[Cena_zakupu]]*0.05*transport[[#This Row],[ile lat uplynelo do 2017]]</f>
        <v>45750</v>
      </c>
      <c r="I90">
        <f>ROUNDDOWN(transport[[#This Row],[Przebieg]]/100000, 0)*0.02*transport[[#This Row],[Cena_zakupu]]</f>
        <v>14640</v>
      </c>
      <c r="J90">
        <f>transport[[#This Row],[Cena_zakupu]]-transport[[#This Row],[1)]]-transport[[#This Row],[2)]]</f>
        <v>122610</v>
      </c>
      <c r="K90">
        <f>SEARCH(" ", transport[[#This Row],[Marka_i_model]], 1)</f>
        <v>7</v>
      </c>
      <c r="L90" t="str">
        <f>MID(transport[[#This Row],[Marka_i_model]], 1, transport[[#This Row],[1]])</f>
        <v xml:space="preserve">Scania </v>
      </c>
      <c r="M90" s="9">
        <f>$O$2 -transport[[#This Row],[Data_ostatniego_remontu]]</f>
        <v>292</v>
      </c>
    </row>
    <row r="91" spans="1:13" x14ac:dyDescent="0.35">
      <c r="A91" s="1" t="s">
        <v>123</v>
      </c>
      <c r="B91">
        <v>2012</v>
      </c>
      <c r="C91">
        <v>183000</v>
      </c>
      <c r="D91" s="1" t="s">
        <v>127</v>
      </c>
      <c r="E91">
        <v>481000</v>
      </c>
      <c r="F91" s="2">
        <v>42444</v>
      </c>
      <c r="G91">
        <f>2017-transport[[#This Row],[Rok_produkcji]]</f>
        <v>5</v>
      </c>
      <c r="H91">
        <f>transport[[#This Row],[Cena_zakupu]]*0.05*transport[[#This Row],[ile lat uplynelo do 2017]]</f>
        <v>45750</v>
      </c>
      <c r="I91">
        <f>ROUNDDOWN(transport[[#This Row],[Przebieg]]/100000, 0)*0.02*transport[[#This Row],[Cena_zakupu]]</f>
        <v>14640</v>
      </c>
      <c r="J91">
        <f>transport[[#This Row],[Cena_zakupu]]-transport[[#This Row],[1)]]-transport[[#This Row],[2)]]</f>
        <v>122610</v>
      </c>
      <c r="K91">
        <f>SEARCH(" ", transport[[#This Row],[Marka_i_model]], 1)</f>
        <v>7</v>
      </c>
      <c r="L91" t="str">
        <f>MID(transport[[#This Row],[Marka_i_model]], 1, transport[[#This Row],[1]])</f>
        <v xml:space="preserve">Scania </v>
      </c>
      <c r="M91" s="9">
        <f>$O$2 -transport[[#This Row],[Data_ostatniego_remontu]]</f>
        <v>292</v>
      </c>
    </row>
    <row r="92" spans="1:13" x14ac:dyDescent="0.35">
      <c r="A92" s="1" t="s">
        <v>123</v>
      </c>
      <c r="B92">
        <v>2012</v>
      </c>
      <c r="C92">
        <v>183000</v>
      </c>
      <c r="D92" s="1" t="s">
        <v>128</v>
      </c>
      <c r="E92">
        <v>454000</v>
      </c>
      <c r="F92" s="2">
        <v>42444</v>
      </c>
      <c r="G92">
        <f>2017-transport[[#This Row],[Rok_produkcji]]</f>
        <v>5</v>
      </c>
      <c r="H92">
        <f>transport[[#This Row],[Cena_zakupu]]*0.05*transport[[#This Row],[ile lat uplynelo do 2017]]</f>
        <v>45750</v>
      </c>
      <c r="I92">
        <f>ROUNDDOWN(transport[[#This Row],[Przebieg]]/100000, 0)*0.02*transport[[#This Row],[Cena_zakupu]]</f>
        <v>14640</v>
      </c>
      <c r="J92">
        <f>transport[[#This Row],[Cena_zakupu]]-transport[[#This Row],[1)]]-transport[[#This Row],[2)]]</f>
        <v>122610</v>
      </c>
      <c r="K92">
        <f>SEARCH(" ", transport[[#This Row],[Marka_i_model]], 1)</f>
        <v>7</v>
      </c>
      <c r="L92" t="str">
        <f>MID(transport[[#This Row],[Marka_i_model]], 1, transport[[#This Row],[1]])</f>
        <v xml:space="preserve">Scania </v>
      </c>
      <c r="M92" s="9">
        <f>$O$2 -transport[[#This Row],[Data_ostatniego_remontu]]</f>
        <v>292</v>
      </c>
    </row>
    <row r="93" spans="1:13" x14ac:dyDescent="0.35">
      <c r="A93" s="1" t="s">
        <v>129</v>
      </c>
      <c r="B93">
        <v>2012</v>
      </c>
      <c r="C93">
        <v>210000</v>
      </c>
      <c r="D93" s="1" t="s">
        <v>130</v>
      </c>
      <c r="E93">
        <v>517000</v>
      </c>
      <c r="F93" s="2">
        <v>42415</v>
      </c>
      <c r="G93">
        <f>2017-transport[[#This Row],[Rok_produkcji]]</f>
        <v>5</v>
      </c>
      <c r="H93">
        <f>transport[[#This Row],[Cena_zakupu]]*0.05*transport[[#This Row],[ile lat uplynelo do 2017]]</f>
        <v>52500</v>
      </c>
      <c r="I93">
        <f>ROUNDDOWN(transport[[#This Row],[Przebieg]]/100000, 0)*0.02*transport[[#This Row],[Cena_zakupu]]</f>
        <v>21000</v>
      </c>
      <c r="J93">
        <f>transport[[#This Row],[Cena_zakupu]]-transport[[#This Row],[1)]]-transport[[#This Row],[2)]]</f>
        <v>136500</v>
      </c>
      <c r="K93">
        <f>SEARCH(" ", transport[[#This Row],[Marka_i_model]], 1)</f>
        <v>6</v>
      </c>
      <c r="L93" t="str">
        <f>MID(transport[[#This Row],[Marka_i_model]], 1, transport[[#This Row],[1]])</f>
        <v xml:space="preserve">Volvo </v>
      </c>
      <c r="M93" s="9">
        <f>$O$2 -transport[[#This Row],[Data_ostatniego_remontu]]</f>
        <v>321</v>
      </c>
    </row>
    <row r="94" spans="1:13" x14ac:dyDescent="0.35">
      <c r="A94" s="1" t="s">
        <v>56</v>
      </c>
      <c r="B94">
        <v>2012</v>
      </c>
      <c r="C94">
        <v>196370</v>
      </c>
      <c r="D94" s="1" t="s">
        <v>131</v>
      </c>
      <c r="E94">
        <v>286000</v>
      </c>
      <c r="F94" s="2">
        <v>42467</v>
      </c>
      <c r="G94">
        <f>2017-transport[[#This Row],[Rok_produkcji]]</f>
        <v>5</v>
      </c>
      <c r="H94">
        <f>transport[[#This Row],[Cena_zakupu]]*0.05*transport[[#This Row],[ile lat uplynelo do 2017]]</f>
        <v>49092.5</v>
      </c>
      <c r="I94">
        <f>ROUNDDOWN(transport[[#This Row],[Przebieg]]/100000, 0)*0.02*transport[[#This Row],[Cena_zakupu]]</f>
        <v>7854.8</v>
      </c>
      <c r="J94">
        <f>transport[[#This Row],[Cena_zakupu]]-transport[[#This Row],[1)]]-transport[[#This Row],[2)]]</f>
        <v>139422.70000000001</v>
      </c>
      <c r="K94">
        <f>SEARCH(" ", transport[[#This Row],[Marka_i_model]], 1)</f>
        <v>4</v>
      </c>
      <c r="L94" t="str">
        <f>MID(transport[[#This Row],[Marka_i_model]], 1, transport[[#This Row],[1]])</f>
        <v xml:space="preserve">MAN </v>
      </c>
      <c r="M94" s="9">
        <f>$O$2 -transport[[#This Row],[Data_ostatniego_remontu]]</f>
        <v>269</v>
      </c>
    </row>
    <row r="95" spans="1:13" x14ac:dyDescent="0.35">
      <c r="A95" s="1" t="s">
        <v>129</v>
      </c>
      <c r="B95">
        <v>2012</v>
      </c>
      <c r="C95">
        <v>210000</v>
      </c>
      <c r="D95" s="1" t="s">
        <v>132</v>
      </c>
      <c r="E95">
        <v>435000</v>
      </c>
      <c r="F95" s="2">
        <v>42415</v>
      </c>
      <c r="G95">
        <f>2017-transport[[#This Row],[Rok_produkcji]]</f>
        <v>5</v>
      </c>
      <c r="H95">
        <f>transport[[#This Row],[Cena_zakupu]]*0.05*transport[[#This Row],[ile lat uplynelo do 2017]]</f>
        <v>52500</v>
      </c>
      <c r="I95">
        <f>ROUNDDOWN(transport[[#This Row],[Przebieg]]/100000, 0)*0.02*transport[[#This Row],[Cena_zakupu]]</f>
        <v>16800</v>
      </c>
      <c r="J95">
        <f>transport[[#This Row],[Cena_zakupu]]-transport[[#This Row],[1)]]-transport[[#This Row],[2)]]</f>
        <v>140700</v>
      </c>
      <c r="K95">
        <f>SEARCH(" ", transport[[#This Row],[Marka_i_model]], 1)</f>
        <v>6</v>
      </c>
      <c r="L95" t="str">
        <f>MID(transport[[#This Row],[Marka_i_model]], 1, transport[[#This Row],[1]])</f>
        <v xml:space="preserve">Volvo </v>
      </c>
      <c r="M95" s="9">
        <f>$O$2 -transport[[#This Row],[Data_ostatniego_remontu]]</f>
        <v>321</v>
      </c>
    </row>
    <row r="96" spans="1:13" x14ac:dyDescent="0.35">
      <c r="A96" s="1" t="s">
        <v>133</v>
      </c>
      <c r="B96">
        <v>2012</v>
      </c>
      <c r="C96">
        <v>210300</v>
      </c>
      <c r="D96" s="1" t="s">
        <v>134</v>
      </c>
      <c r="E96">
        <v>417671</v>
      </c>
      <c r="F96" s="2">
        <v>42520</v>
      </c>
      <c r="G96">
        <f>2017-transport[[#This Row],[Rok_produkcji]]</f>
        <v>5</v>
      </c>
      <c r="H96">
        <f>transport[[#This Row],[Cena_zakupu]]*0.05*transport[[#This Row],[ile lat uplynelo do 2017]]</f>
        <v>52575</v>
      </c>
      <c r="I96">
        <f>ROUNDDOWN(transport[[#This Row],[Przebieg]]/100000, 0)*0.02*transport[[#This Row],[Cena_zakupu]]</f>
        <v>16824</v>
      </c>
      <c r="J96">
        <f>transport[[#This Row],[Cena_zakupu]]-transport[[#This Row],[1)]]-transport[[#This Row],[2)]]</f>
        <v>140901</v>
      </c>
      <c r="K96">
        <f>SEARCH(" ", transport[[#This Row],[Marka_i_model]], 1)</f>
        <v>4</v>
      </c>
      <c r="L96" t="str">
        <f>MID(transport[[#This Row],[Marka_i_model]], 1, transport[[#This Row],[1]])</f>
        <v xml:space="preserve">MAN </v>
      </c>
      <c r="M96" s="9">
        <f>$O$2 -transport[[#This Row],[Data_ostatniego_remontu]]</f>
        <v>216</v>
      </c>
    </row>
    <row r="97" spans="1:13" x14ac:dyDescent="0.35">
      <c r="A97" s="1" t="s">
        <v>33</v>
      </c>
      <c r="B97">
        <v>2012</v>
      </c>
      <c r="C97">
        <v>231000</v>
      </c>
      <c r="D97" s="1" t="s">
        <v>135</v>
      </c>
      <c r="E97">
        <v>451000</v>
      </c>
      <c r="F97" s="2">
        <v>42439</v>
      </c>
      <c r="G97">
        <f>2017-transport[[#This Row],[Rok_produkcji]]</f>
        <v>5</v>
      </c>
      <c r="H97">
        <f>transport[[#This Row],[Cena_zakupu]]*0.05*transport[[#This Row],[ile lat uplynelo do 2017]]</f>
        <v>57750</v>
      </c>
      <c r="I97">
        <f>ROUNDDOWN(transport[[#This Row],[Przebieg]]/100000, 0)*0.02*transport[[#This Row],[Cena_zakupu]]</f>
        <v>18480</v>
      </c>
      <c r="J97">
        <f>transport[[#This Row],[Cena_zakupu]]-transport[[#This Row],[1)]]-transport[[#This Row],[2)]]</f>
        <v>154770</v>
      </c>
      <c r="K97">
        <f>SEARCH(" ", transport[[#This Row],[Marka_i_model]], 1)</f>
        <v>8</v>
      </c>
      <c r="L97" t="str">
        <f>MID(transport[[#This Row],[Marka_i_model]], 1, transport[[#This Row],[1]])</f>
        <v xml:space="preserve">Renault </v>
      </c>
      <c r="M97" s="9">
        <f>$O$2 -transport[[#This Row],[Data_ostatniego_remontu]]</f>
        <v>297</v>
      </c>
    </row>
    <row r="98" spans="1:13" x14ac:dyDescent="0.35">
      <c r="A98" s="1" t="s">
        <v>136</v>
      </c>
      <c r="B98">
        <v>2012</v>
      </c>
      <c r="C98">
        <v>240000</v>
      </c>
      <c r="D98" s="1" t="s">
        <v>137</v>
      </c>
      <c r="E98">
        <v>301344</v>
      </c>
      <c r="F98" s="2">
        <v>42185</v>
      </c>
      <c r="G98">
        <f>2017-transport[[#This Row],[Rok_produkcji]]</f>
        <v>5</v>
      </c>
      <c r="H98">
        <f>transport[[#This Row],[Cena_zakupu]]*0.05*transport[[#This Row],[ile lat uplynelo do 2017]]</f>
        <v>60000</v>
      </c>
      <c r="I98">
        <f>ROUNDDOWN(transport[[#This Row],[Przebieg]]/100000, 0)*0.02*transport[[#This Row],[Cena_zakupu]]</f>
        <v>14400</v>
      </c>
      <c r="J98">
        <f>transport[[#This Row],[Cena_zakupu]]-transport[[#This Row],[1)]]-transport[[#This Row],[2)]]</f>
        <v>165600</v>
      </c>
      <c r="K98">
        <f>SEARCH(" ", transport[[#This Row],[Marka_i_model]], 1)</f>
        <v>4</v>
      </c>
      <c r="L98" t="str">
        <f>MID(transport[[#This Row],[Marka_i_model]], 1, transport[[#This Row],[1]])</f>
        <v xml:space="preserve">DAF </v>
      </c>
      <c r="M98" s="9">
        <f>$O$2 -transport[[#This Row],[Data_ostatniego_remontu]]</f>
        <v>551</v>
      </c>
    </row>
    <row r="99" spans="1:13" x14ac:dyDescent="0.35">
      <c r="A99" s="1" t="s">
        <v>136</v>
      </c>
      <c r="B99">
        <v>2012</v>
      </c>
      <c r="C99">
        <v>240000</v>
      </c>
      <c r="D99" s="1" t="s">
        <v>138</v>
      </c>
      <c r="E99">
        <v>315988</v>
      </c>
      <c r="F99" s="2">
        <v>42185</v>
      </c>
      <c r="G99">
        <f>2017-transport[[#This Row],[Rok_produkcji]]</f>
        <v>5</v>
      </c>
      <c r="H99">
        <f>transport[[#This Row],[Cena_zakupu]]*0.05*transport[[#This Row],[ile lat uplynelo do 2017]]</f>
        <v>60000</v>
      </c>
      <c r="I99">
        <f>ROUNDDOWN(transport[[#This Row],[Przebieg]]/100000, 0)*0.02*transport[[#This Row],[Cena_zakupu]]</f>
        <v>14400</v>
      </c>
      <c r="J99">
        <f>transport[[#This Row],[Cena_zakupu]]-transport[[#This Row],[1)]]-transport[[#This Row],[2)]]</f>
        <v>165600</v>
      </c>
      <c r="K99">
        <f>SEARCH(" ", transport[[#This Row],[Marka_i_model]], 1)</f>
        <v>4</v>
      </c>
      <c r="L99" t="str">
        <f>MID(transport[[#This Row],[Marka_i_model]], 1, transport[[#This Row],[1]])</f>
        <v xml:space="preserve">DAF </v>
      </c>
      <c r="M99" s="9">
        <f>$O$2 -transport[[#This Row],[Data_ostatniego_remontu]]</f>
        <v>551</v>
      </c>
    </row>
    <row r="100" spans="1:13" x14ac:dyDescent="0.35">
      <c r="A100" s="1" t="s">
        <v>136</v>
      </c>
      <c r="B100">
        <v>2012</v>
      </c>
      <c r="C100">
        <v>240000</v>
      </c>
      <c r="D100" s="1" t="s">
        <v>139</v>
      </c>
      <c r="E100">
        <v>234760</v>
      </c>
      <c r="F100" s="2">
        <v>42185</v>
      </c>
      <c r="G100">
        <f>2017-transport[[#This Row],[Rok_produkcji]]</f>
        <v>5</v>
      </c>
      <c r="H100">
        <f>transport[[#This Row],[Cena_zakupu]]*0.05*transport[[#This Row],[ile lat uplynelo do 2017]]</f>
        <v>60000</v>
      </c>
      <c r="I100">
        <f>ROUNDDOWN(transport[[#This Row],[Przebieg]]/100000, 0)*0.02*transport[[#This Row],[Cena_zakupu]]</f>
        <v>9600</v>
      </c>
      <c r="J100">
        <f>transport[[#This Row],[Cena_zakupu]]-transport[[#This Row],[1)]]-transport[[#This Row],[2)]]</f>
        <v>170400</v>
      </c>
      <c r="K100">
        <f>SEARCH(" ", transport[[#This Row],[Marka_i_model]], 1)</f>
        <v>4</v>
      </c>
      <c r="L100" t="str">
        <f>MID(transport[[#This Row],[Marka_i_model]], 1, transport[[#This Row],[1]])</f>
        <v xml:space="preserve">DAF </v>
      </c>
      <c r="M100" s="9">
        <f>$O$2 -transport[[#This Row],[Data_ostatniego_remontu]]</f>
        <v>551</v>
      </c>
    </row>
    <row r="101" spans="1:13" x14ac:dyDescent="0.35">
      <c r="A101" s="1" t="s">
        <v>136</v>
      </c>
      <c r="B101">
        <v>2012</v>
      </c>
      <c r="C101">
        <v>240000</v>
      </c>
      <c r="D101" s="1" t="s">
        <v>140</v>
      </c>
      <c r="E101">
        <v>210780</v>
      </c>
      <c r="F101" s="2">
        <v>42185</v>
      </c>
      <c r="G101">
        <f>2017-transport[[#This Row],[Rok_produkcji]]</f>
        <v>5</v>
      </c>
      <c r="H101">
        <f>transport[[#This Row],[Cena_zakupu]]*0.05*transport[[#This Row],[ile lat uplynelo do 2017]]</f>
        <v>60000</v>
      </c>
      <c r="I101">
        <f>ROUNDDOWN(transport[[#This Row],[Przebieg]]/100000, 0)*0.02*transport[[#This Row],[Cena_zakupu]]</f>
        <v>9600</v>
      </c>
      <c r="J101">
        <f>transport[[#This Row],[Cena_zakupu]]-transport[[#This Row],[1)]]-transport[[#This Row],[2)]]</f>
        <v>170400</v>
      </c>
      <c r="K101">
        <f>SEARCH(" ", transport[[#This Row],[Marka_i_model]], 1)</f>
        <v>4</v>
      </c>
      <c r="L101" t="str">
        <f>MID(transport[[#This Row],[Marka_i_model]], 1, transport[[#This Row],[1]])</f>
        <v xml:space="preserve">DAF </v>
      </c>
      <c r="M101" s="9">
        <f>$O$2 -transport[[#This Row],[Data_ostatniego_remontu]]</f>
        <v>551</v>
      </c>
    </row>
    <row r="102" spans="1:13" x14ac:dyDescent="0.35">
      <c r="A102" s="1" t="s">
        <v>136</v>
      </c>
      <c r="B102">
        <v>2012</v>
      </c>
      <c r="C102">
        <v>240000</v>
      </c>
      <c r="D102" s="1" t="s">
        <v>141</v>
      </c>
      <c r="E102">
        <v>198240</v>
      </c>
      <c r="F102" s="2">
        <v>42185</v>
      </c>
      <c r="G102">
        <f>2017-transport[[#This Row],[Rok_produkcji]]</f>
        <v>5</v>
      </c>
      <c r="H102">
        <f>transport[[#This Row],[Cena_zakupu]]*0.05*transport[[#This Row],[ile lat uplynelo do 2017]]</f>
        <v>60000</v>
      </c>
      <c r="I102">
        <f>ROUNDDOWN(transport[[#This Row],[Przebieg]]/100000, 0)*0.02*transport[[#This Row],[Cena_zakupu]]</f>
        <v>4800</v>
      </c>
      <c r="J102">
        <f>transport[[#This Row],[Cena_zakupu]]-transport[[#This Row],[1)]]-transport[[#This Row],[2)]]</f>
        <v>175200</v>
      </c>
      <c r="K102">
        <f>SEARCH(" ", transport[[#This Row],[Marka_i_model]], 1)</f>
        <v>4</v>
      </c>
      <c r="L102" t="str">
        <f>MID(transport[[#This Row],[Marka_i_model]], 1, transport[[#This Row],[1]])</f>
        <v xml:space="preserve">DAF </v>
      </c>
      <c r="M102" s="9">
        <f>$O$2 -transport[[#This Row],[Data_ostatniego_remontu]]</f>
        <v>551</v>
      </c>
    </row>
    <row r="103" spans="1:13" x14ac:dyDescent="0.35">
      <c r="A103" s="1" t="s">
        <v>62</v>
      </c>
      <c r="B103">
        <v>2012</v>
      </c>
      <c r="C103">
        <v>290000</v>
      </c>
      <c r="D103" s="1" t="s">
        <v>142</v>
      </c>
      <c r="E103">
        <v>170000</v>
      </c>
      <c r="F103" s="2">
        <v>42297</v>
      </c>
      <c r="G103">
        <f>2017-transport[[#This Row],[Rok_produkcji]]</f>
        <v>5</v>
      </c>
      <c r="H103">
        <f>transport[[#This Row],[Cena_zakupu]]*0.05*transport[[#This Row],[ile lat uplynelo do 2017]]</f>
        <v>72500</v>
      </c>
      <c r="I103">
        <f>ROUNDDOWN(transport[[#This Row],[Przebieg]]/100000, 0)*0.02*transport[[#This Row],[Cena_zakupu]]</f>
        <v>5800</v>
      </c>
      <c r="J103">
        <f>transport[[#This Row],[Cena_zakupu]]-transport[[#This Row],[1)]]-transport[[#This Row],[2)]]</f>
        <v>211700</v>
      </c>
      <c r="K103">
        <f>SEARCH(" ", transport[[#This Row],[Marka_i_model]], 1)</f>
        <v>9</v>
      </c>
      <c r="L103" t="str">
        <f>MID(transport[[#This Row],[Marka_i_model]], 1, transport[[#This Row],[1]])</f>
        <v xml:space="preserve">Mercedes </v>
      </c>
      <c r="M103" s="9">
        <f>$O$2 -transport[[#This Row],[Data_ostatniego_remontu]]</f>
        <v>439</v>
      </c>
    </row>
    <row r="104" spans="1:13" x14ac:dyDescent="0.35">
      <c r="A104" s="1" t="s">
        <v>50</v>
      </c>
      <c r="B104">
        <v>2013</v>
      </c>
      <c r="C104">
        <v>47800</v>
      </c>
      <c r="D104" s="1" t="s">
        <v>143</v>
      </c>
      <c r="E104">
        <v>272650</v>
      </c>
      <c r="F104" s="2">
        <v>42117</v>
      </c>
      <c r="G104">
        <f>2017-transport[[#This Row],[Rok_produkcji]]</f>
        <v>4</v>
      </c>
      <c r="H104">
        <f>transport[[#This Row],[Cena_zakupu]]*0.05*transport[[#This Row],[ile lat uplynelo do 2017]]</f>
        <v>9560</v>
      </c>
      <c r="I104">
        <f>ROUNDDOWN(transport[[#This Row],[Przebieg]]/100000, 0)*0.02*transport[[#This Row],[Cena_zakupu]]</f>
        <v>1912</v>
      </c>
      <c r="J104">
        <f>transport[[#This Row],[Cena_zakupu]]-transport[[#This Row],[1)]]-transport[[#This Row],[2)]]</f>
        <v>36328</v>
      </c>
      <c r="K104">
        <f>SEARCH(" ", transport[[#This Row],[Marka_i_model]], 1)</f>
        <v>4</v>
      </c>
      <c r="L104" t="str">
        <f>MID(transport[[#This Row],[Marka_i_model]], 1, transport[[#This Row],[1]])</f>
        <v xml:space="preserve">DAF </v>
      </c>
      <c r="M104" s="9">
        <f>$O$2 -transport[[#This Row],[Data_ostatniego_remontu]]</f>
        <v>619</v>
      </c>
    </row>
    <row r="105" spans="1:13" x14ac:dyDescent="0.35">
      <c r="A105" s="1" t="s">
        <v>37</v>
      </c>
      <c r="B105">
        <v>2013</v>
      </c>
      <c r="C105">
        <v>80000</v>
      </c>
      <c r="D105" s="1" t="s">
        <v>144</v>
      </c>
      <c r="E105">
        <v>350000</v>
      </c>
      <c r="F105" s="2">
        <v>42379</v>
      </c>
      <c r="G105">
        <f>2017-transport[[#This Row],[Rok_produkcji]]</f>
        <v>4</v>
      </c>
      <c r="H105">
        <f>transport[[#This Row],[Cena_zakupu]]*0.05*transport[[#This Row],[ile lat uplynelo do 2017]]</f>
        <v>16000</v>
      </c>
      <c r="I105">
        <f>ROUNDDOWN(transport[[#This Row],[Przebieg]]/100000, 0)*0.02*transport[[#This Row],[Cena_zakupu]]</f>
        <v>4800</v>
      </c>
      <c r="J105">
        <f>transport[[#This Row],[Cena_zakupu]]-transport[[#This Row],[1)]]-transport[[#This Row],[2)]]</f>
        <v>59200</v>
      </c>
      <c r="K105">
        <f>SEARCH(" ", transport[[#This Row],[Marka_i_model]], 1)</f>
        <v>7</v>
      </c>
      <c r="L105" t="str">
        <f>MID(transport[[#This Row],[Marka_i_model]], 1, transport[[#This Row],[1]])</f>
        <v xml:space="preserve">Scania </v>
      </c>
      <c r="M105" s="9">
        <f>$O$2 -transport[[#This Row],[Data_ostatniego_remontu]]</f>
        <v>357</v>
      </c>
    </row>
    <row r="106" spans="1:13" x14ac:dyDescent="0.35">
      <c r="A106" s="1" t="s">
        <v>37</v>
      </c>
      <c r="B106">
        <v>2013</v>
      </c>
      <c r="C106">
        <v>80000</v>
      </c>
      <c r="D106" s="1" t="s">
        <v>145</v>
      </c>
      <c r="E106">
        <v>235000</v>
      </c>
      <c r="F106" s="2">
        <v>42379</v>
      </c>
      <c r="G106">
        <f>2017-transport[[#This Row],[Rok_produkcji]]</f>
        <v>4</v>
      </c>
      <c r="H106">
        <f>transport[[#This Row],[Cena_zakupu]]*0.05*transport[[#This Row],[ile lat uplynelo do 2017]]</f>
        <v>16000</v>
      </c>
      <c r="I106">
        <f>ROUNDDOWN(transport[[#This Row],[Przebieg]]/100000, 0)*0.02*transport[[#This Row],[Cena_zakupu]]</f>
        <v>3200</v>
      </c>
      <c r="J106">
        <f>transport[[#This Row],[Cena_zakupu]]-transport[[#This Row],[1)]]-transport[[#This Row],[2)]]</f>
        <v>60800</v>
      </c>
      <c r="K106">
        <f>SEARCH(" ", transport[[#This Row],[Marka_i_model]], 1)</f>
        <v>7</v>
      </c>
      <c r="L106" t="str">
        <f>MID(transport[[#This Row],[Marka_i_model]], 1, transport[[#This Row],[1]])</f>
        <v xml:space="preserve">Scania </v>
      </c>
      <c r="M106" s="9">
        <f>$O$2 -transport[[#This Row],[Data_ostatniego_remontu]]</f>
        <v>357</v>
      </c>
    </row>
    <row r="107" spans="1:13" x14ac:dyDescent="0.35">
      <c r="A107" s="1" t="s">
        <v>76</v>
      </c>
      <c r="B107">
        <v>2013</v>
      </c>
      <c r="C107">
        <v>93000</v>
      </c>
      <c r="D107" s="1" t="s">
        <v>146</v>
      </c>
      <c r="E107">
        <v>195000</v>
      </c>
      <c r="F107" s="2">
        <v>42268</v>
      </c>
      <c r="G107">
        <f>2017-transport[[#This Row],[Rok_produkcji]]</f>
        <v>4</v>
      </c>
      <c r="H107">
        <f>transport[[#This Row],[Cena_zakupu]]*0.05*transport[[#This Row],[ile lat uplynelo do 2017]]</f>
        <v>18600</v>
      </c>
      <c r="I107">
        <f>ROUNDDOWN(transport[[#This Row],[Przebieg]]/100000, 0)*0.02*transport[[#This Row],[Cena_zakupu]]</f>
        <v>1860</v>
      </c>
      <c r="J107">
        <f>transport[[#This Row],[Cena_zakupu]]-transport[[#This Row],[1)]]-transport[[#This Row],[2)]]</f>
        <v>72540</v>
      </c>
      <c r="K107">
        <f>SEARCH(" ", transport[[#This Row],[Marka_i_model]], 1)</f>
        <v>4</v>
      </c>
      <c r="L107" t="str">
        <f>MID(transport[[#This Row],[Marka_i_model]], 1, transport[[#This Row],[1]])</f>
        <v xml:space="preserve">DAF </v>
      </c>
      <c r="M107" s="9">
        <f>$O$2 -transport[[#This Row],[Data_ostatniego_remontu]]</f>
        <v>468</v>
      </c>
    </row>
    <row r="108" spans="1:13" x14ac:dyDescent="0.35">
      <c r="A108" s="1" t="s">
        <v>79</v>
      </c>
      <c r="B108">
        <v>2013</v>
      </c>
      <c r="C108">
        <v>136000</v>
      </c>
      <c r="D108" s="1" t="s">
        <v>147</v>
      </c>
      <c r="E108">
        <v>247000</v>
      </c>
      <c r="F108" s="2">
        <v>42067</v>
      </c>
      <c r="G108">
        <f>2017-transport[[#This Row],[Rok_produkcji]]</f>
        <v>4</v>
      </c>
      <c r="H108">
        <f>transport[[#This Row],[Cena_zakupu]]*0.05*transport[[#This Row],[ile lat uplynelo do 2017]]</f>
        <v>27200</v>
      </c>
      <c r="I108">
        <f>ROUNDDOWN(transport[[#This Row],[Przebieg]]/100000, 0)*0.02*transport[[#This Row],[Cena_zakupu]]</f>
        <v>5440</v>
      </c>
      <c r="J108">
        <f>transport[[#This Row],[Cena_zakupu]]-transport[[#This Row],[1)]]-transport[[#This Row],[2)]]</f>
        <v>103360</v>
      </c>
      <c r="K108">
        <f>SEARCH(" ", transport[[#This Row],[Marka_i_model]], 1)</f>
        <v>4</v>
      </c>
      <c r="L108" t="str">
        <f>MID(transport[[#This Row],[Marka_i_model]], 1, transport[[#This Row],[1]])</f>
        <v xml:space="preserve">DAF </v>
      </c>
      <c r="M108" s="9">
        <f>$O$2 -transport[[#This Row],[Data_ostatniego_remontu]]</f>
        <v>669</v>
      </c>
    </row>
    <row r="109" spans="1:13" x14ac:dyDescent="0.35">
      <c r="A109" s="1" t="s">
        <v>45</v>
      </c>
      <c r="B109">
        <v>2013</v>
      </c>
      <c r="C109">
        <v>158000</v>
      </c>
      <c r="D109" s="1" t="s">
        <v>148</v>
      </c>
      <c r="E109">
        <v>407000</v>
      </c>
      <c r="F109" s="2">
        <v>42681</v>
      </c>
      <c r="G109">
        <f>2017-transport[[#This Row],[Rok_produkcji]]</f>
        <v>4</v>
      </c>
      <c r="H109">
        <f>transport[[#This Row],[Cena_zakupu]]*0.05*transport[[#This Row],[ile lat uplynelo do 2017]]</f>
        <v>31600</v>
      </c>
      <c r="I109">
        <f>ROUNDDOWN(transport[[#This Row],[Przebieg]]/100000, 0)*0.02*transport[[#This Row],[Cena_zakupu]]</f>
        <v>12640</v>
      </c>
      <c r="J109">
        <f>transport[[#This Row],[Cena_zakupu]]-transport[[#This Row],[1)]]-transport[[#This Row],[2)]]</f>
        <v>113760</v>
      </c>
      <c r="K109">
        <f>SEARCH(" ", transport[[#This Row],[Marka_i_model]], 1)</f>
        <v>4</v>
      </c>
      <c r="L109" t="str">
        <f>MID(transport[[#This Row],[Marka_i_model]], 1, transport[[#This Row],[1]])</f>
        <v xml:space="preserve">MAN </v>
      </c>
      <c r="M109" s="9">
        <f>$O$2 -transport[[#This Row],[Data_ostatniego_remontu]]</f>
        <v>55</v>
      </c>
    </row>
    <row r="110" spans="1:13" x14ac:dyDescent="0.35">
      <c r="A110" s="1" t="s">
        <v>136</v>
      </c>
      <c r="B110">
        <v>2013</v>
      </c>
      <c r="C110">
        <v>240000</v>
      </c>
      <c r="D110" s="1" t="s">
        <v>149</v>
      </c>
      <c r="E110">
        <v>301232</v>
      </c>
      <c r="F110" s="2">
        <v>42719</v>
      </c>
      <c r="G110">
        <f>2017-transport[[#This Row],[Rok_produkcji]]</f>
        <v>4</v>
      </c>
      <c r="H110">
        <f>transport[[#This Row],[Cena_zakupu]]*0.05*transport[[#This Row],[ile lat uplynelo do 2017]]</f>
        <v>48000</v>
      </c>
      <c r="I110">
        <f>ROUNDDOWN(transport[[#This Row],[Przebieg]]/100000, 0)*0.02*transport[[#This Row],[Cena_zakupu]]</f>
        <v>14400</v>
      </c>
      <c r="J110">
        <f>transport[[#This Row],[Cena_zakupu]]-transport[[#This Row],[1)]]-transport[[#This Row],[2)]]</f>
        <v>177600</v>
      </c>
      <c r="K110">
        <f>SEARCH(" ", transport[[#This Row],[Marka_i_model]], 1)</f>
        <v>4</v>
      </c>
      <c r="L110" t="str">
        <f>MID(transport[[#This Row],[Marka_i_model]], 1, transport[[#This Row],[1]])</f>
        <v xml:space="preserve">DAF </v>
      </c>
      <c r="M110" s="9">
        <f>$O$2 -transport[[#This Row],[Data_ostatniego_remontu]]</f>
        <v>17</v>
      </c>
    </row>
    <row r="111" spans="1:13" x14ac:dyDescent="0.35">
      <c r="A111" s="1" t="s">
        <v>136</v>
      </c>
      <c r="B111">
        <v>2013</v>
      </c>
      <c r="C111">
        <v>240000</v>
      </c>
      <c r="D111" s="1" t="s">
        <v>150</v>
      </c>
      <c r="E111">
        <v>289567</v>
      </c>
      <c r="F111" s="2">
        <v>42719</v>
      </c>
      <c r="G111">
        <f>2017-transport[[#This Row],[Rok_produkcji]]</f>
        <v>4</v>
      </c>
      <c r="H111">
        <f>transport[[#This Row],[Cena_zakupu]]*0.05*transport[[#This Row],[ile lat uplynelo do 2017]]</f>
        <v>48000</v>
      </c>
      <c r="I111">
        <f>ROUNDDOWN(transport[[#This Row],[Przebieg]]/100000, 0)*0.02*transport[[#This Row],[Cena_zakupu]]</f>
        <v>9600</v>
      </c>
      <c r="J111">
        <f>transport[[#This Row],[Cena_zakupu]]-transport[[#This Row],[1)]]-transport[[#This Row],[2)]]</f>
        <v>182400</v>
      </c>
      <c r="K111">
        <f>SEARCH(" ", transport[[#This Row],[Marka_i_model]], 1)</f>
        <v>4</v>
      </c>
      <c r="L111" t="str">
        <f>MID(transport[[#This Row],[Marka_i_model]], 1, transport[[#This Row],[1]])</f>
        <v xml:space="preserve">DAF </v>
      </c>
      <c r="M111" s="9">
        <f>$O$2 -transport[[#This Row],[Data_ostatniego_remontu]]</f>
        <v>17</v>
      </c>
    </row>
    <row r="112" spans="1:13" x14ac:dyDescent="0.35">
      <c r="A112" s="1" t="s">
        <v>136</v>
      </c>
      <c r="B112">
        <v>2013</v>
      </c>
      <c r="C112">
        <v>240000</v>
      </c>
      <c r="D112" s="1" t="s">
        <v>151</v>
      </c>
      <c r="E112">
        <v>245211</v>
      </c>
      <c r="F112" s="2">
        <v>42719</v>
      </c>
      <c r="G112">
        <f>2017-transport[[#This Row],[Rok_produkcji]]</f>
        <v>4</v>
      </c>
      <c r="H112">
        <f>transport[[#This Row],[Cena_zakupu]]*0.05*transport[[#This Row],[ile lat uplynelo do 2017]]</f>
        <v>48000</v>
      </c>
      <c r="I112">
        <f>ROUNDDOWN(transport[[#This Row],[Przebieg]]/100000, 0)*0.02*transport[[#This Row],[Cena_zakupu]]</f>
        <v>9600</v>
      </c>
      <c r="J112">
        <f>transport[[#This Row],[Cena_zakupu]]-transport[[#This Row],[1)]]-transport[[#This Row],[2)]]</f>
        <v>182400</v>
      </c>
      <c r="K112">
        <f>SEARCH(" ", transport[[#This Row],[Marka_i_model]], 1)</f>
        <v>4</v>
      </c>
      <c r="L112" t="str">
        <f>MID(transport[[#This Row],[Marka_i_model]], 1, transport[[#This Row],[1]])</f>
        <v xml:space="preserve">DAF </v>
      </c>
      <c r="M112" s="9">
        <f>$O$2 -transport[[#This Row],[Data_ostatniego_remontu]]</f>
        <v>17</v>
      </c>
    </row>
    <row r="113" spans="1:13" x14ac:dyDescent="0.35">
      <c r="A113" s="1" t="s">
        <v>136</v>
      </c>
      <c r="B113">
        <v>2013</v>
      </c>
      <c r="C113">
        <v>240000</v>
      </c>
      <c r="D113" s="1" t="s">
        <v>152</v>
      </c>
      <c r="E113">
        <v>200123</v>
      </c>
      <c r="F113" s="2">
        <v>42719</v>
      </c>
      <c r="G113">
        <f>2017-transport[[#This Row],[Rok_produkcji]]</f>
        <v>4</v>
      </c>
      <c r="H113">
        <f>transport[[#This Row],[Cena_zakupu]]*0.05*transport[[#This Row],[ile lat uplynelo do 2017]]</f>
        <v>48000</v>
      </c>
      <c r="I113">
        <f>ROUNDDOWN(transport[[#This Row],[Przebieg]]/100000, 0)*0.02*transport[[#This Row],[Cena_zakupu]]</f>
        <v>9600</v>
      </c>
      <c r="J113">
        <f>transport[[#This Row],[Cena_zakupu]]-transport[[#This Row],[1)]]-transport[[#This Row],[2)]]</f>
        <v>182400</v>
      </c>
      <c r="K113">
        <f>SEARCH(" ", transport[[#This Row],[Marka_i_model]], 1)</f>
        <v>4</v>
      </c>
      <c r="L113" t="str">
        <f>MID(transport[[#This Row],[Marka_i_model]], 1, transport[[#This Row],[1]])</f>
        <v xml:space="preserve">DAF </v>
      </c>
      <c r="M113" s="9">
        <f>$O$2 -transport[[#This Row],[Data_ostatniego_remontu]]</f>
        <v>17</v>
      </c>
    </row>
    <row r="114" spans="1:13" x14ac:dyDescent="0.35">
      <c r="A114" s="1" t="s">
        <v>136</v>
      </c>
      <c r="B114">
        <v>2013</v>
      </c>
      <c r="C114">
        <v>240000</v>
      </c>
      <c r="D114" s="1" t="s">
        <v>153</v>
      </c>
      <c r="E114">
        <v>235811</v>
      </c>
      <c r="F114" s="2">
        <v>42719</v>
      </c>
      <c r="G114">
        <f>2017-transport[[#This Row],[Rok_produkcji]]</f>
        <v>4</v>
      </c>
      <c r="H114">
        <f>transport[[#This Row],[Cena_zakupu]]*0.05*transport[[#This Row],[ile lat uplynelo do 2017]]</f>
        <v>48000</v>
      </c>
      <c r="I114">
        <f>ROUNDDOWN(transport[[#This Row],[Przebieg]]/100000, 0)*0.02*transport[[#This Row],[Cena_zakupu]]</f>
        <v>9600</v>
      </c>
      <c r="J114">
        <f>transport[[#This Row],[Cena_zakupu]]-transport[[#This Row],[1)]]-transport[[#This Row],[2)]]</f>
        <v>182400</v>
      </c>
      <c r="K114">
        <f>SEARCH(" ", transport[[#This Row],[Marka_i_model]], 1)</f>
        <v>4</v>
      </c>
      <c r="L114" t="str">
        <f>MID(transport[[#This Row],[Marka_i_model]], 1, transport[[#This Row],[1]])</f>
        <v xml:space="preserve">DAF </v>
      </c>
      <c r="M114" s="9">
        <f>$O$2 -transport[[#This Row],[Data_ostatniego_remontu]]</f>
        <v>17</v>
      </c>
    </row>
    <row r="115" spans="1:13" x14ac:dyDescent="0.35">
      <c r="A115" s="1" t="s">
        <v>136</v>
      </c>
      <c r="B115">
        <v>2013</v>
      </c>
      <c r="C115">
        <v>240000</v>
      </c>
      <c r="D115" s="1" t="s">
        <v>154</v>
      </c>
      <c r="E115">
        <v>250021</v>
      </c>
      <c r="F115" s="2">
        <v>42719</v>
      </c>
      <c r="G115">
        <f>2017-transport[[#This Row],[Rok_produkcji]]</f>
        <v>4</v>
      </c>
      <c r="H115">
        <f>transport[[#This Row],[Cena_zakupu]]*0.05*transport[[#This Row],[ile lat uplynelo do 2017]]</f>
        <v>48000</v>
      </c>
      <c r="I115">
        <f>ROUNDDOWN(transport[[#This Row],[Przebieg]]/100000, 0)*0.02*transport[[#This Row],[Cena_zakupu]]</f>
        <v>9600</v>
      </c>
      <c r="J115">
        <f>transport[[#This Row],[Cena_zakupu]]-transport[[#This Row],[1)]]-transport[[#This Row],[2)]]</f>
        <v>182400</v>
      </c>
      <c r="K115">
        <f>SEARCH(" ", transport[[#This Row],[Marka_i_model]], 1)</f>
        <v>4</v>
      </c>
      <c r="L115" t="str">
        <f>MID(transport[[#This Row],[Marka_i_model]], 1, transport[[#This Row],[1]])</f>
        <v xml:space="preserve">DAF </v>
      </c>
      <c r="M115" s="9">
        <f>$O$2 -transport[[#This Row],[Data_ostatniego_remontu]]</f>
        <v>17</v>
      </c>
    </row>
    <row r="116" spans="1:13" x14ac:dyDescent="0.35">
      <c r="A116" s="1" t="s">
        <v>136</v>
      </c>
      <c r="B116">
        <v>2013</v>
      </c>
      <c r="C116">
        <v>240000</v>
      </c>
      <c r="D116" s="1" t="s">
        <v>155</v>
      </c>
      <c r="E116">
        <v>198340</v>
      </c>
      <c r="F116" s="2">
        <v>42719</v>
      </c>
      <c r="G116">
        <f>2017-transport[[#This Row],[Rok_produkcji]]</f>
        <v>4</v>
      </c>
      <c r="H116">
        <f>transport[[#This Row],[Cena_zakupu]]*0.05*transport[[#This Row],[ile lat uplynelo do 2017]]</f>
        <v>48000</v>
      </c>
      <c r="I116">
        <f>ROUNDDOWN(transport[[#This Row],[Przebieg]]/100000, 0)*0.02*transport[[#This Row],[Cena_zakupu]]</f>
        <v>4800</v>
      </c>
      <c r="J116">
        <f>transport[[#This Row],[Cena_zakupu]]-transport[[#This Row],[1)]]-transport[[#This Row],[2)]]</f>
        <v>187200</v>
      </c>
      <c r="K116">
        <f>SEARCH(" ", transport[[#This Row],[Marka_i_model]], 1)</f>
        <v>4</v>
      </c>
      <c r="L116" t="str">
        <f>MID(transport[[#This Row],[Marka_i_model]], 1, transport[[#This Row],[1]])</f>
        <v xml:space="preserve">DAF </v>
      </c>
      <c r="M116" s="9">
        <f>$O$2 -transport[[#This Row],[Data_ostatniego_remontu]]</f>
        <v>17</v>
      </c>
    </row>
    <row r="117" spans="1:13" x14ac:dyDescent="0.35">
      <c r="A117" s="1" t="s">
        <v>136</v>
      </c>
      <c r="B117">
        <v>2013</v>
      </c>
      <c r="C117">
        <v>240000</v>
      </c>
      <c r="D117" s="1" t="s">
        <v>156</v>
      </c>
      <c r="E117">
        <v>189761</v>
      </c>
      <c r="F117" s="2">
        <v>42719</v>
      </c>
      <c r="G117">
        <f>2017-transport[[#This Row],[Rok_produkcji]]</f>
        <v>4</v>
      </c>
      <c r="H117">
        <f>transport[[#This Row],[Cena_zakupu]]*0.05*transport[[#This Row],[ile lat uplynelo do 2017]]</f>
        <v>48000</v>
      </c>
      <c r="I117">
        <f>ROUNDDOWN(transport[[#This Row],[Przebieg]]/100000, 0)*0.02*transport[[#This Row],[Cena_zakupu]]</f>
        <v>4800</v>
      </c>
      <c r="J117">
        <f>transport[[#This Row],[Cena_zakupu]]-transport[[#This Row],[1)]]-transport[[#This Row],[2)]]</f>
        <v>187200</v>
      </c>
      <c r="K117">
        <f>SEARCH(" ", transport[[#This Row],[Marka_i_model]], 1)</f>
        <v>4</v>
      </c>
      <c r="L117" t="str">
        <f>MID(transport[[#This Row],[Marka_i_model]], 1, transport[[#This Row],[1]])</f>
        <v xml:space="preserve">DAF </v>
      </c>
      <c r="M117" s="9">
        <f>$O$2 -transport[[#This Row],[Data_ostatniego_remontu]]</f>
        <v>17</v>
      </c>
    </row>
    <row r="118" spans="1:13" x14ac:dyDescent="0.35">
      <c r="A118" s="1" t="s">
        <v>157</v>
      </c>
      <c r="B118">
        <v>2013</v>
      </c>
      <c r="C118">
        <v>271000</v>
      </c>
      <c r="D118" s="1" t="s">
        <v>158</v>
      </c>
      <c r="E118">
        <v>153000</v>
      </c>
      <c r="F118" s="2">
        <v>42334</v>
      </c>
      <c r="G118">
        <f>2017-transport[[#This Row],[Rok_produkcji]]</f>
        <v>4</v>
      </c>
      <c r="H118">
        <f>transport[[#This Row],[Cena_zakupu]]*0.05*transport[[#This Row],[ile lat uplynelo do 2017]]</f>
        <v>54200</v>
      </c>
      <c r="I118">
        <f>ROUNDDOWN(transport[[#This Row],[Przebieg]]/100000, 0)*0.02*transport[[#This Row],[Cena_zakupu]]</f>
        <v>5420</v>
      </c>
      <c r="J118">
        <f>transport[[#This Row],[Cena_zakupu]]-transport[[#This Row],[1)]]-transport[[#This Row],[2)]]</f>
        <v>211380</v>
      </c>
      <c r="K118">
        <f>SEARCH(" ", transport[[#This Row],[Marka_i_model]], 1)</f>
        <v>4</v>
      </c>
      <c r="L118" t="str">
        <f>MID(transport[[#This Row],[Marka_i_model]], 1, transport[[#This Row],[1]])</f>
        <v xml:space="preserve">MAN </v>
      </c>
      <c r="M118" s="9">
        <f>$O$2 -transport[[#This Row],[Data_ostatniego_remontu]]</f>
        <v>402</v>
      </c>
    </row>
    <row r="119" spans="1:13" x14ac:dyDescent="0.35">
      <c r="A119" s="1" t="s">
        <v>157</v>
      </c>
      <c r="B119">
        <v>2013</v>
      </c>
      <c r="C119">
        <v>271000</v>
      </c>
      <c r="D119" s="1" t="s">
        <v>159</v>
      </c>
      <c r="E119">
        <v>123000</v>
      </c>
      <c r="F119" s="2">
        <v>42520</v>
      </c>
      <c r="G119">
        <f>2017-transport[[#This Row],[Rok_produkcji]]</f>
        <v>4</v>
      </c>
      <c r="H119">
        <f>transport[[#This Row],[Cena_zakupu]]*0.05*transport[[#This Row],[ile lat uplynelo do 2017]]</f>
        <v>54200</v>
      </c>
      <c r="I119">
        <f>ROUNDDOWN(transport[[#This Row],[Przebieg]]/100000, 0)*0.02*transport[[#This Row],[Cena_zakupu]]</f>
        <v>5420</v>
      </c>
      <c r="J119">
        <f>transport[[#This Row],[Cena_zakupu]]-transport[[#This Row],[1)]]-transport[[#This Row],[2)]]</f>
        <v>211380</v>
      </c>
      <c r="K119">
        <f>SEARCH(" ", transport[[#This Row],[Marka_i_model]], 1)</f>
        <v>4</v>
      </c>
      <c r="L119" t="str">
        <f>MID(transport[[#This Row],[Marka_i_model]], 1, transport[[#This Row],[1]])</f>
        <v xml:space="preserve">MAN </v>
      </c>
      <c r="M119" s="9">
        <f>$O$2 -transport[[#This Row],[Data_ostatniego_remontu]]</f>
        <v>216</v>
      </c>
    </row>
    <row r="120" spans="1:13" x14ac:dyDescent="0.35">
      <c r="A120" s="1" t="s">
        <v>160</v>
      </c>
      <c r="B120">
        <v>2014</v>
      </c>
      <c r="C120">
        <v>98000</v>
      </c>
      <c r="D120" s="1" t="s">
        <v>161</v>
      </c>
      <c r="E120">
        <v>251000</v>
      </c>
      <c r="F120" s="2">
        <v>42344</v>
      </c>
      <c r="G120">
        <f>2017-transport[[#This Row],[Rok_produkcji]]</f>
        <v>3</v>
      </c>
      <c r="H120">
        <f>transport[[#This Row],[Cena_zakupu]]*0.05*transport[[#This Row],[ile lat uplynelo do 2017]]</f>
        <v>14700</v>
      </c>
      <c r="I120">
        <f>ROUNDDOWN(transport[[#This Row],[Przebieg]]/100000, 0)*0.02*transport[[#This Row],[Cena_zakupu]]</f>
        <v>3920</v>
      </c>
      <c r="J120">
        <f>transport[[#This Row],[Cena_zakupu]]-transport[[#This Row],[1)]]-transport[[#This Row],[2)]]</f>
        <v>79380</v>
      </c>
      <c r="K120">
        <f>SEARCH(" ", transport[[#This Row],[Marka_i_model]], 1)</f>
        <v>4</v>
      </c>
      <c r="L120" t="str">
        <f>MID(transport[[#This Row],[Marka_i_model]], 1, transport[[#This Row],[1]])</f>
        <v xml:space="preserve">MAN </v>
      </c>
      <c r="M120" s="9">
        <f>$O$2 -transport[[#This Row],[Data_ostatniego_remontu]]</f>
        <v>392</v>
      </c>
    </row>
    <row r="121" spans="1:13" x14ac:dyDescent="0.35">
      <c r="A121" s="1" t="s">
        <v>160</v>
      </c>
      <c r="B121">
        <v>2014</v>
      </c>
      <c r="C121">
        <v>99000</v>
      </c>
      <c r="D121" s="1" t="s">
        <v>162</v>
      </c>
      <c r="E121">
        <v>247000</v>
      </c>
      <c r="F121" s="2">
        <v>42344</v>
      </c>
      <c r="G121">
        <f>2017-transport[[#This Row],[Rok_produkcji]]</f>
        <v>3</v>
      </c>
      <c r="H121">
        <f>transport[[#This Row],[Cena_zakupu]]*0.05*transport[[#This Row],[ile lat uplynelo do 2017]]</f>
        <v>14850</v>
      </c>
      <c r="I121">
        <f>ROUNDDOWN(transport[[#This Row],[Przebieg]]/100000, 0)*0.02*transport[[#This Row],[Cena_zakupu]]</f>
        <v>3960</v>
      </c>
      <c r="J121">
        <f>transport[[#This Row],[Cena_zakupu]]-transport[[#This Row],[1)]]-transport[[#This Row],[2)]]</f>
        <v>80190</v>
      </c>
      <c r="K121">
        <f>SEARCH(" ", transport[[#This Row],[Marka_i_model]], 1)</f>
        <v>4</v>
      </c>
      <c r="L121" t="str">
        <f>MID(transport[[#This Row],[Marka_i_model]], 1, transport[[#This Row],[1]])</f>
        <v xml:space="preserve">MAN </v>
      </c>
      <c r="M121" s="9">
        <f>$O$2 -transport[[#This Row],[Data_ostatniego_remontu]]</f>
        <v>392</v>
      </c>
    </row>
    <row r="122" spans="1:13" x14ac:dyDescent="0.35">
      <c r="A122" s="1" t="s">
        <v>45</v>
      </c>
      <c r="B122">
        <v>2014</v>
      </c>
      <c r="C122">
        <v>136502</v>
      </c>
      <c r="D122" s="1" t="s">
        <v>163</v>
      </c>
      <c r="E122">
        <v>243000</v>
      </c>
      <c r="F122" s="2">
        <v>42476</v>
      </c>
      <c r="G122">
        <f>2017-transport[[#This Row],[Rok_produkcji]]</f>
        <v>3</v>
      </c>
      <c r="H122">
        <f>transport[[#This Row],[Cena_zakupu]]*0.05*transport[[#This Row],[ile lat uplynelo do 2017]]</f>
        <v>20475.300000000003</v>
      </c>
      <c r="I122">
        <f>ROUNDDOWN(transport[[#This Row],[Przebieg]]/100000, 0)*0.02*transport[[#This Row],[Cena_zakupu]]</f>
        <v>5460.08</v>
      </c>
      <c r="J122">
        <f>transport[[#This Row],[Cena_zakupu]]-transport[[#This Row],[1)]]-transport[[#This Row],[2)]]</f>
        <v>110566.62</v>
      </c>
      <c r="K122">
        <f>SEARCH(" ", transport[[#This Row],[Marka_i_model]], 1)</f>
        <v>4</v>
      </c>
      <c r="L122" t="str">
        <f>MID(transport[[#This Row],[Marka_i_model]], 1, transport[[#This Row],[1]])</f>
        <v xml:space="preserve">MAN </v>
      </c>
      <c r="M122" s="9">
        <f>$O$2 -transport[[#This Row],[Data_ostatniego_remontu]]</f>
        <v>260</v>
      </c>
    </row>
    <row r="123" spans="1:13" x14ac:dyDescent="0.35">
      <c r="A123" s="1" t="s">
        <v>54</v>
      </c>
      <c r="B123">
        <v>2014</v>
      </c>
      <c r="C123">
        <v>167800</v>
      </c>
      <c r="D123" s="1" t="s">
        <v>164</v>
      </c>
      <c r="E123">
        <v>190300</v>
      </c>
      <c r="F123" s="2">
        <v>42272</v>
      </c>
      <c r="G123">
        <f>2017-transport[[#This Row],[Rok_produkcji]]</f>
        <v>3</v>
      </c>
      <c r="H123">
        <f>transport[[#This Row],[Cena_zakupu]]*0.05*transport[[#This Row],[ile lat uplynelo do 2017]]</f>
        <v>25170</v>
      </c>
      <c r="I123">
        <f>ROUNDDOWN(transport[[#This Row],[Przebieg]]/100000, 0)*0.02*transport[[#This Row],[Cena_zakupu]]</f>
        <v>3356</v>
      </c>
      <c r="J123">
        <f>transport[[#This Row],[Cena_zakupu]]-transport[[#This Row],[1)]]-transport[[#This Row],[2)]]</f>
        <v>139274</v>
      </c>
      <c r="K123">
        <f>SEARCH(" ", transport[[#This Row],[Marka_i_model]], 1)</f>
        <v>4</v>
      </c>
      <c r="L123" t="str">
        <f>MID(transport[[#This Row],[Marka_i_model]], 1, transport[[#This Row],[1]])</f>
        <v xml:space="preserve">MAN </v>
      </c>
      <c r="M123" s="9">
        <f>$O$2 -transport[[#This Row],[Data_ostatniego_remontu]]</f>
        <v>464</v>
      </c>
    </row>
    <row r="124" spans="1:13" x14ac:dyDescent="0.35">
      <c r="A124" s="1" t="s">
        <v>35</v>
      </c>
      <c r="B124">
        <v>2014</v>
      </c>
      <c r="C124">
        <v>219000</v>
      </c>
      <c r="D124" s="1" t="s">
        <v>165</v>
      </c>
      <c r="E124">
        <v>126290</v>
      </c>
      <c r="F124" s="2">
        <v>42083</v>
      </c>
      <c r="G124">
        <f>2017-transport[[#This Row],[Rok_produkcji]]</f>
        <v>3</v>
      </c>
      <c r="H124">
        <f>transport[[#This Row],[Cena_zakupu]]*0.05*transport[[#This Row],[ile lat uplynelo do 2017]]</f>
        <v>32850</v>
      </c>
      <c r="I124">
        <f>ROUNDDOWN(transport[[#This Row],[Przebieg]]/100000, 0)*0.02*transport[[#This Row],[Cena_zakupu]]</f>
        <v>4380</v>
      </c>
      <c r="J124">
        <f>transport[[#This Row],[Cena_zakupu]]-transport[[#This Row],[1)]]-transport[[#This Row],[2)]]</f>
        <v>181770</v>
      </c>
      <c r="K124">
        <f>SEARCH(" ", transport[[#This Row],[Marka_i_model]], 1)</f>
        <v>9</v>
      </c>
      <c r="L124" t="str">
        <f>MID(transport[[#This Row],[Marka_i_model]], 1, transport[[#This Row],[1]])</f>
        <v xml:space="preserve">Mercedes </v>
      </c>
      <c r="M124" s="9">
        <f>$O$2 -transport[[#This Row],[Data_ostatniego_remontu]]</f>
        <v>653</v>
      </c>
    </row>
    <row r="125" spans="1:13" x14ac:dyDescent="0.35">
      <c r="A125" s="1" t="s">
        <v>136</v>
      </c>
      <c r="B125">
        <v>2014</v>
      </c>
      <c r="C125">
        <v>240000</v>
      </c>
      <c r="D125" s="1" t="s">
        <v>166</v>
      </c>
      <c r="E125">
        <v>183788</v>
      </c>
      <c r="F125" s="2">
        <v>42681</v>
      </c>
      <c r="G125">
        <f>2017-transport[[#This Row],[Rok_produkcji]]</f>
        <v>3</v>
      </c>
      <c r="H125">
        <f>transport[[#This Row],[Cena_zakupu]]*0.05*transport[[#This Row],[ile lat uplynelo do 2017]]</f>
        <v>36000</v>
      </c>
      <c r="I125">
        <f>ROUNDDOWN(transport[[#This Row],[Przebieg]]/100000, 0)*0.02*transport[[#This Row],[Cena_zakupu]]</f>
        <v>4800</v>
      </c>
      <c r="J125">
        <f>transport[[#This Row],[Cena_zakupu]]-transport[[#This Row],[1)]]-transport[[#This Row],[2)]]</f>
        <v>199200</v>
      </c>
      <c r="K125">
        <f>SEARCH(" ", transport[[#This Row],[Marka_i_model]], 1)</f>
        <v>4</v>
      </c>
      <c r="L125" t="str">
        <f>MID(transport[[#This Row],[Marka_i_model]], 1, transport[[#This Row],[1]])</f>
        <v xml:space="preserve">DAF </v>
      </c>
      <c r="M125" s="9">
        <f>$O$2 -transport[[#This Row],[Data_ostatniego_remontu]]</f>
        <v>55</v>
      </c>
    </row>
    <row r="126" spans="1:13" x14ac:dyDescent="0.35">
      <c r="A126" s="1" t="s">
        <v>136</v>
      </c>
      <c r="B126">
        <v>2014</v>
      </c>
      <c r="C126">
        <v>240000</v>
      </c>
      <c r="D126" s="1" t="s">
        <v>167</v>
      </c>
      <c r="E126">
        <v>160198</v>
      </c>
      <c r="F126" s="2">
        <v>42681</v>
      </c>
      <c r="G126">
        <f>2017-transport[[#This Row],[Rok_produkcji]]</f>
        <v>3</v>
      </c>
      <c r="H126">
        <f>transport[[#This Row],[Cena_zakupu]]*0.05*transport[[#This Row],[ile lat uplynelo do 2017]]</f>
        <v>36000</v>
      </c>
      <c r="I126">
        <f>ROUNDDOWN(transport[[#This Row],[Przebieg]]/100000, 0)*0.02*transport[[#This Row],[Cena_zakupu]]</f>
        <v>4800</v>
      </c>
      <c r="J126">
        <f>transport[[#This Row],[Cena_zakupu]]-transport[[#This Row],[1)]]-transport[[#This Row],[2)]]</f>
        <v>199200</v>
      </c>
      <c r="K126">
        <f>SEARCH(" ", transport[[#This Row],[Marka_i_model]], 1)</f>
        <v>4</v>
      </c>
      <c r="L126" t="str">
        <f>MID(transport[[#This Row],[Marka_i_model]], 1, transport[[#This Row],[1]])</f>
        <v xml:space="preserve">DAF </v>
      </c>
      <c r="M126" s="9">
        <f>$O$2 -transport[[#This Row],[Data_ostatniego_remontu]]</f>
        <v>55</v>
      </c>
    </row>
    <row r="127" spans="1:13" x14ac:dyDescent="0.35">
      <c r="A127" s="1" t="s">
        <v>136</v>
      </c>
      <c r="B127">
        <v>2014</v>
      </c>
      <c r="C127">
        <v>240000</v>
      </c>
      <c r="D127" s="1" t="s">
        <v>168</v>
      </c>
      <c r="E127">
        <v>156724</v>
      </c>
      <c r="F127" s="2">
        <v>42681</v>
      </c>
      <c r="G127">
        <f>2017-transport[[#This Row],[Rok_produkcji]]</f>
        <v>3</v>
      </c>
      <c r="H127">
        <f>transport[[#This Row],[Cena_zakupu]]*0.05*transport[[#This Row],[ile lat uplynelo do 2017]]</f>
        <v>36000</v>
      </c>
      <c r="I127">
        <f>ROUNDDOWN(transport[[#This Row],[Przebieg]]/100000, 0)*0.02*transport[[#This Row],[Cena_zakupu]]</f>
        <v>4800</v>
      </c>
      <c r="J127">
        <f>transport[[#This Row],[Cena_zakupu]]-transport[[#This Row],[1)]]-transport[[#This Row],[2)]]</f>
        <v>199200</v>
      </c>
      <c r="K127">
        <f>SEARCH(" ", transport[[#This Row],[Marka_i_model]], 1)</f>
        <v>4</v>
      </c>
      <c r="L127" t="str">
        <f>MID(transport[[#This Row],[Marka_i_model]], 1, transport[[#This Row],[1]])</f>
        <v xml:space="preserve">DAF </v>
      </c>
      <c r="M127" s="9">
        <f>$O$2 -transport[[#This Row],[Data_ostatniego_remontu]]</f>
        <v>55</v>
      </c>
    </row>
    <row r="128" spans="1:13" x14ac:dyDescent="0.35">
      <c r="A128" s="1" t="s">
        <v>157</v>
      </c>
      <c r="B128">
        <v>2014</v>
      </c>
      <c r="C128">
        <v>270000</v>
      </c>
      <c r="D128" s="1" t="s">
        <v>169</v>
      </c>
      <c r="E128">
        <v>157000</v>
      </c>
      <c r="F128" s="2">
        <v>42334</v>
      </c>
      <c r="G128">
        <f>2017-transport[[#This Row],[Rok_produkcji]]</f>
        <v>3</v>
      </c>
      <c r="H128">
        <f>transport[[#This Row],[Cena_zakupu]]*0.05*transport[[#This Row],[ile lat uplynelo do 2017]]</f>
        <v>40500</v>
      </c>
      <c r="I128">
        <f>ROUNDDOWN(transport[[#This Row],[Przebieg]]/100000, 0)*0.02*transport[[#This Row],[Cena_zakupu]]</f>
        <v>5400</v>
      </c>
      <c r="J128">
        <f>transport[[#This Row],[Cena_zakupu]]-transport[[#This Row],[1)]]-transport[[#This Row],[2)]]</f>
        <v>224100</v>
      </c>
      <c r="K128">
        <f>SEARCH(" ", transport[[#This Row],[Marka_i_model]], 1)</f>
        <v>4</v>
      </c>
      <c r="L128" t="str">
        <f>MID(transport[[#This Row],[Marka_i_model]], 1, transport[[#This Row],[1]])</f>
        <v xml:space="preserve">MAN </v>
      </c>
      <c r="M128" s="9">
        <f>$O$2 -transport[[#This Row],[Data_ostatniego_remontu]]</f>
        <v>402</v>
      </c>
    </row>
    <row r="129" spans="1:13" x14ac:dyDescent="0.35">
      <c r="A129" s="1" t="s">
        <v>35</v>
      </c>
      <c r="B129">
        <v>2015</v>
      </c>
      <c r="C129">
        <v>218000</v>
      </c>
      <c r="D129" s="1" t="s">
        <v>170</v>
      </c>
      <c r="E129">
        <v>130290</v>
      </c>
      <c r="F129" s="2">
        <v>42083</v>
      </c>
      <c r="G129">
        <f>2017-transport[[#This Row],[Rok_produkcji]]</f>
        <v>2</v>
      </c>
      <c r="H129">
        <f>transport[[#This Row],[Cena_zakupu]]*0.05*transport[[#This Row],[ile lat uplynelo do 2017]]</f>
        <v>21800</v>
      </c>
      <c r="I129">
        <f>ROUNDDOWN(transport[[#This Row],[Przebieg]]/100000, 0)*0.02*transport[[#This Row],[Cena_zakupu]]</f>
        <v>4360</v>
      </c>
      <c r="J129">
        <f>transport[[#This Row],[Cena_zakupu]]-transport[[#This Row],[1)]]-transport[[#This Row],[2)]]</f>
        <v>191840</v>
      </c>
      <c r="K129">
        <f>SEARCH(" ", transport[[#This Row],[Marka_i_model]], 1)</f>
        <v>9</v>
      </c>
      <c r="L129" t="str">
        <f>MID(transport[[#This Row],[Marka_i_model]], 1, transport[[#This Row],[1]])</f>
        <v xml:space="preserve">Mercedes </v>
      </c>
      <c r="M129" s="9">
        <f>$O$2 -transport[[#This Row],[Data_ostatniego_remontu]]</f>
        <v>653</v>
      </c>
    </row>
    <row r="130" spans="1:13" x14ac:dyDescent="0.35">
      <c r="A130" s="1" t="s">
        <v>62</v>
      </c>
      <c r="B130">
        <v>2015</v>
      </c>
      <c r="C130">
        <v>258000</v>
      </c>
      <c r="D130" s="1" t="s">
        <v>171</v>
      </c>
      <c r="E130">
        <v>160700</v>
      </c>
      <c r="F130" s="2">
        <v>42286</v>
      </c>
      <c r="G130">
        <f>2017-transport[[#This Row],[Rok_produkcji]]</f>
        <v>2</v>
      </c>
      <c r="H130">
        <f>transport[[#This Row],[Cena_zakupu]]*0.05*transport[[#This Row],[ile lat uplynelo do 2017]]</f>
        <v>25800</v>
      </c>
      <c r="I130">
        <f>ROUNDDOWN(transport[[#This Row],[Przebieg]]/100000, 0)*0.02*transport[[#This Row],[Cena_zakupu]]</f>
        <v>5160</v>
      </c>
      <c r="J130">
        <f>transport[[#This Row],[Cena_zakupu]]-transport[[#This Row],[1)]]-transport[[#This Row],[2)]]</f>
        <v>227040</v>
      </c>
      <c r="K130">
        <f>SEARCH(" ", transport[[#This Row],[Marka_i_model]], 1)</f>
        <v>9</v>
      </c>
      <c r="L130" t="str">
        <f>MID(transport[[#This Row],[Marka_i_model]], 1, transport[[#This Row],[1]])</f>
        <v xml:space="preserve">Mercedes </v>
      </c>
      <c r="M130" s="9">
        <f>$O$2 -transport[[#This Row],[Data_ostatniego_remontu]]</f>
        <v>450</v>
      </c>
    </row>
    <row r="131" spans="1:13" x14ac:dyDescent="0.35">
      <c r="A131" s="1" t="s">
        <v>172</v>
      </c>
      <c r="B131">
        <v>2015</v>
      </c>
      <c r="C131">
        <v>360000</v>
      </c>
      <c r="D131" s="1" t="s">
        <v>173</v>
      </c>
      <c r="E131">
        <v>100000</v>
      </c>
      <c r="F131" s="2">
        <v>42734</v>
      </c>
      <c r="G131">
        <f>2017-transport[[#This Row],[Rok_produkcji]]</f>
        <v>2</v>
      </c>
      <c r="H131">
        <f>transport[[#This Row],[Cena_zakupu]]*0.05*transport[[#This Row],[ile lat uplynelo do 2017]]</f>
        <v>36000</v>
      </c>
      <c r="I131">
        <f>ROUNDDOWN(transport[[#This Row],[Przebieg]]/100000, 0)*0.02*transport[[#This Row],[Cena_zakupu]]</f>
        <v>7200</v>
      </c>
      <c r="J131">
        <f>transport[[#This Row],[Cena_zakupu]]-transport[[#This Row],[1)]]-transport[[#This Row],[2)]]</f>
        <v>316800</v>
      </c>
      <c r="K131">
        <f>SEARCH(" ", transport[[#This Row],[Marka_i_model]], 1)</f>
        <v>6</v>
      </c>
      <c r="L131" t="str">
        <f>MID(transport[[#This Row],[Marka_i_model]], 1, transport[[#This Row],[1]])</f>
        <v xml:space="preserve">Volvo </v>
      </c>
      <c r="M131" s="9">
        <f>$O$2 -transport[[#This Row],[Data_ostatniego_remontu]]</f>
        <v>2</v>
      </c>
    </row>
    <row r="132" spans="1:13" x14ac:dyDescent="0.35">
      <c r="A132" s="1" t="s">
        <v>172</v>
      </c>
      <c r="B132">
        <v>2015</v>
      </c>
      <c r="C132">
        <v>360000</v>
      </c>
      <c r="D132" s="1" t="s">
        <v>174</v>
      </c>
      <c r="E132">
        <v>115000</v>
      </c>
      <c r="F132" s="2">
        <v>42734</v>
      </c>
      <c r="G132">
        <f>2017-transport[[#This Row],[Rok_produkcji]]</f>
        <v>2</v>
      </c>
      <c r="H132">
        <f>transport[[#This Row],[Cena_zakupu]]*0.05*transport[[#This Row],[ile lat uplynelo do 2017]]</f>
        <v>36000</v>
      </c>
      <c r="I132">
        <f>ROUNDDOWN(transport[[#This Row],[Przebieg]]/100000, 0)*0.02*transport[[#This Row],[Cena_zakupu]]</f>
        <v>7200</v>
      </c>
      <c r="J132">
        <f>transport[[#This Row],[Cena_zakupu]]-transport[[#This Row],[1)]]-transport[[#This Row],[2)]]</f>
        <v>316800</v>
      </c>
      <c r="K132">
        <f>SEARCH(" ", transport[[#This Row],[Marka_i_model]], 1)</f>
        <v>6</v>
      </c>
      <c r="L132" t="str">
        <f>MID(transport[[#This Row],[Marka_i_model]], 1, transport[[#This Row],[1]])</f>
        <v xml:space="preserve">Volvo </v>
      </c>
      <c r="M132" s="9">
        <f>$O$2 -transport[[#This Row],[Data_ostatniego_remontu]]</f>
        <v>2</v>
      </c>
    </row>
    <row r="133" spans="1:13" x14ac:dyDescent="0.35">
      <c r="A133" s="1" t="s">
        <v>172</v>
      </c>
      <c r="B133">
        <v>2015</v>
      </c>
      <c r="C133">
        <v>360000</v>
      </c>
      <c r="D133" s="1" t="s">
        <v>175</v>
      </c>
      <c r="E133">
        <v>132000</v>
      </c>
      <c r="F133" s="2">
        <v>42734</v>
      </c>
      <c r="G133">
        <f>2017-transport[[#This Row],[Rok_produkcji]]</f>
        <v>2</v>
      </c>
      <c r="H133">
        <f>transport[[#This Row],[Cena_zakupu]]*0.05*transport[[#This Row],[ile lat uplynelo do 2017]]</f>
        <v>36000</v>
      </c>
      <c r="I133">
        <f>ROUNDDOWN(transport[[#This Row],[Przebieg]]/100000, 0)*0.02*transport[[#This Row],[Cena_zakupu]]</f>
        <v>7200</v>
      </c>
      <c r="J133">
        <f>transport[[#This Row],[Cena_zakupu]]-transport[[#This Row],[1)]]-transport[[#This Row],[2)]]</f>
        <v>316800</v>
      </c>
      <c r="K133">
        <f>SEARCH(" ", transport[[#This Row],[Marka_i_model]], 1)</f>
        <v>6</v>
      </c>
      <c r="L133" t="str">
        <f>MID(transport[[#This Row],[Marka_i_model]], 1, transport[[#This Row],[1]])</f>
        <v xml:space="preserve">Volvo </v>
      </c>
      <c r="M133" s="9">
        <f>$O$2 -transport[[#This Row],[Data_ostatniego_remontu]]</f>
        <v>2</v>
      </c>
    </row>
    <row r="134" spans="1:13" x14ac:dyDescent="0.35">
      <c r="A134" s="1" t="s">
        <v>172</v>
      </c>
      <c r="B134">
        <v>2015</v>
      </c>
      <c r="C134">
        <v>360000</v>
      </c>
      <c r="D134" s="1" t="s">
        <v>176</v>
      </c>
      <c r="E134">
        <v>108000</v>
      </c>
      <c r="F134" s="2">
        <v>42734</v>
      </c>
      <c r="G134">
        <f>2017-transport[[#This Row],[Rok_produkcji]]</f>
        <v>2</v>
      </c>
      <c r="H134">
        <f>transport[[#This Row],[Cena_zakupu]]*0.05*transport[[#This Row],[ile lat uplynelo do 2017]]</f>
        <v>36000</v>
      </c>
      <c r="I134">
        <f>ROUNDDOWN(transport[[#This Row],[Przebieg]]/100000, 0)*0.02*transport[[#This Row],[Cena_zakupu]]</f>
        <v>7200</v>
      </c>
      <c r="J134">
        <f>transport[[#This Row],[Cena_zakupu]]-transport[[#This Row],[1)]]-transport[[#This Row],[2)]]</f>
        <v>316800</v>
      </c>
      <c r="K134">
        <f>SEARCH(" ", transport[[#This Row],[Marka_i_model]], 1)</f>
        <v>6</v>
      </c>
      <c r="L134" t="str">
        <f>MID(transport[[#This Row],[Marka_i_model]], 1, transport[[#This Row],[1]])</f>
        <v xml:space="preserve">Volvo </v>
      </c>
      <c r="M134" s="9">
        <f>$O$2 -transport[[#This Row],[Data_ostatniego_remontu]]</f>
        <v>2</v>
      </c>
    </row>
    <row r="135" spans="1:13" x14ac:dyDescent="0.35">
      <c r="A135" s="1" t="s">
        <v>172</v>
      </c>
      <c r="B135">
        <v>2015</v>
      </c>
      <c r="C135">
        <v>360000</v>
      </c>
      <c r="D135" s="1" t="s">
        <v>177</v>
      </c>
      <c r="E135">
        <v>140000</v>
      </c>
      <c r="F135" s="2">
        <v>42734</v>
      </c>
      <c r="G135">
        <f>2017-transport[[#This Row],[Rok_produkcji]]</f>
        <v>2</v>
      </c>
      <c r="H135">
        <f>transport[[#This Row],[Cena_zakupu]]*0.05*transport[[#This Row],[ile lat uplynelo do 2017]]</f>
        <v>36000</v>
      </c>
      <c r="I135">
        <f>ROUNDDOWN(transport[[#This Row],[Przebieg]]/100000, 0)*0.02*transport[[#This Row],[Cena_zakupu]]</f>
        <v>7200</v>
      </c>
      <c r="J135">
        <f>transport[[#This Row],[Cena_zakupu]]-transport[[#This Row],[1)]]-transport[[#This Row],[2)]]</f>
        <v>316800</v>
      </c>
      <c r="K135">
        <f>SEARCH(" ", transport[[#This Row],[Marka_i_model]], 1)</f>
        <v>6</v>
      </c>
      <c r="L135" t="str">
        <f>MID(transport[[#This Row],[Marka_i_model]], 1, transport[[#This Row],[1]])</f>
        <v xml:space="preserve">Volvo </v>
      </c>
      <c r="M135" s="9">
        <f>$O$2 -transport[[#This Row],[Data_ostatniego_remontu]]</f>
        <v>2</v>
      </c>
    </row>
  </sheetData>
  <phoneticPr fontId="1" type="noConversion"/>
  <pageMargins left="0.7" right="0.7" top="0.75" bottom="0.75" header="0.3" footer="0.3"/>
  <drawing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5"/>
  <sheetViews>
    <sheetView zoomScale="70" zoomScaleNormal="70" workbookViewId="0">
      <selection activeCell="B5" sqref="A1:B5"/>
    </sheetView>
  </sheetViews>
  <sheetFormatPr defaultRowHeight="14.5" x14ac:dyDescent="0.35"/>
  <cols>
    <col min="1" max="1" width="27.81640625" customWidth="1"/>
  </cols>
  <sheetData>
    <row r="1" spans="1:2" x14ac:dyDescent="0.35">
      <c r="A1" s="4" t="s">
        <v>0</v>
      </c>
      <c r="B1" s="4" t="s">
        <v>200</v>
      </c>
    </row>
    <row r="2" spans="1:2" x14ac:dyDescent="0.35">
      <c r="A2" t="s">
        <v>35</v>
      </c>
      <c r="B2">
        <v>722</v>
      </c>
    </row>
    <row r="3" spans="1:2" x14ac:dyDescent="0.35">
      <c r="A3" t="s">
        <v>6</v>
      </c>
      <c r="B3">
        <v>708</v>
      </c>
    </row>
    <row r="4" spans="1:2" x14ac:dyDescent="0.35">
      <c r="A4" t="s">
        <v>6</v>
      </c>
      <c r="B4">
        <v>708</v>
      </c>
    </row>
    <row r="5" spans="1:2" x14ac:dyDescent="0.35">
      <c r="A5" t="s">
        <v>81</v>
      </c>
      <c r="B5">
        <v>708</v>
      </c>
    </row>
    <row r="6" spans="1:2" x14ac:dyDescent="0.35">
      <c r="A6" t="s">
        <v>6</v>
      </c>
      <c r="B6">
        <v>707</v>
      </c>
    </row>
    <row r="7" spans="1:2" x14ac:dyDescent="0.35">
      <c r="A7" t="s">
        <v>35</v>
      </c>
      <c r="B7">
        <v>707</v>
      </c>
    </row>
    <row r="8" spans="1:2" x14ac:dyDescent="0.35">
      <c r="A8" t="s">
        <v>6</v>
      </c>
      <c r="B8">
        <v>702</v>
      </c>
    </row>
    <row r="9" spans="1:2" x14ac:dyDescent="0.35">
      <c r="A9" t="s">
        <v>6</v>
      </c>
      <c r="B9">
        <v>701</v>
      </c>
    </row>
    <row r="10" spans="1:2" x14ac:dyDescent="0.35">
      <c r="A10" t="s">
        <v>119</v>
      </c>
      <c r="B10">
        <v>677</v>
      </c>
    </row>
    <row r="11" spans="1:2" x14ac:dyDescent="0.35">
      <c r="A11" t="s">
        <v>119</v>
      </c>
      <c r="B11">
        <v>677</v>
      </c>
    </row>
    <row r="12" spans="1:2" x14ac:dyDescent="0.35">
      <c r="A12" t="s">
        <v>50</v>
      </c>
      <c r="B12">
        <v>674</v>
      </c>
    </row>
    <row r="13" spans="1:2" x14ac:dyDescent="0.35">
      <c r="A13" t="s">
        <v>50</v>
      </c>
      <c r="B13">
        <v>674</v>
      </c>
    </row>
    <row r="14" spans="1:2" x14ac:dyDescent="0.35">
      <c r="A14" t="s">
        <v>79</v>
      </c>
      <c r="B14">
        <v>669</v>
      </c>
    </row>
    <row r="15" spans="1:2" x14ac:dyDescent="0.35">
      <c r="A15" t="s">
        <v>79</v>
      </c>
      <c r="B15">
        <v>669</v>
      </c>
    </row>
    <row r="16" spans="1:2" x14ac:dyDescent="0.35">
      <c r="A16" t="s">
        <v>45</v>
      </c>
      <c r="B16">
        <v>663</v>
      </c>
    </row>
    <row r="17" spans="1:2" x14ac:dyDescent="0.35">
      <c r="A17" t="s">
        <v>45</v>
      </c>
      <c r="B17">
        <v>663</v>
      </c>
    </row>
    <row r="18" spans="1:2" x14ac:dyDescent="0.35">
      <c r="A18" t="s">
        <v>22</v>
      </c>
      <c r="B18">
        <v>661</v>
      </c>
    </row>
    <row r="19" spans="1:2" x14ac:dyDescent="0.35">
      <c r="A19" t="s">
        <v>22</v>
      </c>
      <c r="B19">
        <v>661</v>
      </c>
    </row>
    <row r="20" spans="1:2" x14ac:dyDescent="0.35">
      <c r="A20" t="s">
        <v>22</v>
      </c>
      <c r="B20">
        <v>661</v>
      </c>
    </row>
    <row r="21" spans="1:2" x14ac:dyDescent="0.35">
      <c r="A21" t="s">
        <v>35</v>
      </c>
      <c r="B21">
        <v>653</v>
      </c>
    </row>
    <row r="22" spans="1:2" x14ac:dyDescent="0.35">
      <c r="A22" t="s">
        <v>35</v>
      </c>
      <c r="B22">
        <v>653</v>
      </c>
    </row>
    <row r="23" spans="1:2" x14ac:dyDescent="0.35">
      <c r="A23" t="s">
        <v>50</v>
      </c>
      <c r="B23">
        <v>619</v>
      </c>
    </row>
    <row r="24" spans="1:2" x14ac:dyDescent="0.35">
      <c r="A24" t="s">
        <v>50</v>
      </c>
      <c r="B24">
        <v>619</v>
      </c>
    </row>
    <row r="25" spans="1:2" x14ac:dyDescent="0.35">
      <c r="A25" t="s">
        <v>25</v>
      </c>
      <c r="B25">
        <v>579</v>
      </c>
    </row>
    <row r="26" spans="1:2" x14ac:dyDescent="0.35">
      <c r="A26" t="s">
        <v>25</v>
      </c>
      <c r="B26">
        <v>579</v>
      </c>
    </row>
    <row r="27" spans="1:2" x14ac:dyDescent="0.35">
      <c r="A27" t="s">
        <v>35</v>
      </c>
      <c r="B27">
        <v>562</v>
      </c>
    </row>
    <row r="28" spans="1:2" x14ac:dyDescent="0.35">
      <c r="A28" t="s">
        <v>71</v>
      </c>
      <c r="B28">
        <v>562</v>
      </c>
    </row>
    <row r="29" spans="1:2" x14ac:dyDescent="0.35">
      <c r="A29" t="s">
        <v>35</v>
      </c>
      <c r="B29">
        <v>562</v>
      </c>
    </row>
    <row r="30" spans="1:2" x14ac:dyDescent="0.35">
      <c r="A30" t="s">
        <v>71</v>
      </c>
      <c r="B30">
        <v>562</v>
      </c>
    </row>
    <row r="31" spans="1:2" x14ac:dyDescent="0.35">
      <c r="A31" t="s">
        <v>136</v>
      </c>
      <c r="B31">
        <v>551</v>
      </c>
    </row>
    <row r="32" spans="1:2" x14ac:dyDescent="0.35">
      <c r="A32" t="s">
        <v>136</v>
      </c>
      <c r="B32">
        <v>551</v>
      </c>
    </row>
    <row r="33" spans="1:2" x14ac:dyDescent="0.35">
      <c r="A33" t="s">
        <v>136</v>
      </c>
      <c r="B33">
        <v>551</v>
      </c>
    </row>
    <row r="34" spans="1:2" x14ac:dyDescent="0.35">
      <c r="A34" t="s">
        <v>136</v>
      </c>
      <c r="B34">
        <v>551</v>
      </c>
    </row>
    <row r="35" spans="1:2" x14ac:dyDescent="0.35">
      <c r="A35" t="s">
        <v>136</v>
      </c>
      <c r="B35">
        <v>551</v>
      </c>
    </row>
    <row r="36" spans="1:2" x14ac:dyDescent="0.35">
      <c r="A36" t="s">
        <v>28</v>
      </c>
      <c r="B36">
        <v>542</v>
      </c>
    </row>
    <row r="37" spans="1:2" x14ac:dyDescent="0.35">
      <c r="A37" t="s">
        <v>28</v>
      </c>
      <c r="B37">
        <v>542</v>
      </c>
    </row>
    <row r="38" spans="1:2" x14ac:dyDescent="0.35">
      <c r="A38" t="s">
        <v>41</v>
      </c>
      <c r="B38">
        <v>528</v>
      </c>
    </row>
    <row r="39" spans="1:2" x14ac:dyDescent="0.35">
      <c r="A39" t="s">
        <v>41</v>
      </c>
      <c r="B39">
        <v>528</v>
      </c>
    </row>
    <row r="40" spans="1:2" x14ac:dyDescent="0.35">
      <c r="A40" t="s">
        <v>16</v>
      </c>
      <c r="B40">
        <v>526</v>
      </c>
    </row>
    <row r="41" spans="1:2" x14ac:dyDescent="0.35">
      <c r="A41" t="s">
        <v>16</v>
      </c>
      <c r="B41">
        <v>526</v>
      </c>
    </row>
    <row r="42" spans="1:2" x14ac:dyDescent="0.35">
      <c r="A42" t="s">
        <v>16</v>
      </c>
      <c r="B42">
        <v>526</v>
      </c>
    </row>
    <row r="43" spans="1:2" x14ac:dyDescent="0.35">
      <c r="A43" t="s">
        <v>67</v>
      </c>
      <c r="B43">
        <v>510</v>
      </c>
    </row>
    <row r="44" spans="1:2" x14ac:dyDescent="0.35">
      <c r="A44" t="s">
        <v>67</v>
      </c>
      <c r="B44">
        <v>510</v>
      </c>
    </row>
    <row r="45" spans="1:2" x14ac:dyDescent="0.35">
      <c r="A45" t="s">
        <v>83</v>
      </c>
      <c r="B45">
        <v>500</v>
      </c>
    </row>
    <row r="46" spans="1:2" x14ac:dyDescent="0.35">
      <c r="A46" t="s">
        <v>83</v>
      </c>
      <c r="B46">
        <v>500</v>
      </c>
    </row>
    <row r="47" spans="1:2" x14ac:dyDescent="0.35">
      <c r="A47" t="s">
        <v>83</v>
      </c>
      <c r="B47">
        <v>500</v>
      </c>
    </row>
    <row r="48" spans="1:2" x14ac:dyDescent="0.35">
      <c r="A48" t="s">
        <v>91</v>
      </c>
      <c r="B48">
        <v>500</v>
      </c>
    </row>
    <row r="49" spans="1:2" x14ac:dyDescent="0.35">
      <c r="A49" t="s">
        <v>91</v>
      </c>
      <c r="B49">
        <v>500</v>
      </c>
    </row>
    <row r="50" spans="1:2" x14ac:dyDescent="0.35">
      <c r="A50" t="s">
        <v>100</v>
      </c>
      <c r="B50">
        <v>500</v>
      </c>
    </row>
    <row r="51" spans="1:2" x14ac:dyDescent="0.35">
      <c r="A51" t="s">
        <v>100</v>
      </c>
      <c r="B51">
        <v>500</v>
      </c>
    </row>
    <row r="52" spans="1:2" x14ac:dyDescent="0.35">
      <c r="A52" t="s">
        <v>76</v>
      </c>
      <c r="B52">
        <v>468</v>
      </c>
    </row>
    <row r="53" spans="1:2" x14ac:dyDescent="0.35">
      <c r="A53" t="s">
        <v>76</v>
      </c>
      <c r="B53">
        <v>468</v>
      </c>
    </row>
    <row r="54" spans="1:2" x14ac:dyDescent="0.35">
      <c r="A54" t="s">
        <v>18</v>
      </c>
      <c r="B54">
        <v>465</v>
      </c>
    </row>
    <row r="55" spans="1:2" x14ac:dyDescent="0.35">
      <c r="A55" t="s">
        <v>18</v>
      </c>
      <c r="B55">
        <v>465</v>
      </c>
    </row>
    <row r="56" spans="1:2" x14ac:dyDescent="0.35">
      <c r="A56" t="s">
        <v>18</v>
      </c>
      <c r="B56">
        <v>465</v>
      </c>
    </row>
    <row r="57" spans="1:2" x14ac:dyDescent="0.35">
      <c r="A57" t="s">
        <v>54</v>
      </c>
      <c r="B57">
        <v>464</v>
      </c>
    </row>
    <row r="58" spans="1:2" x14ac:dyDescent="0.35">
      <c r="A58" t="s">
        <v>54</v>
      </c>
      <c r="B58">
        <v>464</v>
      </c>
    </row>
    <row r="59" spans="1:2" x14ac:dyDescent="0.35">
      <c r="A59" t="s">
        <v>58</v>
      </c>
      <c r="B59">
        <v>458</v>
      </c>
    </row>
    <row r="60" spans="1:2" x14ac:dyDescent="0.35">
      <c r="A60" t="s">
        <v>58</v>
      </c>
      <c r="B60">
        <v>458</v>
      </c>
    </row>
    <row r="61" spans="1:2" x14ac:dyDescent="0.35">
      <c r="A61" t="s">
        <v>62</v>
      </c>
      <c r="B61">
        <v>450</v>
      </c>
    </row>
    <row r="62" spans="1:2" x14ac:dyDescent="0.35">
      <c r="A62" t="s">
        <v>62</v>
      </c>
      <c r="B62">
        <v>450</v>
      </c>
    </row>
    <row r="63" spans="1:2" x14ac:dyDescent="0.35">
      <c r="A63" t="s">
        <v>62</v>
      </c>
      <c r="B63">
        <v>439</v>
      </c>
    </row>
    <row r="64" spans="1:2" x14ac:dyDescent="0.35">
      <c r="A64" t="s">
        <v>62</v>
      </c>
      <c r="B64">
        <v>439</v>
      </c>
    </row>
    <row r="65" spans="1:2" x14ac:dyDescent="0.35">
      <c r="A65" t="s">
        <v>60</v>
      </c>
      <c r="B65">
        <v>429</v>
      </c>
    </row>
    <row r="66" spans="1:2" x14ac:dyDescent="0.35">
      <c r="A66" t="s">
        <v>60</v>
      </c>
      <c r="B66">
        <v>429</v>
      </c>
    </row>
    <row r="67" spans="1:2" x14ac:dyDescent="0.35">
      <c r="A67" t="s">
        <v>50</v>
      </c>
      <c r="B67">
        <v>427</v>
      </c>
    </row>
    <row r="68" spans="1:2" x14ac:dyDescent="0.35">
      <c r="A68" t="s">
        <v>50</v>
      </c>
      <c r="B68">
        <v>427</v>
      </c>
    </row>
    <row r="69" spans="1:2" x14ac:dyDescent="0.35">
      <c r="A69" t="s">
        <v>33</v>
      </c>
      <c r="B69">
        <v>407</v>
      </c>
    </row>
    <row r="70" spans="1:2" x14ac:dyDescent="0.35">
      <c r="A70" t="s">
        <v>33</v>
      </c>
      <c r="B70">
        <v>407</v>
      </c>
    </row>
    <row r="71" spans="1:2" x14ac:dyDescent="0.35">
      <c r="A71" t="s">
        <v>157</v>
      </c>
      <c r="B71">
        <v>402</v>
      </c>
    </row>
    <row r="72" spans="1:2" x14ac:dyDescent="0.35">
      <c r="A72" t="s">
        <v>157</v>
      </c>
      <c r="B72">
        <v>402</v>
      </c>
    </row>
    <row r="73" spans="1:2" x14ac:dyDescent="0.35">
      <c r="A73" t="s">
        <v>160</v>
      </c>
      <c r="B73">
        <v>392</v>
      </c>
    </row>
    <row r="74" spans="1:2" x14ac:dyDescent="0.35">
      <c r="A74" t="s">
        <v>160</v>
      </c>
      <c r="B74">
        <v>392</v>
      </c>
    </row>
    <row r="75" spans="1:2" x14ac:dyDescent="0.35">
      <c r="A75" t="s">
        <v>50</v>
      </c>
      <c r="B75">
        <v>371</v>
      </c>
    </row>
    <row r="76" spans="1:2" x14ac:dyDescent="0.35">
      <c r="A76" t="s">
        <v>50</v>
      </c>
      <c r="B76">
        <v>371</v>
      </c>
    </row>
    <row r="77" spans="1:2" x14ac:dyDescent="0.35">
      <c r="A77" t="s">
        <v>33</v>
      </c>
      <c r="B77">
        <v>360</v>
      </c>
    </row>
    <row r="78" spans="1:2" x14ac:dyDescent="0.35">
      <c r="A78" t="s">
        <v>33</v>
      </c>
      <c r="B78">
        <v>360</v>
      </c>
    </row>
    <row r="79" spans="1:2" x14ac:dyDescent="0.35">
      <c r="A79" t="s">
        <v>37</v>
      </c>
      <c r="B79">
        <v>357</v>
      </c>
    </row>
    <row r="80" spans="1:2" x14ac:dyDescent="0.35">
      <c r="A80" t="s">
        <v>37</v>
      </c>
      <c r="B80">
        <v>357</v>
      </c>
    </row>
    <row r="81" spans="1:2" x14ac:dyDescent="0.35">
      <c r="A81" t="s">
        <v>37</v>
      </c>
      <c r="B81">
        <v>357</v>
      </c>
    </row>
    <row r="82" spans="1:2" x14ac:dyDescent="0.35">
      <c r="A82" t="s">
        <v>37</v>
      </c>
      <c r="B82">
        <v>357</v>
      </c>
    </row>
    <row r="83" spans="1:2" x14ac:dyDescent="0.35">
      <c r="A83" t="s">
        <v>20</v>
      </c>
      <c r="B83">
        <v>354</v>
      </c>
    </row>
    <row r="84" spans="1:2" x14ac:dyDescent="0.35">
      <c r="A84" t="s">
        <v>20</v>
      </c>
      <c r="B84">
        <v>354</v>
      </c>
    </row>
    <row r="85" spans="1:2" x14ac:dyDescent="0.35">
      <c r="A85" t="s">
        <v>20</v>
      </c>
      <c r="B85">
        <v>354</v>
      </c>
    </row>
    <row r="86" spans="1:2" x14ac:dyDescent="0.35">
      <c r="A86" t="s">
        <v>45</v>
      </c>
      <c r="B86">
        <v>354</v>
      </c>
    </row>
    <row r="87" spans="1:2" x14ac:dyDescent="0.35">
      <c r="A87" t="s">
        <v>16</v>
      </c>
      <c r="B87">
        <v>351</v>
      </c>
    </row>
    <row r="88" spans="1:2" x14ac:dyDescent="0.35">
      <c r="A88" t="s">
        <v>47</v>
      </c>
      <c r="B88">
        <v>351</v>
      </c>
    </row>
    <row r="89" spans="1:2" x14ac:dyDescent="0.35">
      <c r="A89" t="s">
        <v>47</v>
      </c>
      <c r="B89">
        <v>351</v>
      </c>
    </row>
    <row r="90" spans="1:2" x14ac:dyDescent="0.35">
      <c r="A90" t="s">
        <v>16</v>
      </c>
      <c r="B90">
        <v>351</v>
      </c>
    </row>
    <row r="91" spans="1:2" x14ac:dyDescent="0.35">
      <c r="A91" t="s">
        <v>129</v>
      </c>
      <c r="B91">
        <v>321</v>
      </c>
    </row>
    <row r="92" spans="1:2" x14ac:dyDescent="0.35">
      <c r="A92" t="s">
        <v>129</v>
      </c>
      <c r="B92">
        <v>321</v>
      </c>
    </row>
    <row r="93" spans="1:2" x14ac:dyDescent="0.35">
      <c r="A93" t="s">
        <v>33</v>
      </c>
      <c r="B93">
        <v>297</v>
      </c>
    </row>
    <row r="94" spans="1:2" x14ac:dyDescent="0.35">
      <c r="A94" t="s">
        <v>33</v>
      </c>
      <c r="B94">
        <v>297</v>
      </c>
    </row>
    <row r="95" spans="1:2" x14ac:dyDescent="0.35">
      <c r="A95" t="s">
        <v>123</v>
      </c>
      <c r="B95">
        <v>292</v>
      </c>
    </row>
    <row r="96" spans="1:2" x14ac:dyDescent="0.35">
      <c r="A96" t="s">
        <v>123</v>
      </c>
      <c r="B96">
        <v>292</v>
      </c>
    </row>
    <row r="97" spans="1:2" x14ac:dyDescent="0.35">
      <c r="A97" t="s">
        <v>123</v>
      </c>
      <c r="B97">
        <v>292</v>
      </c>
    </row>
    <row r="98" spans="1:2" x14ac:dyDescent="0.35">
      <c r="A98" t="s">
        <v>123</v>
      </c>
      <c r="B98">
        <v>292</v>
      </c>
    </row>
    <row r="99" spans="1:2" x14ac:dyDescent="0.35">
      <c r="A99" t="s">
        <v>123</v>
      </c>
      <c r="B99">
        <v>292</v>
      </c>
    </row>
    <row r="100" spans="1:2" x14ac:dyDescent="0.35">
      <c r="A100" t="s">
        <v>104</v>
      </c>
      <c r="B100">
        <v>274</v>
      </c>
    </row>
    <row r="101" spans="1:2" x14ac:dyDescent="0.35">
      <c r="A101" t="s">
        <v>104</v>
      </c>
      <c r="B101">
        <v>274</v>
      </c>
    </row>
    <row r="102" spans="1:2" x14ac:dyDescent="0.35">
      <c r="A102" t="s">
        <v>104</v>
      </c>
      <c r="B102">
        <v>274</v>
      </c>
    </row>
    <row r="103" spans="1:2" x14ac:dyDescent="0.35">
      <c r="A103" t="s">
        <v>104</v>
      </c>
      <c r="B103">
        <v>274</v>
      </c>
    </row>
    <row r="104" spans="1:2" x14ac:dyDescent="0.35">
      <c r="A104" t="s">
        <v>104</v>
      </c>
      <c r="B104">
        <v>274</v>
      </c>
    </row>
    <row r="105" spans="1:2" x14ac:dyDescent="0.35">
      <c r="A105" t="s">
        <v>104</v>
      </c>
      <c r="B105">
        <v>274</v>
      </c>
    </row>
    <row r="106" spans="1:2" x14ac:dyDescent="0.35">
      <c r="A106" t="s">
        <v>56</v>
      </c>
      <c r="B106">
        <v>269</v>
      </c>
    </row>
    <row r="107" spans="1:2" x14ac:dyDescent="0.35">
      <c r="A107" t="s">
        <v>56</v>
      </c>
      <c r="B107">
        <v>269</v>
      </c>
    </row>
    <row r="108" spans="1:2" x14ac:dyDescent="0.35">
      <c r="A108" t="s">
        <v>45</v>
      </c>
      <c r="B108">
        <v>260</v>
      </c>
    </row>
    <row r="109" spans="1:2" x14ac:dyDescent="0.35">
      <c r="A109" t="s">
        <v>45</v>
      </c>
      <c r="B109">
        <v>260</v>
      </c>
    </row>
    <row r="110" spans="1:2" x14ac:dyDescent="0.35">
      <c r="A110" t="s">
        <v>62</v>
      </c>
      <c r="B110">
        <v>255</v>
      </c>
    </row>
    <row r="111" spans="1:2" x14ac:dyDescent="0.35">
      <c r="A111" t="s">
        <v>62</v>
      </c>
      <c r="B111">
        <v>255</v>
      </c>
    </row>
    <row r="112" spans="1:2" x14ac:dyDescent="0.35">
      <c r="A112" t="s">
        <v>62</v>
      </c>
      <c r="B112">
        <v>255</v>
      </c>
    </row>
    <row r="113" spans="1:2" x14ac:dyDescent="0.35">
      <c r="A113" t="s">
        <v>62</v>
      </c>
      <c r="B113">
        <v>255</v>
      </c>
    </row>
    <row r="114" spans="1:2" x14ac:dyDescent="0.35">
      <c r="A114" t="s">
        <v>12</v>
      </c>
      <c r="B114">
        <v>253</v>
      </c>
    </row>
    <row r="115" spans="1:2" x14ac:dyDescent="0.35">
      <c r="A115" t="s">
        <v>14</v>
      </c>
      <c r="B115">
        <v>216</v>
      </c>
    </row>
    <row r="116" spans="1:2" x14ac:dyDescent="0.35">
      <c r="A116" t="s">
        <v>133</v>
      </c>
      <c r="B116">
        <v>216</v>
      </c>
    </row>
    <row r="117" spans="1:2" x14ac:dyDescent="0.35">
      <c r="A117" t="s">
        <v>157</v>
      </c>
      <c r="B117">
        <v>216</v>
      </c>
    </row>
    <row r="118" spans="1:2" x14ac:dyDescent="0.35">
      <c r="A118" t="s">
        <v>45</v>
      </c>
      <c r="B118">
        <v>55</v>
      </c>
    </row>
    <row r="119" spans="1:2" x14ac:dyDescent="0.35">
      <c r="A119" t="s">
        <v>45</v>
      </c>
      <c r="B119">
        <v>55</v>
      </c>
    </row>
    <row r="120" spans="1:2" x14ac:dyDescent="0.35">
      <c r="A120" t="s">
        <v>136</v>
      </c>
      <c r="B120">
        <v>55</v>
      </c>
    </row>
    <row r="121" spans="1:2" x14ac:dyDescent="0.35">
      <c r="A121" t="s">
        <v>136</v>
      </c>
      <c r="B121">
        <v>55</v>
      </c>
    </row>
    <row r="122" spans="1:2" x14ac:dyDescent="0.35">
      <c r="A122" t="s">
        <v>136</v>
      </c>
      <c r="B122">
        <v>55</v>
      </c>
    </row>
    <row r="123" spans="1:2" x14ac:dyDescent="0.35">
      <c r="A123" t="s">
        <v>136</v>
      </c>
      <c r="B123">
        <v>17</v>
      </c>
    </row>
    <row r="124" spans="1:2" x14ac:dyDescent="0.35">
      <c r="A124" t="s">
        <v>136</v>
      </c>
      <c r="B124">
        <v>17</v>
      </c>
    </row>
    <row r="125" spans="1:2" x14ac:dyDescent="0.35">
      <c r="A125" t="s">
        <v>136</v>
      </c>
      <c r="B125">
        <v>17</v>
      </c>
    </row>
    <row r="126" spans="1:2" x14ac:dyDescent="0.35">
      <c r="A126" t="s">
        <v>136</v>
      </c>
      <c r="B126">
        <v>17</v>
      </c>
    </row>
    <row r="127" spans="1:2" x14ac:dyDescent="0.35">
      <c r="A127" t="s">
        <v>136</v>
      </c>
      <c r="B127">
        <v>17</v>
      </c>
    </row>
    <row r="128" spans="1:2" x14ac:dyDescent="0.35">
      <c r="A128" t="s">
        <v>136</v>
      </c>
      <c r="B128">
        <v>17</v>
      </c>
    </row>
    <row r="129" spans="1:2" x14ac:dyDescent="0.35">
      <c r="A129" t="s">
        <v>136</v>
      </c>
      <c r="B129">
        <v>17</v>
      </c>
    </row>
    <row r="130" spans="1:2" x14ac:dyDescent="0.35">
      <c r="A130" t="s">
        <v>136</v>
      </c>
      <c r="B130">
        <v>17</v>
      </c>
    </row>
    <row r="131" spans="1:2" x14ac:dyDescent="0.35">
      <c r="A131" t="s">
        <v>172</v>
      </c>
      <c r="B131">
        <v>2</v>
      </c>
    </row>
    <row r="132" spans="1:2" x14ac:dyDescent="0.35">
      <c r="A132" t="s">
        <v>172</v>
      </c>
      <c r="B132">
        <v>2</v>
      </c>
    </row>
    <row r="133" spans="1:2" x14ac:dyDescent="0.35">
      <c r="A133" t="s">
        <v>172</v>
      </c>
      <c r="B133">
        <v>2</v>
      </c>
    </row>
    <row r="134" spans="1:2" x14ac:dyDescent="0.35">
      <c r="A134" t="s">
        <v>172</v>
      </c>
      <c r="B134">
        <v>2</v>
      </c>
    </row>
    <row r="135" spans="1:2" x14ac:dyDescent="0.35">
      <c r="A135" t="s">
        <v>172</v>
      </c>
      <c r="B135">
        <v>2</v>
      </c>
    </row>
  </sheetData>
  <autoFilter ref="A1:B135" xr:uid="{00000000-0001-0000-0000-000000000000}">
    <sortState xmlns:xlrd2="http://schemas.microsoft.com/office/spreadsheetml/2017/richdata2" ref="A2:B135">
      <sortCondition descending="1" ref="B2:B135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337B094-C2E9-494B-9FA1-5675414B8D4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transport</vt:lpstr>
      <vt:lpstr>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 Łabęda</dc:creator>
  <cp:lastModifiedBy>Aleksandra Łabęda</cp:lastModifiedBy>
  <dcterms:created xsi:type="dcterms:W3CDTF">2015-06-05T18:19:34Z</dcterms:created>
  <dcterms:modified xsi:type="dcterms:W3CDTF">2022-05-15T20:52:50Z</dcterms:modified>
</cp:coreProperties>
</file>