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bed\Desktop\czerwiec(lipiec) 2020\excel\"/>
    </mc:Choice>
  </mc:AlternateContent>
  <xr:revisionPtr revIDLastSave="0" documentId="13_ncr:1_{8EE6A96A-BBD9-481C-9B11-DF4B8AA682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yjnia" sheetId="2" r:id="rId1"/>
  </sheets>
  <definedNames>
    <definedName name="DaneZewnętrzne_1" localSheetId="0" hidden="1">myjnia!$B$1:$D$145</definedName>
  </definedNames>
  <calcPr calcId="191029"/>
  <pivotCaches>
    <pivotCache cacheId="12" r:id="rId2"/>
    <pivotCache cacheId="11" r:id="rId3"/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2" i="2" l="1"/>
  <c r="AB52" i="2"/>
  <c r="N4" i="2"/>
  <c r="N5" i="2"/>
  <c r="N6" i="2"/>
  <c r="N7" i="2"/>
  <c r="N8" i="2"/>
  <c r="N9" i="2" s="1"/>
  <c r="N10" i="2"/>
  <c r="N11" i="2"/>
  <c r="N12" i="2"/>
  <c r="N13" i="2"/>
  <c r="N14" i="2"/>
  <c r="N15" i="2" s="1"/>
  <c r="N16" i="2" s="1"/>
  <c r="N17" i="2"/>
  <c r="N18" i="2"/>
  <c r="N19" i="2"/>
  <c r="N20" i="2" s="1"/>
  <c r="N21" i="2"/>
  <c r="N22" i="2"/>
  <c r="N23" i="2"/>
  <c r="N24" i="2"/>
  <c r="N25" i="2"/>
  <c r="N26" i="2"/>
  <c r="N27" i="2"/>
  <c r="N28" i="2"/>
  <c r="N29" i="2" s="1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 s="1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 s="1"/>
  <c r="N77" i="2"/>
  <c r="N78" i="2"/>
  <c r="N79" i="2"/>
  <c r="N80" i="2"/>
  <c r="N81" i="2"/>
  <c r="N82" i="2"/>
  <c r="N83" i="2"/>
  <c r="N84" i="2"/>
  <c r="N85" i="2"/>
  <c r="N86" i="2" s="1"/>
  <c r="N87" i="2"/>
  <c r="N88" i="2"/>
  <c r="N89" i="2" s="1"/>
  <c r="N90" i="2"/>
  <c r="N91" i="2"/>
  <c r="N92" i="2" s="1"/>
  <c r="N93" i="2"/>
  <c r="N94" i="2"/>
  <c r="N95" i="2"/>
  <c r="N96" i="2"/>
  <c r="N97" i="2" s="1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 s="1"/>
  <c r="N112" i="2" s="1"/>
  <c r="N113" i="2"/>
  <c r="N114" i="2"/>
  <c r="N115" i="2"/>
  <c r="N116" i="2"/>
  <c r="N117" i="2"/>
  <c r="N118" i="2"/>
  <c r="N119" i="2" s="1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 s="1"/>
  <c r="N138" i="2"/>
  <c r="N139" i="2"/>
  <c r="N140" i="2"/>
  <c r="N141" i="2"/>
  <c r="N142" i="2"/>
  <c r="N143" i="2" s="1"/>
  <c r="N144" i="2"/>
  <c r="N145" i="2" s="1"/>
  <c r="N3" i="2"/>
  <c r="F2" i="2"/>
  <c r="G2" i="2" s="1"/>
  <c r="J2" i="2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Y27" i="2"/>
  <c r="Y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2" i="2"/>
  <c r="F3" i="2" l="1"/>
  <c r="G3" i="2" s="1"/>
  <c r="L2" i="2"/>
  <c r="M2" i="2" s="1"/>
  <c r="K3" i="2" s="1"/>
  <c r="H2" i="2"/>
  <c r="I2" i="2" s="1"/>
  <c r="L3" i="2" l="1"/>
  <c r="M3" i="2" s="1"/>
  <c r="F4" i="2"/>
  <c r="H3" i="2"/>
  <c r="I3" i="2" s="1"/>
  <c r="L4" i="2" l="1"/>
  <c r="K4" i="2"/>
  <c r="F5" i="2"/>
  <c r="G4" i="2"/>
  <c r="H4" i="2" s="1"/>
  <c r="I4" i="2" s="1"/>
  <c r="M4" i="2" l="1"/>
  <c r="L5" i="2" s="1"/>
  <c r="F6" i="2"/>
  <c r="G5" i="2"/>
  <c r="H5" i="2"/>
  <c r="I5" i="2" s="1"/>
  <c r="K5" i="2" l="1"/>
  <c r="G6" i="2"/>
  <c r="F7" i="2"/>
  <c r="H6" i="2"/>
  <c r="I6" i="2" s="1"/>
  <c r="M5" i="2" l="1"/>
  <c r="F8" i="2"/>
  <c r="G7" i="2"/>
  <c r="H7" i="2" s="1"/>
  <c r="I7" i="2" s="1"/>
  <c r="L6" i="2" l="1"/>
  <c r="K6" i="2"/>
  <c r="G8" i="2"/>
  <c r="F9" i="2"/>
  <c r="H8" i="2"/>
  <c r="I8" i="2" s="1"/>
  <c r="M6" i="2" l="1"/>
  <c r="F10" i="2"/>
  <c r="G9" i="2"/>
  <c r="H9" i="2"/>
  <c r="I9" i="2" s="1"/>
  <c r="L7" i="2" l="1"/>
  <c r="K7" i="2"/>
  <c r="G10" i="2"/>
  <c r="H10" i="2" s="1"/>
  <c r="I10" i="2" s="1"/>
  <c r="F11" i="2"/>
  <c r="M7" i="2" l="1"/>
  <c r="G11" i="2"/>
  <c r="H11" i="2" s="1"/>
  <c r="I11" i="2" s="1"/>
  <c r="F12" i="2"/>
  <c r="L8" i="2" l="1"/>
  <c r="K8" i="2"/>
  <c r="M8" i="2" s="1"/>
  <c r="F13" i="2"/>
  <c r="G12" i="2"/>
  <c r="H12" i="2"/>
  <c r="I12" i="2" s="1"/>
  <c r="L9" i="2" l="1"/>
  <c r="K9" i="2"/>
  <c r="M9" i="2" s="1"/>
  <c r="G13" i="2"/>
  <c r="F14" i="2"/>
  <c r="H13" i="2"/>
  <c r="I13" i="2" s="1"/>
  <c r="K10" i="2" l="1"/>
  <c r="L10" i="2"/>
  <c r="M10" i="2" s="1"/>
  <c r="F15" i="2"/>
  <c r="G14" i="2"/>
  <c r="H14" i="2" s="1"/>
  <c r="I14" i="2" s="1"/>
  <c r="L11" i="2" l="1"/>
  <c r="K11" i="2"/>
  <c r="M11" i="2" s="1"/>
  <c r="F16" i="2"/>
  <c r="G15" i="2"/>
  <c r="H15" i="2" s="1"/>
  <c r="I15" i="2" s="1"/>
  <c r="L12" i="2" l="1"/>
  <c r="K12" i="2"/>
  <c r="M12" i="2" s="1"/>
  <c r="F17" i="2"/>
  <c r="G16" i="2"/>
  <c r="H16" i="2" s="1"/>
  <c r="I16" i="2" s="1"/>
  <c r="K13" i="2" l="1"/>
  <c r="L13" i="2"/>
  <c r="M13" i="2" s="1"/>
  <c r="G17" i="2"/>
  <c r="F18" i="2"/>
  <c r="H17" i="2"/>
  <c r="I17" i="2" s="1"/>
  <c r="L14" i="2" l="1"/>
  <c r="K14" i="2"/>
  <c r="M14" i="2" s="1"/>
  <c r="G18" i="2"/>
  <c r="F19" i="2"/>
  <c r="H18" i="2"/>
  <c r="I18" i="2" s="1"/>
  <c r="L15" i="2" l="1"/>
  <c r="K15" i="2"/>
  <c r="M15" i="2" s="1"/>
  <c r="G19" i="2"/>
  <c r="F20" i="2"/>
  <c r="H19" i="2"/>
  <c r="I19" i="2" s="1"/>
  <c r="K16" i="2" l="1"/>
  <c r="M16" i="2" s="1"/>
  <c r="L16" i="2"/>
  <c r="G20" i="2"/>
  <c r="F21" i="2"/>
  <c r="H20" i="2"/>
  <c r="I20" i="2" s="1"/>
  <c r="L17" i="2" l="1"/>
  <c r="K17" i="2"/>
  <c r="M17" i="2" s="1"/>
  <c r="G21" i="2"/>
  <c r="H21" i="2" s="1"/>
  <c r="I21" i="2" s="1"/>
  <c r="F22" i="2"/>
  <c r="K18" i="2" l="1"/>
  <c r="L18" i="2"/>
  <c r="M18" i="2" s="1"/>
  <c r="F23" i="2"/>
  <c r="G22" i="2"/>
  <c r="H22" i="2" s="1"/>
  <c r="I22" i="2" s="1"/>
  <c r="L19" i="2" l="1"/>
  <c r="K19" i="2"/>
  <c r="M19" i="2" s="1"/>
  <c r="F24" i="2"/>
  <c r="G23" i="2"/>
  <c r="H23" i="2"/>
  <c r="I23" i="2" s="1"/>
  <c r="L20" i="2" l="1"/>
  <c r="K20" i="2"/>
  <c r="M20" i="2" s="1"/>
  <c r="F25" i="2"/>
  <c r="G24" i="2"/>
  <c r="H24" i="2"/>
  <c r="I24" i="2" s="1"/>
  <c r="L21" i="2" l="1"/>
  <c r="K21" i="2"/>
  <c r="M21" i="2" s="1"/>
  <c r="G25" i="2"/>
  <c r="F26" i="2"/>
  <c r="H25" i="2"/>
  <c r="I25" i="2" s="1"/>
  <c r="L22" i="2" l="1"/>
  <c r="K22" i="2"/>
  <c r="M22" i="2" s="1"/>
  <c r="G26" i="2"/>
  <c r="F27" i="2"/>
  <c r="H26" i="2"/>
  <c r="I26" i="2" s="1"/>
  <c r="L23" i="2" l="1"/>
  <c r="K23" i="2"/>
  <c r="M23" i="2" s="1"/>
  <c r="F28" i="2"/>
  <c r="G27" i="2"/>
  <c r="H27" i="2"/>
  <c r="I27" i="2" s="1"/>
  <c r="L24" i="2" l="1"/>
  <c r="K24" i="2"/>
  <c r="M24" i="2" s="1"/>
  <c r="F29" i="2"/>
  <c r="G28" i="2"/>
  <c r="H28" i="2"/>
  <c r="I28" i="2" s="1"/>
  <c r="K25" i="2" l="1"/>
  <c r="M25" i="2" s="1"/>
  <c r="L25" i="2"/>
  <c r="F30" i="2"/>
  <c r="G29" i="2"/>
  <c r="H29" i="2"/>
  <c r="I29" i="2" s="1"/>
  <c r="L26" i="2" l="1"/>
  <c r="K26" i="2"/>
  <c r="M26" i="2" s="1"/>
  <c r="F31" i="2"/>
  <c r="G30" i="2"/>
  <c r="H30" i="2"/>
  <c r="I30" i="2" s="1"/>
  <c r="K27" i="2" l="1"/>
  <c r="M27" i="2" s="1"/>
  <c r="L27" i="2"/>
  <c r="G31" i="2"/>
  <c r="F32" i="2"/>
  <c r="H31" i="2"/>
  <c r="I31" i="2" s="1"/>
  <c r="L28" i="2" l="1"/>
  <c r="K28" i="2"/>
  <c r="M28" i="2" s="1"/>
  <c r="G32" i="2"/>
  <c r="F33" i="2"/>
  <c r="H32" i="2"/>
  <c r="I32" i="2" s="1"/>
  <c r="L29" i="2" l="1"/>
  <c r="K29" i="2"/>
  <c r="M29" i="2" s="1"/>
  <c r="G33" i="2"/>
  <c r="F34" i="2"/>
  <c r="H33" i="2"/>
  <c r="I33" i="2" s="1"/>
  <c r="L30" i="2" l="1"/>
  <c r="K30" i="2"/>
  <c r="M30" i="2" s="1"/>
  <c r="G34" i="2"/>
  <c r="F35" i="2"/>
  <c r="H34" i="2"/>
  <c r="I34" i="2" s="1"/>
  <c r="L31" i="2" l="1"/>
  <c r="K31" i="2"/>
  <c r="M31" i="2" s="1"/>
  <c r="F36" i="2"/>
  <c r="G35" i="2"/>
  <c r="H35" i="2" s="1"/>
  <c r="I35" i="2" s="1"/>
  <c r="L32" i="2" l="1"/>
  <c r="K32" i="2"/>
  <c r="M32" i="2" s="1"/>
  <c r="F37" i="2"/>
  <c r="G36" i="2"/>
  <c r="H36" i="2"/>
  <c r="I36" i="2" s="1"/>
  <c r="L33" i="2" l="1"/>
  <c r="K33" i="2"/>
  <c r="M33" i="2" s="1"/>
  <c r="F38" i="2"/>
  <c r="G37" i="2"/>
  <c r="H37" i="2"/>
  <c r="I37" i="2" s="1"/>
  <c r="L34" i="2" l="1"/>
  <c r="K34" i="2"/>
  <c r="M34" i="2" s="1"/>
  <c r="G38" i="2"/>
  <c r="F39" i="2"/>
  <c r="H38" i="2"/>
  <c r="I38" i="2" s="1"/>
  <c r="L35" i="2" l="1"/>
  <c r="K35" i="2"/>
  <c r="M35" i="2" s="1"/>
  <c r="G39" i="2"/>
  <c r="F40" i="2"/>
  <c r="H39" i="2"/>
  <c r="I39" i="2" s="1"/>
  <c r="L36" i="2" l="1"/>
  <c r="K36" i="2"/>
  <c r="M36" i="2" s="1"/>
  <c r="F41" i="2"/>
  <c r="G40" i="2"/>
  <c r="H40" i="2" s="1"/>
  <c r="I40" i="2" s="1"/>
  <c r="K37" i="2" l="1"/>
  <c r="M37" i="2" s="1"/>
  <c r="L37" i="2"/>
  <c r="F42" i="2"/>
  <c r="G41" i="2"/>
  <c r="H41" i="2" s="1"/>
  <c r="I41" i="2" s="1"/>
  <c r="L38" i="2" l="1"/>
  <c r="K38" i="2"/>
  <c r="M38" i="2" s="1"/>
  <c r="F43" i="2"/>
  <c r="G42" i="2"/>
  <c r="H42" i="2"/>
  <c r="I42" i="2" s="1"/>
  <c r="L39" i="2" l="1"/>
  <c r="K39" i="2"/>
  <c r="M39" i="2" s="1"/>
  <c r="F44" i="2"/>
  <c r="G43" i="2"/>
  <c r="H43" i="2"/>
  <c r="I43" i="2" s="1"/>
  <c r="L40" i="2" l="1"/>
  <c r="K40" i="2"/>
  <c r="M40" i="2" s="1"/>
  <c r="F45" i="2"/>
  <c r="G44" i="2"/>
  <c r="H44" i="2" s="1"/>
  <c r="I44" i="2" s="1"/>
  <c r="L41" i="2" l="1"/>
  <c r="K41" i="2"/>
  <c r="M41" i="2" s="1"/>
  <c r="G45" i="2"/>
  <c r="H45" i="2" s="1"/>
  <c r="I45" i="2" s="1"/>
  <c r="F46" i="2"/>
  <c r="L42" i="2" l="1"/>
  <c r="K42" i="2"/>
  <c r="M42" i="2" s="1"/>
  <c r="F47" i="2"/>
  <c r="G46" i="2"/>
  <c r="H46" i="2"/>
  <c r="I46" i="2" s="1"/>
  <c r="K43" i="2" l="1"/>
  <c r="M43" i="2" s="1"/>
  <c r="L43" i="2"/>
  <c r="G47" i="2"/>
  <c r="F48" i="2"/>
  <c r="H47" i="2"/>
  <c r="I47" i="2" s="1"/>
  <c r="K44" i="2" l="1"/>
  <c r="L44" i="2"/>
  <c r="F49" i="2"/>
  <c r="G48" i="2"/>
  <c r="H48" i="2" s="1"/>
  <c r="I48" i="2" s="1"/>
  <c r="M44" i="2" l="1"/>
  <c r="F50" i="2"/>
  <c r="G49" i="2"/>
  <c r="H49" i="2" s="1"/>
  <c r="I49" i="2" s="1"/>
  <c r="L45" i="2" l="1"/>
  <c r="K45" i="2"/>
  <c r="M45" i="2" s="1"/>
  <c r="F51" i="2"/>
  <c r="G50" i="2"/>
  <c r="H50" i="2"/>
  <c r="I50" i="2" s="1"/>
  <c r="L46" i="2" l="1"/>
  <c r="K46" i="2"/>
  <c r="M46" i="2" s="1"/>
  <c r="G51" i="2"/>
  <c r="F52" i="2"/>
  <c r="H51" i="2"/>
  <c r="I51" i="2" s="1"/>
  <c r="L47" i="2" l="1"/>
  <c r="K47" i="2"/>
  <c r="M47" i="2" s="1"/>
  <c r="F53" i="2"/>
  <c r="G52" i="2"/>
  <c r="H52" i="2"/>
  <c r="I52" i="2" s="1"/>
  <c r="K48" i="2" l="1"/>
  <c r="L48" i="2"/>
  <c r="F54" i="2"/>
  <c r="G53" i="2"/>
  <c r="H53" i="2"/>
  <c r="I53" i="2" s="1"/>
  <c r="M48" i="2" l="1"/>
  <c r="F55" i="2"/>
  <c r="G54" i="2"/>
  <c r="H54" i="2" s="1"/>
  <c r="I54" i="2" s="1"/>
  <c r="L49" i="2" l="1"/>
  <c r="K49" i="2"/>
  <c r="M49" i="2" s="1"/>
  <c r="F56" i="2"/>
  <c r="G55" i="2"/>
  <c r="H55" i="2"/>
  <c r="I55" i="2" s="1"/>
  <c r="L50" i="2" l="1"/>
  <c r="K50" i="2"/>
  <c r="M50" i="2" s="1"/>
  <c r="F57" i="2"/>
  <c r="G56" i="2"/>
  <c r="H56" i="2"/>
  <c r="I56" i="2" s="1"/>
  <c r="L51" i="2" l="1"/>
  <c r="K51" i="2"/>
  <c r="M51" i="2" s="1"/>
  <c r="F58" i="2"/>
  <c r="G57" i="2"/>
  <c r="H57" i="2"/>
  <c r="I57" i="2" s="1"/>
  <c r="L52" i="2" l="1"/>
  <c r="K52" i="2"/>
  <c r="M52" i="2" s="1"/>
  <c r="G58" i="2"/>
  <c r="F59" i="2"/>
  <c r="H58" i="2"/>
  <c r="I58" i="2" s="1"/>
  <c r="L53" i="2" l="1"/>
  <c r="K53" i="2"/>
  <c r="M53" i="2" s="1"/>
  <c r="F60" i="2"/>
  <c r="G59" i="2"/>
  <c r="H59" i="2" s="1"/>
  <c r="I59" i="2" s="1"/>
  <c r="L54" i="2" l="1"/>
  <c r="K54" i="2"/>
  <c r="M54" i="2" s="1"/>
  <c r="G60" i="2"/>
  <c r="F61" i="2"/>
  <c r="H60" i="2"/>
  <c r="I60" i="2" s="1"/>
  <c r="K55" i="2" l="1"/>
  <c r="L55" i="2"/>
  <c r="G61" i="2"/>
  <c r="F62" i="2"/>
  <c r="H61" i="2"/>
  <c r="I61" i="2" s="1"/>
  <c r="M55" i="2" l="1"/>
  <c r="G62" i="2"/>
  <c r="H62" i="2" s="1"/>
  <c r="I62" i="2" s="1"/>
  <c r="F63" i="2"/>
  <c r="L56" i="2" l="1"/>
  <c r="K56" i="2"/>
  <c r="M56" i="2" s="1"/>
  <c r="G63" i="2"/>
  <c r="F64" i="2"/>
  <c r="H63" i="2"/>
  <c r="I63" i="2" s="1"/>
  <c r="L57" i="2" l="1"/>
  <c r="K57" i="2"/>
  <c r="M57" i="2" s="1"/>
  <c r="F65" i="2"/>
  <c r="G64" i="2"/>
  <c r="H64" i="2"/>
  <c r="I64" i="2" s="1"/>
  <c r="L58" i="2" l="1"/>
  <c r="K58" i="2"/>
  <c r="M58" i="2" s="1"/>
  <c r="F66" i="2"/>
  <c r="G65" i="2"/>
  <c r="H65" i="2" s="1"/>
  <c r="I65" i="2" s="1"/>
  <c r="K59" i="2" l="1"/>
  <c r="L59" i="2"/>
  <c r="M59" i="2" s="1"/>
  <c r="G66" i="2"/>
  <c r="F67" i="2"/>
  <c r="H66" i="2"/>
  <c r="I66" i="2" s="1"/>
  <c r="L60" i="2" l="1"/>
  <c r="K60" i="2"/>
  <c r="M60" i="2" s="1"/>
  <c r="F68" i="2"/>
  <c r="G67" i="2"/>
  <c r="H67" i="2"/>
  <c r="I67" i="2" s="1"/>
  <c r="L61" i="2" l="1"/>
  <c r="K61" i="2"/>
  <c r="M61" i="2" s="1"/>
  <c r="G68" i="2"/>
  <c r="H68" i="2" s="1"/>
  <c r="I68" i="2" s="1"/>
  <c r="F69" i="2"/>
  <c r="L62" i="2" l="1"/>
  <c r="K62" i="2"/>
  <c r="F70" i="2"/>
  <c r="G69" i="2"/>
  <c r="H69" i="2" s="1"/>
  <c r="I69" i="2" s="1"/>
  <c r="M62" i="2" l="1"/>
  <c r="G70" i="2"/>
  <c r="H70" i="2" s="1"/>
  <c r="I70" i="2" s="1"/>
  <c r="F71" i="2"/>
  <c r="L63" i="2" l="1"/>
  <c r="K63" i="2"/>
  <c r="M63" i="2" s="1"/>
  <c r="F72" i="2"/>
  <c r="G71" i="2"/>
  <c r="H71" i="2" s="1"/>
  <c r="I71" i="2" s="1"/>
  <c r="K64" i="2" l="1"/>
  <c r="M64" i="2" s="1"/>
  <c r="L64" i="2"/>
  <c r="G72" i="2"/>
  <c r="F73" i="2"/>
  <c r="H72" i="2"/>
  <c r="I72" i="2" s="1"/>
  <c r="L65" i="2" l="1"/>
  <c r="K65" i="2"/>
  <c r="M65" i="2" s="1"/>
  <c r="G73" i="2"/>
  <c r="F74" i="2"/>
  <c r="H73" i="2"/>
  <c r="I73" i="2" s="1"/>
  <c r="K66" i="2" l="1"/>
  <c r="M66" i="2" s="1"/>
  <c r="L66" i="2"/>
  <c r="F75" i="2"/>
  <c r="G74" i="2"/>
  <c r="H74" i="2"/>
  <c r="I74" i="2" s="1"/>
  <c r="L67" i="2" l="1"/>
  <c r="K67" i="2"/>
  <c r="M67" i="2" s="1"/>
  <c r="F76" i="2"/>
  <c r="G75" i="2"/>
  <c r="H75" i="2"/>
  <c r="I75" i="2" s="1"/>
  <c r="K68" i="2" l="1"/>
  <c r="L68" i="2"/>
  <c r="M68" i="2" s="1"/>
  <c r="G76" i="2"/>
  <c r="F77" i="2"/>
  <c r="H76" i="2"/>
  <c r="I76" i="2" s="1"/>
  <c r="L69" i="2" l="1"/>
  <c r="K69" i="2"/>
  <c r="M69" i="2" s="1"/>
  <c r="F78" i="2"/>
  <c r="G77" i="2"/>
  <c r="H77" i="2"/>
  <c r="I77" i="2" s="1"/>
  <c r="L70" i="2" l="1"/>
  <c r="K70" i="2"/>
  <c r="M70" i="2" s="1"/>
  <c r="F79" i="2"/>
  <c r="G78" i="2"/>
  <c r="H78" i="2" s="1"/>
  <c r="I78" i="2" s="1"/>
  <c r="L71" i="2" l="1"/>
  <c r="K71" i="2"/>
  <c r="M71" i="2" s="1"/>
  <c r="F80" i="2"/>
  <c r="G79" i="2"/>
  <c r="H79" i="2"/>
  <c r="I79" i="2" s="1"/>
  <c r="L72" i="2" l="1"/>
  <c r="K72" i="2"/>
  <c r="M72" i="2" s="1"/>
  <c r="G80" i="2"/>
  <c r="F81" i="2"/>
  <c r="H80" i="2"/>
  <c r="I80" i="2" s="1"/>
  <c r="K73" i="2" l="1"/>
  <c r="L73" i="2"/>
  <c r="M73" i="2" s="1"/>
  <c r="G81" i="2"/>
  <c r="F82" i="2"/>
  <c r="H81" i="2"/>
  <c r="I81" i="2" s="1"/>
  <c r="L74" i="2" l="1"/>
  <c r="K74" i="2"/>
  <c r="M74" i="2" s="1"/>
  <c r="G82" i="2"/>
  <c r="F83" i="2"/>
  <c r="H82" i="2"/>
  <c r="I82" i="2" s="1"/>
  <c r="L75" i="2" l="1"/>
  <c r="K75" i="2"/>
  <c r="M75" i="2" s="1"/>
  <c r="F84" i="2"/>
  <c r="G83" i="2"/>
  <c r="H83" i="2"/>
  <c r="I83" i="2" s="1"/>
  <c r="L76" i="2" l="1"/>
  <c r="K76" i="2"/>
  <c r="M76" i="2" s="1"/>
  <c r="G84" i="2"/>
  <c r="F85" i="2"/>
  <c r="H84" i="2"/>
  <c r="I84" i="2" s="1"/>
  <c r="K77" i="2" l="1"/>
  <c r="L77" i="2"/>
  <c r="G85" i="2"/>
  <c r="F86" i="2"/>
  <c r="H85" i="2"/>
  <c r="I85" i="2" s="1"/>
  <c r="M77" i="2" l="1"/>
  <c r="G86" i="2"/>
  <c r="F87" i="2"/>
  <c r="H86" i="2"/>
  <c r="I86" i="2" s="1"/>
  <c r="L78" i="2" l="1"/>
  <c r="K78" i="2"/>
  <c r="M78" i="2" s="1"/>
  <c r="F88" i="2"/>
  <c r="G87" i="2"/>
  <c r="H87" i="2" s="1"/>
  <c r="I87" i="2" s="1"/>
  <c r="L79" i="2" l="1"/>
  <c r="K79" i="2"/>
  <c r="M79" i="2" s="1"/>
  <c r="F89" i="2"/>
  <c r="G88" i="2"/>
  <c r="H88" i="2"/>
  <c r="I88" i="2" s="1"/>
  <c r="L80" i="2" l="1"/>
  <c r="K80" i="2"/>
  <c r="M80" i="2" s="1"/>
  <c r="F90" i="2"/>
  <c r="G89" i="2"/>
  <c r="H89" i="2"/>
  <c r="I89" i="2" s="1"/>
  <c r="K81" i="2" l="1"/>
  <c r="L81" i="2"/>
  <c r="M81" i="2" s="1"/>
  <c r="G90" i="2"/>
  <c r="F91" i="2"/>
  <c r="H90" i="2"/>
  <c r="I90" i="2" s="1"/>
  <c r="K82" i="2" l="1"/>
  <c r="L82" i="2"/>
  <c r="G91" i="2"/>
  <c r="F92" i="2"/>
  <c r="H91" i="2"/>
  <c r="I91" i="2" s="1"/>
  <c r="M82" i="2" l="1"/>
  <c r="G92" i="2"/>
  <c r="F93" i="2"/>
  <c r="H92" i="2"/>
  <c r="I92" i="2" s="1"/>
  <c r="L83" i="2" l="1"/>
  <c r="K83" i="2"/>
  <c r="M83" i="2" s="1"/>
  <c r="F94" i="2"/>
  <c r="G93" i="2"/>
  <c r="H93" i="2"/>
  <c r="I93" i="2" s="1"/>
  <c r="L84" i="2" l="1"/>
  <c r="K84" i="2"/>
  <c r="M84" i="2" s="1"/>
  <c r="F95" i="2"/>
  <c r="G94" i="2"/>
  <c r="H94" i="2" s="1"/>
  <c r="I94" i="2" s="1"/>
  <c r="K85" i="2" l="1"/>
  <c r="M85" i="2" s="1"/>
  <c r="L85" i="2"/>
  <c r="G95" i="2"/>
  <c r="F96" i="2"/>
  <c r="H95" i="2"/>
  <c r="I95" i="2" s="1"/>
  <c r="K86" i="2" l="1"/>
  <c r="M86" i="2" s="1"/>
  <c r="L86" i="2"/>
  <c r="G96" i="2"/>
  <c r="F97" i="2"/>
  <c r="H96" i="2"/>
  <c r="I96" i="2" s="1"/>
  <c r="L87" i="2" l="1"/>
  <c r="K87" i="2"/>
  <c r="M87" i="2" s="1"/>
  <c r="G97" i="2"/>
  <c r="F98" i="2"/>
  <c r="H97" i="2"/>
  <c r="I97" i="2" s="1"/>
  <c r="K88" i="2" l="1"/>
  <c r="L88" i="2"/>
  <c r="F99" i="2"/>
  <c r="G98" i="2"/>
  <c r="H98" i="2"/>
  <c r="I98" i="2" s="1"/>
  <c r="M88" i="2" l="1"/>
  <c r="F100" i="2"/>
  <c r="G99" i="2"/>
  <c r="H99" i="2"/>
  <c r="I99" i="2" s="1"/>
  <c r="L89" i="2" l="1"/>
  <c r="K89" i="2"/>
  <c r="M89" i="2" s="1"/>
  <c r="F101" i="2"/>
  <c r="G100" i="2"/>
  <c r="H100" i="2"/>
  <c r="I100" i="2" s="1"/>
  <c r="L90" i="2" l="1"/>
  <c r="K90" i="2"/>
  <c r="M90" i="2" s="1"/>
  <c r="G101" i="2"/>
  <c r="F102" i="2"/>
  <c r="H101" i="2"/>
  <c r="I101" i="2" s="1"/>
  <c r="L91" i="2" l="1"/>
  <c r="K91" i="2"/>
  <c r="M91" i="2" s="1"/>
  <c r="G102" i="2"/>
  <c r="F103" i="2"/>
  <c r="H102" i="2"/>
  <c r="I102" i="2" s="1"/>
  <c r="K92" i="2" l="1"/>
  <c r="M92" i="2" s="1"/>
  <c r="L92" i="2"/>
  <c r="G103" i="2"/>
  <c r="F104" i="2"/>
  <c r="H103" i="2"/>
  <c r="I103" i="2" s="1"/>
  <c r="K93" i="2" l="1"/>
  <c r="L93" i="2"/>
  <c r="M93" i="2" s="1"/>
  <c r="F105" i="2"/>
  <c r="G104" i="2"/>
  <c r="H104" i="2"/>
  <c r="I104" i="2" s="1"/>
  <c r="K94" i="2" l="1"/>
  <c r="M94" i="2" s="1"/>
  <c r="L94" i="2"/>
  <c r="G105" i="2"/>
  <c r="H105" i="2" s="1"/>
  <c r="I105" i="2" s="1"/>
  <c r="F106" i="2"/>
  <c r="L95" i="2" l="1"/>
  <c r="K95" i="2"/>
  <c r="M95" i="2" s="1"/>
  <c r="G106" i="2"/>
  <c r="F107" i="2"/>
  <c r="H106" i="2"/>
  <c r="I106" i="2" s="1"/>
  <c r="L96" i="2" l="1"/>
  <c r="K96" i="2"/>
  <c r="M96" i="2" s="1"/>
  <c r="F108" i="2"/>
  <c r="G107" i="2"/>
  <c r="H107" i="2"/>
  <c r="I107" i="2" s="1"/>
  <c r="L97" i="2" l="1"/>
  <c r="K97" i="2"/>
  <c r="M97" i="2" s="1"/>
  <c r="F109" i="2"/>
  <c r="G108" i="2"/>
  <c r="H108" i="2"/>
  <c r="I108" i="2" s="1"/>
  <c r="L98" i="2" l="1"/>
  <c r="K98" i="2"/>
  <c r="M98" i="2" s="1"/>
  <c r="G109" i="2"/>
  <c r="F110" i="2"/>
  <c r="H109" i="2"/>
  <c r="I109" i="2" s="1"/>
  <c r="K99" i="2" l="1"/>
  <c r="M99" i="2" s="1"/>
  <c r="L99" i="2"/>
  <c r="F111" i="2"/>
  <c r="G110" i="2"/>
  <c r="H110" i="2"/>
  <c r="I110" i="2" s="1"/>
  <c r="K100" i="2" l="1"/>
  <c r="L100" i="2"/>
  <c r="M100" i="2" s="1"/>
  <c r="F112" i="2"/>
  <c r="G111" i="2"/>
  <c r="H111" i="2"/>
  <c r="I111" i="2" s="1"/>
  <c r="K101" i="2" l="1"/>
  <c r="M101" i="2" s="1"/>
  <c r="L101" i="2"/>
  <c r="G112" i="2"/>
  <c r="F113" i="2"/>
  <c r="H112" i="2"/>
  <c r="I112" i="2" s="1"/>
  <c r="L102" i="2" l="1"/>
  <c r="K102" i="2"/>
  <c r="M102" i="2" s="1"/>
  <c r="G113" i="2"/>
  <c r="F114" i="2"/>
  <c r="H113" i="2"/>
  <c r="I113" i="2" s="1"/>
  <c r="L103" i="2" l="1"/>
  <c r="K103" i="2"/>
  <c r="M103" i="2" s="1"/>
  <c r="G114" i="2"/>
  <c r="F115" i="2"/>
  <c r="H114" i="2"/>
  <c r="I114" i="2" s="1"/>
  <c r="K104" i="2" l="1"/>
  <c r="L104" i="2"/>
  <c r="M104" i="2" s="1"/>
  <c r="F116" i="2"/>
  <c r="G115" i="2"/>
  <c r="H115" i="2"/>
  <c r="Y33" i="2" s="1"/>
  <c r="K105" i="2" l="1"/>
  <c r="M105" i="2" s="1"/>
  <c r="L105" i="2"/>
  <c r="G116" i="2"/>
  <c r="H116" i="2" s="1"/>
  <c r="I116" i="2" s="1"/>
  <c r="F117" i="2"/>
  <c r="I115" i="2"/>
  <c r="L106" i="2" l="1"/>
  <c r="K106" i="2"/>
  <c r="M106" i="2" s="1"/>
  <c r="F118" i="2"/>
  <c r="G117" i="2"/>
  <c r="H117" i="2"/>
  <c r="I117" i="2" s="1"/>
  <c r="K107" i="2" l="1"/>
  <c r="M107" i="2" s="1"/>
  <c r="L107" i="2"/>
  <c r="G118" i="2"/>
  <c r="F119" i="2"/>
  <c r="H118" i="2"/>
  <c r="I118" i="2" s="1"/>
  <c r="L108" i="2" l="1"/>
  <c r="K108" i="2"/>
  <c r="M108" i="2" s="1"/>
  <c r="G119" i="2"/>
  <c r="F120" i="2"/>
  <c r="H119" i="2"/>
  <c r="I119" i="2" s="1"/>
  <c r="K109" i="2" l="1"/>
  <c r="M109" i="2" s="1"/>
  <c r="L109" i="2"/>
  <c r="F121" i="2"/>
  <c r="G120" i="2"/>
  <c r="H120" i="2"/>
  <c r="I120" i="2" s="1"/>
  <c r="K110" i="2" l="1"/>
  <c r="L110" i="2"/>
  <c r="M110" i="2" s="1"/>
  <c r="G121" i="2"/>
  <c r="F122" i="2"/>
  <c r="H121" i="2"/>
  <c r="I121" i="2" s="1"/>
  <c r="K111" i="2" l="1"/>
  <c r="M111" i="2" s="1"/>
  <c r="L111" i="2"/>
  <c r="G122" i="2"/>
  <c r="F123" i="2"/>
  <c r="H122" i="2"/>
  <c r="I122" i="2" s="1"/>
  <c r="L112" i="2" l="1"/>
  <c r="K112" i="2"/>
  <c r="M112" i="2" s="1"/>
  <c r="G123" i="2"/>
  <c r="F124" i="2"/>
  <c r="H123" i="2"/>
  <c r="I123" i="2" s="1"/>
  <c r="L113" i="2" l="1"/>
  <c r="K113" i="2"/>
  <c r="M113" i="2" s="1"/>
  <c r="F125" i="2"/>
  <c r="G124" i="2"/>
  <c r="H124" i="2"/>
  <c r="I124" i="2" s="1"/>
  <c r="K114" i="2" l="1"/>
  <c r="M114" i="2" s="1"/>
  <c r="L114" i="2"/>
  <c r="F126" i="2"/>
  <c r="G125" i="2"/>
  <c r="H125" i="2"/>
  <c r="I125" i="2" s="1"/>
  <c r="K115" i="2" l="1"/>
  <c r="L115" i="2"/>
  <c r="G126" i="2"/>
  <c r="F127" i="2"/>
  <c r="H126" i="2"/>
  <c r="I126" i="2" s="1"/>
  <c r="M115" i="2" l="1"/>
  <c r="G127" i="2"/>
  <c r="F128" i="2"/>
  <c r="H127" i="2"/>
  <c r="I127" i="2" s="1"/>
  <c r="K116" i="2" l="1"/>
  <c r="M116" i="2" s="1"/>
  <c r="L116" i="2"/>
  <c r="G128" i="2"/>
  <c r="F129" i="2"/>
  <c r="H128" i="2"/>
  <c r="I128" i="2" s="1"/>
  <c r="L117" i="2" l="1"/>
  <c r="K117" i="2"/>
  <c r="M117" i="2" s="1"/>
  <c r="G129" i="2"/>
  <c r="F130" i="2"/>
  <c r="H129" i="2"/>
  <c r="I129" i="2" s="1"/>
  <c r="L118" i="2" l="1"/>
  <c r="K118" i="2"/>
  <c r="M118" i="2" s="1"/>
  <c r="F131" i="2"/>
  <c r="G130" i="2"/>
  <c r="H130" i="2"/>
  <c r="I130" i="2" s="1"/>
  <c r="L119" i="2" l="1"/>
  <c r="K119" i="2"/>
  <c r="M119" i="2" s="1"/>
  <c r="F132" i="2"/>
  <c r="G131" i="2"/>
  <c r="H131" i="2"/>
  <c r="I131" i="2" s="1"/>
  <c r="L120" i="2" l="1"/>
  <c r="K120" i="2"/>
  <c r="M120" i="2" s="1"/>
  <c r="G132" i="2"/>
  <c r="F133" i="2"/>
  <c r="H132" i="2"/>
  <c r="I132" i="2" s="1"/>
  <c r="L121" i="2" l="1"/>
  <c r="K121" i="2"/>
  <c r="M121" i="2" s="1"/>
  <c r="F134" i="2"/>
  <c r="G133" i="2"/>
  <c r="H133" i="2"/>
  <c r="I133" i="2" s="1"/>
  <c r="K122" i="2" l="1"/>
  <c r="L122" i="2"/>
  <c r="M122" i="2" s="1"/>
  <c r="F135" i="2"/>
  <c r="G134" i="2"/>
  <c r="H134" i="2"/>
  <c r="I134" i="2" s="1"/>
  <c r="L123" i="2" l="1"/>
  <c r="K123" i="2"/>
  <c r="M123" i="2" s="1"/>
  <c r="G135" i="2"/>
  <c r="F136" i="2"/>
  <c r="H135" i="2"/>
  <c r="I135" i="2" s="1"/>
  <c r="L124" i="2" l="1"/>
  <c r="K124" i="2"/>
  <c r="M124" i="2" s="1"/>
  <c r="F137" i="2"/>
  <c r="G136" i="2"/>
  <c r="H136" i="2"/>
  <c r="I136" i="2" s="1"/>
  <c r="L125" i="2" l="1"/>
  <c r="K125" i="2"/>
  <c r="M125" i="2" s="1"/>
  <c r="F138" i="2"/>
  <c r="G137" i="2"/>
  <c r="H137" i="2"/>
  <c r="I137" i="2" s="1"/>
  <c r="L126" i="2" l="1"/>
  <c r="K126" i="2"/>
  <c r="M126" i="2" s="1"/>
  <c r="G138" i="2"/>
  <c r="F139" i="2"/>
  <c r="H138" i="2"/>
  <c r="I138" i="2" s="1"/>
  <c r="L127" i="2" l="1"/>
  <c r="K127" i="2"/>
  <c r="M127" i="2" s="1"/>
  <c r="G139" i="2"/>
  <c r="F140" i="2"/>
  <c r="H139" i="2"/>
  <c r="I139" i="2" s="1"/>
  <c r="L128" i="2" l="1"/>
  <c r="K128" i="2"/>
  <c r="M128" i="2" s="1"/>
  <c r="F141" i="2"/>
  <c r="G140" i="2"/>
  <c r="H140" i="2"/>
  <c r="I140" i="2" s="1"/>
  <c r="L129" i="2" l="1"/>
  <c r="K129" i="2"/>
  <c r="M129" i="2" s="1"/>
  <c r="G141" i="2"/>
  <c r="F142" i="2"/>
  <c r="H141" i="2"/>
  <c r="I141" i="2" s="1"/>
  <c r="K130" i="2" l="1"/>
  <c r="M130" i="2" s="1"/>
  <c r="L130" i="2"/>
  <c r="F143" i="2"/>
  <c r="G142" i="2"/>
  <c r="H142" i="2"/>
  <c r="I142" i="2" s="1"/>
  <c r="K131" i="2" l="1"/>
  <c r="L131" i="2"/>
  <c r="F144" i="2"/>
  <c r="G143" i="2"/>
  <c r="H143" i="2"/>
  <c r="I143" i="2" s="1"/>
  <c r="M131" i="2" l="1"/>
  <c r="F145" i="2"/>
  <c r="G145" i="2" s="1"/>
  <c r="G144" i="2"/>
  <c r="H144" i="2"/>
  <c r="I144" i="2" s="1"/>
  <c r="K132" i="2" l="1"/>
  <c r="L132" i="2"/>
  <c r="H145" i="2"/>
  <c r="I145" i="2" s="1"/>
  <c r="M132" i="2" l="1"/>
  <c r="L133" i="2" l="1"/>
  <c r="K133" i="2"/>
  <c r="M133" i="2" l="1"/>
  <c r="L134" i="2" l="1"/>
  <c r="K134" i="2"/>
  <c r="M134" i="2" s="1"/>
  <c r="K135" i="2" l="1"/>
  <c r="L135" i="2"/>
  <c r="M135" i="2" s="1"/>
  <c r="L136" i="2" l="1"/>
  <c r="K136" i="2"/>
  <c r="M136" i="2" s="1"/>
  <c r="L137" i="2" l="1"/>
  <c r="K137" i="2"/>
  <c r="M137" i="2" s="1"/>
  <c r="L138" i="2" l="1"/>
  <c r="K138" i="2"/>
  <c r="M138" i="2" s="1"/>
  <c r="K139" i="2" l="1"/>
  <c r="L139" i="2"/>
  <c r="M139" i="2" l="1"/>
  <c r="K140" i="2" l="1"/>
  <c r="M140" i="2" s="1"/>
  <c r="L140" i="2"/>
  <c r="L141" i="2" l="1"/>
  <c r="K141" i="2"/>
  <c r="M141" i="2" s="1"/>
  <c r="K142" i="2" l="1"/>
  <c r="L142" i="2"/>
  <c r="M142" i="2" s="1"/>
  <c r="L143" i="2" l="1"/>
  <c r="K143" i="2"/>
  <c r="M143" i="2" s="1"/>
  <c r="L144" i="2" l="1"/>
  <c r="K144" i="2"/>
  <c r="M144" i="2" s="1"/>
  <c r="L145" i="2" l="1"/>
  <c r="K145" i="2"/>
  <c r="M145" i="2" l="1"/>
  <c r="AB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970E74-84E1-48F6-BB1F-C94D1DD2E5F4}" keepAlive="1" name="Zapytanie — myjnia" description="Połączenie z zapytaniem „myjnia” w skoroszycie." type="5" refreshedVersion="7" background="1" saveData="1">
    <dbPr connection="Provider=Microsoft.Mashup.OleDb.1;Data Source=$Workbook$;Location=myjnia;Extended Properties=&quot;&quot;" command="SELECT * FROM [myjnia]"/>
  </connection>
</connections>
</file>

<file path=xl/sharedStrings.xml><?xml version="1.0" encoding="utf-8"?>
<sst xmlns="http://schemas.openxmlformats.org/spreadsheetml/2006/main" count="398" uniqueCount="286">
  <si>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</si>
  <si>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</si>
  <si>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</si>
  <si>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</si>
  <si>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</si>
  <si>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</si>
  <si>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</si>
  <si>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</si>
  <si>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</si>
  <si>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</si>
  <si>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</si>
  <si>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</si>
  <si>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</si>
  <si>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</si>
  <si>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</si>
  <si>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</si>
  <si>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</si>
  <si>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</si>
  <si>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</si>
  <si>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</si>
  <si>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</si>
  <si>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</si>
  <si>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</si>
  <si>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</si>
  <si>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</si>
  <si>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</si>
  <si>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</si>
  <si>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</si>
  <si>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</si>
  <si>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</si>
  <si>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</si>
  <si>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</si>
  <si>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</si>
  <si>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</si>
  <si>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</si>
  <si>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</si>
  <si>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</si>
  <si>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</si>
  <si>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</si>
  <si>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</si>
  <si>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</si>
  <si>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</si>
  <si>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</si>
  <si>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</si>
  <si>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</si>
  <si>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</si>
  <si>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</si>
  <si>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</si>
  <si>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</si>
  <si>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</si>
  <si>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</si>
  <si>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</si>
  <si>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</si>
  <si>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</si>
  <si>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</si>
  <si>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</si>
  <si>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</si>
  <si>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</si>
  <si>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</si>
  <si>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</si>
  <si>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</si>
  <si>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</si>
  <si>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</si>
  <si>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</si>
  <si>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</si>
  <si>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</si>
  <si>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</si>
  <si>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</si>
  <si>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</si>
  <si>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</si>
  <si>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</si>
  <si>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</si>
  <si>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</si>
  <si>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</si>
  <si>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</si>
  <si>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</si>
  <si>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</si>
  <si>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</si>
  <si>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</si>
  <si>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</si>
  <si>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</si>
  <si>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</si>
  <si>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</si>
  <si>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</si>
  <si>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</si>
  <si>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</si>
  <si>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</si>
  <si>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</si>
  <si>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</si>
  <si>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</si>
  <si>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</si>
  <si>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</si>
  <si>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</si>
  <si>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</si>
  <si>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</si>
  <si>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</si>
  <si>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</si>
  <si>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</si>
  <si>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</si>
  <si>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</si>
  <si>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</si>
  <si>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</si>
  <si>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</si>
  <si>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</si>
  <si>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</si>
  <si>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</si>
  <si>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</si>
  <si>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</si>
  <si>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</si>
  <si>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</si>
  <si>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</si>
  <si>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</si>
  <si>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</si>
  <si>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</si>
  <si>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</si>
  <si>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</si>
  <si>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</si>
  <si>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</si>
  <si>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</si>
  <si>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</si>
  <si>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</si>
  <si>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</si>
  <si>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</si>
  <si>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</si>
  <si>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</si>
  <si>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</si>
  <si>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</si>
  <si>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</si>
  <si>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</si>
  <si>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</si>
  <si>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</si>
  <si>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</si>
  <si>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</si>
  <si>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</si>
  <si>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</si>
  <si>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</si>
  <si>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</si>
  <si>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</si>
  <si>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</si>
  <si>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</si>
  <si>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</si>
  <si>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</si>
  <si>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</si>
  <si>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</si>
  <si>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nr rejestracyjny</t>
  </si>
  <si>
    <t>czas realizacji programu mycia</t>
  </si>
  <si>
    <t xml:space="preserve">po ilu min od poprzedniego klienta </t>
  </si>
  <si>
    <t>Etykiety wierszy</t>
  </si>
  <si>
    <t>Suma końcowa</t>
  </si>
  <si>
    <t>Liczba z nr rejestracyjny</t>
  </si>
  <si>
    <t>program</t>
  </si>
  <si>
    <t>liczba klientow</t>
  </si>
  <si>
    <t>1)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</si>
  <si>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</si>
  <si>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</si>
  <si>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</si>
  <si>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</si>
  <si>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</si>
  <si>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</si>
  <si>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</si>
  <si>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</si>
  <si>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</si>
  <si>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</si>
  <si>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</si>
  <si>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</si>
  <si>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</si>
  <si>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</si>
  <si>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</si>
  <si>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</si>
  <si>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</si>
  <si>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</si>
  <si>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</si>
  <si>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</si>
  <si>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</si>
  <si>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</si>
  <si>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</si>
  <si>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</si>
  <si>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</si>
  <si>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</si>
  <si>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</si>
  <si>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</si>
  <si>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</si>
  <si>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</si>
  <si>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</si>
  <si>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</si>
  <si>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</si>
  <si>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</si>
  <si>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</si>
  <si>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</si>
  <si>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</si>
  <si>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</si>
  <si>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</si>
  <si>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</si>
  <si>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</si>
  <si>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</si>
  <si>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</si>
  <si>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</si>
  <si>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</si>
  <si>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</si>
  <si>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</si>
  <si>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</si>
  <si>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</si>
  <si>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</si>
  <si>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</si>
  <si>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</si>
  <si>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</si>
  <si>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</si>
  <si>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</si>
  <si>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</si>
  <si>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</si>
  <si>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</si>
  <si>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</si>
  <si>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</si>
  <si>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</si>
  <si>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</si>
  <si>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</si>
  <si>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</si>
  <si>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</si>
  <si>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</si>
  <si>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</si>
  <si>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</si>
  <si>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</si>
  <si>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</si>
  <si>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</si>
  <si>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</si>
  <si>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</si>
  <si>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</si>
  <si>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</si>
  <si>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</si>
  <si>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</si>
  <si>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</si>
  <si>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</si>
  <si>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</si>
  <si>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</si>
  <si>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</si>
  <si>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</si>
  <si>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</si>
  <si>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</si>
  <si>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</si>
  <si>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</si>
  <si>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</si>
  <si>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</si>
  <si>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</si>
  <si>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</si>
  <si>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</si>
  <si>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</si>
  <si>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</si>
  <si>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</si>
  <si>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</si>
  <si>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</si>
  <si>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</si>
  <si>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</si>
  <si>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</si>
  <si>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</si>
  <si>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</si>
  <si>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</si>
  <si>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</si>
  <si>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</si>
  <si>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</si>
  <si>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</si>
  <si>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</si>
  <si>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aut</t>
  </si>
  <si>
    <t>ile aut</t>
  </si>
  <si>
    <t>2)</t>
  </si>
  <si>
    <t>dokladnie 1</t>
  </si>
  <si>
    <t>dokladnie 2</t>
  </si>
  <si>
    <t>czas</t>
  </si>
  <si>
    <t>3)</t>
  </si>
  <si>
    <t>a)</t>
  </si>
  <si>
    <t>b)</t>
  </si>
  <si>
    <t>czaspom</t>
  </si>
  <si>
    <t>godzina ladnie</t>
  </si>
  <si>
    <t>godz</t>
  </si>
  <si>
    <t>godzina pracy</t>
  </si>
  <si>
    <t>4)</t>
  </si>
  <si>
    <t>ile min po otwarciu przybyl</t>
  </si>
  <si>
    <t>czy zrezygowal</t>
  </si>
  <si>
    <t>nie</t>
  </si>
  <si>
    <t>potencjalny czas rozpoczecia</t>
  </si>
  <si>
    <t>czas zakonczenia</t>
  </si>
  <si>
    <t>5)</t>
  </si>
  <si>
    <t>nr</t>
  </si>
  <si>
    <t>drugi który zrezygnowal</t>
  </si>
  <si>
    <t>ile lacznie zrezygnowalo</t>
  </si>
  <si>
    <t>ile max jedna po drugiej</t>
  </si>
  <si>
    <t>ile rezygnuje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</si>
</sst>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65" fontId="0" fillId="0" borderId="0" xfId="0" applyNumberFormat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165" fontId="0" fillId="4" borderId="2" xfId="0" applyNumberFormat="1" applyFont="1" applyFill="1" applyBorder="1"/>
    <xf numFmtId="0" fontId="0" fillId="5" borderId="0" xfId="0" applyFill="1"/>
    <xf numFmtId="0" fontId="0" fillId="5" borderId="0" xfId="0" applyNumberFormat="1" applyFill="1"/>
    <xf numFmtId="165" fontId="0" fillId="5" borderId="0" xfId="0" applyNumberFormat="1" applyFill="1"/>
    <xf numFmtId="0" fontId="0" fillId="4" borderId="1" xfId="0" applyNumberFormat="1" applyFont="1" applyFill="1" applyBorder="1"/>
    <xf numFmtId="0" fontId="0" fillId="6" borderId="0" xfId="0" applyFill="1"/>
  </cellXfs>
  <cellStyles count="1">
    <cellStyle name="Normalny" xfId="0" builtinId="0"/>
  </cellStyles>
  <dxfs count="5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potencjalnych klientow w pierwszych 4 godzinach pracy myjni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myjnia!$AB$38:$AB$39</c:f>
              <c:strCache>
                <c:ptCount val="2"/>
                <c:pt idx="0">
                  <c:v>4)</c:v>
                </c:pt>
                <c:pt idx="1">
                  <c:v>liczba aut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myjnia!$AA$40:$AA$45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myjnia!$AB$40:$AB$45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C-4226-A8A8-585B0389F6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98992"/>
        <c:axId val="1328600240"/>
      </c:barChart>
      <c:catAx>
        <c:axId val="132859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 pracy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600240"/>
        <c:crosses val="autoZero"/>
        <c:auto val="1"/>
        <c:lblAlgn val="ctr"/>
        <c:lblOffset val="100"/>
        <c:noMultiLvlLbl val="0"/>
      </c:catAx>
      <c:valAx>
        <c:axId val="13286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 czba aut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8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519544</xdr:colOff>
      <xdr:row>30</xdr:row>
      <xdr:rowOff>140856</xdr:rowOff>
    </xdr:from>
    <xdr:to>
      <xdr:col>36</xdr:col>
      <xdr:colOff>196271</xdr:colOff>
      <xdr:row>45</xdr:row>
      <xdr:rowOff>113147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7D65578-5C5F-4719-81A3-A563AE72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7.734559837962" createdVersion="7" refreshedVersion="7" minRefreshableVersion="3" recordCount="144" xr:uid="{790B7B3C-1C46-4B28-B25C-A8EF06E0F479}">
  <cacheSource type="worksheet">
    <worksheetSource name="myjnia"/>
  </cacheSource>
  <cacheFields count="3">
    <cacheField name="po ilu min od poprzedniego klienta " numFmtId="0">
      <sharedItems containsSemiMixedTypes="0" containsString="0" containsNumber="1" containsInteger="1" minValue="1" maxValue="15"/>
    </cacheField>
    <cacheField name="czas realizacji programu mycia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nr rejestracyjn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7.739009375" createdVersion="7" refreshedVersion="7" minRefreshableVersion="3" recordCount="144" xr:uid="{6CC6F6A0-607F-4C46-A69E-7988FE2DE4C3}">
  <cacheSource type="worksheet">
    <worksheetSource name="myjnia[[nr rejestracyjny]:[miasto]]"/>
  </cacheSource>
  <cacheFields count="2">
    <cacheField name="nr rejestracyjny" numFmtId="0">
      <sharedItems/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77.761398958333" createdVersion="7" refreshedVersion="7" minRefreshableVersion="3" recordCount="144" xr:uid="{BEFB296A-98FA-426F-8F0B-8A6D645FC5BF}">
  <cacheSource type="worksheet">
    <worksheetSource name="myjnia[[nr rejestracyjny]:[godz]]"/>
  </cacheSource>
  <cacheFields count="6">
    <cacheField name="nr rejestracyjny" numFmtId="0">
      <sharedItems/>
    </cacheField>
    <cacheField name="miasto" numFmtId="0">
      <sharedItems/>
    </cacheField>
    <cacheField name="czas" numFmtId="0">
      <sharedItems containsSemiMixedTypes="0" containsString="0" containsNumber="1" containsInteger="1" minValue="21780" maxValue="86340"/>
    </cacheField>
    <cacheField name="czaspom" numFmtId="0">
      <sharedItems containsSemiMixedTypes="0" containsString="0" containsNumber="1" minValue="0.25208333333333333" maxValue="0.99930555555555556"/>
    </cacheField>
    <cacheField name="godzina ladnie" numFmtId="165">
      <sharedItems containsSemiMixedTypes="0" containsNonDate="0" containsDate="1" containsString="0" minDate="1899-12-30T06:03:00" maxDate="1899-12-30T23:59:00"/>
    </cacheField>
    <cacheField name="godz" numFmtId="0">
      <sharedItems containsSemiMixedTypes="0" containsString="0" containsNumber="1" containsInteger="1" minValue="6" maxValue="23" count="18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NN792"/>
    <x v="0"/>
  </r>
  <r>
    <s v="FO434"/>
    <x v="1"/>
  </r>
  <r>
    <s v="GN103"/>
    <x v="2"/>
  </r>
  <r>
    <s v="EA828"/>
    <x v="3"/>
  </r>
  <r>
    <s v="FN819"/>
    <x v="4"/>
  </r>
  <r>
    <s v="CI708"/>
    <x v="5"/>
  </r>
  <r>
    <s v="KP566"/>
    <x v="6"/>
  </r>
  <r>
    <s v="DB255"/>
    <x v="7"/>
  </r>
  <r>
    <s v="DE239"/>
    <x v="8"/>
  </r>
  <r>
    <s v="HL821"/>
    <x v="9"/>
  </r>
  <r>
    <s v="CG489"/>
    <x v="10"/>
  </r>
  <r>
    <s v="BD204"/>
    <x v="11"/>
  </r>
  <r>
    <s v="KJ360"/>
    <x v="12"/>
  </r>
  <r>
    <s v="BH265"/>
    <x v="13"/>
  </r>
  <r>
    <s v="KI293"/>
    <x v="14"/>
  </r>
  <r>
    <s v="EH963"/>
    <x v="15"/>
  </r>
  <r>
    <s v="DP909"/>
    <x v="16"/>
  </r>
  <r>
    <s v="MD193"/>
    <x v="17"/>
  </r>
  <r>
    <s v="CC204"/>
    <x v="18"/>
  </r>
  <r>
    <s v="IB453"/>
    <x v="19"/>
  </r>
  <r>
    <s v="NE867"/>
    <x v="20"/>
  </r>
  <r>
    <s v="HP605"/>
    <x v="21"/>
  </r>
  <r>
    <s v="BM696"/>
    <x v="22"/>
  </r>
  <r>
    <s v="NH320"/>
    <x v="23"/>
  </r>
  <r>
    <s v="LJ560"/>
    <x v="24"/>
  </r>
  <r>
    <s v="KE961"/>
    <x v="25"/>
  </r>
  <r>
    <s v="DA206"/>
    <x v="26"/>
  </r>
  <r>
    <s v="BF559"/>
    <x v="27"/>
  </r>
  <r>
    <s v="AE964"/>
    <x v="28"/>
  </r>
  <r>
    <s v="AK592"/>
    <x v="29"/>
  </r>
  <r>
    <s v="GH547"/>
    <x v="30"/>
  </r>
  <r>
    <s v="HE739"/>
    <x v="31"/>
  </r>
  <r>
    <s v="JP960"/>
    <x v="32"/>
  </r>
  <r>
    <s v="EL406"/>
    <x v="33"/>
  </r>
  <r>
    <s v="NO341"/>
    <x v="34"/>
  </r>
  <r>
    <s v="HA988"/>
    <x v="35"/>
  </r>
  <r>
    <s v="BD855"/>
    <x v="11"/>
  </r>
  <r>
    <s v="AC254"/>
    <x v="36"/>
  </r>
  <r>
    <s v="EB508"/>
    <x v="37"/>
  </r>
  <r>
    <s v="CJ207"/>
    <x v="38"/>
  </r>
  <r>
    <s v="MI932"/>
    <x v="39"/>
  </r>
  <r>
    <s v="KK643"/>
    <x v="40"/>
  </r>
  <r>
    <s v="MN131"/>
    <x v="41"/>
  </r>
  <r>
    <s v="GL291"/>
    <x v="42"/>
  </r>
  <r>
    <s v="DA512"/>
    <x v="26"/>
  </r>
  <r>
    <s v="MK572"/>
    <x v="43"/>
  </r>
  <r>
    <s v="NM404"/>
    <x v="44"/>
  </r>
  <r>
    <s v="JM414"/>
    <x v="45"/>
  </r>
  <r>
    <s v="BA749"/>
    <x v="46"/>
  </r>
  <r>
    <s v="DE678"/>
    <x v="8"/>
  </r>
  <r>
    <s v="AG504"/>
    <x v="47"/>
  </r>
  <r>
    <s v="FC803"/>
    <x v="48"/>
  </r>
  <r>
    <s v="DE822"/>
    <x v="8"/>
  </r>
  <r>
    <s v="PJ152"/>
    <x v="49"/>
  </r>
  <r>
    <s v="GK857"/>
    <x v="50"/>
  </r>
  <r>
    <s v="BO596"/>
    <x v="51"/>
  </r>
  <r>
    <s v="KK488"/>
    <x v="40"/>
  </r>
  <r>
    <s v="AI420"/>
    <x v="52"/>
  </r>
  <r>
    <s v="KJ759"/>
    <x v="12"/>
  </r>
  <r>
    <s v="DL542"/>
    <x v="53"/>
  </r>
  <r>
    <s v="JI840"/>
    <x v="54"/>
  </r>
  <r>
    <s v="KK476"/>
    <x v="40"/>
  </r>
  <r>
    <s v="HP302"/>
    <x v="21"/>
  </r>
  <r>
    <s v="FI172"/>
    <x v="55"/>
  </r>
  <r>
    <s v="NM428"/>
    <x v="44"/>
  </r>
  <r>
    <s v="PM455"/>
    <x v="56"/>
  </r>
  <r>
    <s v="JM637"/>
    <x v="45"/>
  </r>
  <r>
    <s v="PK319"/>
    <x v="57"/>
  </r>
  <r>
    <s v="PM491"/>
    <x v="56"/>
  </r>
  <r>
    <s v="BC831"/>
    <x v="58"/>
  </r>
  <r>
    <s v="OJ247"/>
    <x v="59"/>
  </r>
  <r>
    <s v="EH892"/>
    <x v="15"/>
  </r>
  <r>
    <s v="JN904"/>
    <x v="60"/>
  </r>
  <r>
    <s v="KI291"/>
    <x v="14"/>
  </r>
  <r>
    <s v="MF590"/>
    <x v="61"/>
  </r>
  <r>
    <s v="LN225"/>
    <x v="62"/>
  </r>
  <r>
    <s v="CN589"/>
    <x v="63"/>
  </r>
  <r>
    <s v="JM352"/>
    <x v="45"/>
  </r>
  <r>
    <s v="AA425"/>
    <x v="64"/>
  </r>
  <r>
    <s v="OI629"/>
    <x v="65"/>
  </r>
  <r>
    <s v="HA731"/>
    <x v="35"/>
  </r>
  <r>
    <s v="GA781"/>
    <x v="66"/>
  </r>
  <r>
    <s v="LM755"/>
    <x v="67"/>
  </r>
  <r>
    <s v="AE347"/>
    <x v="28"/>
  </r>
  <r>
    <s v="GF313"/>
    <x v="68"/>
  </r>
  <r>
    <s v="EF961"/>
    <x v="69"/>
  </r>
  <r>
    <s v="PO926"/>
    <x v="70"/>
  </r>
  <r>
    <s v="NH234"/>
    <x v="23"/>
  </r>
  <r>
    <s v="AG864"/>
    <x v="47"/>
  </r>
  <r>
    <s v="DM336"/>
    <x v="71"/>
  </r>
  <r>
    <s v="LM392"/>
    <x v="67"/>
  </r>
  <r>
    <s v="EH559"/>
    <x v="15"/>
  </r>
  <r>
    <s v="HC465"/>
    <x v="72"/>
  </r>
  <r>
    <s v="BL246"/>
    <x v="73"/>
  </r>
  <r>
    <s v="FG771"/>
    <x v="74"/>
  </r>
  <r>
    <s v="IC327"/>
    <x v="75"/>
  </r>
  <r>
    <s v="JK843"/>
    <x v="76"/>
  </r>
  <r>
    <s v="CL393"/>
    <x v="77"/>
  </r>
  <r>
    <s v="NP226"/>
    <x v="78"/>
  </r>
  <r>
    <s v="PI710"/>
    <x v="79"/>
  </r>
  <r>
    <s v="GA435"/>
    <x v="66"/>
  </r>
  <r>
    <s v="AH451"/>
    <x v="80"/>
  </r>
  <r>
    <s v="IJ379"/>
    <x v="81"/>
  </r>
  <r>
    <s v="CC791"/>
    <x v="18"/>
  </r>
  <r>
    <s v="AF135"/>
    <x v="82"/>
  </r>
  <r>
    <s v="MN872"/>
    <x v="41"/>
  </r>
  <r>
    <s v="LP599"/>
    <x v="83"/>
  </r>
  <r>
    <s v="OD829"/>
    <x v="84"/>
  </r>
  <r>
    <s v="KN305"/>
    <x v="85"/>
  </r>
  <r>
    <s v="AH528"/>
    <x v="80"/>
  </r>
  <r>
    <s v="CA524"/>
    <x v="86"/>
  </r>
  <r>
    <s v="EP925"/>
    <x v="87"/>
  </r>
  <r>
    <s v="EF263"/>
    <x v="69"/>
  </r>
  <r>
    <s v="AN413"/>
    <x v="88"/>
  </r>
  <r>
    <s v="LE288"/>
    <x v="89"/>
  </r>
  <r>
    <s v="LM661"/>
    <x v="67"/>
  </r>
  <r>
    <s v="CO649"/>
    <x v="90"/>
  </r>
  <r>
    <s v="GB981"/>
    <x v="91"/>
  </r>
  <r>
    <s v="HF358"/>
    <x v="92"/>
  </r>
  <r>
    <s v="LA734"/>
    <x v="93"/>
  </r>
  <r>
    <s v="LL684"/>
    <x v="94"/>
  </r>
  <r>
    <s v="EG251"/>
    <x v="95"/>
  </r>
  <r>
    <s v="NH488"/>
    <x v="23"/>
  </r>
  <r>
    <s v="LF545"/>
    <x v="96"/>
  </r>
  <r>
    <s v="GB137"/>
    <x v="91"/>
  </r>
  <r>
    <s v="PB847"/>
    <x v="97"/>
  </r>
  <r>
    <s v="GH559"/>
    <x v="30"/>
  </r>
  <r>
    <s v="FP317"/>
    <x v="98"/>
  </r>
  <r>
    <s v="BM762"/>
    <x v="22"/>
  </r>
  <r>
    <s v="FJ667"/>
    <x v="99"/>
  </r>
  <r>
    <s v="FA471"/>
    <x v="100"/>
  </r>
  <r>
    <s v="OO730"/>
    <x v="101"/>
  </r>
  <r>
    <s v="NM466"/>
    <x v="44"/>
  </r>
  <r>
    <s v="LN234"/>
    <x v="62"/>
  </r>
  <r>
    <s v="NK798"/>
    <x v="102"/>
  </r>
  <r>
    <s v="DH531"/>
    <x v="103"/>
  </r>
  <r>
    <s v="IC460"/>
    <x v="75"/>
  </r>
  <r>
    <s v="BA678"/>
    <x v="46"/>
  </r>
  <r>
    <s v="GE131"/>
    <x v="104"/>
  </r>
  <r>
    <s v="PA306"/>
    <x v="105"/>
  </r>
  <r>
    <s v="EL879"/>
    <x v="33"/>
  </r>
  <r>
    <s v="EL963"/>
    <x v="33"/>
  </r>
  <r>
    <s v="NK460"/>
    <x v="102"/>
  </r>
  <r>
    <s v="GM330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NN792"/>
    <s v="NN"/>
    <n v="21780"/>
    <n v="0.25208333333333333"/>
    <d v="1899-12-30T06:03:00"/>
    <x v="0"/>
  </r>
  <r>
    <s v="FO434"/>
    <s v="FO"/>
    <n v="22500"/>
    <n v="0.26041666666666669"/>
    <d v="1899-12-30T06:15:00"/>
    <x v="0"/>
  </r>
  <r>
    <s v="GN103"/>
    <s v="GN"/>
    <n v="22560"/>
    <n v="0.26111111111111113"/>
    <d v="1899-12-30T06:16:00"/>
    <x v="0"/>
  </r>
  <r>
    <s v="EA828"/>
    <s v="EA"/>
    <n v="22980"/>
    <n v="0.26597222222222222"/>
    <d v="1899-12-30T06:23:00"/>
    <x v="0"/>
  </r>
  <r>
    <s v="FN819"/>
    <s v="FN"/>
    <n v="23580"/>
    <n v="0.27291666666666664"/>
    <d v="1899-12-30T06:33:00"/>
    <x v="0"/>
  </r>
  <r>
    <s v="CI708"/>
    <s v="CI"/>
    <n v="24120"/>
    <n v="0.27916666666666667"/>
    <d v="1899-12-30T06:42:00"/>
    <x v="0"/>
  </r>
  <r>
    <s v="KP566"/>
    <s v="KP"/>
    <n v="24360"/>
    <n v="0.28194444444444444"/>
    <d v="1899-12-30T06:46:00"/>
    <x v="0"/>
  </r>
  <r>
    <s v="DB255"/>
    <s v="DB"/>
    <n v="24600"/>
    <n v="0.28472222222222221"/>
    <d v="1899-12-30T06:50:00"/>
    <x v="0"/>
  </r>
  <r>
    <s v="DE239"/>
    <s v="DE"/>
    <n v="24780"/>
    <n v="0.28680555555555559"/>
    <d v="1899-12-30T06:53:00"/>
    <x v="0"/>
  </r>
  <r>
    <s v="HL821"/>
    <s v="HL"/>
    <n v="25200"/>
    <n v="0.29166666666666669"/>
    <d v="1899-12-30T07:00:00"/>
    <x v="1"/>
  </r>
  <r>
    <s v="CG489"/>
    <s v="CG"/>
    <n v="25860"/>
    <n v="0.29930555555555555"/>
    <d v="1899-12-30T07:11:00"/>
    <x v="1"/>
  </r>
  <r>
    <s v="BD204"/>
    <s v="BD"/>
    <n v="26760"/>
    <n v="0.30972222222222223"/>
    <d v="1899-12-30T07:26:00"/>
    <x v="1"/>
  </r>
  <r>
    <s v="KJ360"/>
    <s v="KJ"/>
    <n v="27420"/>
    <n v="0.31736111111111109"/>
    <d v="1899-12-30T07:37:00"/>
    <x v="1"/>
  </r>
  <r>
    <s v="BH265"/>
    <s v="BH"/>
    <n v="27600"/>
    <n v="0.31944444444444448"/>
    <d v="1899-12-30T07:40:00"/>
    <x v="1"/>
  </r>
  <r>
    <s v="KI293"/>
    <s v="KI"/>
    <n v="27660"/>
    <n v="0.32013888888888892"/>
    <d v="1899-12-30T07:41:00"/>
    <x v="1"/>
  </r>
  <r>
    <s v="EH963"/>
    <s v="EH"/>
    <n v="28320"/>
    <n v="0.32777777777777778"/>
    <d v="1899-12-30T07:52:00"/>
    <x v="1"/>
  </r>
  <r>
    <s v="DP909"/>
    <s v="DP"/>
    <n v="28440"/>
    <n v="0.32916666666666666"/>
    <d v="1899-12-30T07:54:00"/>
    <x v="1"/>
  </r>
  <r>
    <s v="MD193"/>
    <s v="MD"/>
    <n v="28980"/>
    <n v="0.3354166666666667"/>
    <d v="1899-12-30T08:03:00"/>
    <x v="2"/>
  </r>
  <r>
    <s v="CC204"/>
    <s v="CC"/>
    <n v="29100"/>
    <n v="0.33680555555555558"/>
    <d v="1899-12-30T08:05:00"/>
    <x v="2"/>
  </r>
  <r>
    <s v="IB453"/>
    <s v="IB"/>
    <n v="29880"/>
    <n v="0.34583333333333338"/>
    <d v="1899-12-30T08:18:00"/>
    <x v="2"/>
  </r>
  <r>
    <s v="NE867"/>
    <s v="NE"/>
    <n v="30480"/>
    <n v="0.3527777777777778"/>
    <d v="1899-12-30T08:28:00"/>
    <x v="2"/>
  </r>
  <r>
    <s v="HP605"/>
    <s v="HP"/>
    <n v="30840"/>
    <n v="0.35694444444444445"/>
    <d v="1899-12-30T08:34:00"/>
    <x v="2"/>
  </r>
  <r>
    <s v="BM696"/>
    <s v="BM"/>
    <n v="31140"/>
    <n v="0.36041666666666666"/>
    <d v="1899-12-30T08:39:00"/>
    <x v="2"/>
  </r>
  <r>
    <s v="NH320"/>
    <s v="NH"/>
    <n v="31920"/>
    <n v="0.36944444444444446"/>
    <d v="1899-12-30T08:52:00"/>
    <x v="2"/>
  </r>
  <r>
    <s v="LJ560"/>
    <s v="LJ"/>
    <n v="32580"/>
    <n v="0.37708333333333338"/>
    <d v="1899-12-30T09:03:00"/>
    <x v="3"/>
  </r>
  <r>
    <s v="KE961"/>
    <s v="KE"/>
    <n v="33180"/>
    <n v="0.3840277777777778"/>
    <d v="1899-12-30T09:13:00"/>
    <x v="3"/>
  </r>
  <r>
    <s v="DA206"/>
    <s v="DA"/>
    <n v="33840"/>
    <n v="0.39166666666666666"/>
    <d v="1899-12-30T09:24:00"/>
    <x v="3"/>
  </r>
  <r>
    <s v="BF559"/>
    <s v="BF"/>
    <n v="34080"/>
    <n v="0.39444444444444443"/>
    <d v="1899-12-30T09:28:00"/>
    <x v="3"/>
  </r>
  <r>
    <s v="AE964"/>
    <s v="AE"/>
    <n v="34320"/>
    <n v="0.3972222222222222"/>
    <d v="1899-12-30T09:32:00"/>
    <x v="3"/>
  </r>
  <r>
    <s v="AK592"/>
    <s v="AK"/>
    <n v="34440"/>
    <n v="0.39861111111111108"/>
    <d v="1899-12-30T09:34:00"/>
    <x v="3"/>
  </r>
  <r>
    <s v="GH547"/>
    <s v="GH"/>
    <n v="34860"/>
    <n v="0.40347222222222223"/>
    <d v="1899-12-30T09:41:00"/>
    <x v="3"/>
  </r>
  <r>
    <s v="HE739"/>
    <s v="HE"/>
    <n v="35520"/>
    <n v="0.41111111111111115"/>
    <d v="1899-12-30T09:52:00"/>
    <x v="3"/>
  </r>
  <r>
    <s v="JP960"/>
    <s v="JP"/>
    <n v="35880"/>
    <n v="0.4152777777777778"/>
    <d v="1899-12-30T09:58:00"/>
    <x v="3"/>
  </r>
  <r>
    <s v="EL406"/>
    <s v="EL"/>
    <n v="36540"/>
    <n v="0.42291666666666666"/>
    <d v="1899-12-30T10:09:00"/>
    <x v="4"/>
  </r>
  <r>
    <s v="NO341"/>
    <s v="NO"/>
    <n v="36840"/>
    <n v="0.42638888888888887"/>
    <d v="1899-12-30T10:14:00"/>
    <x v="4"/>
  </r>
  <r>
    <s v="HA988"/>
    <s v="HA"/>
    <n v="37380"/>
    <n v="0.43263888888888885"/>
    <d v="1899-12-30T10:23:00"/>
    <x v="4"/>
  </r>
  <r>
    <s v="BD855"/>
    <s v="BD"/>
    <n v="38040"/>
    <n v="0.44027777777777777"/>
    <d v="1899-12-30T10:34:00"/>
    <x v="4"/>
  </r>
  <r>
    <s v="AC254"/>
    <s v="AC"/>
    <n v="38940"/>
    <n v="0.45069444444444445"/>
    <d v="1899-12-30T10:49:00"/>
    <x v="4"/>
  </r>
  <r>
    <s v="EB508"/>
    <s v="EB"/>
    <n v="39660"/>
    <n v="0.45902777777777781"/>
    <d v="1899-12-30T11:01:00"/>
    <x v="5"/>
  </r>
  <r>
    <s v="CJ207"/>
    <s v="CJ"/>
    <n v="39780"/>
    <n v="0.4604166666666667"/>
    <d v="1899-12-30T11:03:00"/>
    <x v="5"/>
  </r>
  <r>
    <s v="MI932"/>
    <s v="MI"/>
    <n v="40440"/>
    <n v="0.4680555555555555"/>
    <d v="1899-12-30T11:14:00"/>
    <x v="5"/>
  </r>
  <r>
    <s v="KK643"/>
    <s v="KK"/>
    <n v="40560"/>
    <n v="0.4694444444444445"/>
    <d v="1899-12-30T11:16:00"/>
    <x v="5"/>
  </r>
  <r>
    <s v="MN131"/>
    <s v="MN"/>
    <n v="40920"/>
    <n v="0.47361111111111115"/>
    <d v="1899-12-30T11:22:00"/>
    <x v="5"/>
  </r>
  <r>
    <s v="GL291"/>
    <s v="GL"/>
    <n v="41160"/>
    <n v="0.47638888888888892"/>
    <d v="1899-12-30T11:26:00"/>
    <x v="5"/>
  </r>
  <r>
    <s v="DA512"/>
    <s v="DA"/>
    <n v="41580"/>
    <n v="0.48125000000000001"/>
    <d v="1899-12-30T11:33:00"/>
    <x v="5"/>
  </r>
  <r>
    <s v="MK572"/>
    <s v="MK"/>
    <n v="42060"/>
    <n v="0.48680555555555555"/>
    <d v="1899-12-30T11:41:00"/>
    <x v="5"/>
  </r>
  <r>
    <s v="NM404"/>
    <s v="NM"/>
    <n v="42240"/>
    <n v="0.48888888888888887"/>
    <d v="1899-12-30T11:44:00"/>
    <x v="5"/>
  </r>
  <r>
    <s v="JM414"/>
    <s v="JM"/>
    <n v="42660"/>
    <n v="0.49374999999999997"/>
    <d v="1899-12-30T11:51:00"/>
    <x v="5"/>
  </r>
  <r>
    <s v="BA749"/>
    <s v="BA"/>
    <n v="43560"/>
    <n v="0.50416666666666665"/>
    <d v="1899-12-30T12:06:00"/>
    <x v="6"/>
  </r>
  <r>
    <s v="DE678"/>
    <s v="DE"/>
    <n v="44220"/>
    <n v="0.51180555555555551"/>
    <d v="1899-12-30T12:17:00"/>
    <x v="6"/>
  </r>
  <r>
    <s v="AG504"/>
    <s v="AG"/>
    <n v="44580"/>
    <n v="0.51597222222222217"/>
    <d v="1899-12-30T12:23:00"/>
    <x v="6"/>
  </r>
  <r>
    <s v="FC803"/>
    <s v="FC"/>
    <n v="44760"/>
    <n v="0.5180555555555556"/>
    <d v="1899-12-30T12:26:00"/>
    <x v="6"/>
  </r>
  <r>
    <s v="DE822"/>
    <s v="DE"/>
    <n v="45540"/>
    <n v="0.52708333333333335"/>
    <d v="1899-12-30T12:39:00"/>
    <x v="6"/>
  </r>
  <r>
    <s v="PJ152"/>
    <s v="PJ"/>
    <n v="46440"/>
    <n v="0.53749999999999998"/>
    <d v="1899-12-30T12:54:00"/>
    <x v="6"/>
  </r>
  <r>
    <s v="GK857"/>
    <s v="GK"/>
    <n v="46500"/>
    <n v="0.53819444444444442"/>
    <d v="1899-12-30T12:55:00"/>
    <x v="6"/>
  </r>
  <r>
    <s v="BO596"/>
    <s v="BO"/>
    <n v="47400"/>
    <n v="0.54861111111111105"/>
    <d v="1899-12-30T13:10:00"/>
    <x v="7"/>
  </r>
  <r>
    <s v="KK488"/>
    <s v="KK"/>
    <n v="48240"/>
    <n v="0.55833333333333335"/>
    <d v="1899-12-30T13:24:00"/>
    <x v="7"/>
  </r>
  <r>
    <s v="AI420"/>
    <s v="AI"/>
    <n v="48660"/>
    <n v="0.56319444444444444"/>
    <d v="1899-12-30T13:31:00"/>
    <x v="7"/>
  </r>
  <r>
    <s v="KJ759"/>
    <s v="KJ"/>
    <n v="49080"/>
    <n v="0.56805555555555554"/>
    <d v="1899-12-30T13:38:00"/>
    <x v="7"/>
  </r>
  <r>
    <s v="DL542"/>
    <s v="DL"/>
    <n v="49440"/>
    <n v="0.57222222222222219"/>
    <d v="1899-12-30T13:44:00"/>
    <x v="7"/>
  </r>
  <r>
    <s v="JI840"/>
    <s v="JI"/>
    <n v="49620"/>
    <n v="0.57430555555555551"/>
    <d v="1899-12-30T13:47:00"/>
    <x v="7"/>
  </r>
  <r>
    <s v="KK476"/>
    <s v="KK"/>
    <n v="50520"/>
    <n v="0.58472222222222225"/>
    <d v="1899-12-30T14:02:00"/>
    <x v="8"/>
  </r>
  <r>
    <s v="HP302"/>
    <s v="HP"/>
    <n v="50700"/>
    <n v="0.58680555555555558"/>
    <d v="1899-12-30T14:05:00"/>
    <x v="8"/>
  </r>
  <r>
    <s v="FI172"/>
    <s v="FI"/>
    <n v="51180"/>
    <n v="0.59236111111111112"/>
    <d v="1899-12-30T14:13:00"/>
    <x v="8"/>
  </r>
  <r>
    <s v="NM428"/>
    <s v="NM"/>
    <n v="51480"/>
    <n v="0.59583333333333333"/>
    <d v="1899-12-30T14:18:00"/>
    <x v="8"/>
  </r>
  <r>
    <s v="PM455"/>
    <s v="PM"/>
    <n v="51600"/>
    <n v="0.59722222222222221"/>
    <d v="1899-12-30T14:20:00"/>
    <x v="8"/>
  </r>
  <r>
    <s v="JM637"/>
    <s v="JM"/>
    <n v="52440"/>
    <n v="0.6069444444444444"/>
    <d v="1899-12-30T14:34:00"/>
    <x v="8"/>
  </r>
  <r>
    <s v="PK319"/>
    <s v="PK"/>
    <n v="52860"/>
    <n v="0.6118055555555556"/>
    <d v="1899-12-30T14:41:00"/>
    <x v="8"/>
  </r>
  <r>
    <s v="PM491"/>
    <s v="PM"/>
    <n v="53700"/>
    <n v="0.62152777777777779"/>
    <d v="1899-12-30T14:55:00"/>
    <x v="8"/>
  </r>
  <r>
    <s v="BC831"/>
    <s v="BC"/>
    <n v="54360"/>
    <n v="0.62916666666666665"/>
    <d v="1899-12-30T15:06:00"/>
    <x v="9"/>
  </r>
  <r>
    <s v="OJ247"/>
    <s v="OJ"/>
    <n v="54480"/>
    <n v="0.63055555555555554"/>
    <d v="1899-12-30T15:08:00"/>
    <x v="9"/>
  </r>
  <r>
    <s v="EH892"/>
    <s v="EH"/>
    <n v="55140"/>
    <n v="0.6381944444444444"/>
    <d v="1899-12-30T15:19:00"/>
    <x v="9"/>
  </r>
  <r>
    <s v="JN904"/>
    <s v="JN"/>
    <n v="55380"/>
    <n v="0.64097222222222217"/>
    <d v="1899-12-30T15:23:00"/>
    <x v="9"/>
  </r>
  <r>
    <s v="KI291"/>
    <s v="KI"/>
    <n v="55560"/>
    <n v="0.6430555555555556"/>
    <d v="1899-12-30T15:26:00"/>
    <x v="9"/>
  </r>
  <r>
    <s v="MF590"/>
    <s v="MF"/>
    <n v="55680"/>
    <n v="0.64444444444444449"/>
    <d v="1899-12-30T15:28:00"/>
    <x v="9"/>
  </r>
  <r>
    <s v="LN225"/>
    <s v="LN"/>
    <n v="56460"/>
    <n v="0.65347222222222223"/>
    <d v="1899-12-30T15:41:00"/>
    <x v="9"/>
  </r>
  <r>
    <s v="CN589"/>
    <s v="CN"/>
    <n v="56640"/>
    <n v="0.65555555555555556"/>
    <d v="1899-12-30T15:44:00"/>
    <x v="9"/>
  </r>
  <r>
    <s v="JM352"/>
    <s v="JM"/>
    <n v="57180"/>
    <n v="0.66180555555555554"/>
    <d v="1899-12-30T15:53:00"/>
    <x v="9"/>
  </r>
  <r>
    <s v="AA425"/>
    <s v="AA"/>
    <n v="57960"/>
    <n v="0.67083333333333339"/>
    <d v="1899-12-30T16:06:00"/>
    <x v="10"/>
  </r>
  <r>
    <s v="OI629"/>
    <s v="OI"/>
    <n v="58380"/>
    <n v="0.67569444444444438"/>
    <d v="1899-12-30T16:13:00"/>
    <x v="10"/>
  </r>
  <r>
    <s v="HA731"/>
    <s v="HA"/>
    <n v="59160"/>
    <n v="0.68472222222222223"/>
    <d v="1899-12-30T16:26:00"/>
    <x v="10"/>
  </r>
  <r>
    <s v="GA781"/>
    <s v="GA"/>
    <n v="59400"/>
    <n v="0.6875"/>
    <d v="1899-12-30T16:30:00"/>
    <x v="10"/>
  </r>
  <r>
    <s v="LM755"/>
    <s v="LM"/>
    <n v="59820"/>
    <n v="0.69236111111111109"/>
    <d v="1899-12-30T16:37:00"/>
    <x v="10"/>
  </r>
  <r>
    <s v="AE347"/>
    <s v="AE"/>
    <n v="60000"/>
    <n v="0.69444444444444453"/>
    <d v="1899-12-30T16:40:00"/>
    <x v="10"/>
  </r>
  <r>
    <s v="GF313"/>
    <s v="GF"/>
    <n v="60240"/>
    <n v="0.6972222222222223"/>
    <d v="1899-12-30T16:44:00"/>
    <x v="10"/>
  </r>
  <r>
    <s v="EF961"/>
    <s v="EF"/>
    <n v="60660"/>
    <n v="0.70208333333333339"/>
    <d v="1899-12-30T16:51:00"/>
    <x v="10"/>
  </r>
  <r>
    <s v="PO926"/>
    <s v="PO"/>
    <n v="60840"/>
    <n v="0.70416666666666661"/>
    <d v="1899-12-30T16:54:00"/>
    <x v="10"/>
  </r>
  <r>
    <s v="NH234"/>
    <s v="NH"/>
    <n v="60900"/>
    <n v="0.70486111111111116"/>
    <d v="1899-12-30T16:55:00"/>
    <x v="10"/>
  </r>
  <r>
    <s v="AG864"/>
    <s v="AG"/>
    <n v="61740"/>
    <n v="0.71458333333333324"/>
    <d v="1899-12-30T17:09:00"/>
    <x v="11"/>
  </r>
  <r>
    <s v="DM336"/>
    <s v="DM"/>
    <n v="62040"/>
    <n v="0.71805555555555556"/>
    <d v="1899-12-30T17:14:00"/>
    <x v="11"/>
  </r>
  <r>
    <s v="LM392"/>
    <s v="LM"/>
    <n v="62280"/>
    <n v="0.72083333333333333"/>
    <d v="1899-12-30T17:18:00"/>
    <x v="11"/>
  </r>
  <r>
    <s v="EH559"/>
    <s v="EH"/>
    <n v="62580"/>
    <n v="0.72430555555555554"/>
    <d v="1899-12-30T17:23:00"/>
    <x v="11"/>
  </r>
  <r>
    <s v="HC465"/>
    <s v="HC"/>
    <n v="62940"/>
    <n v="0.7284722222222223"/>
    <d v="1899-12-30T17:29:00"/>
    <x v="11"/>
  </r>
  <r>
    <s v="BL246"/>
    <s v="BL"/>
    <n v="63420"/>
    <n v="0.73402777777777783"/>
    <d v="1899-12-30T17:37:00"/>
    <x v="11"/>
  </r>
  <r>
    <s v="FG771"/>
    <s v="FG"/>
    <n v="64320"/>
    <n v="0.74444444444444446"/>
    <d v="1899-12-30T17:52:00"/>
    <x v="11"/>
  </r>
  <r>
    <s v="IC327"/>
    <s v="IC"/>
    <n v="64380"/>
    <n v="0.74513888888888891"/>
    <d v="1899-12-30T17:53:00"/>
    <x v="11"/>
  </r>
  <r>
    <s v="JK843"/>
    <s v="JK"/>
    <n v="65220"/>
    <n v="0.75486111111111109"/>
    <d v="1899-12-30T18:07:00"/>
    <x v="12"/>
  </r>
  <r>
    <s v="CL393"/>
    <s v="CL"/>
    <n v="65580"/>
    <n v="0.75902777777777775"/>
    <d v="1899-12-30T18:13:00"/>
    <x v="12"/>
  </r>
  <r>
    <s v="NP226"/>
    <s v="NP"/>
    <n v="66000"/>
    <n v="0.76388888888888884"/>
    <d v="1899-12-30T18:20:00"/>
    <x v="12"/>
  </r>
  <r>
    <s v="PI710"/>
    <s v="PI"/>
    <n v="66600"/>
    <n v="0.77083333333333337"/>
    <d v="1899-12-30T18:30:00"/>
    <x v="12"/>
  </r>
  <r>
    <s v="GA435"/>
    <s v="GA"/>
    <n v="66900"/>
    <n v="0.77430555555555547"/>
    <d v="1899-12-30T18:35:00"/>
    <x v="12"/>
  </r>
  <r>
    <s v="AH451"/>
    <s v="AH"/>
    <n v="67680"/>
    <n v="0.78333333333333333"/>
    <d v="1899-12-30T18:48:00"/>
    <x v="12"/>
  </r>
  <r>
    <s v="IJ379"/>
    <s v="IJ"/>
    <n v="67800"/>
    <n v="0.78472222222222221"/>
    <d v="1899-12-30T18:50:00"/>
    <x v="12"/>
  </r>
  <r>
    <s v="CC791"/>
    <s v="CC"/>
    <n v="68340"/>
    <n v="0.7909722222222223"/>
    <d v="1899-12-30T18:59:00"/>
    <x v="12"/>
  </r>
  <r>
    <s v="AF135"/>
    <s v="AF"/>
    <n v="68820"/>
    <n v="0.79652777777777783"/>
    <d v="1899-12-30T19:07:00"/>
    <x v="13"/>
  </r>
  <r>
    <s v="MN872"/>
    <s v="MN"/>
    <n v="68880"/>
    <n v="0.79722222222222217"/>
    <d v="1899-12-30T19:08:00"/>
    <x v="13"/>
  </r>
  <r>
    <s v="LP599"/>
    <s v="LP"/>
    <n v="69480"/>
    <n v="0.8041666666666667"/>
    <d v="1899-12-30T19:18:00"/>
    <x v="13"/>
  </r>
  <r>
    <s v="OD829"/>
    <s v="OD"/>
    <n v="69600"/>
    <n v="0.80555555555555547"/>
    <d v="1899-12-30T19:20:00"/>
    <x v="13"/>
  </r>
  <r>
    <s v="KN305"/>
    <s v="KN"/>
    <n v="69960"/>
    <n v="0.80972222222222223"/>
    <d v="1899-12-30T19:26:00"/>
    <x v="13"/>
  </r>
  <r>
    <s v="AH528"/>
    <s v="AH"/>
    <n v="70080"/>
    <n v="0.81111111111111101"/>
    <d v="1899-12-30T19:28:00"/>
    <x v="13"/>
  </r>
  <r>
    <s v="CA524"/>
    <s v="CA"/>
    <n v="70320"/>
    <n v="0.81388888888888899"/>
    <d v="1899-12-30T19:32:00"/>
    <x v="13"/>
  </r>
  <r>
    <s v="EP925"/>
    <s v="EP"/>
    <n v="70860"/>
    <n v="0.82013888888888886"/>
    <d v="1899-12-30T19:41:00"/>
    <x v="13"/>
  </r>
  <r>
    <s v="EF263"/>
    <s v="EF"/>
    <n v="70980"/>
    <n v="0.82152777777777775"/>
    <d v="1899-12-30T19:43:00"/>
    <x v="13"/>
  </r>
  <r>
    <s v="AN413"/>
    <s v="AN"/>
    <n v="71640"/>
    <n v="0.82916666666666661"/>
    <d v="1899-12-30T19:54:00"/>
    <x v="13"/>
  </r>
  <r>
    <s v="LE288"/>
    <s v="LE"/>
    <n v="72120"/>
    <n v="0.83472222222222225"/>
    <d v="1899-12-30T20:02:00"/>
    <x v="14"/>
  </r>
  <r>
    <s v="LM661"/>
    <s v="LM"/>
    <n v="72900"/>
    <n v="0.84375"/>
    <d v="1899-12-30T20:15:00"/>
    <x v="14"/>
  </r>
  <r>
    <s v="CO649"/>
    <s v="CO"/>
    <n v="73320"/>
    <n v="0.84861111111111109"/>
    <d v="1899-12-30T20:22:00"/>
    <x v="14"/>
  </r>
  <r>
    <s v="GB981"/>
    <s v="GB"/>
    <n v="73740"/>
    <n v="0.8534722222222223"/>
    <d v="1899-12-30T20:29:00"/>
    <x v="14"/>
  </r>
  <r>
    <s v="HF358"/>
    <s v="HF"/>
    <n v="74280"/>
    <n v="0.85972222222222217"/>
    <d v="1899-12-30T20:38:00"/>
    <x v="14"/>
  </r>
  <r>
    <s v="LA734"/>
    <s v="LA"/>
    <n v="74640"/>
    <n v="0.86388888888888893"/>
    <d v="1899-12-30T20:44:00"/>
    <x v="14"/>
  </r>
  <r>
    <s v="LL684"/>
    <s v="LL"/>
    <n v="75480"/>
    <n v="0.87361111111111101"/>
    <d v="1899-12-30T20:58:00"/>
    <x v="14"/>
  </r>
  <r>
    <s v="EG251"/>
    <s v="EG"/>
    <n v="76320"/>
    <n v="0.8833333333333333"/>
    <d v="1899-12-30T21:12:00"/>
    <x v="15"/>
  </r>
  <r>
    <s v="NH488"/>
    <s v="NH"/>
    <n v="76740"/>
    <n v="0.8881944444444444"/>
    <d v="1899-12-30T21:19:00"/>
    <x v="15"/>
  </r>
  <r>
    <s v="LF545"/>
    <s v="LF"/>
    <n v="77400"/>
    <n v="0.89583333333333337"/>
    <d v="1899-12-30T21:30:00"/>
    <x v="15"/>
  </r>
  <r>
    <s v="GB137"/>
    <s v="GB"/>
    <n v="78060"/>
    <n v="0.90347222222222223"/>
    <d v="1899-12-30T21:41:00"/>
    <x v="15"/>
  </r>
  <r>
    <s v="PB847"/>
    <s v="PB"/>
    <n v="78720"/>
    <n v="0.91111111111111109"/>
    <d v="1899-12-30T21:52:00"/>
    <x v="15"/>
  </r>
  <r>
    <s v="GH559"/>
    <s v="GH"/>
    <n v="79440"/>
    <n v="0.9194444444444444"/>
    <d v="1899-12-30T22:04:00"/>
    <x v="16"/>
  </r>
  <r>
    <s v="FP317"/>
    <s v="FP"/>
    <n v="79620"/>
    <n v="0.92152777777777783"/>
    <d v="1899-12-30T22:07:00"/>
    <x v="16"/>
  </r>
  <r>
    <s v="BM762"/>
    <s v="BM"/>
    <n v="79800"/>
    <n v="0.92361111111111116"/>
    <d v="1899-12-30T22:10:00"/>
    <x v="16"/>
  </r>
  <r>
    <s v="FJ667"/>
    <s v="FJ"/>
    <n v="80520"/>
    <n v="0.93194444444444446"/>
    <d v="1899-12-30T22:22:00"/>
    <x v="16"/>
  </r>
  <r>
    <s v="FA471"/>
    <s v="FA"/>
    <n v="80940"/>
    <n v="0.93680555555555556"/>
    <d v="1899-12-30T22:29:00"/>
    <x v="16"/>
  </r>
  <r>
    <s v="OO730"/>
    <s v="OO"/>
    <n v="81540"/>
    <n v="0.94374999999999998"/>
    <d v="1899-12-30T22:39:00"/>
    <x v="16"/>
  </r>
  <r>
    <s v="NM466"/>
    <s v="NM"/>
    <n v="81660"/>
    <n v="0.94513888888888886"/>
    <d v="1899-12-30T22:41:00"/>
    <x v="16"/>
  </r>
  <r>
    <s v="LN234"/>
    <s v="LN"/>
    <n v="82500"/>
    <n v="0.95486111111111116"/>
    <d v="1899-12-30T22:55:00"/>
    <x v="16"/>
  </r>
  <r>
    <s v="NK798"/>
    <s v="NK"/>
    <n v="83040"/>
    <n v="0.96111111111111114"/>
    <d v="1899-12-30T23:04:00"/>
    <x v="17"/>
  </r>
  <r>
    <s v="DH531"/>
    <s v="DH"/>
    <n v="83160"/>
    <n v="0.96250000000000002"/>
    <d v="1899-12-30T23:06:00"/>
    <x v="17"/>
  </r>
  <r>
    <s v="IC460"/>
    <s v="IC"/>
    <n v="83820"/>
    <n v="0.97013888888888899"/>
    <d v="1899-12-30T23:17:00"/>
    <x v="17"/>
  </r>
  <r>
    <s v="BA678"/>
    <s v="BA"/>
    <n v="83940"/>
    <n v="0.97152777777777777"/>
    <d v="1899-12-30T23:19:00"/>
    <x v="17"/>
  </r>
  <r>
    <s v="GE131"/>
    <s v="GE"/>
    <n v="84780"/>
    <n v="0.98125000000000007"/>
    <d v="1899-12-30T23:33:00"/>
    <x v="17"/>
  </r>
  <r>
    <s v="PA306"/>
    <s v="PA"/>
    <n v="85140"/>
    <n v="0.98541666666666661"/>
    <d v="1899-12-30T23:39:00"/>
    <x v="17"/>
  </r>
  <r>
    <s v="EL879"/>
    <s v="EL"/>
    <n v="85440"/>
    <n v="0.98888888888888893"/>
    <d v="1899-12-30T23:44:00"/>
    <x v="17"/>
  </r>
  <r>
    <s v="EL963"/>
    <s v="EL"/>
    <n v="85560"/>
    <n v="0.9902777777777777"/>
    <d v="1899-12-30T23:46:00"/>
    <x v="17"/>
  </r>
  <r>
    <s v="NK460"/>
    <s v="NK"/>
    <n v="86160"/>
    <n v="0.99722222222222223"/>
    <d v="1899-12-30T23:56:00"/>
    <x v="17"/>
  </r>
  <r>
    <s v="GM330"/>
    <s v="GM"/>
    <n v="86340"/>
    <n v="0.99930555555555556"/>
    <d v="1899-12-30T23:59:0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A6CAC-4A50-4032-AEB4-D0E0F3D52272}" name="Tabela przestawna8" cacheId="1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X39:Y58" firstHeaderRow="1" firstDataRow="1" firstDataCol="1"/>
  <pivotFields count="6">
    <pivotField dataField="1" showAll="0"/>
    <pivotField showAll="0"/>
    <pivotField showAll="0"/>
    <pivotField showAll="0"/>
    <pivotField numFmtId="165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Liczba z nr rejestracyj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97E3E-F205-4D29-9C49-A274DF04274B}" name="Tabela przestawna6" cacheId="1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asto">
  <location ref="Q22:R130" firstHeaderRow="1" firstDataRow="1" firstDataCol="1"/>
  <pivotFields count="2">
    <pivotField dataField="1" showAll="0"/>
    <pivotField axis="axisRow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1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ile au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B4B5F-FBA5-4DBC-9F44-550FE57D313C}" name="Tabela przestawna1" cacheId="12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program">
  <location ref="Q3:R18" firstHeaderRow="1" firstDataRow="1" firstDataCol="1"/>
  <pivotFields count="3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liczba klientow" fld="2" subtotal="count" baseField="0" baseItem="0"/>
  </dataFields>
  <formats count="4"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7162784-62B6-4A89-B7E4-E86E9BB76CAC}" autoFormatId="16" applyNumberFormats="0" applyBorderFormats="0" applyFontFormats="0" applyPatternFormats="0" applyAlignmentFormats="0" applyWidthHeightFormats="0">
  <queryTableRefresh nextId="26" unboundColumnsRight="10">
    <queryTableFields count="13">
      <queryTableField id="1" name="Column1" tableColumnId="1"/>
      <queryTableField id="2" name="Column2" tableColumnId="2"/>
      <queryTableField id="3" name="Column3" tableColumnId="3"/>
      <queryTableField id="9" dataBound="0" tableColumnId="9"/>
      <queryTableField id="10" dataBound="0" tableColumnId="10"/>
      <queryTableField id="13" dataBound="0" tableColumnId="13"/>
      <queryTableField id="12" dataBound="0" tableColumnId="12"/>
      <queryTableField id="14" dataBound="0" tableColumnId="14"/>
      <queryTableField id="17" dataBound="0" tableColumnId="17"/>
      <queryTableField id="22" dataBound="0" tableColumnId="22"/>
      <queryTableField id="23" dataBound="0" tableColumnId="23"/>
      <queryTableField id="24" dataBound="0" tableColumnId="24"/>
      <queryTableField id="25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E5C156-07B6-4294-853C-519B5F24706F}" name="myjnia" displayName="myjnia" ref="B1:N145" tableType="queryTable" totalsRowShown="0">
  <autoFilter ref="B1:N145" xr:uid="{46E5C156-07B6-4294-853C-519B5F24706F}"/>
  <tableColumns count="13">
    <tableColumn id="1" xr3:uid="{BA55B62D-70BD-4AD0-B0EE-7D94DBC7680D}" uniqueName="1" name="po ilu min od poprzedniego klienta " queryTableFieldId="1"/>
    <tableColumn id="2" xr3:uid="{92FCF16A-02F7-4E85-A0E9-53FD281B8D44}" uniqueName="2" name="czas realizacji programu mycia" queryTableFieldId="2"/>
    <tableColumn id="3" xr3:uid="{8A37CA51-8D0D-4AB3-9678-0BD783168A6C}" uniqueName="3" name="nr rejestracyjny" queryTableFieldId="3" dataDxfId="4"/>
    <tableColumn id="9" xr3:uid="{6D476217-77ED-42B6-87B6-562FD2344715}" uniqueName="9" name="miasto" queryTableFieldId="9">
      <calculatedColumnFormula>LEFT(myjnia[[#This Row],[nr rejestracyjny]], 2)</calculatedColumnFormula>
    </tableColumn>
    <tableColumn id="10" xr3:uid="{674134A1-15D6-451D-B871-77926E6A3340}" uniqueName="10" name="czas" queryTableFieldId="10">
      <calculatedColumnFormula>6*60+myjnia[[#This Row],[po ilu min od poprzedniego klienta ]]</calculatedColumnFormula>
    </tableColumn>
    <tableColumn id="13" xr3:uid="{22727BF4-EF45-4A16-AAF6-B4DE0F4E600C}" uniqueName="13" name="czaspom" queryTableFieldId="13">
      <calculatedColumnFormula>myjnia[[#This Row],[czas]]/60/24</calculatedColumnFormula>
    </tableColumn>
    <tableColumn id="12" xr3:uid="{A1908745-EB86-4764-823A-B13D20399C77}" uniqueName="12" name="godzina ladnie" queryTableFieldId="12">
      <calculatedColumnFormula>myjnia[[#This Row],[czaspom]]</calculatedColumnFormula>
    </tableColumn>
    <tableColumn id="14" xr3:uid="{87C675B2-2A30-4948-B87A-36E25F994DE6}" uniqueName="14" name="godz" queryTableFieldId="14">
      <calculatedColumnFormula>HOUR(myjnia[[#This Row],[godzina ladnie]])</calculatedColumnFormula>
    </tableColumn>
    <tableColumn id="17" xr3:uid="{B6257EBD-C09B-40C4-A4EC-7DDC6F267D58}" uniqueName="17" name="ile min po otwarciu przybyl" queryTableFieldId="17"/>
    <tableColumn id="22" xr3:uid="{735A1C84-D1C1-4736-BCC6-2CEEAA22A154}" uniqueName="22" name="czy zrezygowal" queryTableFieldId="22"/>
    <tableColumn id="23" xr3:uid="{96FC2DF6-2A3E-421C-B89D-09AD78524A3E}" uniqueName="23" name="potencjalny czas rozpoczecia" queryTableFieldId="23"/>
    <tableColumn id="24" xr3:uid="{9BFBDD39-E637-47BE-B778-E47CBD1557CD}" uniqueName="24" name="czas zakonczenia" queryTableFieldId="24"/>
    <tableColumn id="25" xr3:uid="{EC3A2C09-E40A-4037-BA34-C73ADE0B2061}" uniqueName="25" name="ile rezygnuje" queryTableField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695F-4B66-4B8E-8CB7-4E144A3C755E}">
  <dimension ref="A1:AB145"/>
  <sheetViews>
    <sheetView tabSelected="1" topLeftCell="M24" zoomScale="55" zoomScaleNormal="55" workbookViewId="0">
      <selection activeCell="Y33" sqref="Y33"/>
    </sheetView>
  </sheetViews>
  <sheetFormatPr defaultRowHeight="14.5" x14ac:dyDescent="0.35"/>
  <cols>
    <col min="2" max="2" width="37.54296875" customWidth="1"/>
    <col min="3" max="3" width="27.7265625" customWidth="1"/>
    <col min="4" max="4" width="33.6328125" customWidth="1"/>
    <col min="7" max="7" width="23" hidden="1" customWidth="1"/>
    <col min="8" max="8" width="40" customWidth="1"/>
    <col min="10" max="10" width="30.54296875" customWidth="1"/>
    <col min="12" max="12" width="31.453125" customWidth="1"/>
    <col min="17" max="17" width="18.90625" bestFit="1" customWidth="1"/>
    <col min="18" max="18" width="20.90625" bestFit="1" customWidth="1"/>
    <col min="24" max="24" width="18.90625" bestFit="1" customWidth="1"/>
    <col min="25" max="25" width="20.90625" bestFit="1" customWidth="1"/>
    <col min="27" max="27" width="23.453125" customWidth="1"/>
    <col min="28" max="28" width="23.90625" customWidth="1"/>
  </cols>
  <sheetData>
    <row r="1" spans="1:18" x14ac:dyDescent="0.35">
      <c r="A1" t="s">
        <v>281</v>
      </c>
      <c r="B1" t="s">
        <v>146</v>
      </c>
      <c r="C1" t="s">
        <v>145</v>
      </c>
      <c r="D1" t="s">
        <v>144</v>
      </c>
      <c r="E1" t="s">
        <v>153</v>
      </c>
      <c r="F1" t="s">
        <v>266</v>
      </c>
      <c r="G1" t="s">
        <v>270</v>
      </c>
      <c r="H1" t="s">
        <v>271</v>
      </c>
      <c r="I1" t="s">
        <v>272</v>
      </c>
      <c r="J1" t="s">
        <v>275</v>
      </c>
      <c r="K1" t="s">
        <v>276</v>
      </c>
      <c r="L1" t="s">
        <v>278</v>
      </c>
      <c r="M1" t="s">
        <v>279</v>
      </c>
      <c r="N1" t="s">
        <v>285</v>
      </c>
    </row>
    <row r="2" spans="1:18" x14ac:dyDescent="0.35">
      <c r="A2">
        <v>1</v>
      </c>
      <c r="B2">
        <v>3</v>
      </c>
      <c r="C2">
        <v>5</v>
      </c>
      <c r="D2" s="1" t="s">
        <v>0</v>
      </c>
      <c r="E2" t="str">
        <f>LEFT(myjnia[[#This Row],[nr rejestracyjny]], 2)</f>
        <v>NN</v>
      </c>
      <c r="F2">
        <f>6*60+myjnia[[#This Row],[po ilu min od poprzedniego klienta ]]</f>
        <v>363</v>
      </c>
      <c r="G2">
        <f>myjnia[[#This Row],[czas]]/60/24</f>
        <v>0.25208333333333333</v>
      </c>
      <c r="H2" s="2">
        <f>myjnia[[#This Row],[czaspom]]</f>
        <v>0.25208333333333333</v>
      </c>
      <c r="I2">
        <f>HOUR(myjnia[[#This Row],[godzina ladnie]])</f>
        <v>6</v>
      </c>
      <c r="J2">
        <f>myjnia[[#This Row],[po ilu min od poprzedniego klienta ]]</f>
        <v>3</v>
      </c>
      <c r="K2" t="s">
        <v>277</v>
      </c>
      <c r="L2">
        <f>myjnia[[#This Row],[czas]]</f>
        <v>363</v>
      </c>
      <c r="M2">
        <f>myjnia[[#This Row],[potencjalny czas rozpoczecia]]+myjnia[[#This Row],[czas realizacji programu mycia]]</f>
        <v>368</v>
      </c>
      <c r="N2">
        <v>0</v>
      </c>
      <c r="Q2" s="6" t="s">
        <v>152</v>
      </c>
      <c r="R2" s="6"/>
    </row>
    <row r="3" spans="1:18" x14ac:dyDescent="0.35">
      <c r="A3">
        <v>2</v>
      </c>
      <c r="B3">
        <v>12</v>
      </c>
      <c r="C3">
        <v>13</v>
      </c>
      <c r="D3" s="1" t="s">
        <v>1</v>
      </c>
      <c r="E3" t="str">
        <f>LEFT(myjnia[[#This Row],[nr rejestracyjny]], 2)</f>
        <v>FO</v>
      </c>
      <c r="F3">
        <f>myjnia[[#This Row],[po ilu min od poprzedniego klienta ]]+F2</f>
        <v>375</v>
      </c>
      <c r="G3">
        <f>myjnia[[#This Row],[czas]]/60/24</f>
        <v>0.26041666666666669</v>
      </c>
      <c r="H3" s="2">
        <f>myjnia[[#This Row],[czaspom]]</f>
        <v>0.26041666666666669</v>
      </c>
      <c r="I3">
        <f>HOUR(myjnia[[#This Row],[godzina ladnie]])</f>
        <v>6</v>
      </c>
      <c r="J3">
        <f>myjnia[[#This Row],[po ilu min od poprzedniego klienta ]]+J2</f>
        <v>15</v>
      </c>
      <c r="K3" t="str">
        <f>IF(M2&gt;myjnia[[#This Row],[czas]]+5, "tak", "nie")</f>
        <v>nie</v>
      </c>
      <c r="L3">
        <f>IF(M2&lt;myjnia[[#This Row],[czas]], myjnia[[#This Row],[czas]], M2)</f>
        <v>375</v>
      </c>
      <c r="M3">
        <f>IF(myjnia[[#This Row],[czy zrezygowal]]="tak", M2, myjnia[[#This Row],[potencjalny czas rozpoczecia]]+myjnia[[#This Row],[czas realizacji programu mycia]])</f>
        <v>388</v>
      </c>
      <c r="N3">
        <f>IF(myjnia[[#This Row],[czy zrezygowal]]= "tak", N2+1, 0)</f>
        <v>0</v>
      </c>
      <c r="Q3" s="6" t="s">
        <v>150</v>
      </c>
      <c r="R3" s="6" t="s">
        <v>151</v>
      </c>
    </row>
    <row r="4" spans="1:18" x14ac:dyDescent="0.35">
      <c r="A4">
        <v>3</v>
      </c>
      <c r="B4" s="11">
        <v>1</v>
      </c>
      <c r="C4" s="11">
        <v>10</v>
      </c>
      <c r="D4" s="12" t="s">
        <v>2</v>
      </c>
      <c r="E4" s="11" t="str">
        <f>LEFT(myjnia[[#This Row],[nr rejestracyjny]], 2)</f>
        <v>GN</v>
      </c>
      <c r="F4" s="11">
        <f>myjnia[[#This Row],[po ilu min od poprzedniego klienta ]]+F3</f>
        <v>376</v>
      </c>
      <c r="G4" s="11">
        <f>myjnia[[#This Row],[czas]]/60/24</f>
        <v>0.26111111111111113</v>
      </c>
      <c r="H4" s="13">
        <f>myjnia[[#This Row],[czaspom]]</f>
        <v>0.26111111111111113</v>
      </c>
      <c r="I4" s="11">
        <f>HOUR(myjnia[[#This Row],[godzina ladnie]])</f>
        <v>6</v>
      </c>
      <c r="J4" s="11">
        <f>myjnia[[#This Row],[po ilu min od poprzedniego klienta ]]+J3</f>
        <v>16</v>
      </c>
      <c r="K4" s="11" t="str">
        <f>IF(M3&gt;myjnia[[#This Row],[czas]]+5, "tak", "nie")</f>
        <v>tak</v>
      </c>
      <c r="L4">
        <f>IF(M3&lt;myjnia[[#This Row],[czas]], myjnia[[#This Row],[czas]], M3)</f>
        <v>388</v>
      </c>
      <c r="M4">
        <f>IF(myjnia[[#This Row],[czy zrezygowal]]="tak", M3, myjnia[[#This Row],[potencjalny czas rozpoczecia]]+myjnia[[#This Row],[czas realizacji programu mycia]])</f>
        <v>388</v>
      </c>
      <c r="N4">
        <f>IF(myjnia[[#This Row],[czy zrezygowal]]= "tak", N3+1, 0)</f>
        <v>1</v>
      </c>
      <c r="Q4" s="8">
        <v>1</v>
      </c>
      <c r="R4" s="9">
        <v>11</v>
      </c>
    </row>
    <row r="5" spans="1:18" x14ac:dyDescent="0.35">
      <c r="A5">
        <v>4</v>
      </c>
      <c r="B5">
        <v>7</v>
      </c>
      <c r="C5">
        <v>2</v>
      </c>
      <c r="D5" s="1" t="s">
        <v>3</v>
      </c>
      <c r="E5" t="str">
        <f>LEFT(myjnia[[#This Row],[nr rejestracyjny]], 2)</f>
        <v>EA</v>
      </c>
      <c r="F5">
        <f>myjnia[[#This Row],[po ilu min od poprzedniego klienta ]]+F4</f>
        <v>383</v>
      </c>
      <c r="G5">
        <f>myjnia[[#This Row],[czas]]/60/24</f>
        <v>0.26597222222222222</v>
      </c>
      <c r="H5" s="2">
        <f>myjnia[[#This Row],[czaspom]]</f>
        <v>0.26597222222222222</v>
      </c>
      <c r="I5">
        <f>HOUR(myjnia[[#This Row],[godzina ladnie]])</f>
        <v>6</v>
      </c>
      <c r="J5">
        <f>myjnia[[#This Row],[po ilu min od poprzedniego klienta ]]+J4</f>
        <v>23</v>
      </c>
      <c r="K5" t="str">
        <f>IF(M4&gt;myjnia[[#This Row],[czas]]+5, "tak", "nie")</f>
        <v>nie</v>
      </c>
      <c r="L5">
        <f>IF(M4&lt;myjnia[[#This Row],[czas]], myjnia[[#This Row],[czas]], M4)</f>
        <v>388</v>
      </c>
      <c r="M5">
        <f>IF(myjnia[[#This Row],[czy zrezygowal]]="tak", M4, myjnia[[#This Row],[potencjalny czas rozpoczecia]]+myjnia[[#This Row],[czas realizacji programu mycia]])</f>
        <v>390</v>
      </c>
      <c r="N5">
        <f>IF(myjnia[[#This Row],[czy zrezygowal]]= "tak", N4+1, 0)</f>
        <v>0</v>
      </c>
      <c r="Q5" s="8">
        <v>2</v>
      </c>
      <c r="R5" s="9">
        <v>9</v>
      </c>
    </row>
    <row r="6" spans="1:18" x14ac:dyDescent="0.35">
      <c r="A6">
        <v>5</v>
      </c>
      <c r="B6">
        <v>10</v>
      </c>
      <c r="C6">
        <v>7</v>
      </c>
      <c r="D6" s="1" t="s">
        <v>4</v>
      </c>
      <c r="E6" t="str">
        <f>LEFT(myjnia[[#This Row],[nr rejestracyjny]], 2)</f>
        <v>FN</v>
      </c>
      <c r="F6">
        <f>myjnia[[#This Row],[po ilu min od poprzedniego klienta ]]+F5</f>
        <v>393</v>
      </c>
      <c r="G6">
        <f>myjnia[[#This Row],[czas]]/60/24</f>
        <v>0.27291666666666664</v>
      </c>
      <c r="H6" s="2">
        <f>myjnia[[#This Row],[czaspom]]</f>
        <v>0.27291666666666664</v>
      </c>
      <c r="I6">
        <f>HOUR(myjnia[[#This Row],[godzina ladnie]])</f>
        <v>6</v>
      </c>
      <c r="J6">
        <f>myjnia[[#This Row],[po ilu min od poprzedniego klienta ]]+J5</f>
        <v>33</v>
      </c>
      <c r="K6" t="str">
        <f>IF(M5&gt;myjnia[[#This Row],[czas]]+5, "tak", "nie")</f>
        <v>nie</v>
      </c>
      <c r="L6">
        <f>IF(M5&lt;myjnia[[#This Row],[czas]], myjnia[[#This Row],[czas]], M5)</f>
        <v>393</v>
      </c>
      <c r="M6">
        <f>IF(myjnia[[#This Row],[czy zrezygowal]]="tak", M5, myjnia[[#This Row],[potencjalny czas rozpoczecia]]+myjnia[[#This Row],[czas realizacji programu mycia]])</f>
        <v>400</v>
      </c>
      <c r="N6">
        <f>IF(myjnia[[#This Row],[czy zrezygowal]]= "tak", N5+1, 0)</f>
        <v>0</v>
      </c>
      <c r="Q6" s="8">
        <v>3</v>
      </c>
      <c r="R6" s="9">
        <v>9</v>
      </c>
    </row>
    <row r="7" spans="1:18" x14ac:dyDescent="0.35">
      <c r="A7">
        <v>6</v>
      </c>
      <c r="B7">
        <v>9</v>
      </c>
      <c r="C7">
        <v>14</v>
      </c>
      <c r="D7" s="1" t="s">
        <v>5</v>
      </c>
      <c r="E7" t="str">
        <f>LEFT(myjnia[[#This Row],[nr rejestracyjny]], 2)</f>
        <v>CI</v>
      </c>
      <c r="F7">
        <f>myjnia[[#This Row],[po ilu min od poprzedniego klienta ]]+F6</f>
        <v>402</v>
      </c>
      <c r="G7">
        <f>myjnia[[#This Row],[czas]]/60/24</f>
        <v>0.27916666666666667</v>
      </c>
      <c r="H7" s="2">
        <f>myjnia[[#This Row],[czaspom]]</f>
        <v>0.27916666666666667</v>
      </c>
      <c r="I7">
        <f>HOUR(myjnia[[#This Row],[godzina ladnie]])</f>
        <v>6</v>
      </c>
      <c r="J7">
        <f>myjnia[[#This Row],[po ilu min od poprzedniego klienta ]]+J6</f>
        <v>42</v>
      </c>
      <c r="K7" t="str">
        <f>IF(M6&gt;myjnia[[#This Row],[czas]]+5, "tak", "nie")</f>
        <v>nie</v>
      </c>
      <c r="L7">
        <f>IF(M6&lt;myjnia[[#This Row],[czas]], myjnia[[#This Row],[czas]], M6)</f>
        <v>402</v>
      </c>
      <c r="M7">
        <f>IF(myjnia[[#This Row],[czy zrezygowal]]="tak", M6, myjnia[[#This Row],[potencjalny czas rozpoczecia]]+myjnia[[#This Row],[czas realizacji programu mycia]])</f>
        <v>416</v>
      </c>
      <c r="N7">
        <f>IF(myjnia[[#This Row],[czy zrezygowal]]= "tak", N6+1, 0)</f>
        <v>0</v>
      </c>
      <c r="Q7" s="8">
        <v>4</v>
      </c>
      <c r="R7" s="9">
        <v>7</v>
      </c>
    </row>
    <row r="8" spans="1:18" x14ac:dyDescent="0.35">
      <c r="A8">
        <v>7</v>
      </c>
      <c r="B8" s="11">
        <v>4</v>
      </c>
      <c r="C8" s="11">
        <v>10</v>
      </c>
      <c r="D8" s="12" t="s">
        <v>6</v>
      </c>
      <c r="E8" s="11" t="str">
        <f>LEFT(myjnia[[#This Row],[nr rejestracyjny]], 2)</f>
        <v>KP</v>
      </c>
      <c r="F8" s="11">
        <f>myjnia[[#This Row],[po ilu min od poprzedniego klienta ]]+F7</f>
        <v>406</v>
      </c>
      <c r="G8" s="11">
        <f>myjnia[[#This Row],[czas]]/60/24</f>
        <v>0.28194444444444444</v>
      </c>
      <c r="H8" s="13">
        <f>myjnia[[#This Row],[czaspom]]</f>
        <v>0.28194444444444444</v>
      </c>
      <c r="I8" s="11">
        <f>HOUR(myjnia[[#This Row],[godzina ladnie]])</f>
        <v>6</v>
      </c>
      <c r="J8" s="11">
        <f>myjnia[[#This Row],[po ilu min od poprzedniego klienta ]]+J7</f>
        <v>46</v>
      </c>
      <c r="K8" s="11" t="str">
        <f>IF(M7&gt;myjnia[[#This Row],[czas]]+5, "tak", "nie")</f>
        <v>tak</v>
      </c>
      <c r="L8">
        <f>IF(M7&lt;myjnia[[#This Row],[czas]], myjnia[[#This Row],[czas]], M7)</f>
        <v>416</v>
      </c>
      <c r="M8">
        <f>IF(myjnia[[#This Row],[czy zrezygowal]]="tak", M7, myjnia[[#This Row],[potencjalny czas rozpoczecia]]+myjnia[[#This Row],[czas realizacji programu mycia]])</f>
        <v>416</v>
      </c>
      <c r="N8">
        <f>IF(myjnia[[#This Row],[czy zrezygowal]]= "tak", N7+1, 0)</f>
        <v>1</v>
      </c>
      <c r="Q8" s="8">
        <v>5</v>
      </c>
      <c r="R8" s="9">
        <v>6</v>
      </c>
    </row>
    <row r="9" spans="1:18" x14ac:dyDescent="0.35">
      <c r="A9">
        <v>8</v>
      </c>
      <c r="B9">
        <v>4</v>
      </c>
      <c r="C9">
        <v>7</v>
      </c>
      <c r="D9" s="1" t="s">
        <v>7</v>
      </c>
      <c r="E9" t="str">
        <f>LEFT(myjnia[[#This Row],[nr rejestracyjny]], 2)</f>
        <v>DB</v>
      </c>
      <c r="F9">
        <f>myjnia[[#This Row],[po ilu min od poprzedniego klienta ]]+F8</f>
        <v>410</v>
      </c>
      <c r="G9">
        <f>myjnia[[#This Row],[czas]]/60/24</f>
        <v>0.28472222222222221</v>
      </c>
      <c r="H9" s="2">
        <f>myjnia[[#This Row],[czaspom]]</f>
        <v>0.28472222222222221</v>
      </c>
      <c r="I9">
        <f>HOUR(myjnia[[#This Row],[godzina ladnie]])</f>
        <v>6</v>
      </c>
      <c r="J9">
        <f>myjnia[[#This Row],[po ilu min od poprzedniego klienta ]]+J8</f>
        <v>50</v>
      </c>
      <c r="K9" t="str">
        <f>IF(M8&gt;myjnia[[#This Row],[czas]]+5, "tak", "nie")</f>
        <v>tak</v>
      </c>
      <c r="L9">
        <f>IF(M8&lt;myjnia[[#This Row],[czas]], myjnia[[#This Row],[czas]], M8)</f>
        <v>416</v>
      </c>
      <c r="M9">
        <f>IF(myjnia[[#This Row],[czy zrezygowal]]="tak", M8, myjnia[[#This Row],[potencjalny czas rozpoczecia]]+myjnia[[#This Row],[czas realizacji programu mycia]])</f>
        <v>416</v>
      </c>
      <c r="N9">
        <f>IF(myjnia[[#This Row],[czy zrezygowal]]= "tak", N8+1, 0)</f>
        <v>2</v>
      </c>
      <c r="Q9" s="8">
        <v>6</v>
      </c>
      <c r="R9" s="9">
        <v>10</v>
      </c>
    </row>
    <row r="10" spans="1:18" x14ac:dyDescent="0.35">
      <c r="A10">
        <v>9</v>
      </c>
      <c r="B10">
        <v>3</v>
      </c>
      <c r="C10">
        <v>2</v>
      </c>
      <c r="D10" s="1" t="s">
        <v>8</v>
      </c>
      <c r="E10" t="str">
        <f>LEFT(myjnia[[#This Row],[nr rejestracyjny]], 2)</f>
        <v>DE</v>
      </c>
      <c r="F10">
        <f>myjnia[[#This Row],[po ilu min od poprzedniego klienta ]]+F9</f>
        <v>413</v>
      </c>
      <c r="G10">
        <f>myjnia[[#This Row],[czas]]/60/24</f>
        <v>0.28680555555555559</v>
      </c>
      <c r="H10" s="2">
        <f>myjnia[[#This Row],[czaspom]]</f>
        <v>0.28680555555555559</v>
      </c>
      <c r="I10">
        <f>HOUR(myjnia[[#This Row],[godzina ladnie]])</f>
        <v>6</v>
      </c>
      <c r="J10">
        <f>myjnia[[#This Row],[po ilu min od poprzedniego klienta ]]+J9</f>
        <v>53</v>
      </c>
      <c r="K10" t="str">
        <f>IF(M9&gt;myjnia[[#This Row],[czas]]+5, "tak", "nie")</f>
        <v>nie</v>
      </c>
      <c r="L10">
        <f>IF(M9&lt;myjnia[[#This Row],[czas]], myjnia[[#This Row],[czas]], M9)</f>
        <v>416</v>
      </c>
      <c r="M10">
        <f>IF(myjnia[[#This Row],[czy zrezygowal]]="tak", M9, myjnia[[#This Row],[potencjalny czas rozpoczecia]]+myjnia[[#This Row],[czas realizacji programu mycia]])</f>
        <v>418</v>
      </c>
      <c r="N10">
        <f>IF(myjnia[[#This Row],[czy zrezygowal]]= "tak", N9+1, 0)</f>
        <v>0</v>
      </c>
      <c r="Q10" s="8">
        <v>7</v>
      </c>
      <c r="R10" s="9">
        <v>11</v>
      </c>
    </row>
    <row r="11" spans="1:18" x14ac:dyDescent="0.35">
      <c r="A11">
        <v>10</v>
      </c>
      <c r="B11">
        <v>7</v>
      </c>
      <c r="C11">
        <v>12</v>
      </c>
      <c r="D11" s="1" t="s">
        <v>9</v>
      </c>
      <c r="E11" t="str">
        <f>LEFT(myjnia[[#This Row],[nr rejestracyjny]], 2)</f>
        <v>HL</v>
      </c>
      <c r="F11">
        <f>myjnia[[#This Row],[po ilu min od poprzedniego klienta ]]+F10</f>
        <v>420</v>
      </c>
      <c r="G11">
        <f>myjnia[[#This Row],[czas]]/60/24</f>
        <v>0.29166666666666669</v>
      </c>
      <c r="H11" s="2">
        <f>myjnia[[#This Row],[czaspom]]</f>
        <v>0.29166666666666669</v>
      </c>
      <c r="I11">
        <f>HOUR(myjnia[[#This Row],[godzina ladnie]])</f>
        <v>7</v>
      </c>
      <c r="J11">
        <f>myjnia[[#This Row],[po ilu min od poprzedniego klienta ]]+J10</f>
        <v>60</v>
      </c>
      <c r="K11" t="str">
        <f>IF(M10&gt;myjnia[[#This Row],[czas]]+5, "tak", "nie")</f>
        <v>nie</v>
      </c>
      <c r="L11">
        <f>IF(M10&lt;myjnia[[#This Row],[czas]], myjnia[[#This Row],[czas]], M10)</f>
        <v>420</v>
      </c>
      <c r="M11">
        <f>IF(myjnia[[#This Row],[czy zrezygowal]]="tak", M10, myjnia[[#This Row],[potencjalny czas rozpoczecia]]+myjnia[[#This Row],[czas realizacji programu mycia]])</f>
        <v>432</v>
      </c>
      <c r="N11">
        <f>IF(myjnia[[#This Row],[czy zrezygowal]]= "tak", N10+1, 0)</f>
        <v>0</v>
      </c>
      <c r="Q11" s="8">
        <v>8</v>
      </c>
      <c r="R11" s="9">
        <v>6</v>
      </c>
    </row>
    <row r="12" spans="1:18" x14ac:dyDescent="0.35">
      <c r="A12">
        <v>11</v>
      </c>
      <c r="B12">
        <v>11</v>
      </c>
      <c r="C12">
        <v>12</v>
      </c>
      <c r="D12" s="1" t="s">
        <v>10</v>
      </c>
      <c r="E12" t="str">
        <f>LEFT(myjnia[[#This Row],[nr rejestracyjny]], 2)</f>
        <v>CG</v>
      </c>
      <c r="F12">
        <f>myjnia[[#This Row],[po ilu min od poprzedniego klienta ]]+F11</f>
        <v>431</v>
      </c>
      <c r="G12">
        <f>myjnia[[#This Row],[czas]]/60/24</f>
        <v>0.29930555555555555</v>
      </c>
      <c r="H12" s="2">
        <f>myjnia[[#This Row],[czaspom]]</f>
        <v>0.29930555555555555</v>
      </c>
      <c r="I12">
        <f>HOUR(myjnia[[#This Row],[godzina ladnie]])</f>
        <v>7</v>
      </c>
      <c r="J12">
        <f>myjnia[[#This Row],[po ilu min od poprzedniego klienta ]]+J11</f>
        <v>71</v>
      </c>
      <c r="K12" t="str">
        <f>IF(M11&gt;myjnia[[#This Row],[czas]]+5, "tak", "nie")</f>
        <v>nie</v>
      </c>
      <c r="L12">
        <f>IF(M11&lt;myjnia[[#This Row],[czas]], myjnia[[#This Row],[czas]], M11)</f>
        <v>432</v>
      </c>
      <c r="M12">
        <f>IF(myjnia[[#This Row],[czy zrezygowal]]="tak", M11, myjnia[[#This Row],[potencjalny czas rozpoczecia]]+myjnia[[#This Row],[czas realizacji programu mycia]])</f>
        <v>444</v>
      </c>
      <c r="N12">
        <f>IF(myjnia[[#This Row],[czy zrezygowal]]= "tak", N11+1, 0)</f>
        <v>0</v>
      </c>
      <c r="Q12" s="8">
        <v>9</v>
      </c>
      <c r="R12" s="9">
        <v>12</v>
      </c>
    </row>
    <row r="13" spans="1:18" x14ac:dyDescent="0.35">
      <c r="A13">
        <v>12</v>
      </c>
      <c r="B13">
        <v>15</v>
      </c>
      <c r="C13">
        <v>14</v>
      </c>
      <c r="D13" s="1" t="s">
        <v>11</v>
      </c>
      <c r="E13" t="str">
        <f>LEFT(myjnia[[#This Row],[nr rejestracyjny]], 2)</f>
        <v>BD</v>
      </c>
      <c r="F13">
        <f>myjnia[[#This Row],[po ilu min od poprzedniego klienta ]]+F12</f>
        <v>446</v>
      </c>
      <c r="G13">
        <f>myjnia[[#This Row],[czas]]/60/24</f>
        <v>0.30972222222222223</v>
      </c>
      <c r="H13" s="2">
        <f>myjnia[[#This Row],[czaspom]]</f>
        <v>0.30972222222222223</v>
      </c>
      <c r="I13">
        <f>HOUR(myjnia[[#This Row],[godzina ladnie]])</f>
        <v>7</v>
      </c>
      <c r="J13">
        <f>myjnia[[#This Row],[po ilu min od poprzedniego klienta ]]+J12</f>
        <v>86</v>
      </c>
      <c r="K13" t="str">
        <f>IF(M12&gt;myjnia[[#This Row],[czas]]+5, "tak", "nie")</f>
        <v>nie</v>
      </c>
      <c r="L13">
        <f>IF(M12&lt;myjnia[[#This Row],[czas]], myjnia[[#This Row],[czas]], M12)</f>
        <v>446</v>
      </c>
      <c r="M13">
        <f>IF(myjnia[[#This Row],[czy zrezygowal]]="tak", M12, myjnia[[#This Row],[potencjalny czas rozpoczecia]]+myjnia[[#This Row],[czas realizacji programu mycia]])</f>
        <v>460</v>
      </c>
      <c r="N13">
        <f>IF(myjnia[[#This Row],[czy zrezygowal]]= "tak", N12+1, 0)</f>
        <v>0</v>
      </c>
      <c r="Q13" s="8">
        <v>10</v>
      </c>
      <c r="R13" s="9">
        <v>8</v>
      </c>
    </row>
    <row r="14" spans="1:18" x14ac:dyDescent="0.35">
      <c r="A14">
        <v>13</v>
      </c>
      <c r="B14">
        <v>11</v>
      </c>
      <c r="C14">
        <v>9</v>
      </c>
      <c r="D14" s="1" t="s">
        <v>12</v>
      </c>
      <c r="E14" t="str">
        <f>LEFT(myjnia[[#This Row],[nr rejestracyjny]], 2)</f>
        <v>KJ</v>
      </c>
      <c r="F14">
        <f>myjnia[[#This Row],[po ilu min od poprzedniego klienta ]]+F13</f>
        <v>457</v>
      </c>
      <c r="G14">
        <f>myjnia[[#This Row],[czas]]/60/24</f>
        <v>0.31736111111111109</v>
      </c>
      <c r="H14" s="2">
        <f>myjnia[[#This Row],[czaspom]]</f>
        <v>0.31736111111111109</v>
      </c>
      <c r="I14">
        <f>HOUR(myjnia[[#This Row],[godzina ladnie]])</f>
        <v>7</v>
      </c>
      <c r="J14">
        <f>myjnia[[#This Row],[po ilu min od poprzedniego klienta ]]+J13</f>
        <v>97</v>
      </c>
      <c r="K14" t="str">
        <f>IF(M13&gt;myjnia[[#This Row],[czas]]+5, "tak", "nie")</f>
        <v>nie</v>
      </c>
      <c r="L14">
        <f>IF(M13&lt;myjnia[[#This Row],[czas]], myjnia[[#This Row],[czas]], M13)</f>
        <v>460</v>
      </c>
      <c r="M14">
        <f>IF(myjnia[[#This Row],[czy zrezygowal]]="tak", M13, myjnia[[#This Row],[potencjalny czas rozpoczecia]]+myjnia[[#This Row],[czas realizacji programu mycia]])</f>
        <v>469</v>
      </c>
      <c r="N14">
        <f>IF(myjnia[[#This Row],[czy zrezygowal]]= "tak", N13+1, 0)</f>
        <v>0</v>
      </c>
      <c r="Q14" s="8">
        <v>11</v>
      </c>
      <c r="R14" s="9">
        <v>16</v>
      </c>
    </row>
    <row r="15" spans="1:18" x14ac:dyDescent="0.35">
      <c r="A15">
        <v>14</v>
      </c>
      <c r="B15">
        <v>3</v>
      </c>
      <c r="C15">
        <v>6</v>
      </c>
      <c r="D15" s="1" t="s">
        <v>13</v>
      </c>
      <c r="E15" t="str">
        <f>LEFT(myjnia[[#This Row],[nr rejestracyjny]], 2)</f>
        <v>BH</v>
      </c>
      <c r="F15">
        <f>myjnia[[#This Row],[po ilu min od poprzedniego klienta ]]+F14</f>
        <v>460</v>
      </c>
      <c r="G15">
        <f>myjnia[[#This Row],[czas]]/60/24</f>
        <v>0.31944444444444448</v>
      </c>
      <c r="H15" s="2">
        <f>myjnia[[#This Row],[czaspom]]</f>
        <v>0.31944444444444448</v>
      </c>
      <c r="I15">
        <f>HOUR(myjnia[[#This Row],[godzina ladnie]])</f>
        <v>7</v>
      </c>
      <c r="J15">
        <f>myjnia[[#This Row],[po ilu min od poprzedniego klienta ]]+J14</f>
        <v>100</v>
      </c>
      <c r="K15" t="str">
        <f>IF(M14&gt;myjnia[[#This Row],[czas]]+5, "tak", "nie")</f>
        <v>tak</v>
      </c>
      <c r="L15">
        <f>IF(M14&lt;myjnia[[#This Row],[czas]], myjnia[[#This Row],[czas]], M14)</f>
        <v>469</v>
      </c>
      <c r="M15">
        <f>IF(myjnia[[#This Row],[czy zrezygowal]]="tak", M14, myjnia[[#This Row],[potencjalny czas rozpoczecia]]+myjnia[[#This Row],[czas realizacji programu mycia]])</f>
        <v>469</v>
      </c>
      <c r="N15">
        <f>IF(myjnia[[#This Row],[czy zrezygowal]]= "tak", N14+1, 0)</f>
        <v>1</v>
      </c>
      <c r="Q15" s="8">
        <v>12</v>
      </c>
      <c r="R15" s="9">
        <v>14</v>
      </c>
    </row>
    <row r="16" spans="1:18" x14ac:dyDescent="0.35">
      <c r="A16">
        <v>15</v>
      </c>
      <c r="B16">
        <v>1</v>
      </c>
      <c r="C16">
        <v>7</v>
      </c>
      <c r="D16" s="1" t="s">
        <v>14</v>
      </c>
      <c r="E16" t="str">
        <f>LEFT(myjnia[[#This Row],[nr rejestracyjny]], 2)</f>
        <v>KI</v>
      </c>
      <c r="F16">
        <f>myjnia[[#This Row],[po ilu min od poprzedniego klienta ]]+F15</f>
        <v>461</v>
      </c>
      <c r="G16">
        <f>myjnia[[#This Row],[czas]]/60/24</f>
        <v>0.32013888888888892</v>
      </c>
      <c r="H16" s="2">
        <f>myjnia[[#This Row],[czaspom]]</f>
        <v>0.32013888888888892</v>
      </c>
      <c r="I16">
        <f>HOUR(myjnia[[#This Row],[godzina ladnie]])</f>
        <v>7</v>
      </c>
      <c r="J16">
        <f>myjnia[[#This Row],[po ilu min od poprzedniego klienta ]]+J15</f>
        <v>101</v>
      </c>
      <c r="K16" t="str">
        <f>IF(M15&gt;myjnia[[#This Row],[czas]]+5, "tak", "nie")</f>
        <v>tak</v>
      </c>
      <c r="L16">
        <f>IF(M15&lt;myjnia[[#This Row],[czas]], myjnia[[#This Row],[czas]], M15)</f>
        <v>469</v>
      </c>
      <c r="M16">
        <f>IF(myjnia[[#This Row],[czy zrezygowal]]="tak", M15, myjnia[[#This Row],[potencjalny czas rozpoczecia]]+myjnia[[#This Row],[czas realizacji programu mycia]])</f>
        <v>469</v>
      </c>
      <c r="N16">
        <f>IF(myjnia[[#This Row],[czy zrezygowal]]= "tak", N15+1, 0)</f>
        <v>2</v>
      </c>
      <c r="Q16" s="8">
        <v>13</v>
      </c>
      <c r="R16" s="9">
        <v>7</v>
      </c>
    </row>
    <row r="17" spans="1:25" x14ac:dyDescent="0.35">
      <c r="A17">
        <v>16</v>
      </c>
      <c r="B17">
        <v>11</v>
      </c>
      <c r="C17">
        <v>7</v>
      </c>
      <c r="D17" s="1" t="s">
        <v>15</v>
      </c>
      <c r="E17" t="str">
        <f>LEFT(myjnia[[#This Row],[nr rejestracyjny]], 2)</f>
        <v>EH</v>
      </c>
      <c r="F17">
        <f>myjnia[[#This Row],[po ilu min od poprzedniego klienta ]]+F16</f>
        <v>472</v>
      </c>
      <c r="G17">
        <f>myjnia[[#This Row],[czas]]/60/24</f>
        <v>0.32777777777777778</v>
      </c>
      <c r="H17" s="2">
        <f>myjnia[[#This Row],[czaspom]]</f>
        <v>0.32777777777777778</v>
      </c>
      <c r="I17">
        <f>HOUR(myjnia[[#This Row],[godzina ladnie]])</f>
        <v>7</v>
      </c>
      <c r="J17">
        <f>myjnia[[#This Row],[po ilu min od poprzedniego klienta ]]+J16</f>
        <v>112</v>
      </c>
      <c r="K17" t="str">
        <f>IF(M16&gt;myjnia[[#This Row],[czas]]+5, "tak", "nie")</f>
        <v>nie</v>
      </c>
      <c r="L17">
        <f>IF(M16&lt;myjnia[[#This Row],[czas]], myjnia[[#This Row],[czas]], M16)</f>
        <v>472</v>
      </c>
      <c r="M17">
        <f>IF(myjnia[[#This Row],[czy zrezygowal]]="tak", M16, myjnia[[#This Row],[potencjalny czas rozpoczecia]]+myjnia[[#This Row],[czas realizacji programu mycia]])</f>
        <v>479</v>
      </c>
      <c r="N17">
        <f>IF(myjnia[[#This Row],[czy zrezygowal]]= "tak", N16+1, 0)</f>
        <v>0</v>
      </c>
      <c r="Q17" s="8">
        <v>14</v>
      </c>
      <c r="R17" s="9">
        <v>12</v>
      </c>
    </row>
    <row r="18" spans="1:25" x14ac:dyDescent="0.35">
      <c r="A18">
        <v>17</v>
      </c>
      <c r="B18">
        <v>2</v>
      </c>
      <c r="C18">
        <v>2</v>
      </c>
      <c r="D18" s="1" t="s">
        <v>16</v>
      </c>
      <c r="E18" t="str">
        <f>LEFT(myjnia[[#This Row],[nr rejestracyjny]], 2)</f>
        <v>DP</v>
      </c>
      <c r="F18">
        <f>myjnia[[#This Row],[po ilu min od poprzedniego klienta ]]+F17</f>
        <v>474</v>
      </c>
      <c r="G18">
        <f>myjnia[[#This Row],[czas]]/60/24</f>
        <v>0.32916666666666666</v>
      </c>
      <c r="H18" s="2">
        <f>myjnia[[#This Row],[czaspom]]</f>
        <v>0.32916666666666666</v>
      </c>
      <c r="I18">
        <f>HOUR(myjnia[[#This Row],[godzina ladnie]])</f>
        <v>7</v>
      </c>
      <c r="J18">
        <f>myjnia[[#This Row],[po ilu min od poprzedniego klienta ]]+J17</f>
        <v>114</v>
      </c>
      <c r="K18" t="str">
        <f>IF(M17&gt;myjnia[[#This Row],[czas]]+5, "tak", "nie")</f>
        <v>nie</v>
      </c>
      <c r="L18">
        <f>IF(M17&lt;myjnia[[#This Row],[czas]], myjnia[[#This Row],[czas]], M17)</f>
        <v>479</v>
      </c>
      <c r="M18">
        <f>IF(myjnia[[#This Row],[czy zrezygowal]]="tak", M17, myjnia[[#This Row],[potencjalny czas rozpoczecia]]+myjnia[[#This Row],[czas realizacji programu mycia]])</f>
        <v>481</v>
      </c>
      <c r="N18">
        <f>IF(myjnia[[#This Row],[czy zrezygowal]]= "tak", N17+1, 0)</f>
        <v>0</v>
      </c>
      <c r="Q18" s="8">
        <v>15</v>
      </c>
      <c r="R18" s="9">
        <v>6</v>
      </c>
    </row>
    <row r="19" spans="1:25" x14ac:dyDescent="0.35">
      <c r="A19">
        <v>18</v>
      </c>
      <c r="B19">
        <v>9</v>
      </c>
      <c r="C19">
        <v>10</v>
      </c>
      <c r="D19" s="1" t="s">
        <v>17</v>
      </c>
      <c r="E19" t="str">
        <f>LEFT(myjnia[[#This Row],[nr rejestracyjny]], 2)</f>
        <v>MD</v>
      </c>
      <c r="F19">
        <f>myjnia[[#This Row],[po ilu min od poprzedniego klienta ]]+F18</f>
        <v>483</v>
      </c>
      <c r="G19">
        <f>myjnia[[#This Row],[czas]]/60/24</f>
        <v>0.3354166666666667</v>
      </c>
      <c r="H19" s="2">
        <f>myjnia[[#This Row],[czaspom]]</f>
        <v>0.3354166666666667</v>
      </c>
      <c r="I19">
        <f>HOUR(myjnia[[#This Row],[godzina ladnie]])</f>
        <v>8</v>
      </c>
      <c r="J19">
        <f>myjnia[[#This Row],[po ilu min od poprzedniego klienta ]]+J18</f>
        <v>123</v>
      </c>
      <c r="K19" t="str">
        <f>IF(M18&gt;myjnia[[#This Row],[czas]]+5, "tak", "nie")</f>
        <v>nie</v>
      </c>
      <c r="L19">
        <f>IF(M18&lt;myjnia[[#This Row],[czas]], myjnia[[#This Row],[czas]], M18)</f>
        <v>483</v>
      </c>
      <c r="M19">
        <f>IF(myjnia[[#This Row],[czy zrezygowal]]="tak", M18, myjnia[[#This Row],[potencjalny czas rozpoczecia]]+myjnia[[#This Row],[czas realizacji programu mycia]])</f>
        <v>493</v>
      </c>
      <c r="N19">
        <f>IF(myjnia[[#This Row],[czy zrezygowal]]= "tak", N18+1, 0)</f>
        <v>0</v>
      </c>
    </row>
    <row r="20" spans="1:25" x14ac:dyDescent="0.35">
      <c r="A20">
        <v>19</v>
      </c>
      <c r="B20">
        <v>2</v>
      </c>
      <c r="C20">
        <v>13</v>
      </c>
      <c r="D20" s="1" t="s">
        <v>18</v>
      </c>
      <c r="E20" t="str">
        <f>LEFT(myjnia[[#This Row],[nr rejestracyjny]], 2)</f>
        <v>CC</v>
      </c>
      <c r="F20">
        <f>myjnia[[#This Row],[po ilu min od poprzedniego klienta ]]+F19</f>
        <v>485</v>
      </c>
      <c r="G20">
        <f>myjnia[[#This Row],[czas]]/60/24</f>
        <v>0.33680555555555558</v>
      </c>
      <c r="H20" s="2">
        <f>myjnia[[#This Row],[czaspom]]</f>
        <v>0.33680555555555558</v>
      </c>
      <c r="I20">
        <f>HOUR(myjnia[[#This Row],[godzina ladnie]])</f>
        <v>8</v>
      </c>
      <c r="J20">
        <f>myjnia[[#This Row],[po ilu min od poprzedniego klienta ]]+J19</f>
        <v>125</v>
      </c>
      <c r="K20" t="str">
        <f>IF(M19&gt;myjnia[[#This Row],[czas]]+5, "tak", "nie")</f>
        <v>tak</v>
      </c>
      <c r="L20">
        <f>IF(M19&lt;myjnia[[#This Row],[czas]], myjnia[[#This Row],[czas]], M19)</f>
        <v>493</v>
      </c>
      <c r="M20">
        <f>IF(myjnia[[#This Row],[czy zrezygowal]]="tak", M19, myjnia[[#This Row],[potencjalny czas rozpoczecia]]+myjnia[[#This Row],[czas realizacji programu mycia]])</f>
        <v>493</v>
      </c>
      <c r="N20">
        <f>IF(myjnia[[#This Row],[czy zrezygowal]]= "tak", N19+1, 0)</f>
        <v>1</v>
      </c>
    </row>
    <row r="21" spans="1:25" x14ac:dyDescent="0.35">
      <c r="A21">
        <v>20</v>
      </c>
      <c r="B21">
        <v>13</v>
      </c>
      <c r="C21">
        <v>14</v>
      </c>
      <c r="D21" s="1" t="s">
        <v>19</v>
      </c>
      <c r="E21" t="str">
        <f>LEFT(myjnia[[#This Row],[nr rejestracyjny]], 2)</f>
        <v>IB</v>
      </c>
      <c r="F21">
        <f>myjnia[[#This Row],[po ilu min od poprzedniego klienta ]]+F20</f>
        <v>498</v>
      </c>
      <c r="G21">
        <f>myjnia[[#This Row],[czas]]/60/24</f>
        <v>0.34583333333333338</v>
      </c>
      <c r="H21" s="2">
        <f>myjnia[[#This Row],[czaspom]]</f>
        <v>0.34583333333333338</v>
      </c>
      <c r="I21">
        <f>HOUR(myjnia[[#This Row],[godzina ladnie]])</f>
        <v>8</v>
      </c>
      <c r="J21">
        <f>myjnia[[#This Row],[po ilu min od poprzedniego klienta ]]+J20</f>
        <v>138</v>
      </c>
      <c r="K21" t="str">
        <f>IF(M20&gt;myjnia[[#This Row],[czas]]+5, "tak", "nie")</f>
        <v>nie</v>
      </c>
      <c r="L21">
        <f>IF(M20&lt;myjnia[[#This Row],[czas]], myjnia[[#This Row],[czas]], M20)</f>
        <v>498</v>
      </c>
      <c r="M21">
        <f>IF(myjnia[[#This Row],[czy zrezygowal]]="tak", M20, myjnia[[#This Row],[potencjalny czas rozpoczecia]]+myjnia[[#This Row],[czas realizacji programu mycia]])</f>
        <v>512</v>
      </c>
      <c r="N21">
        <f>IF(myjnia[[#This Row],[czy zrezygowal]]= "tak", N20+1, 0)</f>
        <v>0</v>
      </c>
    </row>
    <row r="22" spans="1:25" x14ac:dyDescent="0.35">
      <c r="A22">
        <v>21</v>
      </c>
      <c r="B22">
        <v>10</v>
      </c>
      <c r="C22">
        <v>15</v>
      </c>
      <c r="D22" s="1" t="s">
        <v>20</v>
      </c>
      <c r="E22" t="str">
        <f>LEFT(myjnia[[#This Row],[nr rejestracyjny]], 2)</f>
        <v>NE</v>
      </c>
      <c r="F22">
        <f>myjnia[[#This Row],[po ilu min od poprzedniego klienta ]]+F21</f>
        <v>508</v>
      </c>
      <c r="G22">
        <f>myjnia[[#This Row],[czas]]/60/24</f>
        <v>0.3527777777777778</v>
      </c>
      <c r="H22" s="2">
        <f>myjnia[[#This Row],[czaspom]]</f>
        <v>0.3527777777777778</v>
      </c>
      <c r="I22">
        <f>HOUR(myjnia[[#This Row],[godzina ladnie]])</f>
        <v>8</v>
      </c>
      <c r="J22">
        <f>myjnia[[#This Row],[po ilu min od poprzedniego klienta ]]+J21</f>
        <v>148</v>
      </c>
      <c r="K22" t="str">
        <f>IF(M21&gt;myjnia[[#This Row],[czas]]+5, "tak", "nie")</f>
        <v>nie</v>
      </c>
      <c r="L22">
        <f>IF(M21&lt;myjnia[[#This Row],[czas]], myjnia[[#This Row],[czas]], M21)</f>
        <v>512</v>
      </c>
      <c r="M22">
        <f>IF(myjnia[[#This Row],[czy zrezygowal]]="tak", M21, myjnia[[#This Row],[potencjalny czas rozpoczecia]]+myjnia[[#This Row],[czas realizacji programu mycia]])</f>
        <v>527</v>
      </c>
      <c r="N22">
        <f>IF(myjnia[[#This Row],[czy zrezygowal]]= "tak", N21+1, 0)</f>
        <v>0</v>
      </c>
      <c r="Q22" s="4" t="s">
        <v>153</v>
      </c>
      <c r="R22" t="s">
        <v>262</v>
      </c>
    </row>
    <row r="23" spans="1:25" x14ac:dyDescent="0.35">
      <c r="A23">
        <v>22</v>
      </c>
      <c r="B23">
        <v>6</v>
      </c>
      <c r="C23">
        <v>9</v>
      </c>
      <c r="D23" s="1" t="s">
        <v>21</v>
      </c>
      <c r="E23" t="str">
        <f>LEFT(myjnia[[#This Row],[nr rejestracyjny]], 2)</f>
        <v>HP</v>
      </c>
      <c r="F23">
        <f>myjnia[[#This Row],[po ilu min od poprzedniego klienta ]]+F22</f>
        <v>514</v>
      </c>
      <c r="G23">
        <f>myjnia[[#This Row],[czas]]/60/24</f>
        <v>0.35694444444444445</v>
      </c>
      <c r="H23" s="2">
        <f>myjnia[[#This Row],[czaspom]]</f>
        <v>0.35694444444444445</v>
      </c>
      <c r="I23">
        <f>HOUR(myjnia[[#This Row],[godzina ladnie]])</f>
        <v>8</v>
      </c>
      <c r="J23">
        <f>myjnia[[#This Row],[po ilu min od poprzedniego klienta ]]+J22</f>
        <v>154</v>
      </c>
      <c r="K23" t="str">
        <f>IF(M22&gt;myjnia[[#This Row],[czas]]+5, "tak", "nie")</f>
        <v>tak</v>
      </c>
      <c r="L23">
        <f>IF(M22&lt;myjnia[[#This Row],[czas]], myjnia[[#This Row],[czas]], M22)</f>
        <v>527</v>
      </c>
      <c r="M23">
        <f>IF(myjnia[[#This Row],[czy zrezygowal]]="tak", M22, myjnia[[#This Row],[potencjalny czas rozpoczecia]]+myjnia[[#This Row],[czas realizacji programu mycia]])</f>
        <v>527</v>
      </c>
      <c r="N23">
        <f>IF(myjnia[[#This Row],[czy zrezygowal]]= "tak", N22+1, 0)</f>
        <v>1</v>
      </c>
      <c r="Q23" s="5" t="s">
        <v>154</v>
      </c>
      <c r="R23" s="1">
        <v>1</v>
      </c>
    </row>
    <row r="24" spans="1:25" x14ac:dyDescent="0.35">
      <c r="A24">
        <v>23</v>
      </c>
      <c r="B24">
        <v>5</v>
      </c>
      <c r="C24">
        <v>6</v>
      </c>
      <c r="D24" s="1" t="s">
        <v>22</v>
      </c>
      <c r="E24" t="str">
        <f>LEFT(myjnia[[#This Row],[nr rejestracyjny]], 2)</f>
        <v>BM</v>
      </c>
      <c r="F24">
        <f>myjnia[[#This Row],[po ilu min od poprzedniego klienta ]]+F23</f>
        <v>519</v>
      </c>
      <c r="G24">
        <f>myjnia[[#This Row],[czas]]/60/24</f>
        <v>0.36041666666666666</v>
      </c>
      <c r="H24" s="2">
        <f>myjnia[[#This Row],[czaspom]]</f>
        <v>0.36041666666666666</v>
      </c>
      <c r="I24">
        <f>HOUR(myjnia[[#This Row],[godzina ladnie]])</f>
        <v>8</v>
      </c>
      <c r="J24">
        <f>myjnia[[#This Row],[po ilu min od poprzedniego klienta ]]+J23</f>
        <v>159</v>
      </c>
      <c r="K24" t="str">
        <f>IF(M23&gt;myjnia[[#This Row],[czas]]+5, "tak", "nie")</f>
        <v>tak</v>
      </c>
      <c r="L24">
        <f>IF(M23&lt;myjnia[[#This Row],[czas]], myjnia[[#This Row],[czas]], M23)</f>
        <v>527</v>
      </c>
      <c r="M24">
        <f>IF(myjnia[[#This Row],[czy zrezygowal]]="tak", M23, myjnia[[#This Row],[potencjalny czas rozpoczecia]]+myjnia[[#This Row],[czas realizacji programu mycia]])</f>
        <v>527</v>
      </c>
      <c r="N24">
        <f>IF(myjnia[[#This Row],[czy zrezygowal]]= "tak", N23+1, 0)</f>
        <v>2</v>
      </c>
      <c r="Q24" s="5" t="s">
        <v>155</v>
      </c>
      <c r="R24" s="1">
        <v>1</v>
      </c>
      <c r="U24" s="3" t="s">
        <v>153</v>
      </c>
      <c r="V24" s="3" t="s">
        <v>262</v>
      </c>
    </row>
    <row r="25" spans="1:25" x14ac:dyDescent="0.35">
      <c r="A25">
        <v>24</v>
      </c>
      <c r="B25">
        <v>13</v>
      </c>
      <c r="C25">
        <v>13</v>
      </c>
      <c r="D25" s="1" t="s">
        <v>23</v>
      </c>
      <c r="E25" t="str">
        <f>LEFT(myjnia[[#This Row],[nr rejestracyjny]], 2)</f>
        <v>NH</v>
      </c>
      <c r="F25">
        <f>myjnia[[#This Row],[po ilu min od poprzedniego klienta ]]+F24</f>
        <v>532</v>
      </c>
      <c r="G25">
        <f>myjnia[[#This Row],[czas]]/60/24</f>
        <v>0.36944444444444446</v>
      </c>
      <c r="H25" s="2">
        <f>myjnia[[#This Row],[czaspom]]</f>
        <v>0.36944444444444446</v>
      </c>
      <c r="I25">
        <f>HOUR(myjnia[[#This Row],[godzina ladnie]])</f>
        <v>8</v>
      </c>
      <c r="J25">
        <f>myjnia[[#This Row],[po ilu min od poprzedniego klienta ]]+J24</f>
        <v>172</v>
      </c>
      <c r="K25" t="str">
        <f>IF(M24&gt;myjnia[[#This Row],[czas]]+5, "tak", "nie")</f>
        <v>nie</v>
      </c>
      <c r="L25">
        <f>IF(M24&lt;myjnia[[#This Row],[czas]], myjnia[[#This Row],[czas]], M24)</f>
        <v>532</v>
      </c>
      <c r="M25">
        <f>IF(myjnia[[#This Row],[czy zrezygowal]]="tak", M24, myjnia[[#This Row],[potencjalny czas rozpoczecia]]+myjnia[[#This Row],[czas realizacji programu mycia]])</f>
        <v>545</v>
      </c>
      <c r="N25">
        <f>IF(myjnia[[#This Row],[czy zrezygowal]]= "tak", N24+1, 0)</f>
        <v>0</v>
      </c>
      <c r="Q25" s="5" t="s">
        <v>156</v>
      </c>
      <c r="R25" s="1">
        <v>2</v>
      </c>
      <c r="U25" s="5" t="s">
        <v>154</v>
      </c>
      <c r="V25" s="1">
        <v>1</v>
      </c>
      <c r="X25" s="6" t="s">
        <v>263</v>
      </c>
      <c r="Y25" s="6"/>
    </row>
    <row r="26" spans="1:25" x14ac:dyDescent="0.35">
      <c r="A26">
        <v>25</v>
      </c>
      <c r="B26">
        <v>11</v>
      </c>
      <c r="C26">
        <v>1</v>
      </c>
      <c r="D26" s="1" t="s">
        <v>24</v>
      </c>
      <c r="E26" t="str">
        <f>LEFT(myjnia[[#This Row],[nr rejestracyjny]], 2)</f>
        <v>LJ</v>
      </c>
      <c r="F26">
        <f>myjnia[[#This Row],[po ilu min od poprzedniego klienta ]]+F25</f>
        <v>543</v>
      </c>
      <c r="G26">
        <f>myjnia[[#This Row],[czas]]/60/24</f>
        <v>0.37708333333333338</v>
      </c>
      <c r="H26" s="2">
        <f>myjnia[[#This Row],[czaspom]]</f>
        <v>0.37708333333333338</v>
      </c>
      <c r="I26">
        <f>HOUR(myjnia[[#This Row],[godzina ladnie]])</f>
        <v>9</v>
      </c>
      <c r="J26">
        <f>myjnia[[#This Row],[po ilu min od poprzedniego klienta ]]+J25</f>
        <v>183</v>
      </c>
      <c r="K26" t="str">
        <f>IF(M25&gt;myjnia[[#This Row],[czas]]+5, "tak", "nie")</f>
        <v>nie</v>
      </c>
      <c r="L26">
        <f>IF(M25&lt;myjnia[[#This Row],[czas]], myjnia[[#This Row],[czas]], M25)</f>
        <v>545</v>
      </c>
      <c r="M26">
        <f>IF(myjnia[[#This Row],[czy zrezygowal]]="tak", M25, myjnia[[#This Row],[potencjalny czas rozpoczecia]]+myjnia[[#This Row],[czas realizacji programu mycia]])</f>
        <v>546</v>
      </c>
      <c r="N26">
        <f>IF(myjnia[[#This Row],[czy zrezygowal]]= "tak", N25+1, 0)</f>
        <v>0</v>
      </c>
      <c r="Q26" s="5" t="s">
        <v>157</v>
      </c>
      <c r="R26" s="1">
        <v>1</v>
      </c>
      <c r="U26" s="5" t="s">
        <v>155</v>
      </c>
      <c r="V26" s="1">
        <v>1</v>
      </c>
      <c r="X26" s="7" t="s">
        <v>264</v>
      </c>
      <c r="Y26" s="7">
        <f>COUNTIF(V25:V131, 1)</f>
        <v>78</v>
      </c>
    </row>
    <row r="27" spans="1:25" x14ac:dyDescent="0.35">
      <c r="A27">
        <v>26</v>
      </c>
      <c r="B27">
        <v>10</v>
      </c>
      <c r="C27">
        <v>6</v>
      </c>
      <c r="D27" s="1" t="s">
        <v>25</v>
      </c>
      <c r="E27" t="str">
        <f>LEFT(myjnia[[#This Row],[nr rejestracyjny]], 2)</f>
        <v>KE</v>
      </c>
      <c r="F27">
        <f>myjnia[[#This Row],[po ilu min od poprzedniego klienta ]]+F26</f>
        <v>553</v>
      </c>
      <c r="G27">
        <f>myjnia[[#This Row],[czas]]/60/24</f>
        <v>0.3840277777777778</v>
      </c>
      <c r="H27" s="2">
        <f>myjnia[[#This Row],[czaspom]]</f>
        <v>0.3840277777777778</v>
      </c>
      <c r="I27">
        <f>HOUR(myjnia[[#This Row],[godzina ladnie]])</f>
        <v>9</v>
      </c>
      <c r="J27">
        <f>myjnia[[#This Row],[po ilu min od poprzedniego klienta ]]+J26</f>
        <v>193</v>
      </c>
      <c r="K27" t="str">
        <f>IF(M26&gt;myjnia[[#This Row],[czas]]+5, "tak", "nie")</f>
        <v>nie</v>
      </c>
      <c r="L27">
        <f>IF(M26&lt;myjnia[[#This Row],[czas]], myjnia[[#This Row],[czas]], M26)</f>
        <v>553</v>
      </c>
      <c r="M27">
        <f>IF(myjnia[[#This Row],[czy zrezygowal]]="tak", M26, myjnia[[#This Row],[potencjalny czas rozpoczecia]]+myjnia[[#This Row],[czas realizacji programu mycia]])</f>
        <v>559</v>
      </c>
      <c r="N27">
        <f>IF(myjnia[[#This Row],[czy zrezygowal]]= "tak", N26+1, 0)</f>
        <v>0</v>
      </c>
      <c r="Q27" s="5" t="s">
        <v>158</v>
      </c>
      <c r="R27" s="1">
        <v>2</v>
      </c>
      <c r="U27" s="5" t="s">
        <v>156</v>
      </c>
      <c r="V27" s="1">
        <v>2</v>
      </c>
      <c r="X27" s="7" t="s">
        <v>265</v>
      </c>
      <c r="Y27" s="7">
        <f>COUNTIF(V25:V131, 2)</f>
        <v>21</v>
      </c>
    </row>
    <row r="28" spans="1:25" x14ac:dyDescent="0.35">
      <c r="A28">
        <v>27</v>
      </c>
      <c r="B28">
        <v>11</v>
      </c>
      <c r="C28">
        <v>12</v>
      </c>
      <c r="D28" s="1" t="s">
        <v>26</v>
      </c>
      <c r="E28" t="str">
        <f>LEFT(myjnia[[#This Row],[nr rejestracyjny]], 2)</f>
        <v>DA</v>
      </c>
      <c r="F28">
        <f>myjnia[[#This Row],[po ilu min od poprzedniego klienta ]]+F27</f>
        <v>564</v>
      </c>
      <c r="G28">
        <f>myjnia[[#This Row],[czas]]/60/24</f>
        <v>0.39166666666666666</v>
      </c>
      <c r="H28" s="2">
        <f>myjnia[[#This Row],[czaspom]]</f>
        <v>0.39166666666666666</v>
      </c>
      <c r="I28">
        <f>HOUR(myjnia[[#This Row],[godzina ladnie]])</f>
        <v>9</v>
      </c>
      <c r="J28">
        <f>myjnia[[#This Row],[po ilu min od poprzedniego klienta ]]+J27</f>
        <v>204</v>
      </c>
      <c r="K28" t="str">
        <f>IF(M27&gt;myjnia[[#This Row],[czas]]+5, "tak", "nie")</f>
        <v>nie</v>
      </c>
      <c r="L28">
        <f>IF(M27&lt;myjnia[[#This Row],[czas]], myjnia[[#This Row],[czas]], M27)</f>
        <v>564</v>
      </c>
      <c r="M28">
        <f>IF(myjnia[[#This Row],[czy zrezygowal]]="tak", M27, myjnia[[#This Row],[potencjalny czas rozpoczecia]]+myjnia[[#This Row],[czas realizacji programu mycia]])</f>
        <v>576</v>
      </c>
      <c r="N28">
        <f>IF(myjnia[[#This Row],[czy zrezygowal]]= "tak", N27+1, 0)</f>
        <v>0</v>
      </c>
      <c r="Q28" s="5" t="s">
        <v>159</v>
      </c>
      <c r="R28" s="1">
        <v>2</v>
      </c>
      <c r="U28" s="5" t="s">
        <v>157</v>
      </c>
      <c r="V28" s="1">
        <v>1</v>
      </c>
    </row>
    <row r="29" spans="1:25" x14ac:dyDescent="0.35">
      <c r="A29">
        <v>28</v>
      </c>
      <c r="B29">
        <v>4</v>
      </c>
      <c r="C29">
        <v>9</v>
      </c>
      <c r="D29" s="1" t="s">
        <v>27</v>
      </c>
      <c r="E29" t="str">
        <f>LEFT(myjnia[[#This Row],[nr rejestracyjny]], 2)</f>
        <v>BF</v>
      </c>
      <c r="F29">
        <f>myjnia[[#This Row],[po ilu min od poprzedniego klienta ]]+F28</f>
        <v>568</v>
      </c>
      <c r="G29">
        <f>myjnia[[#This Row],[czas]]/60/24</f>
        <v>0.39444444444444443</v>
      </c>
      <c r="H29" s="2">
        <f>myjnia[[#This Row],[czaspom]]</f>
        <v>0.39444444444444443</v>
      </c>
      <c r="I29">
        <f>HOUR(myjnia[[#This Row],[godzina ladnie]])</f>
        <v>9</v>
      </c>
      <c r="J29">
        <f>myjnia[[#This Row],[po ilu min od poprzedniego klienta ]]+J28</f>
        <v>208</v>
      </c>
      <c r="K29" t="str">
        <f>IF(M28&gt;myjnia[[#This Row],[czas]]+5, "tak", "nie")</f>
        <v>tak</v>
      </c>
      <c r="L29">
        <f>IF(M28&lt;myjnia[[#This Row],[czas]], myjnia[[#This Row],[czas]], M28)</f>
        <v>576</v>
      </c>
      <c r="M29">
        <f>IF(myjnia[[#This Row],[czy zrezygowal]]="tak", M28, myjnia[[#This Row],[potencjalny czas rozpoczecia]]+myjnia[[#This Row],[czas realizacji programu mycia]])</f>
        <v>576</v>
      </c>
      <c r="N29">
        <f>IF(myjnia[[#This Row],[czy zrezygowal]]= "tak", N28+1, 0)</f>
        <v>1</v>
      </c>
      <c r="Q29" s="5" t="s">
        <v>160</v>
      </c>
      <c r="R29" s="1">
        <v>1</v>
      </c>
      <c r="U29" s="5" t="s">
        <v>158</v>
      </c>
      <c r="V29" s="1">
        <v>2</v>
      </c>
    </row>
    <row r="30" spans="1:25" x14ac:dyDescent="0.35">
      <c r="A30">
        <v>29</v>
      </c>
      <c r="B30">
        <v>4</v>
      </c>
      <c r="C30">
        <v>1</v>
      </c>
      <c r="D30" s="1" t="s">
        <v>28</v>
      </c>
      <c r="E30" t="str">
        <f>LEFT(myjnia[[#This Row],[nr rejestracyjny]], 2)</f>
        <v>AE</v>
      </c>
      <c r="F30">
        <f>myjnia[[#This Row],[po ilu min od poprzedniego klienta ]]+F29</f>
        <v>572</v>
      </c>
      <c r="G30">
        <f>myjnia[[#This Row],[czas]]/60/24</f>
        <v>0.3972222222222222</v>
      </c>
      <c r="H30" s="2">
        <f>myjnia[[#This Row],[czaspom]]</f>
        <v>0.3972222222222222</v>
      </c>
      <c r="I30">
        <f>HOUR(myjnia[[#This Row],[godzina ladnie]])</f>
        <v>9</v>
      </c>
      <c r="J30">
        <f>myjnia[[#This Row],[po ilu min od poprzedniego klienta ]]+J29</f>
        <v>212</v>
      </c>
      <c r="K30" t="str">
        <f>IF(M29&gt;myjnia[[#This Row],[czas]]+5, "tak", "nie")</f>
        <v>nie</v>
      </c>
      <c r="L30">
        <f>IF(M29&lt;myjnia[[#This Row],[czas]], myjnia[[#This Row],[czas]], M29)</f>
        <v>576</v>
      </c>
      <c r="M30">
        <f>IF(myjnia[[#This Row],[czy zrezygowal]]="tak", M29, myjnia[[#This Row],[potencjalny czas rozpoczecia]]+myjnia[[#This Row],[czas realizacji programu mycia]])</f>
        <v>577</v>
      </c>
      <c r="N30">
        <f>IF(myjnia[[#This Row],[czy zrezygowal]]= "tak", N29+1, 0)</f>
        <v>0</v>
      </c>
      <c r="Q30" s="5" t="s">
        <v>161</v>
      </c>
      <c r="R30" s="1">
        <v>1</v>
      </c>
      <c r="U30" s="5" t="s">
        <v>159</v>
      </c>
      <c r="V30" s="1">
        <v>2</v>
      </c>
    </row>
    <row r="31" spans="1:25" x14ac:dyDescent="0.35">
      <c r="A31">
        <v>30</v>
      </c>
      <c r="B31">
        <v>2</v>
      </c>
      <c r="C31">
        <v>11</v>
      </c>
      <c r="D31" s="1" t="s">
        <v>29</v>
      </c>
      <c r="E31" t="str">
        <f>LEFT(myjnia[[#This Row],[nr rejestracyjny]], 2)</f>
        <v>AK</v>
      </c>
      <c r="F31">
        <f>myjnia[[#This Row],[po ilu min od poprzedniego klienta ]]+F30</f>
        <v>574</v>
      </c>
      <c r="G31">
        <f>myjnia[[#This Row],[czas]]/60/24</f>
        <v>0.39861111111111108</v>
      </c>
      <c r="H31" s="2">
        <f>myjnia[[#This Row],[czaspom]]</f>
        <v>0.39861111111111108</v>
      </c>
      <c r="I31">
        <f>HOUR(myjnia[[#This Row],[godzina ladnie]])</f>
        <v>9</v>
      </c>
      <c r="J31">
        <f>myjnia[[#This Row],[po ilu min od poprzedniego klienta ]]+J30</f>
        <v>214</v>
      </c>
      <c r="K31" t="str">
        <f>IF(M30&gt;myjnia[[#This Row],[czas]]+5, "tak", "nie")</f>
        <v>nie</v>
      </c>
      <c r="L31">
        <f>IF(M30&lt;myjnia[[#This Row],[czas]], myjnia[[#This Row],[czas]], M30)</f>
        <v>577</v>
      </c>
      <c r="M31">
        <f>IF(myjnia[[#This Row],[czy zrezygowal]]="tak", M30, myjnia[[#This Row],[potencjalny czas rozpoczecia]]+myjnia[[#This Row],[czas realizacji programu mycia]])</f>
        <v>588</v>
      </c>
      <c r="N31">
        <f>IF(myjnia[[#This Row],[czy zrezygowal]]= "tak", N30+1, 0)</f>
        <v>0</v>
      </c>
      <c r="Q31" s="5" t="s">
        <v>162</v>
      </c>
      <c r="R31" s="1">
        <v>1</v>
      </c>
      <c r="U31" s="5" t="s">
        <v>160</v>
      </c>
      <c r="V31" s="1">
        <v>1</v>
      </c>
      <c r="X31" s="6" t="s">
        <v>267</v>
      </c>
      <c r="Y31" s="6"/>
    </row>
    <row r="32" spans="1:25" x14ac:dyDescent="0.35">
      <c r="A32">
        <v>31</v>
      </c>
      <c r="B32">
        <v>7</v>
      </c>
      <c r="C32">
        <v>2</v>
      </c>
      <c r="D32" s="1" t="s">
        <v>30</v>
      </c>
      <c r="E32" t="str">
        <f>LEFT(myjnia[[#This Row],[nr rejestracyjny]], 2)</f>
        <v>GH</v>
      </c>
      <c r="F32">
        <f>myjnia[[#This Row],[po ilu min od poprzedniego klienta ]]+F31</f>
        <v>581</v>
      </c>
      <c r="G32">
        <f>myjnia[[#This Row],[czas]]/60/24</f>
        <v>0.40347222222222223</v>
      </c>
      <c r="H32" s="2">
        <f>myjnia[[#This Row],[czaspom]]</f>
        <v>0.40347222222222223</v>
      </c>
      <c r="I32">
        <f>HOUR(myjnia[[#This Row],[godzina ladnie]])</f>
        <v>9</v>
      </c>
      <c r="J32">
        <f>myjnia[[#This Row],[po ilu min od poprzedniego klienta ]]+J31</f>
        <v>221</v>
      </c>
      <c r="K32" t="str">
        <f>IF(M31&gt;myjnia[[#This Row],[czas]]+5, "tak", "nie")</f>
        <v>tak</v>
      </c>
      <c r="L32">
        <f>IF(M31&lt;myjnia[[#This Row],[czas]], myjnia[[#This Row],[czas]], M31)</f>
        <v>588</v>
      </c>
      <c r="M32">
        <f>IF(myjnia[[#This Row],[czy zrezygowal]]="tak", M31, myjnia[[#This Row],[potencjalny czas rozpoczecia]]+myjnia[[#This Row],[czas realizacji programu mycia]])</f>
        <v>588</v>
      </c>
      <c r="N32">
        <f>IF(myjnia[[#This Row],[czy zrezygowal]]= "tak", N31+1, 0)</f>
        <v>1</v>
      </c>
      <c r="Q32" s="5" t="s">
        <v>163</v>
      </c>
      <c r="R32" s="1">
        <v>2</v>
      </c>
      <c r="U32" s="5" t="s">
        <v>161</v>
      </c>
      <c r="V32" s="1">
        <v>1</v>
      </c>
      <c r="X32" s="7" t="s">
        <v>268</v>
      </c>
      <c r="Y32" s="7">
        <f>COUNTIF(myjnia[czas],"&lt;1200")</f>
        <v>114</v>
      </c>
    </row>
    <row r="33" spans="1:28" x14ac:dyDescent="0.35">
      <c r="A33">
        <v>32</v>
      </c>
      <c r="B33">
        <v>11</v>
      </c>
      <c r="C33">
        <v>14</v>
      </c>
      <c r="D33" s="1" t="s">
        <v>31</v>
      </c>
      <c r="E33" t="str">
        <f>LEFT(myjnia[[#This Row],[nr rejestracyjny]], 2)</f>
        <v>HE</v>
      </c>
      <c r="F33">
        <f>myjnia[[#This Row],[po ilu min od poprzedniego klienta ]]+F32</f>
        <v>592</v>
      </c>
      <c r="G33">
        <f>myjnia[[#This Row],[czas]]/60/24</f>
        <v>0.41111111111111115</v>
      </c>
      <c r="H33" s="2">
        <f>myjnia[[#This Row],[czaspom]]</f>
        <v>0.41111111111111115</v>
      </c>
      <c r="I33">
        <f>HOUR(myjnia[[#This Row],[godzina ladnie]])</f>
        <v>9</v>
      </c>
      <c r="J33">
        <f>myjnia[[#This Row],[po ilu min od poprzedniego klienta ]]+J32</f>
        <v>232</v>
      </c>
      <c r="K33" t="str">
        <f>IF(M32&gt;myjnia[[#This Row],[czas]]+5, "tak", "nie")</f>
        <v>nie</v>
      </c>
      <c r="L33">
        <f>IF(M32&lt;myjnia[[#This Row],[czas]], myjnia[[#This Row],[czas]], M32)</f>
        <v>592</v>
      </c>
      <c r="M33">
        <f>IF(myjnia[[#This Row],[czy zrezygowal]]="tak", M32, myjnia[[#This Row],[potencjalny czas rozpoczecia]]+myjnia[[#This Row],[czas realizacji programu mycia]])</f>
        <v>606</v>
      </c>
      <c r="N33">
        <f>IF(myjnia[[#This Row],[czy zrezygowal]]= "tak", N32+1, 0)</f>
        <v>0</v>
      </c>
      <c r="Q33" s="5" t="s">
        <v>164</v>
      </c>
      <c r="R33" s="1">
        <v>1</v>
      </c>
      <c r="U33" s="5" t="s">
        <v>162</v>
      </c>
      <c r="V33" s="1">
        <v>1</v>
      </c>
      <c r="X33" s="7" t="s">
        <v>269</v>
      </c>
      <c r="Y33" s="10">
        <f>H115</f>
        <v>0.82916666666666661</v>
      </c>
    </row>
    <row r="34" spans="1:28" x14ac:dyDescent="0.35">
      <c r="A34">
        <v>33</v>
      </c>
      <c r="B34">
        <v>6</v>
      </c>
      <c r="C34">
        <v>3</v>
      </c>
      <c r="D34" s="1" t="s">
        <v>32</v>
      </c>
      <c r="E34" t="str">
        <f>LEFT(myjnia[[#This Row],[nr rejestracyjny]], 2)</f>
        <v>JP</v>
      </c>
      <c r="F34">
        <f>myjnia[[#This Row],[po ilu min od poprzedniego klienta ]]+F33</f>
        <v>598</v>
      </c>
      <c r="G34">
        <f>myjnia[[#This Row],[czas]]/60/24</f>
        <v>0.4152777777777778</v>
      </c>
      <c r="H34" s="2">
        <f>myjnia[[#This Row],[czaspom]]</f>
        <v>0.4152777777777778</v>
      </c>
      <c r="I34">
        <f>HOUR(myjnia[[#This Row],[godzina ladnie]])</f>
        <v>9</v>
      </c>
      <c r="J34">
        <f>myjnia[[#This Row],[po ilu min od poprzedniego klienta ]]+J33</f>
        <v>238</v>
      </c>
      <c r="K34" t="str">
        <f>IF(M33&gt;myjnia[[#This Row],[czas]]+5, "tak", "nie")</f>
        <v>tak</v>
      </c>
      <c r="L34">
        <f>IF(M33&lt;myjnia[[#This Row],[czas]], myjnia[[#This Row],[czas]], M33)</f>
        <v>606</v>
      </c>
      <c r="M34">
        <f>IF(myjnia[[#This Row],[czy zrezygowal]]="tak", M33, myjnia[[#This Row],[potencjalny czas rozpoczecia]]+myjnia[[#This Row],[czas realizacji programu mycia]])</f>
        <v>606</v>
      </c>
      <c r="N34">
        <f>IF(myjnia[[#This Row],[czy zrezygowal]]= "tak", N33+1, 0)</f>
        <v>1</v>
      </c>
      <c r="Q34" s="5" t="s">
        <v>165</v>
      </c>
      <c r="R34" s="1">
        <v>2</v>
      </c>
      <c r="U34" s="5" t="s">
        <v>163</v>
      </c>
      <c r="V34" s="1">
        <v>2</v>
      </c>
    </row>
    <row r="35" spans="1:28" x14ac:dyDescent="0.35">
      <c r="A35">
        <v>34</v>
      </c>
      <c r="B35">
        <v>11</v>
      </c>
      <c r="C35">
        <v>5</v>
      </c>
      <c r="D35" s="1" t="s">
        <v>33</v>
      </c>
      <c r="E35" t="str">
        <f>LEFT(myjnia[[#This Row],[nr rejestracyjny]], 2)</f>
        <v>EL</v>
      </c>
      <c r="F35">
        <f>myjnia[[#This Row],[po ilu min od poprzedniego klienta ]]+F34</f>
        <v>609</v>
      </c>
      <c r="G35">
        <f>myjnia[[#This Row],[czas]]/60/24</f>
        <v>0.42291666666666666</v>
      </c>
      <c r="H35" s="2">
        <f>myjnia[[#This Row],[czaspom]]</f>
        <v>0.42291666666666666</v>
      </c>
      <c r="I35">
        <f>HOUR(myjnia[[#This Row],[godzina ladnie]])</f>
        <v>10</v>
      </c>
      <c r="J35">
        <f>myjnia[[#This Row],[po ilu min od poprzedniego klienta ]]+J34</f>
        <v>249</v>
      </c>
      <c r="K35" t="str">
        <f>IF(M34&gt;myjnia[[#This Row],[czas]]+5, "tak", "nie")</f>
        <v>nie</v>
      </c>
      <c r="L35">
        <f>IF(M34&lt;myjnia[[#This Row],[czas]], myjnia[[#This Row],[czas]], M34)</f>
        <v>609</v>
      </c>
      <c r="M35">
        <f>IF(myjnia[[#This Row],[czy zrezygowal]]="tak", M34, myjnia[[#This Row],[potencjalny czas rozpoczecia]]+myjnia[[#This Row],[czas realizacji programu mycia]])</f>
        <v>614</v>
      </c>
      <c r="N35">
        <f>IF(myjnia[[#This Row],[czy zrezygowal]]= "tak", N34+1, 0)</f>
        <v>0</v>
      </c>
      <c r="Q35" s="5" t="s">
        <v>166</v>
      </c>
      <c r="R35" s="1">
        <v>1</v>
      </c>
      <c r="U35" s="5" t="s">
        <v>164</v>
      </c>
      <c r="V35" s="1">
        <v>1</v>
      </c>
    </row>
    <row r="36" spans="1:28" x14ac:dyDescent="0.35">
      <c r="A36">
        <v>35</v>
      </c>
      <c r="B36">
        <v>5</v>
      </c>
      <c r="C36">
        <v>9</v>
      </c>
      <c r="D36" s="1" t="s">
        <v>34</v>
      </c>
      <c r="E36" t="str">
        <f>LEFT(myjnia[[#This Row],[nr rejestracyjny]], 2)</f>
        <v>NO</v>
      </c>
      <c r="F36">
        <f>myjnia[[#This Row],[po ilu min od poprzedniego klienta ]]+F35</f>
        <v>614</v>
      </c>
      <c r="G36">
        <f>myjnia[[#This Row],[czas]]/60/24</f>
        <v>0.42638888888888887</v>
      </c>
      <c r="H36" s="2">
        <f>myjnia[[#This Row],[czaspom]]</f>
        <v>0.42638888888888887</v>
      </c>
      <c r="I36">
        <f>HOUR(myjnia[[#This Row],[godzina ladnie]])</f>
        <v>10</v>
      </c>
      <c r="J36">
        <f>myjnia[[#This Row],[po ilu min od poprzedniego klienta ]]+J35</f>
        <v>254</v>
      </c>
      <c r="K36" t="str">
        <f>IF(M35&gt;myjnia[[#This Row],[czas]]+5, "tak", "nie")</f>
        <v>nie</v>
      </c>
      <c r="L36">
        <f>IF(M35&lt;myjnia[[#This Row],[czas]], myjnia[[#This Row],[czas]], M35)</f>
        <v>614</v>
      </c>
      <c r="M36">
        <f>IF(myjnia[[#This Row],[czy zrezygowal]]="tak", M35, myjnia[[#This Row],[potencjalny czas rozpoczecia]]+myjnia[[#This Row],[czas realizacji programu mycia]])</f>
        <v>623</v>
      </c>
      <c r="N36">
        <f>IF(myjnia[[#This Row],[czy zrezygowal]]= "tak", N35+1, 0)</f>
        <v>0</v>
      </c>
      <c r="Q36" s="5" t="s">
        <v>167</v>
      </c>
      <c r="R36" s="1">
        <v>1</v>
      </c>
      <c r="U36" s="5" t="s">
        <v>165</v>
      </c>
      <c r="V36" s="1">
        <v>2</v>
      </c>
    </row>
    <row r="37" spans="1:28" x14ac:dyDescent="0.35">
      <c r="A37">
        <v>36</v>
      </c>
      <c r="B37">
        <v>9</v>
      </c>
      <c r="C37">
        <v>5</v>
      </c>
      <c r="D37" s="1" t="s">
        <v>35</v>
      </c>
      <c r="E37" t="str">
        <f>LEFT(myjnia[[#This Row],[nr rejestracyjny]], 2)</f>
        <v>HA</v>
      </c>
      <c r="F37">
        <f>myjnia[[#This Row],[po ilu min od poprzedniego klienta ]]+F36</f>
        <v>623</v>
      </c>
      <c r="G37">
        <f>myjnia[[#This Row],[czas]]/60/24</f>
        <v>0.43263888888888885</v>
      </c>
      <c r="H37" s="2">
        <f>myjnia[[#This Row],[czaspom]]</f>
        <v>0.43263888888888885</v>
      </c>
      <c r="I37">
        <f>HOUR(myjnia[[#This Row],[godzina ladnie]])</f>
        <v>10</v>
      </c>
      <c r="J37">
        <f>myjnia[[#This Row],[po ilu min od poprzedniego klienta ]]+J36</f>
        <v>263</v>
      </c>
      <c r="K37" t="str">
        <f>IF(M36&gt;myjnia[[#This Row],[czas]]+5, "tak", "nie")</f>
        <v>nie</v>
      </c>
      <c r="L37">
        <f>IF(M36&lt;myjnia[[#This Row],[czas]], myjnia[[#This Row],[czas]], M36)</f>
        <v>623</v>
      </c>
      <c r="M37">
        <f>IF(myjnia[[#This Row],[czy zrezygowal]]="tak", M36, myjnia[[#This Row],[potencjalny czas rozpoczecia]]+myjnia[[#This Row],[czas realizacji programu mycia]])</f>
        <v>628</v>
      </c>
      <c r="N37">
        <f>IF(myjnia[[#This Row],[czy zrezygowal]]= "tak", N36+1, 0)</f>
        <v>0</v>
      </c>
      <c r="Q37" s="5" t="s">
        <v>168</v>
      </c>
      <c r="R37" s="1">
        <v>1</v>
      </c>
      <c r="U37" s="5" t="s">
        <v>166</v>
      </c>
      <c r="V37" s="1">
        <v>1</v>
      </c>
    </row>
    <row r="38" spans="1:28" x14ac:dyDescent="0.35">
      <c r="A38">
        <v>37</v>
      </c>
      <c r="B38">
        <v>11</v>
      </c>
      <c r="C38">
        <v>4</v>
      </c>
      <c r="D38" s="1" t="s">
        <v>36</v>
      </c>
      <c r="E38" t="str">
        <f>LEFT(myjnia[[#This Row],[nr rejestracyjny]], 2)</f>
        <v>BD</v>
      </c>
      <c r="F38">
        <f>myjnia[[#This Row],[po ilu min od poprzedniego klienta ]]+F37</f>
        <v>634</v>
      </c>
      <c r="G38">
        <f>myjnia[[#This Row],[czas]]/60/24</f>
        <v>0.44027777777777777</v>
      </c>
      <c r="H38" s="2">
        <f>myjnia[[#This Row],[czaspom]]</f>
        <v>0.44027777777777777</v>
      </c>
      <c r="I38">
        <f>HOUR(myjnia[[#This Row],[godzina ladnie]])</f>
        <v>10</v>
      </c>
      <c r="J38">
        <f>myjnia[[#This Row],[po ilu min od poprzedniego klienta ]]+J37</f>
        <v>274</v>
      </c>
      <c r="K38" t="str">
        <f>IF(M37&gt;myjnia[[#This Row],[czas]]+5, "tak", "nie")</f>
        <v>nie</v>
      </c>
      <c r="L38">
        <f>IF(M37&lt;myjnia[[#This Row],[czas]], myjnia[[#This Row],[czas]], M37)</f>
        <v>634</v>
      </c>
      <c r="M38">
        <f>IF(myjnia[[#This Row],[czy zrezygowal]]="tak", M37, myjnia[[#This Row],[potencjalny czas rozpoczecia]]+myjnia[[#This Row],[czas realizacji programu mycia]])</f>
        <v>638</v>
      </c>
      <c r="N38">
        <f>IF(myjnia[[#This Row],[czy zrezygowal]]= "tak", N37+1, 0)</f>
        <v>0</v>
      </c>
      <c r="Q38" s="5" t="s">
        <v>169</v>
      </c>
      <c r="R38" s="1">
        <v>2</v>
      </c>
      <c r="U38" s="5" t="s">
        <v>167</v>
      </c>
      <c r="V38" s="1">
        <v>1</v>
      </c>
      <c r="AA38" s="6" t="s">
        <v>274</v>
      </c>
      <c r="AB38" s="6"/>
    </row>
    <row r="39" spans="1:28" x14ac:dyDescent="0.35">
      <c r="A39">
        <v>38</v>
      </c>
      <c r="B39">
        <v>15</v>
      </c>
      <c r="C39">
        <v>5</v>
      </c>
      <c r="D39" s="1" t="s">
        <v>37</v>
      </c>
      <c r="E39" t="str">
        <f>LEFT(myjnia[[#This Row],[nr rejestracyjny]], 2)</f>
        <v>AC</v>
      </c>
      <c r="F39">
        <f>myjnia[[#This Row],[po ilu min od poprzedniego klienta ]]+F38</f>
        <v>649</v>
      </c>
      <c r="G39">
        <f>myjnia[[#This Row],[czas]]/60/24</f>
        <v>0.45069444444444445</v>
      </c>
      <c r="H39" s="2">
        <f>myjnia[[#This Row],[czaspom]]</f>
        <v>0.45069444444444445</v>
      </c>
      <c r="I39">
        <f>HOUR(myjnia[[#This Row],[godzina ladnie]])</f>
        <v>10</v>
      </c>
      <c r="J39">
        <f>myjnia[[#This Row],[po ilu min od poprzedniego klienta ]]+J38</f>
        <v>289</v>
      </c>
      <c r="K39" t="str">
        <f>IF(M38&gt;myjnia[[#This Row],[czas]]+5, "tak", "nie")</f>
        <v>nie</v>
      </c>
      <c r="L39">
        <f>IF(M38&lt;myjnia[[#This Row],[czas]], myjnia[[#This Row],[czas]], M38)</f>
        <v>649</v>
      </c>
      <c r="M39">
        <f>IF(myjnia[[#This Row],[czy zrezygowal]]="tak", M38, myjnia[[#This Row],[potencjalny czas rozpoczecia]]+myjnia[[#This Row],[czas realizacji programu mycia]])</f>
        <v>654</v>
      </c>
      <c r="N39">
        <f>IF(myjnia[[#This Row],[czy zrezygowal]]= "tak", N38+1, 0)</f>
        <v>0</v>
      </c>
      <c r="Q39" s="5" t="s">
        <v>170</v>
      </c>
      <c r="R39" s="1">
        <v>1</v>
      </c>
      <c r="U39" s="5" t="s">
        <v>168</v>
      </c>
      <c r="V39" s="1">
        <v>1</v>
      </c>
      <c r="X39" s="4" t="s">
        <v>147</v>
      </c>
      <c r="Y39" t="s">
        <v>149</v>
      </c>
      <c r="AA39" s="6" t="s">
        <v>273</v>
      </c>
      <c r="AB39" s="6" t="s">
        <v>261</v>
      </c>
    </row>
    <row r="40" spans="1:28" x14ac:dyDescent="0.35">
      <c r="A40">
        <v>39</v>
      </c>
      <c r="B40">
        <v>12</v>
      </c>
      <c r="C40">
        <v>1</v>
      </c>
      <c r="D40" s="1" t="s">
        <v>38</v>
      </c>
      <c r="E40" t="str">
        <f>LEFT(myjnia[[#This Row],[nr rejestracyjny]], 2)</f>
        <v>EB</v>
      </c>
      <c r="F40">
        <f>myjnia[[#This Row],[po ilu min od poprzedniego klienta ]]+F39</f>
        <v>661</v>
      </c>
      <c r="G40">
        <f>myjnia[[#This Row],[czas]]/60/24</f>
        <v>0.45902777777777781</v>
      </c>
      <c r="H40" s="2">
        <f>myjnia[[#This Row],[czaspom]]</f>
        <v>0.45902777777777781</v>
      </c>
      <c r="I40">
        <f>HOUR(myjnia[[#This Row],[godzina ladnie]])</f>
        <v>11</v>
      </c>
      <c r="J40">
        <f>myjnia[[#This Row],[po ilu min od poprzedniego klienta ]]+J39</f>
        <v>301</v>
      </c>
      <c r="K40" t="str">
        <f>IF(M39&gt;myjnia[[#This Row],[czas]]+5, "tak", "nie")</f>
        <v>nie</v>
      </c>
      <c r="L40">
        <f>IF(M39&lt;myjnia[[#This Row],[czas]], myjnia[[#This Row],[czas]], M39)</f>
        <v>661</v>
      </c>
      <c r="M40">
        <f>IF(myjnia[[#This Row],[czy zrezygowal]]="tak", M39, myjnia[[#This Row],[potencjalny czas rozpoczecia]]+myjnia[[#This Row],[czas realizacji programu mycia]])</f>
        <v>662</v>
      </c>
      <c r="N40">
        <f>IF(myjnia[[#This Row],[czy zrezygowal]]= "tak", N39+1, 0)</f>
        <v>0</v>
      </c>
      <c r="Q40" s="5" t="s">
        <v>171</v>
      </c>
      <c r="R40" s="1">
        <v>1</v>
      </c>
      <c r="U40" s="5" t="s">
        <v>169</v>
      </c>
      <c r="V40" s="1">
        <v>2</v>
      </c>
      <c r="X40" s="5">
        <v>6</v>
      </c>
      <c r="Y40" s="1">
        <v>9</v>
      </c>
      <c r="AA40" s="7">
        <v>1</v>
      </c>
      <c r="AB40" s="9">
        <v>9</v>
      </c>
    </row>
    <row r="41" spans="1:28" x14ac:dyDescent="0.35">
      <c r="A41">
        <v>40</v>
      </c>
      <c r="B41">
        <v>2</v>
      </c>
      <c r="C41">
        <v>5</v>
      </c>
      <c r="D41" s="1" t="s">
        <v>39</v>
      </c>
      <c r="E41" t="str">
        <f>LEFT(myjnia[[#This Row],[nr rejestracyjny]], 2)</f>
        <v>CJ</v>
      </c>
      <c r="F41">
        <f>myjnia[[#This Row],[po ilu min od poprzedniego klienta ]]+F40</f>
        <v>663</v>
      </c>
      <c r="G41">
        <f>myjnia[[#This Row],[czas]]/60/24</f>
        <v>0.4604166666666667</v>
      </c>
      <c r="H41" s="2">
        <f>myjnia[[#This Row],[czaspom]]</f>
        <v>0.4604166666666667</v>
      </c>
      <c r="I41">
        <f>HOUR(myjnia[[#This Row],[godzina ladnie]])</f>
        <v>11</v>
      </c>
      <c r="J41">
        <f>myjnia[[#This Row],[po ilu min od poprzedniego klienta ]]+J40</f>
        <v>303</v>
      </c>
      <c r="K41" t="str">
        <f>IF(M40&gt;myjnia[[#This Row],[czas]]+5, "tak", "nie")</f>
        <v>nie</v>
      </c>
      <c r="L41">
        <f>IF(M40&lt;myjnia[[#This Row],[czas]], myjnia[[#This Row],[czas]], M40)</f>
        <v>663</v>
      </c>
      <c r="M41">
        <f>IF(myjnia[[#This Row],[czy zrezygowal]]="tak", M40, myjnia[[#This Row],[potencjalny czas rozpoczecia]]+myjnia[[#This Row],[czas realizacji programu mycia]])</f>
        <v>668</v>
      </c>
      <c r="N41">
        <f>IF(myjnia[[#This Row],[czy zrezygowal]]= "tak", N40+1, 0)</f>
        <v>0</v>
      </c>
      <c r="Q41" s="5" t="s">
        <v>172</v>
      </c>
      <c r="R41" s="1">
        <v>2</v>
      </c>
      <c r="U41" s="5" t="s">
        <v>170</v>
      </c>
      <c r="V41" s="1">
        <v>1</v>
      </c>
      <c r="X41" s="5">
        <v>7</v>
      </c>
      <c r="Y41" s="1">
        <v>8</v>
      </c>
      <c r="AA41" s="7">
        <v>2</v>
      </c>
      <c r="AB41" s="9">
        <v>8</v>
      </c>
    </row>
    <row r="42" spans="1:28" x14ac:dyDescent="0.35">
      <c r="A42">
        <v>41</v>
      </c>
      <c r="B42">
        <v>11</v>
      </c>
      <c r="C42">
        <v>11</v>
      </c>
      <c r="D42" s="1" t="s">
        <v>40</v>
      </c>
      <c r="E42" t="str">
        <f>LEFT(myjnia[[#This Row],[nr rejestracyjny]], 2)</f>
        <v>MI</v>
      </c>
      <c r="F42">
        <f>myjnia[[#This Row],[po ilu min od poprzedniego klienta ]]+F41</f>
        <v>674</v>
      </c>
      <c r="G42">
        <f>myjnia[[#This Row],[czas]]/60/24</f>
        <v>0.4680555555555555</v>
      </c>
      <c r="H42" s="2">
        <f>myjnia[[#This Row],[czaspom]]</f>
        <v>0.4680555555555555</v>
      </c>
      <c r="I42">
        <f>HOUR(myjnia[[#This Row],[godzina ladnie]])</f>
        <v>11</v>
      </c>
      <c r="J42">
        <f>myjnia[[#This Row],[po ilu min od poprzedniego klienta ]]+J41</f>
        <v>314</v>
      </c>
      <c r="K42" t="str">
        <f>IF(M41&gt;myjnia[[#This Row],[czas]]+5, "tak", "nie")</f>
        <v>nie</v>
      </c>
      <c r="L42">
        <f>IF(M41&lt;myjnia[[#This Row],[czas]], myjnia[[#This Row],[czas]], M41)</f>
        <v>674</v>
      </c>
      <c r="M42">
        <f>IF(myjnia[[#This Row],[czy zrezygowal]]="tak", M41, myjnia[[#This Row],[potencjalny czas rozpoczecia]]+myjnia[[#This Row],[czas realizacji programu mycia]])</f>
        <v>685</v>
      </c>
      <c r="N42">
        <f>IF(myjnia[[#This Row],[czy zrezygowal]]= "tak", N41+1, 0)</f>
        <v>0</v>
      </c>
      <c r="Q42" s="5" t="s">
        <v>173</v>
      </c>
      <c r="R42" s="1">
        <v>1</v>
      </c>
      <c r="U42" s="5" t="s">
        <v>171</v>
      </c>
      <c r="V42" s="1">
        <v>1</v>
      </c>
      <c r="X42" s="5">
        <v>8</v>
      </c>
      <c r="Y42" s="1">
        <v>7</v>
      </c>
      <c r="AA42" s="7">
        <v>3</v>
      </c>
      <c r="AB42" s="9">
        <v>7</v>
      </c>
    </row>
    <row r="43" spans="1:28" x14ac:dyDescent="0.35">
      <c r="A43">
        <v>42</v>
      </c>
      <c r="B43">
        <v>2</v>
      </c>
      <c r="C43">
        <v>3</v>
      </c>
      <c r="D43" s="1" t="s">
        <v>41</v>
      </c>
      <c r="E43" t="str">
        <f>LEFT(myjnia[[#This Row],[nr rejestracyjny]], 2)</f>
        <v>KK</v>
      </c>
      <c r="F43">
        <f>myjnia[[#This Row],[po ilu min od poprzedniego klienta ]]+F42</f>
        <v>676</v>
      </c>
      <c r="G43">
        <f>myjnia[[#This Row],[czas]]/60/24</f>
        <v>0.4694444444444445</v>
      </c>
      <c r="H43" s="2">
        <f>myjnia[[#This Row],[czaspom]]</f>
        <v>0.4694444444444445</v>
      </c>
      <c r="I43">
        <f>HOUR(myjnia[[#This Row],[godzina ladnie]])</f>
        <v>11</v>
      </c>
      <c r="J43">
        <f>myjnia[[#This Row],[po ilu min od poprzedniego klienta ]]+J42</f>
        <v>316</v>
      </c>
      <c r="K43" t="str">
        <f>IF(M42&gt;myjnia[[#This Row],[czas]]+5, "tak", "nie")</f>
        <v>tak</v>
      </c>
      <c r="L43">
        <f>IF(M42&lt;myjnia[[#This Row],[czas]], myjnia[[#This Row],[czas]], M42)</f>
        <v>685</v>
      </c>
      <c r="M43">
        <f>IF(myjnia[[#This Row],[czy zrezygowal]]="tak", M42, myjnia[[#This Row],[potencjalny czas rozpoczecia]]+myjnia[[#This Row],[czas realizacji programu mycia]])</f>
        <v>685</v>
      </c>
      <c r="N43">
        <f>IF(myjnia[[#This Row],[czy zrezygowal]]= "tak", N42+1, 0)</f>
        <v>1</v>
      </c>
      <c r="Q43" s="5" t="s">
        <v>174</v>
      </c>
      <c r="R43" s="1">
        <v>1</v>
      </c>
      <c r="U43" s="5" t="s">
        <v>172</v>
      </c>
      <c r="V43" s="1">
        <v>2</v>
      </c>
      <c r="X43" s="5">
        <v>9</v>
      </c>
      <c r="Y43" s="1">
        <v>9</v>
      </c>
      <c r="AA43" s="7">
        <v>4</v>
      </c>
      <c r="AB43" s="9">
        <v>9</v>
      </c>
    </row>
    <row r="44" spans="1:28" x14ac:dyDescent="0.35">
      <c r="A44">
        <v>43</v>
      </c>
      <c r="B44">
        <v>6</v>
      </c>
      <c r="C44">
        <v>13</v>
      </c>
      <c r="D44" s="1" t="s">
        <v>42</v>
      </c>
      <c r="E44" t="str">
        <f>LEFT(myjnia[[#This Row],[nr rejestracyjny]], 2)</f>
        <v>MN</v>
      </c>
      <c r="F44">
        <f>myjnia[[#This Row],[po ilu min od poprzedniego klienta ]]+F43</f>
        <v>682</v>
      </c>
      <c r="G44">
        <f>myjnia[[#This Row],[czas]]/60/24</f>
        <v>0.47361111111111115</v>
      </c>
      <c r="H44" s="2">
        <f>myjnia[[#This Row],[czaspom]]</f>
        <v>0.47361111111111115</v>
      </c>
      <c r="I44">
        <f>HOUR(myjnia[[#This Row],[godzina ladnie]])</f>
        <v>11</v>
      </c>
      <c r="J44">
        <f>myjnia[[#This Row],[po ilu min od poprzedniego klienta ]]+J43</f>
        <v>322</v>
      </c>
      <c r="K44" t="str">
        <f>IF(M43&gt;myjnia[[#This Row],[czas]]+5, "tak", "nie")</f>
        <v>nie</v>
      </c>
      <c r="L44">
        <f>IF(M43&lt;myjnia[[#This Row],[czas]], myjnia[[#This Row],[czas]], M43)</f>
        <v>685</v>
      </c>
      <c r="M44">
        <f>IF(myjnia[[#This Row],[czy zrezygowal]]="tak", M43, myjnia[[#This Row],[potencjalny czas rozpoczecia]]+myjnia[[#This Row],[czas realizacji programu mycia]])</f>
        <v>698</v>
      </c>
      <c r="N44">
        <f>IF(myjnia[[#This Row],[czy zrezygowal]]= "tak", N43+1, 0)</f>
        <v>0</v>
      </c>
      <c r="Q44" s="5" t="s">
        <v>175</v>
      </c>
      <c r="R44" s="1">
        <v>1</v>
      </c>
      <c r="U44" s="5" t="s">
        <v>173</v>
      </c>
      <c r="V44" s="1">
        <v>1</v>
      </c>
      <c r="X44" s="5">
        <v>10</v>
      </c>
      <c r="Y44" s="1">
        <v>5</v>
      </c>
      <c r="AA44" s="7">
        <v>5</v>
      </c>
      <c r="AB44" s="9">
        <v>5</v>
      </c>
    </row>
    <row r="45" spans="1:28" x14ac:dyDescent="0.35">
      <c r="A45">
        <v>44</v>
      </c>
      <c r="B45">
        <v>4</v>
      </c>
      <c r="C45">
        <v>11</v>
      </c>
      <c r="D45" s="1" t="s">
        <v>43</v>
      </c>
      <c r="E45" t="str">
        <f>LEFT(myjnia[[#This Row],[nr rejestracyjny]], 2)</f>
        <v>GL</v>
      </c>
      <c r="F45">
        <f>myjnia[[#This Row],[po ilu min od poprzedniego klienta ]]+F44</f>
        <v>686</v>
      </c>
      <c r="G45">
        <f>myjnia[[#This Row],[czas]]/60/24</f>
        <v>0.47638888888888892</v>
      </c>
      <c r="H45" s="2">
        <f>myjnia[[#This Row],[czaspom]]</f>
        <v>0.47638888888888892</v>
      </c>
      <c r="I45">
        <f>HOUR(myjnia[[#This Row],[godzina ladnie]])</f>
        <v>11</v>
      </c>
      <c r="J45">
        <f>myjnia[[#This Row],[po ilu min od poprzedniego klienta ]]+J44</f>
        <v>326</v>
      </c>
      <c r="K45" t="str">
        <f>IF(M44&gt;myjnia[[#This Row],[czas]]+5, "tak", "nie")</f>
        <v>tak</v>
      </c>
      <c r="L45">
        <f>IF(M44&lt;myjnia[[#This Row],[czas]], myjnia[[#This Row],[czas]], M44)</f>
        <v>698</v>
      </c>
      <c r="M45">
        <f>IF(myjnia[[#This Row],[czy zrezygowal]]="tak", M44, myjnia[[#This Row],[potencjalny czas rozpoczecia]]+myjnia[[#This Row],[czas realizacji programu mycia]])</f>
        <v>698</v>
      </c>
      <c r="N45">
        <f>IF(myjnia[[#This Row],[czy zrezygowal]]= "tak", N44+1, 0)</f>
        <v>1</v>
      </c>
      <c r="Q45" s="5" t="s">
        <v>176</v>
      </c>
      <c r="R45" s="1">
        <v>1</v>
      </c>
      <c r="U45" s="5" t="s">
        <v>174</v>
      </c>
      <c r="V45" s="1">
        <v>1</v>
      </c>
      <c r="X45" s="5">
        <v>11</v>
      </c>
      <c r="Y45" s="1">
        <v>10</v>
      </c>
      <c r="AA45" s="7">
        <v>6</v>
      </c>
      <c r="AB45" s="9">
        <v>10</v>
      </c>
    </row>
    <row r="46" spans="1:28" x14ac:dyDescent="0.35">
      <c r="A46">
        <v>45</v>
      </c>
      <c r="B46">
        <v>7</v>
      </c>
      <c r="C46">
        <v>10</v>
      </c>
      <c r="D46" s="1" t="s">
        <v>44</v>
      </c>
      <c r="E46" t="str">
        <f>LEFT(myjnia[[#This Row],[nr rejestracyjny]], 2)</f>
        <v>DA</v>
      </c>
      <c r="F46">
        <f>myjnia[[#This Row],[po ilu min od poprzedniego klienta ]]+F45</f>
        <v>693</v>
      </c>
      <c r="G46">
        <f>myjnia[[#This Row],[czas]]/60/24</f>
        <v>0.48125000000000001</v>
      </c>
      <c r="H46" s="2">
        <f>myjnia[[#This Row],[czaspom]]</f>
        <v>0.48125000000000001</v>
      </c>
      <c r="I46">
        <f>HOUR(myjnia[[#This Row],[godzina ladnie]])</f>
        <v>11</v>
      </c>
      <c r="J46">
        <f>myjnia[[#This Row],[po ilu min od poprzedniego klienta ]]+J45</f>
        <v>333</v>
      </c>
      <c r="K46" t="str">
        <f>IF(M45&gt;myjnia[[#This Row],[czas]]+5, "tak", "nie")</f>
        <v>nie</v>
      </c>
      <c r="L46">
        <f>IF(M45&lt;myjnia[[#This Row],[czas]], myjnia[[#This Row],[czas]], M45)</f>
        <v>698</v>
      </c>
      <c r="M46">
        <f>IF(myjnia[[#This Row],[czy zrezygowal]]="tak", M45, myjnia[[#This Row],[potencjalny czas rozpoczecia]]+myjnia[[#This Row],[czas realizacji programu mycia]])</f>
        <v>708</v>
      </c>
      <c r="N46">
        <f>IF(myjnia[[#This Row],[czy zrezygowal]]= "tak", N45+1, 0)</f>
        <v>0</v>
      </c>
      <c r="Q46" s="5" t="s">
        <v>177</v>
      </c>
      <c r="R46" s="1">
        <v>1</v>
      </c>
      <c r="U46" s="5" t="s">
        <v>175</v>
      </c>
      <c r="V46" s="1">
        <v>1</v>
      </c>
      <c r="X46" s="5">
        <v>12</v>
      </c>
      <c r="Y46" s="1">
        <v>7</v>
      </c>
    </row>
    <row r="47" spans="1:28" x14ac:dyDescent="0.35">
      <c r="A47">
        <v>46</v>
      </c>
      <c r="B47">
        <v>8</v>
      </c>
      <c r="C47">
        <v>6</v>
      </c>
      <c r="D47" s="1" t="s">
        <v>45</v>
      </c>
      <c r="E47" t="str">
        <f>LEFT(myjnia[[#This Row],[nr rejestracyjny]], 2)</f>
        <v>MK</v>
      </c>
      <c r="F47">
        <f>myjnia[[#This Row],[po ilu min od poprzedniego klienta ]]+F46</f>
        <v>701</v>
      </c>
      <c r="G47">
        <f>myjnia[[#This Row],[czas]]/60/24</f>
        <v>0.48680555555555555</v>
      </c>
      <c r="H47" s="2">
        <f>myjnia[[#This Row],[czaspom]]</f>
        <v>0.48680555555555555</v>
      </c>
      <c r="I47">
        <f>HOUR(myjnia[[#This Row],[godzina ladnie]])</f>
        <v>11</v>
      </c>
      <c r="J47">
        <f>myjnia[[#This Row],[po ilu min od poprzedniego klienta ]]+J46</f>
        <v>341</v>
      </c>
      <c r="K47" t="str">
        <f>IF(M46&gt;myjnia[[#This Row],[czas]]+5, "tak", "nie")</f>
        <v>tak</v>
      </c>
      <c r="L47">
        <f>IF(M46&lt;myjnia[[#This Row],[czas]], myjnia[[#This Row],[czas]], M46)</f>
        <v>708</v>
      </c>
      <c r="M47">
        <f>IF(myjnia[[#This Row],[czy zrezygowal]]="tak", M46, myjnia[[#This Row],[potencjalny czas rozpoczecia]]+myjnia[[#This Row],[czas realizacji programu mycia]])</f>
        <v>708</v>
      </c>
      <c r="N47">
        <f>IF(myjnia[[#This Row],[czy zrezygowal]]= "tak", N46+1, 0)</f>
        <v>1</v>
      </c>
      <c r="Q47" s="5" t="s">
        <v>178</v>
      </c>
      <c r="R47" s="1">
        <v>1</v>
      </c>
      <c r="U47" s="5" t="s">
        <v>176</v>
      </c>
      <c r="V47" s="1">
        <v>1</v>
      </c>
      <c r="X47" s="5">
        <v>13</v>
      </c>
      <c r="Y47" s="1">
        <v>6</v>
      </c>
    </row>
    <row r="48" spans="1:28" x14ac:dyDescent="0.35">
      <c r="A48">
        <v>47</v>
      </c>
      <c r="B48">
        <v>3</v>
      </c>
      <c r="C48">
        <v>14</v>
      </c>
      <c r="D48" s="1" t="s">
        <v>46</v>
      </c>
      <c r="E48" t="str">
        <f>LEFT(myjnia[[#This Row],[nr rejestracyjny]], 2)</f>
        <v>NM</v>
      </c>
      <c r="F48">
        <f>myjnia[[#This Row],[po ilu min od poprzedniego klienta ]]+F47</f>
        <v>704</v>
      </c>
      <c r="G48">
        <f>myjnia[[#This Row],[czas]]/60/24</f>
        <v>0.48888888888888887</v>
      </c>
      <c r="H48" s="2">
        <f>myjnia[[#This Row],[czaspom]]</f>
        <v>0.48888888888888887</v>
      </c>
      <c r="I48">
        <f>HOUR(myjnia[[#This Row],[godzina ladnie]])</f>
        <v>11</v>
      </c>
      <c r="J48">
        <f>myjnia[[#This Row],[po ilu min od poprzedniego klienta ]]+J47</f>
        <v>344</v>
      </c>
      <c r="K48" t="str">
        <f>IF(M47&gt;myjnia[[#This Row],[czas]]+5, "tak", "nie")</f>
        <v>nie</v>
      </c>
      <c r="L48">
        <f>IF(M47&lt;myjnia[[#This Row],[czas]], myjnia[[#This Row],[czas]], M47)</f>
        <v>708</v>
      </c>
      <c r="M48">
        <f>IF(myjnia[[#This Row],[czy zrezygowal]]="tak", M47, myjnia[[#This Row],[potencjalny czas rozpoczecia]]+myjnia[[#This Row],[czas realizacji programu mycia]])</f>
        <v>722</v>
      </c>
      <c r="N48">
        <f>IF(myjnia[[#This Row],[czy zrezygowal]]= "tak", N47+1, 0)</f>
        <v>0</v>
      </c>
      <c r="Q48" s="5" t="s">
        <v>179</v>
      </c>
      <c r="R48" s="1">
        <v>2</v>
      </c>
      <c r="U48" s="5" t="s">
        <v>177</v>
      </c>
      <c r="V48" s="1">
        <v>1</v>
      </c>
      <c r="X48" s="5">
        <v>14</v>
      </c>
      <c r="Y48" s="1">
        <v>8</v>
      </c>
    </row>
    <row r="49" spans="1:28" x14ac:dyDescent="0.35">
      <c r="A49">
        <v>48</v>
      </c>
      <c r="B49">
        <v>7</v>
      </c>
      <c r="C49">
        <v>13</v>
      </c>
      <c r="D49" s="1" t="s">
        <v>47</v>
      </c>
      <c r="E49" t="str">
        <f>LEFT(myjnia[[#This Row],[nr rejestracyjny]], 2)</f>
        <v>JM</v>
      </c>
      <c r="F49">
        <f>myjnia[[#This Row],[po ilu min od poprzedniego klienta ]]+F48</f>
        <v>711</v>
      </c>
      <c r="G49">
        <f>myjnia[[#This Row],[czas]]/60/24</f>
        <v>0.49374999999999997</v>
      </c>
      <c r="H49" s="2">
        <f>myjnia[[#This Row],[czaspom]]</f>
        <v>0.49374999999999997</v>
      </c>
      <c r="I49">
        <f>HOUR(myjnia[[#This Row],[godzina ladnie]])</f>
        <v>11</v>
      </c>
      <c r="J49">
        <f>myjnia[[#This Row],[po ilu min od poprzedniego klienta ]]+J48</f>
        <v>351</v>
      </c>
      <c r="K49" t="str">
        <f>IF(M48&gt;myjnia[[#This Row],[czas]]+5, "tak", "nie")</f>
        <v>tak</v>
      </c>
      <c r="L49">
        <f>IF(M48&lt;myjnia[[#This Row],[czas]], myjnia[[#This Row],[czas]], M48)</f>
        <v>722</v>
      </c>
      <c r="M49">
        <f>IF(myjnia[[#This Row],[czy zrezygowal]]="tak", M48, myjnia[[#This Row],[potencjalny czas rozpoczecia]]+myjnia[[#This Row],[czas realizacji programu mycia]])</f>
        <v>722</v>
      </c>
      <c r="N49">
        <f>IF(myjnia[[#This Row],[czy zrezygowal]]= "tak", N48+1, 0)</f>
        <v>1</v>
      </c>
      <c r="Q49" s="5" t="s">
        <v>180</v>
      </c>
      <c r="R49" s="1">
        <v>1</v>
      </c>
      <c r="U49" s="5" t="s">
        <v>178</v>
      </c>
      <c r="V49" s="1">
        <v>1</v>
      </c>
      <c r="X49" s="5">
        <v>15</v>
      </c>
      <c r="Y49" s="1">
        <v>9</v>
      </c>
      <c r="AA49" s="6" t="s">
        <v>280</v>
      </c>
      <c r="AB49" s="6"/>
    </row>
    <row r="50" spans="1:28" x14ac:dyDescent="0.35">
      <c r="A50">
        <v>49</v>
      </c>
      <c r="B50">
        <v>15</v>
      </c>
      <c r="C50">
        <v>11</v>
      </c>
      <c r="D50" s="1" t="s">
        <v>48</v>
      </c>
      <c r="E50" t="str">
        <f>LEFT(myjnia[[#This Row],[nr rejestracyjny]], 2)</f>
        <v>BA</v>
      </c>
      <c r="F50">
        <f>myjnia[[#This Row],[po ilu min od poprzedniego klienta ]]+F49</f>
        <v>726</v>
      </c>
      <c r="G50">
        <f>myjnia[[#This Row],[czas]]/60/24</f>
        <v>0.50416666666666665</v>
      </c>
      <c r="H50" s="2">
        <f>myjnia[[#This Row],[czaspom]]</f>
        <v>0.50416666666666665</v>
      </c>
      <c r="I50">
        <f>HOUR(myjnia[[#This Row],[godzina ladnie]])</f>
        <v>12</v>
      </c>
      <c r="J50">
        <f>myjnia[[#This Row],[po ilu min od poprzedniego klienta ]]+J49</f>
        <v>366</v>
      </c>
      <c r="K50" t="str">
        <f>IF(M49&gt;myjnia[[#This Row],[czas]]+5, "tak", "nie")</f>
        <v>nie</v>
      </c>
      <c r="L50">
        <f>IF(M49&lt;myjnia[[#This Row],[czas]], myjnia[[#This Row],[czas]], M49)</f>
        <v>726</v>
      </c>
      <c r="M50">
        <f>IF(myjnia[[#This Row],[czy zrezygowal]]="tak", M49, myjnia[[#This Row],[potencjalny czas rozpoczecia]]+myjnia[[#This Row],[czas realizacji programu mycia]])</f>
        <v>737</v>
      </c>
      <c r="N50">
        <f>IF(myjnia[[#This Row],[czy zrezygowal]]= "tak", N49+1, 0)</f>
        <v>0</v>
      </c>
      <c r="Q50" s="5" t="s">
        <v>181</v>
      </c>
      <c r="R50" s="1">
        <v>3</v>
      </c>
      <c r="U50" s="5" t="s">
        <v>179</v>
      </c>
      <c r="V50" s="1">
        <v>2</v>
      </c>
      <c r="X50" s="5">
        <v>16</v>
      </c>
      <c r="Y50" s="1">
        <v>10</v>
      </c>
      <c r="AA50" s="15" t="s">
        <v>282</v>
      </c>
      <c r="AB50" s="14" t="s">
        <v>6</v>
      </c>
    </row>
    <row r="51" spans="1:28" x14ac:dyDescent="0.35">
      <c r="A51">
        <v>50</v>
      </c>
      <c r="B51">
        <v>11</v>
      </c>
      <c r="C51">
        <v>8</v>
      </c>
      <c r="D51" s="1" t="s">
        <v>49</v>
      </c>
      <c r="E51" t="str">
        <f>LEFT(myjnia[[#This Row],[nr rejestracyjny]], 2)</f>
        <v>DE</v>
      </c>
      <c r="F51">
        <f>myjnia[[#This Row],[po ilu min od poprzedniego klienta ]]+F50</f>
        <v>737</v>
      </c>
      <c r="G51">
        <f>myjnia[[#This Row],[czas]]/60/24</f>
        <v>0.51180555555555551</v>
      </c>
      <c r="H51" s="2">
        <f>myjnia[[#This Row],[czaspom]]</f>
        <v>0.51180555555555551</v>
      </c>
      <c r="I51">
        <f>HOUR(myjnia[[#This Row],[godzina ladnie]])</f>
        <v>12</v>
      </c>
      <c r="J51">
        <f>myjnia[[#This Row],[po ilu min od poprzedniego klienta ]]+J50</f>
        <v>377</v>
      </c>
      <c r="K51" t="str">
        <f>IF(M50&gt;myjnia[[#This Row],[czas]]+5, "tak", "nie")</f>
        <v>nie</v>
      </c>
      <c r="L51">
        <f>IF(M50&lt;myjnia[[#This Row],[czas]], myjnia[[#This Row],[czas]], M50)</f>
        <v>737</v>
      </c>
      <c r="M51">
        <f>IF(myjnia[[#This Row],[czy zrezygowal]]="tak", M50, myjnia[[#This Row],[potencjalny czas rozpoczecia]]+myjnia[[#This Row],[czas realizacji programu mycia]])</f>
        <v>745</v>
      </c>
      <c r="N51">
        <f>IF(myjnia[[#This Row],[czy zrezygowal]]= "tak", N50+1, 0)</f>
        <v>0</v>
      </c>
      <c r="Q51" s="5" t="s">
        <v>182</v>
      </c>
      <c r="R51" s="1">
        <v>1</v>
      </c>
      <c r="U51" s="5" t="s">
        <v>180</v>
      </c>
      <c r="V51" s="1">
        <v>1</v>
      </c>
      <c r="X51" s="5">
        <v>17</v>
      </c>
      <c r="Y51" s="1">
        <v>8</v>
      </c>
      <c r="AA51" s="15" t="s">
        <v>283</v>
      </c>
      <c r="AB51" s="7">
        <f>COUNTIF(myjnia[czy zrezygowal], "tak")</f>
        <v>44</v>
      </c>
    </row>
    <row r="52" spans="1:28" x14ac:dyDescent="0.35">
      <c r="A52">
        <v>51</v>
      </c>
      <c r="B52">
        <v>6</v>
      </c>
      <c r="C52">
        <v>10</v>
      </c>
      <c r="D52" s="1" t="s">
        <v>50</v>
      </c>
      <c r="E52" t="str">
        <f>LEFT(myjnia[[#This Row],[nr rejestracyjny]], 2)</f>
        <v>AG</v>
      </c>
      <c r="F52">
        <f>myjnia[[#This Row],[po ilu min od poprzedniego klienta ]]+F51</f>
        <v>743</v>
      </c>
      <c r="G52">
        <f>myjnia[[#This Row],[czas]]/60/24</f>
        <v>0.51597222222222217</v>
      </c>
      <c r="H52" s="2">
        <f>myjnia[[#This Row],[czaspom]]</f>
        <v>0.51597222222222217</v>
      </c>
      <c r="I52">
        <f>HOUR(myjnia[[#This Row],[godzina ladnie]])</f>
        <v>12</v>
      </c>
      <c r="J52">
        <f>myjnia[[#This Row],[po ilu min od poprzedniego klienta ]]+J51</f>
        <v>383</v>
      </c>
      <c r="K52" t="str">
        <f>IF(M51&gt;myjnia[[#This Row],[czas]]+5, "tak", "nie")</f>
        <v>nie</v>
      </c>
      <c r="L52">
        <f>IF(M51&lt;myjnia[[#This Row],[czas]], myjnia[[#This Row],[czas]], M51)</f>
        <v>745</v>
      </c>
      <c r="M52">
        <f>IF(myjnia[[#This Row],[czy zrezygowal]]="tak", M51, myjnia[[#This Row],[potencjalny czas rozpoczecia]]+myjnia[[#This Row],[czas realizacji programu mycia]])</f>
        <v>755</v>
      </c>
      <c r="N52">
        <f>IF(myjnia[[#This Row],[czy zrezygowal]]= "tak", N51+1, 0)</f>
        <v>0</v>
      </c>
      <c r="Q52" s="5" t="s">
        <v>183</v>
      </c>
      <c r="R52" s="1">
        <v>1</v>
      </c>
      <c r="U52" s="5" t="s">
        <v>181</v>
      </c>
      <c r="V52" s="1">
        <v>3</v>
      </c>
      <c r="X52" s="5">
        <v>18</v>
      </c>
      <c r="Y52" s="1">
        <v>8</v>
      </c>
      <c r="AA52" s="15" t="s">
        <v>284</v>
      </c>
      <c r="AB52" s="7">
        <f>MAX(myjnia[ile rezygnuje])</f>
        <v>3</v>
      </c>
    </row>
    <row r="53" spans="1:28" x14ac:dyDescent="0.35">
      <c r="A53">
        <v>52</v>
      </c>
      <c r="B53">
        <v>3</v>
      </c>
      <c r="C53">
        <v>12</v>
      </c>
      <c r="D53" s="1" t="s">
        <v>51</v>
      </c>
      <c r="E53" t="str">
        <f>LEFT(myjnia[[#This Row],[nr rejestracyjny]], 2)</f>
        <v>FC</v>
      </c>
      <c r="F53">
        <f>myjnia[[#This Row],[po ilu min od poprzedniego klienta ]]+F52</f>
        <v>746</v>
      </c>
      <c r="G53">
        <f>myjnia[[#This Row],[czas]]/60/24</f>
        <v>0.5180555555555556</v>
      </c>
      <c r="H53" s="2">
        <f>myjnia[[#This Row],[czaspom]]</f>
        <v>0.5180555555555556</v>
      </c>
      <c r="I53">
        <f>HOUR(myjnia[[#This Row],[godzina ladnie]])</f>
        <v>12</v>
      </c>
      <c r="J53">
        <f>myjnia[[#This Row],[po ilu min od poprzedniego klienta ]]+J52</f>
        <v>386</v>
      </c>
      <c r="K53" t="str">
        <f>IF(M52&gt;myjnia[[#This Row],[czas]]+5, "tak", "nie")</f>
        <v>tak</v>
      </c>
      <c r="L53">
        <f>IF(M52&lt;myjnia[[#This Row],[czas]], myjnia[[#This Row],[czas]], M52)</f>
        <v>755</v>
      </c>
      <c r="M53">
        <f>IF(myjnia[[#This Row],[czy zrezygowal]]="tak", M52, myjnia[[#This Row],[potencjalny czas rozpoczecia]]+myjnia[[#This Row],[czas realizacji programu mycia]])</f>
        <v>755</v>
      </c>
      <c r="N53">
        <f>IF(myjnia[[#This Row],[czy zrezygowal]]= "tak", N52+1, 0)</f>
        <v>1</v>
      </c>
      <c r="Q53" s="5" t="s">
        <v>184</v>
      </c>
      <c r="R53" s="1">
        <v>1</v>
      </c>
      <c r="U53" s="5" t="s">
        <v>182</v>
      </c>
      <c r="V53" s="1">
        <v>1</v>
      </c>
      <c r="X53" s="5">
        <v>19</v>
      </c>
      <c r="Y53" s="1">
        <v>10</v>
      </c>
    </row>
    <row r="54" spans="1:28" x14ac:dyDescent="0.35">
      <c r="A54">
        <v>53</v>
      </c>
      <c r="B54">
        <v>13</v>
      </c>
      <c r="C54">
        <v>11</v>
      </c>
      <c r="D54" s="1" t="s">
        <v>52</v>
      </c>
      <c r="E54" t="str">
        <f>LEFT(myjnia[[#This Row],[nr rejestracyjny]], 2)</f>
        <v>DE</v>
      </c>
      <c r="F54">
        <f>myjnia[[#This Row],[po ilu min od poprzedniego klienta ]]+F53</f>
        <v>759</v>
      </c>
      <c r="G54">
        <f>myjnia[[#This Row],[czas]]/60/24</f>
        <v>0.52708333333333335</v>
      </c>
      <c r="H54" s="2">
        <f>myjnia[[#This Row],[czaspom]]</f>
        <v>0.52708333333333335</v>
      </c>
      <c r="I54">
        <f>HOUR(myjnia[[#This Row],[godzina ladnie]])</f>
        <v>12</v>
      </c>
      <c r="J54">
        <f>myjnia[[#This Row],[po ilu min od poprzedniego klienta ]]+J53</f>
        <v>399</v>
      </c>
      <c r="K54" t="str">
        <f>IF(M53&gt;myjnia[[#This Row],[czas]]+5, "tak", "nie")</f>
        <v>nie</v>
      </c>
      <c r="L54">
        <f>IF(M53&lt;myjnia[[#This Row],[czas]], myjnia[[#This Row],[czas]], M53)</f>
        <v>759</v>
      </c>
      <c r="M54">
        <f>IF(myjnia[[#This Row],[czy zrezygowal]]="tak", M53, myjnia[[#This Row],[potencjalny czas rozpoczecia]]+myjnia[[#This Row],[czas realizacji programu mycia]])</f>
        <v>770</v>
      </c>
      <c r="N54">
        <f>IF(myjnia[[#This Row],[czy zrezygowal]]= "tak", N53+1, 0)</f>
        <v>0</v>
      </c>
      <c r="Q54" s="5" t="s">
        <v>185</v>
      </c>
      <c r="R54" s="1">
        <v>1</v>
      </c>
      <c r="U54" s="5" t="s">
        <v>183</v>
      </c>
      <c r="V54" s="1">
        <v>1</v>
      </c>
      <c r="X54" s="5">
        <v>20</v>
      </c>
      <c r="Y54" s="1">
        <v>7</v>
      </c>
    </row>
    <row r="55" spans="1:28" x14ac:dyDescent="0.35">
      <c r="A55">
        <v>54</v>
      </c>
      <c r="B55">
        <v>15</v>
      </c>
      <c r="C55">
        <v>12</v>
      </c>
      <c r="D55" s="1" t="s">
        <v>53</v>
      </c>
      <c r="E55" t="str">
        <f>LEFT(myjnia[[#This Row],[nr rejestracyjny]], 2)</f>
        <v>PJ</v>
      </c>
      <c r="F55">
        <f>myjnia[[#This Row],[po ilu min od poprzedniego klienta ]]+F54</f>
        <v>774</v>
      </c>
      <c r="G55">
        <f>myjnia[[#This Row],[czas]]/60/24</f>
        <v>0.53749999999999998</v>
      </c>
      <c r="H55" s="2">
        <f>myjnia[[#This Row],[czaspom]]</f>
        <v>0.53749999999999998</v>
      </c>
      <c r="I55">
        <f>HOUR(myjnia[[#This Row],[godzina ladnie]])</f>
        <v>12</v>
      </c>
      <c r="J55">
        <f>myjnia[[#This Row],[po ilu min od poprzedniego klienta ]]+J54</f>
        <v>414</v>
      </c>
      <c r="K55" t="str">
        <f>IF(M54&gt;myjnia[[#This Row],[czas]]+5, "tak", "nie")</f>
        <v>nie</v>
      </c>
      <c r="L55">
        <f>IF(M54&lt;myjnia[[#This Row],[czas]], myjnia[[#This Row],[czas]], M54)</f>
        <v>774</v>
      </c>
      <c r="M55">
        <f>IF(myjnia[[#This Row],[czy zrezygowal]]="tak", M54, myjnia[[#This Row],[potencjalny czas rozpoczecia]]+myjnia[[#This Row],[czas realizacji programu mycia]])</f>
        <v>786</v>
      </c>
      <c r="N55">
        <f>IF(myjnia[[#This Row],[czy zrezygowal]]= "tak", N54+1, 0)</f>
        <v>0</v>
      </c>
      <c r="Q55" s="5" t="s">
        <v>186</v>
      </c>
      <c r="R55" s="1">
        <v>1</v>
      </c>
      <c r="U55" s="5" t="s">
        <v>184</v>
      </c>
      <c r="V55" s="1">
        <v>1</v>
      </c>
      <c r="X55" s="5">
        <v>21</v>
      </c>
      <c r="Y55" s="1">
        <v>5</v>
      </c>
    </row>
    <row r="56" spans="1:28" x14ac:dyDescent="0.35">
      <c r="A56">
        <v>55</v>
      </c>
      <c r="B56">
        <v>1</v>
      </c>
      <c r="C56">
        <v>13</v>
      </c>
      <c r="D56" s="1" t="s">
        <v>54</v>
      </c>
      <c r="E56" t="str">
        <f>LEFT(myjnia[[#This Row],[nr rejestracyjny]], 2)</f>
        <v>GK</v>
      </c>
      <c r="F56">
        <f>myjnia[[#This Row],[po ilu min od poprzedniego klienta ]]+F55</f>
        <v>775</v>
      </c>
      <c r="G56">
        <f>myjnia[[#This Row],[czas]]/60/24</f>
        <v>0.53819444444444442</v>
      </c>
      <c r="H56" s="2">
        <f>myjnia[[#This Row],[czaspom]]</f>
        <v>0.53819444444444442</v>
      </c>
      <c r="I56">
        <f>HOUR(myjnia[[#This Row],[godzina ladnie]])</f>
        <v>12</v>
      </c>
      <c r="J56">
        <f>myjnia[[#This Row],[po ilu min od poprzedniego klienta ]]+J55</f>
        <v>415</v>
      </c>
      <c r="K56" t="str">
        <f>IF(M55&gt;myjnia[[#This Row],[czas]]+5, "tak", "nie")</f>
        <v>tak</v>
      </c>
      <c r="L56">
        <f>IF(M55&lt;myjnia[[#This Row],[czas]], myjnia[[#This Row],[czas]], M55)</f>
        <v>786</v>
      </c>
      <c r="M56">
        <f>IF(myjnia[[#This Row],[czy zrezygowal]]="tak", M55, myjnia[[#This Row],[potencjalny czas rozpoczecia]]+myjnia[[#This Row],[czas realizacji programu mycia]])</f>
        <v>786</v>
      </c>
      <c r="N56">
        <f>IF(myjnia[[#This Row],[czy zrezygowal]]= "tak", N55+1, 0)</f>
        <v>1</v>
      </c>
      <c r="Q56" s="5" t="s">
        <v>187</v>
      </c>
      <c r="R56" s="1">
        <v>1</v>
      </c>
      <c r="U56" s="5" t="s">
        <v>185</v>
      </c>
      <c r="V56" s="1">
        <v>1</v>
      </c>
      <c r="X56" s="5">
        <v>22</v>
      </c>
      <c r="Y56" s="1">
        <v>8</v>
      </c>
    </row>
    <row r="57" spans="1:28" x14ac:dyDescent="0.35">
      <c r="A57">
        <v>56</v>
      </c>
      <c r="B57">
        <v>15</v>
      </c>
      <c r="C57">
        <v>7</v>
      </c>
      <c r="D57" s="1" t="s">
        <v>55</v>
      </c>
      <c r="E57" t="str">
        <f>LEFT(myjnia[[#This Row],[nr rejestracyjny]], 2)</f>
        <v>BO</v>
      </c>
      <c r="F57">
        <f>myjnia[[#This Row],[po ilu min od poprzedniego klienta ]]+F56</f>
        <v>790</v>
      </c>
      <c r="G57">
        <f>myjnia[[#This Row],[czas]]/60/24</f>
        <v>0.54861111111111105</v>
      </c>
      <c r="H57" s="2">
        <f>myjnia[[#This Row],[czaspom]]</f>
        <v>0.54861111111111105</v>
      </c>
      <c r="I57">
        <f>HOUR(myjnia[[#This Row],[godzina ladnie]])</f>
        <v>13</v>
      </c>
      <c r="J57">
        <f>myjnia[[#This Row],[po ilu min od poprzedniego klienta ]]+J56</f>
        <v>430</v>
      </c>
      <c r="K57" t="str">
        <f>IF(M56&gt;myjnia[[#This Row],[czas]]+5, "tak", "nie")</f>
        <v>nie</v>
      </c>
      <c r="L57">
        <f>IF(M56&lt;myjnia[[#This Row],[czas]], myjnia[[#This Row],[czas]], M56)</f>
        <v>790</v>
      </c>
      <c r="M57">
        <f>IF(myjnia[[#This Row],[czy zrezygowal]]="tak", M56, myjnia[[#This Row],[potencjalny czas rozpoczecia]]+myjnia[[#This Row],[czas realizacji programu mycia]])</f>
        <v>797</v>
      </c>
      <c r="N57">
        <f>IF(myjnia[[#This Row],[czy zrezygowal]]= "tak", N56+1, 0)</f>
        <v>0</v>
      </c>
      <c r="Q57" s="5" t="s">
        <v>188</v>
      </c>
      <c r="R57" s="1">
        <v>2</v>
      </c>
      <c r="U57" s="5" t="s">
        <v>186</v>
      </c>
      <c r="V57" s="1">
        <v>1</v>
      </c>
      <c r="X57" s="5">
        <v>23</v>
      </c>
      <c r="Y57" s="1">
        <v>10</v>
      </c>
    </row>
    <row r="58" spans="1:28" x14ac:dyDescent="0.35">
      <c r="A58">
        <v>57</v>
      </c>
      <c r="B58">
        <v>14</v>
      </c>
      <c r="C58">
        <v>10</v>
      </c>
      <c r="D58" s="1" t="s">
        <v>56</v>
      </c>
      <c r="E58" t="str">
        <f>LEFT(myjnia[[#This Row],[nr rejestracyjny]], 2)</f>
        <v>KK</v>
      </c>
      <c r="F58">
        <f>myjnia[[#This Row],[po ilu min od poprzedniego klienta ]]+F57</f>
        <v>804</v>
      </c>
      <c r="G58">
        <f>myjnia[[#This Row],[czas]]/60/24</f>
        <v>0.55833333333333335</v>
      </c>
      <c r="H58" s="2">
        <f>myjnia[[#This Row],[czaspom]]</f>
        <v>0.55833333333333335</v>
      </c>
      <c r="I58">
        <f>HOUR(myjnia[[#This Row],[godzina ladnie]])</f>
        <v>13</v>
      </c>
      <c r="J58">
        <f>myjnia[[#This Row],[po ilu min od poprzedniego klienta ]]+J57</f>
        <v>444</v>
      </c>
      <c r="K58" t="str">
        <f>IF(M57&gt;myjnia[[#This Row],[czas]]+5, "tak", "nie")</f>
        <v>nie</v>
      </c>
      <c r="L58">
        <f>IF(M57&lt;myjnia[[#This Row],[czas]], myjnia[[#This Row],[czas]], M57)</f>
        <v>804</v>
      </c>
      <c r="M58">
        <f>IF(myjnia[[#This Row],[czy zrezygowal]]="tak", M57, myjnia[[#This Row],[potencjalny czas rozpoczecia]]+myjnia[[#This Row],[czas realizacji programu mycia]])</f>
        <v>814</v>
      </c>
      <c r="N58">
        <f>IF(myjnia[[#This Row],[czy zrezygowal]]= "tak", N57+1, 0)</f>
        <v>0</v>
      </c>
      <c r="Q58" s="5" t="s">
        <v>189</v>
      </c>
      <c r="R58" s="1">
        <v>1</v>
      </c>
      <c r="U58" s="5" t="s">
        <v>187</v>
      </c>
      <c r="V58" s="1">
        <v>1</v>
      </c>
      <c r="X58" s="5" t="s">
        <v>148</v>
      </c>
      <c r="Y58" s="1">
        <v>144</v>
      </c>
    </row>
    <row r="59" spans="1:28" x14ac:dyDescent="0.35">
      <c r="A59">
        <v>58</v>
      </c>
      <c r="B59">
        <v>7</v>
      </c>
      <c r="C59">
        <v>1</v>
      </c>
      <c r="D59" s="1" t="s">
        <v>57</v>
      </c>
      <c r="E59" t="str">
        <f>LEFT(myjnia[[#This Row],[nr rejestracyjny]], 2)</f>
        <v>AI</v>
      </c>
      <c r="F59">
        <f>myjnia[[#This Row],[po ilu min od poprzedniego klienta ]]+F58</f>
        <v>811</v>
      </c>
      <c r="G59">
        <f>myjnia[[#This Row],[czas]]/60/24</f>
        <v>0.56319444444444444</v>
      </c>
      <c r="H59" s="2">
        <f>myjnia[[#This Row],[czaspom]]</f>
        <v>0.56319444444444444</v>
      </c>
      <c r="I59">
        <f>HOUR(myjnia[[#This Row],[godzina ladnie]])</f>
        <v>13</v>
      </c>
      <c r="J59">
        <f>myjnia[[#This Row],[po ilu min od poprzedniego klienta ]]+J58</f>
        <v>451</v>
      </c>
      <c r="K59" t="str">
        <f>IF(M58&gt;myjnia[[#This Row],[czas]]+5, "tak", "nie")</f>
        <v>nie</v>
      </c>
      <c r="L59">
        <f>IF(M58&lt;myjnia[[#This Row],[czas]], myjnia[[#This Row],[czas]], M58)</f>
        <v>814</v>
      </c>
      <c r="M59">
        <f>IF(myjnia[[#This Row],[czy zrezygowal]]="tak", M58, myjnia[[#This Row],[potencjalny czas rozpoczecia]]+myjnia[[#This Row],[czas realizacji programu mycia]])</f>
        <v>815</v>
      </c>
      <c r="N59">
        <f>IF(myjnia[[#This Row],[czy zrezygowal]]= "tak", N58+1, 0)</f>
        <v>0</v>
      </c>
      <c r="Q59" s="5" t="s">
        <v>190</v>
      </c>
      <c r="R59" s="1">
        <v>3</v>
      </c>
      <c r="U59" s="5" t="s">
        <v>188</v>
      </c>
      <c r="V59" s="1">
        <v>2</v>
      </c>
    </row>
    <row r="60" spans="1:28" x14ac:dyDescent="0.35">
      <c r="A60">
        <v>59</v>
      </c>
      <c r="B60">
        <v>7</v>
      </c>
      <c r="C60">
        <v>5</v>
      </c>
      <c r="D60" s="1" t="s">
        <v>58</v>
      </c>
      <c r="E60" t="str">
        <f>LEFT(myjnia[[#This Row],[nr rejestracyjny]], 2)</f>
        <v>KJ</v>
      </c>
      <c r="F60">
        <f>myjnia[[#This Row],[po ilu min od poprzedniego klienta ]]+F59</f>
        <v>818</v>
      </c>
      <c r="G60">
        <f>myjnia[[#This Row],[czas]]/60/24</f>
        <v>0.56805555555555554</v>
      </c>
      <c r="H60" s="2">
        <f>myjnia[[#This Row],[czaspom]]</f>
        <v>0.56805555555555554</v>
      </c>
      <c r="I60">
        <f>HOUR(myjnia[[#This Row],[godzina ladnie]])</f>
        <v>13</v>
      </c>
      <c r="J60">
        <f>myjnia[[#This Row],[po ilu min od poprzedniego klienta ]]+J59</f>
        <v>458</v>
      </c>
      <c r="K60" t="str">
        <f>IF(M59&gt;myjnia[[#This Row],[czas]]+5, "tak", "nie")</f>
        <v>nie</v>
      </c>
      <c r="L60">
        <f>IF(M59&lt;myjnia[[#This Row],[czas]], myjnia[[#This Row],[czas]], M59)</f>
        <v>818</v>
      </c>
      <c r="M60">
        <f>IF(myjnia[[#This Row],[czy zrezygowal]]="tak", M59, myjnia[[#This Row],[potencjalny czas rozpoczecia]]+myjnia[[#This Row],[czas realizacji programu mycia]])</f>
        <v>823</v>
      </c>
      <c r="N60">
        <f>IF(myjnia[[#This Row],[czy zrezygowal]]= "tak", N59+1, 0)</f>
        <v>0</v>
      </c>
      <c r="Q60" s="5" t="s">
        <v>191</v>
      </c>
      <c r="R60" s="1">
        <v>3</v>
      </c>
      <c r="U60" s="5" t="s">
        <v>189</v>
      </c>
      <c r="V60" s="1">
        <v>1</v>
      </c>
    </row>
    <row r="61" spans="1:28" x14ac:dyDescent="0.35">
      <c r="A61">
        <v>60</v>
      </c>
      <c r="B61">
        <v>6</v>
      </c>
      <c r="C61">
        <v>1</v>
      </c>
      <c r="D61" s="1" t="s">
        <v>59</v>
      </c>
      <c r="E61" t="str">
        <f>LEFT(myjnia[[#This Row],[nr rejestracyjny]], 2)</f>
        <v>DL</v>
      </c>
      <c r="F61">
        <f>myjnia[[#This Row],[po ilu min od poprzedniego klienta ]]+F60</f>
        <v>824</v>
      </c>
      <c r="G61">
        <f>myjnia[[#This Row],[czas]]/60/24</f>
        <v>0.57222222222222219</v>
      </c>
      <c r="H61" s="2">
        <f>myjnia[[#This Row],[czaspom]]</f>
        <v>0.57222222222222219</v>
      </c>
      <c r="I61">
        <f>HOUR(myjnia[[#This Row],[godzina ladnie]])</f>
        <v>13</v>
      </c>
      <c r="J61">
        <f>myjnia[[#This Row],[po ilu min od poprzedniego klienta ]]+J60</f>
        <v>464</v>
      </c>
      <c r="K61" t="str">
        <f>IF(M60&gt;myjnia[[#This Row],[czas]]+5, "tak", "nie")</f>
        <v>nie</v>
      </c>
      <c r="L61">
        <f>IF(M60&lt;myjnia[[#This Row],[czas]], myjnia[[#This Row],[czas]], M60)</f>
        <v>824</v>
      </c>
      <c r="M61">
        <f>IF(myjnia[[#This Row],[czy zrezygowal]]="tak", M60, myjnia[[#This Row],[potencjalny czas rozpoczecia]]+myjnia[[#This Row],[czas realizacji programu mycia]])</f>
        <v>825</v>
      </c>
      <c r="N61">
        <f>IF(myjnia[[#This Row],[czy zrezygowal]]= "tak", N60+1, 0)</f>
        <v>0</v>
      </c>
      <c r="Q61" s="5" t="s">
        <v>192</v>
      </c>
      <c r="R61" s="1">
        <v>1</v>
      </c>
      <c r="U61" s="5" t="s">
        <v>190</v>
      </c>
      <c r="V61" s="1">
        <v>3</v>
      </c>
    </row>
    <row r="62" spans="1:28" x14ac:dyDescent="0.35">
      <c r="A62">
        <v>61</v>
      </c>
      <c r="B62">
        <v>3</v>
      </c>
      <c r="C62">
        <v>12</v>
      </c>
      <c r="D62" s="1" t="s">
        <v>60</v>
      </c>
      <c r="E62" t="str">
        <f>LEFT(myjnia[[#This Row],[nr rejestracyjny]], 2)</f>
        <v>JI</v>
      </c>
      <c r="F62">
        <f>myjnia[[#This Row],[po ilu min od poprzedniego klienta ]]+F61</f>
        <v>827</v>
      </c>
      <c r="G62">
        <f>myjnia[[#This Row],[czas]]/60/24</f>
        <v>0.57430555555555551</v>
      </c>
      <c r="H62" s="2">
        <f>myjnia[[#This Row],[czaspom]]</f>
        <v>0.57430555555555551</v>
      </c>
      <c r="I62">
        <f>HOUR(myjnia[[#This Row],[godzina ladnie]])</f>
        <v>13</v>
      </c>
      <c r="J62">
        <f>myjnia[[#This Row],[po ilu min od poprzedniego klienta ]]+J61</f>
        <v>467</v>
      </c>
      <c r="K62" t="str">
        <f>IF(M61&gt;myjnia[[#This Row],[czas]]+5, "tak", "nie")</f>
        <v>nie</v>
      </c>
      <c r="L62">
        <f>IF(M61&lt;myjnia[[#This Row],[czas]], myjnia[[#This Row],[czas]], M61)</f>
        <v>827</v>
      </c>
      <c r="M62">
        <f>IF(myjnia[[#This Row],[czy zrezygowal]]="tak", M61, myjnia[[#This Row],[potencjalny czas rozpoczecia]]+myjnia[[#This Row],[czas realizacji programu mycia]])</f>
        <v>839</v>
      </c>
      <c r="N62">
        <f>IF(myjnia[[#This Row],[czy zrezygowal]]= "tak", N61+1, 0)</f>
        <v>0</v>
      </c>
      <c r="Q62" s="5" t="s">
        <v>193</v>
      </c>
      <c r="R62" s="1">
        <v>1</v>
      </c>
      <c r="U62" s="5" t="s">
        <v>191</v>
      </c>
      <c r="V62" s="1">
        <v>3</v>
      </c>
    </row>
    <row r="63" spans="1:28" x14ac:dyDescent="0.35">
      <c r="A63">
        <v>62</v>
      </c>
      <c r="B63">
        <v>15</v>
      </c>
      <c r="C63">
        <v>14</v>
      </c>
      <c r="D63" s="1" t="s">
        <v>61</v>
      </c>
      <c r="E63" t="str">
        <f>LEFT(myjnia[[#This Row],[nr rejestracyjny]], 2)</f>
        <v>KK</v>
      </c>
      <c r="F63">
        <f>myjnia[[#This Row],[po ilu min od poprzedniego klienta ]]+F62</f>
        <v>842</v>
      </c>
      <c r="G63">
        <f>myjnia[[#This Row],[czas]]/60/24</f>
        <v>0.58472222222222225</v>
      </c>
      <c r="H63" s="2">
        <f>myjnia[[#This Row],[czaspom]]</f>
        <v>0.58472222222222225</v>
      </c>
      <c r="I63">
        <f>HOUR(myjnia[[#This Row],[godzina ladnie]])</f>
        <v>14</v>
      </c>
      <c r="J63">
        <f>myjnia[[#This Row],[po ilu min od poprzedniego klienta ]]+J62</f>
        <v>482</v>
      </c>
      <c r="K63" t="str">
        <f>IF(M62&gt;myjnia[[#This Row],[czas]]+5, "tak", "nie")</f>
        <v>nie</v>
      </c>
      <c r="L63">
        <f>IF(M62&lt;myjnia[[#This Row],[czas]], myjnia[[#This Row],[czas]], M62)</f>
        <v>842</v>
      </c>
      <c r="M63">
        <f>IF(myjnia[[#This Row],[czy zrezygowal]]="tak", M62, myjnia[[#This Row],[potencjalny czas rozpoczecia]]+myjnia[[#This Row],[czas realizacji programu mycia]])</f>
        <v>856</v>
      </c>
      <c r="N63">
        <f>IF(myjnia[[#This Row],[czy zrezygowal]]= "tak", N62+1, 0)</f>
        <v>0</v>
      </c>
      <c r="Q63" s="5" t="s">
        <v>194</v>
      </c>
      <c r="R63" s="1">
        <v>1</v>
      </c>
      <c r="U63" s="5" t="s">
        <v>192</v>
      </c>
      <c r="V63" s="1">
        <v>1</v>
      </c>
    </row>
    <row r="64" spans="1:28" x14ac:dyDescent="0.35">
      <c r="A64">
        <v>63</v>
      </c>
      <c r="B64">
        <v>3</v>
      </c>
      <c r="C64">
        <v>9</v>
      </c>
      <c r="D64" s="1" t="s">
        <v>62</v>
      </c>
      <c r="E64" t="str">
        <f>LEFT(myjnia[[#This Row],[nr rejestracyjny]], 2)</f>
        <v>HP</v>
      </c>
      <c r="F64">
        <f>myjnia[[#This Row],[po ilu min od poprzedniego klienta ]]+F63</f>
        <v>845</v>
      </c>
      <c r="G64">
        <f>myjnia[[#This Row],[czas]]/60/24</f>
        <v>0.58680555555555558</v>
      </c>
      <c r="H64" s="2">
        <f>myjnia[[#This Row],[czaspom]]</f>
        <v>0.58680555555555558</v>
      </c>
      <c r="I64">
        <f>HOUR(myjnia[[#This Row],[godzina ladnie]])</f>
        <v>14</v>
      </c>
      <c r="J64">
        <f>myjnia[[#This Row],[po ilu min od poprzedniego klienta ]]+J63</f>
        <v>485</v>
      </c>
      <c r="K64" t="str">
        <f>IF(M63&gt;myjnia[[#This Row],[czas]]+5, "tak", "nie")</f>
        <v>tak</v>
      </c>
      <c r="L64">
        <f>IF(M63&lt;myjnia[[#This Row],[czas]], myjnia[[#This Row],[czas]], M63)</f>
        <v>856</v>
      </c>
      <c r="M64">
        <f>IF(myjnia[[#This Row],[czy zrezygowal]]="tak", M63, myjnia[[#This Row],[potencjalny czas rozpoczecia]]+myjnia[[#This Row],[czas realizacji programu mycia]])</f>
        <v>856</v>
      </c>
      <c r="N64">
        <f>IF(myjnia[[#This Row],[czy zrezygowal]]= "tak", N63+1, 0)</f>
        <v>1</v>
      </c>
      <c r="Q64" s="5" t="s">
        <v>195</v>
      </c>
      <c r="R64" s="1">
        <v>1</v>
      </c>
      <c r="U64" s="5" t="s">
        <v>193</v>
      </c>
      <c r="V64" s="1">
        <v>1</v>
      </c>
    </row>
    <row r="65" spans="1:22" x14ac:dyDescent="0.35">
      <c r="A65">
        <v>64</v>
      </c>
      <c r="B65">
        <v>8</v>
      </c>
      <c r="C65">
        <v>11</v>
      </c>
      <c r="D65" s="1" t="s">
        <v>63</v>
      </c>
      <c r="E65" t="str">
        <f>LEFT(myjnia[[#This Row],[nr rejestracyjny]], 2)</f>
        <v>FI</v>
      </c>
      <c r="F65">
        <f>myjnia[[#This Row],[po ilu min od poprzedniego klienta ]]+F64</f>
        <v>853</v>
      </c>
      <c r="G65">
        <f>myjnia[[#This Row],[czas]]/60/24</f>
        <v>0.59236111111111112</v>
      </c>
      <c r="H65" s="2">
        <f>myjnia[[#This Row],[czaspom]]</f>
        <v>0.59236111111111112</v>
      </c>
      <c r="I65">
        <f>HOUR(myjnia[[#This Row],[godzina ladnie]])</f>
        <v>14</v>
      </c>
      <c r="J65">
        <f>myjnia[[#This Row],[po ilu min od poprzedniego klienta ]]+J64</f>
        <v>493</v>
      </c>
      <c r="K65" t="str">
        <f>IF(M64&gt;myjnia[[#This Row],[czas]]+5, "tak", "nie")</f>
        <v>nie</v>
      </c>
      <c r="L65">
        <f>IF(M64&lt;myjnia[[#This Row],[czas]], myjnia[[#This Row],[czas]], M64)</f>
        <v>856</v>
      </c>
      <c r="M65">
        <f>IF(myjnia[[#This Row],[czy zrezygowal]]="tak", M64, myjnia[[#This Row],[potencjalny czas rozpoczecia]]+myjnia[[#This Row],[czas realizacji programu mycia]])</f>
        <v>867</v>
      </c>
      <c r="N65">
        <f>IF(myjnia[[#This Row],[czy zrezygowal]]= "tak", N64+1, 0)</f>
        <v>0</v>
      </c>
      <c r="Q65" s="5" t="s">
        <v>196</v>
      </c>
      <c r="R65" s="1">
        <v>1</v>
      </c>
      <c r="U65" s="5" t="s">
        <v>194</v>
      </c>
      <c r="V65" s="1">
        <v>1</v>
      </c>
    </row>
    <row r="66" spans="1:22" x14ac:dyDescent="0.35">
      <c r="A66">
        <v>65</v>
      </c>
      <c r="B66">
        <v>5</v>
      </c>
      <c r="C66">
        <v>15</v>
      </c>
      <c r="D66" s="1" t="s">
        <v>64</v>
      </c>
      <c r="E66" t="str">
        <f>LEFT(myjnia[[#This Row],[nr rejestracyjny]], 2)</f>
        <v>NM</v>
      </c>
      <c r="F66">
        <f>myjnia[[#This Row],[po ilu min od poprzedniego klienta ]]+F65</f>
        <v>858</v>
      </c>
      <c r="G66">
        <f>myjnia[[#This Row],[czas]]/60/24</f>
        <v>0.59583333333333333</v>
      </c>
      <c r="H66" s="2">
        <f>myjnia[[#This Row],[czaspom]]</f>
        <v>0.59583333333333333</v>
      </c>
      <c r="I66">
        <f>HOUR(myjnia[[#This Row],[godzina ladnie]])</f>
        <v>14</v>
      </c>
      <c r="J66">
        <f>myjnia[[#This Row],[po ilu min od poprzedniego klienta ]]+J65</f>
        <v>498</v>
      </c>
      <c r="K66" t="str">
        <f>IF(M65&gt;myjnia[[#This Row],[czas]]+5, "tak", "nie")</f>
        <v>tak</v>
      </c>
      <c r="L66">
        <f>IF(M65&lt;myjnia[[#This Row],[czas]], myjnia[[#This Row],[czas]], M65)</f>
        <v>867</v>
      </c>
      <c r="M66">
        <f>IF(myjnia[[#This Row],[czy zrezygowal]]="tak", M65, myjnia[[#This Row],[potencjalny czas rozpoczecia]]+myjnia[[#This Row],[czas realizacji programu mycia]])</f>
        <v>867</v>
      </c>
      <c r="N66">
        <f>IF(myjnia[[#This Row],[czy zrezygowal]]= "tak", N65+1, 0)</f>
        <v>1</v>
      </c>
      <c r="Q66" s="5" t="s">
        <v>197</v>
      </c>
      <c r="R66" s="1">
        <v>1</v>
      </c>
      <c r="U66" s="5" t="s">
        <v>195</v>
      </c>
      <c r="V66" s="1">
        <v>1</v>
      </c>
    </row>
    <row r="67" spans="1:22" x14ac:dyDescent="0.35">
      <c r="A67">
        <v>66</v>
      </c>
      <c r="B67">
        <v>2</v>
      </c>
      <c r="C67">
        <v>4</v>
      </c>
      <c r="D67" s="1" t="s">
        <v>65</v>
      </c>
      <c r="E67" t="str">
        <f>LEFT(myjnia[[#This Row],[nr rejestracyjny]], 2)</f>
        <v>PM</v>
      </c>
      <c r="F67">
        <f>myjnia[[#This Row],[po ilu min od poprzedniego klienta ]]+F66</f>
        <v>860</v>
      </c>
      <c r="G67">
        <f>myjnia[[#This Row],[czas]]/60/24</f>
        <v>0.59722222222222221</v>
      </c>
      <c r="H67" s="2">
        <f>myjnia[[#This Row],[czaspom]]</f>
        <v>0.59722222222222221</v>
      </c>
      <c r="I67">
        <f>HOUR(myjnia[[#This Row],[godzina ladnie]])</f>
        <v>14</v>
      </c>
      <c r="J67">
        <f>myjnia[[#This Row],[po ilu min od poprzedniego klienta ]]+J66</f>
        <v>500</v>
      </c>
      <c r="K67" t="str">
        <f>IF(M66&gt;myjnia[[#This Row],[czas]]+5, "tak", "nie")</f>
        <v>tak</v>
      </c>
      <c r="L67">
        <f>IF(M66&lt;myjnia[[#This Row],[czas]], myjnia[[#This Row],[czas]], M66)</f>
        <v>867</v>
      </c>
      <c r="M67">
        <f>IF(myjnia[[#This Row],[czy zrezygowal]]="tak", M66, myjnia[[#This Row],[potencjalny czas rozpoczecia]]+myjnia[[#This Row],[czas realizacji programu mycia]])</f>
        <v>867</v>
      </c>
      <c r="N67">
        <f>IF(myjnia[[#This Row],[czy zrezygowal]]= "tak", N66+1, 0)</f>
        <v>2</v>
      </c>
      <c r="Q67" s="5" t="s">
        <v>198</v>
      </c>
      <c r="R67" s="1">
        <v>1</v>
      </c>
      <c r="U67" s="5" t="s">
        <v>196</v>
      </c>
      <c r="V67" s="1">
        <v>1</v>
      </c>
    </row>
    <row r="68" spans="1:22" x14ac:dyDescent="0.35">
      <c r="A68">
        <v>67</v>
      </c>
      <c r="B68">
        <v>14</v>
      </c>
      <c r="C68">
        <v>9</v>
      </c>
      <c r="D68" s="1" t="s">
        <v>66</v>
      </c>
      <c r="E68" t="str">
        <f>LEFT(myjnia[[#This Row],[nr rejestracyjny]], 2)</f>
        <v>JM</v>
      </c>
      <c r="F68">
        <f>myjnia[[#This Row],[po ilu min od poprzedniego klienta ]]+F67</f>
        <v>874</v>
      </c>
      <c r="G68">
        <f>myjnia[[#This Row],[czas]]/60/24</f>
        <v>0.6069444444444444</v>
      </c>
      <c r="H68" s="2">
        <f>myjnia[[#This Row],[czaspom]]</f>
        <v>0.6069444444444444</v>
      </c>
      <c r="I68">
        <f>HOUR(myjnia[[#This Row],[godzina ladnie]])</f>
        <v>14</v>
      </c>
      <c r="J68">
        <f>myjnia[[#This Row],[po ilu min od poprzedniego klienta ]]+J67</f>
        <v>514</v>
      </c>
      <c r="K68" t="str">
        <f>IF(M67&gt;myjnia[[#This Row],[czas]]+5, "tak", "nie")</f>
        <v>nie</v>
      </c>
      <c r="L68">
        <f>IF(M67&lt;myjnia[[#This Row],[czas]], myjnia[[#This Row],[czas]], M67)</f>
        <v>874</v>
      </c>
      <c r="M68">
        <f>IF(myjnia[[#This Row],[czy zrezygowal]]="tak", M67, myjnia[[#This Row],[potencjalny czas rozpoczecia]]+myjnia[[#This Row],[czas realizacji programu mycia]])</f>
        <v>883</v>
      </c>
      <c r="N68">
        <f>IF(myjnia[[#This Row],[czy zrezygowal]]= "tak", N67+1, 0)</f>
        <v>0</v>
      </c>
      <c r="Q68" s="5" t="s">
        <v>199</v>
      </c>
      <c r="R68" s="1">
        <v>1</v>
      </c>
      <c r="U68" s="5" t="s">
        <v>197</v>
      </c>
      <c r="V68" s="1">
        <v>1</v>
      </c>
    </row>
    <row r="69" spans="1:22" x14ac:dyDescent="0.35">
      <c r="A69">
        <v>68</v>
      </c>
      <c r="B69">
        <v>7</v>
      </c>
      <c r="C69">
        <v>7</v>
      </c>
      <c r="D69" s="1" t="s">
        <v>67</v>
      </c>
      <c r="E69" t="str">
        <f>LEFT(myjnia[[#This Row],[nr rejestracyjny]], 2)</f>
        <v>PK</v>
      </c>
      <c r="F69">
        <f>myjnia[[#This Row],[po ilu min od poprzedniego klienta ]]+F68</f>
        <v>881</v>
      </c>
      <c r="G69">
        <f>myjnia[[#This Row],[czas]]/60/24</f>
        <v>0.6118055555555556</v>
      </c>
      <c r="H69" s="2">
        <f>myjnia[[#This Row],[czaspom]]</f>
        <v>0.6118055555555556</v>
      </c>
      <c r="I69">
        <f>HOUR(myjnia[[#This Row],[godzina ladnie]])</f>
        <v>14</v>
      </c>
      <c r="J69">
        <f>myjnia[[#This Row],[po ilu min od poprzedniego klienta ]]+J68</f>
        <v>521</v>
      </c>
      <c r="K69" t="str">
        <f>IF(M68&gt;myjnia[[#This Row],[czas]]+5, "tak", "nie")</f>
        <v>nie</v>
      </c>
      <c r="L69">
        <f>IF(M68&lt;myjnia[[#This Row],[czas]], myjnia[[#This Row],[czas]], M68)</f>
        <v>883</v>
      </c>
      <c r="M69">
        <f>IF(myjnia[[#This Row],[czy zrezygowal]]="tak", M68, myjnia[[#This Row],[potencjalny czas rozpoczecia]]+myjnia[[#This Row],[czas realizacji programu mycia]])</f>
        <v>890</v>
      </c>
      <c r="N69">
        <f>IF(myjnia[[#This Row],[czy zrezygowal]]= "tak", N68+1, 0)</f>
        <v>0</v>
      </c>
      <c r="Q69" s="5" t="s">
        <v>200</v>
      </c>
      <c r="R69" s="1">
        <v>1</v>
      </c>
      <c r="U69" s="5" t="s">
        <v>198</v>
      </c>
      <c r="V69" s="1">
        <v>1</v>
      </c>
    </row>
    <row r="70" spans="1:22" x14ac:dyDescent="0.35">
      <c r="A70">
        <v>69</v>
      </c>
      <c r="B70">
        <v>14</v>
      </c>
      <c r="C70">
        <v>6</v>
      </c>
      <c r="D70" s="1" t="s">
        <v>68</v>
      </c>
      <c r="E70" t="str">
        <f>LEFT(myjnia[[#This Row],[nr rejestracyjny]], 2)</f>
        <v>PM</v>
      </c>
      <c r="F70">
        <f>myjnia[[#This Row],[po ilu min od poprzedniego klienta ]]+F69</f>
        <v>895</v>
      </c>
      <c r="G70">
        <f>myjnia[[#This Row],[czas]]/60/24</f>
        <v>0.62152777777777779</v>
      </c>
      <c r="H70" s="2">
        <f>myjnia[[#This Row],[czaspom]]</f>
        <v>0.62152777777777779</v>
      </c>
      <c r="I70">
        <f>HOUR(myjnia[[#This Row],[godzina ladnie]])</f>
        <v>14</v>
      </c>
      <c r="J70">
        <f>myjnia[[#This Row],[po ilu min od poprzedniego klienta ]]+J69</f>
        <v>535</v>
      </c>
      <c r="K70" t="str">
        <f>IF(M69&gt;myjnia[[#This Row],[czas]]+5, "tak", "nie")</f>
        <v>nie</v>
      </c>
      <c r="L70">
        <f>IF(M69&lt;myjnia[[#This Row],[czas]], myjnia[[#This Row],[czas]], M69)</f>
        <v>895</v>
      </c>
      <c r="M70">
        <f>IF(myjnia[[#This Row],[czy zrezygowal]]="tak", M69, myjnia[[#This Row],[potencjalny czas rozpoczecia]]+myjnia[[#This Row],[czas realizacji programu mycia]])</f>
        <v>901</v>
      </c>
      <c r="N70">
        <f>IF(myjnia[[#This Row],[czy zrezygowal]]= "tak", N69+1, 0)</f>
        <v>0</v>
      </c>
      <c r="Q70" s="5" t="s">
        <v>201</v>
      </c>
      <c r="R70" s="1">
        <v>2</v>
      </c>
      <c r="U70" s="5" t="s">
        <v>199</v>
      </c>
      <c r="V70" s="1">
        <v>1</v>
      </c>
    </row>
    <row r="71" spans="1:22" x14ac:dyDescent="0.35">
      <c r="A71">
        <v>70</v>
      </c>
      <c r="B71">
        <v>11</v>
      </c>
      <c r="C71">
        <v>12</v>
      </c>
      <c r="D71" s="1" t="s">
        <v>69</v>
      </c>
      <c r="E71" t="str">
        <f>LEFT(myjnia[[#This Row],[nr rejestracyjny]], 2)</f>
        <v>BC</v>
      </c>
      <c r="F71">
        <f>myjnia[[#This Row],[po ilu min od poprzedniego klienta ]]+F70</f>
        <v>906</v>
      </c>
      <c r="G71">
        <f>myjnia[[#This Row],[czas]]/60/24</f>
        <v>0.62916666666666665</v>
      </c>
      <c r="H71" s="2">
        <f>myjnia[[#This Row],[czaspom]]</f>
        <v>0.62916666666666665</v>
      </c>
      <c r="I71">
        <f>HOUR(myjnia[[#This Row],[godzina ladnie]])</f>
        <v>15</v>
      </c>
      <c r="J71">
        <f>myjnia[[#This Row],[po ilu min od poprzedniego klienta ]]+J70</f>
        <v>546</v>
      </c>
      <c r="K71" t="str">
        <f>IF(M70&gt;myjnia[[#This Row],[czas]]+5, "tak", "nie")</f>
        <v>nie</v>
      </c>
      <c r="L71">
        <f>IF(M70&lt;myjnia[[#This Row],[czas]], myjnia[[#This Row],[czas]], M70)</f>
        <v>906</v>
      </c>
      <c r="M71">
        <f>IF(myjnia[[#This Row],[czy zrezygowal]]="tak", M70, myjnia[[#This Row],[potencjalny czas rozpoczecia]]+myjnia[[#This Row],[czas realizacji programu mycia]])</f>
        <v>918</v>
      </c>
      <c r="N71">
        <f>IF(myjnia[[#This Row],[czy zrezygowal]]= "tak", N70+1, 0)</f>
        <v>0</v>
      </c>
      <c r="Q71" s="5" t="s">
        <v>202</v>
      </c>
      <c r="R71" s="1">
        <v>2</v>
      </c>
      <c r="U71" s="5" t="s">
        <v>200</v>
      </c>
      <c r="V71" s="1">
        <v>1</v>
      </c>
    </row>
    <row r="72" spans="1:22" x14ac:dyDescent="0.35">
      <c r="A72">
        <v>71</v>
      </c>
      <c r="B72">
        <v>2</v>
      </c>
      <c r="C72">
        <v>4</v>
      </c>
      <c r="D72" s="1" t="s">
        <v>70</v>
      </c>
      <c r="E72" t="str">
        <f>LEFT(myjnia[[#This Row],[nr rejestracyjny]], 2)</f>
        <v>OJ</v>
      </c>
      <c r="F72">
        <f>myjnia[[#This Row],[po ilu min od poprzedniego klienta ]]+F71</f>
        <v>908</v>
      </c>
      <c r="G72">
        <f>myjnia[[#This Row],[czas]]/60/24</f>
        <v>0.63055555555555554</v>
      </c>
      <c r="H72" s="2">
        <f>myjnia[[#This Row],[czaspom]]</f>
        <v>0.63055555555555554</v>
      </c>
      <c r="I72">
        <f>HOUR(myjnia[[#This Row],[godzina ladnie]])</f>
        <v>15</v>
      </c>
      <c r="J72">
        <f>myjnia[[#This Row],[po ilu min od poprzedniego klienta ]]+J71</f>
        <v>548</v>
      </c>
      <c r="K72" t="str">
        <f>IF(M71&gt;myjnia[[#This Row],[czas]]+5, "tak", "nie")</f>
        <v>tak</v>
      </c>
      <c r="L72">
        <f>IF(M71&lt;myjnia[[#This Row],[czas]], myjnia[[#This Row],[czas]], M71)</f>
        <v>918</v>
      </c>
      <c r="M72">
        <f>IF(myjnia[[#This Row],[czy zrezygowal]]="tak", M71, myjnia[[#This Row],[potencjalny czas rozpoczecia]]+myjnia[[#This Row],[czas realizacji programu mycia]])</f>
        <v>918</v>
      </c>
      <c r="N72">
        <f>IF(myjnia[[#This Row],[czy zrezygowal]]= "tak", N71+1, 0)</f>
        <v>1</v>
      </c>
      <c r="Q72" s="5" t="s">
        <v>203</v>
      </c>
      <c r="R72" s="1">
        <v>1</v>
      </c>
      <c r="U72" s="5" t="s">
        <v>201</v>
      </c>
      <c r="V72" s="1">
        <v>2</v>
      </c>
    </row>
    <row r="73" spans="1:22" x14ac:dyDescent="0.35">
      <c r="A73">
        <v>72</v>
      </c>
      <c r="B73">
        <v>11</v>
      </c>
      <c r="C73">
        <v>15</v>
      </c>
      <c r="D73" s="1" t="s">
        <v>71</v>
      </c>
      <c r="E73" t="str">
        <f>LEFT(myjnia[[#This Row],[nr rejestracyjny]], 2)</f>
        <v>EH</v>
      </c>
      <c r="F73">
        <f>myjnia[[#This Row],[po ilu min od poprzedniego klienta ]]+F72</f>
        <v>919</v>
      </c>
      <c r="G73">
        <f>myjnia[[#This Row],[czas]]/60/24</f>
        <v>0.6381944444444444</v>
      </c>
      <c r="H73" s="2">
        <f>myjnia[[#This Row],[czaspom]]</f>
        <v>0.6381944444444444</v>
      </c>
      <c r="I73">
        <f>HOUR(myjnia[[#This Row],[godzina ladnie]])</f>
        <v>15</v>
      </c>
      <c r="J73">
        <f>myjnia[[#This Row],[po ilu min od poprzedniego klienta ]]+J72</f>
        <v>559</v>
      </c>
      <c r="K73" t="str">
        <f>IF(M72&gt;myjnia[[#This Row],[czas]]+5, "tak", "nie")</f>
        <v>nie</v>
      </c>
      <c r="L73">
        <f>IF(M72&lt;myjnia[[#This Row],[czas]], myjnia[[#This Row],[czas]], M72)</f>
        <v>919</v>
      </c>
      <c r="M73">
        <f>IF(myjnia[[#This Row],[czy zrezygowal]]="tak", M72, myjnia[[#This Row],[potencjalny czas rozpoczecia]]+myjnia[[#This Row],[czas realizacji programu mycia]])</f>
        <v>934</v>
      </c>
      <c r="N73">
        <f>IF(myjnia[[#This Row],[czy zrezygowal]]= "tak", N72+1, 0)</f>
        <v>0</v>
      </c>
      <c r="Q73" s="5" t="s">
        <v>204</v>
      </c>
      <c r="R73" s="1">
        <v>1</v>
      </c>
      <c r="U73" s="5" t="s">
        <v>202</v>
      </c>
      <c r="V73" s="1">
        <v>2</v>
      </c>
    </row>
    <row r="74" spans="1:22" x14ac:dyDescent="0.35">
      <c r="A74">
        <v>73</v>
      </c>
      <c r="B74">
        <v>4</v>
      </c>
      <c r="C74">
        <v>3</v>
      </c>
      <c r="D74" s="1" t="s">
        <v>72</v>
      </c>
      <c r="E74" t="str">
        <f>LEFT(myjnia[[#This Row],[nr rejestracyjny]], 2)</f>
        <v>JN</v>
      </c>
      <c r="F74">
        <f>myjnia[[#This Row],[po ilu min od poprzedniego klienta ]]+F73</f>
        <v>923</v>
      </c>
      <c r="G74">
        <f>myjnia[[#This Row],[czas]]/60/24</f>
        <v>0.64097222222222217</v>
      </c>
      <c r="H74" s="2">
        <f>myjnia[[#This Row],[czaspom]]</f>
        <v>0.64097222222222217</v>
      </c>
      <c r="I74">
        <f>HOUR(myjnia[[#This Row],[godzina ladnie]])</f>
        <v>15</v>
      </c>
      <c r="J74">
        <f>myjnia[[#This Row],[po ilu min od poprzedniego klienta ]]+J73</f>
        <v>563</v>
      </c>
      <c r="K74" t="str">
        <f>IF(M73&gt;myjnia[[#This Row],[czas]]+5, "tak", "nie")</f>
        <v>tak</v>
      </c>
      <c r="L74">
        <f>IF(M73&lt;myjnia[[#This Row],[czas]], myjnia[[#This Row],[czas]], M73)</f>
        <v>934</v>
      </c>
      <c r="M74">
        <f>IF(myjnia[[#This Row],[czy zrezygowal]]="tak", M73, myjnia[[#This Row],[potencjalny czas rozpoczecia]]+myjnia[[#This Row],[czas realizacji programu mycia]])</f>
        <v>934</v>
      </c>
      <c r="N74">
        <f>IF(myjnia[[#This Row],[czy zrezygowal]]= "tak", N73+1, 0)</f>
        <v>1</v>
      </c>
      <c r="Q74" s="5" t="s">
        <v>205</v>
      </c>
      <c r="R74" s="1">
        <v>2</v>
      </c>
      <c r="U74" s="5" t="s">
        <v>203</v>
      </c>
      <c r="V74" s="1">
        <v>1</v>
      </c>
    </row>
    <row r="75" spans="1:22" x14ac:dyDescent="0.35">
      <c r="A75">
        <v>74</v>
      </c>
      <c r="B75">
        <v>3</v>
      </c>
      <c r="C75">
        <v>12</v>
      </c>
      <c r="D75" s="1" t="s">
        <v>73</v>
      </c>
      <c r="E75" t="str">
        <f>LEFT(myjnia[[#This Row],[nr rejestracyjny]], 2)</f>
        <v>KI</v>
      </c>
      <c r="F75">
        <f>myjnia[[#This Row],[po ilu min od poprzedniego klienta ]]+F74</f>
        <v>926</v>
      </c>
      <c r="G75">
        <f>myjnia[[#This Row],[czas]]/60/24</f>
        <v>0.6430555555555556</v>
      </c>
      <c r="H75" s="2">
        <f>myjnia[[#This Row],[czaspom]]</f>
        <v>0.6430555555555556</v>
      </c>
      <c r="I75">
        <f>HOUR(myjnia[[#This Row],[godzina ladnie]])</f>
        <v>15</v>
      </c>
      <c r="J75">
        <f>myjnia[[#This Row],[po ilu min od poprzedniego klienta ]]+J74</f>
        <v>566</v>
      </c>
      <c r="K75" t="str">
        <f>IF(M74&gt;myjnia[[#This Row],[czas]]+5, "tak", "nie")</f>
        <v>tak</v>
      </c>
      <c r="L75">
        <f>IF(M74&lt;myjnia[[#This Row],[czas]], myjnia[[#This Row],[czas]], M74)</f>
        <v>934</v>
      </c>
      <c r="M75">
        <f>IF(myjnia[[#This Row],[czy zrezygowal]]="tak", M74, myjnia[[#This Row],[potencjalny czas rozpoczecia]]+myjnia[[#This Row],[czas realizacji programu mycia]])</f>
        <v>934</v>
      </c>
      <c r="N75">
        <f>IF(myjnia[[#This Row],[czy zrezygowal]]= "tak", N74+1, 0)</f>
        <v>2</v>
      </c>
      <c r="Q75" s="5" t="s">
        <v>206</v>
      </c>
      <c r="R75" s="1">
        <v>1</v>
      </c>
      <c r="U75" s="5" t="s">
        <v>204</v>
      </c>
      <c r="V75" s="1">
        <v>1</v>
      </c>
    </row>
    <row r="76" spans="1:22" x14ac:dyDescent="0.35">
      <c r="A76">
        <v>75</v>
      </c>
      <c r="B76">
        <v>2</v>
      </c>
      <c r="C76">
        <v>7</v>
      </c>
      <c r="D76" s="1" t="s">
        <v>74</v>
      </c>
      <c r="E76" t="str">
        <f>LEFT(myjnia[[#This Row],[nr rejestracyjny]], 2)</f>
        <v>MF</v>
      </c>
      <c r="F76">
        <f>myjnia[[#This Row],[po ilu min od poprzedniego klienta ]]+F75</f>
        <v>928</v>
      </c>
      <c r="G76">
        <f>myjnia[[#This Row],[czas]]/60/24</f>
        <v>0.64444444444444449</v>
      </c>
      <c r="H76" s="2">
        <f>myjnia[[#This Row],[czaspom]]</f>
        <v>0.64444444444444449</v>
      </c>
      <c r="I76">
        <f>HOUR(myjnia[[#This Row],[godzina ladnie]])</f>
        <v>15</v>
      </c>
      <c r="J76">
        <f>myjnia[[#This Row],[po ilu min od poprzedniego klienta ]]+J75</f>
        <v>568</v>
      </c>
      <c r="K76" t="str">
        <f>IF(M75&gt;myjnia[[#This Row],[czas]]+5, "tak", "nie")</f>
        <v>tak</v>
      </c>
      <c r="L76">
        <f>IF(M75&lt;myjnia[[#This Row],[czas]], myjnia[[#This Row],[czas]], M75)</f>
        <v>934</v>
      </c>
      <c r="M76">
        <f>IF(myjnia[[#This Row],[czy zrezygowal]]="tak", M75, myjnia[[#This Row],[potencjalny czas rozpoczecia]]+myjnia[[#This Row],[czas realizacji programu mycia]])</f>
        <v>934</v>
      </c>
      <c r="N76">
        <f>IF(myjnia[[#This Row],[czy zrezygowal]]= "tak", N75+1, 0)</f>
        <v>3</v>
      </c>
      <c r="Q76" s="5" t="s">
        <v>207</v>
      </c>
      <c r="R76" s="1">
        <v>1</v>
      </c>
      <c r="U76" s="5" t="s">
        <v>205</v>
      </c>
      <c r="V76" s="1">
        <v>2</v>
      </c>
    </row>
    <row r="77" spans="1:22" x14ac:dyDescent="0.35">
      <c r="A77">
        <v>76</v>
      </c>
      <c r="B77">
        <v>13</v>
      </c>
      <c r="C77">
        <v>7</v>
      </c>
      <c r="D77" s="1" t="s">
        <v>75</v>
      </c>
      <c r="E77" t="str">
        <f>LEFT(myjnia[[#This Row],[nr rejestracyjny]], 2)</f>
        <v>LN</v>
      </c>
      <c r="F77">
        <f>myjnia[[#This Row],[po ilu min od poprzedniego klienta ]]+F76</f>
        <v>941</v>
      </c>
      <c r="G77">
        <f>myjnia[[#This Row],[czas]]/60/24</f>
        <v>0.65347222222222223</v>
      </c>
      <c r="H77" s="2">
        <f>myjnia[[#This Row],[czaspom]]</f>
        <v>0.65347222222222223</v>
      </c>
      <c r="I77">
        <f>HOUR(myjnia[[#This Row],[godzina ladnie]])</f>
        <v>15</v>
      </c>
      <c r="J77">
        <f>myjnia[[#This Row],[po ilu min od poprzedniego klienta ]]+J76</f>
        <v>581</v>
      </c>
      <c r="K77" t="str">
        <f>IF(M76&gt;myjnia[[#This Row],[czas]]+5, "tak", "nie")</f>
        <v>nie</v>
      </c>
      <c r="L77">
        <f>IF(M76&lt;myjnia[[#This Row],[czas]], myjnia[[#This Row],[czas]], M76)</f>
        <v>941</v>
      </c>
      <c r="M77">
        <f>IF(myjnia[[#This Row],[czy zrezygowal]]="tak", M76, myjnia[[#This Row],[potencjalny czas rozpoczecia]]+myjnia[[#This Row],[czas realizacji programu mycia]])</f>
        <v>948</v>
      </c>
      <c r="N77">
        <f>IF(myjnia[[#This Row],[czy zrezygowal]]= "tak", N76+1, 0)</f>
        <v>0</v>
      </c>
      <c r="Q77" s="5" t="s">
        <v>208</v>
      </c>
      <c r="R77" s="1">
        <v>1</v>
      </c>
      <c r="U77" s="5" t="s">
        <v>206</v>
      </c>
      <c r="V77" s="1">
        <v>1</v>
      </c>
    </row>
    <row r="78" spans="1:22" x14ac:dyDescent="0.35">
      <c r="A78">
        <v>77</v>
      </c>
      <c r="B78">
        <v>3</v>
      </c>
      <c r="C78">
        <v>12</v>
      </c>
      <c r="D78" s="1" t="s">
        <v>76</v>
      </c>
      <c r="E78" t="str">
        <f>LEFT(myjnia[[#This Row],[nr rejestracyjny]], 2)</f>
        <v>CN</v>
      </c>
      <c r="F78">
        <f>myjnia[[#This Row],[po ilu min od poprzedniego klienta ]]+F77</f>
        <v>944</v>
      </c>
      <c r="G78">
        <f>myjnia[[#This Row],[czas]]/60/24</f>
        <v>0.65555555555555556</v>
      </c>
      <c r="H78" s="2">
        <f>myjnia[[#This Row],[czaspom]]</f>
        <v>0.65555555555555556</v>
      </c>
      <c r="I78">
        <f>HOUR(myjnia[[#This Row],[godzina ladnie]])</f>
        <v>15</v>
      </c>
      <c r="J78">
        <f>myjnia[[#This Row],[po ilu min od poprzedniego klienta ]]+J77</f>
        <v>584</v>
      </c>
      <c r="K78" t="str">
        <f>IF(M77&gt;myjnia[[#This Row],[czas]]+5, "tak", "nie")</f>
        <v>nie</v>
      </c>
      <c r="L78">
        <f>IF(M77&lt;myjnia[[#This Row],[czas]], myjnia[[#This Row],[czas]], M77)</f>
        <v>948</v>
      </c>
      <c r="M78">
        <f>IF(myjnia[[#This Row],[czy zrezygowal]]="tak", M77, myjnia[[#This Row],[potencjalny czas rozpoczecia]]+myjnia[[#This Row],[czas realizacji programu mycia]])</f>
        <v>960</v>
      </c>
      <c r="N78">
        <f>IF(myjnia[[#This Row],[czy zrezygowal]]= "tak", N77+1, 0)</f>
        <v>0</v>
      </c>
      <c r="Q78" s="5" t="s">
        <v>209</v>
      </c>
      <c r="R78" s="1">
        <v>1</v>
      </c>
      <c r="U78" s="5" t="s">
        <v>207</v>
      </c>
      <c r="V78" s="1">
        <v>1</v>
      </c>
    </row>
    <row r="79" spans="1:22" x14ac:dyDescent="0.35">
      <c r="A79">
        <v>78</v>
      </c>
      <c r="B79">
        <v>9</v>
      </c>
      <c r="C79">
        <v>9</v>
      </c>
      <c r="D79" s="1" t="s">
        <v>77</v>
      </c>
      <c r="E79" t="str">
        <f>LEFT(myjnia[[#This Row],[nr rejestracyjny]], 2)</f>
        <v>JM</v>
      </c>
      <c r="F79">
        <f>myjnia[[#This Row],[po ilu min od poprzedniego klienta ]]+F78</f>
        <v>953</v>
      </c>
      <c r="G79">
        <f>myjnia[[#This Row],[czas]]/60/24</f>
        <v>0.66180555555555554</v>
      </c>
      <c r="H79" s="2">
        <f>myjnia[[#This Row],[czaspom]]</f>
        <v>0.66180555555555554</v>
      </c>
      <c r="I79">
        <f>HOUR(myjnia[[#This Row],[godzina ladnie]])</f>
        <v>15</v>
      </c>
      <c r="J79">
        <f>myjnia[[#This Row],[po ilu min od poprzedniego klienta ]]+J78</f>
        <v>593</v>
      </c>
      <c r="K79" t="str">
        <f>IF(M78&gt;myjnia[[#This Row],[czas]]+5, "tak", "nie")</f>
        <v>tak</v>
      </c>
      <c r="L79">
        <f>IF(M78&lt;myjnia[[#This Row],[czas]], myjnia[[#This Row],[czas]], M78)</f>
        <v>960</v>
      </c>
      <c r="M79">
        <f>IF(myjnia[[#This Row],[czy zrezygowal]]="tak", M78, myjnia[[#This Row],[potencjalny czas rozpoczecia]]+myjnia[[#This Row],[czas realizacji programu mycia]])</f>
        <v>960</v>
      </c>
      <c r="N79">
        <f>IF(myjnia[[#This Row],[czy zrezygowal]]= "tak", N78+1, 0)</f>
        <v>1</v>
      </c>
      <c r="Q79" s="5" t="s">
        <v>210</v>
      </c>
      <c r="R79" s="1">
        <v>2</v>
      </c>
      <c r="U79" s="5" t="s">
        <v>208</v>
      </c>
      <c r="V79" s="1">
        <v>1</v>
      </c>
    </row>
    <row r="80" spans="1:22" x14ac:dyDescent="0.35">
      <c r="A80">
        <v>79</v>
      </c>
      <c r="B80">
        <v>13</v>
      </c>
      <c r="C80">
        <v>3</v>
      </c>
      <c r="D80" s="1" t="s">
        <v>78</v>
      </c>
      <c r="E80" t="str">
        <f>LEFT(myjnia[[#This Row],[nr rejestracyjny]], 2)</f>
        <v>AA</v>
      </c>
      <c r="F80">
        <f>myjnia[[#This Row],[po ilu min od poprzedniego klienta ]]+F79</f>
        <v>966</v>
      </c>
      <c r="G80">
        <f>myjnia[[#This Row],[czas]]/60/24</f>
        <v>0.67083333333333339</v>
      </c>
      <c r="H80" s="2">
        <f>myjnia[[#This Row],[czaspom]]</f>
        <v>0.67083333333333339</v>
      </c>
      <c r="I80">
        <f>HOUR(myjnia[[#This Row],[godzina ladnie]])</f>
        <v>16</v>
      </c>
      <c r="J80">
        <f>myjnia[[#This Row],[po ilu min od poprzedniego klienta ]]+J79</f>
        <v>606</v>
      </c>
      <c r="K80" t="str">
        <f>IF(M79&gt;myjnia[[#This Row],[czas]]+5, "tak", "nie")</f>
        <v>nie</v>
      </c>
      <c r="L80">
        <f>IF(M79&lt;myjnia[[#This Row],[czas]], myjnia[[#This Row],[czas]], M79)</f>
        <v>966</v>
      </c>
      <c r="M80">
        <f>IF(myjnia[[#This Row],[czy zrezygowal]]="tak", M79, myjnia[[#This Row],[potencjalny czas rozpoczecia]]+myjnia[[#This Row],[czas realizacji programu mycia]])</f>
        <v>969</v>
      </c>
      <c r="N80">
        <f>IF(myjnia[[#This Row],[czy zrezygowal]]= "tak", N79+1, 0)</f>
        <v>0</v>
      </c>
      <c r="Q80" s="5" t="s">
        <v>211</v>
      </c>
      <c r="R80" s="1">
        <v>1</v>
      </c>
      <c r="U80" s="5" t="s">
        <v>209</v>
      </c>
      <c r="V80" s="1">
        <v>1</v>
      </c>
    </row>
    <row r="81" spans="1:22" x14ac:dyDescent="0.35">
      <c r="A81">
        <v>80</v>
      </c>
      <c r="B81">
        <v>7</v>
      </c>
      <c r="C81">
        <v>2</v>
      </c>
      <c r="D81" s="1" t="s">
        <v>79</v>
      </c>
      <c r="E81" t="str">
        <f>LEFT(myjnia[[#This Row],[nr rejestracyjny]], 2)</f>
        <v>OI</v>
      </c>
      <c r="F81">
        <f>myjnia[[#This Row],[po ilu min od poprzedniego klienta ]]+F80</f>
        <v>973</v>
      </c>
      <c r="G81">
        <f>myjnia[[#This Row],[czas]]/60/24</f>
        <v>0.67569444444444438</v>
      </c>
      <c r="H81" s="2">
        <f>myjnia[[#This Row],[czaspom]]</f>
        <v>0.67569444444444438</v>
      </c>
      <c r="I81">
        <f>HOUR(myjnia[[#This Row],[godzina ladnie]])</f>
        <v>16</v>
      </c>
      <c r="J81">
        <f>myjnia[[#This Row],[po ilu min od poprzedniego klienta ]]+J80</f>
        <v>613</v>
      </c>
      <c r="K81" t="str">
        <f>IF(M80&gt;myjnia[[#This Row],[czas]]+5, "tak", "nie")</f>
        <v>nie</v>
      </c>
      <c r="L81">
        <f>IF(M80&lt;myjnia[[#This Row],[czas]], myjnia[[#This Row],[czas]], M80)</f>
        <v>973</v>
      </c>
      <c r="M81">
        <f>IF(myjnia[[#This Row],[czy zrezygowal]]="tak", M80, myjnia[[#This Row],[potencjalny czas rozpoczecia]]+myjnia[[#This Row],[czas realizacji programu mycia]])</f>
        <v>975</v>
      </c>
      <c r="N81">
        <f>IF(myjnia[[#This Row],[czy zrezygowal]]= "tak", N80+1, 0)</f>
        <v>0</v>
      </c>
      <c r="Q81" s="5" t="s">
        <v>212</v>
      </c>
      <c r="R81" s="1">
        <v>1</v>
      </c>
      <c r="U81" s="5" t="s">
        <v>210</v>
      </c>
      <c r="V81" s="1">
        <v>2</v>
      </c>
    </row>
    <row r="82" spans="1:22" x14ac:dyDescent="0.35">
      <c r="A82">
        <v>81</v>
      </c>
      <c r="B82">
        <v>13</v>
      </c>
      <c r="C82">
        <v>4</v>
      </c>
      <c r="D82" s="1" t="s">
        <v>80</v>
      </c>
      <c r="E82" t="str">
        <f>LEFT(myjnia[[#This Row],[nr rejestracyjny]], 2)</f>
        <v>HA</v>
      </c>
      <c r="F82">
        <f>myjnia[[#This Row],[po ilu min od poprzedniego klienta ]]+F81</f>
        <v>986</v>
      </c>
      <c r="G82">
        <f>myjnia[[#This Row],[czas]]/60/24</f>
        <v>0.68472222222222223</v>
      </c>
      <c r="H82" s="2">
        <f>myjnia[[#This Row],[czaspom]]</f>
        <v>0.68472222222222223</v>
      </c>
      <c r="I82">
        <f>HOUR(myjnia[[#This Row],[godzina ladnie]])</f>
        <v>16</v>
      </c>
      <c r="J82">
        <f>myjnia[[#This Row],[po ilu min od poprzedniego klienta ]]+J81</f>
        <v>626</v>
      </c>
      <c r="K82" t="str">
        <f>IF(M81&gt;myjnia[[#This Row],[czas]]+5, "tak", "nie")</f>
        <v>nie</v>
      </c>
      <c r="L82">
        <f>IF(M81&lt;myjnia[[#This Row],[czas]], myjnia[[#This Row],[czas]], M81)</f>
        <v>986</v>
      </c>
      <c r="M82">
        <f>IF(myjnia[[#This Row],[czy zrezygowal]]="tak", M81, myjnia[[#This Row],[potencjalny czas rozpoczecia]]+myjnia[[#This Row],[czas realizacji programu mycia]])</f>
        <v>990</v>
      </c>
      <c r="N82">
        <f>IF(myjnia[[#This Row],[czy zrezygowal]]= "tak", N81+1, 0)</f>
        <v>0</v>
      </c>
      <c r="Q82" s="5" t="s">
        <v>213</v>
      </c>
      <c r="R82" s="1">
        <v>1</v>
      </c>
      <c r="U82" s="5" t="s">
        <v>211</v>
      </c>
      <c r="V82" s="1">
        <v>1</v>
      </c>
    </row>
    <row r="83" spans="1:22" x14ac:dyDescent="0.35">
      <c r="A83">
        <v>82</v>
      </c>
      <c r="B83">
        <v>4</v>
      </c>
      <c r="C83">
        <v>12</v>
      </c>
      <c r="D83" s="1" t="s">
        <v>81</v>
      </c>
      <c r="E83" t="str">
        <f>LEFT(myjnia[[#This Row],[nr rejestracyjny]], 2)</f>
        <v>GA</v>
      </c>
      <c r="F83">
        <f>myjnia[[#This Row],[po ilu min od poprzedniego klienta ]]+F82</f>
        <v>990</v>
      </c>
      <c r="G83">
        <f>myjnia[[#This Row],[czas]]/60/24</f>
        <v>0.6875</v>
      </c>
      <c r="H83" s="2">
        <f>myjnia[[#This Row],[czaspom]]</f>
        <v>0.6875</v>
      </c>
      <c r="I83">
        <f>HOUR(myjnia[[#This Row],[godzina ladnie]])</f>
        <v>16</v>
      </c>
      <c r="J83">
        <f>myjnia[[#This Row],[po ilu min od poprzedniego klienta ]]+J82</f>
        <v>630</v>
      </c>
      <c r="K83" t="str">
        <f>IF(M82&gt;myjnia[[#This Row],[czas]]+5, "tak", "nie")</f>
        <v>nie</v>
      </c>
      <c r="L83">
        <f>IF(M82&lt;myjnia[[#This Row],[czas]], myjnia[[#This Row],[czas]], M82)</f>
        <v>990</v>
      </c>
      <c r="M83">
        <f>IF(myjnia[[#This Row],[czy zrezygowal]]="tak", M82, myjnia[[#This Row],[potencjalny czas rozpoczecia]]+myjnia[[#This Row],[czas realizacji programu mycia]])</f>
        <v>1002</v>
      </c>
      <c r="N83">
        <f>IF(myjnia[[#This Row],[czy zrezygowal]]= "tak", N82+1, 0)</f>
        <v>0</v>
      </c>
      <c r="Q83" s="5" t="s">
        <v>214</v>
      </c>
      <c r="R83" s="1">
        <v>1</v>
      </c>
      <c r="U83" s="5" t="s">
        <v>212</v>
      </c>
      <c r="V83" s="1">
        <v>1</v>
      </c>
    </row>
    <row r="84" spans="1:22" x14ac:dyDescent="0.35">
      <c r="A84">
        <v>83</v>
      </c>
      <c r="B84">
        <v>7</v>
      </c>
      <c r="C84">
        <v>8</v>
      </c>
      <c r="D84" s="1" t="s">
        <v>82</v>
      </c>
      <c r="E84" t="str">
        <f>LEFT(myjnia[[#This Row],[nr rejestracyjny]], 2)</f>
        <v>LM</v>
      </c>
      <c r="F84">
        <f>myjnia[[#This Row],[po ilu min od poprzedniego klienta ]]+F83</f>
        <v>997</v>
      </c>
      <c r="G84">
        <f>myjnia[[#This Row],[czas]]/60/24</f>
        <v>0.69236111111111109</v>
      </c>
      <c r="H84" s="2">
        <f>myjnia[[#This Row],[czaspom]]</f>
        <v>0.69236111111111109</v>
      </c>
      <c r="I84">
        <f>HOUR(myjnia[[#This Row],[godzina ladnie]])</f>
        <v>16</v>
      </c>
      <c r="J84">
        <f>myjnia[[#This Row],[po ilu min od poprzedniego klienta ]]+J83</f>
        <v>637</v>
      </c>
      <c r="K84" t="str">
        <f>IF(M83&gt;myjnia[[#This Row],[czas]]+5, "tak", "nie")</f>
        <v>nie</v>
      </c>
      <c r="L84">
        <f>IF(M83&lt;myjnia[[#This Row],[czas]], myjnia[[#This Row],[czas]], M83)</f>
        <v>1002</v>
      </c>
      <c r="M84">
        <f>IF(myjnia[[#This Row],[czy zrezygowal]]="tak", M83, myjnia[[#This Row],[potencjalny czas rozpoczecia]]+myjnia[[#This Row],[czas realizacji programu mycia]])</f>
        <v>1010</v>
      </c>
      <c r="N84">
        <f>IF(myjnia[[#This Row],[czy zrezygowal]]= "tak", N83+1, 0)</f>
        <v>0</v>
      </c>
      <c r="Q84" s="5" t="s">
        <v>215</v>
      </c>
      <c r="R84" s="1">
        <v>2</v>
      </c>
      <c r="U84" s="5" t="s">
        <v>213</v>
      </c>
      <c r="V84" s="1">
        <v>1</v>
      </c>
    </row>
    <row r="85" spans="1:22" x14ac:dyDescent="0.35">
      <c r="A85">
        <v>84</v>
      </c>
      <c r="B85">
        <v>3</v>
      </c>
      <c r="C85">
        <v>12</v>
      </c>
      <c r="D85" s="1" t="s">
        <v>83</v>
      </c>
      <c r="E85" t="str">
        <f>LEFT(myjnia[[#This Row],[nr rejestracyjny]], 2)</f>
        <v>AE</v>
      </c>
      <c r="F85">
        <f>myjnia[[#This Row],[po ilu min od poprzedniego klienta ]]+F84</f>
        <v>1000</v>
      </c>
      <c r="G85">
        <f>myjnia[[#This Row],[czas]]/60/24</f>
        <v>0.69444444444444453</v>
      </c>
      <c r="H85" s="2">
        <f>myjnia[[#This Row],[czaspom]]</f>
        <v>0.69444444444444453</v>
      </c>
      <c r="I85">
        <f>HOUR(myjnia[[#This Row],[godzina ladnie]])</f>
        <v>16</v>
      </c>
      <c r="J85">
        <f>myjnia[[#This Row],[po ilu min od poprzedniego klienta ]]+J84</f>
        <v>640</v>
      </c>
      <c r="K85" t="str">
        <f>IF(M84&gt;myjnia[[#This Row],[czas]]+5, "tak", "nie")</f>
        <v>tak</v>
      </c>
      <c r="L85">
        <f>IF(M84&lt;myjnia[[#This Row],[czas]], myjnia[[#This Row],[czas]], M84)</f>
        <v>1010</v>
      </c>
      <c r="M85">
        <f>IF(myjnia[[#This Row],[czy zrezygowal]]="tak", M84, myjnia[[#This Row],[potencjalny czas rozpoczecia]]+myjnia[[#This Row],[czas realizacji programu mycia]])</f>
        <v>1010</v>
      </c>
      <c r="N85">
        <f>IF(myjnia[[#This Row],[czy zrezygowal]]= "tak", N84+1, 0)</f>
        <v>1</v>
      </c>
      <c r="Q85" s="5" t="s">
        <v>216</v>
      </c>
      <c r="R85" s="1">
        <v>1</v>
      </c>
      <c r="U85" s="5" t="s">
        <v>214</v>
      </c>
      <c r="V85" s="1">
        <v>1</v>
      </c>
    </row>
    <row r="86" spans="1:22" x14ac:dyDescent="0.35">
      <c r="A86">
        <v>85</v>
      </c>
      <c r="B86">
        <v>4</v>
      </c>
      <c r="C86">
        <v>11</v>
      </c>
      <c r="D86" s="1" t="s">
        <v>84</v>
      </c>
      <c r="E86" t="str">
        <f>LEFT(myjnia[[#This Row],[nr rejestracyjny]], 2)</f>
        <v>GF</v>
      </c>
      <c r="F86">
        <f>myjnia[[#This Row],[po ilu min od poprzedniego klienta ]]+F85</f>
        <v>1004</v>
      </c>
      <c r="G86">
        <f>myjnia[[#This Row],[czas]]/60/24</f>
        <v>0.6972222222222223</v>
      </c>
      <c r="H86" s="2">
        <f>myjnia[[#This Row],[czaspom]]</f>
        <v>0.6972222222222223</v>
      </c>
      <c r="I86">
        <f>HOUR(myjnia[[#This Row],[godzina ladnie]])</f>
        <v>16</v>
      </c>
      <c r="J86">
        <f>myjnia[[#This Row],[po ilu min od poprzedniego klienta ]]+J85</f>
        <v>644</v>
      </c>
      <c r="K86" t="str">
        <f>IF(M85&gt;myjnia[[#This Row],[czas]]+5, "tak", "nie")</f>
        <v>tak</v>
      </c>
      <c r="L86">
        <f>IF(M85&lt;myjnia[[#This Row],[czas]], myjnia[[#This Row],[czas]], M85)</f>
        <v>1010</v>
      </c>
      <c r="M86">
        <f>IF(myjnia[[#This Row],[czy zrezygowal]]="tak", M85, myjnia[[#This Row],[potencjalny czas rozpoczecia]]+myjnia[[#This Row],[czas realizacji programu mycia]])</f>
        <v>1010</v>
      </c>
      <c r="N86">
        <f>IF(myjnia[[#This Row],[czy zrezygowal]]= "tak", N85+1, 0)</f>
        <v>2</v>
      </c>
      <c r="Q86" s="5" t="s">
        <v>217</v>
      </c>
      <c r="R86" s="1">
        <v>2</v>
      </c>
      <c r="U86" s="5" t="s">
        <v>215</v>
      </c>
      <c r="V86" s="1">
        <v>2</v>
      </c>
    </row>
    <row r="87" spans="1:22" x14ac:dyDescent="0.35">
      <c r="A87">
        <v>86</v>
      </c>
      <c r="B87">
        <v>7</v>
      </c>
      <c r="C87">
        <v>1</v>
      </c>
      <c r="D87" s="1" t="s">
        <v>85</v>
      </c>
      <c r="E87" t="str">
        <f>LEFT(myjnia[[#This Row],[nr rejestracyjny]], 2)</f>
        <v>EF</v>
      </c>
      <c r="F87">
        <f>myjnia[[#This Row],[po ilu min od poprzedniego klienta ]]+F86</f>
        <v>1011</v>
      </c>
      <c r="G87">
        <f>myjnia[[#This Row],[czas]]/60/24</f>
        <v>0.70208333333333339</v>
      </c>
      <c r="H87" s="2">
        <f>myjnia[[#This Row],[czaspom]]</f>
        <v>0.70208333333333339</v>
      </c>
      <c r="I87">
        <f>HOUR(myjnia[[#This Row],[godzina ladnie]])</f>
        <v>16</v>
      </c>
      <c r="J87">
        <f>myjnia[[#This Row],[po ilu min od poprzedniego klienta ]]+J86</f>
        <v>651</v>
      </c>
      <c r="K87" t="str">
        <f>IF(M86&gt;myjnia[[#This Row],[czas]]+5, "tak", "nie")</f>
        <v>nie</v>
      </c>
      <c r="L87">
        <f>IF(M86&lt;myjnia[[#This Row],[czas]], myjnia[[#This Row],[czas]], M86)</f>
        <v>1011</v>
      </c>
      <c r="M87">
        <f>IF(myjnia[[#This Row],[czy zrezygowal]]="tak", M86, myjnia[[#This Row],[potencjalny czas rozpoczecia]]+myjnia[[#This Row],[czas realizacji programu mycia]])</f>
        <v>1012</v>
      </c>
      <c r="N87">
        <f>IF(myjnia[[#This Row],[czy zrezygowal]]= "tak", N86+1, 0)</f>
        <v>0</v>
      </c>
      <c r="Q87" s="5" t="s">
        <v>218</v>
      </c>
      <c r="R87" s="1">
        <v>1</v>
      </c>
      <c r="U87" s="5" t="s">
        <v>216</v>
      </c>
      <c r="V87" s="1">
        <v>1</v>
      </c>
    </row>
    <row r="88" spans="1:22" x14ac:dyDescent="0.35">
      <c r="A88">
        <v>87</v>
      </c>
      <c r="B88">
        <v>3</v>
      </c>
      <c r="C88">
        <v>9</v>
      </c>
      <c r="D88" s="1" t="s">
        <v>86</v>
      </c>
      <c r="E88" t="str">
        <f>LEFT(myjnia[[#This Row],[nr rejestracyjny]], 2)</f>
        <v>PO</v>
      </c>
      <c r="F88">
        <f>myjnia[[#This Row],[po ilu min od poprzedniego klienta ]]+F87</f>
        <v>1014</v>
      </c>
      <c r="G88">
        <f>myjnia[[#This Row],[czas]]/60/24</f>
        <v>0.70416666666666661</v>
      </c>
      <c r="H88" s="2">
        <f>myjnia[[#This Row],[czaspom]]</f>
        <v>0.70416666666666661</v>
      </c>
      <c r="I88">
        <f>HOUR(myjnia[[#This Row],[godzina ladnie]])</f>
        <v>16</v>
      </c>
      <c r="J88">
        <f>myjnia[[#This Row],[po ilu min od poprzedniego klienta ]]+J87</f>
        <v>654</v>
      </c>
      <c r="K88" t="str">
        <f>IF(M87&gt;myjnia[[#This Row],[czas]]+5, "tak", "nie")</f>
        <v>nie</v>
      </c>
      <c r="L88">
        <f>IF(M87&lt;myjnia[[#This Row],[czas]], myjnia[[#This Row],[czas]], M87)</f>
        <v>1014</v>
      </c>
      <c r="M88">
        <f>IF(myjnia[[#This Row],[czy zrezygowal]]="tak", M87, myjnia[[#This Row],[potencjalny czas rozpoczecia]]+myjnia[[#This Row],[czas realizacji programu mycia]])</f>
        <v>1023</v>
      </c>
      <c r="N88">
        <f>IF(myjnia[[#This Row],[czy zrezygowal]]= "tak", N87+1, 0)</f>
        <v>0</v>
      </c>
      <c r="Q88" s="5" t="s">
        <v>219</v>
      </c>
      <c r="R88" s="1">
        <v>1</v>
      </c>
      <c r="U88" s="5" t="s">
        <v>217</v>
      </c>
      <c r="V88" s="1">
        <v>2</v>
      </c>
    </row>
    <row r="89" spans="1:22" x14ac:dyDescent="0.35">
      <c r="A89">
        <v>88</v>
      </c>
      <c r="B89">
        <v>1</v>
      </c>
      <c r="C89">
        <v>4</v>
      </c>
      <c r="D89" s="1" t="s">
        <v>87</v>
      </c>
      <c r="E89" t="str">
        <f>LEFT(myjnia[[#This Row],[nr rejestracyjny]], 2)</f>
        <v>NH</v>
      </c>
      <c r="F89">
        <f>myjnia[[#This Row],[po ilu min od poprzedniego klienta ]]+F88</f>
        <v>1015</v>
      </c>
      <c r="G89">
        <f>myjnia[[#This Row],[czas]]/60/24</f>
        <v>0.70486111111111116</v>
      </c>
      <c r="H89" s="2">
        <f>myjnia[[#This Row],[czaspom]]</f>
        <v>0.70486111111111116</v>
      </c>
      <c r="I89">
        <f>HOUR(myjnia[[#This Row],[godzina ladnie]])</f>
        <v>16</v>
      </c>
      <c r="J89">
        <f>myjnia[[#This Row],[po ilu min od poprzedniego klienta ]]+J88</f>
        <v>655</v>
      </c>
      <c r="K89" t="str">
        <f>IF(M88&gt;myjnia[[#This Row],[czas]]+5, "tak", "nie")</f>
        <v>tak</v>
      </c>
      <c r="L89">
        <f>IF(M88&lt;myjnia[[#This Row],[czas]], myjnia[[#This Row],[czas]], M88)</f>
        <v>1023</v>
      </c>
      <c r="M89">
        <f>IF(myjnia[[#This Row],[czy zrezygowal]]="tak", M88, myjnia[[#This Row],[potencjalny czas rozpoczecia]]+myjnia[[#This Row],[czas realizacji programu mycia]])</f>
        <v>1023</v>
      </c>
      <c r="N89">
        <f>IF(myjnia[[#This Row],[czy zrezygowal]]= "tak", N88+1, 0)</f>
        <v>1</v>
      </c>
      <c r="Q89" s="5" t="s">
        <v>220</v>
      </c>
      <c r="R89" s="1">
        <v>1</v>
      </c>
      <c r="U89" s="5" t="s">
        <v>218</v>
      </c>
      <c r="V89" s="1">
        <v>1</v>
      </c>
    </row>
    <row r="90" spans="1:22" x14ac:dyDescent="0.35">
      <c r="A90">
        <v>89</v>
      </c>
      <c r="B90">
        <v>14</v>
      </c>
      <c r="C90">
        <v>3</v>
      </c>
      <c r="D90" s="1" t="s">
        <v>88</v>
      </c>
      <c r="E90" t="str">
        <f>LEFT(myjnia[[#This Row],[nr rejestracyjny]], 2)</f>
        <v>AG</v>
      </c>
      <c r="F90">
        <f>myjnia[[#This Row],[po ilu min od poprzedniego klienta ]]+F89</f>
        <v>1029</v>
      </c>
      <c r="G90">
        <f>myjnia[[#This Row],[czas]]/60/24</f>
        <v>0.71458333333333324</v>
      </c>
      <c r="H90" s="2">
        <f>myjnia[[#This Row],[czaspom]]</f>
        <v>0.71458333333333324</v>
      </c>
      <c r="I90">
        <f>HOUR(myjnia[[#This Row],[godzina ladnie]])</f>
        <v>17</v>
      </c>
      <c r="J90">
        <f>myjnia[[#This Row],[po ilu min od poprzedniego klienta ]]+J89</f>
        <v>669</v>
      </c>
      <c r="K90" t="str">
        <f>IF(M89&gt;myjnia[[#This Row],[czas]]+5, "tak", "nie")</f>
        <v>nie</v>
      </c>
      <c r="L90">
        <f>IF(M89&lt;myjnia[[#This Row],[czas]], myjnia[[#This Row],[czas]], M89)</f>
        <v>1029</v>
      </c>
      <c r="M90">
        <f>IF(myjnia[[#This Row],[czy zrezygowal]]="tak", M89, myjnia[[#This Row],[potencjalny czas rozpoczecia]]+myjnia[[#This Row],[czas realizacji programu mycia]])</f>
        <v>1032</v>
      </c>
      <c r="N90">
        <f>IF(myjnia[[#This Row],[czy zrezygowal]]= "tak", N89+1, 0)</f>
        <v>0</v>
      </c>
      <c r="Q90" s="5" t="s">
        <v>221</v>
      </c>
      <c r="R90" s="1">
        <v>3</v>
      </c>
      <c r="U90" s="5" t="s">
        <v>219</v>
      </c>
      <c r="V90" s="1">
        <v>1</v>
      </c>
    </row>
    <row r="91" spans="1:22" x14ac:dyDescent="0.35">
      <c r="A91">
        <v>90</v>
      </c>
      <c r="B91">
        <v>5</v>
      </c>
      <c r="C91">
        <v>12</v>
      </c>
      <c r="D91" s="1" t="s">
        <v>89</v>
      </c>
      <c r="E91" t="str">
        <f>LEFT(myjnia[[#This Row],[nr rejestracyjny]], 2)</f>
        <v>DM</v>
      </c>
      <c r="F91">
        <f>myjnia[[#This Row],[po ilu min od poprzedniego klienta ]]+F90</f>
        <v>1034</v>
      </c>
      <c r="G91">
        <f>myjnia[[#This Row],[czas]]/60/24</f>
        <v>0.71805555555555556</v>
      </c>
      <c r="H91" s="2">
        <f>myjnia[[#This Row],[czaspom]]</f>
        <v>0.71805555555555556</v>
      </c>
      <c r="I91">
        <f>HOUR(myjnia[[#This Row],[godzina ladnie]])</f>
        <v>17</v>
      </c>
      <c r="J91">
        <f>myjnia[[#This Row],[po ilu min od poprzedniego klienta ]]+J90</f>
        <v>674</v>
      </c>
      <c r="K91" t="str">
        <f>IF(M90&gt;myjnia[[#This Row],[czas]]+5, "tak", "nie")</f>
        <v>nie</v>
      </c>
      <c r="L91">
        <f>IF(M90&lt;myjnia[[#This Row],[czas]], myjnia[[#This Row],[czas]], M90)</f>
        <v>1034</v>
      </c>
      <c r="M91">
        <f>IF(myjnia[[#This Row],[czy zrezygowal]]="tak", M90, myjnia[[#This Row],[potencjalny czas rozpoczecia]]+myjnia[[#This Row],[czas realizacji programu mycia]])</f>
        <v>1046</v>
      </c>
      <c r="N91">
        <f>IF(myjnia[[#This Row],[czy zrezygowal]]= "tak", N90+1, 0)</f>
        <v>0</v>
      </c>
      <c r="Q91" s="5" t="s">
        <v>222</v>
      </c>
      <c r="R91" s="1">
        <v>1</v>
      </c>
      <c r="U91" s="5" t="s">
        <v>220</v>
      </c>
      <c r="V91" s="1">
        <v>1</v>
      </c>
    </row>
    <row r="92" spans="1:22" x14ac:dyDescent="0.35">
      <c r="A92">
        <v>91</v>
      </c>
      <c r="B92">
        <v>4</v>
      </c>
      <c r="C92">
        <v>9</v>
      </c>
      <c r="D92" s="1" t="s">
        <v>90</v>
      </c>
      <c r="E92" t="str">
        <f>LEFT(myjnia[[#This Row],[nr rejestracyjny]], 2)</f>
        <v>LM</v>
      </c>
      <c r="F92">
        <f>myjnia[[#This Row],[po ilu min od poprzedniego klienta ]]+F91</f>
        <v>1038</v>
      </c>
      <c r="G92">
        <f>myjnia[[#This Row],[czas]]/60/24</f>
        <v>0.72083333333333333</v>
      </c>
      <c r="H92" s="2">
        <f>myjnia[[#This Row],[czaspom]]</f>
        <v>0.72083333333333333</v>
      </c>
      <c r="I92">
        <f>HOUR(myjnia[[#This Row],[godzina ladnie]])</f>
        <v>17</v>
      </c>
      <c r="J92">
        <f>myjnia[[#This Row],[po ilu min od poprzedniego klienta ]]+J91</f>
        <v>678</v>
      </c>
      <c r="K92" t="str">
        <f>IF(M91&gt;myjnia[[#This Row],[czas]]+5, "tak", "nie")</f>
        <v>tak</v>
      </c>
      <c r="L92">
        <f>IF(M91&lt;myjnia[[#This Row],[czas]], myjnia[[#This Row],[czas]], M91)</f>
        <v>1046</v>
      </c>
      <c r="M92">
        <f>IF(myjnia[[#This Row],[czy zrezygowal]]="tak", M91, myjnia[[#This Row],[potencjalny czas rozpoczecia]]+myjnia[[#This Row],[czas realizacji programu mycia]])</f>
        <v>1046</v>
      </c>
      <c r="N92">
        <f>IF(myjnia[[#This Row],[czy zrezygowal]]= "tak", N91+1, 0)</f>
        <v>1</v>
      </c>
      <c r="Q92" s="5" t="s">
        <v>223</v>
      </c>
      <c r="R92" s="1">
        <v>1</v>
      </c>
      <c r="U92" s="5" t="s">
        <v>221</v>
      </c>
      <c r="V92" s="1">
        <v>3</v>
      </c>
    </row>
    <row r="93" spans="1:22" x14ac:dyDescent="0.35">
      <c r="A93">
        <v>92</v>
      </c>
      <c r="B93">
        <v>5</v>
      </c>
      <c r="C93">
        <v>4</v>
      </c>
      <c r="D93" s="1" t="s">
        <v>91</v>
      </c>
      <c r="E93" t="str">
        <f>LEFT(myjnia[[#This Row],[nr rejestracyjny]], 2)</f>
        <v>EH</v>
      </c>
      <c r="F93">
        <f>myjnia[[#This Row],[po ilu min od poprzedniego klienta ]]+F92</f>
        <v>1043</v>
      </c>
      <c r="G93">
        <f>myjnia[[#This Row],[czas]]/60/24</f>
        <v>0.72430555555555554</v>
      </c>
      <c r="H93" s="2">
        <f>myjnia[[#This Row],[czaspom]]</f>
        <v>0.72430555555555554</v>
      </c>
      <c r="I93">
        <f>HOUR(myjnia[[#This Row],[godzina ladnie]])</f>
        <v>17</v>
      </c>
      <c r="J93">
        <f>myjnia[[#This Row],[po ilu min od poprzedniego klienta ]]+J92</f>
        <v>683</v>
      </c>
      <c r="K93" t="str">
        <f>IF(M92&gt;myjnia[[#This Row],[czas]]+5, "tak", "nie")</f>
        <v>nie</v>
      </c>
      <c r="L93">
        <f>IF(M92&lt;myjnia[[#This Row],[czas]], myjnia[[#This Row],[czas]], M92)</f>
        <v>1046</v>
      </c>
      <c r="M93">
        <f>IF(myjnia[[#This Row],[czy zrezygowal]]="tak", M92, myjnia[[#This Row],[potencjalny czas rozpoczecia]]+myjnia[[#This Row],[czas realizacji programu mycia]])</f>
        <v>1050</v>
      </c>
      <c r="N93">
        <f>IF(myjnia[[#This Row],[czy zrezygowal]]= "tak", N92+1, 0)</f>
        <v>0</v>
      </c>
      <c r="Q93" s="5" t="s">
        <v>224</v>
      </c>
      <c r="R93" s="1">
        <v>1</v>
      </c>
      <c r="U93" s="5" t="s">
        <v>222</v>
      </c>
      <c r="V93" s="1">
        <v>1</v>
      </c>
    </row>
    <row r="94" spans="1:22" x14ac:dyDescent="0.35">
      <c r="A94">
        <v>93</v>
      </c>
      <c r="B94">
        <v>6</v>
      </c>
      <c r="C94">
        <v>8</v>
      </c>
      <c r="D94" s="1" t="s">
        <v>92</v>
      </c>
      <c r="E94" t="str">
        <f>LEFT(myjnia[[#This Row],[nr rejestracyjny]], 2)</f>
        <v>HC</v>
      </c>
      <c r="F94">
        <f>myjnia[[#This Row],[po ilu min od poprzedniego klienta ]]+F93</f>
        <v>1049</v>
      </c>
      <c r="G94">
        <f>myjnia[[#This Row],[czas]]/60/24</f>
        <v>0.7284722222222223</v>
      </c>
      <c r="H94" s="2">
        <f>myjnia[[#This Row],[czaspom]]</f>
        <v>0.7284722222222223</v>
      </c>
      <c r="I94">
        <f>HOUR(myjnia[[#This Row],[godzina ladnie]])</f>
        <v>17</v>
      </c>
      <c r="J94">
        <f>myjnia[[#This Row],[po ilu min od poprzedniego klienta ]]+J93</f>
        <v>689</v>
      </c>
      <c r="K94" t="str">
        <f>IF(M93&gt;myjnia[[#This Row],[czas]]+5, "tak", "nie")</f>
        <v>nie</v>
      </c>
      <c r="L94">
        <f>IF(M93&lt;myjnia[[#This Row],[czas]], myjnia[[#This Row],[czas]], M93)</f>
        <v>1050</v>
      </c>
      <c r="M94">
        <f>IF(myjnia[[#This Row],[czy zrezygowal]]="tak", M93, myjnia[[#This Row],[potencjalny czas rozpoczecia]]+myjnia[[#This Row],[czas realizacji programu mycia]])</f>
        <v>1058</v>
      </c>
      <c r="N94">
        <f>IF(myjnia[[#This Row],[czy zrezygowal]]= "tak", N93+1, 0)</f>
        <v>0</v>
      </c>
      <c r="Q94" s="5" t="s">
        <v>225</v>
      </c>
      <c r="R94" s="1">
        <v>2</v>
      </c>
      <c r="U94" s="5" t="s">
        <v>223</v>
      </c>
      <c r="V94" s="1">
        <v>1</v>
      </c>
    </row>
    <row r="95" spans="1:22" x14ac:dyDescent="0.35">
      <c r="A95">
        <v>94</v>
      </c>
      <c r="B95">
        <v>8</v>
      </c>
      <c r="C95">
        <v>14</v>
      </c>
      <c r="D95" s="1" t="s">
        <v>93</v>
      </c>
      <c r="E95" t="str">
        <f>LEFT(myjnia[[#This Row],[nr rejestracyjny]], 2)</f>
        <v>BL</v>
      </c>
      <c r="F95">
        <f>myjnia[[#This Row],[po ilu min od poprzedniego klienta ]]+F94</f>
        <v>1057</v>
      </c>
      <c r="G95">
        <f>myjnia[[#This Row],[czas]]/60/24</f>
        <v>0.73402777777777783</v>
      </c>
      <c r="H95" s="2">
        <f>myjnia[[#This Row],[czaspom]]</f>
        <v>0.73402777777777783</v>
      </c>
      <c r="I95">
        <f>HOUR(myjnia[[#This Row],[godzina ladnie]])</f>
        <v>17</v>
      </c>
      <c r="J95">
        <f>myjnia[[#This Row],[po ilu min od poprzedniego klienta ]]+J94</f>
        <v>697</v>
      </c>
      <c r="K95" t="str">
        <f>IF(M94&gt;myjnia[[#This Row],[czas]]+5, "tak", "nie")</f>
        <v>nie</v>
      </c>
      <c r="L95">
        <f>IF(M94&lt;myjnia[[#This Row],[czas]], myjnia[[#This Row],[czas]], M94)</f>
        <v>1058</v>
      </c>
      <c r="M95">
        <f>IF(myjnia[[#This Row],[czy zrezygowal]]="tak", M94, myjnia[[#This Row],[potencjalny czas rozpoczecia]]+myjnia[[#This Row],[czas realizacji programu mycia]])</f>
        <v>1072</v>
      </c>
      <c r="N95">
        <f>IF(myjnia[[#This Row],[czy zrezygowal]]= "tak", N94+1, 0)</f>
        <v>0</v>
      </c>
      <c r="Q95" s="5" t="s">
        <v>226</v>
      </c>
      <c r="R95" s="1">
        <v>2</v>
      </c>
      <c r="U95" s="5" t="s">
        <v>224</v>
      </c>
      <c r="V95" s="1">
        <v>1</v>
      </c>
    </row>
    <row r="96" spans="1:22" x14ac:dyDescent="0.35">
      <c r="A96">
        <v>95</v>
      </c>
      <c r="B96">
        <v>15</v>
      </c>
      <c r="C96">
        <v>11</v>
      </c>
      <c r="D96" s="1" t="s">
        <v>94</v>
      </c>
      <c r="E96" t="str">
        <f>LEFT(myjnia[[#This Row],[nr rejestracyjny]], 2)</f>
        <v>FG</v>
      </c>
      <c r="F96">
        <f>myjnia[[#This Row],[po ilu min od poprzedniego klienta ]]+F95</f>
        <v>1072</v>
      </c>
      <c r="G96">
        <f>myjnia[[#This Row],[czas]]/60/24</f>
        <v>0.74444444444444446</v>
      </c>
      <c r="H96" s="2">
        <f>myjnia[[#This Row],[czaspom]]</f>
        <v>0.74444444444444446</v>
      </c>
      <c r="I96">
        <f>HOUR(myjnia[[#This Row],[godzina ladnie]])</f>
        <v>17</v>
      </c>
      <c r="J96">
        <f>myjnia[[#This Row],[po ilu min od poprzedniego klienta ]]+J95</f>
        <v>712</v>
      </c>
      <c r="K96" t="str">
        <f>IF(M95&gt;myjnia[[#This Row],[czas]]+5, "tak", "nie")</f>
        <v>nie</v>
      </c>
      <c r="L96">
        <f>IF(M95&lt;myjnia[[#This Row],[czas]], myjnia[[#This Row],[czas]], M95)</f>
        <v>1072</v>
      </c>
      <c r="M96">
        <f>IF(myjnia[[#This Row],[czy zrezygowal]]="tak", M95, myjnia[[#This Row],[potencjalny czas rozpoczecia]]+myjnia[[#This Row],[czas realizacji programu mycia]])</f>
        <v>1083</v>
      </c>
      <c r="N96">
        <f>IF(myjnia[[#This Row],[czy zrezygowal]]= "tak", N95+1, 0)</f>
        <v>0</v>
      </c>
      <c r="Q96" s="5" t="s">
        <v>227</v>
      </c>
      <c r="R96" s="1">
        <v>3</v>
      </c>
      <c r="U96" s="5" t="s">
        <v>225</v>
      </c>
      <c r="V96" s="1">
        <v>2</v>
      </c>
    </row>
    <row r="97" spans="1:22" x14ac:dyDescent="0.35">
      <c r="A97">
        <v>96</v>
      </c>
      <c r="B97">
        <v>1</v>
      </c>
      <c r="C97">
        <v>1</v>
      </c>
      <c r="D97" s="1" t="s">
        <v>95</v>
      </c>
      <c r="E97" t="str">
        <f>LEFT(myjnia[[#This Row],[nr rejestracyjny]], 2)</f>
        <v>IC</v>
      </c>
      <c r="F97">
        <f>myjnia[[#This Row],[po ilu min od poprzedniego klienta ]]+F96</f>
        <v>1073</v>
      </c>
      <c r="G97">
        <f>myjnia[[#This Row],[czas]]/60/24</f>
        <v>0.74513888888888891</v>
      </c>
      <c r="H97" s="2">
        <f>myjnia[[#This Row],[czaspom]]</f>
        <v>0.74513888888888891</v>
      </c>
      <c r="I97">
        <f>HOUR(myjnia[[#This Row],[godzina ladnie]])</f>
        <v>17</v>
      </c>
      <c r="J97">
        <f>myjnia[[#This Row],[po ilu min od poprzedniego klienta ]]+J96</f>
        <v>713</v>
      </c>
      <c r="K97" t="str">
        <f>IF(M96&gt;myjnia[[#This Row],[czas]]+5, "tak", "nie")</f>
        <v>tak</v>
      </c>
      <c r="L97">
        <f>IF(M96&lt;myjnia[[#This Row],[czas]], myjnia[[#This Row],[czas]], M96)</f>
        <v>1083</v>
      </c>
      <c r="M97">
        <f>IF(myjnia[[#This Row],[czy zrezygowal]]="tak", M96, myjnia[[#This Row],[potencjalny czas rozpoczecia]]+myjnia[[#This Row],[czas realizacji programu mycia]])</f>
        <v>1083</v>
      </c>
      <c r="N97">
        <f>IF(myjnia[[#This Row],[czy zrezygowal]]= "tak", N96+1, 0)</f>
        <v>1</v>
      </c>
      <c r="Q97" s="5" t="s">
        <v>228</v>
      </c>
      <c r="R97" s="1">
        <v>1</v>
      </c>
      <c r="U97" s="5" t="s">
        <v>226</v>
      </c>
      <c r="V97" s="1">
        <v>2</v>
      </c>
    </row>
    <row r="98" spans="1:22" x14ac:dyDescent="0.35">
      <c r="A98">
        <v>97</v>
      </c>
      <c r="B98">
        <v>14</v>
      </c>
      <c r="C98">
        <v>15</v>
      </c>
      <c r="D98" s="1" t="s">
        <v>96</v>
      </c>
      <c r="E98" t="str">
        <f>LEFT(myjnia[[#This Row],[nr rejestracyjny]], 2)</f>
        <v>JK</v>
      </c>
      <c r="F98">
        <f>myjnia[[#This Row],[po ilu min od poprzedniego klienta ]]+F97</f>
        <v>1087</v>
      </c>
      <c r="G98">
        <f>myjnia[[#This Row],[czas]]/60/24</f>
        <v>0.75486111111111109</v>
      </c>
      <c r="H98" s="2">
        <f>myjnia[[#This Row],[czaspom]]</f>
        <v>0.75486111111111109</v>
      </c>
      <c r="I98">
        <f>HOUR(myjnia[[#This Row],[godzina ladnie]])</f>
        <v>18</v>
      </c>
      <c r="J98">
        <f>myjnia[[#This Row],[po ilu min od poprzedniego klienta ]]+J97</f>
        <v>727</v>
      </c>
      <c r="K98" t="str">
        <f>IF(M97&gt;myjnia[[#This Row],[czas]]+5, "tak", "nie")</f>
        <v>nie</v>
      </c>
      <c r="L98">
        <f>IF(M97&lt;myjnia[[#This Row],[czas]], myjnia[[#This Row],[czas]], M97)</f>
        <v>1087</v>
      </c>
      <c r="M98">
        <f>IF(myjnia[[#This Row],[czy zrezygowal]]="tak", M97, myjnia[[#This Row],[potencjalny czas rozpoczecia]]+myjnia[[#This Row],[czas realizacji programu mycia]])</f>
        <v>1102</v>
      </c>
      <c r="N98">
        <f>IF(myjnia[[#This Row],[czy zrezygowal]]= "tak", N97+1, 0)</f>
        <v>0</v>
      </c>
      <c r="Q98" s="5" t="s">
        <v>229</v>
      </c>
      <c r="R98" s="1">
        <v>1</v>
      </c>
      <c r="U98" s="5" t="s">
        <v>227</v>
      </c>
      <c r="V98" s="1">
        <v>3</v>
      </c>
    </row>
    <row r="99" spans="1:22" x14ac:dyDescent="0.35">
      <c r="A99">
        <v>98</v>
      </c>
      <c r="B99">
        <v>6</v>
      </c>
      <c r="C99">
        <v>7</v>
      </c>
      <c r="D99" s="1" t="s">
        <v>97</v>
      </c>
      <c r="E99" t="str">
        <f>LEFT(myjnia[[#This Row],[nr rejestracyjny]], 2)</f>
        <v>CL</v>
      </c>
      <c r="F99">
        <f>myjnia[[#This Row],[po ilu min od poprzedniego klienta ]]+F98</f>
        <v>1093</v>
      </c>
      <c r="G99">
        <f>myjnia[[#This Row],[czas]]/60/24</f>
        <v>0.75902777777777775</v>
      </c>
      <c r="H99" s="2">
        <f>myjnia[[#This Row],[czaspom]]</f>
        <v>0.75902777777777775</v>
      </c>
      <c r="I99">
        <f>HOUR(myjnia[[#This Row],[godzina ladnie]])</f>
        <v>18</v>
      </c>
      <c r="J99">
        <f>myjnia[[#This Row],[po ilu min od poprzedniego klienta ]]+J98</f>
        <v>733</v>
      </c>
      <c r="K99" t="str">
        <f>IF(M98&gt;myjnia[[#This Row],[czas]]+5, "tak", "nie")</f>
        <v>tak</v>
      </c>
      <c r="L99">
        <f>IF(M98&lt;myjnia[[#This Row],[czas]], myjnia[[#This Row],[czas]], M98)</f>
        <v>1102</v>
      </c>
      <c r="M99">
        <f>IF(myjnia[[#This Row],[czy zrezygowal]]="tak", M98, myjnia[[#This Row],[potencjalny czas rozpoczecia]]+myjnia[[#This Row],[czas realizacji programu mycia]])</f>
        <v>1102</v>
      </c>
      <c r="N99">
        <f>IF(myjnia[[#This Row],[czy zrezygowal]]= "tak", N98+1, 0)</f>
        <v>1</v>
      </c>
      <c r="Q99" s="5" t="s">
        <v>230</v>
      </c>
      <c r="R99" s="1">
        <v>1</v>
      </c>
      <c r="U99" s="5" t="s">
        <v>228</v>
      </c>
      <c r="V99" s="1">
        <v>1</v>
      </c>
    </row>
    <row r="100" spans="1:22" x14ac:dyDescent="0.35">
      <c r="A100">
        <v>99</v>
      </c>
      <c r="B100">
        <v>7</v>
      </c>
      <c r="C100">
        <v>11</v>
      </c>
      <c r="D100" s="1" t="s">
        <v>98</v>
      </c>
      <c r="E100" t="str">
        <f>LEFT(myjnia[[#This Row],[nr rejestracyjny]], 2)</f>
        <v>NP</v>
      </c>
      <c r="F100">
        <f>myjnia[[#This Row],[po ilu min od poprzedniego klienta ]]+F99</f>
        <v>1100</v>
      </c>
      <c r="G100">
        <f>myjnia[[#This Row],[czas]]/60/24</f>
        <v>0.76388888888888884</v>
      </c>
      <c r="H100" s="2">
        <f>myjnia[[#This Row],[czaspom]]</f>
        <v>0.76388888888888884</v>
      </c>
      <c r="I100">
        <f>HOUR(myjnia[[#This Row],[godzina ladnie]])</f>
        <v>18</v>
      </c>
      <c r="J100">
        <f>myjnia[[#This Row],[po ilu min od poprzedniego klienta ]]+J99</f>
        <v>740</v>
      </c>
      <c r="K100" t="str">
        <f>IF(M99&gt;myjnia[[#This Row],[czas]]+5, "tak", "nie")</f>
        <v>nie</v>
      </c>
      <c r="L100">
        <f>IF(M99&lt;myjnia[[#This Row],[czas]], myjnia[[#This Row],[czas]], M99)</f>
        <v>1102</v>
      </c>
      <c r="M100">
        <f>IF(myjnia[[#This Row],[czy zrezygowal]]="tak", M99, myjnia[[#This Row],[potencjalny czas rozpoczecia]]+myjnia[[#This Row],[czas realizacji programu mycia]])</f>
        <v>1113</v>
      </c>
      <c r="N100">
        <f>IF(myjnia[[#This Row],[czy zrezygowal]]= "tak", N99+1, 0)</f>
        <v>0</v>
      </c>
      <c r="Q100" s="5" t="s">
        <v>231</v>
      </c>
      <c r="R100" s="1">
        <v>1</v>
      </c>
      <c r="U100" s="5" t="s">
        <v>229</v>
      </c>
      <c r="V100" s="1">
        <v>1</v>
      </c>
    </row>
    <row r="101" spans="1:22" x14ac:dyDescent="0.35">
      <c r="A101">
        <v>100</v>
      </c>
      <c r="B101">
        <v>10</v>
      </c>
      <c r="C101">
        <v>11</v>
      </c>
      <c r="D101" s="1" t="s">
        <v>99</v>
      </c>
      <c r="E101" t="str">
        <f>LEFT(myjnia[[#This Row],[nr rejestracyjny]], 2)</f>
        <v>PI</v>
      </c>
      <c r="F101">
        <f>myjnia[[#This Row],[po ilu min od poprzedniego klienta ]]+F100</f>
        <v>1110</v>
      </c>
      <c r="G101">
        <f>myjnia[[#This Row],[czas]]/60/24</f>
        <v>0.77083333333333337</v>
      </c>
      <c r="H101" s="2">
        <f>myjnia[[#This Row],[czaspom]]</f>
        <v>0.77083333333333337</v>
      </c>
      <c r="I101">
        <f>HOUR(myjnia[[#This Row],[godzina ladnie]])</f>
        <v>18</v>
      </c>
      <c r="J101">
        <f>myjnia[[#This Row],[po ilu min od poprzedniego klienta ]]+J100</f>
        <v>750</v>
      </c>
      <c r="K101" t="str">
        <f>IF(M100&gt;myjnia[[#This Row],[czas]]+5, "tak", "nie")</f>
        <v>nie</v>
      </c>
      <c r="L101">
        <f>IF(M100&lt;myjnia[[#This Row],[czas]], myjnia[[#This Row],[czas]], M100)</f>
        <v>1113</v>
      </c>
      <c r="M101">
        <f>IF(myjnia[[#This Row],[czy zrezygowal]]="tak", M100, myjnia[[#This Row],[potencjalny czas rozpoczecia]]+myjnia[[#This Row],[czas realizacji programu mycia]])</f>
        <v>1124</v>
      </c>
      <c r="N101">
        <f>IF(myjnia[[#This Row],[czy zrezygowal]]= "tak", N100+1, 0)</f>
        <v>0</v>
      </c>
      <c r="Q101" s="5" t="s">
        <v>232</v>
      </c>
      <c r="R101" s="1">
        <v>1</v>
      </c>
      <c r="U101" s="5" t="s">
        <v>230</v>
      </c>
      <c r="V101" s="1">
        <v>1</v>
      </c>
    </row>
    <row r="102" spans="1:22" x14ac:dyDescent="0.35">
      <c r="A102">
        <v>101</v>
      </c>
      <c r="B102">
        <v>5</v>
      </c>
      <c r="C102">
        <v>6</v>
      </c>
      <c r="D102" s="1" t="s">
        <v>100</v>
      </c>
      <c r="E102" t="str">
        <f>LEFT(myjnia[[#This Row],[nr rejestracyjny]], 2)</f>
        <v>GA</v>
      </c>
      <c r="F102">
        <f>myjnia[[#This Row],[po ilu min od poprzedniego klienta ]]+F101</f>
        <v>1115</v>
      </c>
      <c r="G102">
        <f>myjnia[[#This Row],[czas]]/60/24</f>
        <v>0.77430555555555547</v>
      </c>
      <c r="H102" s="2">
        <f>myjnia[[#This Row],[czaspom]]</f>
        <v>0.77430555555555547</v>
      </c>
      <c r="I102">
        <f>HOUR(myjnia[[#This Row],[godzina ladnie]])</f>
        <v>18</v>
      </c>
      <c r="J102">
        <f>myjnia[[#This Row],[po ilu min od poprzedniego klienta ]]+J101</f>
        <v>755</v>
      </c>
      <c r="K102" t="str">
        <f>IF(M101&gt;myjnia[[#This Row],[czas]]+5, "tak", "nie")</f>
        <v>tak</v>
      </c>
      <c r="L102">
        <f>IF(M101&lt;myjnia[[#This Row],[czas]], myjnia[[#This Row],[czas]], M101)</f>
        <v>1124</v>
      </c>
      <c r="M102">
        <f>IF(myjnia[[#This Row],[czy zrezygowal]]="tak", M101, myjnia[[#This Row],[potencjalny czas rozpoczecia]]+myjnia[[#This Row],[czas realizacji programu mycia]])</f>
        <v>1124</v>
      </c>
      <c r="N102">
        <f>IF(myjnia[[#This Row],[czy zrezygowal]]= "tak", N101+1, 0)</f>
        <v>1</v>
      </c>
      <c r="Q102" s="5" t="s">
        <v>233</v>
      </c>
      <c r="R102" s="1">
        <v>1</v>
      </c>
      <c r="U102" s="5" t="s">
        <v>231</v>
      </c>
      <c r="V102" s="1">
        <v>1</v>
      </c>
    </row>
    <row r="103" spans="1:22" x14ac:dyDescent="0.35">
      <c r="A103">
        <v>102</v>
      </c>
      <c r="B103">
        <v>13</v>
      </c>
      <c r="C103">
        <v>7</v>
      </c>
      <c r="D103" s="1" t="s">
        <v>101</v>
      </c>
      <c r="E103" t="str">
        <f>LEFT(myjnia[[#This Row],[nr rejestracyjny]], 2)</f>
        <v>AH</v>
      </c>
      <c r="F103">
        <f>myjnia[[#This Row],[po ilu min od poprzedniego klienta ]]+F102</f>
        <v>1128</v>
      </c>
      <c r="G103">
        <f>myjnia[[#This Row],[czas]]/60/24</f>
        <v>0.78333333333333333</v>
      </c>
      <c r="H103" s="2">
        <f>myjnia[[#This Row],[czaspom]]</f>
        <v>0.78333333333333333</v>
      </c>
      <c r="I103">
        <f>HOUR(myjnia[[#This Row],[godzina ladnie]])</f>
        <v>18</v>
      </c>
      <c r="J103">
        <f>myjnia[[#This Row],[po ilu min od poprzedniego klienta ]]+J102</f>
        <v>768</v>
      </c>
      <c r="K103" t="str">
        <f>IF(M102&gt;myjnia[[#This Row],[czas]]+5, "tak", "nie")</f>
        <v>nie</v>
      </c>
      <c r="L103">
        <f>IF(M102&lt;myjnia[[#This Row],[czas]], myjnia[[#This Row],[czas]], M102)</f>
        <v>1128</v>
      </c>
      <c r="M103">
        <f>IF(myjnia[[#This Row],[czy zrezygowal]]="tak", M102, myjnia[[#This Row],[potencjalny czas rozpoczecia]]+myjnia[[#This Row],[czas realizacji programu mycia]])</f>
        <v>1135</v>
      </c>
      <c r="N103">
        <f>IF(myjnia[[#This Row],[czy zrezygowal]]= "tak", N102+1, 0)</f>
        <v>0</v>
      </c>
      <c r="Q103" s="5" t="s">
        <v>234</v>
      </c>
      <c r="R103" s="1">
        <v>1</v>
      </c>
      <c r="U103" s="5" t="s">
        <v>232</v>
      </c>
      <c r="V103" s="1">
        <v>1</v>
      </c>
    </row>
    <row r="104" spans="1:22" x14ac:dyDescent="0.35">
      <c r="A104">
        <v>103</v>
      </c>
      <c r="B104">
        <v>2</v>
      </c>
      <c r="C104">
        <v>9</v>
      </c>
      <c r="D104" s="1" t="s">
        <v>102</v>
      </c>
      <c r="E104" t="str">
        <f>LEFT(myjnia[[#This Row],[nr rejestracyjny]], 2)</f>
        <v>IJ</v>
      </c>
      <c r="F104">
        <f>myjnia[[#This Row],[po ilu min od poprzedniego klienta ]]+F103</f>
        <v>1130</v>
      </c>
      <c r="G104">
        <f>myjnia[[#This Row],[czas]]/60/24</f>
        <v>0.78472222222222221</v>
      </c>
      <c r="H104" s="2">
        <f>myjnia[[#This Row],[czaspom]]</f>
        <v>0.78472222222222221</v>
      </c>
      <c r="I104">
        <f>HOUR(myjnia[[#This Row],[godzina ladnie]])</f>
        <v>18</v>
      </c>
      <c r="J104">
        <f>myjnia[[#This Row],[po ilu min od poprzedniego klienta ]]+J103</f>
        <v>770</v>
      </c>
      <c r="K104" t="str">
        <f>IF(M103&gt;myjnia[[#This Row],[czas]]+5, "tak", "nie")</f>
        <v>nie</v>
      </c>
      <c r="L104">
        <f>IF(M103&lt;myjnia[[#This Row],[czas]], myjnia[[#This Row],[czas]], M103)</f>
        <v>1135</v>
      </c>
      <c r="M104">
        <f>IF(myjnia[[#This Row],[czy zrezygowal]]="tak", M103, myjnia[[#This Row],[potencjalny czas rozpoczecia]]+myjnia[[#This Row],[czas realizacji programu mycia]])</f>
        <v>1144</v>
      </c>
      <c r="N104">
        <f>IF(myjnia[[#This Row],[czy zrezygowal]]= "tak", N103+1, 0)</f>
        <v>0</v>
      </c>
      <c r="Q104" s="5" t="s">
        <v>235</v>
      </c>
      <c r="R104" s="1">
        <v>3</v>
      </c>
      <c r="U104" s="5" t="s">
        <v>233</v>
      </c>
      <c r="V104" s="1">
        <v>1</v>
      </c>
    </row>
    <row r="105" spans="1:22" x14ac:dyDescent="0.35">
      <c r="A105">
        <v>104</v>
      </c>
      <c r="B105">
        <v>9</v>
      </c>
      <c r="C105">
        <v>11</v>
      </c>
      <c r="D105" s="1" t="s">
        <v>103</v>
      </c>
      <c r="E105" t="str">
        <f>LEFT(myjnia[[#This Row],[nr rejestracyjny]], 2)</f>
        <v>CC</v>
      </c>
      <c r="F105">
        <f>myjnia[[#This Row],[po ilu min od poprzedniego klienta ]]+F104</f>
        <v>1139</v>
      </c>
      <c r="G105">
        <f>myjnia[[#This Row],[czas]]/60/24</f>
        <v>0.7909722222222223</v>
      </c>
      <c r="H105" s="2">
        <f>myjnia[[#This Row],[czaspom]]</f>
        <v>0.7909722222222223</v>
      </c>
      <c r="I105">
        <f>HOUR(myjnia[[#This Row],[godzina ladnie]])</f>
        <v>18</v>
      </c>
      <c r="J105">
        <f>myjnia[[#This Row],[po ilu min od poprzedniego klienta ]]+J104</f>
        <v>779</v>
      </c>
      <c r="K105" t="str">
        <f>IF(M104&gt;myjnia[[#This Row],[czas]]+5, "tak", "nie")</f>
        <v>nie</v>
      </c>
      <c r="L105">
        <f>IF(M104&lt;myjnia[[#This Row],[czas]], myjnia[[#This Row],[czas]], M104)</f>
        <v>1144</v>
      </c>
      <c r="M105">
        <f>IF(myjnia[[#This Row],[czy zrezygowal]]="tak", M104, myjnia[[#This Row],[potencjalny czas rozpoczecia]]+myjnia[[#This Row],[czas realizacji programu mycia]])</f>
        <v>1155</v>
      </c>
      <c r="N105">
        <f>IF(myjnia[[#This Row],[czy zrezygowal]]= "tak", N104+1, 0)</f>
        <v>0</v>
      </c>
      <c r="Q105" s="5" t="s">
        <v>236</v>
      </c>
      <c r="R105" s="1">
        <v>2</v>
      </c>
      <c r="U105" s="5" t="s">
        <v>234</v>
      </c>
      <c r="V105" s="1">
        <v>1</v>
      </c>
    </row>
    <row r="106" spans="1:22" x14ac:dyDescent="0.35">
      <c r="A106">
        <v>105</v>
      </c>
      <c r="B106">
        <v>8</v>
      </c>
      <c r="C106">
        <v>3</v>
      </c>
      <c r="D106" s="1" t="s">
        <v>104</v>
      </c>
      <c r="E106" t="str">
        <f>LEFT(myjnia[[#This Row],[nr rejestracyjny]], 2)</f>
        <v>AF</v>
      </c>
      <c r="F106">
        <f>myjnia[[#This Row],[po ilu min od poprzedniego klienta ]]+F105</f>
        <v>1147</v>
      </c>
      <c r="G106">
        <f>myjnia[[#This Row],[czas]]/60/24</f>
        <v>0.79652777777777783</v>
      </c>
      <c r="H106" s="2">
        <f>myjnia[[#This Row],[czaspom]]</f>
        <v>0.79652777777777783</v>
      </c>
      <c r="I106">
        <f>HOUR(myjnia[[#This Row],[godzina ladnie]])</f>
        <v>19</v>
      </c>
      <c r="J106">
        <f>myjnia[[#This Row],[po ilu min od poprzedniego klienta ]]+J105</f>
        <v>787</v>
      </c>
      <c r="K106" t="str">
        <f>IF(M105&gt;myjnia[[#This Row],[czas]]+5, "tak", "nie")</f>
        <v>tak</v>
      </c>
      <c r="L106">
        <f>IF(M105&lt;myjnia[[#This Row],[czas]], myjnia[[#This Row],[czas]], M105)</f>
        <v>1155</v>
      </c>
      <c r="M106">
        <f>IF(myjnia[[#This Row],[czy zrezygowal]]="tak", M105, myjnia[[#This Row],[potencjalny czas rozpoczecia]]+myjnia[[#This Row],[czas realizacji programu mycia]])</f>
        <v>1155</v>
      </c>
      <c r="N106">
        <f>IF(myjnia[[#This Row],[czy zrezygowal]]= "tak", N105+1, 0)</f>
        <v>1</v>
      </c>
      <c r="Q106" s="5" t="s">
        <v>237</v>
      </c>
      <c r="R106" s="1">
        <v>1</v>
      </c>
      <c r="U106" s="5" t="s">
        <v>235</v>
      </c>
      <c r="V106" s="1">
        <v>3</v>
      </c>
    </row>
    <row r="107" spans="1:22" x14ac:dyDescent="0.35">
      <c r="A107">
        <v>106</v>
      </c>
      <c r="B107">
        <v>1</v>
      </c>
      <c r="C107">
        <v>6</v>
      </c>
      <c r="D107" s="1" t="s">
        <v>105</v>
      </c>
      <c r="E107" t="str">
        <f>LEFT(myjnia[[#This Row],[nr rejestracyjny]], 2)</f>
        <v>MN</v>
      </c>
      <c r="F107">
        <f>myjnia[[#This Row],[po ilu min od poprzedniego klienta ]]+F106</f>
        <v>1148</v>
      </c>
      <c r="G107">
        <f>myjnia[[#This Row],[czas]]/60/24</f>
        <v>0.79722222222222217</v>
      </c>
      <c r="H107" s="2">
        <f>myjnia[[#This Row],[czaspom]]</f>
        <v>0.79722222222222217</v>
      </c>
      <c r="I107">
        <f>HOUR(myjnia[[#This Row],[godzina ladnie]])</f>
        <v>19</v>
      </c>
      <c r="J107">
        <f>myjnia[[#This Row],[po ilu min od poprzedniego klienta ]]+J106</f>
        <v>788</v>
      </c>
      <c r="K107" t="str">
        <f>IF(M106&gt;myjnia[[#This Row],[czas]]+5, "tak", "nie")</f>
        <v>tak</v>
      </c>
      <c r="L107">
        <f>IF(M106&lt;myjnia[[#This Row],[czas]], myjnia[[#This Row],[czas]], M106)</f>
        <v>1155</v>
      </c>
      <c r="M107">
        <f>IF(myjnia[[#This Row],[czy zrezygowal]]="tak", M106, myjnia[[#This Row],[potencjalny czas rozpoczecia]]+myjnia[[#This Row],[czas realizacji programu mycia]])</f>
        <v>1155</v>
      </c>
      <c r="N107">
        <f>IF(myjnia[[#This Row],[czy zrezygowal]]= "tak", N106+1, 0)</f>
        <v>2</v>
      </c>
      <c r="Q107" s="5" t="s">
        <v>238</v>
      </c>
      <c r="R107" s="1">
        <v>1</v>
      </c>
      <c r="U107" s="5" t="s">
        <v>236</v>
      </c>
      <c r="V107" s="1">
        <v>2</v>
      </c>
    </row>
    <row r="108" spans="1:22" x14ac:dyDescent="0.35">
      <c r="A108">
        <v>107</v>
      </c>
      <c r="B108">
        <v>10</v>
      </c>
      <c r="C108">
        <v>9</v>
      </c>
      <c r="D108" s="1" t="s">
        <v>106</v>
      </c>
      <c r="E108" t="str">
        <f>LEFT(myjnia[[#This Row],[nr rejestracyjny]], 2)</f>
        <v>LP</v>
      </c>
      <c r="F108">
        <f>myjnia[[#This Row],[po ilu min od poprzedniego klienta ]]+F107</f>
        <v>1158</v>
      </c>
      <c r="G108">
        <f>myjnia[[#This Row],[czas]]/60/24</f>
        <v>0.8041666666666667</v>
      </c>
      <c r="H108" s="2">
        <f>myjnia[[#This Row],[czaspom]]</f>
        <v>0.8041666666666667</v>
      </c>
      <c r="I108">
        <f>HOUR(myjnia[[#This Row],[godzina ladnie]])</f>
        <v>19</v>
      </c>
      <c r="J108">
        <f>myjnia[[#This Row],[po ilu min od poprzedniego klienta ]]+J107</f>
        <v>798</v>
      </c>
      <c r="K108" t="str">
        <f>IF(M107&gt;myjnia[[#This Row],[czas]]+5, "tak", "nie")</f>
        <v>nie</v>
      </c>
      <c r="L108">
        <f>IF(M107&lt;myjnia[[#This Row],[czas]], myjnia[[#This Row],[czas]], M107)</f>
        <v>1158</v>
      </c>
      <c r="M108">
        <f>IF(myjnia[[#This Row],[czy zrezygowal]]="tak", M107, myjnia[[#This Row],[potencjalny czas rozpoczecia]]+myjnia[[#This Row],[czas realizacji programu mycia]])</f>
        <v>1167</v>
      </c>
      <c r="N108">
        <f>IF(myjnia[[#This Row],[czy zrezygowal]]= "tak", N107+1, 0)</f>
        <v>0</v>
      </c>
      <c r="Q108" s="5" t="s">
        <v>239</v>
      </c>
      <c r="R108" s="1">
        <v>1</v>
      </c>
      <c r="U108" s="5" t="s">
        <v>237</v>
      </c>
      <c r="V108" s="1">
        <v>1</v>
      </c>
    </row>
    <row r="109" spans="1:22" x14ac:dyDescent="0.35">
      <c r="A109">
        <v>108</v>
      </c>
      <c r="B109">
        <v>2</v>
      </c>
      <c r="C109">
        <v>11</v>
      </c>
      <c r="D109" s="1" t="s">
        <v>107</v>
      </c>
      <c r="E109" t="str">
        <f>LEFT(myjnia[[#This Row],[nr rejestracyjny]], 2)</f>
        <v>OD</v>
      </c>
      <c r="F109">
        <f>myjnia[[#This Row],[po ilu min od poprzedniego klienta ]]+F108</f>
        <v>1160</v>
      </c>
      <c r="G109">
        <f>myjnia[[#This Row],[czas]]/60/24</f>
        <v>0.80555555555555547</v>
      </c>
      <c r="H109" s="2">
        <f>myjnia[[#This Row],[czaspom]]</f>
        <v>0.80555555555555547</v>
      </c>
      <c r="I109">
        <f>HOUR(myjnia[[#This Row],[godzina ladnie]])</f>
        <v>19</v>
      </c>
      <c r="J109">
        <f>myjnia[[#This Row],[po ilu min od poprzedniego klienta ]]+J108</f>
        <v>800</v>
      </c>
      <c r="K109" t="str">
        <f>IF(M108&gt;myjnia[[#This Row],[czas]]+5, "tak", "nie")</f>
        <v>tak</v>
      </c>
      <c r="L109">
        <f>IF(M108&lt;myjnia[[#This Row],[czas]], myjnia[[#This Row],[czas]], M108)</f>
        <v>1167</v>
      </c>
      <c r="M109">
        <f>IF(myjnia[[#This Row],[czy zrezygowal]]="tak", M108, myjnia[[#This Row],[potencjalny czas rozpoczecia]]+myjnia[[#This Row],[czas realizacji programu mycia]])</f>
        <v>1167</v>
      </c>
      <c r="N109">
        <f>IF(myjnia[[#This Row],[czy zrezygowal]]= "tak", N108+1, 0)</f>
        <v>1</v>
      </c>
      <c r="Q109" s="5" t="s">
        <v>240</v>
      </c>
      <c r="R109" s="1">
        <v>1</v>
      </c>
      <c r="U109" s="5" t="s">
        <v>238</v>
      </c>
      <c r="V109" s="1">
        <v>1</v>
      </c>
    </row>
    <row r="110" spans="1:22" x14ac:dyDescent="0.35">
      <c r="A110">
        <v>109</v>
      </c>
      <c r="B110">
        <v>6</v>
      </c>
      <c r="C110">
        <v>12</v>
      </c>
      <c r="D110" s="1" t="s">
        <v>108</v>
      </c>
      <c r="E110" t="str">
        <f>LEFT(myjnia[[#This Row],[nr rejestracyjny]], 2)</f>
        <v>KN</v>
      </c>
      <c r="F110">
        <f>myjnia[[#This Row],[po ilu min od poprzedniego klienta ]]+F109</f>
        <v>1166</v>
      </c>
      <c r="G110">
        <f>myjnia[[#This Row],[czas]]/60/24</f>
        <v>0.80972222222222223</v>
      </c>
      <c r="H110" s="2">
        <f>myjnia[[#This Row],[czaspom]]</f>
        <v>0.80972222222222223</v>
      </c>
      <c r="I110">
        <f>HOUR(myjnia[[#This Row],[godzina ladnie]])</f>
        <v>19</v>
      </c>
      <c r="J110">
        <f>myjnia[[#This Row],[po ilu min od poprzedniego klienta ]]+J109</f>
        <v>806</v>
      </c>
      <c r="K110" t="str">
        <f>IF(M109&gt;myjnia[[#This Row],[czas]]+5, "tak", "nie")</f>
        <v>nie</v>
      </c>
      <c r="L110">
        <f>IF(M109&lt;myjnia[[#This Row],[czas]], myjnia[[#This Row],[czas]], M109)</f>
        <v>1167</v>
      </c>
      <c r="M110">
        <f>IF(myjnia[[#This Row],[czy zrezygowal]]="tak", M109, myjnia[[#This Row],[potencjalny czas rozpoczecia]]+myjnia[[#This Row],[czas realizacji programu mycia]])</f>
        <v>1179</v>
      </c>
      <c r="N110">
        <f>IF(myjnia[[#This Row],[czy zrezygowal]]= "tak", N109+1, 0)</f>
        <v>0</v>
      </c>
      <c r="Q110" s="5" t="s">
        <v>241</v>
      </c>
      <c r="R110" s="1">
        <v>1</v>
      </c>
      <c r="U110" s="5" t="s">
        <v>239</v>
      </c>
      <c r="V110" s="1">
        <v>1</v>
      </c>
    </row>
    <row r="111" spans="1:22" x14ac:dyDescent="0.35">
      <c r="A111">
        <v>110</v>
      </c>
      <c r="B111">
        <v>2</v>
      </c>
      <c r="C111">
        <v>14</v>
      </c>
      <c r="D111" s="1" t="s">
        <v>109</v>
      </c>
      <c r="E111" t="str">
        <f>LEFT(myjnia[[#This Row],[nr rejestracyjny]], 2)</f>
        <v>AH</v>
      </c>
      <c r="F111">
        <f>myjnia[[#This Row],[po ilu min od poprzedniego klienta ]]+F110</f>
        <v>1168</v>
      </c>
      <c r="G111">
        <f>myjnia[[#This Row],[czas]]/60/24</f>
        <v>0.81111111111111101</v>
      </c>
      <c r="H111" s="2">
        <f>myjnia[[#This Row],[czaspom]]</f>
        <v>0.81111111111111101</v>
      </c>
      <c r="I111">
        <f>HOUR(myjnia[[#This Row],[godzina ladnie]])</f>
        <v>19</v>
      </c>
      <c r="J111">
        <f>myjnia[[#This Row],[po ilu min od poprzedniego klienta ]]+J110</f>
        <v>808</v>
      </c>
      <c r="K111" t="str">
        <f>IF(M110&gt;myjnia[[#This Row],[czas]]+5, "tak", "nie")</f>
        <v>tak</v>
      </c>
      <c r="L111">
        <f>IF(M110&lt;myjnia[[#This Row],[czas]], myjnia[[#This Row],[czas]], M110)</f>
        <v>1179</v>
      </c>
      <c r="M111">
        <f>IF(myjnia[[#This Row],[czy zrezygowal]]="tak", M110, myjnia[[#This Row],[potencjalny czas rozpoczecia]]+myjnia[[#This Row],[czas realizacji programu mycia]])</f>
        <v>1179</v>
      </c>
      <c r="N111">
        <f>IF(myjnia[[#This Row],[czy zrezygowal]]= "tak", N110+1, 0)</f>
        <v>1</v>
      </c>
      <c r="Q111" s="5" t="s">
        <v>242</v>
      </c>
      <c r="R111" s="1">
        <v>2</v>
      </c>
      <c r="U111" s="5" t="s">
        <v>240</v>
      </c>
      <c r="V111" s="1">
        <v>1</v>
      </c>
    </row>
    <row r="112" spans="1:22" x14ac:dyDescent="0.35">
      <c r="A112">
        <v>111</v>
      </c>
      <c r="B112">
        <v>4</v>
      </c>
      <c r="C112">
        <v>2</v>
      </c>
      <c r="D112" s="1" t="s">
        <v>110</v>
      </c>
      <c r="E112" t="str">
        <f>LEFT(myjnia[[#This Row],[nr rejestracyjny]], 2)</f>
        <v>CA</v>
      </c>
      <c r="F112">
        <f>myjnia[[#This Row],[po ilu min od poprzedniego klienta ]]+F111</f>
        <v>1172</v>
      </c>
      <c r="G112">
        <f>myjnia[[#This Row],[czas]]/60/24</f>
        <v>0.81388888888888899</v>
      </c>
      <c r="H112" s="2">
        <f>myjnia[[#This Row],[czaspom]]</f>
        <v>0.81388888888888899</v>
      </c>
      <c r="I112">
        <f>HOUR(myjnia[[#This Row],[godzina ladnie]])</f>
        <v>19</v>
      </c>
      <c r="J112">
        <f>myjnia[[#This Row],[po ilu min od poprzedniego klienta ]]+J111</f>
        <v>812</v>
      </c>
      <c r="K112" t="str">
        <f>IF(M111&gt;myjnia[[#This Row],[czas]]+5, "tak", "nie")</f>
        <v>tak</v>
      </c>
      <c r="L112">
        <f>IF(M111&lt;myjnia[[#This Row],[czas]], myjnia[[#This Row],[czas]], M111)</f>
        <v>1179</v>
      </c>
      <c r="M112">
        <f>IF(myjnia[[#This Row],[czy zrezygowal]]="tak", M111, myjnia[[#This Row],[potencjalny czas rozpoczecia]]+myjnia[[#This Row],[czas realizacji programu mycia]])</f>
        <v>1179</v>
      </c>
      <c r="N112">
        <f>IF(myjnia[[#This Row],[czy zrezygowal]]= "tak", N111+1, 0)</f>
        <v>2</v>
      </c>
      <c r="Q112" s="5" t="s">
        <v>243</v>
      </c>
      <c r="R112" s="1">
        <v>1</v>
      </c>
      <c r="U112" s="5" t="s">
        <v>241</v>
      </c>
      <c r="V112" s="1">
        <v>1</v>
      </c>
    </row>
    <row r="113" spans="1:22" x14ac:dyDescent="0.35">
      <c r="A113">
        <v>112</v>
      </c>
      <c r="B113">
        <v>9</v>
      </c>
      <c r="C113">
        <v>8</v>
      </c>
      <c r="D113" s="1" t="s">
        <v>111</v>
      </c>
      <c r="E113" t="str">
        <f>LEFT(myjnia[[#This Row],[nr rejestracyjny]], 2)</f>
        <v>EP</v>
      </c>
      <c r="F113">
        <f>myjnia[[#This Row],[po ilu min od poprzedniego klienta ]]+F112</f>
        <v>1181</v>
      </c>
      <c r="G113">
        <f>myjnia[[#This Row],[czas]]/60/24</f>
        <v>0.82013888888888886</v>
      </c>
      <c r="H113" s="2">
        <f>myjnia[[#This Row],[czaspom]]</f>
        <v>0.82013888888888886</v>
      </c>
      <c r="I113">
        <f>HOUR(myjnia[[#This Row],[godzina ladnie]])</f>
        <v>19</v>
      </c>
      <c r="J113">
        <f>myjnia[[#This Row],[po ilu min od poprzedniego klienta ]]+J112</f>
        <v>821</v>
      </c>
      <c r="K113" t="str">
        <f>IF(M112&gt;myjnia[[#This Row],[czas]]+5, "tak", "nie")</f>
        <v>nie</v>
      </c>
      <c r="L113">
        <f>IF(M112&lt;myjnia[[#This Row],[czas]], myjnia[[#This Row],[czas]], M112)</f>
        <v>1181</v>
      </c>
      <c r="M113">
        <f>IF(myjnia[[#This Row],[czy zrezygowal]]="tak", M112, myjnia[[#This Row],[potencjalny czas rozpoczecia]]+myjnia[[#This Row],[czas realizacji programu mycia]])</f>
        <v>1189</v>
      </c>
      <c r="N113">
        <f>IF(myjnia[[#This Row],[czy zrezygowal]]= "tak", N112+1, 0)</f>
        <v>0</v>
      </c>
      <c r="Q113" s="5" t="s">
        <v>244</v>
      </c>
      <c r="R113" s="1">
        <v>3</v>
      </c>
      <c r="U113" s="5" t="s">
        <v>242</v>
      </c>
      <c r="V113" s="1">
        <v>2</v>
      </c>
    </row>
    <row r="114" spans="1:22" x14ac:dyDescent="0.35">
      <c r="A114">
        <v>113</v>
      </c>
      <c r="B114">
        <v>2</v>
      </c>
      <c r="C114">
        <v>4</v>
      </c>
      <c r="D114" s="1" t="s">
        <v>112</v>
      </c>
      <c r="E114" t="str">
        <f>LEFT(myjnia[[#This Row],[nr rejestracyjny]], 2)</f>
        <v>EF</v>
      </c>
      <c r="F114">
        <f>myjnia[[#This Row],[po ilu min od poprzedniego klienta ]]+F113</f>
        <v>1183</v>
      </c>
      <c r="G114">
        <f>myjnia[[#This Row],[czas]]/60/24</f>
        <v>0.82152777777777775</v>
      </c>
      <c r="H114" s="2">
        <f>myjnia[[#This Row],[czaspom]]</f>
        <v>0.82152777777777775</v>
      </c>
      <c r="I114">
        <f>HOUR(myjnia[[#This Row],[godzina ladnie]])</f>
        <v>19</v>
      </c>
      <c r="J114">
        <f>myjnia[[#This Row],[po ilu min od poprzedniego klienta ]]+J113</f>
        <v>823</v>
      </c>
      <c r="K114" t="str">
        <f>IF(M113&gt;myjnia[[#This Row],[czas]]+5, "tak", "nie")</f>
        <v>tak</v>
      </c>
      <c r="L114">
        <f>IF(M113&lt;myjnia[[#This Row],[czas]], myjnia[[#This Row],[czas]], M113)</f>
        <v>1189</v>
      </c>
      <c r="M114">
        <f>IF(myjnia[[#This Row],[czy zrezygowal]]="tak", M113, myjnia[[#This Row],[potencjalny czas rozpoczecia]]+myjnia[[#This Row],[czas realizacji programu mycia]])</f>
        <v>1189</v>
      </c>
      <c r="N114">
        <f>IF(myjnia[[#This Row],[czy zrezygowal]]= "tak", N113+1, 0)</f>
        <v>1</v>
      </c>
      <c r="Q114" s="5" t="s">
        <v>245</v>
      </c>
      <c r="R114" s="1">
        <v>2</v>
      </c>
      <c r="U114" s="5" t="s">
        <v>243</v>
      </c>
      <c r="V114" s="1">
        <v>1</v>
      </c>
    </row>
    <row r="115" spans="1:22" x14ac:dyDescent="0.35">
      <c r="A115">
        <v>114</v>
      </c>
      <c r="B115">
        <v>11</v>
      </c>
      <c r="C115">
        <v>11</v>
      </c>
      <c r="D115" s="1" t="s">
        <v>113</v>
      </c>
      <c r="E115" t="str">
        <f>LEFT(myjnia[[#This Row],[nr rejestracyjny]], 2)</f>
        <v>AN</v>
      </c>
      <c r="F115">
        <f>myjnia[[#This Row],[po ilu min od poprzedniego klienta ]]+F114</f>
        <v>1194</v>
      </c>
      <c r="G115">
        <f>myjnia[[#This Row],[czas]]/60/24</f>
        <v>0.82916666666666661</v>
      </c>
      <c r="H115" s="2">
        <f>myjnia[[#This Row],[czaspom]]</f>
        <v>0.82916666666666661</v>
      </c>
      <c r="I115">
        <f>HOUR(myjnia[[#This Row],[godzina ladnie]])</f>
        <v>19</v>
      </c>
      <c r="J115">
        <f>myjnia[[#This Row],[po ilu min od poprzedniego klienta ]]+J114</f>
        <v>834</v>
      </c>
      <c r="K115" t="str">
        <f>IF(M114&gt;myjnia[[#This Row],[czas]]+5, "tak", "nie")</f>
        <v>nie</v>
      </c>
      <c r="L115">
        <f>IF(M114&lt;myjnia[[#This Row],[czas]], myjnia[[#This Row],[czas]], M114)</f>
        <v>1194</v>
      </c>
      <c r="M115">
        <f>IF(myjnia[[#This Row],[czy zrezygowal]]="tak", M114, myjnia[[#This Row],[potencjalny czas rozpoczecia]]+myjnia[[#This Row],[czas realizacji programu mycia]])</f>
        <v>1205</v>
      </c>
      <c r="N115">
        <f>IF(myjnia[[#This Row],[czy zrezygowal]]= "tak", N114+1, 0)</f>
        <v>0</v>
      </c>
      <c r="Q115" s="5" t="s">
        <v>246</v>
      </c>
      <c r="R115" s="1">
        <v>3</v>
      </c>
      <c r="U115" s="5" t="s">
        <v>244</v>
      </c>
      <c r="V115" s="1">
        <v>3</v>
      </c>
    </row>
    <row r="116" spans="1:22" x14ac:dyDescent="0.35">
      <c r="A116">
        <v>115</v>
      </c>
      <c r="B116">
        <v>8</v>
      </c>
      <c r="C116">
        <v>1</v>
      </c>
      <c r="D116" s="1" t="s">
        <v>114</v>
      </c>
      <c r="E116" t="str">
        <f>LEFT(myjnia[[#This Row],[nr rejestracyjny]], 2)</f>
        <v>LE</v>
      </c>
      <c r="F116">
        <f>myjnia[[#This Row],[po ilu min od poprzedniego klienta ]]+F115</f>
        <v>1202</v>
      </c>
      <c r="G116">
        <f>myjnia[[#This Row],[czas]]/60/24</f>
        <v>0.83472222222222225</v>
      </c>
      <c r="H116" s="2">
        <f>myjnia[[#This Row],[czaspom]]</f>
        <v>0.83472222222222225</v>
      </c>
      <c r="I116">
        <f>HOUR(myjnia[[#This Row],[godzina ladnie]])</f>
        <v>20</v>
      </c>
      <c r="J116">
        <f>myjnia[[#This Row],[po ilu min od poprzedniego klienta ]]+J115</f>
        <v>842</v>
      </c>
      <c r="K116" t="str">
        <f>IF(M115&gt;myjnia[[#This Row],[czas]]+5, "tak", "nie")</f>
        <v>nie</v>
      </c>
      <c r="L116">
        <f>IF(M115&lt;myjnia[[#This Row],[czas]], myjnia[[#This Row],[czas]], M115)</f>
        <v>1205</v>
      </c>
      <c r="M116">
        <f>IF(myjnia[[#This Row],[czy zrezygowal]]="tak", M115, myjnia[[#This Row],[potencjalny czas rozpoczecia]]+myjnia[[#This Row],[czas realizacji programu mycia]])</f>
        <v>1206</v>
      </c>
      <c r="N116">
        <f>IF(myjnia[[#This Row],[czy zrezygowal]]= "tak", N115+1, 0)</f>
        <v>0</v>
      </c>
      <c r="Q116" s="5" t="s">
        <v>247</v>
      </c>
      <c r="R116" s="1">
        <v>1</v>
      </c>
      <c r="U116" s="5" t="s">
        <v>245</v>
      </c>
      <c r="V116" s="1">
        <v>2</v>
      </c>
    </row>
    <row r="117" spans="1:22" x14ac:dyDescent="0.35">
      <c r="A117">
        <v>116</v>
      </c>
      <c r="B117">
        <v>13</v>
      </c>
      <c r="C117">
        <v>9</v>
      </c>
      <c r="D117" s="1" t="s">
        <v>115</v>
      </c>
      <c r="E117" t="str">
        <f>LEFT(myjnia[[#This Row],[nr rejestracyjny]], 2)</f>
        <v>LM</v>
      </c>
      <c r="F117">
        <f>myjnia[[#This Row],[po ilu min od poprzedniego klienta ]]+F116</f>
        <v>1215</v>
      </c>
      <c r="G117">
        <f>myjnia[[#This Row],[czas]]/60/24</f>
        <v>0.84375</v>
      </c>
      <c r="H117" s="2">
        <f>myjnia[[#This Row],[czaspom]]</f>
        <v>0.84375</v>
      </c>
      <c r="I117">
        <f>HOUR(myjnia[[#This Row],[godzina ladnie]])</f>
        <v>20</v>
      </c>
      <c r="J117">
        <f>myjnia[[#This Row],[po ilu min od poprzedniego klienta ]]+J116</f>
        <v>855</v>
      </c>
      <c r="K117" t="str">
        <f>IF(M116&gt;myjnia[[#This Row],[czas]]+5, "tak", "nie")</f>
        <v>nie</v>
      </c>
      <c r="L117">
        <f>IF(M116&lt;myjnia[[#This Row],[czas]], myjnia[[#This Row],[czas]], M116)</f>
        <v>1215</v>
      </c>
      <c r="M117">
        <f>IF(myjnia[[#This Row],[czy zrezygowal]]="tak", M116, myjnia[[#This Row],[potencjalny czas rozpoczecia]]+myjnia[[#This Row],[czas realizacji programu mycia]])</f>
        <v>1224</v>
      </c>
      <c r="N117">
        <f>IF(myjnia[[#This Row],[czy zrezygowal]]= "tak", N116+1, 0)</f>
        <v>0</v>
      </c>
      <c r="Q117" s="5" t="s">
        <v>248</v>
      </c>
      <c r="R117" s="1">
        <v>1</v>
      </c>
      <c r="U117" s="5" t="s">
        <v>246</v>
      </c>
      <c r="V117" s="1">
        <v>3</v>
      </c>
    </row>
    <row r="118" spans="1:22" x14ac:dyDescent="0.35">
      <c r="A118">
        <v>117</v>
      </c>
      <c r="B118">
        <v>7</v>
      </c>
      <c r="C118">
        <v>13</v>
      </c>
      <c r="D118" s="1" t="s">
        <v>116</v>
      </c>
      <c r="E118" t="str">
        <f>LEFT(myjnia[[#This Row],[nr rejestracyjny]], 2)</f>
        <v>CO</v>
      </c>
      <c r="F118">
        <f>myjnia[[#This Row],[po ilu min od poprzedniego klienta ]]+F117</f>
        <v>1222</v>
      </c>
      <c r="G118">
        <f>myjnia[[#This Row],[czas]]/60/24</f>
        <v>0.84861111111111109</v>
      </c>
      <c r="H118" s="2">
        <f>myjnia[[#This Row],[czaspom]]</f>
        <v>0.84861111111111109</v>
      </c>
      <c r="I118">
        <f>HOUR(myjnia[[#This Row],[godzina ladnie]])</f>
        <v>20</v>
      </c>
      <c r="J118">
        <f>myjnia[[#This Row],[po ilu min od poprzedniego klienta ]]+J117</f>
        <v>862</v>
      </c>
      <c r="K118" t="str">
        <f>IF(M117&gt;myjnia[[#This Row],[czas]]+5, "tak", "nie")</f>
        <v>nie</v>
      </c>
      <c r="L118">
        <f>IF(M117&lt;myjnia[[#This Row],[czas]], myjnia[[#This Row],[czas]], M117)</f>
        <v>1224</v>
      </c>
      <c r="M118">
        <f>IF(myjnia[[#This Row],[czy zrezygowal]]="tak", M117, myjnia[[#This Row],[potencjalny czas rozpoczecia]]+myjnia[[#This Row],[czas realizacji programu mycia]])</f>
        <v>1237</v>
      </c>
      <c r="N118">
        <f>IF(myjnia[[#This Row],[czy zrezygowal]]= "tak", N117+1, 0)</f>
        <v>0</v>
      </c>
      <c r="Q118" s="5" t="s">
        <v>249</v>
      </c>
      <c r="R118" s="1">
        <v>1</v>
      </c>
      <c r="U118" s="5" t="s">
        <v>247</v>
      </c>
      <c r="V118" s="1">
        <v>1</v>
      </c>
    </row>
    <row r="119" spans="1:22" x14ac:dyDescent="0.35">
      <c r="A119">
        <v>118</v>
      </c>
      <c r="B119">
        <v>7</v>
      </c>
      <c r="C119">
        <v>11</v>
      </c>
      <c r="D119" s="1" t="s">
        <v>117</v>
      </c>
      <c r="E119" t="str">
        <f>LEFT(myjnia[[#This Row],[nr rejestracyjny]], 2)</f>
        <v>GB</v>
      </c>
      <c r="F119">
        <f>myjnia[[#This Row],[po ilu min od poprzedniego klienta ]]+F118</f>
        <v>1229</v>
      </c>
      <c r="G119">
        <f>myjnia[[#This Row],[czas]]/60/24</f>
        <v>0.8534722222222223</v>
      </c>
      <c r="H119" s="2">
        <f>myjnia[[#This Row],[czaspom]]</f>
        <v>0.8534722222222223</v>
      </c>
      <c r="I119">
        <f>HOUR(myjnia[[#This Row],[godzina ladnie]])</f>
        <v>20</v>
      </c>
      <c r="J119">
        <f>myjnia[[#This Row],[po ilu min od poprzedniego klienta ]]+J118</f>
        <v>869</v>
      </c>
      <c r="K119" t="str">
        <f>IF(M118&gt;myjnia[[#This Row],[czas]]+5, "tak", "nie")</f>
        <v>tak</v>
      </c>
      <c r="L119">
        <f>IF(M118&lt;myjnia[[#This Row],[czas]], myjnia[[#This Row],[czas]], M118)</f>
        <v>1237</v>
      </c>
      <c r="M119">
        <f>IF(myjnia[[#This Row],[czy zrezygowal]]="tak", M118, myjnia[[#This Row],[potencjalny czas rozpoczecia]]+myjnia[[#This Row],[czas realizacji programu mycia]])</f>
        <v>1237</v>
      </c>
      <c r="N119">
        <f>IF(myjnia[[#This Row],[czy zrezygowal]]= "tak", N118+1, 0)</f>
        <v>1</v>
      </c>
      <c r="Q119" s="5" t="s">
        <v>250</v>
      </c>
      <c r="R119" s="1">
        <v>1</v>
      </c>
      <c r="U119" s="5" t="s">
        <v>248</v>
      </c>
      <c r="V119" s="1">
        <v>1</v>
      </c>
    </row>
    <row r="120" spans="1:22" x14ac:dyDescent="0.35">
      <c r="A120">
        <v>119</v>
      </c>
      <c r="B120">
        <v>9</v>
      </c>
      <c r="C120">
        <v>11</v>
      </c>
      <c r="D120" s="1" t="s">
        <v>118</v>
      </c>
      <c r="E120" t="str">
        <f>LEFT(myjnia[[#This Row],[nr rejestracyjny]], 2)</f>
        <v>HF</v>
      </c>
      <c r="F120">
        <f>myjnia[[#This Row],[po ilu min od poprzedniego klienta ]]+F119</f>
        <v>1238</v>
      </c>
      <c r="G120">
        <f>myjnia[[#This Row],[czas]]/60/24</f>
        <v>0.85972222222222217</v>
      </c>
      <c r="H120" s="2">
        <f>myjnia[[#This Row],[czaspom]]</f>
        <v>0.85972222222222217</v>
      </c>
      <c r="I120">
        <f>HOUR(myjnia[[#This Row],[godzina ladnie]])</f>
        <v>20</v>
      </c>
      <c r="J120">
        <f>myjnia[[#This Row],[po ilu min od poprzedniego klienta ]]+J119</f>
        <v>878</v>
      </c>
      <c r="K120" t="str">
        <f>IF(M119&gt;myjnia[[#This Row],[czas]]+5, "tak", "nie")</f>
        <v>nie</v>
      </c>
      <c r="L120">
        <f>IF(M119&lt;myjnia[[#This Row],[czas]], myjnia[[#This Row],[czas]], M119)</f>
        <v>1238</v>
      </c>
      <c r="M120">
        <f>IF(myjnia[[#This Row],[czy zrezygowal]]="tak", M119, myjnia[[#This Row],[potencjalny czas rozpoczecia]]+myjnia[[#This Row],[czas realizacji programu mycia]])</f>
        <v>1249</v>
      </c>
      <c r="N120">
        <f>IF(myjnia[[#This Row],[czy zrezygowal]]= "tak", N119+1, 0)</f>
        <v>0</v>
      </c>
      <c r="Q120" s="5" t="s">
        <v>251</v>
      </c>
      <c r="R120" s="1">
        <v>1</v>
      </c>
      <c r="U120" s="5" t="s">
        <v>249</v>
      </c>
      <c r="V120" s="1">
        <v>1</v>
      </c>
    </row>
    <row r="121" spans="1:22" x14ac:dyDescent="0.35">
      <c r="A121">
        <v>120</v>
      </c>
      <c r="B121">
        <v>6</v>
      </c>
      <c r="C121">
        <v>1</v>
      </c>
      <c r="D121" s="1" t="s">
        <v>119</v>
      </c>
      <c r="E121" t="str">
        <f>LEFT(myjnia[[#This Row],[nr rejestracyjny]], 2)</f>
        <v>LA</v>
      </c>
      <c r="F121">
        <f>myjnia[[#This Row],[po ilu min od poprzedniego klienta ]]+F120</f>
        <v>1244</v>
      </c>
      <c r="G121">
        <f>myjnia[[#This Row],[czas]]/60/24</f>
        <v>0.86388888888888893</v>
      </c>
      <c r="H121" s="2">
        <f>myjnia[[#This Row],[czaspom]]</f>
        <v>0.86388888888888893</v>
      </c>
      <c r="I121">
        <f>HOUR(myjnia[[#This Row],[godzina ladnie]])</f>
        <v>20</v>
      </c>
      <c r="J121">
        <f>myjnia[[#This Row],[po ilu min od poprzedniego klienta ]]+J120</f>
        <v>884</v>
      </c>
      <c r="K121" t="str">
        <f>IF(M120&gt;myjnia[[#This Row],[czas]]+5, "tak", "nie")</f>
        <v>nie</v>
      </c>
      <c r="L121">
        <f>IF(M120&lt;myjnia[[#This Row],[czas]], myjnia[[#This Row],[czas]], M120)</f>
        <v>1249</v>
      </c>
      <c r="M121">
        <f>IF(myjnia[[#This Row],[czy zrezygowal]]="tak", M120, myjnia[[#This Row],[potencjalny czas rozpoczecia]]+myjnia[[#This Row],[czas realizacji programu mycia]])</f>
        <v>1250</v>
      </c>
      <c r="N121">
        <f>IF(myjnia[[#This Row],[czy zrezygowal]]= "tak", N120+1, 0)</f>
        <v>0</v>
      </c>
      <c r="Q121" s="5" t="s">
        <v>252</v>
      </c>
      <c r="R121" s="1">
        <v>1</v>
      </c>
      <c r="U121" s="5" t="s">
        <v>250</v>
      </c>
      <c r="V121" s="1">
        <v>1</v>
      </c>
    </row>
    <row r="122" spans="1:22" x14ac:dyDescent="0.35">
      <c r="A122">
        <v>121</v>
      </c>
      <c r="B122">
        <v>14</v>
      </c>
      <c r="C122">
        <v>6</v>
      </c>
      <c r="D122" s="1" t="s">
        <v>120</v>
      </c>
      <c r="E122" t="str">
        <f>LEFT(myjnia[[#This Row],[nr rejestracyjny]], 2)</f>
        <v>LL</v>
      </c>
      <c r="F122">
        <f>myjnia[[#This Row],[po ilu min od poprzedniego klienta ]]+F121</f>
        <v>1258</v>
      </c>
      <c r="G122">
        <f>myjnia[[#This Row],[czas]]/60/24</f>
        <v>0.87361111111111101</v>
      </c>
      <c r="H122" s="2">
        <f>myjnia[[#This Row],[czaspom]]</f>
        <v>0.87361111111111101</v>
      </c>
      <c r="I122">
        <f>HOUR(myjnia[[#This Row],[godzina ladnie]])</f>
        <v>20</v>
      </c>
      <c r="J122">
        <f>myjnia[[#This Row],[po ilu min od poprzedniego klienta ]]+J121</f>
        <v>898</v>
      </c>
      <c r="K122" t="str">
        <f>IF(M121&gt;myjnia[[#This Row],[czas]]+5, "tak", "nie")</f>
        <v>nie</v>
      </c>
      <c r="L122">
        <f>IF(M121&lt;myjnia[[#This Row],[czas]], myjnia[[#This Row],[czas]], M121)</f>
        <v>1258</v>
      </c>
      <c r="M122">
        <f>IF(myjnia[[#This Row],[czy zrezygowal]]="tak", M121, myjnia[[#This Row],[potencjalny czas rozpoczecia]]+myjnia[[#This Row],[czas realizacji programu mycia]])</f>
        <v>1264</v>
      </c>
      <c r="N122">
        <f>IF(myjnia[[#This Row],[czy zrezygowal]]= "tak", N121+1, 0)</f>
        <v>0</v>
      </c>
      <c r="Q122" s="5" t="s">
        <v>253</v>
      </c>
      <c r="R122" s="1">
        <v>1</v>
      </c>
      <c r="U122" s="5" t="s">
        <v>251</v>
      </c>
      <c r="V122" s="1">
        <v>1</v>
      </c>
    </row>
    <row r="123" spans="1:22" x14ac:dyDescent="0.35">
      <c r="A123">
        <v>122</v>
      </c>
      <c r="B123">
        <v>14</v>
      </c>
      <c r="C123">
        <v>10</v>
      </c>
      <c r="D123" s="1" t="s">
        <v>121</v>
      </c>
      <c r="E123" t="str">
        <f>LEFT(myjnia[[#This Row],[nr rejestracyjny]], 2)</f>
        <v>EG</v>
      </c>
      <c r="F123">
        <f>myjnia[[#This Row],[po ilu min od poprzedniego klienta ]]+F122</f>
        <v>1272</v>
      </c>
      <c r="G123">
        <f>myjnia[[#This Row],[czas]]/60/24</f>
        <v>0.8833333333333333</v>
      </c>
      <c r="H123" s="2">
        <f>myjnia[[#This Row],[czaspom]]</f>
        <v>0.8833333333333333</v>
      </c>
      <c r="I123">
        <f>HOUR(myjnia[[#This Row],[godzina ladnie]])</f>
        <v>21</v>
      </c>
      <c r="J123">
        <f>myjnia[[#This Row],[po ilu min od poprzedniego klienta ]]+J122</f>
        <v>912</v>
      </c>
      <c r="K123" t="str">
        <f>IF(M122&gt;myjnia[[#This Row],[czas]]+5, "tak", "nie")</f>
        <v>nie</v>
      </c>
      <c r="L123">
        <f>IF(M122&lt;myjnia[[#This Row],[czas]], myjnia[[#This Row],[czas]], M122)</f>
        <v>1272</v>
      </c>
      <c r="M123">
        <f>IF(myjnia[[#This Row],[czy zrezygowal]]="tak", M122, myjnia[[#This Row],[potencjalny czas rozpoczecia]]+myjnia[[#This Row],[czas realizacji programu mycia]])</f>
        <v>1282</v>
      </c>
      <c r="N123">
        <f>IF(myjnia[[#This Row],[czy zrezygowal]]= "tak", N122+1, 0)</f>
        <v>0</v>
      </c>
      <c r="Q123" s="5" t="s">
        <v>254</v>
      </c>
      <c r="R123" s="1">
        <v>1</v>
      </c>
      <c r="U123" s="5" t="s">
        <v>252</v>
      </c>
      <c r="V123" s="1">
        <v>1</v>
      </c>
    </row>
    <row r="124" spans="1:22" x14ac:dyDescent="0.35">
      <c r="A124">
        <v>123</v>
      </c>
      <c r="B124">
        <v>7</v>
      </c>
      <c r="C124">
        <v>7</v>
      </c>
      <c r="D124" s="1" t="s">
        <v>122</v>
      </c>
      <c r="E124" t="str">
        <f>LEFT(myjnia[[#This Row],[nr rejestracyjny]], 2)</f>
        <v>NH</v>
      </c>
      <c r="F124">
        <f>myjnia[[#This Row],[po ilu min od poprzedniego klienta ]]+F123</f>
        <v>1279</v>
      </c>
      <c r="G124">
        <f>myjnia[[#This Row],[czas]]/60/24</f>
        <v>0.8881944444444444</v>
      </c>
      <c r="H124" s="2">
        <f>myjnia[[#This Row],[czaspom]]</f>
        <v>0.8881944444444444</v>
      </c>
      <c r="I124">
        <f>HOUR(myjnia[[#This Row],[godzina ladnie]])</f>
        <v>21</v>
      </c>
      <c r="J124">
        <f>myjnia[[#This Row],[po ilu min od poprzedniego klienta ]]+J123</f>
        <v>919</v>
      </c>
      <c r="K124" t="str">
        <f>IF(M123&gt;myjnia[[#This Row],[czas]]+5, "tak", "nie")</f>
        <v>nie</v>
      </c>
      <c r="L124">
        <f>IF(M123&lt;myjnia[[#This Row],[czas]], myjnia[[#This Row],[czas]], M123)</f>
        <v>1282</v>
      </c>
      <c r="M124">
        <f>IF(myjnia[[#This Row],[czy zrezygowal]]="tak", M123, myjnia[[#This Row],[potencjalny czas rozpoczecia]]+myjnia[[#This Row],[czas realizacji programu mycia]])</f>
        <v>1289</v>
      </c>
      <c r="N124">
        <f>IF(myjnia[[#This Row],[czy zrezygowal]]= "tak", N123+1, 0)</f>
        <v>0</v>
      </c>
      <c r="Q124" s="5" t="s">
        <v>255</v>
      </c>
      <c r="R124" s="1">
        <v>1</v>
      </c>
      <c r="U124" s="5" t="s">
        <v>253</v>
      </c>
      <c r="V124" s="1">
        <v>1</v>
      </c>
    </row>
    <row r="125" spans="1:22" x14ac:dyDescent="0.35">
      <c r="A125">
        <v>124</v>
      </c>
      <c r="B125">
        <v>11</v>
      </c>
      <c r="C125">
        <v>1</v>
      </c>
      <c r="D125" s="1" t="s">
        <v>123</v>
      </c>
      <c r="E125" t="str">
        <f>LEFT(myjnia[[#This Row],[nr rejestracyjny]], 2)</f>
        <v>LF</v>
      </c>
      <c r="F125">
        <f>myjnia[[#This Row],[po ilu min od poprzedniego klienta ]]+F124</f>
        <v>1290</v>
      </c>
      <c r="G125">
        <f>myjnia[[#This Row],[czas]]/60/24</f>
        <v>0.89583333333333337</v>
      </c>
      <c r="H125" s="2">
        <f>myjnia[[#This Row],[czaspom]]</f>
        <v>0.89583333333333337</v>
      </c>
      <c r="I125">
        <f>HOUR(myjnia[[#This Row],[godzina ladnie]])</f>
        <v>21</v>
      </c>
      <c r="J125">
        <f>myjnia[[#This Row],[po ilu min od poprzedniego klienta ]]+J124</f>
        <v>930</v>
      </c>
      <c r="K125" t="str">
        <f>IF(M124&gt;myjnia[[#This Row],[czas]]+5, "tak", "nie")</f>
        <v>nie</v>
      </c>
      <c r="L125">
        <f>IF(M124&lt;myjnia[[#This Row],[czas]], myjnia[[#This Row],[czas]], M124)</f>
        <v>1290</v>
      </c>
      <c r="M125">
        <f>IF(myjnia[[#This Row],[czy zrezygowal]]="tak", M124, myjnia[[#This Row],[potencjalny czas rozpoczecia]]+myjnia[[#This Row],[czas realizacji programu mycia]])</f>
        <v>1291</v>
      </c>
      <c r="N125">
        <f>IF(myjnia[[#This Row],[czy zrezygowal]]= "tak", N124+1, 0)</f>
        <v>0</v>
      </c>
      <c r="Q125" s="5" t="s">
        <v>256</v>
      </c>
      <c r="R125" s="1">
        <v>1</v>
      </c>
      <c r="U125" s="5" t="s">
        <v>254</v>
      </c>
      <c r="V125" s="1">
        <v>1</v>
      </c>
    </row>
    <row r="126" spans="1:22" x14ac:dyDescent="0.35">
      <c r="A126">
        <v>125</v>
      </c>
      <c r="B126">
        <v>11</v>
      </c>
      <c r="C126">
        <v>3</v>
      </c>
      <c r="D126" s="1" t="s">
        <v>124</v>
      </c>
      <c r="E126" t="str">
        <f>LEFT(myjnia[[#This Row],[nr rejestracyjny]], 2)</f>
        <v>GB</v>
      </c>
      <c r="F126">
        <f>myjnia[[#This Row],[po ilu min od poprzedniego klienta ]]+F125</f>
        <v>1301</v>
      </c>
      <c r="G126">
        <f>myjnia[[#This Row],[czas]]/60/24</f>
        <v>0.90347222222222223</v>
      </c>
      <c r="H126" s="2">
        <f>myjnia[[#This Row],[czaspom]]</f>
        <v>0.90347222222222223</v>
      </c>
      <c r="I126">
        <f>HOUR(myjnia[[#This Row],[godzina ladnie]])</f>
        <v>21</v>
      </c>
      <c r="J126">
        <f>myjnia[[#This Row],[po ilu min od poprzedniego klienta ]]+J125</f>
        <v>941</v>
      </c>
      <c r="K126" t="str">
        <f>IF(M125&gt;myjnia[[#This Row],[czas]]+5, "tak", "nie")</f>
        <v>nie</v>
      </c>
      <c r="L126">
        <f>IF(M125&lt;myjnia[[#This Row],[czas]], myjnia[[#This Row],[czas]], M125)</f>
        <v>1301</v>
      </c>
      <c r="M126">
        <f>IF(myjnia[[#This Row],[czy zrezygowal]]="tak", M125, myjnia[[#This Row],[potencjalny czas rozpoczecia]]+myjnia[[#This Row],[czas realizacji programu mycia]])</f>
        <v>1304</v>
      </c>
      <c r="N126">
        <f>IF(myjnia[[#This Row],[czy zrezygowal]]= "tak", N125+1, 0)</f>
        <v>0</v>
      </c>
      <c r="Q126" s="5" t="s">
        <v>257</v>
      </c>
      <c r="R126" s="1">
        <v>1</v>
      </c>
      <c r="U126" s="5" t="s">
        <v>255</v>
      </c>
      <c r="V126" s="1">
        <v>1</v>
      </c>
    </row>
    <row r="127" spans="1:22" x14ac:dyDescent="0.35">
      <c r="A127">
        <v>126</v>
      </c>
      <c r="B127">
        <v>11</v>
      </c>
      <c r="C127">
        <v>2</v>
      </c>
      <c r="D127" s="1" t="s">
        <v>125</v>
      </c>
      <c r="E127" t="str">
        <f>LEFT(myjnia[[#This Row],[nr rejestracyjny]], 2)</f>
        <v>PB</v>
      </c>
      <c r="F127">
        <f>myjnia[[#This Row],[po ilu min od poprzedniego klienta ]]+F126</f>
        <v>1312</v>
      </c>
      <c r="G127">
        <f>myjnia[[#This Row],[czas]]/60/24</f>
        <v>0.91111111111111109</v>
      </c>
      <c r="H127" s="2">
        <f>myjnia[[#This Row],[czaspom]]</f>
        <v>0.91111111111111109</v>
      </c>
      <c r="I127">
        <f>HOUR(myjnia[[#This Row],[godzina ladnie]])</f>
        <v>21</v>
      </c>
      <c r="J127">
        <f>myjnia[[#This Row],[po ilu min od poprzedniego klienta ]]+J126</f>
        <v>952</v>
      </c>
      <c r="K127" t="str">
        <f>IF(M126&gt;myjnia[[#This Row],[czas]]+5, "tak", "nie")</f>
        <v>nie</v>
      </c>
      <c r="L127">
        <f>IF(M126&lt;myjnia[[#This Row],[czas]], myjnia[[#This Row],[czas]], M126)</f>
        <v>1312</v>
      </c>
      <c r="M127">
        <f>IF(myjnia[[#This Row],[czy zrezygowal]]="tak", M126, myjnia[[#This Row],[potencjalny czas rozpoczecia]]+myjnia[[#This Row],[czas realizacji programu mycia]])</f>
        <v>1314</v>
      </c>
      <c r="N127">
        <f>IF(myjnia[[#This Row],[czy zrezygowal]]= "tak", N126+1, 0)</f>
        <v>0</v>
      </c>
      <c r="Q127" s="5" t="s">
        <v>258</v>
      </c>
      <c r="R127" s="1">
        <v>1</v>
      </c>
      <c r="U127" s="5" t="s">
        <v>256</v>
      </c>
      <c r="V127" s="1">
        <v>1</v>
      </c>
    </row>
    <row r="128" spans="1:22" x14ac:dyDescent="0.35">
      <c r="A128">
        <v>127</v>
      </c>
      <c r="B128">
        <v>12</v>
      </c>
      <c r="C128">
        <v>2</v>
      </c>
      <c r="D128" s="1" t="s">
        <v>126</v>
      </c>
      <c r="E128" t="str">
        <f>LEFT(myjnia[[#This Row],[nr rejestracyjny]], 2)</f>
        <v>GH</v>
      </c>
      <c r="F128">
        <f>myjnia[[#This Row],[po ilu min od poprzedniego klienta ]]+F127</f>
        <v>1324</v>
      </c>
      <c r="G128">
        <f>myjnia[[#This Row],[czas]]/60/24</f>
        <v>0.9194444444444444</v>
      </c>
      <c r="H128" s="2">
        <f>myjnia[[#This Row],[czaspom]]</f>
        <v>0.9194444444444444</v>
      </c>
      <c r="I128">
        <f>HOUR(myjnia[[#This Row],[godzina ladnie]])</f>
        <v>22</v>
      </c>
      <c r="J128">
        <f>myjnia[[#This Row],[po ilu min od poprzedniego klienta ]]+J127</f>
        <v>964</v>
      </c>
      <c r="K128" t="str">
        <f>IF(M127&gt;myjnia[[#This Row],[czas]]+5, "tak", "nie")</f>
        <v>nie</v>
      </c>
      <c r="L128">
        <f>IF(M127&lt;myjnia[[#This Row],[czas]], myjnia[[#This Row],[czas]], M127)</f>
        <v>1324</v>
      </c>
      <c r="M128">
        <f>IF(myjnia[[#This Row],[czy zrezygowal]]="tak", M127, myjnia[[#This Row],[potencjalny czas rozpoczecia]]+myjnia[[#This Row],[czas realizacji programu mycia]])</f>
        <v>1326</v>
      </c>
      <c r="N128">
        <f>IF(myjnia[[#This Row],[czy zrezygowal]]= "tak", N127+1, 0)</f>
        <v>0</v>
      </c>
      <c r="Q128" s="5" t="s">
        <v>259</v>
      </c>
      <c r="R128" s="1">
        <v>2</v>
      </c>
      <c r="U128" s="5" t="s">
        <v>257</v>
      </c>
      <c r="V128" s="1">
        <v>1</v>
      </c>
    </row>
    <row r="129" spans="1:22" x14ac:dyDescent="0.35">
      <c r="A129">
        <v>128</v>
      </c>
      <c r="B129">
        <v>3</v>
      </c>
      <c r="C129">
        <v>14</v>
      </c>
      <c r="D129" s="1" t="s">
        <v>127</v>
      </c>
      <c r="E129" t="str">
        <f>LEFT(myjnia[[#This Row],[nr rejestracyjny]], 2)</f>
        <v>FP</v>
      </c>
      <c r="F129">
        <f>myjnia[[#This Row],[po ilu min od poprzedniego klienta ]]+F128</f>
        <v>1327</v>
      </c>
      <c r="G129">
        <f>myjnia[[#This Row],[czas]]/60/24</f>
        <v>0.92152777777777783</v>
      </c>
      <c r="H129" s="2">
        <f>myjnia[[#This Row],[czaspom]]</f>
        <v>0.92152777777777783</v>
      </c>
      <c r="I129">
        <f>HOUR(myjnia[[#This Row],[godzina ladnie]])</f>
        <v>22</v>
      </c>
      <c r="J129">
        <f>myjnia[[#This Row],[po ilu min od poprzedniego klienta ]]+J128</f>
        <v>967</v>
      </c>
      <c r="K129" t="str">
        <f>IF(M128&gt;myjnia[[#This Row],[czas]]+5, "tak", "nie")</f>
        <v>nie</v>
      </c>
      <c r="L129">
        <f>IF(M128&lt;myjnia[[#This Row],[czas]], myjnia[[#This Row],[czas]], M128)</f>
        <v>1327</v>
      </c>
      <c r="M129">
        <f>IF(myjnia[[#This Row],[czy zrezygowal]]="tak", M128, myjnia[[#This Row],[potencjalny czas rozpoczecia]]+myjnia[[#This Row],[czas realizacji programu mycia]])</f>
        <v>1341</v>
      </c>
      <c r="N129">
        <f>IF(myjnia[[#This Row],[czy zrezygowal]]= "tak", N128+1, 0)</f>
        <v>0</v>
      </c>
      <c r="Q129" s="5" t="s">
        <v>260</v>
      </c>
      <c r="R129" s="1">
        <v>1</v>
      </c>
      <c r="U129" s="5" t="s">
        <v>258</v>
      </c>
      <c r="V129" s="1">
        <v>1</v>
      </c>
    </row>
    <row r="130" spans="1:22" x14ac:dyDescent="0.35">
      <c r="A130">
        <v>129</v>
      </c>
      <c r="B130">
        <v>3</v>
      </c>
      <c r="C130">
        <v>6</v>
      </c>
      <c r="D130" s="1" t="s">
        <v>128</v>
      </c>
      <c r="E130" t="str">
        <f>LEFT(myjnia[[#This Row],[nr rejestracyjny]], 2)</f>
        <v>BM</v>
      </c>
      <c r="F130">
        <f>myjnia[[#This Row],[po ilu min od poprzedniego klienta ]]+F129</f>
        <v>1330</v>
      </c>
      <c r="G130">
        <f>myjnia[[#This Row],[czas]]/60/24</f>
        <v>0.92361111111111116</v>
      </c>
      <c r="H130" s="2">
        <f>myjnia[[#This Row],[czaspom]]</f>
        <v>0.92361111111111116</v>
      </c>
      <c r="I130">
        <f>HOUR(myjnia[[#This Row],[godzina ladnie]])</f>
        <v>22</v>
      </c>
      <c r="J130">
        <f>myjnia[[#This Row],[po ilu min od poprzedniego klienta ]]+J129</f>
        <v>970</v>
      </c>
      <c r="K130" t="str">
        <f>IF(M129&gt;myjnia[[#This Row],[czas]]+5, "tak", "nie")</f>
        <v>tak</v>
      </c>
      <c r="L130">
        <f>IF(M129&lt;myjnia[[#This Row],[czas]], myjnia[[#This Row],[czas]], M129)</f>
        <v>1341</v>
      </c>
      <c r="M130">
        <f>IF(myjnia[[#This Row],[czy zrezygowal]]="tak", M129, myjnia[[#This Row],[potencjalny czas rozpoczecia]]+myjnia[[#This Row],[czas realizacji programu mycia]])</f>
        <v>1341</v>
      </c>
      <c r="N130">
        <f>IF(myjnia[[#This Row],[czy zrezygowal]]= "tak", N129+1, 0)</f>
        <v>1</v>
      </c>
      <c r="Q130" s="5" t="s">
        <v>148</v>
      </c>
      <c r="R130" s="1">
        <v>144</v>
      </c>
      <c r="U130" s="5" t="s">
        <v>259</v>
      </c>
      <c r="V130" s="1">
        <v>2</v>
      </c>
    </row>
    <row r="131" spans="1:22" x14ac:dyDescent="0.35">
      <c r="A131">
        <v>130</v>
      </c>
      <c r="B131">
        <v>12</v>
      </c>
      <c r="C131">
        <v>2</v>
      </c>
      <c r="D131" s="1" t="s">
        <v>129</v>
      </c>
      <c r="E131" t="str">
        <f>LEFT(myjnia[[#This Row],[nr rejestracyjny]], 2)</f>
        <v>FJ</v>
      </c>
      <c r="F131">
        <f>myjnia[[#This Row],[po ilu min od poprzedniego klienta ]]+F130</f>
        <v>1342</v>
      </c>
      <c r="G131">
        <f>myjnia[[#This Row],[czas]]/60/24</f>
        <v>0.93194444444444446</v>
      </c>
      <c r="H131" s="2">
        <f>myjnia[[#This Row],[czaspom]]</f>
        <v>0.93194444444444446</v>
      </c>
      <c r="I131">
        <f>HOUR(myjnia[[#This Row],[godzina ladnie]])</f>
        <v>22</v>
      </c>
      <c r="J131">
        <f>myjnia[[#This Row],[po ilu min od poprzedniego klienta ]]+J130</f>
        <v>982</v>
      </c>
      <c r="K131" t="str">
        <f>IF(M130&gt;myjnia[[#This Row],[czas]]+5, "tak", "nie")</f>
        <v>nie</v>
      </c>
      <c r="L131">
        <f>IF(M130&lt;myjnia[[#This Row],[czas]], myjnia[[#This Row],[czas]], M130)</f>
        <v>1342</v>
      </c>
      <c r="M131">
        <f>IF(myjnia[[#This Row],[czy zrezygowal]]="tak", M130, myjnia[[#This Row],[potencjalny czas rozpoczecia]]+myjnia[[#This Row],[czas realizacji programu mycia]])</f>
        <v>1344</v>
      </c>
      <c r="N131">
        <f>IF(myjnia[[#This Row],[czy zrezygowal]]= "tak", N130+1, 0)</f>
        <v>0</v>
      </c>
      <c r="U131" s="5" t="s">
        <v>260</v>
      </c>
      <c r="V131" s="1">
        <v>1</v>
      </c>
    </row>
    <row r="132" spans="1:22" x14ac:dyDescent="0.35">
      <c r="A132">
        <v>131</v>
      </c>
      <c r="B132">
        <v>7</v>
      </c>
      <c r="C132">
        <v>8</v>
      </c>
      <c r="D132" s="1" t="s">
        <v>130</v>
      </c>
      <c r="E132" t="str">
        <f>LEFT(myjnia[[#This Row],[nr rejestracyjny]], 2)</f>
        <v>FA</v>
      </c>
      <c r="F132">
        <f>myjnia[[#This Row],[po ilu min od poprzedniego klienta ]]+F131</f>
        <v>1349</v>
      </c>
      <c r="G132">
        <f>myjnia[[#This Row],[czas]]/60/24</f>
        <v>0.93680555555555556</v>
      </c>
      <c r="H132" s="2">
        <f>myjnia[[#This Row],[czaspom]]</f>
        <v>0.93680555555555556</v>
      </c>
      <c r="I132">
        <f>HOUR(myjnia[[#This Row],[godzina ladnie]])</f>
        <v>22</v>
      </c>
      <c r="J132">
        <f>myjnia[[#This Row],[po ilu min od poprzedniego klienta ]]+J131</f>
        <v>989</v>
      </c>
      <c r="K132" t="str">
        <f>IF(M131&gt;myjnia[[#This Row],[czas]]+5, "tak", "nie")</f>
        <v>nie</v>
      </c>
      <c r="L132">
        <f>IF(M131&lt;myjnia[[#This Row],[czas]], myjnia[[#This Row],[czas]], M131)</f>
        <v>1349</v>
      </c>
      <c r="M132">
        <f>IF(myjnia[[#This Row],[czy zrezygowal]]="tak", M131, myjnia[[#This Row],[potencjalny czas rozpoczecia]]+myjnia[[#This Row],[czas realizacji programu mycia]])</f>
        <v>1357</v>
      </c>
      <c r="N132">
        <f>IF(myjnia[[#This Row],[czy zrezygowal]]= "tak", N131+1, 0)</f>
        <v>0</v>
      </c>
    </row>
    <row r="133" spans="1:22" x14ac:dyDescent="0.35">
      <c r="A133">
        <v>132</v>
      </c>
      <c r="B133">
        <v>10</v>
      </c>
      <c r="C133">
        <v>12</v>
      </c>
      <c r="D133" s="1" t="s">
        <v>131</v>
      </c>
      <c r="E133" t="str">
        <f>LEFT(myjnia[[#This Row],[nr rejestracyjny]], 2)</f>
        <v>OO</v>
      </c>
      <c r="F133">
        <f>myjnia[[#This Row],[po ilu min od poprzedniego klienta ]]+F132</f>
        <v>1359</v>
      </c>
      <c r="G133">
        <f>myjnia[[#This Row],[czas]]/60/24</f>
        <v>0.94374999999999998</v>
      </c>
      <c r="H133" s="2">
        <f>myjnia[[#This Row],[czaspom]]</f>
        <v>0.94374999999999998</v>
      </c>
      <c r="I133">
        <f>HOUR(myjnia[[#This Row],[godzina ladnie]])</f>
        <v>22</v>
      </c>
      <c r="J133">
        <f>myjnia[[#This Row],[po ilu min od poprzedniego klienta ]]+J132</f>
        <v>999</v>
      </c>
      <c r="K133" t="str">
        <f>IF(M132&gt;myjnia[[#This Row],[czas]]+5, "tak", "nie")</f>
        <v>nie</v>
      </c>
      <c r="L133">
        <f>IF(M132&lt;myjnia[[#This Row],[czas]], myjnia[[#This Row],[czas]], M132)</f>
        <v>1359</v>
      </c>
      <c r="M133">
        <f>IF(myjnia[[#This Row],[czy zrezygowal]]="tak", M132, myjnia[[#This Row],[potencjalny czas rozpoczecia]]+myjnia[[#This Row],[czas realizacji programu mycia]])</f>
        <v>1371</v>
      </c>
      <c r="N133">
        <f>IF(myjnia[[#This Row],[czy zrezygowal]]= "tak", N132+1, 0)</f>
        <v>0</v>
      </c>
    </row>
    <row r="134" spans="1:22" x14ac:dyDescent="0.35">
      <c r="A134">
        <v>133</v>
      </c>
      <c r="B134">
        <v>2</v>
      </c>
      <c r="C134">
        <v>14</v>
      </c>
      <c r="D134" s="1" t="s">
        <v>132</v>
      </c>
      <c r="E134" t="str">
        <f>LEFT(myjnia[[#This Row],[nr rejestracyjny]], 2)</f>
        <v>NM</v>
      </c>
      <c r="F134">
        <f>myjnia[[#This Row],[po ilu min od poprzedniego klienta ]]+F133</f>
        <v>1361</v>
      </c>
      <c r="G134">
        <f>myjnia[[#This Row],[czas]]/60/24</f>
        <v>0.94513888888888886</v>
      </c>
      <c r="H134" s="2">
        <f>myjnia[[#This Row],[czaspom]]</f>
        <v>0.94513888888888886</v>
      </c>
      <c r="I134">
        <f>HOUR(myjnia[[#This Row],[godzina ladnie]])</f>
        <v>22</v>
      </c>
      <c r="J134">
        <f>myjnia[[#This Row],[po ilu min od poprzedniego klienta ]]+J133</f>
        <v>1001</v>
      </c>
      <c r="K134" t="str">
        <f>IF(M133&gt;myjnia[[#This Row],[czas]]+5, "tak", "nie")</f>
        <v>tak</v>
      </c>
      <c r="L134">
        <f>IF(M133&lt;myjnia[[#This Row],[czas]], myjnia[[#This Row],[czas]], M133)</f>
        <v>1371</v>
      </c>
      <c r="M134">
        <f>IF(myjnia[[#This Row],[czy zrezygowal]]="tak", M133, myjnia[[#This Row],[potencjalny czas rozpoczecia]]+myjnia[[#This Row],[czas realizacji programu mycia]])</f>
        <v>1371</v>
      </c>
      <c r="N134">
        <f>IF(myjnia[[#This Row],[czy zrezygowal]]= "tak", N133+1, 0)</f>
        <v>1</v>
      </c>
    </row>
    <row r="135" spans="1:22" x14ac:dyDescent="0.35">
      <c r="A135">
        <v>134</v>
      </c>
      <c r="B135">
        <v>14</v>
      </c>
      <c r="C135">
        <v>11</v>
      </c>
      <c r="D135" s="1" t="s">
        <v>133</v>
      </c>
      <c r="E135" t="str">
        <f>LEFT(myjnia[[#This Row],[nr rejestracyjny]], 2)</f>
        <v>LN</v>
      </c>
      <c r="F135">
        <f>myjnia[[#This Row],[po ilu min od poprzedniego klienta ]]+F134</f>
        <v>1375</v>
      </c>
      <c r="G135">
        <f>myjnia[[#This Row],[czas]]/60/24</f>
        <v>0.95486111111111116</v>
      </c>
      <c r="H135" s="2">
        <f>myjnia[[#This Row],[czaspom]]</f>
        <v>0.95486111111111116</v>
      </c>
      <c r="I135">
        <f>HOUR(myjnia[[#This Row],[godzina ladnie]])</f>
        <v>22</v>
      </c>
      <c r="J135">
        <f>myjnia[[#This Row],[po ilu min od poprzedniego klienta ]]+J134</f>
        <v>1015</v>
      </c>
      <c r="K135" t="str">
        <f>IF(M134&gt;myjnia[[#This Row],[czas]]+5, "tak", "nie")</f>
        <v>nie</v>
      </c>
      <c r="L135">
        <f>IF(M134&lt;myjnia[[#This Row],[czas]], myjnia[[#This Row],[czas]], M134)</f>
        <v>1375</v>
      </c>
      <c r="M135">
        <f>IF(myjnia[[#This Row],[czy zrezygowal]]="tak", M134, myjnia[[#This Row],[potencjalny czas rozpoczecia]]+myjnia[[#This Row],[czas realizacji programu mycia]])</f>
        <v>1386</v>
      </c>
      <c r="N135">
        <f>IF(myjnia[[#This Row],[czy zrezygowal]]= "tak", N134+1, 0)</f>
        <v>0</v>
      </c>
    </row>
    <row r="136" spans="1:22" x14ac:dyDescent="0.35">
      <c r="A136">
        <v>135</v>
      </c>
      <c r="B136">
        <v>9</v>
      </c>
      <c r="C136">
        <v>10</v>
      </c>
      <c r="D136" s="1" t="s">
        <v>134</v>
      </c>
      <c r="E136" t="str">
        <f>LEFT(myjnia[[#This Row],[nr rejestracyjny]], 2)</f>
        <v>NK</v>
      </c>
      <c r="F136">
        <f>myjnia[[#This Row],[po ilu min od poprzedniego klienta ]]+F135</f>
        <v>1384</v>
      </c>
      <c r="G136">
        <f>myjnia[[#This Row],[czas]]/60/24</f>
        <v>0.96111111111111114</v>
      </c>
      <c r="H136" s="2">
        <f>myjnia[[#This Row],[czaspom]]</f>
        <v>0.96111111111111114</v>
      </c>
      <c r="I136">
        <f>HOUR(myjnia[[#This Row],[godzina ladnie]])</f>
        <v>23</v>
      </c>
      <c r="J136">
        <f>myjnia[[#This Row],[po ilu min od poprzedniego klienta ]]+J135</f>
        <v>1024</v>
      </c>
      <c r="K136" t="str">
        <f>IF(M135&gt;myjnia[[#This Row],[czas]]+5, "tak", "nie")</f>
        <v>nie</v>
      </c>
      <c r="L136">
        <f>IF(M135&lt;myjnia[[#This Row],[czas]], myjnia[[#This Row],[czas]], M135)</f>
        <v>1386</v>
      </c>
      <c r="M136">
        <f>IF(myjnia[[#This Row],[czy zrezygowal]]="tak", M135, myjnia[[#This Row],[potencjalny czas rozpoczecia]]+myjnia[[#This Row],[czas realizacji programu mycia]])</f>
        <v>1396</v>
      </c>
      <c r="N136">
        <f>IF(myjnia[[#This Row],[czy zrezygowal]]= "tak", N135+1, 0)</f>
        <v>0</v>
      </c>
    </row>
    <row r="137" spans="1:22" x14ac:dyDescent="0.35">
      <c r="A137">
        <v>136</v>
      </c>
      <c r="B137">
        <v>2</v>
      </c>
      <c r="C137">
        <v>14</v>
      </c>
      <c r="D137" s="1" t="s">
        <v>135</v>
      </c>
      <c r="E137" t="str">
        <f>LEFT(myjnia[[#This Row],[nr rejestracyjny]], 2)</f>
        <v>DH</v>
      </c>
      <c r="F137">
        <f>myjnia[[#This Row],[po ilu min od poprzedniego klienta ]]+F136</f>
        <v>1386</v>
      </c>
      <c r="G137">
        <f>myjnia[[#This Row],[czas]]/60/24</f>
        <v>0.96250000000000002</v>
      </c>
      <c r="H137" s="2">
        <f>myjnia[[#This Row],[czaspom]]</f>
        <v>0.96250000000000002</v>
      </c>
      <c r="I137">
        <f>HOUR(myjnia[[#This Row],[godzina ladnie]])</f>
        <v>23</v>
      </c>
      <c r="J137">
        <f>myjnia[[#This Row],[po ilu min od poprzedniego klienta ]]+J136</f>
        <v>1026</v>
      </c>
      <c r="K137" t="str">
        <f>IF(M136&gt;myjnia[[#This Row],[czas]]+5, "tak", "nie")</f>
        <v>tak</v>
      </c>
      <c r="L137">
        <f>IF(M136&lt;myjnia[[#This Row],[czas]], myjnia[[#This Row],[czas]], M136)</f>
        <v>1396</v>
      </c>
      <c r="M137">
        <f>IF(myjnia[[#This Row],[czy zrezygowal]]="tak", M136, myjnia[[#This Row],[potencjalny czas rozpoczecia]]+myjnia[[#This Row],[czas realizacji programu mycia]])</f>
        <v>1396</v>
      </c>
      <c r="N137">
        <f>IF(myjnia[[#This Row],[czy zrezygowal]]= "tak", N136+1, 0)</f>
        <v>1</v>
      </c>
    </row>
    <row r="138" spans="1:22" x14ac:dyDescent="0.35">
      <c r="A138">
        <v>137</v>
      </c>
      <c r="B138">
        <v>11</v>
      </c>
      <c r="C138">
        <v>3</v>
      </c>
      <c r="D138" s="1" t="s">
        <v>136</v>
      </c>
      <c r="E138" t="str">
        <f>LEFT(myjnia[[#This Row],[nr rejestracyjny]], 2)</f>
        <v>IC</v>
      </c>
      <c r="F138">
        <f>myjnia[[#This Row],[po ilu min od poprzedniego klienta ]]+F137</f>
        <v>1397</v>
      </c>
      <c r="G138">
        <f>myjnia[[#This Row],[czas]]/60/24</f>
        <v>0.97013888888888899</v>
      </c>
      <c r="H138" s="2">
        <f>myjnia[[#This Row],[czaspom]]</f>
        <v>0.97013888888888899</v>
      </c>
      <c r="I138">
        <f>HOUR(myjnia[[#This Row],[godzina ladnie]])</f>
        <v>23</v>
      </c>
      <c r="J138">
        <f>myjnia[[#This Row],[po ilu min od poprzedniego klienta ]]+J137</f>
        <v>1037</v>
      </c>
      <c r="K138" t="str">
        <f>IF(M137&gt;myjnia[[#This Row],[czas]]+5, "tak", "nie")</f>
        <v>nie</v>
      </c>
      <c r="L138">
        <f>IF(M137&lt;myjnia[[#This Row],[czas]], myjnia[[#This Row],[czas]], M137)</f>
        <v>1397</v>
      </c>
      <c r="M138">
        <f>IF(myjnia[[#This Row],[czy zrezygowal]]="tak", M137, myjnia[[#This Row],[potencjalny czas rozpoczecia]]+myjnia[[#This Row],[czas realizacji programu mycia]])</f>
        <v>1400</v>
      </c>
      <c r="N138">
        <f>IF(myjnia[[#This Row],[czy zrezygowal]]= "tak", N137+1, 0)</f>
        <v>0</v>
      </c>
    </row>
    <row r="139" spans="1:22" x14ac:dyDescent="0.35">
      <c r="A139">
        <v>138</v>
      </c>
      <c r="B139">
        <v>2</v>
      </c>
      <c r="C139">
        <v>1</v>
      </c>
      <c r="D139" s="1" t="s">
        <v>137</v>
      </c>
      <c r="E139" t="str">
        <f>LEFT(myjnia[[#This Row],[nr rejestracyjny]], 2)</f>
        <v>BA</v>
      </c>
      <c r="F139">
        <f>myjnia[[#This Row],[po ilu min od poprzedniego klienta ]]+F138</f>
        <v>1399</v>
      </c>
      <c r="G139">
        <f>myjnia[[#This Row],[czas]]/60/24</f>
        <v>0.97152777777777777</v>
      </c>
      <c r="H139" s="2">
        <f>myjnia[[#This Row],[czaspom]]</f>
        <v>0.97152777777777777</v>
      </c>
      <c r="I139">
        <f>HOUR(myjnia[[#This Row],[godzina ladnie]])</f>
        <v>23</v>
      </c>
      <c r="J139">
        <f>myjnia[[#This Row],[po ilu min od poprzedniego klienta ]]+J138</f>
        <v>1039</v>
      </c>
      <c r="K139" t="str">
        <f>IF(M138&gt;myjnia[[#This Row],[czas]]+5, "tak", "nie")</f>
        <v>nie</v>
      </c>
      <c r="L139">
        <f>IF(M138&lt;myjnia[[#This Row],[czas]], myjnia[[#This Row],[czas]], M138)</f>
        <v>1400</v>
      </c>
      <c r="M139">
        <f>IF(myjnia[[#This Row],[czy zrezygowal]]="tak", M138, myjnia[[#This Row],[potencjalny czas rozpoczecia]]+myjnia[[#This Row],[czas realizacji programu mycia]])</f>
        <v>1401</v>
      </c>
      <c r="N139">
        <f>IF(myjnia[[#This Row],[czy zrezygowal]]= "tak", N138+1, 0)</f>
        <v>0</v>
      </c>
    </row>
    <row r="140" spans="1:22" x14ac:dyDescent="0.35">
      <c r="A140">
        <v>139</v>
      </c>
      <c r="B140">
        <v>14</v>
      </c>
      <c r="C140">
        <v>3</v>
      </c>
      <c r="D140" s="1" t="s">
        <v>138</v>
      </c>
      <c r="E140" t="str">
        <f>LEFT(myjnia[[#This Row],[nr rejestracyjny]], 2)</f>
        <v>GE</v>
      </c>
      <c r="F140">
        <f>myjnia[[#This Row],[po ilu min od poprzedniego klienta ]]+F139</f>
        <v>1413</v>
      </c>
      <c r="G140">
        <f>myjnia[[#This Row],[czas]]/60/24</f>
        <v>0.98125000000000007</v>
      </c>
      <c r="H140" s="2">
        <f>myjnia[[#This Row],[czaspom]]</f>
        <v>0.98125000000000007</v>
      </c>
      <c r="I140">
        <f>HOUR(myjnia[[#This Row],[godzina ladnie]])</f>
        <v>23</v>
      </c>
      <c r="J140">
        <f>myjnia[[#This Row],[po ilu min od poprzedniego klienta ]]+J139</f>
        <v>1053</v>
      </c>
      <c r="K140" t="str">
        <f>IF(M139&gt;myjnia[[#This Row],[czas]]+5, "tak", "nie")</f>
        <v>nie</v>
      </c>
      <c r="L140">
        <f>IF(M139&lt;myjnia[[#This Row],[czas]], myjnia[[#This Row],[czas]], M139)</f>
        <v>1413</v>
      </c>
      <c r="M140">
        <f>IF(myjnia[[#This Row],[czy zrezygowal]]="tak", M139, myjnia[[#This Row],[potencjalny czas rozpoczecia]]+myjnia[[#This Row],[czas realizacji programu mycia]])</f>
        <v>1416</v>
      </c>
      <c r="N140">
        <f>IF(myjnia[[#This Row],[czy zrezygowal]]= "tak", N139+1, 0)</f>
        <v>0</v>
      </c>
    </row>
    <row r="141" spans="1:22" x14ac:dyDescent="0.35">
      <c r="A141">
        <v>140</v>
      </c>
      <c r="B141">
        <v>6</v>
      </c>
      <c r="C141">
        <v>6</v>
      </c>
      <c r="D141" s="1" t="s">
        <v>139</v>
      </c>
      <c r="E141" t="str">
        <f>LEFT(myjnia[[#This Row],[nr rejestracyjny]], 2)</f>
        <v>PA</v>
      </c>
      <c r="F141">
        <f>myjnia[[#This Row],[po ilu min od poprzedniego klienta ]]+F140</f>
        <v>1419</v>
      </c>
      <c r="G141">
        <f>myjnia[[#This Row],[czas]]/60/24</f>
        <v>0.98541666666666661</v>
      </c>
      <c r="H141" s="2">
        <f>myjnia[[#This Row],[czaspom]]</f>
        <v>0.98541666666666661</v>
      </c>
      <c r="I141">
        <f>HOUR(myjnia[[#This Row],[godzina ladnie]])</f>
        <v>23</v>
      </c>
      <c r="J141">
        <f>myjnia[[#This Row],[po ilu min od poprzedniego klienta ]]+J140</f>
        <v>1059</v>
      </c>
      <c r="K141" t="str">
        <f>IF(M140&gt;myjnia[[#This Row],[czas]]+5, "tak", "nie")</f>
        <v>nie</v>
      </c>
      <c r="L141">
        <f>IF(M140&lt;myjnia[[#This Row],[czas]], myjnia[[#This Row],[czas]], M140)</f>
        <v>1419</v>
      </c>
      <c r="M141">
        <f>IF(myjnia[[#This Row],[czy zrezygowal]]="tak", M140, myjnia[[#This Row],[potencjalny czas rozpoczecia]]+myjnia[[#This Row],[czas realizacji programu mycia]])</f>
        <v>1425</v>
      </c>
      <c r="N141">
        <f>IF(myjnia[[#This Row],[czy zrezygowal]]= "tak", N140+1, 0)</f>
        <v>0</v>
      </c>
    </row>
    <row r="142" spans="1:22" x14ac:dyDescent="0.35">
      <c r="A142">
        <v>141</v>
      </c>
      <c r="B142">
        <v>5</v>
      </c>
      <c r="C142">
        <v>14</v>
      </c>
      <c r="D142" s="1" t="s">
        <v>140</v>
      </c>
      <c r="E142" t="str">
        <f>LEFT(myjnia[[#This Row],[nr rejestracyjny]], 2)</f>
        <v>EL</v>
      </c>
      <c r="F142">
        <f>myjnia[[#This Row],[po ilu min od poprzedniego klienta ]]+F141</f>
        <v>1424</v>
      </c>
      <c r="G142">
        <f>myjnia[[#This Row],[czas]]/60/24</f>
        <v>0.98888888888888893</v>
      </c>
      <c r="H142" s="2">
        <f>myjnia[[#This Row],[czaspom]]</f>
        <v>0.98888888888888893</v>
      </c>
      <c r="I142">
        <f>HOUR(myjnia[[#This Row],[godzina ladnie]])</f>
        <v>23</v>
      </c>
      <c r="J142">
        <f>myjnia[[#This Row],[po ilu min od poprzedniego klienta ]]+J141</f>
        <v>1064</v>
      </c>
      <c r="K142" t="str">
        <f>IF(M141&gt;myjnia[[#This Row],[czas]]+5, "tak", "nie")</f>
        <v>nie</v>
      </c>
      <c r="L142">
        <f>IF(M141&lt;myjnia[[#This Row],[czas]], myjnia[[#This Row],[czas]], M141)</f>
        <v>1425</v>
      </c>
      <c r="M142">
        <f>IF(myjnia[[#This Row],[czy zrezygowal]]="tak", M141, myjnia[[#This Row],[potencjalny czas rozpoczecia]]+myjnia[[#This Row],[czas realizacji programu mycia]])</f>
        <v>1439</v>
      </c>
      <c r="N142">
        <f>IF(myjnia[[#This Row],[czy zrezygowal]]= "tak", N141+1, 0)</f>
        <v>0</v>
      </c>
    </row>
    <row r="143" spans="1:22" x14ac:dyDescent="0.35">
      <c r="A143">
        <v>142</v>
      </c>
      <c r="B143">
        <v>2</v>
      </c>
      <c r="C143">
        <v>8</v>
      </c>
      <c r="D143" s="1" t="s">
        <v>141</v>
      </c>
      <c r="E143" t="str">
        <f>LEFT(myjnia[[#This Row],[nr rejestracyjny]], 2)</f>
        <v>EL</v>
      </c>
      <c r="F143">
        <f>myjnia[[#This Row],[po ilu min od poprzedniego klienta ]]+F142</f>
        <v>1426</v>
      </c>
      <c r="G143">
        <f>myjnia[[#This Row],[czas]]/60/24</f>
        <v>0.9902777777777777</v>
      </c>
      <c r="H143" s="2">
        <f>myjnia[[#This Row],[czaspom]]</f>
        <v>0.9902777777777777</v>
      </c>
      <c r="I143">
        <f>HOUR(myjnia[[#This Row],[godzina ladnie]])</f>
        <v>23</v>
      </c>
      <c r="J143">
        <f>myjnia[[#This Row],[po ilu min od poprzedniego klienta ]]+J142</f>
        <v>1066</v>
      </c>
      <c r="K143" t="str">
        <f>IF(M142&gt;myjnia[[#This Row],[czas]]+5, "tak", "nie")</f>
        <v>tak</v>
      </c>
      <c r="L143">
        <f>IF(M142&lt;myjnia[[#This Row],[czas]], myjnia[[#This Row],[czas]], M142)</f>
        <v>1439</v>
      </c>
      <c r="M143">
        <f>IF(myjnia[[#This Row],[czy zrezygowal]]="tak", M142, myjnia[[#This Row],[potencjalny czas rozpoczecia]]+myjnia[[#This Row],[czas realizacji programu mycia]])</f>
        <v>1439</v>
      </c>
      <c r="N143">
        <f>IF(myjnia[[#This Row],[czy zrezygowal]]= "tak", N142+1, 0)</f>
        <v>1</v>
      </c>
    </row>
    <row r="144" spans="1:22" x14ac:dyDescent="0.35">
      <c r="A144">
        <v>143</v>
      </c>
      <c r="B144">
        <v>10</v>
      </c>
      <c r="C144">
        <v>15</v>
      </c>
      <c r="D144" s="1" t="s">
        <v>142</v>
      </c>
      <c r="E144" t="str">
        <f>LEFT(myjnia[[#This Row],[nr rejestracyjny]], 2)</f>
        <v>NK</v>
      </c>
      <c r="F144">
        <f>myjnia[[#This Row],[po ilu min od poprzedniego klienta ]]+F143</f>
        <v>1436</v>
      </c>
      <c r="G144">
        <f>myjnia[[#This Row],[czas]]/60/24</f>
        <v>0.99722222222222223</v>
      </c>
      <c r="H144" s="2">
        <f>myjnia[[#This Row],[czaspom]]</f>
        <v>0.99722222222222223</v>
      </c>
      <c r="I144">
        <f>HOUR(myjnia[[#This Row],[godzina ladnie]])</f>
        <v>23</v>
      </c>
      <c r="J144">
        <f>myjnia[[#This Row],[po ilu min od poprzedniego klienta ]]+J143</f>
        <v>1076</v>
      </c>
      <c r="K144" t="str">
        <f>IF(M143&gt;myjnia[[#This Row],[czas]]+5, "tak", "nie")</f>
        <v>nie</v>
      </c>
      <c r="L144">
        <f>IF(M143&lt;myjnia[[#This Row],[czas]], myjnia[[#This Row],[czas]], M143)</f>
        <v>1439</v>
      </c>
      <c r="M144">
        <f>IF(myjnia[[#This Row],[czy zrezygowal]]="tak", M143, myjnia[[#This Row],[potencjalny czas rozpoczecia]]+myjnia[[#This Row],[czas realizacji programu mycia]])</f>
        <v>1454</v>
      </c>
      <c r="N144">
        <f>IF(myjnia[[#This Row],[czy zrezygowal]]= "tak", N143+1, 0)</f>
        <v>0</v>
      </c>
    </row>
    <row r="145" spans="2:14" x14ac:dyDescent="0.35">
      <c r="B145">
        <v>3</v>
      </c>
      <c r="C145">
        <v>15</v>
      </c>
      <c r="D145" s="1" t="s">
        <v>143</v>
      </c>
      <c r="E145" t="str">
        <f>LEFT(myjnia[[#This Row],[nr rejestracyjny]], 2)</f>
        <v>GM</v>
      </c>
      <c r="F145">
        <f>myjnia[[#This Row],[po ilu min od poprzedniego klienta ]]+F144</f>
        <v>1439</v>
      </c>
      <c r="G145">
        <f>myjnia[[#This Row],[czas]]/60/24</f>
        <v>0.99930555555555556</v>
      </c>
      <c r="H145" s="2">
        <f>myjnia[[#This Row],[czaspom]]</f>
        <v>0.99930555555555556</v>
      </c>
      <c r="I145">
        <f>HOUR(myjnia[[#This Row],[godzina ladnie]])</f>
        <v>23</v>
      </c>
      <c r="J145">
        <f>myjnia[[#This Row],[po ilu min od poprzedniego klienta ]]+J144</f>
        <v>1079</v>
      </c>
      <c r="K145" t="str">
        <f>IF(M144&gt;myjnia[[#This Row],[czas]]+5, "tak", "nie")</f>
        <v>tak</v>
      </c>
      <c r="L145">
        <f>IF(M144&lt;myjnia[[#This Row],[czas]], myjnia[[#This Row],[czas]], M144)</f>
        <v>1454</v>
      </c>
      <c r="M145">
        <f>IF(myjnia[[#This Row],[czy zrezygowal]]="tak", M144, myjnia[[#This Row],[potencjalny czas rozpoczecia]]+myjnia[[#This Row],[czas realizacji programu mycia]])</f>
        <v>1454</v>
      </c>
      <c r="N145">
        <f>IF(myjnia[[#This Row],[czy zrezygowal]]= "tak", N144+1, 0)</f>
        <v>1</v>
      </c>
    </row>
  </sheetData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g 4 K a V O h w q k C j A A A A 9 w A A A B I A H A B D b 2 5 m a W c v U G F j a 2 F n Z S 5 4 b W w g o h g A K K A U A A A A A A A A A A A A A A A A A A A A A A A A A A A A h Y + 9 D o I w G E V f h X S n f y y E f J T B F R I S E + N K S o V G K I Q W y 7 s 5 + E i + g h h F 3 R z v u W e 4 9 3 6 9 Q b b 0 X X B R k 9 W D S R H D F A X K y K H W p k n R 7 E 5 h j D I B Z S X P V a O C V T Y 2 W W y d o t a 5 M S H E e 4 9 9 h I e p I Z x S R o 5 F v p e t 6 i v 0 k f V / O d T G u s p I h Q Q c X m M E x 4 x G m L G Y Y w p k o 1 B o 8 z X 4 O v j Z / k D Y z Z 2 b J y X G L i x z I F s E 8 j 4 h H l B L A w Q U A A I A C A C D g p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4 K a V A O G b 4 I M A Q A A g Q E A A B M A H A B G b 3 J t d W x h c y 9 T Z W N 0 a W 9 u M S 5 t I K I Y A C i g F A A A A A A A A A A A A A A A A A A A A A A A A A A A A H V P s U 6 E Q B D t S f i H z d p A s i H A q Y W E C j S x M T G H j W L B L a O u L r t k d 1 D w Q u M v W V l f 7 r 9 c Q 9 R G p 3 k z 8 1 7 m v b H A U W h F 1 g s m m e / 5 n n 1 o D L S k m x 6 V a E h O J K D v E V f 7 D 7 N 7 b / d v 2 i 0 L + x y V m g 8 d K A z O h I S o 0 A r d Y A N a n N R X F o y t Z b O B t i 7 B P q H u a / 4 K 5 k U A D 6 T o H Y Q k j d O 4 h p G D r B e z C E e k I b s p Q Y p O I J i c Z p S R Q s u h U z Z f M X K q u G 6 F u s + T 9 C h m 5 H L Q C G u c J O S / b X S h F d y G b A l 9 Q K 8 7 A c p 9 p w l O P X X Z q 2 b j V J V p l L 3 T p l v O V 1 M P N v h 5 k W 2 3 d C E S l + B c 4 f F h 9 C W Z G f k m 0 v + I l S O c F R C E E e c 5 9 D 2 h / g 6 T f Q J Q S w E C L Q A U A A I A C A C D g p p U 6 H C q Q K M A A A D 3 A A A A E g A A A A A A A A A A A A A A A A A A A A A A Q 2 9 u Z m l n L 1 B h Y 2 t h Z 2 U u e G 1 s U E s B A i 0 A F A A C A A g A g 4 K a V A / K 6 a u k A A A A 6 Q A A A B M A A A A A A A A A A A A A A A A A 7 w A A A F t D b 2 5 0 Z W 5 0 X 1 R 5 c G V z X S 5 4 b W x Q S w E C L Q A U A A I A C A C D g p p U A 4 Z v g g w B A A C B A Q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C A A A A A A A A L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l q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l Q x N D o y M D o w N i 4 5 M j I y M T M 5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l q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3 v l M e h u E e 7 E 8 W y c I Q v u Q A A A A A C A A A A A A A Q Z g A A A A E A A C A A A A D Q F j 5 l d d f b H H q u v L E P s 4 8 / O a W h 9 J G j B h M R G F F M W r H D e Q A A A A A O g A A A A A I A A C A A A A A w Q i X E b s v 6 + 6 D B I G W v Q J D 0 U W S B r / Z I e c f L s w 3 r D K B V g F A A A A A D 2 L N 3 x H 8 H 5 x Q W v M E i z R r s n v g a B 1 m w f 8 + / B e 7 q M C 3 U r n F R 6 t 5 e m 2 5 f 6 H j M y U H B z L Q T w T 1 L + s u p G k l 7 G r B w H B u E W O b L N A x / E b M 0 E o h v F 2 d X K U A A A A D T v g V V p u o h t / J j / / V X s W b 2 A 1 j 7 Y Q d C z g l t j s g V E + q T / d w w A j K m D D X t E d 9 E W v H c Y I z i K D c / 7 t h R E o c N l f S b c G 3 M < / D a t a M a s h u p > 
</file>

<file path=customXml/itemProps1.xml><?xml version="1.0" encoding="utf-8"?>
<ds:datastoreItem xmlns:ds="http://schemas.openxmlformats.org/officeDocument/2006/customXml" ds:itemID="{19868C26-8547-4625-B4C4-EEB0FDF006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2022-04-26T17:43:44Z</dcterms:modified>
</cp:coreProperties>
</file>